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tables/table14.xml" ContentType="application/vnd.openxmlformats-officedocument.spreadsheetml.table+xml"/>
  <Override PartName="/xl/drawings/drawing18.xml" ContentType="application/vnd.openxmlformats-officedocument.drawing+xml"/>
  <Override PartName="/xl/tables/table15.xml" ContentType="application/vnd.openxmlformats-officedocument.spreadsheetml.table+xml"/>
  <Override PartName="/xl/drawings/drawing19.xml" ContentType="application/vnd.openxmlformats-officedocument.drawing+xml"/>
  <Override PartName="/xl/tables/table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S:\TECHNICAL DEPT\Calculators\Incremental Storage Calculators\"/>
    </mc:Choice>
  </mc:AlternateContent>
  <xr:revisionPtr revIDLastSave="0" documentId="8_{977089A9-52F2-4B03-9F7F-C6AA93424DE2}" xr6:coauthVersionLast="47" xr6:coauthVersionMax="47" xr10:uidLastSave="{00000000-0000-0000-0000-000000000000}"/>
  <bookViews>
    <workbookView xWindow="-120" yWindow="-120" windowWidth="29040" windowHeight="15840" tabRatio="748" activeTab="1" xr2:uid="{00000000-000D-0000-FFFF-FFFF00000000}"/>
  </bookViews>
  <sheets>
    <sheet name="README" sheetId="24" r:id="rId1"/>
    <sheet name="Cumulative Volume- Imperial" sheetId="17" r:id="rId2"/>
    <sheet name="Cumulative Volume- Metric" sheetId="19" r:id="rId3"/>
    <sheet name="C-4HD-Imperial" sheetId="25" state="hidden" r:id="rId4"/>
    <sheet name="100HD-Imperial" sheetId="16" state="hidden" r:id="rId5"/>
    <sheet name="150XLHD-Imperial" sheetId="15" state="hidden" r:id="rId6"/>
    <sheet name="180HD-Imperial" sheetId="27" state="hidden" r:id="rId7"/>
    <sheet name="280HD-Imperial" sheetId="13" state="hidden" r:id="rId8"/>
    <sheet name="330XLHD-Imperial" sheetId="7" state="hidden" r:id="rId9"/>
    <sheet name="360HD-Imperial" sheetId="30" state="hidden" r:id="rId10"/>
    <sheet name="902HD-Imperial" sheetId="14" state="hidden" r:id="rId11"/>
    <sheet name="C-4HD-Metric" sheetId="26" state="hidden" r:id="rId12"/>
    <sheet name="100HD-Metric" sheetId="21" state="hidden" r:id="rId13"/>
    <sheet name="150XLHD-Metric" sheetId="22" state="hidden" r:id="rId14"/>
    <sheet name="180HD-Metric" sheetId="28" state="hidden" r:id="rId15"/>
    <sheet name="280HD-Metric" sheetId="23" state="hidden" r:id="rId16"/>
    <sheet name="330XLHD-Metric" sheetId="9" state="hidden" r:id="rId17"/>
    <sheet name="360HD-Metric" sheetId="29" state="hidden" r:id="rId18"/>
    <sheet name="902HD-Metric" sheetId="20" state="hidden" r:id="rId19"/>
  </sheets>
  <definedNames>
    <definedName name="bedarea" localSheetId="4">'100HD-Imperial'!$A$16</definedName>
    <definedName name="bedarea" localSheetId="12">'100HD-Metric'!$B$16</definedName>
    <definedName name="bedarea" localSheetId="5">'150XLHD-Imperial'!$A$16</definedName>
    <definedName name="bedarea" localSheetId="13">'150XLHD-Metric'!$B$16</definedName>
    <definedName name="bedarea" localSheetId="6">'180HD-Imperial'!$A$16</definedName>
    <definedName name="bedarea" localSheetId="14">'180HD-Metric'!$B$16</definedName>
    <definedName name="bedarea" localSheetId="7">'280HD-Imperial'!$A$16</definedName>
    <definedName name="bedarea" localSheetId="15">'280HD-Metric'!$B$16</definedName>
    <definedName name="bedarea" localSheetId="16">'330XLHD-Metric'!$B$16</definedName>
    <definedName name="bedarea" localSheetId="10">'902HD-Imperial'!$A$16</definedName>
    <definedName name="bedarea" localSheetId="18">'902HD-Metric'!$B$16</definedName>
    <definedName name="bedarea" localSheetId="3">'C-4HD-Imperial'!$A$16</definedName>
    <definedName name="bedarea" localSheetId="11">'C-4HD-Metric'!$B$16</definedName>
    <definedName name="bedarea" localSheetId="1">'Cumulative Volume- Imperial'!$A$10</definedName>
    <definedName name="bedarea" localSheetId="2">'Cumulative Volume- Metric'!$A$10</definedName>
    <definedName name="bedarea">'330XLHD-Imperial'!$A$16</definedName>
    <definedName name="ImperialButton">'Cumulative Volume- Metric'!$F$2</definedName>
    <definedName name="INSTALLED_L">#REF!</definedName>
    <definedName name="MetricButton">'Cumulative Volume- Imperial'!$F$2</definedName>
    <definedName name="_xlnm.Print_Area" localSheetId="6">'180HD-Imperial'!$A$1:$J$226</definedName>
    <definedName name="_xlnm.Print_Area" localSheetId="14">'180HD-Metric'!$A$1:$Q$226</definedName>
    <definedName name="_xlnm.Print_Area" localSheetId="7">'280HD-Imperial'!$A$1:$I$155</definedName>
    <definedName name="_xlnm.Print_Area" localSheetId="15">'280HD-Metric'!$B$1:$R$161</definedName>
    <definedName name="_xlnm.Print_Area" localSheetId="8">'330XLHD-Imperial'!$A$1:$I$131</definedName>
    <definedName name="_xlnm.Print_Area" localSheetId="16">'330XLHD-Metric'!$A$1:$R$133</definedName>
    <definedName name="_xlnm.Print_Area" localSheetId="10">'902HD-Imperial'!$A$1:$L$154</definedName>
    <definedName name="_xlnm.Print_Area" localSheetId="18">'902HD-Metric'!$A$1:$W$238</definedName>
    <definedName name="_xlnm.Print_Area" localSheetId="1">'Cumulative Volume- Imperial'!$A$1:$F$147</definedName>
    <definedName name="_xlnm.Print_Area" localSheetId="2">'Cumulative Volume- Metric'!$A$1:$F$147</definedName>
    <definedName name="_xlnm.Print_Area" localSheetId="0">README!$A$1:$M$72</definedName>
    <definedName name="_xlnm.Print_Titles" localSheetId="7">'280HD-Imperial'!$27:$28</definedName>
    <definedName name="_xlnm.Print_Titles" localSheetId="8">'330XLHD-Imperial'!$27:$28</definedName>
    <definedName name="_xlnm.Print_Titles" localSheetId="10">'902HD-Imperial'!$27:$28</definedName>
    <definedName name="_xlnm.Print_Titles" localSheetId="1">'Cumulative Volume- Imperial'!$19:$22</definedName>
    <definedName name="_xlnm.Print_Titles" localSheetId="2">'Cumulative Volume- Metric'!$19:$22</definedName>
    <definedName name="stoneporosity" localSheetId="4">'100HD-Imperial'!#REF!</definedName>
    <definedName name="stoneporosity" localSheetId="12">'100HD-Metric'!#REF!</definedName>
    <definedName name="stoneporosity" localSheetId="5">'150XLHD-Imperial'!#REF!</definedName>
    <definedName name="stoneporosity" localSheetId="13">'150XLHD-Metric'!#REF!</definedName>
    <definedName name="stoneporosity" localSheetId="6">'180HD-Imperial'!#REF!</definedName>
    <definedName name="stoneporosity" localSheetId="14">'180HD-Metric'!#REF!</definedName>
    <definedName name="stoneporosity" localSheetId="7">'280HD-Imperial'!#REF!</definedName>
    <definedName name="stoneporosity" localSheetId="15">'280HD-Metric'!#REF!</definedName>
    <definedName name="stoneporosity" localSheetId="16">'330XLHD-Metric'!#REF!</definedName>
    <definedName name="stoneporosity" localSheetId="10">'902HD-Imperial'!#REF!</definedName>
    <definedName name="stoneporosity" localSheetId="18">'902HD-Metric'!#REF!</definedName>
    <definedName name="stoneporosity" localSheetId="3">'C-4HD-Imperial'!#REF!</definedName>
    <definedName name="stoneporosity" localSheetId="11">'C-4HD-Metric'!#REF!</definedName>
    <definedName name="stoneporosity" localSheetId="1">'Cumulative Volume- Imperial'!#REF!</definedName>
    <definedName name="stoneporosity" localSheetId="2">'Cumulative Volume- Metric'!#REF!</definedName>
    <definedName name="stoneporosity" localSheetId="0">#REF!</definedName>
    <definedName name="stoneporosity">'330XLHD-Imperial'!#REF!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25" l="1"/>
  <c r="E22" i="27"/>
  <c r="E22" i="7"/>
  <c r="AC40" i="20"/>
  <c r="S29" i="14"/>
  <c r="AC40" i="29"/>
  <c r="S29" i="30"/>
  <c r="L11" i="17" l="1"/>
  <c r="O11" i="17"/>
  <c r="A19" i="19"/>
  <c r="L11" i="19"/>
  <c r="A19" i="17" l="1"/>
  <c r="N21" i="29"/>
  <c r="R21" i="29" s="1"/>
  <c r="H20" i="30"/>
  <c r="J20" i="30" s="1"/>
  <c r="H19" i="30"/>
  <c r="S42" i="30" s="1"/>
  <c r="H18" i="30"/>
  <c r="R36" i="30" s="1"/>
  <c r="H17" i="30"/>
  <c r="R29" i="30" s="1"/>
  <c r="R34" i="30" s="1"/>
  <c r="H16" i="30"/>
  <c r="N20" i="29"/>
  <c r="AI27" i="29" s="1"/>
  <c r="N17" i="29"/>
  <c r="AB40" i="29" s="1"/>
  <c r="AB45" i="29" s="1"/>
  <c r="N16" i="29"/>
  <c r="AB39" i="29" s="1"/>
  <c r="AB46" i="29" s="1"/>
  <c r="H21" i="30"/>
  <c r="X33" i="30" s="1"/>
  <c r="V33" i="30" s="1"/>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B638" i="29"/>
  <c r="B637" i="29"/>
  <c r="B636" i="29"/>
  <c r="B635" i="29"/>
  <c r="B634" i="29"/>
  <c r="B633" i="29"/>
  <c r="B632" i="29"/>
  <c r="B631" i="29"/>
  <c r="B630" i="29"/>
  <c r="B629" i="29"/>
  <c r="B628" i="29"/>
  <c r="B627" i="29"/>
  <c r="B626" i="29"/>
  <c r="B625" i="29"/>
  <c r="B624" i="29"/>
  <c r="B623" i="29"/>
  <c r="B622" i="29"/>
  <c r="B621" i="29"/>
  <c r="B620" i="29"/>
  <c r="B619" i="29"/>
  <c r="B618" i="29"/>
  <c r="B617" i="29"/>
  <c r="B616" i="29"/>
  <c r="B615" i="29"/>
  <c r="B614" i="29"/>
  <c r="B613" i="29"/>
  <c r="B612" i="29"/>
  <c r="B611" i="29"/>
  <c r="B610" i="29"/>
  <c r="B609" i="29"/>
  <c r="B608" i="29"/>
  <c r="B607" i="29"/>
  <c r="B606" i="29"/>
  <c r="B605" i="29"/>
  <c r="B604" i="29"/>
  <c r="B603" i="29"/>
  <c r="B602" i="29"/>
  <c r="B601" i="29"/>
  <c r="B600" i="29"/>
  <c r="B599" i="29"/>
  <c r="B598" i="29"/>
  <c r="B597" i="29"/>
  <c r="B596" i="29"/>
  <c r="B595" i="29"/>
  <c r="B594" i="29"/>
  <c r="B593" i="29"/>
  <c r="B592" i="29"/>
  <c r="B591" i="29"/>
  <c r="B590" i="29"/>
  <c r="B589" i="29"/>
  <c r="B588" i="29"/>
  <c r="B587" i="29"/>
  <c r="B586" i="29"/>
  <c r="B585" i="29"/>
  <c r="B584" i="29"/>
  <c r="B583" i="29"/>
  <c r="B582" i="29"/>
  <c r="B581" i="29"/>
  <c r="B580" i="29"/>
  <c r="B579" i="29"/>
  <c r="B578" i="29"/>
  <c r="B577" i="29"/>
  <c r="B576" i="29"/>
  <c r="B575" i="29"/>
  <c r="B574" i="29"/>
  <c r="B573" i="29"/>
  <c r="B572" i="29"/>
  <c r="B571" i="29"/>
  <c r="B570" i="29"/>
  <c r="B569" i="29"/>
  <c r="B568" i="29"/>
  <c r="B567" i="29"/>
  <c r="B566" i="29"/>
  <c r="B565" i="29"/>
  <c r="B564" i="29"/>
  <c r="B563" i="29"/>
  <c r="B562" i="29"/>
  <c r="B561" i="29"/>
  <c r="B560" i="29"/>
  <c r="B559" i="29"/>
  <c r="B558" i="29"/>
  <c r="B557" i="29"/>
  <c r="B556" i="29"/>
  <c r="B555" i="29"/>
  <c r="B554" i="29"/>
  <c r="B553" i="29"/>
  <c r="B552" i="29"/>
  <c r="B551" i="29"/>
  <c r="B550" i="29"/>
  <c r="B549" i="29"/>
  <c r="B548" i="29"/>
  <c r="B547" i="29"/>
  <c r="B546" i="29"/>
  <c r="B545" i="29"/>
  <c r="B544" i="29"/>
  <c r="B543" i="29"/>
  <c r="B542" i="29"/>
  <c r="B541" i="29"/>
  <c r="B540" i="29"/>
  <c r="B539" i="29"/>
  <c r="B538" i="29"/>
  <c r="B537" i="29"/>
  <c r="B536" i="29"/>
  <c r="B535" i="29"/>
  <c r="B534" i="29"/>
  <c r="B533" i="29"/>
  <c r="B532" i="29"/>
  <c r="B531" i="29"/>
  <c r="B530" i="29"/>
  <c r="B529" i="29"/>
  <c r="B528" i="29"/>
  <c r="B527" i="29"/>
  <c r="B526" i="29"/>
  <c r="B525" i="29"/>
  <c r="B524" i="29"/>
  <c r="B523" i="29"/>
  <c r="B522" i="29"/>
  <c r="B521" i="29"/>
  <c r="B520" i="29"/>
  <c r="B519" i="29"/>
  <c r="B518" i="29"/>
  <c r="B517" i="29"/>
  <c r="B516" i="29"/>
  <c r="B515" i="29"/>
  <c r="B514" i="29"/>
  <c r="B513" i="29"/>
  <c r="B512" i="29"/>
  <c r="B511" i="29"/>
  <c r="B510" i="29"/>
  <c r="B509" i="29"/>
  <c r="B508" i="29"/>
  <c r="B507" i="29"/>
  <c r="B506" i="29"/>
  <c r="B505" i="29"/>
  <c r="B504" i="29"/>
  <c r="B503" i="29"/>
  <c r="B502" i="29"/>
  <c r="B501" i="29"/>
  <c r="B500" i="29"/>
  <c r="B499" i="29"/>
  <c r="B498" i="29"/>
  <c r="B497" i="29"/>
  <c r="B496" i="29"/>
  <c r="B495" i="29"/>
  <c r="B494" i="29"/>
  <c r="B493" i="29"/>
  <c r="B492" i="29"/>
  <c r="B491" i="29"/>
  <c r="B490" i="29"/>
  <c r="B489" i="29"/>
  <c r="B488" i="29"/>
  <c r="B487" i="29"/>
  <c r="B486" i="29"/>
  <c r="B485" i="29"/>
  <c r="B484" i="29"/>
  <c r="B483" i="29"/>
  <c r="B482" i="29"/>
  <c r="B481" i="29"/>
  <c r="B480" i="29"/>
  <c r="B479" i="29"/>
  <c r="B478" i="29"/>
  <c r="B477" i="29"/>
  <c r="B476" i="29"/>
  <c r="B475" i="29"/>
  <c r="B474" i="29"/>
  <c r="B473" i="29"/>
  <c r="B472" i="29"/>
  <c r="B471" i="29"/>
  <c r="B470" i="29"/>
  <c r="B469" i="29"/>
  <c r="B468" i="29"/>
  <c r="B467" i="29"/>
  <c r="B466" i="29"/>
  <c r="B465" i="29"/>
  <c r="B464" i="29"/>
  <c r="B463" i="29"/>
  <c r="B462" i="29"/>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3" i="29"/>
  <c r="B432" i="29"/>
  <c r="B431" i="29"/>
  <c r="B430" i="29"/>
  <c r="B429" i="29"/>
  <c r="B428" i="29"/>
  <c r="B427" i="29"/>
  <c r="B426" i="29"/>
  <c r="B425" i="29"/>
  <c r="B424" i="29"/>
  <c r="B423" i="29"/>
  <c r="B422" i="29"/>
  <c r="B421" i="29"/>
  <c r="B420" i="29"/>
  <c r="B419" i="29"/>
  <c r="B418" i="29"/>
  <c r="B417" i="29"/>
  <c r="B416" i="29"/>
  <c r="B415"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B345" i="29"/>
  <c r="B344" i="29"/>
  <c r="B343" i="29"/>
  <c r="B342" i="29"/>
  <c r="B341" i="29"/>
  <c r="B340" i="29"/>
  <c r="B339" i="29"/>
  <c r="B338" i="29"/>
  <c r="B337" i="29"/>
  <c r="B336" i="29"/>
  <c r="N19" i="29"/>
  <c r="AC53" i="29" s="1"/>
  <c r="N18" i="29"/>
  <c r="AB47" i="29" s="1"/>
  <c r="B21" i="19"/>
  <c r="B21" i="17"/>
  <c r="A330" i="22"/>
  <c r="J330" i="22" s="1"/>
  <c r="A331" i="22"/>
  <c r="B331" i="22" s="1"/>
  <c r="G19" i="26"/>
  <c r="Z30" i="26" s="1"/>
  <c r="Z36" i="26" s="1"/>
  <c r="Z37" i="26" s="1"/>
  <c r="Z38" i="26" s="1"/>
  <c r="Z39" i="26" s="1"/>
  <c r="Z40" i="26" s="1"/>
  <c r="Z41" i="26" s="1"/>
  <c r="Z42" i="26" s="1"/>
  <c r="Z43" i="26" s="1"/>
  <c r="Z44" i="26" s="1"/>
  <c r="Z45" i="26" s="1"/>
  <c r="Z46" i="26" s="1"/>
  <c r="Z47" i="26" s="1"/>
  <c r="Z48" i="26" s="1"/>
  <c r="Z49" i="26" s="1"/>
  <c r="Z50" i="26" s="1"/>
  <c r="Z51" i="26" s="1"/>
  <c r="Z52" i="26" s="1"/>
  <c r="Z53" i="26" s="1"/>
  <c r="Z54" i="26" s="1"/>
  <c r="Z55" i="26" s="1"/>
  <c r="Z56" i="26" s="1"/>
  <c r="Z57" i="26" s="1"/>
  <c r="Z58" i="26" s="1"/>
  <c r="Z59" i="26" s="1"/>
  <c r="Z60" i="26" s="1"/>
  <c r="Z61" i="26" s="1"/>
  <c r="Z62" i="26" s="1"/>
  <c r="Z63" i="26" s="1"/>
  <c r="Z64" i="26" s="1"/>
  <c r="Z65" i="26" s="1"/>
  <c r="Z66" i="26" s="1"/>
  <c r="Z67" i="26" s="1"/>
  <c r="Z68" i="26" s="1"/>
  <c r="Z69" i="26" s="1"/>
  <c r="Z70" i="26" s="1"/>
  <c r="Z71" i="26" s="1"/>
  <c r="Z72" i="26" s="1"/>
  <c r="Z73" i="26" s="1"/>
  <c r="Z74" i="26" s="1"/>
  <c r="Z75" i="26" s="1"/>
  <c r="Z76" i="26" s="1"/>
  <c r="Z77" i="26" s="1"/>
  <c r="Z78" i="26" s="1"/>
  <c r="Z79" i="26" s="1"/>
  <c r="Z80" i="26" s="1"/>
  <c r="Z81" i="26" s="1"/>
  <c r="Z82" i="26" s="1"/>
  <c r="Z83" i="26" s="1"/>
  <c r="Z84" i="26" s="1"/>
  <c r="Z85" i="26" s="1"/>
  <c r="Z86" i="26" s="1"/>
  <c r="Z87" i="26" s="1"/>
  <c r="Z88" i="26" s="1"/>
  <c r="Z89" i="26" s="1"/>
  <c r="Z90" i="26" s="1"/>
  <c r="Z91" i="26" s="1"/>
  <c r="Z92" i="26" s="1"/>
  <c r="Z93" i="26" s="1"/>
  <c r="Z94" i="26" s="1"/>
  <c r="Z95" i="26" s="1"/>
  <c r="Z96" i="26" s="1"/>
  <c r="Z97" i="26" s="1"/>
  <c r="Z98" i="26" s="1"/>
  <c r="Z99" i="26" s="1"/>
  <c r="Z100" i="26" s="1"/>
  <c r="Z101" i="26" s="1"/>
  <c r="Z102" i="26" s="1"/>
  <c r="Z103" i="26" s="1"/>
  <c r="Z104" i="26" s="1"/>
  <c r="Z105" i="26" s="1"/>
  <c r="Z106" i="26" s="1"/>
  <c r="Z107" i="26" s="1"/>
  <c r="Z108" i="26" s="1"/>
  <c r="Z109" i="26" s="1"/>
  <c r="Z110" i="26" s="1"/>
  <c r="Z111" i="26" s="1"/>
  <c r="Z112" i="26" s="1"/>
  <c r="Z113" i="26" s="1"/>
  <c r="Z114" i="26" s="1"/>
  <c r="Z115" i="26" s="1"/>
  <c r="Z116" i="26" s="1"/>
  <c r="Z117" i="26" s="1"/>
  <c r="Z118" i="26" s="1"/>
  <c r="Z119" i="26" s="1"/>
  <c r="Z120" i="26" s="1"/>
  <c r="Z121" i="26" s="1"/>
  <c r="Z122" i="26" s="1"/>
  <c r="Z123" i="26" s="1"/>
  <c r="Z124" i="26" s="1"/>
  <c r="Z125" i="26" s="1"/>
  <c r="Z126" i="26" s="1"/>
  <c r="Z127" i="26" s="1"/>
  <c r="Z128" i="26" s="1"/>
  <c r="Z129" i="26" s="1"/>
  <c r="Z130" i="26" s="1"/>
  <c r="Z131" i="26" s="1"/>
  <c r="Z132" i="26" s="1"/>
  <c r="Z133" i="26" s="1"/>
  <c r="Z134" i="26" s="1"/>
  <c r="Z135" i="26" s="1"/>
  <c r="Z136" i="26" s="1"/>
  <c r="Z137" i="26" s="1"/>
  <c r="Z138" i="26" s="1"/>
  <c r="Z139" i="26" s="1"/>
  <c r="Z140" i="26" s="1"/>
  <c r="Z141" i="26" s="1"/>
  <c r="Z142" i="26" s="1"/>
  <c r="Z143" i="26" s="1"/>
  <c r="Z144" i="26" s="1"/>
  <c r="Z145" i="26" s="1"/>
  <c r="Z146" i="26" s="1"/>
  <c r="Z147" i="26" s="1"/>
  <c r="Z148" i="26" s="1"/>
  <c r="Z149" i="26" s="1"/>
  <c r="Z150" i="26" s="1"/>
  <c r="Z151" i="26" s="1"/>
  <c r="Z152" i="26" s="1"/>
  <c r="Z153" i="26" s="1"/>
  <c r="Z154" i="26" s="1"/>
  <c r="Z155" i="26" s="1"/>
  <c r="Z156" i="26" s="1"/>
  <c r="Z157" i="26" s="1"/>
  <c r="Z158" i="26" s="1"/>
  <c r="Z159" i="26" s="1"/>
  <c r="Z160" i="26" s="1"/>
  <c r="Z161" i="26" s="1"/>
  <c r="Z162" i="26" s="1"/>
  <c r="Z163" i="26" s="1"/>
  <c r="Z164" i="26" s="1"/>
  <c r="Z165" i="26" s="1"/>
  <c r="Z166" i="26" s="1"/>
  <c r="Z167" i="26" s="1"/>
  <c r="Z168" i="26" s="1"/>
  <c r="Z169" i="26" s="1"/>
  <c r="Z170" i="26" s="1"/>
  <c r="Z171" i="26" s="1"/>
  <c r="Z172" i="26" s="1"/>
  <c r="Z173" i="26" s="1"/>
  <c r="Z174" i="26" s="1"/>
  <c r="Z175" i="26" s="1"/>
  <c r="Z176" i="26" s="1"/>
  <c r="Z177" i="26" s="1"/>
  <c r="Z178" i="26" s="1"/>
  <c r="Z179" i="26" s="1"/>
  <c r="Z180" i="26" s="1"/>
  <c r="Z181" i="26" s="1"/>
  <c r="Z182" i="26" s="1"/>
  <c r="Z183" i="26" s="1"/>
  <c r="Z184" i="26" s="1"/>
  <c r="Z185" i="26" s="1"/>
  <c r="Z186" i="26" s="1"/>
  <c r="Z187" i="26" s="1"/>
  <c r="Z188" i="26" s="1"/>
  <c r="Z189" i="26" s="1"/>
  <c r="Z190" i="26" s="1"/>
  <c r="Z191" i="26" s="1"/>
  <c r="Z192" i="26" s="1"/>
  <c r="Z193" i="26" s="1"/>
  <c r="Z194" i="26" s="1"/>
  <c r="Z195" i="26" s="1"/>
  <c r="Z196" i="26" s="1"/>
  <c r="Z197" i="26" s="1"/>
  <c r="Z198" i="26" s="1"/>
  <c r="Z199" i="26" s="1"/>
  <c r="Z200" i="26" s="1"/>
  <c r="Z201" i="26" s="1"/>
  <c r="Z202" i="26" s="1"/>
  <c r="Z203" i="26" s="1"/>
  <c r="Z204" i="26" s="1"/>
  <c r="Z205" i="26" s="1"/>
  <c r="Z206" i="26" s="1"/>
  <c r="Z207" i="26" s="1"/>
  <c r="Z208" i="26" s="1"/>
  <c r="Z209" i="26" s="1"/>
  <c r="Z210" i="26" s="1"/>
  <c r="Z211" i="26" s="1"/>
  <c r="Z212" i="26" s="1"/>
  <c r="Z213" i="26" s="1"/>
  <c r="Z214" i="26" s="1"/>
  <c r="Z215" i="26" s="1"/>
  <c r="Z216" i="26" s="1"/>
  <c r="Z217" i="26" s="1"/>
  <c r="Z218" i="26" s="1"/>
  <c r="Z219" i="26" s="1"/>
  <c r="Z220" i="26" s="1"/>
  <c r="Z221" i="26" s="1"/>
  <c r="Z222" i="26" s="1"/>
  <c r="Z223" i="26" s="1"/>
  <c r="Z224" i="26" s="1"/>
  <c r="Z225" i="26" s="1"/>
  <c r="Z226" i="26" s="1"/>
  <c r="Z227" i="26" s="1"/>
  <c r="Z228" i="26" s="1"/>
  <c r="Z229" i="26" s="1"/>
  <c r="Z230" i="26" s="1"/>
  <c r="Z231" i="26" s="1"/>
  <c r="Z232" i="26" s="1"/>
  <c r="Z233" i="26" s="1"/>
  <c r="Z234" i="26" s="1"/>
  <c r="Z235" i="26" s="1"/>
  <c r="Z236" i="26" s="1"/>
  <c r="Z237" i="26" s="1"/>
  <c r="Z238" i="26" s="1"/>
  <c r="Z239" i="26" s="1"/>
  <c r="Z240" i="26" s="1"/>
  <c r="Z241" i="26" s="1"/>
  <c r="Z242" i="26" s="1"/>
  <c r="Z243" i="26" s="1"/>
  <c r="Z244" i="26" s="1"/>
  <c r="Z245" i="26" s="1"/>
  <c r="Z246" i="26" s="1"/>
  <c r="Z247" i="26" s="1"/>
  <c r="Z248" i="26" s="1"/>
  <c r="Z249" i="26" s="1"/>
  <c r="Z250" i="26" s="1"/>
  <c r="Z251" i="26" s="1"/>
  <c r="Z252" i="26" s="1"/>
  <c r="Z253" i="26" s="1"/>
  <c r="Z254" i="26" s="1"/>
  <c r="Z255" i="26" s="1"/>
  <c r="Z256" i="26" s="1"/>
  <c r="Z257" i="26" s="1"/>
  <c r="Z258" i="26" s="1"/>
  <c r="Z259" i="26" s="1"/>
  <c r="Z260" i="26" s="1"/>
  <c r="Z261" i="26" s="1"/>
  <c r="Z262" i="26" s="1"/>
  <c r="Z263" i="26" s="1"/>
  <c r="Z264" i="26" s="1"/>
  <c r="Z265" i="26" s="1"/>
  <c r="Z266" i="26" s="1"/>
  <c r="Z267" i="26" s="1"/>
  <c r="Z268" i="26" s="1"/>
  <c r="Z269" i="26" s="1"/>
  <c r="Z270" i="26" s="1"/>
  <c r="Z271" i="26" s="1"/>
  <c r="Z272" i="26" s="1"/>
  <c r="Z273" i="26" s="1"/>
  <c r="Z274" i="26" s="1"/>
  <c r="Z275" i="26" s="1"/>
  <c r="Z276" i="26" s="1"/>
  <c r="Z277" i="26" s="1"/>
  <c r="Z278" i="26" s="1"/>
  <c r="Z279" i="26" s="1"/>
  <c r="Z280" i="26" s="1"/>
  <c r="Z281" i="26" s="1"/>
  <c r="Z282" i="26" s="1"/>
  <c r="Z283" i="26" s="1"/>
  <c r="Z284" i="26" s="1"/>
  <c r="Z285" i="26" s="1"/>
  <c r="Z286" i="26" s="1"/>
  <c r="Z287" i="26" s="1"/>
  <c r="Z288" i="26" s="1"/>
  <c r="Z289" i="26" s="1"/>
  <c r="Z290" i="26" s="1"/>
  <c r="Z291" i="26" s="1"/>
  <c r="Z292" i="26" s="1"/>
  <c r="Z293" i="26" s="1"/>
  <c r="Z294" i="26" s="1"/>
  <c r="Z295" i="26" s="1"/>
  <c r="Z296" i="26" s="1"/>
  <c r="Z297" i="26" s="1"/>
  <c r="Z298" i="26" s="1"/>
  <c r="Z299" i="26" s="1"/>
  <c r="Z300" i="26" s="1"/>
  <c r="Z301" i="26" s="1"/>
  <c r="Z302" i="26" s="1"/>
  <c r="Z303" i="26" s="1"/>
  <c r="Z304" i="26" s="1"/>
  <c r="Z305" i="26" s="1"/>
  <c r="Z306" i="26" s="1"/>
  <c r="Z307" i="26" s="1"/>
  <c r="Z308" i="26" s="1"/>
  <c r="Z309" i="26" s="1"/>
  <c r="Z310" i="26" s="1"/>
  <c r="Z311" i="26" s="1"/>
  <c r="Z312" i="26" s="1"/>
  <c r="Z313" i="26" s="1"/>
  <c r="Z314" i="26" s="1"/>
  <c r="Z315" i="26" s="1"/>
  <c r="Z316" i="26" s="1"/>
  <c r="Z317" i="26" s="1"/>
  <c r="Z318" i="26" s="1"/>
  <c r="Z319" i="26" s="1"/>
  <c r="Z320" i="26" s="1"/>
  <c r="Z321" i="26" s="1"/>
  <c r="Z322" i="26" s="1"/>
  <c r="Z323" i="26" s="1"/>
  <c r="Z324" i="26" s="1"/>
  <c r="Z325" i="26" s="1"/>
  <c r="Z326" i="26" s="1"/>
  <c r="Z327" i="26" s="1"/>
  <c r="Z328" i="26" s="1"/>
  <c r="Z329" i="26" s="1"/>
  <c r="Z330" i="26" s="1"/>
  <c r="Z331" i="26" s="1"/>
  <c r="Z332" i="26" s="1"/>
  <c r="Z333" i="26" s="1"/>
  <c r="Z334" i="26" s="1"/>
  <c r="Z335" i="26" s="1"/>
  <c r="G20" i="26"/>
  <c r="Y30" i="26" s="1"/>
  <c r="G22" i="26"/>
  <c r="G18" i="26"/>
  <c r="T56" i="26" s="1"/>
  <c r="G17" i="26"/>
  <c r="G16" i="26"/>
  <c r="S42" i="26" s="1"/>
  <c r="I23" i="28"/>
  <c r="I21" i="28"/>
  <c r="M21" i="28" s="1"/>
  <c r="I20" i="28"/>
  <c r="M20" i="28" s="1"/>
  <c r="I19" i="28"/>
  <c r="X56" i="28" s="1"/>
  <c r="I18" i="28"/>
  <c r="I17" i="28"/>
  <c r="I16" i="28"/>
  <c r="W42" i="28" s="1"/>
  <c r="O11" i="19"/>
  <c r="L22" i="17"/>
  <c r="L21" i="17"/>
  <c r="L22" i="19"/>
  <c r="L21" i="19"/>
  <c r="A20" i="19"/>
  <c r="E23" i="27"/>
  <c r="E21" i="27"/>
  <c r="G21" i="27" s="1"/>
  <c r="E20" i="27"/>
  <c r="E19" i="27"/>
  <c r="P50" i="27" s="1"/>
  <c r="E18" i="27"/>
  <c r="O43" i="27" s="1"/>
  <c r="E17" i="27"/>
  <c r="E16" i="27"/>
  <c r="O40" i="27" s="1"/>
  <c r="C22" i="25"/>
  <c r="C20" i="25"/>
  <c r="S33" i="25" s="1"/>
  <c r="R33" i="25" s="1"/>
  <c r="C19" i="25"/>
  <c r="T33" i="25" s="1"/>
  <c r="T34" i="25" s="1"/>
  <c r="T35" i="25" s="1"/>
  <c r="T36" i="25" s="1"/>
  <c r="T37" i="25" s="1"/>
  <c r="T38" i="25" s="1"/>
  <c r="T39" i="25" s="1"/>
  <c r="T40" i="25" s="1"/>
  <c r="T41" i="25" s="1"/>
  <c r="T42" i="25" s="1"/>
  <c r="T43" i="25" s="1"/>
  <c r="T44" i="25" s="1"/>
  <c r="T45" i="25" s="1"/>
  <c r="T46" i="25" s="1"/>
  <c r="T47" i="25" s="1"/>
  <c r="T48" i="25" s="1"/>
  <c r="T49" i="25" s="1"/>
  <c r="T50" i="25" s="1"/>
  <c r="T51" i="25" s="1"/>
  <c r="T52" i="25" s="1"/>
  <c r="T53" i="25" s="1"/>
  <c r="T54" i="25" s="1"/>
  <c r="T55" i="25" s="1"/>
  <c r="T56" i="25" s="1"/>
  <c r="T57" i="25" s="1"/>
  <c r="T58" i="25" s="1"/>
  <c r="T59" i="25" s="1"/>
  <c r="T60" i="25" s="1"/>
  <c r="T61" i="25" s="1"/>
  <c r="T62" i="25" s="1"/>
  <c r="T63" i="25" s="1"/>
  <c r="T64" i="25" s="1"/>
  <c r="T65" i="25" s="1"/>
  <c r="T66" i="25" s="1"/>
  <c r="T67" i="25" s="1"/>
  <c r="T68" i="25" s="1"/>
  <c r="T69" i="25" s="1"/>
  <c r="T70" i="25" s="1"/>
  <c r="T71" i="25" s="1"/>
  <c r="T72" i="25" s="1"/>
  <c r="T73" i="25" s="1"/>
  <c r="T74" i="25" s="1"/>
  <c r="T75" i="25" s="1"/>
  <c r="T76" i="25" s="1"/>
  <c r="T77" i="25" s="1"/>
  <c r="T78" i="25" s="1"/>
  <c r="T79" i="25" s="1"/>
  <c r="T80" i="25" s="1"/>
  <c r="T81" i="25" s="1"/>
  <c r="T82" i="25" s="1"/>
  <c r="T83" i="25" s="1"/>
  <c r="T84" i="25" s="1"/>
  <c r="T85" i="25" s="1"/>
  <c r="T86" i="25" s="1"/>
  <c r="T87" i="25" s="1"/>
  <c r="T88" i="25" s="1"/>
  <c r="T89" i="25" s="1"/>
  <c r="T90" i="25" s="1"/>
  <c r="T91" i="25" s="1"/>
  <c r="T92" i="25" s="1"/>
  <c r="T93" i="25" s="1"/>
  <c r="T94" i="25" s="1"/>
  <c r="T95" i="25" s="1"/>
  <c r="T96" i="25" s="1"/>
  <c r="T97" i="25" s="1"/>
  <c r="T98" i="25" s="1"/>
  <c r="T99" i="25" s="1"/>
  <c r="T100" i="25" s="1"/>
  <c r="T101" i="25" s="1"/>
  <c r="T102" i="25" s="1"/>
  <c r="T103" i="25" s="1"/>
  <c r="T104" i="25" s="1"/>
  <c r="T105" i="25" s="1"/>
  <c r="T106" i="25" s="1"/>
  <c r="T107" i="25" s="1"/>
  <c r="T108" i="25" s="1"/>
  <c r="T109" i="25" s="1"/>
  <c r="T110" i="25" s="1"/>
  <c r="T111" i="25" s="1"/>
  <c r="T112" i="25" s="1"/>
  <c r="T113" i="25" s="1"/>
  <c r="T114" i="25" s="1"/>
  <c r="T115" i="25" s="1"/>
  <c r="T116" i="25" s="1"/>
  <c r="T117" i="25" s="1"/>
  <c r="T118" i="25" s="1"/>
  <c r="T119" i="25" s="1"/>
  <c r="T120" i="25" s="1"/>
  <c r="T121" i="25" s="1"/>
  <c r="T122" i="25" s="1"/>
  <c r="T123" i="25" s="1"/>
  <c r="T124" i="25" s="1"/>
  <c r="T125" i="25" s="1"/>
  <c r="T126" i="25" s="1"/>
  <c r="T127" i="25" s="1"/>
  <c r="T128" i="25" s="1"/>
  <c r="T129" i="25" s="1"/>
  <c r="T130" i="25" s="1"/>
  <c r="T131" i="25" s="1"/>
  <c r="T132" i="25" s="1"/>
  <c r="T133" i="25" s="1"/>
  <c r="T134" i="25" s="1"/>
  <c r="T135" i="25" s="1"/>
  <c r="T136" i="25" s="1"/>
  <c r="T137" i="25" s="1"/>
  <c r="T138" i="25" s="1"/>
  <c r="T139" i="25" s="1"/>
  <c r="T140" i="25" s="1"/>
  <c r="T141" i="25" s="1"/>
  <c r="T142" i="25" s="1"/>
  <c r="T143" i="25" s="1"/>
  <c r="T144" i="25" s="1"/>
  <c r="T145" i="25" s="1"/>
  <c r="T146" i="25" s="1"/>
  <c r="T147" i="25" s="1"/>
  <c r="T148" i="25" s="1"/>
  <c r="T149" i="25" s="1"/>
  <c r="T150" i="25" s="1"/>
  <c r="T151" i="25" s="1"/>
  <c r="T152" i="25" s="1"/>
  <c r="T153" i="25" s="1"/>
  <c r="T154" i="25" s="1"/>
  <c r="T155" i="25" s="1"/>
  <c r="T156" i="25" s="1"/>
  <c r="T157" i="25" s="1"/>
  <c r="T158" i="25" s="1"/>
  <c r="T159" i="25" s="1"/>
  <c r="T160" i="25" s="1"/>
  <c r="T161" i="25" s="1"/>
  <c r="T162" i="25" s="1"/>
  <c r="T163" i="25" s="1"/>
  <c r="T164" i="25" s="1"/>
  <c r="T165" i="25" s="1"/>
  <c r="T166" i="25" s="1"/>
  <c r="T167" i="25" s="1"/>
  <c r="T168" i="25" s="1"/>
  <c r="T169" i="25" s="1"/>
  <c r="T170" i="25" s="1"/>
  <c r="T171" i="25" s="1"/>
  <c r="T172" i="25" s="1"/>
  <c r="T173" i="25" s="1"/>
  <c r="T174" i="25" s="1"/>
  <c r="T175" i="25" s="1"/>
  <c r="T176" i="25" s="1"/>
  <c r="T177" i="25" s="1"/>
  <c r="T178" i="25" s="1"/>
  <c r="T179" i="25" s="1"/>
  <c r="T180" i="25" s="1"/>
  <c r="T181" i="25" s="1"/>
  <c r="T182" i="25" s="1"/>
  <c r="T183" i="25" s="1"/>
  <c r="T184" i="25" s="1"/>
  <c r="T185" i="25" s="1"/>
  <c r="T186" i="25" s="1"/>
  <c r="T187" i="25" s="1"/>
  <c r="T188" i="25" s="1"/>
  <c r="T189" i="25" s="1"/>
  <c r="T190" i="25" s="1"/>
  <c r="T191" i="25" s="1"/>
  <c r="T192" i="25" s="1"/>
  <c r="T193" i="25" s="1"/>
  <c r="T194" i="25" s="1"/>
  <c r="T195" i="25" s="1"/>
  <c r="T196" i="25" s="1"/>
  <c r="T197" i="25" s="1"/>
  <c r="T198" i="25" s="1"/>
  <c r="T199" i="25" s="1"/>
  <c r="T200" i="25" s="1"/>
  <c r="T201" i="25" s="1"/>
  <c r="T202" i="25" s="1"/>
  <c r="T203" i="25" s="1"/>
  <c r="T204" i="25" s="1"/>
  <c r="T205" i="25" s="1"/>
  <c r="T206" i="25" s="1"/>
  <c r="T207" i="25" s="1"/>
  <c r="T208" i="25" s="1"/>
  <c r="T209" i="25" s="1"/>
  <c r="T210" i="25" s="1"/>
  <c r="T211" i="25" s="1"/>
  <c r="T212" i="25" s="1"/>
  <c r="T213" i="25" s="1"/>
  <c r="T214" i="25" s="1"/>
  <c r="T215" i="25" s="1"/>
  <c r="T216" i="25" s="1"/>
  <c r="T217" i="25" s="1"/>
  <c r="T218" i="25" s="1"/>
  <c r="T219" i="25" s="1"/>
  <c r="T220" i="25" s="1"/>
  <c r="T221" i="25" s="1"/>
  <c r="T222" i="25" s="1"/>
  <c r="T223" i="25" s="1"/>
  <c r="T224" i="25" s="1"/>
  <c r="T225" i="25" s="1"/>
  <c r="T226" i="25" s="1"/>
  <c r="T227" i="25" s="1"/>
  <c r="T228" i="25" s="1"/>
  <c r="T229" i="25" s="1"/>
  <c r="T230" i="25" s="1"/>
  <c r="T231" i="25" s="1"/>
  <c r="T232" i="25" s="1"/>
  <c r="T233" i="25" s="1"/>
  <c r="T234" i="25" s="1"/>
  <c r="T235" i="25" s="1"/>
  <c r="T236" i="25" s="1"/>
  <c r="T237" i="25" s="1"/>
  <c r="T238" i="25" s="1"/>
  <c r="T239" i="25" s="1"/>
  <c r="T240" i="25" s="1"/>
  <c r="T241" i="25" s="1"/>
  <c r="T242" i="25" s="1"/>
  <c r="T243" i="25" s="1"/>
  <c r="T244" i="25" s="1"/>
  <c r="T245" i="25" s="1"/>
  <c r="T246" i="25" s="1"/>
  <c r="T247" i="25" s="1"/>
  <c r="T248" i="25" s="1"/>
  <c r="T249" i="25" s="1"/>
  <c r="T250" i="25" s="1"/>
  <c r="T251" i="25" s="1"/>
  <c r="T252" i="25" s="1"/>
  <c r="T253" i="25" s="1"/>
  <c r="T254" i="25" s="1"/>
  <c r="T255" i="25" s="1"/>
  <c r="T256" i="25" s="1"/>
  <c r="T257" i="25" s="1"/>
  <c r="T258" i="25" s="1"/>
  <c r="T259" i="25" s="1"/>
  <c r="T260" i="25" s="1"/>
  <c r="T261" i="25" s="1"/>
  <c r="T262" i="25" s="1"/>
  <c r="T263" i="25" s="1"/>
  <c r="T264" i="25" s="1"/>
  <c r="T265" i="25" s="1"/>
  <c r="T266" i="25" s="1"/>
  <c r="T267" i="25" s="1"/>
  <c r="T268" i="25" s="1"/>
  <c r="T269" i="25" s="1"/>
  <c r="T270" i="25" s="1"/>
  <c r="T271" i="25" s="1"/>
  <c r="T272" i="25" s="1"/>
  <c r="T273" i="25" s="1"/>
  <c r="T274" i="25" s="1"/>
  <c r="T275" i="25" s="1"/>
  <c r="T276" i="25" s="1"/>
  <c r="T277" i="25" s="1"/>
  <c r="T278" i="25" s="1"/>
  <c r="T279" i="25" s="1"/>
  <c r="T280" i="25" s="1"/>
  <c r="T281" i="25" s="1"/>
  <c r="T282" i="25" s="1"/>
  <c r="T283" i="25" s="1"/>
  <c r="T284" i="25" s="1"/>
  <c r="T285" i="25" s="1"/>
  <c r="T286" i="25" s="1"/>
  <c r="T287" i="25" s="1"/>
  <c r="T288" i="25" s="1"/>
  <c r="T289" i="25" s="1"/>
  <c r="T290" i="25" s="1"/>
  <c r="T291" i="25" s="1"/>
  <c r="T292" i="25" s="1"/>
  <c r="T293" i="25" s="1"/>
  <c r="T294" i="25" s="1"/>
  <c r="T295" i="25" s="1"/>
  <c r="T296" i="25" s="1"/>
  <c r="T297" i="25" s="1"/>
  <c r="T298" i="25" s="1"/>
  <c r="T299" i="25" s="1"/>
  <c r="T300" i="25" s="1"/>
  <c r="T301" i="25" s="1"/>
  <c r="T302" i="25" s="1"/>
  <c r="T303" i="25" s="1"/>
  <c r="T304" i="25" s="1"/>
  <c r="T305" i="25" s="1"/>
  <c r="T306" i="25" s="1"/>
  <c r="T307" i="25" s="1"/>
  <c r="T308" i="25" s="1"/>
  <c r="T309" i="25" s="1"/>
  <c r="T310" i="25" s="1"/>
  <c r="T311" i="25" s="1"/>
  <c r="T312" i="25" s="1"/>
  <c r="T313" i="25" s="1"/>
  <c r="T314" i="25" s="1"/>
  <c r="T315" i="25" s="1"/>
  <c r="T316" i="25" s="1"/>
  <c r="T317" i="25" s="1"/>
  <c r="T318" i="25" s="1"/>
  <c r="T319" i="25" s="1"/>
  <c r="T320" i="25" s="1"/>
  <c r="T321" i="25" s="1"/>
  <c r="T322" i="25" s="1"/>
  <c r="T323" i="25" s="1"/>
  <c r="T324" i="25" s="1"/>
  <c r="T325" i="25" s="1"/>
  <c r="T326" i="25" s="1"/>
  <c r="T327" i="25" s="1"/>
  <c r="T328" i="25" s="1"/>
  <c r="T329" i="25" s="1"/>
  <c r="T330" i="25" s="1"/>
  <c r="T331" i="25" s="1"/>
  <c r="T332" i="25" s="1"/>
  <c r="C18" i="25"/>
  <c r="N53" i="25" s="1"/>
  <c r="C17" i="25"/>
  <c r="C16" i="25"/>
  <c r="A20" i="17"/>
  <c r="J9" i="28"/>
  <c r="W49" i="28"/>
  <c r="A330" i="28"/>
  <c r="A331" i="28"/>
  <c r="S45" i="26"/>
  <c r="A331" i="26"/>
  <c r="D331" i="26" s="1"/>
  <c r="A330" i="26"/>
  <c r="H330" i="26" s="1"/>
  <c r="H9" i="26"/>
  <c r="M42" i="25"/>
  <c r="A331" i="25"/>
  <c r="F331" i="25" s="1"/>
  <c r="A330" i="25"/>
  <c r="E330" i="25" s="1"/>
  <c r="E14" i="17"/>
  <c r="E13" i="17"/>
  <c r="A330" i="21"/>
  <c r="O330" i="21" s="1"/>
  <c r="A331" i="21"/>
  <c r="E331" i="21" s="1"/>
  <c r="A330" i="16"/>
  <c r="B330" i="16" s="1"/>
  <c r="A331" i="16"/>
  <c r="B331" i="16" s="1"/>
  <c r="E13" i="19"/>
  <c r="E14" i="19"/>
  <c r="N23" i="20"/>
  <c r="N21" i="20"/>
  <c r="AH27" i="20" s="1"/>
  <c r="AH33" i="20" s="1"/>
  <c r="AF33" i="20" s="1"/>
  <c r="N20" i="20"/>
  <c r="AI27" i="20" s="1"/>
  <c r="AI33" i="20" s="1"/>
  <c r="AI34" i="20" s="1"/>
  <c r="AI35" i="20" s="1"/>
  <c r="AI36" i="20" s="1"/>
  <c r="AI37" i="20" s="1"/>
  <c r="AI38" i="20" s="1"/>
  <c r="AI39" i="20" s="1"/>
  <c r="AI40" i="20" s="1"/>
  <c r="AI41" i="20" s="1"/>
  <c r="AI42" i="20" s="1"/>
  <c r="AI43" i="20" s="1"/>
  <c r="AI44" i="20" s="1"/>
  <c r="AI45" i="20" s="1"/>
  <c r="AI46" i="20" s="1"/>
  <c r="AI47" i="20" s="1"/>
  <c r="AI48" i="20" s="1"/>
  <c r="AI49" i="20" s="1"/>
  <c r="AI50" i="20" s="1"/>
  <c r="AI51" i="20" s="1"/>
  <c r="AI52" i="20" s="1"/>
  <c r="AI53" i="20" s="1"/>
  <c r="AI54" i="20" s="1"/>
  <c r="AI55" i="20" s="1"/>
  <c r="AI56" i="20" s="1"/>
  <c r="AI57" i="20" s="1"/>
  <c r="AI58" i="20" s="1"/>
  <c r="AI59" i="20" s="1"/>
  <c r="AI60" i="20" s="1"/>
  <c r="AI61" i="20" s="1"/>
  <c r="AI62" i="20" s="1"/>
  <c r="AI63" i="20" s="1"/>
  <c r="AI64" i="20" s="1"/>
  <c r="AI65" i="20" s="1"/>
  <c r="AI66" i="20" s="1"/>
  <c r="AI67" i="20" s="1"/>
  <c r="AI68" i="20" s="1"/>
  <c r="AI69" i="20" s="1"/>
  <c r="AI70" i="20" s="1"/>
  <c r="AI71" i="20" s="1"/>
  <c r="AI72" i="20" s="1"/>
  <c r="AI73" i="20" s="1"/>
  <c r="AI74" i="20" s="1"/>
  <c r="AI75" i="20" s="1"/>
  <c r="AI76" i="20" s="1"/>
  <c r="AI77" i="20" s="1"/>
  <c r="AI78" i="20" s="1"/>
  <c r="AI79" i="20" s="1"/>
  <c r="AI80" i="20" s="1"/>
  <c r="AI81" i="20" s="1"/>
  <c r="AI82" i="20" s="1"/>
  <c r="AI83" i="20" s="1"/>
  <c r="AI84" i="20" s="1"/>
  <c r="AI85" i="20" s="1"/>
  <c r="AI86" i="20" s="1"/>
  <c r="AI87" i="20" s="1"/>
  <c r="AI88" i="20" s="1"/>
  <c r="AI89" i="20" s="1"/>
  <c r="AI90" i="20" s="1"/>
  <c r="AI91" i="20" s="1"/>
  <c r="AI92" i="20" s="1"/>
  <c r="AI93" i="20" s="1"/>
  <c r="AI94" i="20" s="1"/>
  <c r="AI95" i="20" s="1"/>
  <c r="AI96" i="20" s="1"/>
  <c r="AI97" i="20" s="1"/>
  <c r="AI98" i="20" s="1"/>
  <c r="AI99" i="20" s="1"/>
  <c r="AI100" i="20" s="1"/>
  <c r="AI101" i="20" s="1"/>
  <c r="AI102" i="20" s="1"/>
  <c r="AI103" i="20" s="1"/>
  <c r="AI104" i="20" s="1"/>
  <c r="AI105" i="20" s="1"/>
  <c r="AI106" i="20" s="1"/>
  <c r="AI107" i="20" s="1"/>
  <c r="AI108" i="20" s="1"/>
  <c r="AI109" i="20" s="1"/>
  <c r="AI110" i="20" s="1"/>
  <c r="AI111" i="20" s="1"/>
  <c r="AI112" i="20" s="1"/>
  <c r="AI113" i="20" s="1"/>
  <c r="AI114" i="20" s="1"/>
  <c r="AI115" i="20" s="1"/>
  <c r="AI116" i="20" s="1"/>
  <c r="AI117" i="20" s="1"/>
  <c r="AI118" i="20" s="1"/>
  <c r="AI119" i="20" s="1"/>
  <c r="AI120" i="20" s="1"/>
  <c r="AI121" i="20" s="1"/>
  <c r="AI122" i="20" s="1"/>
  <c r="AI123" i="20" s="1"/>
  <c r="AI124" i="20" s="1"/>
  <c r="AI125" i="20" s="1"/>
  <c r="AI126" i="20" s="1"/>
  <c r="AI127" i="20" s="1"/>
  <c r="AI128" i="20" s="1"/>
  <c r="AI129" i="20" s="1"/>
  <c r="AI130" i="20" s="1"/>
  <c r="AI131" i="20" s="1"/>
  <c r="AI132" i="20" s="1"/>
  <c r="AI133" i="20" s="1"/>
  <c r="AI134" i="20" s="1"/>
  <c r="AI135" i="20" s="1"/>
  <c r="AI136" i="20" s="1"/>
  <c r="AI137" i="20" s="1"/>
  <c r="AI138" i="20" s="1"/>
  <c r="AI139" i="20" s="1"/>
  <c r="AI140" i="20" s="1"/>
  <c r="AI141" i="20" s="1"/>
  <c r="AI142" i="20" s="1"/>
  <c r="AI143" i="20" s="1"/>
  <c r="AI144" i="20" s="1"/>
  <c r="AI145" i="20" s="1"/>
  <c r="AI146" i="20" s="1"/>
  <c r="AI147" i="20" s="1"/>
  <c r="AI148" i="20" s="1"/>
  <c r="AI149" i="20" s="1"/>
  <c r="AI150" i="20" s="1"/>
  <c r="AI151" i="20" s="1"/>
  <c r="AI152" i="20" s="1"/>
  <c r="AI153" i="20" s="1"/>
  <c r="AI154" i="20" s="1"/>
  <c r="AI155" i="20" s="1"/>
  <c r="AI156" i="20" s="1"/>
  <c r="AI157" i="20" s="1"/>
  <c r="AI158" i="20" s="1"/>
  <c r="AI159" i="20" s="1"/>
  <c r="AI160" i="20" s="1"/>
  <c r="AI161" i="20" s="1"/>
  <c r="AI162" i="20" s="1"/>
  <c r="AI163" i="20" s="1"/>
  <c r="AI164" i="20" s="1"/>
  <c r="AI165" i="20" s="1"/>
  <c r="AI166" i="20" s="1"/>
  <c r="AI167" i="20" s="1"/>
  <c r="AI168" i="20" s="1"/>
  <c r="AI169" i="20" s="1"/>
  <c r="AI170" i="20" s="1"/>
  <c r="AI171" i="20" s="1"/>
  <c r="AI172" i="20" s="1"/>
  <c r="AI173" i="20" s="1"/>
  <c r="AI174" i="20" s="1"/>
  <c r="AI175" i="20" s="1"/>
  <c r="AI176" i="20" s="1"/>
  <c r="AI177" i="20" s="1"/>
  <c r="AI178" i="20" s="1"/>
  <c r="AI179" i="20" s="1"/>
  <c r="AI180" i="20" s="1"/>
  <c r="AI181" i="20" s="1"/>
  <c r="AI182" i="20" s="1"/>
  <c r="AI183" i="20" s="1"/>
  <c r="AI184" i="20" s="1"/>
  <c r="AI185" i="20" s="1"/>
  <c r="AI186" i="20" s="1"/>
  <c r="AI187" i="20" s="1"/>
  <c r="AI188" i="20" s="1"/>
  <c r="AI189" i="20" s="1"/>
  <c r="AI190" i="20" s="1"/>
  <c r="AI191" i="20" s="1"/>
  <c r="AI192" i="20" s="1"/>
  <c r="AI193" i="20" s="1"/>
  <c r="AI194" i="20" s="1"/>
  <c r="AI195" i="20" s="1"/>
  <c r="AI196" i="20" s="1"/>
  <c r="AI197" i="20" s="1"/>
  <c r="AI198" i="20" s="1"/>
  <c r="AI199" i="20" s="1"/>
  <c r="AI200" i="20" s="1"/>
  <c r="AI201" i="20" s="1"/>
  <c r="AI202" i="20" s="1"/>
  <c r="AI203" i="20" s="1"/>
  <c r="AI204" i="20" s="1"/>
  <c r="AI205" i="20" s="1"/>
  <c r="AI206" i="20" s="1"/>
  <c r="AI207" i="20" s="1"/>
  <c r="AI208" i="20" s="1"/>
  <c r="AI209" i="20" s="1"/>
  <c r="AI210" i="20" s="1"/>
  <c r="AI211" i="20" s="1"/>
  <c r="AI212" i="20" s="1"/>
  <c r="AI213" i="20" s="1"/>
  <c r="AI214" i="20" s="1"/>
  <c r="AI215" i="20" s="1"/>
  <c r="AI216" i="20" s="1"/>
  <c r="AI217" i="20" s="1"/>
  <c r="AI218" i="20" s="1"/>
  <c r="AI219" i="20" s="1"/>
  <c r="AI220" i="20" s="1"/>
  <c r="AI221" i="20" s="1"/>
  <c r="AI222" i="20" s="1"/>
  <c r="AI223" i="20" s="1"/>
  <c r="AI224" i="20" s="1"/>
  <c r="AI225" i="20" s="1"/>
  <c r="AI226" i="20" s="1"/>
  <c r="AI227" i="20" s="1"/>
  <c r="AI228" i="20" s="1"/>
  <c r="AI229" i="20" s="1"/>
  <c r="AI230" i="20" s="1"/>
  <c r="AI231" i="20" s="1"/>
  <c r="AI232" i="20" s="1"/>
  <c r="AI233" i="20" s="1"/>
  <c r="AI234" i="20" s="1"/>
  <c r="AI235" i="20" s="1"/>
  <c r="AI236" i="20" s="1"/>
  <c r="AI237" i="20" s="1"/>
  <c r="AI238" i="20" s="1"/>
  <c r="AI239" i="20" s="1"/>
  <c r="AI240" i="20" s="1"/>
  <c r="AI241" i="20" s="1"/>
  <c r="AI242" i="20" s="1"/>
  <c r="AI243" i="20" s="1"/>
  <c r="AI244" i="20" s="1"/>
  <c r="AI245" i="20" s="1"/>
  <c r="AI246" i="20" s="1"/>
  <c r="AI247" i="20" s="1"/>
  <c r="AI248" i="20" s="1"/>
  <c r="AI249" i="20" s="1"/>
  <c r="AI250" i="20" s="1"/>
  <c r="AI251" i="20" s="1"/>
  <c r="AI252" i="20" s="1"/>
  <c r="AI253" i="20" s="1"/>
  <c r="AI254" i="20" s="1"/>
  <c r="AI255" i="20" s="1"/>
  <c r="AI256" i="20" s="1"/>
  <c r="AI257" i="20" s="1"/>
  <c r="AI258" i="20" s="1"/>
  <c r="AI259" i="20" s="1"/>
  <c r="AI260" i="20" s="1"/>
  <c r="AI261" i="20" s="1"/>
  <c r="AI262" i="20" s="1"/>
  <c r="AI263" i="20" s="1"/>
  <c r="AI264" i="20" s="1"/>
  <c r="AI265" i="20" s="1"/>
  <c r="AI266" i="20" s="1"/>
  <c r="AI267" i="20" s="1"/>
  <c r="AI268" i="20" s="1"/>
  <c r="AI269" i="20" s="1"/>
  <c r="AI270" i="20" s="1"/>
  <c r="AI271" i="20" s="1"/>
  <c r="AI272" i="20" s="1"/>
  <c r="AI273" i="20" s="1"/>
  <c r="AI274" i="20" s="1"/>
  <c r="AI275" i="20" s="1"/>
  <c r="AI276" i="20" s="1"/>
  <c r="AI277" i="20" s="1"/>
  <c r="AI278" i="20" s="1"/>
  <c r="AI279" i="20" s="1"/>
  <c r="AI280" i="20" s="1"/>
  <c r="AI281" i="20" s="1"/>
  <c r="AI282" i="20" s="1"/>
  <c r="AI283" i="20" s="1"/>
  <c r="AI284" i="20" s="1"/>
  <c r="AI285" i="20" s="1"/>
  <c r="AI286" i="20" s="1"/>
  <c r="AI287" i="20" s="1"/>
  <c r="AI288" i="20" s="1"/>
  <c r="AI289" i="20" s="1"/>
  <c r="AI290" i="20" s="1"/>
  <c r="AI291" i="20" s="1"/>
  <c r="AI292" i="20" s="1"/>
  <c r="AI293" i="20" s="1"/>
  <c r="AI294" i="20" s="1"/>
  <c r="AI295" i="20" s="1"/>
  <c r="AI296" i="20" s="1"/>
  <c r="AI297" i="20" s="1"/>
  <c r="AI298" i="20" s="1"/>
  <c r="AI299" i="20" s="1"/>
  <c r="AI300" i="20" s="1"/>
  <c r="AI301" i="20" s="1"/>
  <c r="AI302" i="20" s="1"/>
  <c r="AI303" i="20" s="1"/>
  <c r="AI304" i="20" s="1"/>
  <c r="AI305" i="20" s="1"/>
  <c r="AI306" i="20" s="1"/>
  <c r="AI307" i="20" s="1"/>
  <c r="AI308" i="20" s="1"/>
  <c r="AI309" i="20" s="1"/>
  <c r="AI310" i="20" s="1"/>
  <c r="AI311" i="20" s="1"/>
  <c r="AI312" i="20" s="1"/>
  <c r="AI313" i="20" s="1"/>
  <c r="AI314" i="20" s="1"/>
  <c r="AI315" i="20" s="1"/>
  <c r="AI316" i="20" s="1"/>
  <c r="AI317" i="20" s="1"/>
  <c r="AI318" i="20" s="1"/>
  <c r="AI319" i="20" s="1"/>
  <c r="AI320" i="20" s="1"/>
  <c r="AI321" i="20" s="1"/>
  <c r="AI322" i="20" s="1"/>
  <c r="AI323" i="20" s="1"/>
  <c r="AI324" i="20" s="1"/>
  <c r="AI325" i="20" s="1"/>
  <c r="AI326" i="20" s="1"/>
  <c r="AI327" i="20" s="1"/>
  <c r="AI328" i="20" s="1"/>
  <c r="AI329" i="20" s="1"/>
  <c r="AI330" i="20" s="1"/>
  <c r="AI331" i="20" s="1"/>
  <c r="AI332" i="20" s="1"/>
  <c r="N19" i="20"/>
  <c r="N18" i="20"/>
  <c r="AB47" i="20" s="1"/>
  <c r="N17" i="20"/>
  <c r="AB40" i="20" s="1"/>
  <c r="AB45" i="20" s="1"/>
  <c r="N16" i="20"/>
  <c r="AB39" i="20" s="1"/>
  <c r="AB46" i="20" s="1"/>
  <c r="I23" i="9"/>
  <c r="I21" i="9"/>
  <c r="AC15" i="9" s="1"/>
  <c r="I20" i="9"/>
  <c r="AD15" i="9" s="1"/>
  <c r="AD32" i="9" s="1"/>
  <c r="AD33" i="9" s="1"/>
  <c r="AD34" i="9" s="1"/>
  <c r="AD35" i="9" s="1"/>
  <c r="AD36" i="9" s="1"/>
  <c r="AD37" i="9" s="1"/>
  <c r="AD38" i="9" s="1"/>
  <c r="AD39" i="9" s="1"/>
  <c r="AD40" i="9" s="1"/>
  <c r="AD41" i="9" s="1"/>
  <c r="AD42" i="9" s="1"/>
  <c r="AD43" i="9" s="1"/>
  <c r="AD44" i="9" s="1"/>
  <c r="AD45" i="9" s="1"/>
  <c r="AD46" i="9" s="1"/>
  <c r="AD47" i="9" s="1"/>
  <c r="AD48" i="9" s="1"/>
  <c r="AD49" i="9" s="1"/>
  <c r="AD50" i="9" s="1"/>
  <c r="AD51" i="9" s="1"/>
  <c r="AD52" i="9" s="1"/>
  <c r="AD53" i="9" s="1"/>
  <c r="AD54" i="9" s="1"/>
  <c r="AD55" i="9" s="1"/>
  <c r="AD56" i="9" s="1"/>
  <c r="AD57" i="9" s="1"/>
  <c r="AD58" i="9" s="1"/>
  <c r="AD59" i="9" s="1"/>
  <c r="AD60" i="9" s="1"/>
  <c r="AD61" i="9" s="1"/>
  <c r="AD62" i="9" s="1"/>
  <c r="AD63" i="9" s="1"/>
  <c r="AD64" i="9" s="1"/>
  <c r="AD65" i="9" s="1"/>
  <c r="AD66" i="9" s="1"/>
  <c r="AD67" i="9" s="1"/>
  <c r="AD68" i="9" s="1"/>
  <c r="AD69" i="9" s="1"/>
  <c r="AD70" i="9" s="1"/>
  <c r="AD71" i="9" s="1"/>
  <c r="AD72" i="9" s="1"/>
  <c r="AD73" i="9" s="1"/>
  <c r="AD74" i="9" s="1"/>
  <c r="AD75" i="9" s="1"/>
  <c r="AD76" i="9" s="1"/>
  <c r="AD77" i="9" s="1"/>
  <c r="AD78" i="9" s="1"/>
  <c r="AD79" i="9" s="1"/>
  <c r="AD80" i="9" s="1"/>
  <c r="AD81" i="9" s="1"/>
  <c r="AD82" i="9" s="1"/>
  <c r="AD83" i="9" s="1"/>
  <c r="AD84" i="9" s="1"/>
  <c r="AD85" i="9" s="1"/>
  <c r="AD86" i="9" s="1"/>
  <c r="AD87" i="9" s="1"/>
  <c r="AD88" i="9" s="1"/>
  <c r="AD89" i="9" s="1"/>
  <c r="AD90" i="9" s="1"/>
  <c r="AD91" i="9" s="1"/>
  <c r="AD92" i="9" s="1"/>
  <c r="AD93" i="9" s="1"/>
  <c r="AD94" i="9" s="1"/>
  <c r="AD95" i="9" s="1"/>
  <c r="AD96" i="9" s="1"/>
  <c r="AD97" i="9" s="1"/>
  <c r="AD98" i="9" s="1"/>
  <c r="AD99" i="9" s="1"/>
  <c r="AD100" i="9" s="1"/>
  <c r="AD101" i="9" s="1"/>
  <c r="AD102" i="9" s="1"/>
  <c r="AD103" i="9" s="1"/>
  <c r="AD104" i="9" s="1"/>
  <c r="AD105" i="9" s="1"/>
  <c r="AD106" i="9" s="1"/>
  <c r="AD107" i="9" s="1"/>
  <c r="AD108" i="9" s="1"/>
  <c r="AD109" i="9" s="1"/>
  <c r="AD110" i="9" s="1"/>
  <c r="AD111" i="9" s="1"/>
  <c r="AD112" i="9" s="1"/>
  <c r="AD113" i="9" s="1"/>
  <c r="AD114" i="9" s="1"/>
  <c r="AD115" i="9" s="1"/>
  <c r="AD116" i="9" s="1"/>
  <c r="AD117" i="9" s="1"/>
  <c r="AD118" i="9" s="1"/>
  <c r="AD119" i="9" s="1"/>
  <c r="AD120" i="9" s="1"/>
  <c r="AD121" i="9" s="1"/>
  <c r="AD122" i="9" s="1"/>
  <c r="AD123" i="9" s="1"/>
  <c r="AD124" i="9" s="1"/>
  <c r="AD125" i="9" s="1"/>
  <c r="AD126" i="9" s="1"/>
  <c r="AD127" i="9" s="1"/>
  <c r="AD128" i="9" s="1"/>
  <c r="AD129" i="9" s="1"/>
  <c r="AD130" i="9" s="1"/>
  <c r="AD131" i="9" s="1"/>
  <c r="AD132" i="9" s="1"/>
  <c r="AD133" i="9" s="1"/>
  <c r="AD134" i="9" s="1"/>
  <c r="AD135" i="9" s="1"/>
  <c r="AD136" i="9" s="1"/>
  <c r="AD137" i="9" s="1"/>
  <c r="AD138" i="9" s="1"/>
  <c r="AD139" i="9" s="1"/>
  <c r="AD140" i="9" s="1"/>
  <c r="AD141" i="9" s="1"/>
  <c r="AD142" i="9" s="1"/>
  <c r="AD143" i="9" s="1"/>
  <c r="AD144" i="9" s="1"/>
  <c r="AD145" i="9" s="1"/>
  <c r="AD146" i="9" s="1"/>
  <c r="AD147" i="9" s="1"/>
  <c r="AD148" i="9" s="1"/>
  <c r="AD149" i="9" s="1"/>
  <c r="AD150" i="9" s="1"/>
  <c r="AD151" i="9" s="1"/>
  <c r="AD152" i="9" s="1"/>
  <c r="AD153" i="9" s="1"/>
  <c r="AD154" i="9" s="1"/>
  <c r="AD155" i="9" s="1"/>
  <c r="AD156" i="9" s="1"/>
  <c r="AD157" i="9" s="1"/>
  <c r="AD158" i="9" s="1"/>
  <c r="AD159" i="9" s="1"/>
  <c r="AD160" i="9" s="1"/>
  <c r="AD161" i="9" s="1"/>
  <c r="AD162" i="9" s="1"/>
  <c r="AD163" i="9" s="1"/>
  <c r="AD164" i="9" s="1"/>
  <c r="AD165" i="9" s="1"/>
  <c r="AD166" i="9" s="1"/>
  <c r="AD167" i="9" s="1"/>
  <c r="AD168" i="9" s="1"/>
  <c r="AD169" i="9" s="1"/>
  <c r="AD170" i="9" s="1"/>
  <c r="AD171" i="9" s="1"/>
  <c r="AD172" i="9" s="1"/>
  <c r="AD173" i="9" s="1"/>
  <c r="AD174" i="9" s="1"/>
  <c r="AD175" i="9" s="1"/>
  <c r="AD176" i="9" s="1"/>
  <c r="AD177" i="9" s="1"/>
  <c r="AD178" i="9" s="1"/>
  <c r="AD179" i="9" s="1"/>
  <c r="AD180" i="9" s="1"/>
  <c r="AD181" i="9" s="1"/>
  <c r="AD182" i="9" s="1"/>
  <c r="AD183" i="9" s="1"/>
  <c r="AD184" i="9" s="1"/>
  <c r="AD185" i="9" s="1"/>
  <c r="AD186" i="9" s="1"/>
  <c r="AD187" i="9" s="1"/>
  <c r="AD188" i="9" s="1"/>
  <c r="AD189" i="9" s="1"/>
  <c r="AD190" i="9" s="1"/>
  <c r="AD191" i="9" s="1"/>
  <c r="AD192" i="9" s="1"/>
  <c r="AD193" i="9" s="1"/>
  <c r="AD194" i="9" s="1"/>
  <c r="AD195" i="9" s="1"/>
  <c r="AD196" i="9" s="1"/>
  <c r="AD197" i="9" s="1"/>
  <c r="AD198" i="9" s="1"/>
  <c r="AD199" i="9" s="1"/>
  <c r="AD200" i="9" s="1"/>
  <c r="AD201" i="9" s="1"/>
  <c r="AD202" i="9" s="1"/>
  <c r="AD203" i="9" s="1"/>
  <c r="AD204" i="9" s="1"/>
  <c r="AD205" i="9" s="1"/>
  <c r="AD206" i="9" s="1"/>
  <c r="AD207" i="9" s="1"/>
  <c r="AD208" i="9" s="1"/>
  <c r="AD209" i="9" s="1"/>
  <c r="AD210" i="9" s="1"/>
  <c r="AD211" i="9" s="1"/>
  <c r="AD212" i="9" s="1"/>
  <c r="AD213" i="9" s="1"/>
  <c r="AD214" i="9" s="1"/>
  <c r="AD215" i="9" s="1"/>
  <c r="AD216" i="9" s="1"/>
  <c r="AD217" i="9" s="1"/>
  <c r="AD218" i="9" s="1"/>
  <c r="AD219" i="9" s="1"/>
  <c r="AD220" i="9" s="1"/>
  <c r="AD221" i="9" s="1"/>
  <c r="AD222" i="9" s="1"/>
  <c r="AD223" i="9" s="1"/>
  <c r="AD224" i="9" s="1"/>
  <c r="AD225" i="9" s="1"/>
  <c r="AD226" i="9" s="1"/>
  <c r="AD227" i="9" s="1"/>
  <c r="AD228" i="9" s="1"/>
  <c r="AD229" i="9" s="1"/>
  <c r="AD230" i="9" s="1"/>
  <c r="AD231" i="9" s="1"/>
  <c r="AD232" i="9" s="1"/>
  <c r="AD233" i="9" s="1"/>
  <c r="AD234" i="9" s="1"/>
  <c r="AD235" i="9" s="1"/>
  <c r="AD236" i="9" s="1"/>
  <c r="AD237" i="9" s="1"/>
  <c r="AD238" i="9" s="1"/>
  <c r="AD239" i="9" s="1"/>
  <c r="AD240" i="9" s="1"/>
  <c r="AD241" i="9" s="1"/>
  <c r="AD242" i="9" s="1"/>
  <c r="AD243" i="9" s="1"/>
  <c r="AD244" i="9" s="1"/>
  <c r="AD245" i="9" s="1"/>
  <c r="AD246" i="9" s="1"/>
  <c r="AD247" i="9" s="1"/>
  <c r="AD248" i="9" s="1"/>
  <c r="AD249" i="9" s="1"/>
  <c r="AD250" i="9" s="1"/>
  <c r="AD251" i="9" s="1"/>
  <c r="AD252" i="9" s="1"/>
  <c r="AD253" i="9" s="1"/>
  <c r="AD254" i="9" s="1"/>
  <c r="AD255" i="9" s="1"/>
  <c r="AD256" i="9" s="1"/>
  <c r="AD257" i="9" s="1"/>
  <c r="AD258" i="9" s="1"/>
  <c r="AD259" i="9" s="1"/>
  <c r="AD260" i="9" s="1"/>
  <c r="AD261" i="9" s="1"/>
  <c r="AD262" i="9" s="1"/>
  <c r="AD263" i="9" s="1"/>
  <c r="AD264" i="9" s="1"/>
  <c r="AD265" i="9" s="1"/>
  <c r="AD266" i="9" s="1"/>
  <c r="AD267" i="9" s="1"/>
  <c r="AD268" i="9" s="1"/>
  <c r="AD269" i="9" s="1"/>
  <c r="AD270" i="9" s="1"/>
  <c r="AD271" i="9" s="1"/>
  <c r="AD272" i="9" s="1"/>
  <c r="AD273" i="9" s="1"/>
  <c r="AD274" i="9" s="1"/>
  <c r="AD275" i="9" s="1"/>
  <c r="AD276" i="9" s="1"/>
  <c r="AD277" i="9" s="1"/>
  <c r="AD278" i="9" s="1"/>
  <c r="AD279" i="9" s="1"/>
  <c r="AD280" i="9" s="1"/>
  <c r="AD281" i="9" s="1"/>
  <c r="AD282" i="9" s="1"/>
  <c r="AD283" i="9" s="1"/>
  <c r="AD284" i="9" s="1"/>
  <c r="AD285" i="9" s="1"/>
  <c r="AD286" i="9" s="1"/>
  <c r="AD287" i="9" s="1"/>
  <c r="AD288" i="9" s="1"/>
  <c r="AD289" i="9" s="1"/>
  <c r="AD290" i="9" s="1"/>
  <c r="AD291" i="9" s="1"/>
  <c r="AD292" i="9" s="1"/>
  <c r="AD293" i="9" s="1"/>
  <c r="AD294" i="9" s="1"/>
  <c r="AD295" i="9" s="1"/>
  <c r="AD296" i="9" s="1"/>
  <c r="AD297" i="9" s="1"/>
  <c r="AD298" i="9" s="1"/>
  <c r="AD299" i="9" s="1"/>
  <c r="AD300" i="9" s="1"/>
  <c r="AD301" i="9" s="1"/>
  <c r="AD302" i="9" s="1"/>
  <c r="AD303" i="9" s="1"/>
  <c r="AD304" i="9" s="1"/>
  <c r="AD305" i="9" s="1"/>
  <c r="AD306" i="9" s="1"/>
  <c r="AD307" i="9" s="1"/>
  <c r="AD308" i="9" s="1"/>
  <c r="AD309" i="9" s="1"/>
  <c r="AD310" i="9" s="1"/>
  <c r="AD311" i="9" s="1"/>
  <c r="AD312" i="9" s="1"/>
  <c r="AD313" i="9" s="1"/>
  <c r="AD314" i="9" s="1"/>
  <c r="AD315" i="9" s="1"/>
  <c r="AD316" i="9" s="1"/>
  <c r="AD317" i="9" s="1"/>
  <c r="AD318" i="9" s="1"/>
  <c r="AD319" i="9" s="1"/>
  <c r="AD320" i="9" s="1"/>
  <c r="AD321" i="9" s="1"/>
  <c r="AD322" i="9" s="1"/>
  <c r="AD323" i="9" s="1"/>
  <c r="AD324" i="9" s="1"/>
  <c r="AD325" i="9" s="1"/>
  <c r="AD326" i="9" s="1"/>
  <c r="AD327" i="9" s="1"/>
  <c r="AD328" i="9" s="1"/>
  <c r="AD329" i="9" s="1"/>
  <c r="AD330" i="9" s="1"/>
  <c r="AD331" i="9" s="1"/>
  <c r="I19" i="9"/>
  <c r="X42" i="9" s="1"/>
  <c r="I18" i="9"/>
  <c r="W35" i="9" s="1"/>
  <c r="I17" i="9"/>
  <c r="I16" i="9"/>
  <c r="W32" i="9" s="1"/>
  <c r="I23" i="23"/>
  <c r="I21" i="23"/>
  <c r="AC29" i="23" s="1"/>
  <c r="I20" i="23"/>
  <c r="AD29" i="23" s="1"/>
  <c r="AD35" i="23" s="1"/>
  <c r="AD36" i="23" s="1"/>
  <c r="AD37" i="23" s="1"/>
  <c r="AD38" i="23" s="1"/>
  <c r="AD39" i="23" s="1"/>
  <c r="AD40" i="23" s="1"/>
  <c r="AD41" i="23" s="1"/>
  <c r="AD42" i="23" s="1"/>
  <c r="AD43" i="23" s="1"/>
  <c r="AD44" i="23" s="1"/>
  <c r="AD45" i="23" s="1"/>
  <c r="AD46" i="23" s="1"/>
  <c r="AD47" i="23" s="1"/>
  <c r="AD48" i="23" s="1"/>
  <c r="AD49" i="23" s="1"/>
  <c r="AD50" i="23" s="1"/>
  <c r="AD51" i="23" s="1"/>
  <c r="AD52" i="23" s="1"/>
  <c r="AD53" i="23" s="1"/>
  <c r="AD54" i="23" s="1"/>
  <c r="AD55" i="23" s="1"/>
  <c r="AD56" i="23" s="1"/>
  <c r="AD57" i="23" s="1"/>
  <c r="AD58" i="23" s="1"/>
  <c r="AD59" i="23" s="1"/>
  <c r="AD60" i="23" s="1"/>
  <c r="AD61" i="23" s="1"/>
  <c r="AD62" i="23" s="1"/>
  <c r="AD63" i="23" s="1"/>
  <c r="AD64" i="23" s="1"/>
  <c r="AD65" i="23" s="1"/>
  <c r="AD66" i="23" s="1"/>
  <c r="AD67" i="23" s="1"/>
  <c r="AD68" i="23" s="1"/>
  <c r="AD69" i="23" s="1"/>
  <c r="AD70" i="23" s="1"/>
  <c r="AD71" i="23" s="1"/>
  <c r="AD72" i="23" s="1"/>
  <c r="AD73" i="23" s="1"/>
  <c r="AD74" i="23" s="1"/>
  <c r="AD75" i="23" s="1"/>
  <c r="AD76" i="23" s="1"/>
  <c r="AD77" i="23" s="1"/>
  <c r="AD78" i="23" s="1"/>
  <c r="AD79" i="23" s="1"/>
  <c r="AD80" i="23" s="1"/>
  <c r="AD81" i="23" s="1"/>
  <c r="AD82" i="23" s="1"/>
  <c r="AD83" i="23" s="1"/>
  <c r="AD84" i="23" s="1"/>
  <c r="AD85" i="23" s="1"/>
  <c r="AD86" i="23" s="1"/>
  <c r="AD87" i="23" s="1"/>
  <c r="AD88" i="23" s="1"/>
  <c r="AD89" i="23" s="1"/>
  <c r="AD90" i="23" s="1"/>
  <c r="AD91" i="23" s="1"/>
  <c r="AD92" i="23" s="1"/>
  <c r="AD93" i="23" s="1"/>
  <c r="AD94" i="23" s="1"/>
  <c r="AD95" i="23" s="1"/>
  <c r="AD96" i="23" s="1"/>
  <c r="AD97" i="23" s="1"/>
  <c r="AD98" i="23" s="1"/>
  <c r="AD99" i="23" s="1"/>
  <c r="AD100" i="23" s="1"/>
  <c r="AD101" i="23" s="1"/>
  <c r="AD102" i="23" s="1"/>
  <c r="AD103" i="23" s="1"/>
  <c r="AD104" i="23" s="1"/>
  <c r="AD105" i="23" s="1"/>
  <c r="AD106" i="23" s="1"/>
  <c r="AD107" i="23" s="1"/>
  <c r="AD108" i="23" s="1"/>
  <c r="AD109" i="23" s="1"/>
  <c r="AD110" i="23" s="1"/>
  <c r="AD111" i="23" s="1"/>
  <c r="AD112" i="23" s="1"/>
  <c r="AD113" i="23" s="1"/>
  <c r="AD114" i="23" s="1"/>
  <c r="AD115" i="23" s="1"/>
  <c r="AD116" i="23" s="1"/>
  <c r="AD117" i="23" s="1"/>
  <c r="AD118" i="23" s="1"/>
  <c r="AD119" i="23" s="1"/>
  <c r="AD120" i="23" s="1"/>
  <c r="AD121" i="23" s="1"/>
  <c r="AD122" i="23" s="1"/>
  <c r="AD123" i="23" s="1"/>
  <c r="AD124" i="23" s="1"/>
  <c r="AD125" i="23" s="1"/>
  <c r="AD126" i="23" s="1"/>
  <c r="AD127" i="23" s="1"/>
  <c r="AD128" i="23" s="1"/>
  <c r="AD129" i="23" s="1"/>
  <c r="AD130" i="23" s="1"/>
  <c r="AD131" i="23" s="1"/>
  <c r="AD132" i="23" s="1"/>
  <c r="AD133" i="23" s="1"/>
  <c r="AD134" i="23" s="1"/>
  <c r="AD135" i="23" s="1"/>
  <c r="AD136" i="23" s="1"/>
  <c r="AD137" i="23" s="1"/>
  <c r="AD138" i="23" s="1"/>
  <c r="AD139" i="23" s="1"/>
  <c r="AD140" i="23" s="1"/>
  <c r="AD141" i="23" s="1"/>
  <c r="AD142" i="23" s="1"/>
  <c r="AD143" i="23" s="1"/>
  <c r="AD144" i="23" s="1"/>
  <c r="AD145" i="23" s="1"/>
  <c r="AD146" i="23" s="1"/>
  <c r="AD147" i="23" s="1"/>
  <c r="AD148" i="23" s="1"/>
  <c r="AD149" i="23" s="1"/>
  <c r="AD150" i="23" s="1"/>
  <c r="AD151" i="23" s="1"/>
  <c r="AD152" i="23" s="1"/>
  <c r="AD153" i="23" s="1"/>
  <c r="AD154" i="23" s="1"/>
  <c r="AD155" i="23" s="1"/>
  <c r="AD156" i="23" s="1"/>
  <c r="AD157" i="23" s="1"/>
  <c r="AD158" i="23" s="1"/>
  <c r="AD159" i="23" s="1"/>
  <c r="AD160" i="23" s="1"/>
  <c r="AD161" i="23" s="1"/>
  <c r="AD162" i="23" s="1"/>
  <c r="AD163" i="23" s="1"/>
  <c r="AD164" i="23" s="1"/>
  <c r="AD165" i="23" s="1"/>
  <c r="AD166" i="23" s="1"/>
  <c r="AD167" i="23" s="1"/>
  <c r="AD168" i="23" s="1"/>
  <c r="AD169" i="23" s="1"/>
  <c r="AD170" i="23" s="1"/>
  <c r="AD171" i="23" s="1"/>
  <c r="AD172" i="23" s="1"/>
  <c r="AD173" i="23" s="1"/>
  <c r="AD174" i="23" s="1"/>
  <c r="AD175" i="23" s="1"/>
  <c r="AD176" i="23" s="1"/>
  <c r="AD177" i="23" s="1"/>
  <c r="AD178" i="23" s="1"/>
  <c r="AD179" i="23" s="1"/>
  <c r="AD180" i="23" s="1"/>
  <c r="AD181" i="23" s="1"/>
  <c r="AD182" i="23" s="1"/>
  <c r="AD183" i="23" s="1"/>
  <c r="AD184" i="23" s="1"/>
  <c r="AD185" i="23" s="1"/>
  <c r="AD186" i="23" s="1"/>
  <c r="AD187" i="23" s="1"/>
  <c r="AD188" i="23" s="1"/>
  <c r="AD189" i="23" s="1"/>
  <c r="AD190" i="23" s="1"/>
  <c r="AD191" i="23" s="1"/>
  <c r="AD192" i="23" s="1"/>
  <c r="AD193" i="23" s="1"/>
  <c r="AD194" i="23" s="1"/>
  <c r="AD195" i="23" s="1"/>
  <c r="AD196" i="23" s="1"/>
  <c r="AD197" i="23" s="1"/>
  <c r="AD198" i="23" s="1"/>
  <c r="AD199" i="23" s="1"/>
  <c r="AD200" i="23" s="1"/>
  <c r="AD201" i="23" s="1"/>
  <c r="AD202" i="23" s="1"/>
  <c r="AD203" i="23" s="1"/>
  <c r="AD204" i="23" s="1"/>
  <c r="AD205" i="23" s="1"/>
  <c r="AD206" i="23" s="1"/>
  <c r="AD207" i="23" s="1"/>
  <c r="AD208" i="23" s="1"/>
  <c r="AD209" i="23" s="1"/>
  <c r="AD210" i="23" s="1"/>
  <c r="AD211" i="23" s="1"/>
  <c r="AD212" i="23" s="1"/>
  <c r="AD213" i="23" s="1"/>
  <c r="AD214" i="23" s="1"/>
  <c r="AD215" i="23" s="1"/>
  <c r="AD216" i="23" s="1"/>
  <c r="AD217" i="23" s="1"/>
  <c r="AD218" i="23" s="1"/>
  <c r="AD219" i="23" s="1"/>
  <c r="AD220" i="23" s="1"/>
  <c r="AD221" i="23" s="1"/>
  <c r="AD222" i="23" s="1"/>
  <c r="AD223" i="23" s="1"/>
  <c r="AD224" i="23" s="1"/>
  <c r="AD225" i="23" s="1"/>
  <c r="AD226" i="23" s="1"/>
  <c r="AD227" i="23" s="1"/>
  <c r="AD228" i="23" s="1"/>
  <c r="AD229" i="23" s="1"/>
  <c r="AD230" i="23" s="1"/>
  <c r="AD231" i="23" s="1"/>
  <c r="AD232" i="23" s="1"/>
  <c r="AD233" i="23" s="1"/>
  <c r="AD234" i="23" s="1"/>
  <c r="AD235" i="23" s="1"/>
  <c r="AD236" i="23" s="1"/>
  <c r="AD237" i="23" s="1"/>
  <c r="AD238" i="23" s="1"/>
  <c r="AD239" i="23" s="1"/>
  <c r="AD240" i="23" s="1"/>
  <c r="AD241" i="23" s="1"/>
  <c r="AD242" i="23" s="1"/>
  <c r="AD243" i="23" s="1"/>
  <c r="AD244" i="23" s="1"/>
  <c r="AD245" i="23" s="1"/>
  <c r="AD246" i="23" s="1"/>
  <c r="AD247" i="23" s="1"/>
  <c r="AD248" i="23" s="1"/>
  <c r="AD249" i="23" s="1"/>
  <c r="AD250" i="23" s="1"/>
  <c r="AD251" i="23" s="1"/>
  <c r="AD252" i="23" s="1"/>
  <c r="AD253" i="23" s="1"/>
  <c r="AD254" i="23" s="1"/>
  <c r="AD255" i="23" s="1"/>
  <c r="AD256" i="23" s="1"/>
  <c r="AD257" i="23" s="1"/>
  <c r="AD258" i="23" s="1"/>
  <c r="AD259" i="23" s="1"/>
  <c r="AD260" i="23" s="1"/>
  <c r="AD261" i="23" s="1"/>
  <c r="AD262" i="23" s="1"/>
  <c r="AD263" i="23" s="1"/>
  <c r="AD264" i="23" s="1"/>
  <c r="AD265" i="23" s="1"/>
  <c r="AD266" i="23" s="1"/>
  <c r="AD267" i="23" s="1"/>
  <c r="AD268" i="23" s="1"/>
  <c r="AD269" i="23" s="1"/>
  <c r="AD270" i="23" s="1"/>
  <c r="AD271" i="23" s="1"/>
  <c r="AD272" i="23" s="1"/>
  <c r="AD273" i="23" s="1"/>
  <c r="AD274" i="23" s="1"/>
  <c r="AD275" i="23" s="1"/>
  <c r="AD276" i="23" s="1"/>
  <c r="AD277" i="23" s="1"/>
  <c r="AD278" i="23" s="1"/>
  <c r="AD279" i="23" s="1"/>
  <c r="AD280" i="23" s="1"/>
  <c r="AD281" i="23" s="1"/>
  <c r="AD282" i="23" s="1"/>
  <c r="AD283" i="23" s="1"/>
  <c r="AD284" i="23" s="1"/>
  <c r="AD285" i="23" s="1"/>
  <c r="AD286" i="23" s="1"/>
  <c r="AD287" i="23" s="1"/>
  <c r="AD288" i="23" s="1"/>
  <c r="AD289" i="23" s="1"/>
  <c r="AD290" i="23" s="1"/>
  <c r="AD291" i="23" s="1"/>
  <c r="AD292" i="23" s="1"/>
  <c r="AD293" i="23" s="1"/>
  <c r="AD294" i="23" s="1"/>
  <c r="AD295" i="23" s="1"/>
  <c r="AD296" i="23" s="1"/>
  <c r="AD297" i="23" s="1"/>
  <c r="AD298" i="23" s="1"/>
  <c r="AD299" i="23" s="1"/>
  <c r="AD300" i="23" s="1"/>
  <c r="AD301" i="23" s="1"/>
  <c r="AD302" i="23" s="1"/>
  <c r="AD303" i="23" s="1"/>
  <c r="AD304" i="23" s="1"/>
  <c r="AD305" i="23" s="1"/>
  <c r="AD306" i="23" s="1"/>
  <c r="AD307" i="23" s="1"/>
  <c r="AD308" i="23" s="1"/>
  <c r="AD309" i="23" s="1"/>
  <c r="AD310" i="23" s="1"/>
  <c r="AD311" i="23" s="1"/>
  <c r="AD312" i="23" s="1"/>
  <c r="AD313" i="23" s="1"/>
  <c r="AD314" i="23" s="1"/>
  <c r="AD315" i="23" s="1"/>
  <c r="AD316" i="23" s="1"/>
  <c r="AD317" i="23" s="1"/>
  <c r="AD318" i="23" s="1"/>
  <c r="AD319" i="23" s="1"/>
  <c r="AD320" i="23" s="1"/>
  <c r="AD321" i="23" s="1"/>
  <c r="AD322" i="23" s="1"/>
  <c r="AD323" i="23" s="1"/>
  <c r="AD324" i="23" s="1"/>
  <c r="AD325" i="23" s="1"/>
  <c r="AD326" i="23" s="1"/>
  <c r="AD327" i="23" s="1"/>
  <c r="AD328" i="23" s="1"/>
  <c r="AD329" i="23" s="1"/>
  <c r="AD330" i="23" s="1"/>
  <c r="AD331" i="23" s="1"/>
  <c r="AD332" i="23" s="1"/>
  <c r="AD333" i="23" s="1"/>
  <c r="AD334" i="23" s="1"/>
  <c r="I19" i="23"/>
  <c r="X55" i="23" s="1"/>
  <c r="I18" i="23"/>
  <c r="W48" i="23" s="1"/>
  <c r="I17" i="23"/>
  <c r="I16" i="23"/>
  <c r="U50" i="23" s="1"/>
  <c r="I23" i="22"/>
  <c r="I21" i="22"/>
  <c r="AC30" i="22" s="1"/>
  <c r="AC36" i="22" s="1"/>
  <c r="AB36" i="22" s="1"/>
  <c r="I20" i="22"/>
  <c r="AD30" i="22" s="1"/>
  <c r="AD36" i="22" s="1"/>
  <c r="AD37" i="22" s="1"/>
  <c r="AD38" i="22" s="1"/>
  <c r="AD39" i="22" s="1"/>
  <c r="AD40" i="22" s="1"/>
  <c r="AD41" i="22" s="1"/>
  <c r="AD42" i="22" s="1"/>
  <c r="AD43" i="22" s="1"/>
  <c r="AD44" i="22" s="1"/>
  <c r="AD45" i="22" s="1"/>
  <c r="AD46" i="22" s="1"/>
  <c r="AD47" i="22" s="1"/>
  <c r="AD48" i="22" s="1"/>
  <c r="AD49" i="22" s="1"/>
  <c r="AD50" i="22" s="1"/>
  <c r="AD51" i="22" s="1"/>
  <c r="AD52" i="22" s="1"/>
  <c r="AD53" i="22" s="1"/>
  <c r="AD54" i="22" s="1"/>
  <c r="AD55" i="22" s="1"/>
  <c r="AD56" i="22" s="1"/>
  <c r="AD57" i="22" s="1"/>
  <c r="AD58" i="22" s="1"/>
  <c r="AD59" i="22" s="1"/>
  <c r="AD60" i="22" s="1"/>
  <c r="AD61" i="22" s="1"/>
  <c r="AD62" i="22" s="1"/>
  <c r="AD63" i="22" s="1"/>
  <c r="AD64" i="22" s="1"/>
  <c r="AD65" i="22" s="1"/>
  <c r="AD66" i="22" s="1"/>
  <c r="AD67" i="22" s="1"/>
  <c r="AD68" i="22" s="1"/>
  <c r="AD69" i="22" s="1"/>
  <c r="AD70" i="22" s="1"/>
  <c r="AD71" i="22" s="1"/>
  <c r="AD72" i="22" s="1"/>
  <c r="AD73" i="22" s="1"/>
  <c r="AD74" i="22" s="1"/>
  <c r="AD75" i="22" s="1"/>
  <c r="AD76" i="22" s="1"/>
  <c r="AD77" i="22" s="1"/>
  <c r="AD78" i="22" s="1"/>
  <c r="AD79" i="22" s="1"/>
  <c r="AD80" i="22" s="1"/>
  <c r="AD81" i="22" s="1"/>
  <c r="AD82" i="22" s="1"/>
  <c r="AD83" i="22" s="1"/>
  <c r="AD84" i="22" s="1"/>
  <c r="AD85" i="22" s="1"/>
  <c r="AD86" i="22" s="1"/>
  <c r="AD87" i="22" s="1"/>
  <c r="AD88" i="22" s="1"/>
  <c r="AD89" i="22" s="1"/>
  <c r="AD90" i="22" s="1"/>
  <c r="AD91" i="22" s="1"/>
  <c r="AD92" i="22" s="1"/>
  <c r="AD93" i="22" s="1"/>
  <c r="AD94" i="22" s="1"/>
  <c r="AD95" i="22" s="1"/>
  <c r="AD96" i="22" s="1"/>
  <c r="AD97" i="22" s="1"/>
  <c r="AD98" i="22" s="1"/>
  <c r="AD99" i="22" s="1"/>
  <c r="AD100" i="22" s="1"/>
  <c r="AD101" i="22" s="1"/>
  <c r="AD102" i="22" s="1"/>
  <c r="AD103" i="22" s="1"/>
  <c r="AD104" i="22" s="1"/>
  <c r="AD105" i="22" s="1"/>
  <c r="AD106" i="22" s="1"/>
  <c r="AD107" i="22" s="1"/>
  <c r="AD108" i="22" s="1"/>
  <c r="AD109" i="22" s="1"/>
  <c r="AD110" i="22" s="1"/>
  <c r="AD111" i="22" s="1"/>
  <c r="AD112" i="22" s="1"/>
  <c r="AD113" i="22" s="1"/>
  <c r="AD114" i="22" s="1"/>
  <c r="AD115" i="22" s="1"/>
  <c r="AD116" i="22" s="1"/>
  <c r="AD117" i="22" s="1"/>
  <c r="AD118" i="22" s="1"/>
  <c r="AD119" i="22" s="1"/>
  <c r="AD120" i="22" s="1"/>
  <c r="AD121" i="22" s="1"/>
  <c r="AD122" i="22" s="1"/>
  <c r="AD123" i="22" s="1"/>
  <c r="AD124" i="22" s="1"/>
  <c r="AD125" i="22" s="1"/>
  <c r="AD126" i="22" s="1"/>
  <c r="AD127" i="22" s="1"/>
  <c r="AD128" i="22" s="1"/>
  <c r="AD129" i="22" s="1"/>
  <c r="AD130" i="22" s="1"/>
  <c r="AD131" i="22" s="1"/>
  <c r="AD132" i="22" s="1"/>
  <c r="AD133" i="22" s="1"/>
  <c r="AD134" i="22" s="1"/>
  <c r="AD135" i="22" s="1"/>
  <c r="AD136" i="22" s="1"/>
  <c r="AD137" i="22" s="1"/>
  <c r="AD138" i="22" s="1"/>
  <c r="AD139" i="22" s="1"/>
  <c r="AD140" i="22" s="1"/>
  <c r="AD141" i="22" s="1"/>
  <c r="AD142" i="22" s="1"/>
  <c r="AD143" i="22" s="1"/>
  <c r="AD144" i="22" s="1"/>
  <c r="AD145" i="22" s="1"/>
  <c r="AD146" i="22" s="1"/>
  <c r="AD147" i="22" s="1"/>
  <c r="AD148" i="22" s="1"/>
  <c r="AD149" i="22" s="1"/>
  <c r="AD150" i="22" s="1"/>
  <c r="AD151" i="22" s="1"/>
  <c r="AD152" i="22" s="1"/>
  <c r="AD153" i="22" s="1"/>
  <c r="AD154" i="22" s="1"/>
  <c r="AD155" i="22" s="1"/>
  <c r="AD156" i="22" s="1"/>
  <c r="AD157" i="22" s="1"/>
  <c r="AD158" i="22" s="1"/>
  <c r="AD159" i="22" s="1"/>
  <c r="AD160" i="22" s="1"/>
  <c r="AD161" i="22" s="1"/>
  <c r="AD162" i="22" s="1"/>
  <c r="AD163" i="22" s="1"/>
  <c r="AD164" i="22" s="1"/>
  <c r="AD165" i="22" s="1"/>
  <c r="AD166" i="22" s="1"/>
  <c r="AD167" i="22" s="1"/>
  <c r="AD168" i="22" s="1"/>
  <c r="AD169" i="22" s="1"/>
  <c r="AD170" i="22" s="1"/>
  <c r="AD171" i="22" s="1"/>
  <c r="AD172" i="22" s="1"/>
  <c r="AD173" i="22" s="1"/>
  <c r="AD174" i="22" s="1"/>
  <c r="AD175" i="22" s="1"/>
  <c r="AD176" i="22" s="1"/>
  <c r="AD177" i="22" s="1"/>
  <c r="AD178" i="22" s="1"/>
  <c r="AD179" i="22" s="1"/>
  <c r="AD180" i="22" s="1"/>
  <c r="AD181" i="22" s="1"/>
  <c r="AD182" i="22" s="1"/>
  <c r="AD183" i="22" s="1"/>
  <c r="AD184" i="22" s="1"/>
  <c r="AD185" i="22" s="1"/>
  <c r="AD186" i="22" s="1"/>
  <c r="AD187" i="22" s="1"/>
  <c r="AD188" i="22" s="1"/>
  <c r="AD189" i="22" s="1"/>
  <c r="AD190" i="22" s="1"/>
  <c r="AD191" i="22" s="1"/>
  <c r="AD192" i="22" s="1"/>
  <c r="AD193" i="22" s="1"/>
  <c r="AD194" i="22" s="1"/>
  <c r="AD195" i="22" s="1"/>
  <c r="AD196" i="22" s="1"/>
  <c r="AD197" i="22" s="1"/>
  <c r="AD198" i="22" s="1"/>
  <c r="AD199" i="22" s="1"/>
  <c r="AD200" i="22" s="1"/>
  <c r="AD201" i="22" s="1"/>
  <c r="AD202" i="22" s="1"/>
  <c r="AD203" i="22" s="1"/>
  <c r="AD204" i="22" s="1"/>
  <c r="AD205" i="22" s="1"/>
  <c r="AD206" i="22" s="1"/>
  <c r="AD207" i="22" s="1"/>
  <c r="AD208" i="22" s="1"/>
  <c r="AD209" i="22" s="1"/>
  <c r="AD210" i="22" s="1"/>
  <c r="AD211" i="22" s="1"/>
  <c r="AD212" i="22" s="1"/>
  <c r="AD213" i="22" s="1"/>
  <c r="AD214" i="22" s="1"/>
  <c r="AD215" i="22" s="1"/>
  <c r="AD216" i="22" s="1"/>
  <c r="AD217" i="22" s="1"/>
  <c r="AD218" i="22" s="1"/>
  <c r="AD219" i="22" s="1"/>
  <c r="AD220" i="22" s="1"/>
  <c r="AD221" i="22" s="1"/>
  <c r="AD222" i="22" s="1"/>
  <c r="AD223" i="22" s="1"/>
  <c r="AD224" i="22" s="1"/>
  <c r="AD225" i="22" s="1"/>
  <c r="AD226" i="22" s="1"/>
  <c r="AD227" i="22" s="1"/>
  <c r="AD228" i="22" s="1"/>
  <c r="AD229" i="22" s="1"/>
  <c r="AD230" i="22" s="1"/>
  <c r="AD231" i="22" s="1"/>
  <c r="AD232" i="22" s="1"/>
  <c r="AD233" i="22" s="1"/>
  <c r="AD234" i="22" s="1"/>
  <c r="AD235" i="22" s="1"/>
  <c r="AD236" i="22" s="1"/>
  <c r="AD237" i="22" s="1"/>
  <c r="AD238" i="22" s="1"/>
  <c r="AD239" i="22" s="1"/>
  <c r="AD240" i="22" s="1"/>
  <c r="AD241" i="22" s="1"/>
  <c r="AD242" i="22" s="1"/>
  <c r="AD243" i="22" s="1"/>
  <c r="AD244" i="22" s="1"/>
  <c r="AD245" i="22" s="1"/>
  <c r="AD246" i="22" s="1"/>
  <c r="AD247" i="22" s="1"/>
  <c r="AD248" i="22" s="1"/>
  <c r="AD249" i="22" s="1"/>
  <c r="AD250" i="22" s="1"/>
  <c r="AD251" i="22" s="1"/>
  <c r="AD252" i="22" s="1"/>
  <c r="AD253" i="22" s="1"/>
  <c r="AD254" i="22" s="1"/>
  <c r="AD255" i="22" s="1"/>
  <c r="AD256" i="22" s="1"/>
  <c r="AD257" i="22" s="1"/>
  <c r="AD258" i="22" s="1"/>
  <c r="AD259" i="22" s="1"/>
  <c r="AD260" i="22" s="1"/>
  <c r="AD261" i="22" s="1"/>
  <c r="AD262" i="22" s="1"/>
  <c r="AD263" i="22" s="1"/>
  <c r="AD264" i="22" s="1"/>
  <c r="AD265" i="22" s="1"/>
  <c r="AD266" i="22" s="1"/>
  <c r="AD267" i="22" s="1"/>
  <c r="AD268" i="22" s="1"/>
  <c r="AD269" i="22" s="1"/>
  <c r="AD270" i="22" s="1"/>
  <c r="AD271" i="22" s="1"/>
  <c r="AD272" i="22" s="1"/>
  <c r="AD273" i="22" s="1"/>
  <c r="AD274" i="22" s="1"/>
  <c r="AD275" i="22" s="1"/>
  <c r="AD276" i="22" s="1"/>
  <c r="AD277" i="22" s="1"/>
  <c r="AD278" i="22" s="1"/>
  <c r="AD279" i="22" s="1"/>
  <c r="AD280" i="22" s="1"/>
  <c r="AD281" i="22" s="1"/>
  <c r="AD282" i="22" s="1"/>
  <c r="AD283" i="22" s="1"/>
  <c r="AD284" i="22" s="1"/>
  <c r="AD285" i="22" s="1"/>
  <c r="AD286" i="22" s="1"/>
  <c r="AD287" i="22" s="1"/>
  <c r="AD288" i="22" s="1"/>
  <c r="AD289" i="22" s="1"/>
  <c r="AD290" i="22" s="1"/>
  <c r="AD291" i="22" s="1"/>
  <c r="AD292" i="22" s="1"/>
  <c r="AD293" i="22" s="1"/>
  <c r="AD294" i="22" s="1"/>
  <c r="AD295" i="22" s="1"/>
  <c r="AD296" i="22" s="1"/>
  <c r="AD297" i="22" s="1"/>
  <c r="AD298" i="22" s="1"/>
  <c r="AD299" i="22" s="1"/>
  <c r="AD300" i="22" s="1"/>
  <c r="AD301" i="22" s="1"/>
  <c r="AD302" i="22" s="1"/>
  <c r="AD303" i="22" s="1"/>
  <c r="AD304" i="22" s="1"/>
  <c r="AD305" i="22" s="1"/>
  <c r="AD306" i="22" s="1"/>
  <c r="AD307" i="22" s="1"/>
  <c r="AD308" i="22" s="1"/>
  <c r="AD309" i="22" s="1"/>
  <c r="AD310" i="22" s="1"/>
  <c r="AD311" i="22" s="1"/>
  <c r="AD312" i="22" s="1"/>
  <c r="AD313" i="22" s="1"/>
  <c r="AD314" i="22" s="1"/>
  <c r="AD315" i="22" s="1"/>
  <c r="AD316" i="22" s="1"/>
  <c r="AD317" i="22" s="1"/>
  <c r="AD318" i="22" s="1"/>
  <c r="AD319" i="22" s="1"/>
  <c r="AD320" i="22" s="1"/>
  <c r="AD321" i="22" s="1"/>
  <c r="AD322" i="22" s="1"/>
  <c r="AD323" i="22" s="1"/>
  <c r="AD324" i="22" s="1"/>
  <c r="AD325" i="22" s="1"/>
  <c r="AD326" i="22" s="1"/>
  <c r="AD327" i="22" s="1"/>
  <c r="AD328" i="22" s="1"/>
  <c r="AD329" i="22" s="1"/>
  <c r="AD330" i="22" s="1"/>
  <c r="AD331" i="22" s="1"/>
  <c r="AD332" i="22" s="1"/>
  <c r="AD333" i="22" s="1"/>
  <c r="AD334" i="22" s="1"/>
  <c r="AD335" i="22" s="1"/>
  <c r="I19" i="22"/>
  <c r="X56" i="22" s="1"/>
  <c r="I18" i="22"/>
  <c r="W49" i="22" s="1"/>
  <c r="I17" i="22"/>
  <c r="I16" i="22"/>
  <c r="U51" i="22" s="1"/>
  <c r="I23" i="21"/>
  <c r="I21" i="21"/>
  <c r="AC30" i="21" s="1"/>
  <c r="AC36" i="21" s="1"/>
  <c r="I20" i="21"/>
  <c r="AD30" i="21" s="1"/>
  <c r="I19" i="21"/>
  <c r="X56" i="21" s="1"/>
  <c r="I18" i="21"/>
  <c r="I17" i="21"/>
  <c r="I16" i="21"/>
  <c r="W42" i="21" s="1"/>
  <c r="J9" i="23"/>
  <c r="K9" i="23"/>
  <c r="A330" i="23"/>
  <c r="A331" i="23"/>
  <c r="J9" i="22"/>
  <c r="K9" i="22"/>
  <c r="K9" i="21"/>
  <c r="W45" i="21"/>
  <c r="AC53" i="20"/>
  <c r="A330" i="20"/>
  <c r="K330" i="20" s="1"/>
  <c r="A331" i="20"/>
  <c r="K331" i="20" s="1"/>
  <c r="H20" i="14"/>
  <c r="G155" i="14"/>
  <c r="B149" i="17" s="1"/>
  <c r="G156" i="14"/>
  <c r="B150" i="17" s="1"/>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H23" i="14"/>
  <c r="H21" i="14"/>
  <c r="X33" i="14" s="1"/>
  <c r="X34" i="14" s="1"/>
  <c r="H19" i="14"/>
  <c r="S42" i="14" s="1"/>
  <c r="H18" i="14"/>
  <c r="R36" i="14" s="1"/>
  <c r="H17" i="14"/>
  <c r="R29" i="14" s="1"/>
  <c r="R34" i="14" s="1"/>
  <c r="H16" i="14"/>
  <c r="P38" i="14" s="1"/>
  <c r="E23" i="7"/>
  <c r="E21" i="7"/>
  <c r="U34" i="7" s="1"/>
  <c r="E20" i="7"/>
  <c r="V34" i="7" s="1"/>
  <c r="V35" i="7" s="1"/>
  <c r="V36" i="7" s="1"/>
  <c r="V37" i="7" s="1"/>
  <c r="V38" i="7" s="1"/>
  <c r="V39" i="7" s="1"/>
  <c r="V40" i="7" s="1"/>
  <c r="V41" i="7" s="1"/>
  <c r="V42" i="7" s="1"/>
  <c r="V43" i="7" s="1"/>
  <c r="V44" i="7" s="1"/>
  <c r="V45" i="7" s="1"/>
  <c r="V46" i="7" s="1"/>
  <c r="V47" i="7" s="1"/>
  <c r="V48" i="7" s="1"/>
  <c r="V49" i="7" s="1"/>
  <c r="V50" i="7" s="1"/>
  <c r="V51" i="7" s="1"/>
  <c r="V52" i="7" s="1"/>
  <c r="V53" i="7" s="1"/>
  <c r="V54" i="7" s="1"/>
  <c r="V55" i="7" s="1"/>
  <c r="V56" i="7" s="1"/>
  <c r="V57" i="7" s="1"/>
  <c r="V58" i="7" s="1"/>
  <c r="V59" i="7" s="1"/>
  <c r="V60" i="7" s="1"/>
  <c r="V61" i="7" s="1"/>
  <c r="V62" i="7" s="1"/>
  <c r="V63" i="7" s="1"/>
  <c r="V64" i="7" s="1"/>
  <c r="V65" i="7" s="1"/>
  <c r="V66" i="7" s="1"/>
  <c r="V67" i="7" s="1"/>
  <c r="V68" i="7" s="1"/>
  <c r="V69" i="7" s="1"/>
  <c r="V70" i="7" s="1"/>
  <c r="V71" i="7" s="1"/>
  <c r="V72" i="7" s="1"/>
  <c r="V73" i="7" s="1"/>
  <c r="V74" i="7" s="1"/>
  <c r="V75" i="7" s="1"/>
  <c r="V76" i="7" s="1"/>
  <c r="V77" i="7" s="1"/>
  <c r="V78" i="7" s="1"/>
  <c r="V79" i="7" s="1"/>
  <c r="V80" i="7" s="1"/>
  <c r="V81" i="7" s="1"/>
  <c r="V82" i="7" s="1"/>
  <c r="V83" i="7" s="1"/>
  <c r="V84" i="7" s="1"/>
  <c r="V85" i="7" s="1"/>
  <c r="V86" i="7" s="1"/>
  <c r="V87" i="7" s="1"/>
  <c r="V88" i="7" s="1"/>
  <c r="V89" i="7" s="1"/>
  <c r="V90" i="7" s="1"/>
  <c r="V91" i="7" s="1"/>
  <c r="V92" i="7" s="1"/>
  <c r="V93" i="7" s="1"/>
  <c r="V94" i="7" s="1"/>
  <c r="V95" i="7" s="1"/>
  <c r="V96" i="7" s="1"/>
  <c r="V97" i="7" s="1"/>
  <c r="V98" i="7" s="1"/>
  <c r="V99" i="7" s="1"/>
  <c r="V100" i="7" s="1"/>
  <c r="V101" i="7" s="1"/>
  <c r="V102" i="7" s="1"/>
  <c r="V103" i="7" s="1"/>
  <c r="V104" i="7" s="1"/>
  <c r="V105" i="7" s="1"/>
  <c r="V106" i="7" s="1"/>
  <c r="V107" i="7" s="1"/>
  <c r="V108" i="7" s="1"/>
  <c r="V109" i="7" s="1"/>
  <c r="V110" i="7" s="1"/>
  <c r="V111" i="7" s="1"/>
  <c r="V112" i="7" s="1"/>
  <c r="V113" i="7" s="1"/>
  <c r="V114" i="7" s="1"/>
  <c r="V115" i="7" s="1"/>
  <c r="V116" i="7" s="1"/>
  <c r="V117" i="7" s="1"/>
  <c r="V118" i="7" s="1"/>
  <c r="V119" i="7" s="1"/>
  <c r="V120" i="7" s="1"/>
  <c r="V121" i="7" s="1"/>
  <c r="V122" i="7" s="1"/>
  <c r="V123" i="7" s="1"/>
  <c r="V124" i="7" s="1"/>
  <c r="V125" i="7" s="1"/>
  <c r="V126" i="7" s="1"/>
  <c r="V127" i="7" s="1"/>
  <c r="V128" i="7" s="1"/>
  <c r="V129" i="7" s="1"/>
  <c r="V130" i="7" s="1"/>
  <c r="V131" i="7" s="1"/>
  <c r="V132" i="7" s="1"/>
  <c r="V133" i="7" s="1"/>
  <c r="V134" i="7" s="1"/>
  <c r="V135" i="7" s="1"/>
  <c r="V136" i="7" s="1"/>
  <c r="V137" i="7" s="1"/>
  <c r="V138" i="7" s="1"/>
  <c r="V139" i="7" s="1"/>
  <c r="V140" i="7" s="1"/>
  <c r="V141" i="7" s="1"/>
  <c r="V142" i="7" s="1"/>
  <c r="V143" i="7" s="1"/>
  <c r="V144" i="7" s="1"/>
  <c r="V145" i="7" s="1"/>
  <c r="V146" i="7" s="1"/>
  <c r="V147" i="7" s="1"/>
  <c r="V148" i="7" s="1"/>
  <c r="V149" i="7" s="1"/>
  <c r="V150" i="7" s="1"/>
  <c r="V151" i="7" s="1"/>
  <c r="V152" i="7" s="1"/>
  <c r="V153" i="7" s="1"/>
  <c r="V154" i="7" s="1"/>
  <c r="V155" i="7" s="1"/>
  <c r="V156" i="7" s="1"/>
  <c r="V157" i="7" s="1"/>
  <c r="V158" i="7" s="1"/>
  <c r="V159" i="7" s="1"/>
  <c r="V160" i="7" s="1"/>
  <c r="V161" i="7" s="1"/>
  <c r="V162" i="7" s="1"/>
  <c r="V163" i="7" s="1"/>
  <c r="V164" i="7" s="1"/>
  <c r="V165" i="7" s="1"/>
  <c r="V166" i="7" s="1"/>
  <c r="V167" i="7" s="1"/>
  <c r="V168" i="7" s="1"/>
  <c r="V169" i="7" s="1"/>
  <c r="V170" i="7" s="1"/>
  <c r="V171" i="7" s="1"/>
  <c r="V172" i="7" s="1"/>
  <c r="V173" i="7" s="1"/>
  <c r="V174" i="7" s="1"/>
  <c r="V175" i="7" s="1"/>
  <c r="V176" i="7" s="1"/>
  <c r="V177" i="7" s="1"/>
  <c r="V178" i="7" s="1"/>
  <c r="V179" i="7" s="1"/>
  <c r="V180" i="7" s="1"/>
  <c r="V181" i="7" s="1"/>
  <c r="V182" i="7" s="1"/>
  <c r="V183" i="7" s="1"/>
  <c r="V184" i="7" s="1"/>
  <c r="V185" i="7" s="1"/>
  <c r="V186" i="7" s="1"/>
  <c r="V187" i="7" s="1"/>
  <c r="V188" i="7" s="1"/>
  <c r="V189" i="7" s="1"/>
  <c r="V190" i="7" s="1"/>
  <c r="V191" i="7" s="1"/>
  <c r="V192" i="7" s="1"/>
  <c r="V193" i="7" s="1"/>
  <c r="V194" i="7" s="1"/>
  <c r="V195" i="7" s="1"/>
  <c r="V196" i="7" s="1"/>
  <c r="V197" i="7" s="1"/>
  <c r="V198" i="7" s="1"/>
  <c r="V199" i="7" s="1"/>
  <c r="V200" i="7" s="1"/>
  <c r="V201" i="7" s="1"/>
  <c r="V202" i="7" s="1"/>
  <c r="V203" i="7" s="1"/>
  <c r="V204" i="7" s="1"/>
  <c r="V205" i="7" s="1"/>
  <c r="V206" i="7" s="1"/>
  <c r="V207" i="7" s="1"/>
  <c r="V208" i="7" s="1"/>
  <c r="V209" i="7" s="1"/>
  <c r="V210" i="7" s="1"/>
  <c r="V211" i="7" s="1"/>
  <c r="V212" i="7" s="1"/>
  <c r="V213" i="7" s="1"/>
  <c r="V214" i="7" s="1"/>
  <c r="V215" i="7" s="1"/>
  <c r="V216" i="7" s="1"/>
  <c r="V217" i="7" s="1"/>
  <c r="V218" i="7" s="1"/>
  <c r="V219" i="7" s="1"/>
  <c r="V220" i="7" s="1"/>
  <c r="V221" i="7" s="1"/>
  <c r="V222" i="7" s="1"/>
  <c r="V223" i="7" s="1"/>
  <c r="V224" i="7" s="1"/>
  <c r="V225" i="7" s="1"/>
  <c r="V226" i="7" s="1"/>
  <c r="V227" i="7" s="1"/>
  <c r="V228" i="7" s="1"/>
  <c r="V229" i="7" s="1"/>
  <c r="V230" i="7" s="1"/>
  <c r="V231" i="7" s="1"/>
  <c r="V232" i="7" s="1"/>
  <c r="V233" i="7" s="1"/>
  <c r="V234" i="7" s="1"/>
  <c r="V235" i="7" s="1"/>
  <c r="V236" i="7" s="1"/>
  <c r="V237" i="7" s="1"/>
  <c r="V238" i="7" s="1"/>
  <c r="V239" i="7" s="1"/>
  <c r="V240" i="7" s="1"/>
  <c r="V241" i="7" s="1"/>
  <c r="V242" i="7" s="1"/>
  <c r="V243" i="7" s="1"/>
  <c r="V244" i="7" s="1"/>
  <c r="V245" i="7" s="1"/>
  <c r="V246" i="7" s="1"/>
  <c r="V247" i="7" s="1"/>
  <c r="V248" i="7" s="1"/>
  <c r="V249" i="7" s="1"/>
  <c r="V250" i="7" s="1"/>
  <c r="V251" i="7" s="1"/>
  <c r="V252" i="7" s="1"/>
  <c r="V253" i="7" s="1"/>
  <c r="V254" i="7" s="1"/>
  <c r="V255" i="7" s="1"/>
  <c r="V256" i="7" s="1"/>
  <c r="V257" i="7" s="1"/>
  <c r="V258" i="7" s="1"/>
  <c r="V259" i="7" s="1"/>
  <c r="V260" i="7" s="1"/>
  <c r="V261" i="7" s="1"/>
  <c r="V262" i="7" s="1"/>
  <c r="V263" i="7" s="1"/>
  <c r="V264" i="7" s="1"/>
  <c r="V265" i="7" s="1"/>
  <c r="V266" i="7" s="1"/>
  <c r="V267" i="7" s="1"/>
  <c r="V268" i="7" s="1"/>
  <c r="V269" i="7" s="1"/>
  <c r="V270" i="7" s="1"/>
  <c r="V271" i="7" s="1"/>
  <c r="V272" i="7" s="1"/>
  <c r="V273" i="7" s="1"/>
  <c r="V274" i="7" s="1"/>
  <c r="V275" i="7" s="1"/>
  <c r="V276" i="7" s="1"/>
  <c r="V277" i="7" s="1"/>
  <c r="V278" i="7" s="1"/>
  <c r="V279" i="7" s="1"/>
  <c r="V280" i="7" s="1"/>
  <c r="V281" i="7" s="1"/>
  <c r="V282" i="7" s="1"/>
  <c r="V283" i="7" s="1"/>
  <c r="V284" i="7" s="1"/>
  <c r="V285" i="7" s="1"/>
  <c r="V286" i="7" s="1"/>
  <c r="V287" i="7" s="1"/>
  <c r="V288" i="7" s="1"/>
  <c r="V289" i="7" s="1"/>
  <c r="V290" i="7" s="1"/>
  <c r="V291" i="7" s="1"/>
  <c r="V292" i="7" s="1"/>
  <c r="V293" i="7" s="1"/>
  <c r="V294" i="7" s="1"/>
  <c r="V295" i="7" s="1"/>
  <c r="V296" i="7" s="1"/>
  <c r="V297" i="7" s="1"/>
  <c r="V298" i="7" s="1"/>
  <c r="V299" i="7" s="1"/>
  <c r="V300" i="7" s="1"/>
  <c r="V301" i="7" s="1"/>
  <c r="V302" i="7" s="1"/>
  <c r="V303" i="7" s="1"/>
  <c r="V304" i="7" s="1"/>
  <c r="V305" i="7" s="1"/>
  <c r="V306" i="7" s="1"/>
  <c r="V307" i="7" s="1"/>
  <c r="V308" i="7" s="1"/>
  <c r="V309" i="7" s="1"/>
  <c r="V310" i="7" s="1"/>
  <c r="V311" i="7" s="1"/>
  <c r="V312" i="7" s="1"/>
  <c r="V313" i="7" s="1"/>
  <c r="V314" i="7" s="1"/>
  <c r="V315" i="7" s="1"/>
  <c r="V316" i="7" s="1"/>
  <c r="V317" i="7" s="1"/>
  <c r="V318" i="7" s="1"/>
  <c r="V319" i="7" s="1"/>
  <c r="V320" i="7" s="1"/>
  <c r="V321" i="7" s="1"/>
  <c r="V322" i="7" s="1"/>
  <c r="V323" i="7" s="1"/>
  <c r="V324" i="7" s="1"/>
  <c r="V325" i="7" s="1"/>
  <c r="V326" i="7" s="1"/>
  <c r="V327" i="7" s="1"/>
  <c r="V328" i="7" s="1"/>
  <c r="V329" i="7" s="1"/>
  <c r="V330" i="7" s="1"/>
  <c r="V331" i="7" s="1"/>
  <c r="V332" i="7" s="1"/>
  <c r="V333" i="7" s="1"/>
  <c r="E19" i="7"/>
  <c r="P42" i="7" s="1"/>
  <c r="E18" i="7"/>
  <c r="O35" i="7" s="1"/>
  <c r="E17" i="7"/>
  <c r="E16" i="7"/>
  <c r="O28" i="7" s="1"/>
  <c r="E23" i="13"/>
  <c r="E21" i="13"/>
  <c r="E20" i="13"/>
  <c r="V28" i="13" s="1"/>
  <c r="V29" i="13" s="1"/>
  <c r="V30" i="13" s="1"/>
  <c r="V31" i="13" s="1"/>
  <c r="V32" i="13" s="1"/>
  <c r="V33" i="13" s="1"/>
  <c r="V34" i="13" s="1"/>
  <c r="V35" i="13" s="1"/>
  <c r="V36" i="13" s="1"/>
  <c r="V37" i="13" s="1"/>
  <c r="V38" i="13" s="1"/>
  <c r="V39" i="13" s="1"/>
  <c r="V40" i="13" s="1"/>
  <c r="V41" i="13" s="1"/>
  <c r="V42" i="13" s="1"/>
  <c r="V43" i="13" s="1"/>
  <c r="V44" i="13" s="1"/>
  <c r="V45" i="13" s="1"/>
  <c r="V46" i="13" s="1"/>
  <c r="V47" i="13" s="1"/>
  <c r="V48" i="13" s="1"/>
  <c r="V49" i="13" s="1"/>
  <c r="V50" i="13" s="1"/>
  <c r="V51" i="13" s="1"/>
  <c r="V52" i="13" s="1"/>
  <c r="V53" i="13" s="1"/>
  <c r="V54" i="13" s="1"/>
  <c r="V55" i="13" s="1"/>
  <c r="V56" i="13" s="1"/>
  <c r="V57" i="13" s="1"/>
  <c r="V58" i="13" s="1"/>
  <c r="V59" i="13" s="1"/>
  <c r="V60" i="13" s="1"/>
  <c r="V61" i="13" s="1"/>
  <c r="V62" i="13" s="1"/>
  <c r="V63" i="13" s="1"/>
  <c r="V64" i="13" s="1"/>
  <c r="V65" i="13" s="1"/>
  <c r="V66" i="13" s="1"/>
  <c r="V67" i="13" s="1"/>
  <c r="V68" i="13" s="1"/>
  <c r="V69" i="13" s="1"/>
  <c r="V70" i="13" s="1"/>
  <c r="V71" i="13" s="1"/>
  <c r="V72" i="13" s="1"/>
  <c r="V73" i="13" s="1"/>
  <c r="V74" i="13" s="1"/>
  <c r="V75" i="13" s="1"/>
  <c r="V76" i="13" s="1"/>
  <c r="V77" i="13" s="1"/>
  <c r="V78" i="13" s="1"/>
  <c r="V79" i="13" s="1"/>
  <c r="V80" i="13" s="1"/>
  <c r="V81" i="13" s="1"/>
  <c r="V82" i="13" s="1"/>
  <c r="V83" i="13" s="1"/>
  <c r="V84" i="13" s="1"/>
  <c r="V85" i="13" s="1"/>
  <c r="V86" i="13" s="1"/>
  <c r="V87" i="13" s="1"/>
  <c r="V88" i="13" s="1"/>
  <c r="V89" i="13" s="1"/>
  <c r="V90" i="13" s="1"/>
  <c r="V91" i="13" s="1"/>
  <c r="V92" i="13" s="1"/>
  <c r="V93" i="13" s="1"/>
  <c r="V94" i="13" s="1"/>
  <c r="V95" i="13" s="1"/>
  <c r="V96" i="13" s="1"/>
  <c r="V97" i="13" s="1"/>
  <c r="V98" i="13" s="1"/>
  <c r="V99" i="13" s="1"/>
  <c r="V100" i="13" s="1"/>
  <c r="V101" i="13" s="1"/>
  <c r="V102" i="13" s="1"/>
  <c r="V103" i="13" s="1"/>
  <c r="V104" i="13" s="1"/>
  <c r="V105" i="13" s="1"/>
  <c r="V106" i="13" s="1"/>
  <c r="V107" i="13" s="1"/>
  <c r="V108" i="13" s="1"/>
  <c r="V109" i="13" s="1"/>
  <c r="V110" i="13" s="1"/>
  <c r="V111" i="13" s="1"/>
  <c r="V112" i="13" s="1"/>
  <c r="V113" i="13" s="1"/>
  <c r="V114" i="13" s="1"/>
  <c r="V115" i="13" s="1"/>
  <c r="V116" i="13" s="1"/>
  <c r="V117" i="13" s="1"/>
  <c r="V118" i="13" s="1"/>
  <c r="V119" i="13" s="1"/>
  <c r="V120" i="13" s="1"/>
  <c r="V121" i="13" s="1"/>
  <c r="V122" i="13" s="1"/>
  <c r="V123" i="13" s="1"/>
  <c r="V124" i="13" s="1"/>
  <c r="V125" i="13" s="1"/>
  <c r="V126" i="13" s="1"/>
  <c r="V127" i="13" s="1"/>
  <c r="V128" i="13" s="1"/>
  <c r="V129" i="13" s="1"/>
  <c r="V130" i="13" s="1"/>
  <c r="V131" i="13" s="1"/>
  <c r="V132" i="13" s="1"/>
  <c r="V133" i="13" s="1"/>
  <c r="V134" i="13" s="1"/>
  <c r="V135" i="13" s="1"/>
  <c r="V136" i="13" s="1"/>
  <c r="V137" i="13" s="1"/>
  <c r="V138" i="13" s="1"/>
  <c r="V139" i="13" s="1"/>
  <c r="V140" i="13" s="1"/>
  <c r="V141" i="13" s="1"/>
  <c r="E19" i="13"/>
  <c r="P48" i="13" s="1"/>
  <c r="E18" i="13"/>
  <c r="O41" i="13" s="1"/>
  <c r="E17" i="13"/>
  <c r="E16" i="13"/>
  <c r="O34" i="13" s="1"/>
  <c r="E23" i="15"/>
  <c r="E21" i="15"/>
  <c r="E20" i="15"/>
  <c r="V31" i="15" s="1"/>
  <c r="V32" i="15" s="1"/>
  <c r="V33" i="15" s="1"/>
  <c r="V34" i="15" s="1"/>
  <c r="V35" i="15" s="1"/>
  <c r="V36" i="15" s="1"/>
  <c r="V37" i="15" s="1"/>
  <c r="V38" i="15" s="1"/>
  <c r="V39" i="15" s="1"/>
  <c r="V40" i="15" s="1"/>
  <c r="V41" i="15" s="1"/>
  <c r="V42" i="15" s="1"/>
  <c r="V43" i="15" s="1"/>
  <c r="V44" i="15" s="1"/>
  <c r="V45" i="15" s="1"/>
  <c r="V46" i="15" s="1"/>
  <c r="V47" i="15" s="1"/>
  <c r="V48" i="15" s="1"/>
  <c r="V49" i="15" s="1"/>
  <c r="V50" i="15" s="1"/>
  <c r="V51" i="15" s="1"/>
  <c r="V52" i="15" s="1"/>
  <c r="V53" i="15" s="1"/>
  <c r="V54" i="15" s="1"/>
  <c r="V55" i="15" s="1"/>
  <c r="V56" i="15" s="1"/>
  <c r="V57" i="15" s="1"/>
  <c r="V58" i="15" s="1"/>
  <c r="V59" i="15" s="1"/>
  <c r="V60" i="15" s="1"/>
  <c r="V61" i="15" s="1"/>
  <c r="V62" i="15" s="1"/>
  <c r="V63" i="15" s="1"/>
  <c r="V64" i="15" s="1"/>
  <c r="V65" i="15" s="1"/>
  <c r="V66" i="15" s="1"/>
  <c r="V67" i="15" s="1"/>
  <c r="V68" i="15" s="1"/>
  <c r="V69" i="15" s="1"/>
  <c r="V70" i="15" s="1"/>
  <c r="V71" i="15" s="1"/>
  <c r="V72" i="15" s="1"/>
  <c r="V73" i="15" s="1"/>
  <c r="V74" i="15" s="1"/>
  <c r="V75" i="15" s="1"/>
  <c r="V76" i="15" s="1"/>
  <c r="V77" i="15" s="1"/>
  <c r="V78" i="15" s="1"/>
  <c r="V79" i="15" s="1"/>
  <c r="V80" i="15" s="1"/>
  <c r="V81" i="15" s="1"/>
  <c r="V82" i="15" s="1"/>
  <c r="V83" i="15" s="1"/>
  <c r="V84" i="15" s="1"/>
  <c r="V85" i="15" s="1"/>
  <c r="V86" i="15" s="1"/>
  <c r="V87" i="15" s="1"/>
  <c r="V88" i="15" s="1"/>
  <c r="V89" i="15" s="1"/>
  <c r="V90" i="15" s="1"/>
  <c r="V91" i="15" s="1"/>
  <c r="V92" i="15" s="1"/>
  <c r="V93" i="15" s="1"/>
  <c r="V94" i="15" s="1"/>
  <c r="V95" i="15" s="1"/>
  <c r="V96" i="15" s="1"/>
  <c r="V97" i="15" s="1"/>
  <c r="V98" i="15" s="1"/>
  <c r="V99" i="15" s="1"/>
  <c r="V100" i="15" s="1"/>
  <c r="V101" i="15" s="1"/>
  <c r="V102" i="15" s="1"/>
  <c r="V103" i="15" s="1"/>
  <c r="V104" i="15" s="1"/>
  <c r="V105" i="15" s="1"/>
  <c r="V106" i="15" s="1"/>
  <c r="V107" i="15" s="1"/>
  <c r="V108" i="15" s="1"/>
  <c r="V109" i="15" s="1"/>
  <c r="V110" i="15" s="1"/>
  <c r="V111" i="15" s="1"/>
  <c r="V112" i="15" s="1"/>
  <c r="V113" i="15" s="1"/>
  <c r="V114" i="15" s="1"/>
  <c r="V115" i="15" s="1"/>
  <c r="V116" i="15" s="1"/>
  <c r="V117" i="15" s="1"/>
  <c r="V118" i="15" s="1"/>
  <c r="V119" i="15" s="1"/>
  <c r="V120" i="15" s="1"/>
  <c r="V121" i="15" s="1"/>
  <c r="V122" i="15" s="1"/>
  <c r="V123" i="15" s="1"/>
  <c r="V124" i="15" s="1"/>
  <c r="V125" i="15" s="1"/>
  <c r="V126" i="15" s="1"/>
  <c r="V127" i="15" s="1"/>
  <c r="V128" i="15" s="1"/>
  <c r="V129" i="15" s="1"/>
  <c r="V130" i="15" s="1"/>
  <c r="V131" i="15" s="1"/>
  <c r="V132" i="15" s="1"/>
  <c r="V133" i="15" s="1"/>
  <c r="V134" i="15" s="1"/>
  <c r="V135" i="15" s="1"/>
  <c r="V136" i="15" s="1"/>
  <c r="V137" i="15" s="1"/>
  <c r="V138" i="15" s="1"/>
  <c r="V139" i="15" s="1"/>
  <c r="V140" i="15" s="1"/>
  <c r="V141" i="15" s="1"/>
  <c r="V142" i="15" s="1"/>
  <c r="V143" i="15" s="1"/>
  <c r="V144" i="15" s="1"/>
  <c r="V145" i="15" s="1"/>
  <c r="V146" i="15" s="1"/>
  <c r="V147" i="15" s="1"/>
  <c r="V148" i="15" s="1"/>
  <c r="V149" i="15" s="1"/>
  <c r="V150" i="15" s="1"/>
  <c r="V151" i="15" s="1"/>
  <c r="V152" i="15" s="1"/>
  <c r="V153" i="15" s="1"/>
  <c r="V154" i="15" s="1"/>
  <c r="V155" i="15" s="1"/>
  <c r="V156" i="15" s="1"/>
  <c r="V157" i="15" s="1"/>
  <c r="V158" i="15" s="1"/>
  <c r="V159" i="15" s="1"/>
  <c r="V160" i="15" s="1"/>
  <c r="V161" i="15" s="1"/>
  <c r="V162" i="15" s="1"/>
  <c r="V163" i="15" s="1"/>
  <c r="V164" i="15" s="1"/>
  <c r="V165" i="15" s="1"/>
  <c r="V166" i="15" s="1"/>
  <c r="V167" i="15" s="1"/>
  <c r="V168" i="15" s="1"/>
  <c r="V169" i="15" s="1"/>
  <c r="V170" i="15" s="1"/>
  <c r="V171" i="15" s="1"/>
  <c r="V172" i="15" s="1"/>
  <c r="V173" i="15" s="1"/>
  <c r="V174" i="15" s="1"/>
  <c r="V175" i="15" s="1"/>
  <c r="V176" i="15" s="1"/>
  <c r="V177" i="15" s="1"/>
  <c r="V178" i="15" s="1"/>
  <c r="V179" i="15" s="1"/>
  <c r="V180" i="15" s="1"/>
  <c r="V181" i="15" s="1"/>
  <c r="V182" i="15" s="1"/>
  <c r="V183" i="15" s="1"/>
  <c r="V184" i="15" s="1"/>
  <c r="V185" i="15" s="1"/>
  <c r="V186" i="15" s="1"/>
  <c r="V187" i="15" s="1"/>
  <c r="V188" i="15" s="1"/>
  <c r="V189" i="15" s="1"/>
  <c r="V190" i="15" s="1"/>
  <c r="V191" i="15" s="1"/>
  <c r="V192" i="15" s="1"/>
  <c r="V193" i="15" s="1"/>
  <c r="V194" i="15" s="1"/>
  <c r="V195" i="15" s="1"/>
  <c r="V196" i="15" s="1"/>
  <c r="V197" i="15" s="1"/>
  <c r="V198" i="15" s="1"/>
  <c r="V199" i="15" s="1"/>
  <c r="V200" i="15" s="1"/>
  <c r="V201" i="15" s="1"/>
  <c r="V202" i="15" s="1"/>
  <c r="V203" i="15" s="1"/>
  <c r="V204" i="15" s="1"/>
  <c r="V205" i="15" s="1"/>
  <c r="V206" i="15" s="1"/>
  <c r="V207" i="15" s="1"/>
  <c r="V208" i="15" s="1"/>
  <c r="V209" i="15" s="1"/>
  <c r="V210" i="15" s="1"/>
  <c r="V211" i="15" s="1"/>
  <c r="V212" i="15" s="1"/>
  <c r="V213" i="15" s="1"/>
  <c r="V214" i="15" s="1"/>
  <c r="V215" i="15" s="1"/>
  <c r="V216" i="15" s="1"/>
  <c r="V217" i="15" s="1"/>
  <c r="V218" i="15" s="1"/>
  <c r="V219" i="15" s="1"/>
  <c r="V220" i="15" s="1"/>
  <c r="V221" i="15" s="1"/>
  <c r="V222" i="15" s="1"/>
  <c r="V223" i="15" s="1"/>
  <c r="V224" i="15" s="1"/>
  <c r="V225" i="15" s="1"/>
  <c r="V226" i="15" s="1"/>
  <c r="V227" i="15" s="1"/>
  <c r="V228" i="15" s="1"/>
  <c r="V229" i="15" s="1"/>
  <c r="V230" i="15" s="1"/>
  <c r="V231" i="15" s="1"/>
  <c r="V232" i="15" s="1"/>
  <c r="V233" i="15" s="1"/>
  <c r="V234" i="15" s="1"/>
  <c r="V235" i="15" s="1"/>
  <c r="V236" i="15" s="1"/>
  <c r="V237" i="15" s="1"/>
  <c r="V238" i="15" s="1"/>
  <c r="V239" i="15" s="1"/>
  <c r="V240" i="15" s="1"/>
  <c r="V241" i="15" s="1"/>
  <c r="V242" i="15" s="1"/>
  <c r="V243" i="15" s="1"/>
  <c r="V244" i="15" s="1"/>
  <c r="V245" i="15" s="1"/>
  <c r="V246" i="15" s="1"/>
  <c r="V247" i="15" s="1"/>
  <c r="V248" i="15" s="1"/>
  <c r="V249" i="15" s="1"/>
  <c r="V250" i="15" s="1"/>
  <c r="V251" i="15" s="1"/>
  <c r="V252" i="15" s="1"/>
  <c r="V253" i="15" s="1"/>
  <c r="V254" i="15" s="1"/>
  <c r="V255" i="15" s="1"/>
  <c r="V256" i="15" s="1"/>
  <c r="V257" i="15" s="1"/>
  <c r="V258" i="15" s="1"/>
  <c r="V259" i="15" s="1"/>
  <c r="V260" i="15" s="1"/>
  <c r="V261" i="15" s="1"/>
  <c r="V262" i="15" s="1"/>
  <c r="V263" i="15" s="1"/>
  <c r="V264" i="15" s="1"/>
  <c r="V265" i="15" s="1"/>
  <c r="V266" i="15" s="1"/>
  <c r="V267" i="15" s="1"/>
  <c r="V268" i="15" s="1"/>
  <c r="V269" i="15" s="1"/>
  <c r="V270" i="15" s="1"/>
  <c r="V271" i="15" s="1"/>
  <c r="V272" i="15" s="1"/>
  <c r="V273" i="15" s="1"/>
  <c r="V274" i="15" s="1"/>
  <c r="V275" i="15" s="1"/>
  <c r="V276" i="15" s="1"/>
  <c r="V277" i="15" s="1"/>
  <c r="V278" i="15" s="1"/>
  <c r="V279" i="15" s="1"/>
  <c r="V280" i="15" s="1"/>
  <c r="V281" i="15" s="1"/>
  <c r="V282" i="15" s="1"/>
  <c r="V283" i="15" s="1"/>
  <c r="V284" i="15" s="1"/>
  <c r="V285" i="15" s="1"/>
  <c r="V286" i="15" s="1"/>
  <c r="V287" i="15" s="1"/>
  <c r="V288" i="15" s="1"/>
  <c r="V289" i="15" s="1"/>
  <c r="V290" i="15" s="1"/>
  <c r="V291" i="15" s="1"/>
  <c r="V292" i="15" s="1"/>
  <c r="V293" i="15" s="1"/>
  <c r="V294" i="15" s="1"/>
  <c r="V295" i="15" s="1"/>
  <c r="V296" i="15" s="1"/>
  <c r="V297" i="15" s="1"/>
  <c r="V298" i="15" s="1"/>
  <c r="V299" i="15" s="1"/>
  <c r="V300" i="15" s="1"/>
  <c r="V301" i="15" s="1"/>
  <c r="V302" i="15" s="1"/>
  <c r="V303" i="15" s="1"/>
  <c r="V304" i="15" s="1"/>
  <c r="V305" i="15" s="1"/>
  <c r="V306" i="15" s="1"/>
  <c r="V307" i="15" s="1"/>
  <c r="V308" i="15" s="1"/>
  <c r="V309" i="15" s="1"/>
  <c r="V310" i="15" s="1"/>
  <c r="V311" i="15" s="1"/>
  <c r="V312" i="15" s="1"/>
  <c r="V313" i="15" s="1"/>
  <c r="V314" i="15" s="1"/>
  <c r="V315" i="15" s="1"/>
  <c r="V316" i="15" s="1"/>
  <c r="V317" i="15" s="1"/>
  <c r="V318" i="15" s="1"/>
  <c r="V319" i="15" s="1"/>
  <c r="V320" i="15" s="1"/>
  <c r="V321" i="15" s="1"/>
  <c r="V322" i="15" s="1"/>
  <c r="V323" i="15" s="1"/>
  <c r="V324" i="15" s="1"/>
  <c r="V325" i="15" s="1"/>
  <c r="V326" i="15" s="1"/>
  <c r="V327" i="15" s="1"/>
  <c r="V328" i="15" s="1"/>
  <c r="V329" i="15" s="1"/>
  <c r="V330" i="15" s="1"/>
  <c r="E19" i="15"/>
  <c r="P51" i="15" s="1"/>
  <c r="E18" i="15"/>
  <c r="O44" i="15" s="1"/>
  <c r="E17" i="15"/>
  <c r="E16" i="15"/>
  <c r="M46" i="15" s="1"/>
  <c r="E23" i="16"/>
  <c r="E21" i="16"/>
  <c r="U33" i="16" s="1"/>
  <c r="S33" i="16" s="1"/>
  <c r="E20" i="16"/>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V209" i="16" s="1"/>
  <c r="V210" i="16" s="1"/>
  <c r="V211" i="16" s="1"/>
  <c r="V212" i="16" s="1"/>
  <c r="V213" i="16" s="1"/>
  <c r="V214" i="16" s="1"/>
  <c r="V215" i="16" s="1"/>
  <c r="V216" i="16" s="1"/>
  <c r="V217" i="16" s="1"/>
  <c r="V218" i="16" s="1"/>
  <c r="V219" i="16" s="1"/>
  <c r="V220" i="16" s="1"/>
  <c r="V221" i="16" s="1"/>
  <c r="V222" i="16" s="1"/>
  <c r="V223" i="16" s="1"/>
  <c r="V224" i="16" s="1"/>
  <c r="V225" i="16" s="1"/>
  <c r="V226" i="16" s="1"/>
  <c r="V227" i="16" s="1"/>
  <c r="V228" i="16" s="1"/>
  <c r="V229" i="16" s="1"/>
  <c r="V230" i="16" s="1"/>
  <c r="V231" i="16" s="1"/>
  <c r="V232" i="16" s="1"/>
  <c r="V233" i="16" s="1"/>
  <c r="V234" i="16" s="1"/>
  <c r="V235" i="16" s="1"/>
  <c r="V236" i="16" s="1"/>
  <c r="V237" i="16" s="1"/>
  <c r="V238" i="16" s="1"/>
  <c r="V239" i="16" s="1"/>
  <c r="V240" i="16" s="1"/>
  <c r="V241" i="16" s="1"/>
  <c r="V242" i="16" s="1"/>
  <c r="V243" i="16" s="1"/>
  <c r="V244" i="16" s="1"/>
  <c r="V245" i="16" s="1"/>
  <c r="V246" i="16" s="1"/>
  <c r="V247" i="16" s="1"/>
  <c r="V248" i="16" s="1"/>
  <c r="V249" i="16" s="1"/>
  <c r="V250" i="16" s="1"/>
  <c r="V251" i="16" s="1"/>
  <c r="V252" i="16" s="1"/>
  <c r="V253" i="16" s="1"/>
  <c r="V254" i="16" s="1"/>
  <c r="V255" i="16" s="1"/>
  <c r="V256" i="16" s="1"/>
  <c r="V257" i="16" s="1"/>
  <c r="V258" i="16" s="1"/>
  <c r="V259" i="16" s="1"/>
  <c r="V260" i="16" s="1"/>
  <c r="V261" i="16" s="1"/>
  <c r="V262" i="16" s="1"/>
  <c r="V263" i="16" s="1"/>
  <c r="V264" i="16" s="1"/>
  <c r="V265" i="16" s="1"/>
  <c r="V266" i="16" s="1"/>
  <c r="V267" i="16" s="1"/>
  <c r="V268" i="16" s="1"/>
  <c r="V269" i="16" s="1"/>
  <c r="V270" i="16" s="1"/>
  <c r="V271" i="16" s="1"/>
  <c r="V272" i="16" s="1"/>
  <c r="V273" i="16" s="1"/>
  <c r="V274" i="16" s="1"/>
  <c r="V275" i="16" s="1"/>
  <c r="V276" i="16" s="1"/>
  <c r="V277" i="16" s="1"/>
  <c r="V278" i="16" s="1"/>
  <c r="V279" i="16" s="1"/>
  <c r="V280" i="16" s="1"/>
  <c r="V281" i="16" s="1"/>
  <c r="V282" i="16" s="1"/>
  <c r="V283" i="16" s="1"/>
  <c r="V284" i="16" s="1"/>
  <c r="V285" i="16" s="1"/>
  <c r="V286" i="16" s="1"/>
  <c r="V287" i="16" s="1"/>
  <c r="V288" i="16" s="1"/>
  <c r="V289" i="16" s="1"/>
  <c r="V290" i="16" s="1"/>
  <c r="V291" i="16" s="1"/>
  <c r="V292" i="16" s="1"/>
  <c r="V293" i="16" s="1"/>
  <c r="V294" i="16" s="1"/>
  <c r="V295" i="16" s="1"/>
  <c r="V296" i="16" s="1"/>
  <c r="V297" i="16" s="1"/>
  <c r="V298" i="16" s="1"/>
  <c r="V299" i="16" s="1"/>
  <c r="V300" i="16" s="1"/>
  <c r="V301" i="16" s="1"/>
  <c r="V302" i="16" s="1"/>
  <c r="V303" i="16" s="1"/>
  <c r="V304" i="16" s="1"/>
  <c r="V305" i="16" s="1"/>
  <c r="V306" i="16" s="1"/>
  <c r="V307" i="16" s="1"/>
  <c r="V308" i="16" s="1"/>
  <c r="V309" i="16" s="1"/>
  <c r="V310" i="16" s="1"/>
  <c r="V311" i="16" s="1"/>
  <c r="V312" i="16" s="1"/>
  <c r="V313" i="16" s="1"/>
  <c r="V314" i="16" s="1"/>
  <c r="V315" i="16" s="1"/>
  <c r="V316" i="16" s="1"/>
  <c r="V317" i="16" s="1"/>
  <c r="V318" i="16" s="1"/>
  <c r="V319" i="16" s="1"/>
  <c r="V320" i="16" s="1"/>
  <c r="V321" i="16" s="1"/>
  <c r="V322" i="16" s="1"/>
  <c r="V323" i="16" s="1"/>
  <c r="V324" i="16" s="1"/>
  <c r="V325" i="16" s="1"/>
  <c r="V326" i="16" s="1"/>
  <c r="V327" i="16" s="1"/>
  <c r="V328" i="16" s="1"/>
  <c r="V329" i="16" s="1"/>
  <c r="V330" i="16" s="1"/>
  <c r="V331" i="16" s="1"/>
  <c r="V332" i="16" s="1"/>
  <c r="E19" i="16"/>
  <c r="P53" i="16" s="1"/>
  <c r="E18" i="16"/>
  <c r="E17" i="16"/>
  <c r="E16" i="16"/>
  <c r="M48" i="16" s="1"/>
  <c r="O42" i="16"/>
  <c r="F9" i="15"/>
  <c r="F9" i="13"/>
  <c r="K9" i="9"/>
  <c r="J9" i="9"/>
  <c r="F9" i="7"/>
  <c r="A330" i="9"/>
  <c r="A331" i="9"/>
  <c r="A330" i="29"/>
  <c r="F330" i="29" s="1"/>
  <c r="A331" i="29"/>
  <c r="L331" i="22"/>
  <c r="M330" i="22"/>
  <c r="E331" i="22" l="1"/>
  <c r="O46" i="16"/>
  <c r="C330" i="22"/>
  <c r="W46" i="28"/>
  <c r="F330" i="22"/>
  <c r="M331" i="22"/>
  <c r="N330" i="22"/>
  <c r="H330" i="22"/>
  <c r="D330" i="22"/>
  <c r="I330" i="22"/>
  <c r="W42" i="22"/>
  <c r="W43" i="22" s="1"/>
  <c r="E330" i="22"/>
  <c r="K330" i="22"/>
  <c r="G330" i="22"/>
  <c r="AH27" i="29"/>
  <c r="AH33" i="29" s="1"/>
  <c r="AG33" i="29" s="1"/>
  <c r="L330" i="22"/>
  <c r="I331" i="22"/>
  <c r="F330" i="21"/>
  <c r="U51" i="21"/>
  <c r="U51" i="28"/>
  <c r="W50" i="23"/>
  <c r="W46" i="23" s="1"/>
  <c r="W46" i="22"/>
  <c r="U54" i="26"/>
  <c r="A29" i="26" s="1"/>
  <c r="B29" i="26" s="1"/>
  <c r="M29" i="26" s="1"/>
  <c r="Y33" i="30"/>
  <c r="Y34" i="30" s="1"/>
  <c r="Y35" i="30" s="1"/>
  <c r="Y36" i="30" s="1"/>
  <c r="Y37" i="30" s="1"/>
  <c r="Y38" i="30" s="1"/>
  <c r="Y39" i="30" s="1"/>
  <c r="Y40" i="30" s="1"/>
  <c r="Y41" i="30" s="1"/>
  <c r="Y42" i="30" s="1"/>
  <c r="Y43" i="30" s="1"/>
  <c r="Y44" i="30" s="1"/>
  <c r="Y45" i="30" s="1"/>
  <c r="Y46" i="30" s="1"/>
  <c r="Y47" i="30" s="1"/>
  <c r="Y48" i="30" s="1"/>
  <c r="Y49" i="30" s="1"/>
  <c r="Y50" i="30" s="1"/>
  <c r="Y51" i="30" s="1"/>
  <c r="Y52" i="30" s="1"/>
  <c r="Y53" i="30" s="1"/>
  <c r="Y54" i="30" s="1"/>
  <c r="Y55" i="30" s="1"/>
  <c r="Y56" i="30" s="1"/>
  <c r="Y57" i="30" s="1"/>
  <c r="Y58" i="30" s="1"/>
  <c r="Y59" i="30" s="1"/>
  <c r="Y60" i="30" s="1"/>
  <c r="Y61" i="30" s="1"/>
  <c r="Y62" i="30" s="1"/>
  <c r="Y63" i="30" s="1"/>
  <c r="Y64" i="30" s="1"/>
  <c r="Y65" i="30" s="1"/>
  <c r="Y66" i="30" s="1"/>
  <c r="Y67" i="30" s="1"/>
  <c r="Y68" i="30" s="1"/>
  <c r="Y69" i="30" s="1"/>
  <c r="Y70" i="30" s="1"/>
  <c r="Y71" i="30" s="1"/>
  <c r="Y72" i="30" s="1"/>
  <c r="Y73" i="30" s="1"/>
  <c r="Y74" i="30" s="1"/>
  <c r="Y75" i="30" s="1"/>
  <c r="Y76" i="30" s="1"/>
  <c r="Y77" i="30" s="1"/>
  <c r="Y78" i="30" s="1"/>
  <c r="Y79" i="30" s="1"/>
  <c r="Y80" i="30" s="1"/>
  <c r="Y81" i="30" s="1"/>
  <c r="Y82" i="30" s="1"/>
  <c r="Y83" i="30" s="1"/>
  <c r="Y84" i="30" s="1"/>
  <c r="Y85" i="30" s="1"/>
  <c r="Y86" i="30" s="1"/>
  <c r="Y87" i="30" s="1"/>
  <c r="Y88" i="30" s="1"/>
  <c r="Y89" i="30" s="1"/>
  <c r="Y90" i="30" s="1"/>
  <c r="Y91" i="30" s="1"/>
  <c r="Y92" i="30" s="1"/>
  <c r="Y93" i="30" s="1"/>
  <c r="Y94" i="30" s="1"/>
  <c r="Y95" i="30" s="1"/>
  <c r="Y96" i="30" s="1"/>
  <c r="Y97" i="30" s="1"/>
  <c r="Y98" i="30" s="1"/>
  <c r="Y99" i="30" s="1"/>
  <c r="Y100" i="30" s="1"/>
  <c r="Y101" i="30" s="1"/>
  <c r="Y102" i="30" s="1"/>
  <c r="Y103" i="30" s="1"/>
  <c r="Y104" i="30" s="1"/>
  <c r="Y105" i="30" s="1"/>
  <c r="Y106" i="30" s="1"/>
  <c r="Y107" i="30" s="1"/>
  <c r="Y108" i="30" s="1"/>
  <c r="Y109" i="30" s="1"/>
  <c r="Y110" i="30" s="1"/>
  <c r="Y111" i="30" s="1"/>
  <c r="Y112" i="30" s="1"/>
  <c r="Y113" i="30" s="1"/>
  <c r="Y114" i="30" s="1"/>
  <c r="Y115" i="30" s="1"/>
  <c r="Y116" i="30" s="1"/>
  <c r="Y117" i="30" s="1"/>
  <c r="Y118" i="30" s="1"/>
  <c r="Y119" i="30" s="1"/>
  <c r="Y120" i="30" s="1"/>
  <c r="Y121" i="30" s="1"/>
  <c r="Y122" i="30" s="1"/>
  <c r="Y123" i="30" s="1"/>
  <c r="Y124" i="30" s="1"/>
  <c r="Y125" i="30" s="1"/>
  <c r="Y126" i="30" s="1"/>
  <c r="Y127" i="30" s="1"/>
  <c r="Y128" i="30" s="1"/>
  <c r="Y129" i="30" s="1"/>
  <c r="Y130" i="30" s="1"/>
  <c r="Y131" i="30" s="1"/>
  <c r="Y132" i="30" s="1"/>
  <c r="Y133" i="30" s="1"/>
  <c r="Y134" i="30" s="1"/>
  <c r="Y135" i="30" s="1"/>
  <c r="Y136" i="30" s="1"/>
  <c r="Y137" i="30" s="1"/>
  <c r="Y138" i="30" s="1"/>
  <c r="Y139" i="30" s="1"/>
  <c r="Y140" i="30" s="1"/>
  <c r="Y141" i="30" s="1"/>
  <c r="Y142" i="30" s="1"/>
  <c r="Y143" i="30" s="1"/>
  <c r="Y144" i="30" s="1"/>
  <c r="Y145" i="30" s="1"/>
  <c r="Y146" i="30" s="1"/>
  <c r="Y147" i="30" s="1"/>
  <c r="Y148" i="30" s="1"/>
  <c r="Y149" i="30" s="1"/>
  <c r="Y150" i="30" s="1"/>
  <c r="Y151" i="30" s="1"/>
  <c r="Y152" i="30" s="1"/>
  <c r="Y153" i="30" s="1"/>
  <c r="Y154" i="30" s="1"/>
  <c r="Y155" i="30" s="1"/>
  <c r="Y156" i="30" s="1"/>
  <c r="Y157" i="30" s="1"/>
  <c r="Y158" i="30" s="1"/>
  <c r="Y159" i="30" s="1"/>
  <c r="Y160" i="30" s="1"/>
  <c r="Y161" i="30" s="1"/>
  <c r="Y162" i="30" s="1"/>
  <c r="Y163" i="30" s="1"/>
  <c r="Y164" i="30" s="1"/>
  <c r="Y165" i="30" s="1"/>
  <c r="Y166" i="30" s="1"/>
  <c r="Y167" i="30" s="1"/>
  <c r="Y168" i="30" s="1"/>
  <c r="Y169" i="30" s="1"/>
  <c r="Y170" i="30" s="1"/>
  <c r="Y171" i="30" s="1"/>
  <c r="Y172" i="30" s="1"/>
  <c r="Y173" i="30" s="1"/>
  <c r="Y174" i="30" s="1"/>
  <c r="Y175" i="30" s="1"/>
  <c r="Y176" i="30" s="1"/>
  <c r="Y177" i="30" s="1"/>
  <c r="Y178" i="30" s="1"/>
  <c r="Y179" i="30" s="1"/>
  <c r="Y180" i="30" s="1"/>
  <c r="Y181" i="30" s="1"/>
  <c r="Y182" i="30" s="1"/>
  <c r="Y183" i="30" s="1"/>
  <c r="Y184" i="30" s="1"/>
  <c r="Y185" i="30" s="1"/>
  <c r="Y186" i="30" s="1"/>
  <c r="Y187" i="30" s="1"/>
  <c r="Y188" i="30" s="1"/>
  <c r="Y189" i="30" s="1"/>
  <c r="Y190" i="30" s="1"/>
  <c r="Y191" i="30" s="1"/>
  <c r="Y192" i="30" s="1"/>
  <c r="Y193" i="30" s="1"/>
  <c r="Y194" i="30" s="1"/>
  <c r="Y195" i="30" s="1"/>
  <c r="Y196" i="30" s="1"/>
  <c r="Y197" i="30" s="1"/>
  <c r="Y198" i="30" s="1"/>
  <c r="Y199" i="30" s="1"/>
  <c r="Y200" i="30" s="1"/>
  <c r="Y201" i="30" s="1"/>
  <c r="Y202" i="30" s="1"/>
  <c r="Y203" i="30" s="1"/>
  <c r="Y204" i="30" s="1"/>
  <c r="Y205" i="30" s="1"/>
  <c r="Y206" i="30" s="1"/>
  <c r="Y207" i="30" s="1"/>
  <c r="Y208" i="30" s="1"/>
  <c r="Y209" i="30" s="1"/>
  <c r="Y210" i="30" s="1"/>
  <c r="Y211" i="30" s="1"/>
  <c r="Y212" i="30" s="1"/>
  <c r="Y213" i="30" s="1"/>
  <c r="Y214" i="30" s="1"/>
  <c r="Y215" i="30" s="1"/>
  <c r="Y216" i="30" s="1"/>
  <c r="Y217" i="30" s="1"/>
  <c r="Y218" i="30" s="1"/>
  <c r="Y219" i="30" s="1"/>
  <c r="Y220" i="30" s="1"/>
  <c r="Y221" i="30" s="1"/>
  <c r="Y222" i="30" s="1"/>
  <c r="Y223" i="30" s="1"/>
  <c r="Y224" i="30" s="1"/>
  <c r="Y225" i="30" s="1"/>
  <c r="Y226" i="30" s="1"/>
  <c r="Y227" i="30" s="1"/>
  <c r="Y228" i="30" s="1"/>
  <c r="Y229" i="30" s="1"/>
  <c r="Y230" i="30" s="1"/>
  <c r="Y231" i="30" s="1"/>
  <c r="Y232" i="30" s="1"/>
  <c r="Y233" i="30" s="1"/>
  <c r="Y234" i="30" s="1"/>
  <c r="Y235" i="30" s="1"/>
  <c r="Y236" i="30" s="1"/>
  <c r="Y237" i="30" s="1"/>
  <c r="Y238" i="30" s="1"/>
  <c r="Y239" i="30" s="1"/>
  <c r="Y240" i="30" s="1"/>
  <c r="Y241" i="30" s="1"/>
  <c r="Y242" i="30" s="1"/>
  <c r="Y243" i="30" s="1"/>
  <c r="Y244" i="30" s="1"/>
  <c r="Y245" i="30" s="1"/>
  <c r="Y246" i="30" s="1"/>
  <c r="Y247" i="30" s="1"/>
  <c r="Y248" i="30" s="1"/>
  <c r="Y249" i="30" s="1"/>
  <c r="Y250" i="30" s="1"/>
  <c r="Y251" i="30" s="1"/>
  <c r="Y252" i="30" s="1"/>
  <c r="Y253" i="30" s="1"/>
  <c r="Y254" i="30" s="1"/>
  <c r="Y255" i="30" s="1"/>
  <c r="Y256" i="30" s="1"/>
  <c r="Y257" i="30" s="1"/>
  <c r="Y258" i="30" s="1"/>
  <c r="Y259" i="30" s="1"/>
  <c r="Y260" i="30" s="1"/>
  <c r="Y261" i="30" s="1"/>
  <c r="Y262" i="30" s="1"/>
  <c r="Y263" i="30" s="1"/>
  <c r="Y264" i="30" s="1"/>
  <c r="Y265" i="30" s="1"/>
  <c r="Y266" i="30" s="1"/>
  <c r="Y267" i="30" s="1"/>
  <c r="Y268" i="30" s="1"/>
  <c r="Y269" i="30" s="1"/>
  <c r="Y270" i="30" s="1"/>
  <c r="Y271" i="30" s="1"/>
  <c r="Y272" i="30" s="1"/>
  <c r="Y273" i="30" s="1"/>
  <c r="Y274" i="30" s="1"/>
  <c r="Y275" i="30" s="1"/>
  <c r="Y276" i="30" s="1"/>
  <c r="Y277" i="30" s="1"/>
  <c r="Y278" i="30" s="1"/>
  <c r="Y279" i="30" s="1"/>
  <c r="Y280" i="30" s="1"/>
  <c r="Y281" i="30" s="1"/>
  <c r="Y282" i="30" s="1"/>
  <c r="Y283" i="30" s="1"/>
  <c r="Y284" i="30" s="1"/>
  <c r="Y285" i="30" s="1"/>
  <c r="Y286" i="30" s="1"/>
  <c r="Y287" i="30" s="1"/>
  <c r="Y288" i="30" s="1"/>
  <c r="Y289" i="30" s="1"/>
  <c r="Y290" i="30" s="1"/>
  <c r="Y291" i="30" s="1"/>
  <c r="Y292" i="30" s="1"/>
  <c r="Y293" i="30" s="1"/>
  <c r="Y294" i="30" s="1"/>
  <c r="Y295" i="30" s="1"/>
  <c r="Y296" i="30" s="1"/>
  <c r="Y297" i="30" s="1"/>
  <c r="Y298" i="30" s="1"/>
  <c r="Y299" i="30" s="1"/>
  <c r="Y300" i="30" s="1"/>
  <c r="Y301" i="30" s="1"/>
  <c r="Y302" i="30" s="1"/>
  <c r="Y303" i="30" s="1"/>
  <c r="Y304" i="30" s="1"/>
  <c r="Y305" i="30" s="1"/>
  <c r="Y306" i="30" s="1"/>
  <c r="Y307" i="30" s="1"/>
  <c r="Y308" i="30" s="1"/>
  <c r="Y309" i="30" s="1"/>
  <c r="Y310" i="30" s="1"/>
  <c r="Y311" i="30" s="1"/>
  <c r="Y312" i="30" s="1"/>
  <c r="Y313" i="30" s="1"/>
  <c r="Y314" i="30" s="1"/>
  <c r="Y315" i="30" s="1"/>
  <c r="Y316" i="30" s="1"/>
  <c r="Y317" i="30" s="1"/>
  <c r="Y318" i="30" s="1"/>
  <c r="Y319" i="30" s="1"/>
  <c r="Y320" i="30" s="1"/>
  <c r="Y321" i="30" s="1"/>
  <c r="Y322" i="30" s="1"/>
  <c r="Y323" i="30" s="1"/>
  <c r="Y324" i="30" s="1"/>
  <c r="Y325" i="30" s="1"/>
  <c r="Y326" i="30" s="1"/>
  <c r="Y327" i="30" s="1"/>
  <c r="Y328" i="30" s="1"/>
  <c r="Y329" i="30" s="1"/>
  <c r="Y330" i="30" s="1"/>
  <c r="Y331" i="30" s="1"/>
  <c r="Y332" i="30" s="1"/>
  <c r="R38" i="30"/>
  <c r="R33" i="30" s="1"/>
  <c r="O43" i="16"/>
  <c r="O48" i="16"/>
  <c r="O44" i="16" s="1"/>
  <c r="M37" i="7"/>
  <c r="C330" i="25"/>
  <c r="O36" i="27"/>
  <c r="O37" i="27" s="1"/>
  <c r="O42" i="27" s="1"/>
  <c r="H331" i="16"/>
  <c r="Q46" i="13"/>
  <c r="A29" i="13" s="1"/>
  <c r="I29" i="13" s="1"/>
  <c r="B330" i="25"/>
  <c r="M45" i="27"/>
  <c r="O32" i="7"/>
  <c r="O29" i="7"/>
  <c r="O34" i="7" s="1"/>
  <c r="T40" i="30"/>
  <c r="A29" i="30" s="1"/>
  <c r="G330" i="16"/>
  <c r="Q48" i="27"/>
  <c r="A29" i="27" s="1"/>
  <c r="I29" i="27" s="1"/>
  <c r="U30" i="27"/>
  <c r="S30" i="27" s="1"/>
  <c r="B330" i="21"/>
  <c r="Q330" i="21" s="1"/>
  <c r="N331" i="21"/>
  <c r="M330" i="21"/>
  <c r="P331" i="21"/>
  <c r="Q50" i="26"/>
  <c r="W43" i="21"/>
  <c r="W48" i="21" s="1"/>
  <c r="W41" i="23"/>
  <c r="W42" i="23" s="1"/>
  <c r="W47" i="23" s="1"/>
  <c r="W37" i="9"/>
  <c r="W33" i="9" s="1"/>
  <c r="W36" i="9" s="1"/>
  <c r="X36" i="9" s="1"/>
  <c r="M22" i="9" s="1"/>
  <c r="W28" i="9"/>
  <c r="W29" i="9" s="1"/>
  <c r="AD30" i="28"/>
  <c r="AD36" i="28" s="1"/>
  <c r="AD37" i="28" s="1"/>
  <c r="AD38" i="28" s="1"/>
  <c r="AD39" i="28" s="1"/>
  <c r="AD40" i="28" s="1"/>
  <c r="AD41" i="28" s="1"/>
  <c r="AD42" i="28" s="1"/>
  <c r="AD43" i="28" s="1"/>
  <c r="AD44" i="28" s="1"/>
  <c r="AD45" i="28" s="1"/>
  <c r="AD46" i="28" s="1"/>
  <c r="AD47" i="28" s="1"/>
  <c r="AD48" i="28" s="1"/>
  <c r="AD49" i="28" s="1"/>
  <c r="AD50" i="28" s="1"/>
  <c r="AD51" i="28" s="1"/>
  <c r="AD52" i="28" s="1"/>
  <c r="AD53" i="28" s="1"/>
  <c r="AD54" i="28" s="1"/>
  <c r="AD55" i="28" s="1"/>
  <c r="AD56" i="28" s="1"/>
  <c r="AD57" i="28" s="1"/>
  <c r="AD58" i="28" s="1"/>
  <c r="AD59" i="28" s="1"/>
  <c r="AD60" i="28" s="1"/>
  <c r="AD61" i="28" s="1"/>
  <c r="AD62" i="28" s="1"/>
  <c r="AD63" i="28" s="1"/>
  <c r="AD64" i="28" s="1"/>
  <c r="AD65" i="28" s="1"/>
  <c r="AD66" i="28" s="1"/>
  <c r="AD67" i="28" s="1"/>
  <c r="AD68" i="28" s="1"/>
  <c r="AD69" i="28" s="1"/>
  <c r="AD70" i="28" s="1"/>
  <c r="AD71" i="28" s="1"/>
  <c r="AD72" i="28" s="1"/>
  <c r="AD73" i="28" s="1"/>
  <c r="AD74" i="28" s="1"/>
  <c r="AD75" i="28" s="1"/>
  <c r="AD76" i="28" s="1"/>
  <c r="AD77" i="28" s="1"/>
  <c r="AD78" i="28" s="1"/>
  <c r="AD79" i="28" s="1"/>
  <c r="AD80" i="28" s="1"/>
  <c r="AD81" i="28" s="1"/>
  <c r="AD82" i="28" s="1"/>
  <c r="AD83" i="28" s="1"/>
  <c r="AD84" i="28" s="1"/>
  <c r="AD85" i="28" s="1"/>
  <c r="AD86" i="28" s="1"/>
  <c r="AD87" i="28" s="1"/>
  <c r="AD88" i="28" s="1"/>
  <c r="AD89" i="28" s="1"/>
  <c r="AD90" i="28" s="1"/>
  <c r="AD91" i="28" s="1"/>
  <c r="AD92" i="28" s="1"/>
  <c r="AD93" i="28" s="1"/>
  <c r="AD94" i="28" s="1"/>
  <c r="AD95" i="28" s="1"/>
  <c r="AD96" i="28" s="1"/>
  <c r="AD97" i="28" s="1"/>
  <c r="AD98" i="28" s="1"/>
  <c r="AD99" i="28" s="1"/>
  <c r="AD100" i="28" s="1"/>
  <c r="AD101" i="28" s="1"/>
  <c r="AD102" i="28" s="1"/>
  <c r="AD103" i="28" s="1"/>
  <c r="AD104" i="28" s="1"/>
  <c r="AD105" i="28" s="1"/>
  <c r="AD106" i="28" s="1"/>
  <c r="AD107" i="28" s="1"/>
  <c r="AD108" i="28" s="1"/>
  <c r="AD109" i="28" s="1"/>
  <c r="AD110" i="28" s="1"/>
  <c r="AD111" i="28" s="1"/>
  <c r="AD112" i="28" s="1"/>
  <c r="AD113" i="28" s="1"/>
  <c r="AD114" i="28" s="1"/>
  <c r="AD115" i="28" s="1"/>
  <c r="AD116" i="28" s="1"/>
  <c r="AD117" i="28" s="1"/>
  <c r="AD118" i="28" s="1"/>
  <c r="AD119" i="28" s="1"/>
  <c r="AD120" i="28" s="1"/>
  <c r="AD121" i="28" s="1"/>
  <c r="AD122" i="28" s="1"/>
  <c r="AD123" i="28" s="1"/>
  <c r="AD124" i="28" s="1"/>
  <c r="AD125" i="28" s="1"/>
  <c r="AD126" i="28" s="1"/>
  <c r="AD127" i="28" s="1"/>
  <c r="AD128" i="28" s="1"/>
  <c r="AD129" i="28" s="1"/>
  <c r="AD130" i="28" s="1"/>
  <c r="AD131" i="28" s="1"/>
  <c r="AD132" i="28" s="1"/>
  <c r="AD133" i="28" s="1"/>
  <c r="AD134" i="28" s="1"/>
  <c r="AD135" i="28" s="1"/>
  <c r="AD136" i="28" s="1"/>
  <c r="AD137" i="28" s="1"/>
  <c r="AD138" i="28" s="1"/>
  <c r="AD139" i="28" s="1"/>
  <c r="AD140" i="28" s="1"/>
  <c r="AD141" i="28" s="1"/>
  <c r="AD142" i="28" s="1"/>
  <c r="AD143" i="28" s="1"/>
  <c r="AD144" i="28" s="1"/>
  <c r="AD145" i="28" s="1"/>
  <c r="AD146" i="28" s="1"/>
  <c r="AD147" i="28" s="1"/>
  <c r="AD148" i="28" s="1"/>
  <c r="AD149" i="28" s="1"/>
  <c r="AD150" i="28" s="1"/>
  <c r="AD151" i="28" s="1"/>
  <c r="AD152" i="28" s="1"/>
  <c r="AD153" i="28" s="1"/>
  <c r="AD154" i="28" s="1"/>
  <c r="AD155" i="28" s="1"/>
  <c r="AD156" i="28" s="1"/>
  <c r="AD157" i="28" s="1"/>
  <c r="AD158" i="28" s="1"/>
  <c r="AD159" i="28" s="1"/>
  <c r="AD160" i="28" s="1"/>
  <c r="AD161" i="28" s="1"/>
  <c r="AD162" i="28" s="1"/>
  <c r="AD163" i="28" s="1"/>
  <c r="AD164" i="28" s="1"/>
  <c r="AD165" i="28" s="1"/>
  <c r="AD166" i="28" s="1"/>
  <c r="AD167" i="28" s="1"/>
  <c r="AD168" i="28" s="1"/>
  <c r="AD169" i="28" s="1"/>
  <c r="AD170" i="28" s="1"/>
  <c r="AD171" i="28" s="1"/>
  <c r="AD172" i="28" s="1"/>
  <c r="AD173" i="28" s="1"/>
  <c r="AD174" i="28" s="1"/>
  <c r="AD175" i="28" s="1"/>
  <c r="AD176" i="28" s="1"/>
  <c r="AD177" i="28" s="1"/>
  <c r="AD178" i="28" s="1"/>
  <c r="AD179" i="28" s="1"/>
  <c r="AD180" i="28" s="1"/>
  <c r="AD181" i="28" s="1"/>
  <c r="AD182" i="28" s="1"/>
  <c r="AD183" i="28" s="1"/>
  <c r="AD184" i="28" s="1"/>
  <c r="AD185" i="28" s="1"/>
  <c r="AD186" i="28" s="1"/>
  <c r="AD187" i="28" s="1"/>
  <c r="AD188" i="28" s="1"/>
  <c r="AD189" i="28" s="1"/>
  <c r="AD190" i="28" s="1"/>
  <c r="AD191" i="28" s="1"/>
  <c r="AD192" i="28" s="1"/>
  <c r="AD193" i="28" s="1"/>
  <c r="AD194" i="28" s="1"/>
  <c r="AD195" i="28" s="1"/>
  <c r="AD196" i="28" s="1"/>
  <c r="AD197" i="28" s="1"/>
  <c r="AD198" i="28" s="1"/>
  <c r="AD199" i="28" s="1"/>
  <c r="AD200" i="28" s="1"/>
  <c r="AD201" i="28" s="1"/>
  <c r="AD202" i="28" s="1"/>
  <c r="AD203" i="28" s="1"/>
  <c r="AD204" i="28" s="1"/>
  <c r="AD205" i="28" s="1"/>
  <c r="AD206" i="28" s="1"/>
  <c r="AD207" i="28" s="1"/>
  <c r="AD208" i="28" s="1"/>
  <c r="AD209" i="28" s="1"/>
  <c r="AD210" i="28" s="1"/>
  <c r="AD211" i="28" s="1"/>
  <c r="AD212" i="28" s="1"/>
  <c r="AD213" i="28" s="1"/>
  <c r="AD214" i="28" s="1"/>
  <c r="AD215" i="28" s="1"/>
  <c r="AD216" i="28" s="1"/>
  <c r="AD217" i="28" s="1"/>
  <c r="AD218" i="28" s="1"/>
  <c r="AD219" i="28" s="1"/>
  <c r="AD220" i="28" s="1"/>
  <c r="AD221" i="28" s="1"/>
  <c r="AD222" i="28" s="1"/>
  <c r="AD223" i="28" s="1"/>
  <c r="AD224" i="28" s="1"/>
  <c r="AD225" i="28" s="1"/>
  <c r="AD226" i="28" s="1"/>
  <c r="AD227" i="28" s="1"/>
  <c r="AD228" i="28" s="1"/>
  <c r="AD229" i="28" s="1"/>
  <c r="AD230" i="28" s="1"/>
  <c r="AD231" i="28" s="1"/>
  <c r="AD232" i="28" s="1"/>
  <c r="AD233" i="28" s="1"/>
  <c r="AD234" i="28" s="1"/>
  <c r="AD235" i="28" s="1"/>
  <c r="AD236" i="28" s="1"/>
  <c r="AD237" i="28" s="1"/>
  <c r="AD238" i="28" s="1"/>
  <c r="AD239" i="28" s="1"/>
  <c r="AD240" i="28" s="1"/>
  <c r="AD241" i="28" s="1"/>
  <c r="AD242" i="28" s="1"/>
  <c r="AD243" i="28" s="1"/>
  <c r="AD244" i="28" s="1"/>
  <c r="AD245" i="28" s="1"/>
  <c r="AD246" i="28" s="1"/>
  <c r="AD247" i="28" s="1"/>
  <c r="AD248" i="28" s="1"/>
  <c r="AD249" i="28" s="1"/>
  <c r="AD250" i="28" s="1"/>
  <c r="AD251" i="28" s="1"/>
  <c r="AD252" i="28" s="1"/>
  <c r="AD253" i="28" s="1"/>
  <c r="AD254" i="28" s="1"/>
  <c r="AD255" i="28" s="1"/>
  <c r="AD256" i="28" s="1"/>
  <c r="AD257" i="28" s="1"/>
  <c r="AD258" i="28" s="1"/>
  <c r="AD259" i="28" s="1"/>
  <c r="AD260" i="28" s="1"/>
  <c r="AD261" i="28" s="1"/>
  <c r="AD262" i="28" s="1"/>
  <c r="AD263" i="28" s="1"/>
  <c r="AD264" i="28" s="1"/>
  <c r="AD265" i="28" s="1"/>
  <c r="AD266" i="28" s="1"/>
  <c r="AD267" i="28" s="1"/>
  <c r="AD268" i="28" s="1"/>
  <c r="AD269" i="28" s="1"/>
  <c r="AD270" i="28" s="1"/>
  <c r="AD271" i="28" s="1"/>
  <c r="AD272" i="28" s="1"/>
  <c r="AD273" i="28" s="1"/>
  <c r="AD274" i="28" s="1"/>
  <c r="AD275" i="28" s="1"/>
  <c r="AD276" i="28" s="1"/>
  <c r="AD277" i="28" s="1"/>
  <c r="AD278" i="28" s="1"/>
  <c r="AD279" i="28" s="1"/>
  <c r="AD280" i="28" s="1"/>
  <c r="AD281" i="28" s="1"/>
  <c r="AD282" i="28" s="1"/>
  <c r="AD283" i="28" s="1"/>
  <c r="AD284" i="28" s="1"/>
  <c r="AD285" i="28" s="1"/>
  <c r="AD286" i="28" s="1"/>
  <c r="AD287" i="28" s="1"/>
  <c r="AD288" i="28" s="1"/>
  <c r="AD289" i="28" s="1"/>
  <c r="AD290" i="28" s="1"/>
  <c r="AD291" i="28" s="1"/>
  <c r="AD292" i="28" s="1"/>
  <c r="AD293" i="28" s="1"/>
  <c r="AD294" i="28" s="1"/>
  <c r="AD295" i="28" s="1"/>
  <c r="AD296" i="28" s="1"/>
  <c r="AD297" i="28" s="1"/>
  <c r="AD298" i="28" s="1"/>
  <c r="AD299" i="28" s="1"/>
  <c r="AD300" i="28" s="1"/>
  <c r="AD301" i="28" s="1"/>
  <c r="AD302" i="28" s="1"/>
  <c r="AD303" i="28" s="1"/>
  <c r="AD304" i="28" s="1"/>
  <c r="AD305" i="28" s="1"/>
  <c r="AD306" i="28" s="1"/>
  <c r="AD307" i="28" s="1"/>
  <c r="AD308" i="28" s="1"/>
  <c r="AD309" i="28" s="1"/>
  <c r="AD310" i="28" s="1"/>
  <c r="AD311" i="28" s="1"/>
  <c r="AD312" i="28" s="1"/>
  <c r="AD313" i="28" s="1"/>
  <c r="AD314" i="28" s="1"/>
  <c r="AD315" i="28" s="1"/>
  <c r="AD316" i="28" s="1"/>
  <c r="AD317" i="28" s="1"/>
  <c r="AD318" i="28" s="1"/>
  <c r="AD319" i="28" s="1"/>
  <c r="AD320" i="28" s="1"/>
  <c r="AD321" i="28" s="1"/>
  <c r="AD322" i="28" s="1"/>
  <c r="AD323" i="28" s="1"/>
  <c r="AD324" i="28" s="1"/>
  <c r="AD325" i="28" s="1"/>
  <c r="AD326" i="28" s="1"/>
  <c r="AD327" i="28" s="1"/>
  <c r="AD328" i="28" s="1"/>
  <c r="AD329" i="28" s="1"/>
  <c r="AD330" i="28" s="1"/>
  <c r="AD331" i="28" s="1"/>
  <c r="AD332" i="28" s="1"/>
  <c r="AD333" i="28" s="1"/>
  <c r="AD334" i="28" s="1"/>
  <c r="AD335" i="28" s="1"/>
  <c r="L330" i="21"/>
  <c r="J330" i="21"/>
  <c r="W45" i="23"/>
  <c r="I330" i="21"/>
  <c r="W51" i="21"/>
  <c r="W47" i="21" s="1"/>
  <c r="D330" i="21"/>
  <c r="C330" i="21" s="1"/>
  <c r="J331" i="21"/>
  <c r="K330" i="21"/>
  <c r="P330" i="21"/>
  <c r="G330" i="26"/>
  <c r="U37" i="9"/>
  <c r="K330" i="26"/>
  <c r="B330" i="26"/>
  <c r="M330" i="26" s="1"/>
  <c r="W51" i="22"/>
  <c r="W47" i="22" s="1"/>
  <c r="L331" i="21"/>
  <c r="J331" i="26"/>
  <c r="K331" i="21"/>
  <c r="E330" i="21"/>
  <c r="G331" i="21"/>
  <c r="J331" i="22"/>
  <c r="R28" i="30"/>
  <c r="R35" i="30" s="1"/>
  <c r="P38" i="30"/>
  <c r="O45" i="27"/>
  <c r="O41" i="27" s="1"/>
  <c r="O44" i="27" s="1"/>
  <c r="G22" i="27" s="1"/>
  <c r="T40" i="14"/>
  <c r="A29" i="14" s="1"/>
  <c r="L29" i="14" s="1"/>
  <c r="V30" i="27"/>
  <c r="V31" i="27" s="1"/>
  <c r="V32" i="27" s="1"/>
  <c r="V33" i="27" s="1"/>
  <c r="V34" i="27" s="1"/>
  <c r="V35" i="27" s="1"/>
  <c r="V36" i="27" s="1"/>
  <c r="V37" i="27" s="1"/>
  <c r="V38" i="27" s="1"/>
  <c r="V39" i="27" s="1"/>
  <c r="V40" i="27" s="1"/>
  <c r="V41" i="27" s="1"/>
  <c r="V42" i="27" s="1"/>
  <c r="V43" i="27" s="1"/>
  <c r="V44" i="27" s="1"/>
  <c r="V45" i="27" s="1"/>
  <c r="V46" i="27" s="1"/>
  <c r="V47" i="27" s="1"/>
  <c r="V48" i="27" s="1"/>
  <c r="V49" i="27" s="1"/>
  <c r="V50" i="27" s="1"/>
  <c r="V51" i="27" s="1"/>
  <c r="V52" i="27" s="1"/>
  <c r="V53" i="27" s="1"/>
  <c r="V54" i="27" s="1"/>
  <c r="V55" i="27" s="1"/>
  <c r="V56" i="27" s="1"/>
  <c r="V57" i="27" s="1"/>
  <c r="V58" i="27" s="1"/>
  <c r="V59" i="27" s="1"/>
  <c r="V60" i="27" s="1"/>
  <c r="V61" i="27" s="1"/>
  <c r="V62" i="27" s="1"/>
  <c r="V63" i="27" s="1"/>
  <c r="V64" i="27" s="1"/>
  <c r="V65" i="27" s="1"/>
  <c r="V66" i="27" s="1"/>
  <c r="V67" i="27" s="1"/>
  <c r="V68" i="27" s="1"/>
  <c r="V69" i="27" s="1"/>
  <c r="V70" i="27" s="1"/>
  <c r="V71" i="27" s="1"/>
  <c r="V72" i="27" s="1"/>
  <c r="V73" i="27" s="1"/>
  <c r="V74" i="27" s="1"/>
  <c r="V75" i="27" s="1"/>
  <c r="V76" i="27" s="1"/>
  <c r="V77" i="27" s="1"/>
  <c r="V78" i="27" s="1"/>
  <c r="V79" i="27" s="1"/>
  <c r="V80" i="27" s="1"/>
  <c r="V81" i="27" s="1"/>
  <c r="V82" i="27" s="1"/>
  <c r="V83" i="27" s="1"/>
  <c r="V84" i="27" s="1"/>
  <c r="V85" i="27" s="1"/>
  <c r="V86" i="27" s="1"/>
  <c r="V87" i="27" s="1"/>
  <c r="V88" i="27" s="1"/>
  <c r="V89" i="27" s="1"/>
  <c r="V90" i="27" s="1"/>
  <c r="V91" i="27" s="1"/>
  <c r="V92" i="27" s="1"/>
  <c r="V93" i="27" s="1"/>
  <c r="V94" i="27" s="1"/>
  <c r="V95" i="27" s="1"/>
  <c r="V96" i="27" s="1"/>
  <c r="V97" i="27" s="1"/>
  <c r="V98" i="27" s="1"/>
  <c r="V99" i="27" s="1"/>
  <c r="V100" i="27" s="1"/>
  <c r="V101" i="27" s="1"/>
  <c r="V102" i="27" s="1"/>
  <c r="V103" i="27" s="1"/>
  <c r="V104" i="27" s="1"/>
  <c r="V105" i="27" s="1"/>
  <c r="V106" i="27" s="1"/>
  <c r="V107" i="27" s="1"/>
  <c r="V108" i="27" s="1"/>
  <c r="V109" i="27" s="1"/>
  <c r="V110" i="27" s="1"/>
  <c r="V111" i="27" s="1"/>
  <c r="V112" i="27" s="1"/>
  <c r="V113" i="27" s="1"/>
  <c r="V114" i="27" s="1"/>
  <c r="V115" i="27" s="1"/>
  <c r="V116" i="27" s="1"/>
  <c r="V117" i="27" s="1"/>
  <c r="V118" i="27" s="1"/>
  <c r="V119" i="27" s="1"/>
  <c r="V120" i="27" s="1"/>
  <c r="V121" i="27" s="1"/>
  <c r="V122" i="27" s="1"/>
  <c r="V123" i="27" s="1"/>
  <c r="V124" i="27" s="1"/>
  <c r="V125" i="27" s="1"/>
  <c r="V126" i="27" s="1"/>
  <c r="V127" i="27" s="1"/>
  <c r="V128" i="27" s="1"/>
  <c r="V129" i="27" s="1"/>
  <c r="V130" i="27" s="1"/>
  <c r="V131" i="27" s="1"/>
  <c r="V132" i="27" s="1"/>
  <c r="V133" i="27" s="1"/>
  <c r="V134" i="27" s="1"/>
  <c r="V135" i="27" s="1"/>
  <c r="V136" i="27" s="1"/>
  <c r="V137" i="27" s="1"/>
  <c r="V138" i="27" s="1"/>
  <c r="V139" i="27" s="1"/>
  <c r="V140" i="27" s="1"/>
  <c r="V141" i="27" s="1"/>
  <c r="V142" i="27" s="1"/>
  <c r="V143" i="27" s="1"/>
  <c r="V144" i="27" s="1"/>
  <c r="V145" i="27" s="1"/>
  <c r="V146" i="27" s="1"/>
  <c r="V147" i="27" s="1"/>
  <c r="V148" i="27" s="1"/>
  <c r="V149" i="27" s="1"/>
  <c r="V150" i="27" s="1"/>
  <c r="V151" i="27" s="1"/>
  <c r="V152" i="27" s="1"/>
  <c r="V153" i="27" s="1"/>
  <c r="V154" i="27" s="1"/>
  <c r="V155" i="27" s="1"/>
  <c r="V156" i="27" s="1"/>
  <c r="V157" i="27" s="1"/>
  <c r="V158" i="27" s="1"/>
  <c r="V159" i="27" s="1"/>
  <c r="V160" i="27" s="1"/>
  <c r="V161" i="27" s="1"/>
  <c r="V162" i="27" s="1"/>
  <c r="V163" i="27" s="1"/>
  <c r="V164" i="27" s="1"/>
  <c r="V165" i="27" s="1"/>
  <c r="V166" i="27" s="1"/>
  <c r="V167" i="27" s="1"/>
  <c r="V168" i="27" s="1"/>
  <c r="V169" i="27" s="1"/>
  <c r="V170" i="27" s="1"/>
  <c r="V171" i="27" s="1"/>
  <c r="V172" i="27" s="1"/>
  <c r="V173" i="27" s="1"/>
  <c r="V174" i="27" s="1"/>
  <c r="V175" i="27" s="1"/>
  <c r="V176" i="27" s="1"/>
  <c r="V177" i="27" s="1"/>
  <c r="V178" i="27" s="1"/>
  <c r="V179" i="27" s="1"/>
  <c r="V180" i="27" s="1"/>
  <c r="V181" i="27" s="1"/>
  <c r="V182" i="27" s="1"/>
  <c r="V183" i="27" s="1"/>
  <c r="V184" i="27" s="1"/>
  <c r="V185" i="27" s="1"/>
  <c r="V186" i="27" s="1"/>
  <c r="V187" i="27" s="1"/>
  <c r="V188" i="27" s="1"/>
  <c r="V189" i="27" s="1"/>
  <c r="V190" i="27" s="1"/>
  <c r="V191" i="27" s="1"/>
  <c r="V192" i="27" s="1"/>
  <c r="V193" i="27" s="1"/>
  <c r="V194" i="27" s="1"/>
  <c r="V195" i="27" s="1"/>
  <c r="V196" i="27" s="1"/>
  <c r="V197" i="27" s="1"/>
  <c r="V198" i="27" s="1"/>
  <c r="V199" i="27" s="1"/>
  <c r="V200" i="27" s="1"/>
  <c r="V201" i="27" s="1"/>
  <c r="V202" i="27" s="1"/>
  <c r="V203" i="27" s="1"/>
  <c r="V204" i="27" s="1"/>
  <c r="V205" i="27" s="1"/>
  <c r="V206" i="27" s="1"/>
  <c r="V207" i="27" s="1"/>
  <c r="V208" i="27" s="1"/>
  <c r="V209" i="27" s="1"/>
  <c r="V210" i="27" s="1"/>
  <c r="V211" i="27" s="1"/>
  <c r="V212" i="27" s="1"/>
  <c r="V213" i="27" s="1"/>
  <c r="V214" i="27" s="1"/>
  <c r="V215" i="27" s="1"/>
  <c r="V216" i="27" s="1"/>
  <c r="V217" i="27" s="1"/>
  <c r="V218" i="27" s="1"/>
  <c r="V219" i="27" s="1"/>
  <c r="V220" i="27" s="1"/>
  <c r="V221" i="27" s="1"/>
  <c r="V222" i="27" s="1"/>
  <c r="V223" i="27" s="1"/>
  <c r="V224" i="27" s="1"/>
  <c r="U28" i="13"/>
  <c r="S28" i="13" s="1"/>
  <c r="O39" i="16"/>
  <c r="O40" i="16" s="1"/>
  <c r="O45" i="16" s="1"/>
  <c r="AB49" i="29"/>
  <c r="AB44" i="29" s="1"/>
  <c r="F330" i="26"/>
  <c r="L330" i="26"/>
  <c r="Z49" i="29"/>
  <c r="AB43" i="29"/>
  <c r="K331" i="26"/>
  <c r="N331" i="22"/>
  <c r="I331" i="26"/>
  <c r="C331" i="22"/>
  <c r="D330" i="26"/>
  <c r="C330" i="26" s="1"/>
  <c r="C331" i="26"/>
  <c r="Y36" i="26"/>
  <c r="F331" i="22"/>
  <c r="F331" i="21"/>
  <c r="S46" i="26"/>
  <c r="AH34" i="20"/>
  <c r="AH35" i="20" s="1"/>
  <c r="AH36" i="20" s="1"/>
  <c r="AH37" i="20" s="1"/>
  <c r="AH38" i="20" s="1"/>
  <c r="AH39" i="20" s="1"/>
  <c r="AH40" i="20" s="1"/>
  <c r="AH41" i="20" s="1"/>
  <c r="AH42" i="20" s="1"/>
  <c r="AH43" i="20" s="1"/>
  <c r="AH44" i="20" s="1"/>
  <c r="AH45" i="20" s="1"/>
  <c r="AH46" i="20" s="1"/>
  <c r="AH47" i="20" s="1"/>
  <c r="AH48" i="20" s="1"/>
  <c r="AH49" i="20" s="1"/>
  <c r="AH50" i="20" s="1"/>
  <c r="AH51" i="20" s="1"/>
  <c r="AH52" i="20" s="1"/>
  <c r="AH53" i="20" s="1"/>
  <c r="AH54" i="20" s="1"/>
  <c r="AH55" i="20" s="1"/>
  <c r="AH56" i="20" s="1"/>
  <c r="AH57" i="20" s="1"/>
  <c r="AH58" i="20" s="1"/>
  <c r="AH59" i="20" s="1"/>
  <c r="AH60" i="20" s="1"/>
  <c r="AH61" i="20" s="1"/>
  <c r="AH62" i="20" s="1"/>
  <c r="AH63" i="20" s="1"/>
  <c r="AH64" i="20" s="1"/>
  <c r="AH65" i="20" s="1"/>
  <c r="AH66" i="20" s="1"/>
  <c r="AH67" i="20" s="1"/>
  <c r="AH68" i="20" s="1"/>
  <c r="AH69" i="20" s="1"/>
  <c r="AH70" i="20" s="1"/>
  <c r="AH71" i="20" s="1"/>
  <c r="AH72" i="20" s="1"/>
  <c r="AH73" i="20" s="1"/>
  <c r="AH74" i="20" s="1"/>
  <c r="AH75" i="20" s="1"/>
  <c r="AH76" i="20" s="1"/>
  <c r="AH77" i="20" s="1"/>
  <c r="AH78" i="20" s="1"/>
  <c r="AH79" i="20" s="1"/>
  <c r="AH80" i="20" s="1"/>
  <c r="AH81" i="20" s="1"/>
  <c r="AH82" i="20" s="1"/>
  <c r="AH83" i="20" s="1"/>
  <c r="AH84" i="20" s="1"/>
  <c r="AH85" i="20" s="1"/>
  <c r="AH86" i="20" s="1"/>
  <c r="AH87" i="20" s="1"/>
  <c r="AH88" i="20" s="1"/>
  <c r="AH89" i="20" s="1"/>
  <c r="AH90" i="20" s="1"/>
  <c r="AH91" i="20" s="1"/>
  <c r="AH92" i="20" s="1"/>
  <c r="AH93" i="20" s="1"/>
  <c r="AH94" i="20" s="1"/>
  <c r="AH95" i="20" s="1"/>
  <c r="AH96" i="20" s="1"/>
  <c r="AH97" i="20" s="1"/>
  <c r="AH98" i="20" s="1"/>
  <c r="AH99" i="20" s="1"/>
  <c r="AH100" i="20" s="1"/>
  <c r="AH101" i="20" s="1"/>
  <c r="AH102" i="20" s="1"/>
  <c r="AH103" i="20" s="1"/>
  <c r="AH104" i="20" s="1"/>
  <c r="AH105" i="20" s="1"/>
  <c r="AH106" i="20" s="1"/>
  <c r="AH107" i="20" s="1"/>
  <c r="AH108" i="20" s="1"/>
  <c r="AH109" i="20" s="1"/>
  <c r="AH110" i="20" s="1"/>
  <c r="AH111" i="20" s="1"/>
  <c r="AH112" i="20" s="1"/>
  <c r="AH113" i="20" s="1"/>
  <c r="AH114" i="20" s="1"/>
  <c r="AH115" i="20" s="1"/>
  <c r="AH116" i="20" s="1"/>
  <c r="AH117" i="20" s="1"/>
  <c r="AH118" i="20" s="1"/>
  <c r="AH119" i="20" s="1"/>
  <c r="AH120" i="20" s="1"/>
  <c r="AH121" i="20" s="1"/>
  <c r="AH122" i="20" s="1"/>
  <c r="AH123" i="20" s="1"/>
  <c r="AH124" i="20" s="1"/>
  <c r="AH125" i="20" s="1"/>
  <c r="AH126" i="20" s="1"/>
  <c r="AH127" i="20" s="1"/>
  <c r="AH128" i="20" s="1"/>
  <c r="AH129" i="20" s="1"/>
  <c r="AH130" i="20" s="1"/>
  <c r="AH131" i="20" s="1"/>
  <c r="AH132" i="20" s="1"/>
  <c r="AH133" i="20" s="1"/>
  <c r="AH134" i="20" s="1"/>
  <c r="AH135" i="20" s="1"/>
  <c r="AH136" i="20" s="1"/>
  <c r="AH137" i="20" s="1"/>
  <c r="AH138" i="20" s="1"/>
  <c r="AH139" i="20" s="1"/>
  <c r="AH140" i="20" s="1"/>
  <c r="AH141" i="20" s="1"/>
  <c r="AH142" i="20" s="1"/>
  <c r="AH143" i="20" s="1"/>
  <c r="AH144" i="20" s="1"/>
  <c r="AH145" i="20" s="1"/>
  <c r="AH146" i="20" s="1"/>
  <c r="AH147" i="20" s="1"/>
  <c r="AH148" i="20" s="1"/>
  <c r="AH149" i="20" s="1"/>
  <c r="AH150" i="20" s="1"/>
  <c r="AH151" i="20" s="1"/>
  <c r="AH152" i="20" s="1"/>
  <c r="AH153" i="20" s="1"/>
  <c r="AH154" i="20" s="1"/>
  <c r="AH155" i="20" s="1"/>
  <c r="AH156" i="20" s="1"/>
  <c r="AH157" i="20" s="1"/>
  <c r="AH158" i="20" s="1"/>
  <c r="AH159" i="20" s="1"/>
  <c r="AH160" i="20" s="1"/>
  <c r="AH161" i="20" s="1"/>
  <c r="AH162" i="20" s="1"/>
  <c r="AH163" i="20" s="1"/>
  <c r="AH164" i="20" s="1"/>
  <c r="AH165" i="20" s="1"/>
  <c r="AH166" i="20" s="1"/>
  <c r="AH167" i="20" s="1"/>
  <c r="AH168" i="20" s="1"/>
  <c r="AH169" i="20" s="1"/>
  <c r="AH170" i="20" s="1"/>
  <c r="AH171" i="20" s="1"/>
  <c r="AH172" i="20" s="1"/>
  <c r="AH173" i="20" s="1"/>
  <c r="AH174" i="20" s="1"/>
  <c r="AH175" i="20" s="1"/>
  <c r="AH176" i="20" s="1"/>
  <c r="AH177" i="20" s="1"/>
  <c r="AH178" i="20" s="1"/>
  <c r="AH179" i="20" s="1"/>
  <c r="AH180" i="20" s="1"/>
  <c r="AH181" i="20" s="1"/>
  <c r="AH182" i="20" s="1"/>
  <c r="AH183" i="20" s="1"/>
  <c r="AH184" i="20" s="1"/>
  <c r="AH185" i="20" s="1"/>
  <c r="AH186" i="20" s="1"/>
  <c r="AH187" i="20" s="1"/>
  <c r="AH188" i="20" s="1"/>
  <c r="AH189" i="20" s="1"/>
  <c r="AH190" i="20" s="1"/>
  <c r="AH191" i="20" s="1"/>
  <c r="AH192" i="20" s="1"/>
  <c r="AH193" i="20" s="1"/>
  <c r="AH194" i="20" s="1"/>
  <c r="AH195" i="20" s="1"/>
  <c r="AH196" i="20" s="1"/>
  <c r="AH197" i="20" s="1"/>
  <c r="AH198" i="20" s="1"/>
  <c r="AH199" i="20" s="1"/>
  <c r="AH200" i="20" s="1"/>
  <c r="AH201" i="20" s="1"/>
  <c r="AH202" i="20" s="1"/>
  <c r="AH203" i="20" s="1"/>
  <c r="AH204" i="20" s="1"/>
  <c r="AH205" i="20" s="1"/>
  <c r="AH206" i="20" s="1"/>
  <c r="AH207" i="20" s="1"/>
  <c r="AH208" i="20" s="1"/>
  <c r="AH209" i="20" s="1"/>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H238" i="20" s="1"/>
  <c r="AH239" i="20" s="1"/>
  <c r="AH240" i="20" s="1"/>
  <c r="AH241" i="20" s="1"/>
  <c r="AH242" i="20" s="1"/>
  <c r="AH243" i="20" s="1"/>
  <c r="AH244" i="20" s="1"/>
  <c r="AH245" i="20" s="1"/>
  <c r="AH246" i="20" s="1"/>
  <c r="AH247" i="20" s="1"/>
  <c r="AH248" i="20" s="1"/>
  <c r="AH249" i="20" s="1"/>
  <c r="AH250" i="20" s="1"/>
  <c r="AH251" i="20" s="1"/>
  <c r="AH252" i="20" s="1"/>
  <c r="AH253" i="20" s="1"/>
  <c r="AH254" i="20" s="1"/>
  <c r="AH255" i="20" s="1"/>
  <c r="AH256" i="20" s="1"/>
  <c r="AH257" i="20" s="1"/>
  <c r="AH258" i="20" s="1"/>
  <c r="AH259" i="20" s="1"/>
  <c r="AH260" i="20" s="1"/>
  <c r="AH261" i="20" s="1"/>
  <c r="AH262" i="20" s="1"/>
  <c r="AH263" i="20" s="1"/>
  <c r="AH264" i="20" s="1"/>
  <c r="AH265" i="20" s="1"/>
  <c r="AH266" i="20" s="1"/>
  <c r="AH267" i="20" s="1"/>
  <c r="AH268" i="20" s="1"/>
  <c r="AH269" i="20" s="1"/>
  <c r="AH270" i="20" s="1"/>
  <c r="AH271" i="20" s="1"/>
  <c r="AH272" i="20" s="1"/>
  <c r="AH273" i="20" s="1"/>
  <c r="AH274" i="20" s="1"/>
  <c r="AH275" i="20" s="1"/>
  <c r="AH276" i="20" s="1"/>
  <c r="AH277" i="20" s="1"/>
  <c r="AH278" i="20" s="1"/>
  <c r="AH279" i="20" s="1"/>
  <c r="AH280" i="20" s="1"/>
  <c r="AH281" i="20" s="1"/>
  <c r="AH282" i="20" s="1"/>
  <c r="AH283" i="20" s="1"/>
  <c r="AH284" i="20" s="1"/>
  <c r="AH285" i="20" s="1"/>
  <c r="AH286" i="20" s="1"/>
  <c r="AH287" i="20" s="1"/>
  <c r="AH288" i="20" s="1"/>
  <c r="AH289" i="20" s="1"/>
  <c r="AH290" i="20" s="1"/>
  <c r="AH291" i="20" s="1"/>
  <c r="AH292" i="20" s="1"/>
  <c r="AH293" i="20" s="1"/>
  <c r="AH294" i="20" s="1"/>
  <c r="AH295" i="20" s="1"/>
  <c r="AH296" i="20" s="1"/>
  <c r="AH297" i="20" s="1"/>
  <c r="AH298" i="20" s="1"/>
  <c r="AH299" i="20" s="1"/>
  <c r="AH300" i="20" s="1"/>
  <c r="AH301" i="20" s="1"/>
  <c r="AH302" i="20" s="1"/>
  <c r="AH303" i="20" s="1"/>
  <c r="AH304" i="20" s="1"/>
  <c r="AH305" i="20" s="1"/>
  <c r="AH306" i="20" s="1"/>
  <c r="AH307" i="20" s="1"/>
  <c r="AH308" i="20" s="1"/>
  <c r="AH309" i="20" s="1"/>
  <c r="AH310" i="20" s="1"/>
  <c r="AH311" i="20" s="1"/>
  <c r="AH312" i="20" s="1"/>
  <c r="AH313" i="20" s="1"/>
  <c r="AH314" i="20" s="1"/>
  <c r="AH315" i="20" s="1"/>
  <c r="AH316" i="20" s="1"/>
  <c r="AH317" i="20" s="1"/>
  <c r="AH318" i="20" s="1"/>
  <c r="AH319" i="20" s="1"/>
  <c r="AH320" i="20" s="1"/>
  <c r="AH321" i="20" s="1"/>
  <c r="AH322" i="20" s="1"/>
  <c r="AH323" i="20" s="1"/>
  <c r="AH324" i="20" s="1"/>
  <c r="AH325" i="20" s="1"/>
  <c r="AH326" i="20" s="1"/>
  <c r="AH327" i="20" s="1"/>
  <c r="AH328" i="20" s="1"/>
  <c r="AH329" i="20" s="1"/>
  <c r="AH330" i="20" s="1"/>
  <c r="AH331" i="20" s="1"/>
  <c r="AH332" i="20" s="1"/>
  <c r="AB43" i="20"/>
  <c r="Q331" i="22"/>
  <c r="W51" i="28"/>
  <c r="W47" i="28" s="1"/>
  <c r="W50" i="28" s="1"/>
  <c r="X50" i="28" s="1"/>
  <c r="M22" i="28" s="1"/>
  <c r="H331" i="26"/>
  <c r="E330" i="26"/>
  <c r="P330" i="22"/>
  <c r="H331" i="22"/>
  <c r="J330" i="26"/>
  <c r="AC30" i="28"/>
  <c r="Z49" i="20"/>
  <c r="I330" i="26"/>
  <c r="AA36" i="21"/>
  <c r="AC37" i="21"/>
  <c r="AC38" i="21" s="1"/>
  <c r="AC39" i="21" s="1"/>
  <c r="AC40" i="21" s="1"/>
  <c r="AC41" i="21" s="1"/>
  <c r="AC42" i="21" s="1"/>
  <c r="AC43" i="21" s="1"/>
  <c r="AC44" i="21" s="1"/>
  <c r="AC45" i="21" s="1"/>
  <c r="AC46" i="21" s="1"/>
  <c r="AC47" i="21" s="1"/>
  <c r="AC48" i="21" s="1"/>
  <c r="AC49" i="21" s="1"/>
  <c r="AC50" i="21" s="1"/>
  <c r="AC51" i="21" s="1"/>
  <c r="AC52" i="21" s="1"/>
  <c r="AC53" i="21" s="1"/>
  <c r="AC54" i="21" s="1"/>
  <c r="AC55" i="21" s="1"/>
  <c r="AC56" i="21" s="1"/>
  <c r="AC57" i="21" s="1"/>
  <c r="AC58" i="21" s="1"/>
  <c r="AB36" i="21"/>
  <c r="W43" i="28"/>
  <c r="W48" i="28" s="1"/>
  <c r="Y53" i="23"/>
  <c r="A29" i="23" s="1"/>
  <c r="AC35" i="23"/>
  <c r="AC32" i="9"/>
  <c r="Y40" i="9"/>
  <c r="A29" i="9" s="1"/>
  <c r="T44" i="26"/>
  <c r="S43" i="26"/>
  <c r="AI33" i="29"/>
  <c r="AI34" i="29" s="1"/>
  <c r="AI35" i="29" s="1"/>
  <c r="AI36" i="29" s="1"/>
  <c r="AI37" i="29" s="1"/>
  <c r="AI38" i="29" s="1"/>
  <c r="AI39" i="29" s="1"/>
  <c r="AI40" i="29" s="1"/>
  <c r="AI41" i="29" s="1"/>
  <c r="AI42" i="29" s="1"/>
  <c r="AI43" i="29" s="1"/>
  <c r="AI44" i="29" s="1"/>
  <c r="AI45" i="29" s="1"/>
  <c r="AI46" i="29" s="1"/>
  <c r="AI47" i="29" s="1"/>
  <c r="AI48" i="29" s="1"/>
  <c r="AI49" i="29" s="1"/>
  <c r="AI50" i="29" s="1"/>
  <c r="AI51" i="29" s="1"/>
  <c r="AI52" i="29" s="1"/>
  <c r="AI53" i="29" s="1"/>
  <c r="AI54" i="29" s="1"/>
  <c r="AI55" i="29" s="1"/>
  <c r="AI56" i="29" s="1"/>
  <c r="AI57" i="29" s="1"/>
  <c r="AI58" i="29" s="1"/>
  <c r="AI59" i="29" s="1"/>
  <c r="AI60" i="29" s="1"/>
  <c r="AI61" i="29" s="1"/>
  <c r="AI62" i="29" s="1"/>
  <c r="AI63" i="29" s="1"/>
  <c r="AI64" i="29" s="1"/>
  <c r="AI65" i="29" s="1"/>
  <c r="AI66" i="29" s="1"/>
  <c r="AI67" i="29" s="1"/>
  <c r="AI68" i="29" s="1"/>
  <c r="AI69" i="29" s="1"/>
  <c r="AI70" i="29" s="1"/>
  <c r="AI71" i="29" s="1"/>
  <c r="AI72" i="29" s="1"/>
  <c r="AI73" i="29" s="1"/>
  <c r="AI74" i="29" s="1"/>
  <c r="AI75" i="29" s="1"/>
  <c r="AI76" i="29" s="1"/>
  <c r="AI77" i="29" s="1"/>
  <c r="AI78" i="29" s="1"/>
  <c r="AI79" i="29" s="1"/>
  <c r="AI80" i="29" s="1"/>
  <c r="AI81" i="29" s="1"/>
  <c r="AI82" i="29" s="1"/>
  <c r="AI83" i="29" s="1"/>
  <c r="AI84" i="29" s="1"/>
  <c r="AI85" i="29" s="1"/>
  <c r="AI86" i="29" s="1"/>
  <c r="AI87" i="29" s="1"/>
  <c r="AI88" i="29" s="1"/>
  <c r="AI89" i="29" s="1"/>
  <c r="AI90" i="29" s="1"/>
  <c r="AI91" i="29" s="1"/>
  <c r="AI92" i="29" s="1"/>
  <c r="AI93" i="29" s="1"/>
  <c r="AI94" i="29" s="1"/>
  <c r="AI95" i="29" s="1"/>
  <c r="AI96" i="29" s="1"/>
  <c r="AI97" i="29" s="1"/>
  <c r="AI98" i="29" s="1"/>
  <c r="AI99" i="29" s="1"/>
  <c r="AI100" i="29" s="1"/>
  <c r="AI101" i="29" s="1"/>
  <c r="AI102" i="29" s="1"/>
  <c r="AI103" i="29" s="1"/>
  <c r="AI104" i="29" s="1"/>
  <c r="AI105" i="29" s="1"/>
  <c r="AI106" i="29" s="1"/>
  <c r="AI107" i="29" s="1"/>
  <c r="AI108" i="29" s="1"/>
  <c r="AI109" i="29" s="1"/>
  <c r="AI110" i="29" s="1"/>
  <c r="AI111" i="29" s="1"/>
  <c r="AI112" i="29" s="1"/>
  <c r="AI113" i="29" s="1"/>
  <c r="AI114" i="29" s="1"/>
  <c r="AI115" i="29" s="1"/>
  <c r="AI116" i="29" s="1"/>
  <c r="AI117" i="29" s="1"/>
  <c r="AI118" i="29" s="1"/>
  <c r="AI119" i="29" s="1"/>
  <c r="AI120" i="29" s="1"/>
  <c r="AI121" i="29" s="1"/>
  <c r="AI122" i="29" s="1"/>
  <c r="AI123" i="29" s="1"/>
  <c r="AI124" i="29" s="1"/>
  <c r="AI125" i="29" s="1"/>
  <c r="AI126" i="29" s="1"/>
  <c r="AI127" i="29" s="1"/>
  <c r="AI128" i="29" s="1"/>
  <c r="AI129" i="29" s="1"/>
  <c r="AI130" i="29" s="1"/>
  <c r="AI131" i="29" s="1"/>
  <c r="AI132" i="29" s="1"/>
  <c r="AI133" i="29" s="1"/>
  <c r="AI134" i="29" s="1"/>
  <c r="AI135" i="29" s="1"/>
  <c r="AI136" i="29" s="1"/>
  <c r="AI137" i="29" s="1"/>
  <c r="AI138" i="29" s="1"/>
  <c r="AI139" i="29" s="1"/>
  <c r="AI140" i="29" s="1"/>
  <c r="AI141" i="29" s="1"/>
  <c r="AI142" i="29" s="1"/>
  <c r="AI143" i="29" s="1"/>
  <c r="AI144" i="29" s="1"/>
  <c r="AI145" i="29" s="1"/>
  <c r="AI146" i="29" s="1"/>
  <c r="AI147" i="29" s="1"/>
  <c r="AI148" i="29" s="1"/>
  <c r="AI149" i="29" s="1"/>
  <c r="AI150" i="29" s="1"/>
  <c r="AI151" i="29" s="1"/>
  <c r="AI152" i="29" s="1"/>
  <c r="AI153" i="29" s="1"/>
  <c r="AI154" i="29" s="1"/>
  <c r="AI155" i="29" s="1"/>
  <c r="AI156" i="29" s="1"/>
  <c r="AI157" i="29" s="1"/>
  <c r="AI158" i="29" s="1"/>
  <c r="AI159" i="29" s="1"/>
  <c r="AI160" i="29" s="1"/>
  <c r="AI161" i="29" s="1"/>
  <c r="AI162" i="29" s="1"/>
  <c r="AI163" i="29" s="1"/>
  <c r="AI164" i="29" s="1"/>
  <c r="AI165" i="29" s="1"/>
  <c r="AI166" i="29" s="1"/>
  <c r="AI167" i="29" s="1"/>
  <c r="AI168" i="29" s="1"/>
  <c r="AI169" i="29" s="1"/>
  <c r="AI170" i="29" s="1"/>
  <c r="AI171" i="29" s="1"/>
  <c r="AI172" i="29" s="1"/>
  <c r="AI173" i="29" s="1"/>
  <c r="AI174" i="29" s="1"/>
  <c r="AI175" i="29" s="1"/>
  <c r="AI176" i="29" s="1"/>
  <c r="AI177" i="29" s="1"/>
  <c r="AI178" i="29" s="1"/>
  <c r="AI179" i="29" s="1"/>
  <c r="AI180" i="29" s="1"/>
  <c r="AI181" i="29" s="1"/>
  <c r="AI182" i="29" s="1"/>
  <c r="AI183" i="29" s="1"/>
  <c r="AI184" i="29" s="1"/>
  <c r="AI185" i="29" s="1"/>
  <c r="AI186" i="29" s="1"/>
  <c r="AI187" i="29" s="1"/>
  <c r="AI188" i="29" s="1"/>
  <c r="AI189" i="29" s="1"/>
  <c r="AI190" i="29" s="1"/>
  <c r="AI191" i="29" s="1"/>
  <c r="AI192" i="29" s="1"/>
  <c r="AI193" i="29" s="1"/>
  <c r="AI194" i="29" s="1"/>
  <c r="AI195" i="29" s="1"/>
  <c r="AI196" i="29" s="1"/>
  <c r="AI197" i="29" s="1"/>
  <c r="AI198" i="29" s="1"/>
  <c r="AI199" i="29" s="1"/>
  <c r="AI200" i="29" s="1"/>
  <c r="AI201" i="29" s="1"/>
  <c r="AI202" i="29" s="1"/>
  <c r="AI203" i="29" s="1"/>
  <c r="AI204" i="29" s="1"/>
  <c r="AI205" i="29" s="1"/>
  <c r="AI206" i="29" s="1"/>
  <c r="AI207" i="29" s="1"/>
  <c r="AI208" i="29" s="1"/>
  <c r="AI209" i="29" s="1"/>
  <c r="AI210" i="29" s="1"/>
  <c r="AI211" i="29" s="1"/>
  <c r="AI212" i="29" s="1"/>
  <c r="AI213" i="29" s="1"/>
  <c r="AI214" i="29" s="1"/>
  <c r="AI215" i="29" s="1"/>
  <c r="AI216" i="29" s="1"/>
  <c r="AI217" i="29" s="1"/>
  <c r="AI218" i="29" s="1"/>
  <c r="AI219" i="29" s="1"/>
  <c r="AI220" i="29" s="1"/>
  <c r="AI221" i="29" s="1"/>
  <c r="AI222" i="29" s="1"/>
  <c r="AI223" i="29" s="1"/>
  <c r="AI224" i="29" s="1"/>
  <c r="AI225" i="29" s="1"/>
  <c r="AI226" i="29" s="1"/>
  <c r="AI227" i="29" s="1"/>
  <c r="AI228" i="29" s="1"/>
  <c r="AI229" i="29" s="1"/>
  <c r="AI230" i="29" s="1"/>
  <c r="AI231" i="29" s="1"/>
  <c r="AI232" i="29" s="1"/>
  <c r="AI233" i="29" s="1"/>
  <c r="AI234" i="29" s="1"/>
  <c r="AI235" i="29" s="1"/>
  <c r="AI236" i="29" s="1"/>
  <c r="AI237" i="29" s="1"/>
  <c r="AI238" i="29" s="1"/>
  <c r="AI239" i="29" s="1"/>
  <c r="AI240" i="29" s="1"/>
  <c r="AI241" i="29" s="1"/>
  <c r="AI242" i="29" s="1"/>
  <c r="AI243" i="29" s="1"/>
  <c r="AI244" i="29" s="1"/>
  <c r="AI245" i="29" s="1"/>
  <c r="AI246" i="29" s="1"/>
  <c r="AI247" i="29" s="1"/>
  <c r="AI248" i="29" s="1"/>
  <c r="AI249" i="29" s="1"/>
  <c r="AI250" i="29" s="1"/>
  <c r="AI251" i="29" s="1"/>
  <c r="AI252" i="29" s="1"/>
  <c r="AI253" i="29" s="1"/>
  <c r="AI254" i="29" s="1"/>
  <c r="AI255" i="29" s="1"/>
  <c r="AI256" i="29" s="1"/>
  <c r="AI257" i="29" s="1"/>
  <c r="AI258" i="29" s="1"/>
  <c r="AI259" i="29" s="1"/>
  <c r="AI260" i="29" s="1"/>
  <c r="AI261" i="29" s="1"/>
  <c r="AI262" i="29" s="1"/>
  <c r="AI263" i="29" s="1"/>
  <c r="AI264" i="29" s="1"/>
  <c r="AI265" i="29" s="1"/>
  <c r="AI266" i="29" s="1"/>
  <c r="AI267" i="29" s="1"/>
  <c r="AI268" i="29" s="1"/>
  <c r="AI269" i="29" s="1"/>
  <c r="AI270" i="29" s="1"/>
  <c r="AI271" i="29" s="1"/>
  <c r="AI272" i="29" s="1"/>
  <c r="AI273" i="29" s="1"/>
  <c r="AI274" i="29" s="1"/>
  <c r="AI275" i="29" s="1"/>
  <c r="AI276" i="29" s="1"/>
  <c r="AI277" i="29" s="1"/>
  <c r="AI278" i="29" s="1"/>
  <c r="AI279" i="29" s="1"/>
  <c r="AI280" i="29" s="1"/>
  <c r="AI281" i="29" s="1"/>
  <c r="AI282" i="29" s="1"/>
  <c r="AI283" i="29" s="1"/>
  <c r="AI284" i="29" s="1"/>
  <c r="AI285" i="29" s="1"/>
  <c r="AI286" i="29" s="1"/>
  <c r="AI287" i="29" s="1"/>
  <c r="AI288" i="29" s="1"/>
  <c r="AI289" i="29" s="1"/>
  <c r="AI290" i="29" s="1"/>
  <c r="AI291" i="29" s="1"/>
  <c r="AI292" i="29" s="1"/>
  <c r="AI293" i="29" s="1"/>
  <c r="AI294" i="29" s="1"/>
  <c r="AI295" i="29" s="1"/>
  <c r="AI296" i="29" s="1"/>
  <c r="AI297" i="29" s="1"/>
  <c r="AI298" i="29" s="1"/>
  <c r="AI299" i="29" s="1"/>
  <c r="AI300" i="29" s="1"/>
  <c r="AI301" i="29" s="1"/>
  <c r="AI302" i="29" s="1"/>
  <c r="AI303" i="29" s="1"/>
  <c r="AI304" i="29" s="1"/>
  <c r="AI305" i="29" s="1"/>
  <c r="AI306" i="29" s="1"/>
  <c r="AI307" i="29" s="1"/>
  <c r="AI308" i="29" s="1"/>
  <c r="AI309" i="29" s="1"/>
  <c r="AI310" i="29" s="1"/>
  <c r="AI311" i="29" s="1"/>
  <c r="AI312" i="29" s="1"/>
  <c r="AI313" i="29" s="1"/>
  <c r="AI314" i="29" s="1"/>
  <c r="AI315" i="29" s="1"/>
  <c r="AI316" i="29" s="1"/>
  <c r="AI317" i="29" s="1"/>
  <c r="AI318" i="29" s="1"/>
  <c r="AI319" i="29" s="1"/>
  <c r="AI320" i="29" s="1"/>
  <c r="AI321" i="29" s="1"/>
  <c r="AI322" i="29" s="1"/>
  <c r="AI323" i="29" s="1"/>
  <c r="AI324" i="29" s="1"/>
  <c r="AI325" i="29" s="1"/>
  <c r="AI326" i="29" s="1"/>
  <c r="AI327" i="29" s="1"/>
  <c r="AI328" i="29" s="1"/>
  <c r="AI329" i="29" s="1"/>
  <c r="AI330" i="29" s="1"/>
  <c r="AI331" i="29" s="1"/>
  <c r="AI332" i="29" s="1"/>
  <c r="F331" i="26"/>
  <c r="O330" i="22"/>
  <c r="G331" i="22"/>
  <c r="AC37" i="22"/>
  <c r="AC38" i="22" s="1"/>
  <c r="AC39" i="22" s="1"/>
  <c r="AC40" i="22" s="1"/>
  <c r="AC41" i="22" s="1"/>
  <c r="AC42" i="22" s="1"/>
  <c r="AC43" i="22" s="1"/>
  <c r="AC44" i="22" s="1"/>
  <c r="AC45" i="22" s="1"/>
  <c r="AC46" i="22" s="1"/>
  <c r="AC47" i="22" s="1"/>
  <c r="AC48" i="22" s="1"/>
  <c r="AC49" i="22" s="1"/>
  <c r="AC50" i="22" s="1"/>
  <c r="AC51" i="22" s="1"/>
  <c r="AC52" i="22" s="1"/>
  <c r="AC53" i="22" s="1"/>
  <c r="AC54" i="22" s="1"/>
  <c r="AC55" i="22" s="1"/>
  <c r="AC56" i="22" s="1"/>
  <c r="AC57" i="22" s="1"/>
  <c r="AC58" i="22" s="1"/>
  <c r="AC59" i="22" s="1"/>
  <c r="AC60" i="22" s="1"/>
  <c r="AC61" i="22" s="1"/>
  <c r="AC62" i="22" s="1"/>
  <c r="AC63" i="22" s="1"/>
  <c r="AC64" i="22" s="1"/>
  <c r="AC65" i="22" s="1"/>
  <c r="AC66" i="22" s="1"/>
  <c r="AC67" i="22" s="1"/>
  <c r="AC68" i="22" s="1"/>
  <c r="AC69" i="22" s="1"/>
  <c r="AC70" i="22" s="1"/>
  <c r="AC71" i="22" s="1"/>
  <c r="AC72" i="22" s="1"/>
  <c r="AC73" i="22" s="1"/>
  <c r="AC74" i="22" s="1"/>
  <c r="AC75" i="22" s="1"/>
  <c r="AC76" i="22" s="1"/>
  <c r="AC77" i="22" s="1"/>
  <c r="AC78" i="22" s="1"/>
  <c r="AC79" i="22" s="1"/>
  <c r="AC80" i="22" s="1"/>
  <c r="AC81" i="22" s="1"/>
  <c r="AC82" i="22" s="1"/>
  <c r="AC83" i="22" s="1"/>
  <c r="AC84" i="22" s="1"/>
  <c r="AC85" i="22" s="1"/>
  <c r="AC86" i="22" s="1"/>
  <c r="AC87" i="22" s="1"/>
  <c r="AC88" i="22" s="1"/>
  <c r="AC89" i="22" s="1"/>
  <c r="AC90" i="22" s="1"/>
  <c r="AC91" i="22" s="1"/>
  <c r="AC92" i="22" s="1"/>
  <c r="AC93" i="22" s="1"/>
  <c r="AC94" i="22" s="1"/>
  <c r="AC95" i="22" s="1"/>
  <c r="AC96" i="22" s="1"/>
  <c r="AC97" i="22" s="1"/>
  <c r="AC98" i="22" s="1"/>
  <c r="AC99" i="22" s="1"/>
  <c r="AC100" i="22" s="1"/>
  <c r="AC101" i="22" s="1"/>
  <c r="AC102" i="22" s="1"/>
  <c r="AC103" i="22" s="1"/>
  <c r="AC104" i="22" s="1"/>
  <c r="AC105" i="22" s="1"/>
  <c r="AC106" i="22" s="1"/>
  <c r="AC107" i="22" s="1"/>
  <c r="AC108" i="22" s="1"/>
  <c r="AC109" i="22" s="1"/>
  <c r="AC110" i="22" s="1"/>
  <c r="AC111" i="22" s="1"/>
  <c r="AC112" i="22" s="1"/>
  <c r="AC113" i="22" s="1"/>
  <c r="AC114" i="22" s="1"/>
  <c r="AC115" i="22" s="1"/>
  <c r="AC116" i="22" s="1"/>
  <c r="AC117" i="22" s="1"/>
  <c r="AC118" i="22" s="1"/>
  <c r="AC119" i="22" s="1"/>
  <c r="AC120" i="22" s="1"/>
  <c r="AC121" i="22" s="1"/>
  <c r="AC122" i="22" s="1"/>
  <c r="AC123" i="22" s="1"/>
  <c r="AC124" i="22" s="1"/>
  <c r="AC125" i="22" s="1"/>
  <c r="AC126" i="22" s="1"/>
  <c r="AC127" i="22" s="1"/>
  <c r="AC128" i="22" s="1"/>
  <c r="AC129" i="22" s="1"/>
  <c r="AC130" i="22" s="1"/>
  <c r="AC131" i="22" s="1"/>
  <c r="AC132" i="22" s="1"/>
  <c r="AC133" i="22" s="1"/>
  <c r="AC134" i="22" s="1"/>
  <c r="AC135" i="22" s="1"/>
  <c r="AC136" i="22" s="1"/>
  <c r="AC137" i="22" s="1"/>
  <c r="AC138" i="22" s="1"/>
  <c r="AC139" i="22" s="1"/>
  <c r="AC140" i="22" s="1"/>
  <c r="AC141" i="22" s="1"/>
  <c r="AC142" i="22" s="1"/>
  <c r="AC143" i="22" s="1"/>
  <c r="AC144" i="22" s="1"/>
  <c r="AC145" i="22" s="1"/>
  <c r="AC146" i="22" s="1"/>
  <c r="AC147" i="22" s="1"/>
  <c r="AC148" i="22" s="1"/>
  <c r="AC149" i="22" s="1"/>
  <c r="AC150" i="22" s="1"/>
  <c r="AC151" i="22" s="1"/>
  <c r="AC152" i="22" s="1"/>
  <c r="AC153" i="22" s="1"/>
  <c r="AC154" i="22" s="1"/>
  <c r="AC155" i="22" s="1"/>
  <c r="AC156" i="22" s="1"/>
  <c r="AC157" i="22" s="1"/>
  <c r="AC158" i="22" s="1"/>
  <c r="AC159" i="22" s="1"/>
  <c r="AC160" i="22" s="1"/>
  <c r="AC161" i="22" s="1"/>
  <c r="AC162" i="22" s="1"/>
  <c r="AC163" i="22" s="1"/>
  <c r="AC164" i="22" s="1"/>
  <c r="AC165" i="22" s="1"/>
  <c r="AC166" i="22" s="1"/>
  <c r="AC167" i="22" s="1"/>
  <c r="AC168" i="22" s="1"/>
  <c r="AC169" i="22" s="1"/>
  <c r="AC170" i="22" s="1"/>
  <c r="AC171" i="22" s="1"/>
  <c r="AC172" i="22" s="1"/>
  <c r="AC173" i="22" s="1"/>
  <c r="AC174" i="22" s="1"/>
  <c r="AC175" i="22" s="1"/>
  <c r="AC176" i="22" s="1"/>
  <c r="AC177" i="22" s="1"/>
  <c r="AC178" i="22" s="1"/>
  <c r="AC179" i="22" s="1"/>
  <c r="AC180" i="22" s="1"/>
  <c r="AC181" i="22" s="1"/>
  <c r="AC182" i="22" s="1"/>
  <c r="AC183" i="22" s="1"/>
  <c r="AC184" i="22" s="1"/>
  <c r="AC185" i="22" s="1"/>
  <c r="AC186" i="22" s="1"/>
  <c r="AC187" i="22" s="1"/>
  <c r="AC188" i="22" s="1"/>
  <c r="AC189" i="22" s="1"/>
  <c r="AC190" i="22" s="1"/>
  <c r="AC191" i="22" s="1"/>
  <c r="AC192" i="22" s="1"/>
  <c r="AC193" i="22" s="1"/>
  <c r="AC194" i="22" s="1"/>
  <c r="AC195" i="22" s="1"/>
  <c r="AC196" i="22" s="1"/>
  <c r="AC197" i="22" s="1"/>
  <c r="AC198" i="22" s="1"/>
  <c r="AC199" i="22" s="1"/>
  <c r="AC200" i="22" s="1"/>
  <c r="AC201" i="22" s="1"/>
  <c r="AC202" i="22" s="1"/>
  <c r="AC203" i="22" s="1"/>
  <c r="AC204" i="22" s="1"/>
  <c r="AC205" i="22" s="1"/>
  <c r="AC206" i="22" s="1"/>
  <c r="AC207" i="22" s="1"/>
  <c r="AC208" i="22" s="1"/>
  <c r="AC209" i="22" s="1"/>
  <c r="AC210" i="22" s="1"/>
  <c r="AC211" i="22" s="1"/>
  <c r="AC212" i="22" s="1"/>
  <c r="AC213" i="22" s="1"/>
  <c r="AC214" i="22" s="1"/>
  <c r="AC215" i="22" s="1"/>
  <c r="AC216" i="22" s="1"/>
  <c r="AC217" i="22" s="1"/>
  <c r="AC218" i="22" s="1"/>
  <c r="AC219" i="22" s="1"/>
  <c r="AC220" i="22" s="1"/>
  <c r="AC221" i="22" s="1"/>
  <c r="AC222" i="22" s="1"/>
  <c r="AC223" i="22" s="1"/>
  <c r="AC224" i="22" s="1"/>
  <c r="AC225" i="22" s="1"/>
  <c r="AC226" i="22" s="1"/>
  <c r="AC227" i="22" s="1"/>
  <c r="AC228" i="22" s="1"/>
  <c r="AC229" i="22" s="1"/>
  <c r="AC230" i="22" s="1"/>
  <c r="AC231" i="22" s="1"/>
  <c r="AC232" i="22" s="1"/>
  <c r="AC233" i="22" s="1"/>
  <c r="AC234" i="22" s="1"/>
  <c r="AC235" i="22" s="1"/>
  <c r="AC236" i="22" s="1"/>
  <c r="AC237" i="22" s="1"/>
  <c r="AC238" i="22" s="1"/>
  <c r="AC239" i="22" s="1"/>
  <c r="AC240" i="22" s="1"/>
  <c r="AC241" i="22" s="1"/>
  <c r="AC242" i="22" s="1"/>
  <c r="AC243" i="22" s="1"/>
  <c r="AC244" i="22" s="1"/>
  <c r="AC245" i="22" s="1"/>
  <c r="AC246" i="22" s="1"/>
  <c r="AC247" i="22" s="1"/>
  <c r="AC248" i="22" s="1"/>
  <c r="AC249" i="22" s="1"/>
  <c r="AC250" i="22" s="1"/>
  <c r="AC251" i="22" s="1"/>
  <c r="AC252" i="22" s="1"/>
  <c r="AC253" i="22" s="1"/>
  <c r="AC254" i="22" s="1"/>
  <c r="AC255" i="22" s="1"/>
  <c r="AC256" i="22" s="1"/>
  <c r="AC257" i="22" s="1"/>
  <c r="AC258" i="22" s="1"/>
  <c r="AC259" i="22" s="1"/>
  <c r="AC260" i="22" s="1"/>
  <c r="AC261" i="22" s="1"/>
  <c r="AC262" i="22" s="1"/>
  <c r="AC263" i="22" s="1"/>
  <c r="AC264" i="22" s="1"/>
  <c r="AC265" i="22" s="1"/>
  <c r="AC266" i="22" s="1"/>
  <c r="AC267" i="22" s="1"/>
  <c r="AC268" i="22" s="1"/>
  <c r="AC269" i="22" s="1"/>
  <c r="AC270" i="22" s="1"/>
  <c r="AC271" i="22" s="1"/>
  <c r="AC272" i="22" s="1"/>
  <c r="AC273" i="22" s="1"/>
  <c r="AC274" i="22" s="1"/>
  <c r="AC275" i="22" s="1"/>
  <c r="AC276" i="22" s="1"/>
  <c r="AC277" i="22" s="1"/>
  <c r="AC278" i="22" s="1"/>
  <c r="AC279" i="22" s="1"/>
  <c r="AC280" i="22" s="1"/>
  <c r="AC281" i="22" s="1"/>
  <c r="AC282" i="22" s="1"/>
  <c r="AC283" i="22" s="1"/>
  <c r="AC284" i="22" s="1"/>
  <c r="AC285" i="22" s="1"/>
  <c r="AC286" i="22" s="1"/>
  <c r="AC287" i="22" s="1"/>
  <c r="AC288" i="22" s="1"/>
  <c r="AC289" i="22" s="1"/>
  <c r="AC290" i="22" s="1"/>
  <c r="AC291" i="22" s="1"/>
  <c r="AC292" i="22" s="1"/>
  <c r="AC293" i="22" s="1"/>
  <c r="AC294" i="22" s="1"/>
  <c r="AC295" i="22" s="1"/>
  <c r="AC296" i="22" s="1"/>
  <c r="AC297" i="22" s="1"/>
  <c r="AC298" i="22" s="1"/>
  <c r="AC299" i="22" s="1"/>
  <c r="AC300" i="22" s="1"/>
  <c r="AC301" i="22" s="1"/>
  <c r="AC302" i="22" s="1"/>
  <c r="AC303" i="22" s="1"/>
  <c r="AC304" i="22" s="1"/>
  <c r="AC305" i="22" s="1"/>
  <c r="AC306" i="22" s="1"/>
  <c r="AC307" i="22" s="1"/>
  <c r="AC308" i="22" s="1"/>
  <c r="AC309" i="22" s="1"/>
  <c r="AC310" i="22" s="1"/>
  <c r="AC311" i="22" s="1"/>
  <c r="AC312" i="22" s="1"/>
  <c r="AC313" i="22" s="1"/>
  <c r="AC314" i="22" s="1"/>
  <c r="AC315" i="22" s="1"/>
  <c r="AC316" i="22" s="1"/>
  <c r="AC317" i="22" s="1"/>
  <c r="AC318" i="22" s="1"/>
  <c r="AC319" i="22" s="1"/>
  <c r="AC320" i="22" s="1"/>
  <c r="AC321" i="22" s="1"/>
  <c r="AC322" i="22" s="1"/>
  <c r="AC323" i="22" s="1"/>
  <c r="AC324" i="22" s="1"/>
  <c r="AC325" i="22" s="1"/>
  <c r="AC326" i="22" s="1"/>
  <c r="AC327" i="22" s="1"/>
  <c r="AC328" i="22" s="1"/>
  <c r="AC329" i="22" s="1"/>
  <c r="AC330" i="22" s="1"/>
  <c r="AC331" i="22" s="1"/>
  <c r="AC332" i="22" s="1"/>
  <c r="AC333" i="22" s="1"/>
  <c r="AC334" i="22" s="1"/>
  <c r="AC335" i="22" s="1"/>
  <c r="O331" i="22"/>
  <c r="D331" i="22"/>
  <c r="AA36" i="22"/>
  <c r="P331" i="22"/>
  <c r="E331" i="26"/>
  <c r="O331" i="21"/>
  <c r="B331" i="21"/>
  <c r="Q331" i="21" s="1"/>
  <c r="S50" i="26"/>
  <c r="S47" i="26" s="1"/>
  <c r="D331" i="21"/>
  <c r="C331" i="21" s="1"/>
  <c r="Q330" i="22"/>
  <c r="I331" i="21"/>
  <c r="B330" i="22"/>
  <c r="Y54" i="22"/>
  <c r="A29" i="22" s="1"/>
  <c r="H331" i="21"/>
  <c r="R20" i="29"/>
  <c r="AG33" i="20"/>
  <c r="G331" i="26"/>
  <c r="M331" i="21"/>
  <c r="AB49" i="20"/>
  <c r="AB44" i="20" s="1"/>
  <c r="N330" i="21"/>
  <c r="AD51" i="20"/>
  <c r="A29" i="20" s="1"/>
  <c r="B331" i="26"/>
  <c r="M331" i="26" s="1"/>
  <c r="G330" i="21"/>
  <c r="L331" i="26"/>
  <c r="H330" i="21"/>
  <c r="K331" i="22"/>
  <c r="C331" i="25"/>
  <c r="W33" i="30"/>
  <c r="Q33" i="25"/>
  <c r="B331" i="25"/>
  <c r="J21" i="30"/>
  <c r="D331" i="25"/>
  <c r="R32" i="14"/>
  <c r="M47" i="25"/>
  <c r="M44" i="25" s="1"/>
  <c r="M43" i="13"/>
  <c r="R28" i="14"/>
  <c r="R35" i="14" s="1"/>
  <c r="R38" i="14"/>
  <c r="R33" i="14" s="1"/>
  <c r="Q49" i="15"/>
  <c r="A29" i="15" s="1"/>
  <c r="I29" i="15" s="1"/>
  <c r="O35" i="13"/>
  <c r="O40" i="13" s="1"/>
  <c r="C330" i="16"/>
  <c r="E330" i="16"/>
  <c r="Y33" i="14"/>
  <c r="Y34" i="14" s="1"/>
  <c r="Y35" i="14" s="1"/>
  <c r="Y36" i="14" s="1"/>
  <c r="Y37" i="14" s="1"/>
  <c r="Y38" i="14" s="1"/>
  <c r="Y39" i="14" s="1"/>
  <c r="Y40" i="14" s="1"/>
  <c r="Y41" i="14" s="1"/>
  <c r="Y42" i="14" s="1"/>
  <c r="Y43" i="14" s="1"/>
  <c r="Y44" i="14" s="1"/>
  <c r="Y45" i="14" s="1"/>
  <c r="Y46" i="14" s="1"/>
  <c r="Y47" i="14" s="1"/>
  <c r="Y48" i="14" s="1"/>
  <c r="Y49" i="14" s="1"/>
  <c r="Y50" i="14" s="1"/>
  <c r="Y51" i="14" s="1"/>
  <c r="Y52" i="14" s="1"/>
  <c r="Y53" i="14" s="1"/>
  <c r="Y54" i="14" s="1"/>
  <c r="Y55" i="14" s="1"/>
  <c r="Y56" i="14" s="1"/>
  <c r="Y57" i="14" s="1"/>
  <c r="Y58" i="14" s="1"/>
  <c r="Y59" i="14" s="1"/>
  <c r="Y60" i="14" s="1"/>
  <c r="Y61" i="14" s="1"/>
  <c r="Y62" i="14" s="1"/>
  <c r="Y63" i="14" s="1"/>
  <c r="Y64" i="14" s="1"/>
  <c r="Y65" i="14" s="1"/>
  <c r="Y66" i="14" s="1"/>
  <c r="Y67" i="14" s="1"/>
  <c r="Y68" i="14" s="1"/>
  <c r="Y69" i="14" s="1"/>
  <c r="Y70" i="14" s="1"/>
  <c r="Y71" i="14" s="1"/>
  <c r="Y72" i="14" s="1"/>
  <c r="Y73" i="14" s="1"/>
  <c r="Y74" i="14" s="1"/>
  <c r="Y75" i="14" s="1"/>
  <c r="Y76" i="14" s="1"/>
  <c r="Y77" i="14" s="1"/>
  <c r="Y78" i="14" s="1"/>
  <c r="Y79" i="14" s="1"/>
  <c r="Y80" i="14" s="1"/>
  <c r="Y81" i="14" s="1"/>
  <c r="Y82" i="14" s="1"/>
  <c r="Y83" i="14" s="1"/>
  <c r="Y84" i="14" s="1"/>
  <c r="Y85" i="14" s="1"/>
  <c r="Y86" i="14" s="1"/>
  <c r="Y87" i="14" s="1"/>
  <c r="Y88" i="14" s="1"/>
  <c r="Y89" i="14" s="1"/>
  <c r="Y90" i="14" s="1"/>
  <c r="Y91" i="14" s="1"/>
  <c r="Y92" i="14" s="1"/>
  <c r="Y93" i="14" s="1"/>
  <c r="Y94" i="14" s="1"/>
  <c r="Y95" i="14" s="1"/>
  <c r="Y96" i="14" s="1"/>
  <c r="Y97" i="14" s="1"/>
  <c r="Y98" i="14" s="1"/>
  <c r="Y99" i="14" s="1"/>
  <c r="Y100" i="14" s="1"/>
  <c r="Y101" i="14" s="1"/>
  <c r="Y102" i="14" s="1"/>
  <c r="Y103" i="14" s="1"/>
  <c r="Y104" i="14" s="1"/>
  <c r="Y105" i="14" s="1"/>
  <c r="Y106" i="14" s="1"/>
  <c r="Y107" i="14" s="1"/>
  <c r="Y108" i="14" s="1"/>
  <c r="Y109" i="14" s="1"/>
  <c r="Y110" i="14" s="1"/>
  <c r="Y111" i="14" s="1"/>
  <c r="Y112" i="14" s="1"/>
  <c r="Y113" i="14" s="1"/>
  <c r="Y114" i="14" s="1"/>
  <c r="Y115" i="14" s="1"/>
  <c r="Y116" i="14" s="1"/>
  <c r="Y117" i="14" s="1"/>
  <c r="Y118" i="14" s="1"/>
  <c r="Y119" i="14" s="1"/>
  <c r="Y120" i="14" s="1"/>
  <c r="Y121" i="14" s="1"/>
  <c r="Y122" i="14" s="1"/>
  <c r="Y123" i="14" s="1"/>
  <c r="Y124" i="14" s="1"/>
  <c r="Y125" i="14" s="1"/>
  <c r="Y126" i="14" s="1"/>
  <c r="Y127" i="14" s="1"/>
  <c r="Y128" i="14" s="1"/>
  <c r="Y129" i="14" s="1"/>
  <c r="Y130" i="14" s="1"/>
  <c r="Y131" i="14" s="1"/>
  <c r="Y132" i="14" s="1"/>
  <c r="Y133" i="14" s="1"/>
  <c r="Y134" i="14" s="1"/>
  <c r="Y135" i="14" s="1"/>
  <c r="Y136" i="14" s="1"/>
  <c r="Y137" i="14" s="1"/>
  <c r="Y138" i="14" s="1"/>
  <c r="Y139" i="14" s="1"/>
  <c r="Y140" i="14" s="1"/>
  <c r="Y141" i="14" s="1"/>
  <c r="Y142" i="14" s="1"/>
  <c r="Y143" i="14" s="1"/>
  <c r="Y144" i="14" s="1"/>
  <c r="Y145" i="14" s="1"/>
  <c r="Y146" i="14" s="1"/>
  <c r="Y147" i="14" s="1"/>
  <c r="Y148" i="14" s="1"/>
  <c r="Y149" i="14" s="1"/>
  <c r="Y150" i="14" s="1"/>
  <c r="Y151" i="14" s="1"/>
  <c r="Y152" i="14" s="1"/>
  <c r="Y153" i="14" s="1"/>
  <c r="Y154" i="14" s="1"/>
  <c r="Y155" i="14" s="1"/>
  <c r="Y156" i="14" s="1"/>
  <c r="Y157" i="14" s="1"/>
  <c r="Y158" i="14" s="1"/>
  <c r="Y159" i="14" s="1"/>
  <c r="Y160" i="14" s="1"/>
  <c r="Y161" i="14" s="1"/>
  <c r="Y162" i="14" s="1"/>
  <c r="Y163" i="14" s="1"/>
  <c r="Y164" i="14" s="1"/>
  <c r="Y165" i="14" s="1"/>
  <c r="Y166" i="14" s="1"/>
  <c r="Y167" i="14" s="1"/>
  <c r="Y168" i="14" s="1"/>
  <c r="Y169" i="14" s="1"/>
  <c r="Y170" i="14" s="1"/>
  <c r="Y171" i="14" s="1"/>
  <c r="Y172" i="14" s="1"/>
  <c r="Y173" i="14" s="1"/>
  <c r="Y174" i="14" s="1"/>
  <c r="Y175" i="14" s="1"/>
  <c r="Y176" i="14" s="1"/>
  <c r="Y177" i="14" s="1"/>
  <c r="Y178" i="14" s="1"/>
  <c r="Y179" i="14" s="1"/>
  <c r="Y180" i="14" s="1"/>
  <c r="Y181" i="14" s="1"/>
  <c r="Y182" i="14" s="1"/>
  <c r="Y183" i="14" s="1"/>
  <c r="Y184" i="14" s="1"/>
  <c r="Y185" i="14" s="1"/>
  <c r="Y186" i="14" s="1"/>
  <c r="Y187" i="14" s="1"/>
  <c r="Y188" i="14" s="1"/>
  <c r="Y189" i="14" s="1"/>
  <c r="Y190" i="14" s="1"/>
  <c r="Y191" i="14" s="1"/>
  <c r="Y192" i="14" s="1"/>
  <c r="Y193" i="14" s="1"/>
  <c r="Y194" i="14" s="1"/>
  <c r="Y195" i="14" s="1"/>
  <c r="Y196" i="14" s="1"/>
  <c r="Y197" i="14" s="1"/>
  <c r="Y198" i="14" s="1"/>
  <c r="Y199" i="14" s="1"/>
  <c r="Y200" i="14" s="1"/>
  <c r="Y201" i="14" s="1"/>
  <c r="Y202" i="14" s="1"/>
  <c r="Y203" i="14" s="1"/>
  <c r="Y204" i="14" s="1"/>
  <c r="Y205" i="14" s="1"/>
  <c r="Y206" i="14" s="1"/>
  <c r="Y207" i="14" s="1"/>
  <c r="Y208" i="14" s="1"/>
  <c r="Y209" i="14" s="1"/>
  <c r="Y210" i="14" s="1"/>
  <c r="Y211" i="14" s="1"/>
  <c r="Y212" i="14" s="1"/>
  <c r="Y213" i="14" s="1"/>
  <c r="Y214" i="14" s="1"/>
  <c r="Y215" i="14" s="1"/>
  <c r="Y216" i="14" s="1"/>
  <c r="Y217" i="14" s="1"/>
  <c r="Y218" i="14" s="1"/>
  <c r="Y219" i="14" s="1"/>
  <c r="Y220" i="14" s="1"/>
  <c r="Y221" i="14" s="1"/>
  <c r="Y222" i="14" s="1"/>
  <c r="Y223" i="14" s="1"/>
  <c r="Y224" i="14" s="1"/>
  <c r="Y225" i="14" s="1"/>
  <c r="Y226" i="14" s="1"/>
  <c r="Y227" i="14" s="1"/>
  <c r="Y228" i="14" s="1"/>
  <c r="Y229" i="14" s="1"/>
  <c r="Y230" i="14" s="1"/>
  <c r="Y231" i="14" s="1"/>
  <c r="Y232" i="14" s="1"/>
  <c r="Y233" i="14" s="1"/>
  <c r="Y234" i="14" s="1"/>
  <c r="Y235" i="14" s="1"/>
  <c r="Y236" i="14" s="1"/>
  <c r="Y237" i="14" s="1"/>
  <c r="Y238" i="14" s="1"/>
  <c r="Y239" i="14" s="1"/>
  <c r="Y240" i="14" s="1"/>
  <c r="Y241" i="14" s="1"/>
  <c r="Y242" i="14" s="1"/>
  <c r="Y243" i="14" s="1"/>
  <c r="Y244" i="14" s="1"/>
  <c r="Y245" i="14" s="1"/>
  <c r="Y246" i="14" s="1"/>
  <c r="Y247" i="14" s="1"/>
  <c r="Y248" i="14" s="1"/>
  <c r="Y249" i="14" s="1"/>
  <c r="Y250" i="14" s="1"/>
  <c r="Y251" i="14" s="1"/>
  <c r="Y252" i="14" s="1"/>
  <c r="Y253" i="14" s="1"/>
  <c r="Y254" i="14" s="1"/>
  <c r="Y255" i="14" s="1"/>
  <c r="Y256" i="14" s="1"/>
  <c r="Y257" i="14" s="1"/>
  <c r="Y258" i="14" s="1"/>
  <c r="Y259" i="14" s="1"/>
  <c r="Y260" i="14" s="1"/>
  <c r="Y261" i="14" s="1"/>
  <c r="Y262" i="14" s="1"/>
  <c r="Y263" i="14" s="1"/>
  <c r="Y264" i="14" s="1"/>
  <c r="Y265" i="14" s="1"/>
  <c r="Y266" i="14" s="1"/>
  <c r="Y267" i="14" s="1"/>
  <c r="Y268" i="14" s="1"/>
  <c r="Y269" i="14" s="1"/>
  <c r="Y270" i="14" s="1"/>
  <c r="Y271" i="14" s="1"/>
  <c r="Y272" i="14" s="1"/>
  <c r="Y273" i="14" s="1"/>
  <c r="Y274" i="14" s="1"/>
  <c r="Y275" i="14" s="1"/>
  <c r="Y276" i="14" s="1"/>
  <c r="Y277" i="14" s="1"/>
  <c r="Y278" i="14" s="1"/>
  <c r="Y279" i="14" s="1"/>
  <c r="Y280" i="14" s="1"/>
  <c r="Y281" i="14" s="1"/>
  <c r="Y282" i="14" s="1"/>
  <c r="Y283" i="14" s="1"/>
  <c r="Y284" i="14" s="1"/>
  <c r="Y285" i="14" s="1"/>
  <c r="Y286" i="14" s="1"/>
  <c r="Y287" i="14" s="1"/>
  <c r="Y288" i="14" s="1"/>
  <c r="Y289" i="14" s="1"/>
  <c r="Y290" i="14" s="1"/>
  <c r="Y291" i="14" s="1"/>
  <c r="Y292" i="14" s="1"/>
  <c r="Y293" i="14" s="1"/>
  <c r="Y294" i="14" s="1"/>
  <c r="Y295" i="14" s="1"/>
  <c r="Y296" i="14" s="1"/>
  <c r="Y297" i="14" s="1"/>
  <c r="Y298" i="14" s="1"/>
  <c r="Y299" i="14" s="1"/>
  <c r="Y300" i="14" s="1"/>
  <c r="Y301" i="14" s="1"/>
  <c r="Y302" i="14" s="1"/>
  <c r="Y303" i="14" s="1"/>
  <c r="Y304" i="14" s="1"/>
  <c r="Y305" i="14" s="1"/>
  <c r="Y306" i="14" s="1"/>
  <c r="Y307" i="14" s="1"/>
  <c r="Y308" i="14" s="1"/>
  <c r="Y309" i="14" s="1"/>
  <c r="Y310" i="14" s="1"/>
  <c r="Y311" i="14" s="1"/>
  <c r="Y312" i="14" s="1"/>
  <c r="Y313" i="14" s="1"/>
  <c r="Y314" i="14" s="1"/>
  <c r="Y315" i="14" s="1"/>
  <c r="Y316" i="14" s="1"/>
  <c r="Y317" i="14" s="1"/>
  <c r="Y318" i="14" s="1"/>
  <c r="Y319" i="14" s="1"/>
  <c r="Y320" i="14" s="1"/>
  <c r="Y321" i="14" s="1"/>
  <c r="Y322" i="14" s="1"/>
  <c r="Y323" i="14" s="1"/>
  <c r="Y324" i="14" s="1"/>
  <c r="Y325" i="14" s="1"/>
  <c r="Y326" i="14" s="1"/>
  <c r="Y327" i="14" s="1"/>
  <c r="Y328" i="14" s="1"/>
  <c r="Y329" i="14" s="1"/>
  <c r="Y330" i="14" s="1"/>
  <c r="Y331" i="14" s="1"/>
  <c r="Y332" i="14" s="1"/>
  <c r="H330" i="16"/>
  <c r="X34" i="30"/>
  <c r="X35" i="30" s="1"/>
  <c r="X36" i="30" s="1"/>
  <c r="X37" i="30" s="1"/>
  <c r="X38" i="30" s="1"/>
  <c r="X39" i="30" s="1"/>
  <c r="X40" i="30" s="1"/>
  <c r="X41" i="30" s="1"/>
  <c r="X42" i="30" s="1"/>
  <c r="X43" i="30" s="1"/>
  <c r="X44" i="30" s="1"/>
  <c r="X45" i="30" s="1"/>
  <c r="X46" i="30" s="1"/>
  <c r="X47" i="30" s="1"/>
  <c r="X48" i="30" s="1"/>
  <c r="X49" i="30" s="1"/>
  <c r="X50" i="30" s="1"/>
  <c r="X51" i="30" s="1"/>
  <c r="X52" i="30" s="1"/>
  <c r="X53" i="30" s="1"/>
  <c r="X54" i="30" s="1"/>
  <c r="X55" i="30" s="1"/>
  <c r="X56" i="30" s="1"/>
  <c r="X57" i="30" s="1"/>
  <c r="X58" i="30" s="1"/>
  <c r="X59" i="30" s="1"/>
  <c r="X60" i="30" s="1"/>
  <c r="X61" i="30" s="1"/>
  <c r="X62" i="30" s="1"/>
  <c r="X63" i="30" s="1"/>
  <c r="X64" i="30" s="1"/>
  <c r="X65" i="30" s="1"/>
  <c r="X66" i="30" s="1"/>
  <c r="X67" i="30" s="1"/>
  <c r="X68" i="30" s="1"/>
  <c r="X69" i="30" s="1"/>
  <c r="X70" i="30" s="1"/>
  <c r="X71" i="30" s="1"/>
  <c r="X72" i="30" s="1"/>
  <c r="X73" i="30" s="1"/>
  <c r="X74" i="30" s="1"/>
  <c r="X75" i="30" s="1"/>
  <c r="X76" i="30" s="1"/>
  <c r="X77" i="30" s="1"/>
  <c r="X78" i="30" s="1"/>
  <c r="X79" i="30" s="1"/>
  <c r="X80" i="30" s="1"/>
  <c r="X81" i="30" s="1"/>
  <c r="X82" i="30" s="1"/>
  <c r="X83" i="30" s="1"/>
  <c r="X84" i="30" s="1"/>
  <c r="X85" i="30" s="1"/>
  <c r="X86" i="30" s="1"/>
  <c r="X87" i="30" s="1"/>
  <c r="X88" i="30" s="1"/>
  <c r="X89" i="30" s="1"/>
  <c r="X90" i="30" s="1"/>
  <c r="X91" i="30" s="1"/>
  <c r="X92" i="30" s="1"/>
  <c r="X93" i="30" s="1"/>
  <c r="X94" i="30" s="1"/>
  <c r="X95" i="30" s="1"/>
  <c r="X96" i="30" s="1"/>
  <c r="X97" i="30" s="1"/>
  <c r="X98" i="30" s="1"/>
  <c r="X99" i="30" s="1"/>
  <c r="X100" i="30" s="1"/>
  <c r="X101" i="30" s="1"/>
  <c r="X102" i="30" s="1"/>
  <c r="X103" i="30" s="1"/>
  <c r="X104" i="30" s="1"/>
  <c r="X105" i="30" s="1"/>
  <c r="X106" i="30" s="1"/>
  <c r="X107" i="30" s="1"/>
  <c r="X108" i="30" s="1"/>
  <c r="X109" i="30" s="1"/>
  <c r="X110" i="30" s="1"/>
  <c r="X111" i="30" s="1"/>
  <c r="X112" i="30" s="1"/>
  <c r="X113" i="30" s="1"/>
  <c r="X114" i="30" s="1"/>
  <c r="X115" i="30" s="1"/>
  <c r="X116" i="30" s="1"/>
  <c r="X117" i="30" s="1"/>
  <c r="X118" i="30" s="1"/>
  <c r="X119" i="30" s="1"/>
  <c r="X120" i="30" s="1"/>
  <c r="X121" i="30" s="1"/>
  <c r="X122" i="30" s="1"/>
  <c r="X123" i="30" s="1"/>
  <c r="X124" i="30" s="1"/>
  <c r="X125" i="30" s="1"/>
  <c r="X126" i="30" s="1"/>
  <c r="X127" i="30" s="1"/>
  <c r="X128" i="30" s="1"/>
  <c r="X129" i="30" s="1"/>
  <c r="X130" i="30" s="1"/>
  <c r="X131" i="30" s="1"/>
  <c r="X132" i="30" s="1"/>
  <c r="X133" i="30" s="1"/>
  <c r="X134" i="30" s="1"/>
  <c r="X135" i="30" s="1"/>
  <c r="X136" i="30" s="1"/>
  <c r="X137" i="30" s="1"/>
  <c r="X138" i="30" s="1"/>
  <c r="X139" i="30" s="1"/>
  <c r="X140" i="30" s="1"/>
  <c r="X141" i="30" s="1"/>
  <c r="X142" i="30" s="1"/>
  <c r="X143" i="30" s="1"/>
  <c r="X144" i="30" s="1"/>
  <c r="X145" i="30" s="1"/>
  <c r="X146" i="30" s="1"/>
  <c r="X147" i="30" s="1"/>
  <c r="X148" i="30" s="1"/>
  <c r="X149" i="30" s="1"/>
  <c r="X150" i="30" s="1"/>
  <c r="X151" i="30" s="1"/>
  <c r="X152" i="30" s="1"/>
  <c r="X153" i="30" s="1"/>
  <c r="X154" i="30" s="1"/>
  <c r="X155" i="30" s="1"/>
  <c r="X156" i="30" s="1"/>
  <c r="X157" i="30" s="1"/>
  <c r="X158" i="30" s="1"/>
  <c r="X159" i="30" s="1"/>
  <c r="X160" i="30" s="1"/>
  <c r="X161" i="30" s="1"/>
  <c r="X162" i="30" s="1"/>
  <c r="X163" i="30" s="1"/>
  <c r="X164" i="30" s="1"/>
  <c r="X165" i="30" s="1"/>
  <c r="X166" i="30" s="1"/>
  <c r="X167" i="30" s="1"/>
  <c r="X168" i="30" s="1"/>
  <c r="X169" i="30" s="1"/>
  <c r="X170" i="30" s="1"/>
  <c r="X171" i="30" s="1"/>
  <c r="X172" i="30" s="1"/>
  <c r="X173" i="30" s="1"/>
  <c r="X174" i="30" s="1"/>
  <c r="X175" i="30" s="1"/>
  <c r="X176" i="30" s="1"/>
  <c r="X177" i="30" s="1"/>
  <c r="X178" i="30" s="1"/>
  <c r="X179" i="30" s="1"/>
  <c r="X180" i="30" s="1"/>
  <c r="X181" i="30" s="1"/>
  <c r="X182" i="30" s="1"/>
  <c r="X183" i="30" s="1"/>
  <c r="X184" i="30" s="1"/>
  <c r="X185" i="30" s="1"/>
  <c r="X186" i="30" s="1"/>
  <c r="X187" i="30" s="1"/>
  <c r="X188" i="30" s="1"/>
  <c r="X189" i="30" s="1"/>
  <c r="X190" i="30" s="1"/>
  <c r="X191" i="30" s="1"/>
  <c r="X192" i="30" s="1"/>
  <c r="X193" i="30" s="1"/>
  <c r="X194" i="30" s="1"/>
  <c r="X195" i="30" s="1"/>
  <c r="X196" i="30" s="1"/>
  <c r="X197" i="30" s="1"/>
  <c r="X198" i="30" s="1"/>
  <c r="X199" i="30" s="1"/>
  <c r="X200" i="30" s="1"/>
  <c r="X201" i="30" s="1"/>
  <c r="X202" i="30" s="1"/>
  <c r="X203" i="30" s="1"/>
  <c r="X204" i="30" s="1"/>
  <c r="X205" i="30" s="1"/>
  <c r="X206" i="30" s="1"/>
  <c r="X207" i="30" s="1"/>
  <c r="X208" i="30" s="1"/>
  <c r="X209" i="30" s="1"/>
  <c r="X210" i="30" s="1"/>
  <c r="X211" i="30" s="1"/>
  <c r="X212" i="30" s="1"/>
  <c r="X213" i="30" s="1"/>
  <c r="X214" i="30" s="1"/>
  <c r="X215" i="30" s="1"/>
  <c r="X216" i="30" s="1"/>
  <c r="X217" i="30" s="1"/>
  <c r="X218" i="30" s="1"/>
  <c r="X219" i="30" s="1"/>
  <c r="X220" i="30" s="1"/>
  <c r="X221" i="30" s="1"/>
  <c r="X222" i="30" s="1"/>
  <c r="X223" i="30" s="1"/>
  <c r="X224" i="30" s="1"/>
  <c r="X225" i="30" s="1"/>
  <c r="X226" i="30" s="1"/>
  <c r="X227" i="30" s="1"/>
  <c r="X228" i="30" s="1"/>
  <c r="X229" i="30" s="1"/>
  <c r="X230" i="30" s="1"/>
  <c r="X231" i="30" s="1"/>
  <c r="X232" i="30" s="1"/>
  <c r="X233" i="30" s="1"/>
  <c r="X234" i="30" s="1"/>
  <c r="X235" i="30" s="1"/>
  <c r="X236" i="30" s="1"/>
  <c r="X237" i="30" s="1"/>
  <c r="X238" i="30" s="1"/>
  <c r="X239" i="30" s="1"/>
  <c r="X240" i="30" s="1"/>
  <c r="X241" i="30" s="1"/>
  <c r="X242" i="30" s="1"/>
  <c r="X243" i="30" s="1"/>
  <c r="X244" i="30" s="1"/>
  <c r="X245" i="30" s="1"/>
  <c r="X246" i="30" s="1"/>
  <c r="X247" i="30" s="1"/>
  <c r="X248" i="30" s="1"/>
  <c r="X249" i="30" s="1"/>
  <c r="X250" i="30" s="1"/>
  <c r="X251" i="30" s="1"/>
  <c r="X252" i="30" s="1"/>
  <c r="X253" i="30" s="1"/>
  <c r="X254" i="30" s="1"/>
  <c r="X255" i="30" s="1"/>
  <c r="X256" i="30" s="1"/>
  <c r="X257" i="30" s="1"/>
  <c r="X258" i="30" s="1"/>
  <c r="X259" i="30" s="1"/>
  <c r="X260" i="30" s="1"/>
  <c r="X261" i="30" s="1"/>
  <c r="X262" i="30" s="1"/>
  <c r="X263" i="30" s="1"/>
  <c r="X264" i="30" s="1"/>
  <c r="X265" i="30" s="1"/>
  <c r="X266" i="30" s="1"/>
  <c r="X267" i="30" s="1"/>
  <c r="X268" i="30" s="1"/>
  <c r="X269" i="30" s="1"/>
  <c r="X270" i="30" s="1"/>
  <c r="X271" i="30" s="1"/>
  <c r="X272" i="30" s="1"/>
  <c r="X273" i="30" s="1"/>
  <c r="X274" i="30" s="1"/>
  <c r="X275" i="30" s="1"/>
  <c r="X276" i="30" s="1"/>
  <c r="X277" i="30" s="1"/>
  <c r="X278" i="30" s="1"/>
  <c r="X279" i="30" s="1"/>
  <c r="X280" i="30" s="1"/>
  <c r="X281" i="30" s="1"/>
  <c r="X282" i="30" s="1"/>
  <c r="X283" i="30" s="1"/>
  <c r="X284" i="30" s="1"/>
  <c r="X285" i="30" s="1"/>
  <c r="X286" i="30" s="1"/>
  <c r="X287" i="30" s="1"/>
  <c r="X288" i="30" s="1"/>
  <c r="X289" i="30" s="1"/>
  <c r="X290" i="30" s="1"/>
  <c r="X291" i="30" s="1"/>
  <c r="X292" i="30" s="1"/>
  <c r="X293" i="30" s="1"/>
  <c r="X294" i="30" s="1"/>
  <c r="X295" i="30" s="1"/>
  <c r="X296" i="30" s="1"/>
  <c r="X297" i="30" s="1"/>
  <c r="X298" i="30" s="1"/>
  <c r="X299" i="30" s="1"/>
  <c r="X300" i="30" s="1"/>
  <c r="X301" i="30" s="1"/>
  <c r="X302" i="30" s="1"/>
  <c r="X303" i="30" s="1"/>
  <c r="X304" i="30" s="1"/>
  <c r="X305" i="30" s="1"/>
  <c r="X306" i="30" s="1"/>
  <c r="X307" i="30" s="1"/>
  <c r="X308" i="30" s="1"/>
  <c r="X309" i="30" s="1"/>
  <c r="X310" i="30" s="1"/>
  <c r="X311" i="30" s="1"/>
  <c r="X312" i="30" s="1"/>
  <c r="X313" i="30" s="1"/>
  <c r="X314" i="30" s="1"/>
  <c r="X315" i="30" s="1"/>
  <c r="X316" i="30" s="1"/>
  <c r="X317" i="30" s="1"/>
  <c r="X318" i="30" s="1"/>
  <c r="X319" i="30" s="1"/>
  <c r="X320" i="30" s="1"/>
  <c r="X321" i="30" s="1"/>
  <c r="X322" i="30" s="1"/>
  <c r="X323" i="30" s="1"/>
  <c r="X324" i="30" s="1"/>
  <c r="X325" i="30" s="1"/>
  <c r="X326" i="30" s="1"/>
  <c r="X327" i="30" s="1"/>
  <c r="X328" i="30" s="1"/>
  <c r="X329" i="30" s="1"/>
  <c r="X330" i="30" s="1"/>
  <c r="X331" i="30" s="1"/>
  <c r="X332" i="30" s="1"/>
  <c r="I330" i="16"/>
  <c r="O38" i="13"/>
  <c r="O43" i="13"/>
  <c r="O39" i="13" s="1"/>
  <c r="G331" i="25"/>
  <c r="O51" i="25"/>
  <c r="A29" i="25" s="1"/>
  <c r="S34" i="7"/>
  <c r="U35" i="7"/>
  <c r="U36" i="7" s="1"/>
  <c r="U37" i="7" s="1"/>
  <c r="U38" i="7" s="1"/>
  <c r="U39" i="7" s="1"/>
  <c r="U40" i="7" s="1"/>
  <c r="U41" i="7" s="1"/>
  <c r="U42" i="7" s="1"/>
  <c r="U43" i="7" s="1"/>
  <c r="U44" i="7" s="1"/>
  <c r="U45" i="7" s="1"/>
  <c r="U46" i="7" s="1"/>
  <c r="U47" i="7" s="1"/>
  <c r="U48" i="7" s="1"/>
  <c r="U49" i="7" s="1"/>
  <c r="U50" i="7" s="1"/>
  <c r="U51" i="7" s="1"/>
  <c r="U52" i="7" s="1"/>
  <c r="U53" i="7" s="1"/>
  <c r="U54" i="7" s="1"/>
  <c r="U55" i="7" s="1"/>
  <c r="U56" i="7" s="1"/>
  <c r="U57" i="7" s="1"/>
  <c r="U58" i="7" s="1"/>
  <c r="U59" i="7" s="1"/>
  <c r="U60" i="7" s="1"/>
  <c r="U61" i="7" s="1"/>
  <c r="U62" i="7" s="1"/>
  <c r="U63" i="7" s="1"/>
  <c r="U64" i="7" s="1"/>
  <c r="U65" i="7" s="1"/>
  <c r="U66" i="7" s="1"/>
  <c r="U67" i="7" s="1"/>
  <c r="U68" i="7" s="1"/>
  <c r="U69" i="7" s="1"/>
  <c r="U70" i="7" s="1"/>
  <c r="U71" i="7" s="1"/>
  <c r="U72" i="7" s="1"/>
  <c r="U73" i="7" s="1"/>
  <c r="U74" i="7" s="1"/>
  <c r="U75" i="7" s="1"/>
  <c r="U76" i="7" s="1"/>
  <c r="U77" i="7" s="1"/>
  <c r="U78" i="7" s="1"/>
  <c r="U79" i="7" s="1"/>
  <c r="U80" i="7" s="1"/>
  <c r="U81" i="7" s="1"/>
  <c r="U82" i="7" s="1"/>
  <c r="U83" i="7" s="1"/>
  <c r="U84" i="7" s="1"/>
  <c r="U85" i="7" s="1"/>
  <c r="U86" i="7" s="1"/>
  <c r="U87" i="7" s="1"/>
  <c r="U88" i="7" s="1"/>
  <c r="U89" i="7" s="1"/>
  <c r="U90" i="7" s="1"/>
  <c r="U91" i="7" s="1"/>
  <c r="U92" i="7" s="1"/>
  <c r="U93" i="7" s="1"/>
  <c r="U94" i="7" s="1"/>
  <c r="U95" i="7" s="1"/>
  <c r="U96" i="7" s="1"/>
  <c r="U97" i="7" s="1"/>
  <c r="U98" i="7" s="1"/>
  <c r="U99" i="7" s="1"/>
  <c r="U100" i="7" s="1"/>
  <c r="U101" i="7" s="1"/>
  <c r="U102" i="7" s="1"/>
  <c r="U103" i="7" s="1"/>
  <c r="U104" i="7" s="1"/>
  <c r="U105" i="7" s="1"/>
  <c r="U106" i="7" s="1"/>
  <c r="U107" i="7" s="1"/>
  <c r="U108" i="7" s="1"/>
  <c r="U109" i="7" s="1"/>
  <c r="U110" i="7" s="1"/>
  <c r="U111" i="7" s="1"/>
  <c r="U112" i="7" s="1"/>
  <c r="U113" i="7" s="1"/>
  <c r="U114" i="7" s="1"/>
  <c r="U115" i="7" s="1"/>
  <c r="U116" i="7" s="1"/>
  <c r="U117" i="7" s="1"/>
  <c r="U118" i="7" s="1"/>
  <c r="U119" i="7" s="1"/>
  <c r="U120" i="7" s="1"/>
  <c r="U121" i="7" s="1"/>
  <c r="U122" i="7" s="1"/>
  <c r="U123" i="7" s="1"/>
  <c r="U124" i="7" s="1"/>
  <c r="U125" i="7" s="1"/>
  <c r="U126" i="7" s="1"/>
  <c r="U127" i="7" s="1"/>
  <c r="U128" i="7" s="1"/>
  <c r="U129" i="7" s="1"/>
  <c r="U130" i="7" s="1"/>
  <c r="U131" i="7" s="1"/>
  <c r="U132" i="7" s="1"/>
  <c r="U133" i="7" s="1"/>
  <c r="U134" i="7" s="1"/>
  <c r="U135" i="7" s="1"/>
  <c r="U136" i="7" s="1"/>
  <c r="U137" i="7" s="1"/>
  <c r="U138" i="7" s="1"/>
  <c r="U139" i="7" s="1"/>
  <c r="U140" i="7" s="1"/>
  <c r="U141" i="7" s="1"/>
  <c r="U142" i="7" s="1"/>
  <c r="U143" i="7" s="1"/>
  <c r="U144" i="7" s="1"/>
  <c r="U145" i="7" s="1"/>
  <c r="U146" i="7" s="1"/>
  <c r="U147" i="7" s="1"/>
  <c r="U148" i="7" s="1"/>
  <c r="U149" i="7" s="1"/>
  <c r="U150" i="7" s="1"/>
  <c r="U151" i="7" s="1"/>
  <c r="U152" i="7" s="1"/>
  <c r="U153" i="7" s="1"/>
  <c r="U154" i="7" s="1"/>
  <c r="U155" i="7" s="1"/>
  <c r="U156" i="7" s="1"/>
  <c r="U157" i="7" s="1"/>
  <c r="U158" i="7" s="1"/>
  <c r="U159" i="7" s="1"/>
  <c r="U160" i="7" s="1"/>
  <c r="U161" i="7" s="1"/>
  <c r="U162" i="7" s="1"/>
  <c r="U163" i="7" s="1"/>
  <c r="U164" i="7" s="1"/>
  <c r="U165" i="7" s="1"/>
  <c r="U166" i="7" s="1"/>
  <c r="U167" i="7" s="1"/>
  <c r="U168" i="7" s="1"/>
  <c r="U169" i="7" s="1"/>
  <c r="U170" i="7" s="1"/>
  <c r="U171" i="7" s="1"/>
  <c r="U172" i="7" s="1"/>
  <c r="U173" i="7" s="1"/>
  <c r="U174" i="7" s="1"/>
  <c r="U175" i="7" s="1"/>
  <c r="U176" i="7" s="1"/>
  <c r="U177" i="7" s="1"/>
  <c r="U178" i="7" s="1"/>
  <c r="U179" i="7" s="1"/>
  <c r="U180" i="7" s="1"/>
  <c r="U181" i="7" s="1"/>
  <c r="U182" i="7" s="1"/>
  <c r="U183" i="7" s="1"/>
  <c r="U184" i="7" s="1"/>
  <c r="U185" i="7" s="1"/>
  <c r="U186" i="7" s="1"/>
  <c r="U187" i="7" s="1"/>
  <c r="U188" i="7" s="1"/>
  <c r="U189" i="7" s="1"/>
  <c r="U190" i="7" s="1"/>
  <c r="U191" i="7" s="1"/>
  <c r="U192" i="7" s="1"/>
  <c r="U193" i="7" s="1"/>
  <c r="U194" i="7" s="1"/>
  <c r="U195" i="7" s="1"/>
  <c r="U196" i="7" s="1"/>
  <c r="U197" i="7" s="1"/>
  <c r="U198" i="7" s="1"/>
  <c r="U199" i="7" s="1"/>
  <c r="U200" i="7" s="1"/>
  <c r="U201" i="7" s="1"/>
  <c r="U202" i="7" s="1"/>
  <c r="U203" i="7" s="1"/>
  <c r="U204" i="7" s="1"/>
  <c r="U205" i="7" s="1"/>
  <c r="U206" i="7" s="1"/>
  <c r="U207" i="7" s="1"/>
  <c r="U208" i="7" s="1"/>
  <c r="U209" i="7" s="1"/>
  <c r="U210" i="7" s="1"/>
  <c r="U211" i="7" s="1"/>
  <c r="U212" i="7" s="1"/>
  <c r="U213" i="7" s="1"/>
  <c r="U214" i="7" s="1"/>
  <c r="U215" i="7" s="1"/>
  <c r="U216" i="7" s="1"/>
  <c r="U217" i="7" s="1"/>
  <c r="U218" i="7" s="1"/>
  <c r="U219" i="7" s="1"/>
  <c r="U220" i="7" s="1"/>
  <c r="U221" i="7" s="1"/>
  <c r="U222" i="7" s="1"/>
  <c r="U223" i="7" s="1"/>
  <c r="U224" i="7" s="1"/>
  <c r="U225" i="7" s="1"/>
  <c r="U226" i="7" s="1"/>
  <c r="U227" i="7" s="1"/>
  <c r="U228" i="7" s="1"/>
  <c r="U229" i="7" s="1"/>
  <c r="U230" i="7" s="1"/>
  <c r="U231" i="7" s="1"/>
  <c r="U232" i="7" s="1"/>
  <c r="U233" i="7" s="1"/>
  <c r="U234" i="7" s="1"/>
  <c r="U235" i="7" s="1"/>
  <c r="U236" i="7" s="1"/>
  <c r="U237" i="7" s="1"/>
  <c r="U238" i="7" s="1"/>
  <c r="U239" i="7" s="1"/>
  <c r="U240" i="7" s="1"/>
  <c r="U241" i="7" s="1"/>
  <c r="U242" i="7" s="1"/>
  <c r="U243" i="7" s="1"/>
  <c r="U244" i="7" s="1"/>
  <c r="U245" i="7" s="1"/>
  <c r="U246" i="7" s="1"/>
  <c r="U247" i="7" s="1"/>
  <c r="U248" i="7" s="1"/>
  <c r="U249" i="7" s="1"/>
  <c r="U250" i="7" s="1"/>
  <c r="U251" i="7" s="1"/>
  <c r="U252" i="7" s="1"/>
  <c r="U253" i="7" s="1"/>
  <c r="U254" i="7" s="1"/>
  <c r="U255" i="7" s="1"/>
  <c r="U256" i="7" s="1"/>
  <c r="U257" i="7" s="1"/>
  <c r="U258" i="7" s="1"/>
  <c r="U259" i="7" s="1"/>
  <c r="U260" i="7" s="1"/>
  <c r="U261" i="7" s="1"/>
  <c r="U262" i="7" s="1"/>
  <c r="U263" i="7" s="1"/>
  <c r="U264" i="7" s="1"/>
  <c r="U265" i="7" s="1"/>
  <c r="U266" i="7" s="1"/>
  <c r="U267" i="7" s="1"/>
  <c r="U268" i="7" s="1"/>
  <c r="U269" i="7" s="1"/>
  <c r="U270" i="7" s="1"/>
  <c r="U271" i="7" s="1"/>
  <c r="U272" i="7" s="1"/>
  <c r="U273" i="7" s="1"/>
  <c r="U274" i="7" s="1"/>
  <c r="U275" i="7" s="1"/>
  <c r="U276" i="7" s="1"/>
  <c r="U277" i="7" s="1"/>
  <c r="U278" i="7" s="1"/>
  <c r="U279" i="7" s="1"/>
  <c r="U280" i="7" s="1"/>
  <c r="U281" i="7" s="1"/>
  <c r="U282" i="7" s="1"/>
  <c r="U283" i="7" s="1"/>
  <c r="U284" i="7" s="1"/>
  <c r="U285" i="7" s="1"/>
  <c r="U286" i="7" s="1"/>
  <c r="U287" i="7" s="1"/>
  <c r="U288" i="7" s="1"/>
  <c r="U289" i="7" s="1"/>
  <c r="U290" i="7" s="1"/>
  <c r="U291" i="7" s="1"/>
  <c r="U292" i="7" s="1"/>
  <c r="U293" i="7" s="1"/>
  <c r="U294" i="7" s="1"/>
  <c r="U295" i="7" s="1"/>
  <c r="U296" i="7" s="1"/>
  <c r="U297" i="7" s="1"/>
  <c r="U298" i="7" s="1"/>
  <c r="U299" i="7" s="1"/>
  <c r="U300" i="7" s="1"/>
  <c r="U301" i="7" s="1"/>
  <c r="U302" i="7" s="1"/>
  <c r="U303" i="7" s="1"/>
  <c r="U304" i="7" s="1"/>
  <c r="U305" i="7" s="1"/>
  <c r="U306" i="7" s="1"/>
  <c r="U307" i="7" s="1"/>
  <c r="U308" i="7" s="1"/>
  <c r="U309" i="7" s="1"/>
  <c r="U310" i="7" s="1"/>
  <c r="U311" i="7" s="1"/>
  <c r="U312" i="7" s="1"/>
  <c r="U313" i="7" s="1"/>
  <c r="U314" i="7" s="1"/>
  <c r="U315" i="7" s="1"/>
  <c r="U316" i="7" s="1"/>
  <c r="U317" i="7" s="1"/>
  <c r="U318" i="7" s="1"/>
  <c r="U319" i="7" s="1"/>
  <c r="U320" i="7" s="1"/>
  <c r="U321" i="7" s="1"/>
  <c r="U322" i="7" s="1"/>
  <c r="U323" i="7" s="1"/>
  <c r="U324" i="7" s="1"/>
  <c r="U325" i="7" s="1"/>
  <c r="U326" i="7" s="1"/>
  <c r="U327" i="7" s="1"/>
  <c r="U328" i="7" s="1"/>
  <c r="U329" i="7" s="1"/>
  <c r="U330" i="7" s="1"/>
  <c r="U331" i="7" s="1"/>
  <c r="U332" i="7" s="1"/>
  <c r="U333" i="7" s="1"/>
  <c r="T34" i="7"/>
  <c r="X35" i="14"/>
  <c r="X36" i="14" s="1"/>
  <c r="X37" i="14" s="1"/>
  <c r="X38" i="14" s="1"/>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69" i="14" s="1"/>
  <c r="X70" i="14" s="1"/>
  <c r="X71" i="14" s="1"/>
  <c r="X72" i="14" s="1"/>
  <c r="X73" i="14" s="1"/>
  <c r="X74" i="14" s="1"/>
  <c r="X75" i="14" s="1"/>
  <c r="X76" i="14" s="1"/>
  <c r="X77" i="14" s="1"/>
  <c r="X78" i="14" s="1"/>
  <c r="X79" i="14" s="1"/>
  <c r="X80" i="14" s="1"/>
  <c r="X81" i="14" s="1"/>
  <c r="X82" i="14" s="1"/>
  <c r="X83" i="14" s="1"/>
  <c r="X84" i="14" s="1"/>
  <c r="X85" i="14" s="1"/>
  <c r="X86" i="14" s="1"/>
  <c r="X87" i="14" s="1"/>
  <c r="X88" i="14" s="1"/>
  <c r="X89" i="14" s="1"/>
  <c r="X90" i="14" s="1"/>
  <c r="X91" i="14" s="1"/>
  <c r="X92" i="14" s="1"/>
  <c r="X93" i="14" s="1"/>
  <c r="X94" i="14" s="1"/>
  <c r="X95" i="14" s="1"/>
  <c r="X96" i="14" s="1"/>
  <c r="X97" i="14" s="1"/>
  <c r="X98" i="14" s="1"/>
  <c r="X99" i="14" s="1"/>
  <c r="X100" i="14" s="1"/>
  <c r="X101" i="14" s="1"/>
  <c r="X102" i="14" s="1"/>
  <c r="X103" i="14" s="1"/>
  <c r="X104" i="14" s="1"/>
  <c r="X105" i="14" s="1"/>
  <c r="X106" i="14" s="1"/>
  <c r="X107" i="14" s="1"/>
  <c r="X108" i="14" s="1"/>
  <c r="X109" i="14" s="1"/>
  <c r="X110" i="14" s="1"/>
  <c r="X111" i="14" s="1"/>
  <c r="X112" i="14" s="1"/>
  <c r="X113" i="14" s="1"/>
  <c r="X114" i="14" s="1"/>
  <c r="X115" i="14" s="1"/>
  <c r="X116" i="14" s="1"/>
  <c r="X117" i="14" s="1"/>
  <c r="X118" i="14" s="1"/>
  <c r="X119" i="14" s="1"/>
  <c r="X120" i="14" s="1"/>
  <c r="X121" i="14" s="1"/>
  <c r="X122" i="14" s="1"/>
  <c r="X123" i="14" s="1"/>
  <c r="X124" i="14" s="1"/>
  <c r="X125" i="14" s="1"/>
  <c r="X126" i="14" s="1"/>
  <c r="X127" i="14" s="1"/>
  <c r="X128" i="14" s="1"/>
  <c r="X129" i="14" s="1"/>
  <c r="X130" i="14" s="1"/>
  <c r="X131" i="14" s="1"/>
  <c r="X132" i="14" s="1"/>
  <c r="X133" i="14" s="1"/>
  <c r="X134" i="14" s="1"/>
  <c r="X135" i="14" s="1"/>
  <c r="X136" i="14" s="1"/>
  <c r="X137" i="14" s="1"/>
  <c r="X138" i="14" s="1"/>
  <c r="X139" i="14" s="1"/>
  <c r="X140" i="14" s="1"/>
  <c r="X141" i="14" s="1"/>
  <c r="X142" i="14" s="1"/>
  <c r="X143" i="14" s="1"/>
  <c r="X144" i="14" s="1"/>
  <c r="X145" i="14" s="1"/>
  <c r="X146" i="14" s="1"/>
  <c r="X147" i="14" s="1"/>
  <c r="X148" i="14" s="1"/>
  <c r="X149" i="14" s="1"/>
  <c r="X150" i="14" s="1"/>
  <c r="X151" i="14" s="1"/>
  <c r="X152" i="14" s="1"/>
  <c r="X153" i="14" s="1"/>
  <c r="X154" i="14" s="1"/>
  <c r="X155" i="14" s="1"/>
  <c r="X156" i="14" s="1"/>
  <c r="X157" i="14" s="1"/>
  <c r="X158" i="14" s="1"/>
  <c r="X159" i="14" s="1"/>
  <c r="X160" i="14" s="1"/>
  <c r="X161" i="14" s="1"/>
  <c r="X162" i="14" s="1"/>
  <c r="X163" i="14" s="1"/>
  <c r="X164" i="14" s="1"/>
  <c r="X165" i="14" s="1"/>
  <c r="X166" i="14" s="1"/>
  <c r="X167" i="14" s="1"/>
  <c r="X168" i="14" s="1"/>
  <c r="X169" i="14" s="1"/>
  <c r="X170" i="14" s="1"/>
  <c r="X171" i="14" s="1"/>
  <c r="X172" i="14" s="1"/>
  <c r="X173" i="14" s="1"/>
  <c r="X174" i="14" s="1"/>
  <c r="X175" i="14" s="1"/>
  <c r="X176" i="14" s="1"/>
  <c r="X177" i="14" s="1"/>
  <c r="X178" i="14" s="1"/>
  <c r="X179" i="14" s="1"/>
  <c r="X180" i="14" s="1"/>
  <c r="X181" i="14" s="1"/>
  <c r="X182" i="14" s="1"/>
  <c r="X183" i="14" s="1"/>
  <c r="X184" i="14" s="1"/>
  <c r="X185" i="14" s="1"/>
  <c r="X186" i="14" s="1"/>
  <c r="X187" i="14" s="1"/>
  <c r="X188" i="14" s="1"/>
  <c r="X189" i="14" s="1"/>
  <c r="X190" i="14" s="1"/>
  <c r="X191" i="14" s="1"/>
  <c r="X192" i="14" s="1"/>
  <c r="X193" i="14" s="1"/>
  <c r="X194" i="14" s="1"/>
  <c r="X195" i="14" s="1"/>
  <c r="X196" i="14" s="1"/>
  <c r="X197" i="14" s="1"/>
  <c r="X198" i="14" s="1"/>
  <c r="X199" i="14" s="1"/>
  <c r="X200" i="14" s="1"/>
  <c r="X201" i="14" s="1"/>
  <c r="X202" i="14" s="1"/>
  <c r="X203" i="14" s="1"/>
  <c r="X204" i="14" s="1"/>
  <c r="X205" i="14" s="1"/>
  <c r="X206" i="14" s="1"/>
  <c r="X207" i="14" s="1"/>
  <c r="X208" i="14" s="1"/>
  <c r="X209" i="14" s="1"/>
  <c r="X210" i="14" s="1"/>
  <c r="X211" i="14" s="1"/>
  <c r="X212" i="14" s="1"/>
  <c r="X213" i="14" s="1"/>
  <c r="X214" i="14" s="1"/>
  <c r="X215" i="14" s="1"/>
  <c r="X216" i="14" s="1"/>
  <c r="X217" i="14" s="1"/>
  <c r="X218" i="14" s="1"/>
  <c r="X219" i="14" s="1"/>
  <c r="X220" i="14" s="1"/>
  <c r="X221" i="14" s="1"/>
  <c r="X222" i="14" s="1"/>
  <c r="X223" i="14" s="1"/>
  <c r="X224" i="14" s="1"/>
  <c r="X225" i="14" s="1"/>
  <c r="X226" i="14" s="1"/>
  <c r="X227" i="14" s="1"/>
  <c r="X228" i="14" s="1"/>
  <c r="X229" i="14" s="1"/>
  <c r="X230" i="14" s="1"/>
  <c r="X231" i="14" s="1"/>
  <c r="X232" i="14" s="1"/>
  <c r="X233" i="14" s="1"/>
  <c r="X234" i="14" s="1"/>
  <c r="X235" i="14" s="1"/>
  <c r="X236" i="14" s="1"/>
  <c r="X237" i="14" s="1"/>
  <c r="X238" i="14" s="1"/>
  <c r="X239" i="14" s="1"/>
  <c r="X240" i="14" s="1"/>
  <c r="X241" i="14" s="1"/>
  <c r="X242" i="14" s="1"/>
  <c r="X243" i="14" s="1"/>
  <c r="X244" i="14" s="1"/>
  <c r="X245" i="14" s="1"/>
  <c r="X246" i="14" s="1"/>
  <c r="X247" i="14" s="1"/>
  <c r="X248" i="14" s="1"/>
  <c r="X249" i="14" s="1"/>
  <c r="X250" i="14" s="1"/>
  <c r="X251" i="14" s="1"/>
  <c r="X252" i="14" s="1"/>
  <c r="X253" i="14" s="1"/>
  <c r="X254" i="14" s="1"/>
  <c r="X255" i="14" s="1"/>
  <c r="X256" i="14" s="1"/>
  <c r="X257" i="14" s="1"/>
  <c r="X258" i="14" s="1"/>
  <c r="X259" i="14" s="1"/>
  <c r="X260" i="14" s="1"/>
  <c r="X261" i="14" s="1"/>
  <c r="X262" i="14" s="1"/>
  <c r="X263" i="14" s="1"/>
  <c r="X264" i="14" s="1"/>
  <c r="X265" i="14" s="1"/>
  <c r="X266" i="14" s="1"/>
  <c r="X267" i="14" s="1"/>
  <c r="X268" i="14" s="1"/>
  <c r="X269" i="14" s="1"/>
  <c r="X270" i="14" s="1"/>
  <c r="X271" i="14" s="1"/>
  <c r="X272" i="14" s="1"/>
  <c r="X273" i="14" s="1"/>
  <c r="X274" i="14" s="1"/>
  <c r="X275" i="14" s="1"/>
  <c r="X276" i="14" s="1"/>
  <c r="X277" i="14" s="1"/>
  <c r="X278" i="14" s="1"/>
  <c r="X279" i="14" s="1"/>
  <c r="X280" i="14" s="1"/>
  <c r="X281" i="14" s="1"/>
  <c r="X282" i="14" s="1"/>
  <c r="X283" i="14" s="1"/>
  <c r="X284" i="14" s="1"/>
  <c r="X285" i="14" s="1"/>
  <c r="X286" i="14" s="1"/>
  <c r="X287" i="14" s="1"/>
  <c r="X288" i="14" s="1"/>
  <c r="X289" i="14" s="1"/>
  <c r="X290" i="14" s="1"/>
  <c r="X291" i="14" s="1"/>
  <c r="X292" i="14" s="1"/>
  <c r="X293" i="14" s="1"/>
  <c r="X294" i="14" s="1"/>
  <c r="X295" i="14" s="1"/>
  <c r="X296" i="14" s="1"/>
  <c r="X297" i="14" s="1"/>
  <c r="X298" i="14" s="1"/>
  <c r="X299" i="14" s="1"/>
  <c r="X300" i="14" s="1"/>
  <c r="X301" i="14" s="1"/>
  <c r="X302" i="14" s="1"/>
  <c r="X303" i="14" s="1"/>
  <c r="X304" i="14" s="1"/>
  <c r="X305" i="14" s="1"/>
  <c r="X306" i="14" s="1"/>
  <c r="X307" i="14" s="1"/>
  <c r="X308" i="14" s="1"/>
  <c r="X309" i="14" s="1"/>
  <c r="X310" i="14" s="1"/>
  <c r="X311" i="14" s="1"/>
  <c r="X312" i="14" s="1"/>
  <c r="X313" i="14" s="1"/>
  <c r="X314" i="14" s="1"/>
  <c r="X315" i="14" s="1"/>
  <c r="X316" i="14" s="1"/>
  <c r="X317" i="14" s="1"/>
  <c r="X318" i="14" s="1"/>
  <c r="X319" i="14" s="1"/>
  <c r="X320" i="14" s="1"/>
  <c r="X321" i="14" s="1"/>
  <c r="X322" i="14" s="1"/>
  <c r="X323" i="14" s="1"/>
  <c r="X324" i="14" s="1"/>
  <c r="X325" i="14" s="1"/>
  <c r="X326" i="14" s="1"/>
  <c r="X327" i="14" s="1"/>
  <c r="X328" i="14" s="1"/>
  <c r="X329" i="14" s="1"/>
  <c r="X330" i="14" s="1"/>
  <c r="X331" i="14" s="1"/>
  <c r="X332" i="14" s="1"/>
  <c r="O37" i="7"/>
  <c r="O33" i="7" s="1"/>
  <c r="M39" i="25"/>
  <c r="D331" i="16"/>
  <c r="E331" i="25"/>
  <c r="D330" i="16"/>
  <c r="M43" i="25"/>
  <c r="F330" i="16"/>
  <c r="K47" i="25"/>
  <c r="G21" i="7"/>
  <c r="G20" i="27"/>
  <c r="G20" i="7"/>
  <c r="G331" i="16"/>
  <c r="G330" i="25"/>
  <c r="R32" i="30"/>
  <c r="F331" i="16"/>
  <c r="U34" i="16"/>
  <c r="U35" i="16" s="1"/>
  <c r="U36" i="16" s="1"/>
  <c r="U37" i="16" s="1"/>
  <c r="U38" i="16" s="1"/>
  <c r="U39" i="16" s="1"/>
  <c r="U40" i="16" s="1"/>
  <c r="U41" i="16" s="1"/>
  <c r="U42" i="16" s="1"/>
  <c r="U43" i="16" s="1"/>
  <c r="U44" i="16" s="1"/>
  <c r="U45" i="16" s="1"/>
  <c r="U46" i="16" s="1"/>
  <c r="U47" i="16" s="1"/>
  <c r="U48" i="16" s="1"/>
  <c r="U49" i="16" s="1"/>
  <c r="U50" i="16" s="1"/>
  <c r="U51" i="16" s="1"/>
  <c r="U52" i="16" s="1"/>
  <c r="U53" i="16" s="1"/>
  <c r="U54" i="16" s="1"/>
  <c r="U55" i="16" s="1"/>
  <c r="U56" i="16" s="1"/>
  <c r="U57" i="16" s="1"/>
  <c r="U58" i="16" s="1"/>
  <c r="U59" i="16" s="1"/>
  <c r="U60" i="16" s="1"/>
  <c r="U61" i="16" s="1"/>
  <c r="U62" i="16" s="1"/>
  <c r="U63" i="16" s="1"/>
  <c r="U64" i="16" s="1"/>
  <c r="U65" i="16" s="1"/>
  <c r="U66" i="16" s="1"/>
  <c r="U67" i="16" s="1"/>
  <c r="U68" i="16" s="1"/>
  <c r="U69" i="16" s="1"/>
  <c r="U70" i="16" s="1"/>
  <c r="U71" i="16" s="1"/>
  <c r="U72" i="16" s="1"/>
  <c r="U73" i="16" s="1"/>
  <c r="U74" i="16" s="1"/>
  <c r="U75" i="16" s="1"/>
  <c r="U76" i="16" s="1"/>
  <c r="U77" i="16" s="1"/>
  <c r="U78" i="16" s="1"/>
  <c r="U79" i="16" s="1"/>
  <c r="U80" i="16" s="1"/>
  <c r="U81" i="16" s="1"/>
  <c r="U82" i="16" s="1"/>
  <c r="U83" i="16" s="1"/>
  <c r="U84" i="16" s="1"/>
  <c r="U85" i="16" s="1"/>
  <c r="U86" i="16" s="1"/>
  <c r="U87" i="16" s="1"/>
  <c r="U88" i="16" s="1"/>
  <c r="U89" i="16" s="1"/>
  <c r="U90" i="16" s="1"/>
  <c r="U91" i="16" s="1"/>
  <c r="U92" i="16" s="1"/>
  <c r="U93" i="16" s="1"/>
  <c r="U94" i="16" s="1"/>
  <c r="U95" i="16" s="1"/>
  <c r="U96" i="16" s="1"/>
  <c r="U97" i="16" s="1"/>
  <c r="U98" i="16" s="1"/>
  <c r="U99" i="16" s="1"/>
  <c r="U100" i="16" s="1"/>
  <c r="U101" i="16" s="1"/>
  <c r="U102" i="16" s="1"/>
  <c r="U103" i="16" s="1"/>
  <c r="U104" i="16" s="1"/>
  <c r="U105" i="16" s="1"/>
  <c r="U106" i="16" s="1"/>
  <c r="U107" i="16" s="1"/>
  <c r="U108" i="16" s="1"/>
  <c r="U109" i="16" s="1"/>
  <c r="U110" i="16" s="1"/>
  <c r="U111" i="16" s="1"/>
  <c r="U112" i="16" s="1"/>
  <c r="U113" i="16" s="1"/>
  <c r="U114" i="16" s="1"/>
  <c r="U115" i="16" s="1"/>
  <c r="U116" i="16" s="1"/>
  <c r="U117" i="16" s="1"/>
  <c r="U118" i="16" s="1"/>
  <c r="U119" i="16" s="1"/>
  <c r="U120" i="16" s="1"/>
  <c r="U121" i="16" s="1"/>
  <c r="U122" i="16" s="1"/>
  <c r="U123" i="16" s="1"/>
  <c r="U124" i="16" s="1"/>
  <c r="U125" i="16" s="1"/>
  <c r="U126" i="16" s="1"/>
  <c r="U127" i="16" s="1"/>
  <c r="U128" i="16" s="1"/>
  <c r="U129" i="16" s="1"/>
  <c r="U130" i="16" s="1"/>
  <c r="U131" i="16" s="1"/>
  <c r="U132" i="16" s="1"/>
  <c r="U133" i="16" s="1"/>
  <c r="U134" i="16" s="1"/>
  <c r="U135" i="16" s="1"/>
  <c r="U136" i="16" s="1"/>
  <c r="U137" i="16" s="1"/>
  <c r="U138" i="16" s="1"/>
  <c r="U139" i="16" s="1"/>
  <c r="U140" i="16" s="1"/>
  <c r="U141" i="16" s="1"/>
  <c r="U142" i="16" s="1"/>
  <c r="U143" i="16" s="1"/>
  <c r="U144" i="16" s="1"/>
  <c r="U145" i="16" s="1"/>
  <c r="U146" i="16" s="1"/>
  <c r="U147" i="16" s="1"/>
  <c r="U148" i="16" s="1"/>
  <c r="U149" i="16" s="1"/>
  <c r="U150" i="16" s="1"/>
  <c r="U151" i="16" s="1"/>
  <c r="U152" i="16" s="1"/>
  <c r="U153" i="16" s="1"/>
  <c r="U154" i="16" s="1"/>
  <c r="U155" i="16" s="1"/>
  <c r="U156" i="16" s="1"/>
  <c r="U157" i="16" s="1"/>
  <c r="U158" i="16" s="1"/>
  <c r="U159" i="16" s="1"/>
  <c r="U160" i="16" s="1"/>
  <c r="U161" i="16" s="1"/>
  <c r="U162" i="16" s="1"/>
  <c r="U163" i="16" s="1"/>
  <c r="U164" i="16" s="1"/>
  <c r="U165" i="16" s="1"/>
  <c r="U166" i="16" s="1"/>
  <c r="U167" i="16" s="1"/>
  <c r="U168" i="16" s="1"/>
  <c r="U169" i="16" s="1"/>
  <c r="U170" i="16" s="1"/>
  <c r="U171" i="16" s="1"/>
  <c r="U172" i="16" s="1"/>
  <c r="U173" i="16" s="1"/>
  <c r="U174" i="16" s="1"/>
  <c r="U175" i="16" s="1"/>
  <c r="U176" i="16" s="1"/>
  <c r="U177" i="16" s="1"/>
  <c r="U178" i="16" s="1"/>
  <c r="U179" i="16" s="1"/>
  <c r="U180" i="16" s="1"/>
  <c r="U181" i="16" s="1"/>
  <c r="U182" i="16" s="1"/>
  <c r="U183" i="16" s="1"/>
  <c r="U184" i="16" s="1"/>
  <c r="U185" i="16" s="1"/>
  <c r="U186" i="16" s="1"/>
  <c r="U187" i="16" s="1"/>
  <c r="U188" i="16" s="1"/>
  <c r="U189" i="16" s="1"/>
  <c r="U190" i="16" s="1"/>
  <c r="U191" i="16" s="1"/>
  <c r="U192" i="16" s="1"/>
  <c r="U193" i="16" s="1"/>
  <c r="U194" i="16" s="1"/>
  <c r="U195" i="16" s="1"/>
  <c r="U196" i="16" s="1"/>
  <c r="U197" i="16" s="1"/>
  <c r="U198" i="16" s="1"/>
  <c r="U199" i="16" s="1"/>
  <c r="U200" i="16" s="1"/>
  <c r="U201" i="16" s="1"/>
  <c r="U202" i="16" s="1"/>
  <c r="U203" i="16" s="1"/>
  <c r="U204" i="16" s="1"/>
  <c r="U205" i="16" s="1"/>
  <c r="U206" i="16" s="1"/>
  <c r="U207" i="16" s="1"/>
  <c r="U208" i="16" s="1"/>
  <c r="U209" i="16" s="1"/>
  <c r="U210" i="16" s="1"/>
  <c r="U211" i="16" s="1"/>
  <c r="U212" i="16" s="1"/>
  <c r="U213" i="16" s="1"/>
  <c r="U214" i="16" s="1"/>
  <c r="U215" i="16" s="1"/>
  <c r="U216" i="16" s="1"/>
  <c r="U217" i="16" s="1"/>
  <c r="U218" i="16" s="1"/>
  <c r="U219" i="16" s="1"/>
  <c r="U220" i="16" s="1"/>
  <c r="U221" i="16" s="1"/>
  <c r="U222" i="16" s="1"/>
  <c r="U223" i="16" s="1"/>
  <c r="U224" i="16" s="1"/>
  <c r="U225" i="16" s="1"/>
  <c r="U226" i="16" s="1"/>
  <c r="U227" i="16" s="1"/>
  <c r="U228" i="16" s="1"/>
  <c r="U229" i="16" s="1"/>
  <c r="U230" i="16" s="1"/>
  <c r="U231" i="16" s="1"/>
  <c r="U232" i="16" s="1"/>
  <c r="U233" i="16" s="1"/>
  <c r="U234" i="16" s="1"/>
  <c r="U235" i="16" s="1"/>
  <c r="U236" i="16" s="1"/>
  <c r="U237" i="16" s="1"/>
  <c r="U238" i="16" s="1"/>
  <c r="U239" i="16" s="1"/>
  <c r="U240" i="16" s="1"/>
  <c r="U241" i="16" s="1"/>
  <c r="U242" i="16" s="1"/>
  <c r="U243" i="16" s="1"/>
  <c r="U244" i="16" s="1"/>
  <c r="U245" i="16" s="1"/>
  <c r="U246" i="16" s="1"/>
  <c r="U247" i="16" s="1"/>
  <c r="U248" i="16" s="1"/>
  <c r="U249" i="16" s="1"/>
  <c r="U250" i="16" s="1"/>
  <c r="U251" i="16" s="1"/>
  <c r="U252" i="16" s="1"/>
  <c r="U253" i="16" s="1"/>
  <c r="U254" i="16" s="1"/>
  <c r="U255" i="16" s="1"/>
  <c r="U256" i="16" s="1"/>
  <c r="U257" i="16" s="1"/>
  <c r="U258" i="16" s="1"/>
  <c r="U259" i="16" s="1"/>
  <c r="U260" i="16" s="1"/>
  <c r="U261" i="16" s="1"/>
  <c r="U262" i="16" s="1"/>
  <c r="U263" i="16" s="1"/>
  <c r="U264" i="16" s="1"/>
  <c r="U265" i="16" s="1"/>
  <c r="U266" i="16" s="1"/>
  <c r="U267" i="16" s="1"/>
  <c r="U268" i="16" s="1"/>
  <c r="U269" i="16" s="1"/>
  <c r="U270" i="16" s="1"/>
  <c r="U271" i="16" s="1"/>
  <c r="U272" i="16" s="1"/>
  <c r="U273" i="16" s="1"/>
  <c r="U274" i="16" s="1"/>
  <c r="U275" i="16" s="1"/>
  <c r="U276" i="16" s="1"/>
  <c r="U277" i="16" s="1"/>
  <c r="U278" i="16" s="1"/>
  <c r="U279" i="16" s="1"/>
  <c r="U280" i="16" s="1"/>
  <c r="U281" i="16" s="1"/>
  <c r="U282" i="16" s="1"/>
  <c r="U283" i="16" s="1"/>
  <c r="U284" i="16" s="1"/>
  <c r="U285" i="16" s="1"/>
  <c r="U286" i="16" s="1"/>
  <c r="U287" i="16" s="1"/>
  <c r="U288" i="16" s="1"/>
  <c r="U289" i="16" s="1"/>
  <c r="U290" i="16" s="1"/>
  <c r="U291" i="16" s="1"/>
  <c r="U292" i="16" s="1"/>
  <c r="U293" i="16" s="1"/>
  <c r="U294" i="16" s="1"/>
  <c r="U295" i="16" s="1"/>
  <c r="U296" i="16" s="1"/>
  <c r="U297" i="16" s="1"/>
  <c r="U298" i="16" s="1"/>
  <c r="U299" i="16" s="1"/>
  <c r="U300" i="16" s="1"/>
  <c r="U301" i="16" s="1"/>
  <c r="U302" i="16" s="1"/>
  <c r="U303" i="16" s="1"/>
  <c r="U304" i="16" s="1"/>
  <c r="U305" i="16" s="1"/>
  <c r="U306" i="16" s="1"/>
  <c r="U307" i="16" s="1"/>
  <c r="U308" i="16" s="1"/>
  <c r="U309" i="16" s="1"/>
  <c r="U310" i="16" s="1"/>
  <c r="U311" i="16" s="1"/>
  <c r="U312" i="16" s="1"/>
  <c r="U313" i="16" s="1"/>
  <c r="U314" i="16" s="1"/>
  <c r="U315" i="16" s="1"/>
  <c r="U316" i="16" s="1"/>
  <c r="U317" i="16" s="1"/>
  <c r="U318" i="16" s="1"/>
  <c r="U319" i="16" s="1"/>
  <c r="U320" i="16" s="1"/>
  <c r="U321" i="16" s="1"/>
  <c r="U322" i="16" s="1"/>
  <c r="U323" i="16" s="1"/>
  <c r="U324" i="16" s="1"/>
  <c r="U325" i="16" s="1"/>
  <c r="U326" i="16" s="1"/>
  <c r="U327" i="16" s="1"/>
  <c r="U328" i="16" s="1"/>
  <c r="U329" i="16" s="1"/>
  <c r="U330" i="16" s="1"/>
  <c r="U331" i="16" s="1"/>
  <c r="U332" i="16" s="1"/>
  <c r="I331" i="16"/>
  <c r="D330" i="25"/>
  <c r="T33" i="16"/>
  <c r="C331" i="16"/>
  <c r="F330" i="25"/>
  <c r="S34" i="25"/>
  <c r="Q40" i="7"/>
  <c r="A29" i="7" s="1"/>
  <c r="E331" i="16"/>
  <c r="V33" i="14"/>
  <c r="U31" i="15"/>
  <c r="W33" i="14"/>
  <c r="W34" i="14" s="1"/>
  <c r="Q51" i="16"/>
  <c r="A29" i="16" s="1"/>
  <c r="A30" i="16" s="1"/>
  <c r="I30" i="16" s="1"/>
  <c r="AD36" i="21"/>
  <c r="AD37" i="21" s="1"/>
  <c r="AD38" i="21" s="1"/>
  <c r="AD39" i="21" s="1"/>
  <c r="AD40" i="21" s="1"/>
  <c r="AD41" i="21" s="1"/>
  <c r="AD42" i="21" s="1"/>
  <c r="AD43" i="21" s="1"/>
  <c r="AD44" i="21" s="1"/>
  <c r="AD45" i="21" s="1"/>
  <c r="AD46" i="21" s="1"/>
  <c r="AD47" i="21" s="1"/>
  <c r="AD48" i="21" s="1"/>
  <c r="AD49" i="21" s="1"/>
  <c r="AD50" i="21" s="1"/>
  <c r="AD51" i="21" s="1"/>
  <c r="AD52" i="21" s="1"/>
  <c r="AD53" i="21" s="1"/>
  <c r="AD54" i="21" s="1"/>
  <c r="AD55" i="21" s="1"/>
  <c r="AD56" i="21" s="1"/>
  <c r="AD57" i="21" s="1"/>
  <c r="AD58" i="21" s="1"/>
  <c r="AD59" i="21" s="1"/>
  <c r="AD60" i="21" s="1"/>
  <c r="AD61" i="21" s="1"/>
  <c r="AD62" i="21" s="1"/>
  <c r="AD63" i="21" s="1"/>
  <c r="AD64" i="21" s="1"/>
  <c r="AD65" i="21" s="1"/>
  <c r="AD66" i="21" s="1"/>
  <c r="AD67" i="21" s="1"/>
  <c r="AD68" i="21" s="1"/>
  <c r="AD69" i="21" s="1"/>
  <c r="AD70" i="21" s="1"/>
  <c r="AD71" i="21" s="1"/>
  <c r="AD72" i="21" s="1"/>
  <c r="AD73" i="21" s="1"/>
  <c r="AD74" i="21" s="1"/>
  <c r="AD75" i="21" s="1"/>
  <c r="AD76" i="21" s="1"/>
  <c r="AD77" i="21" s="1"/>
  <c r="AD78" i="21" s="1"/>
  <c r="AD79" i="21" s="1"/>
  <c r="AD80" i="21" s="1"/>
  <c r="AD81" i="21" s="1"/>
  <c r="AD82" i="21" s="1"/>
  <c r="AD83" i="21" s="1"/>
  <c r="AD84" i="21" s="1"/>
  <c r="AD85" i="21" s="1"/>
  <c r="AD86" i="21" s="1"/>
  <c r="AD87" i="21" s="1"/>
  <c r="AD88" i="21" s="1"/>
  <c r="AD89" i="21" s="1"/>
  <c r="AD90" i="21" s="1"/>
  <c r="AD91" i="21" s="1"/>
  <c r="AD92" i="21" s="1"/>
  <c r="AD93" i="21" s="1"/>
  <c r="AD94" i="21" s="1"/>
  <c r="AD95" i="21" s="1"/>
  <c r="AD96" i="21" s="1"/>
  <c r="AD97" i="21" s="1"/>
  <c r="AD98" i="21" s="1"/>
  <c r="AD99" i="21" s="1"/>
  <c r="AD100" i="21" s="1"/>
  <c r="AD101" i="21" s="1"/>
  <c r="AD102" i="21" s="1"/>
  <c r="AD103" i="21" s="1"/>
  <c r="AD104" i="21" s="1"/>
  <c r="AD105" i="21" s="1"/>
  <c r="AD106" i="21" s="1"/>
  <c r="AD107" i="21" s="1"/>
  <c r="AD108" i="21" s="1"/>
  <c r="AD109" i="21" s="1"/>
  <c r="AD110" i="21" s="1"/>
  <c r="AD111" i="21" s="1"/>
  <c r="AD112" i="21" s="1"/>
  <c r="AD113" i="21" s="1"/>
  <c r="AD114" i="21" s="1"/>
  <c r="AD115" i="21" s="1"/>
  <c r="AD116" i="21" s="1"/>
  <c r="AD117" i="21" s="1"/>
  <c r="AD118" i="21" s="1"/>
  <c r="AD119" i="21" s="1"/>
  <c r="AD120" i="21" s="1"/>
  <c r="AD121" i="21" s="1"/>
  <c r="AD122" i="21" s="1"/>
  <c r="AD123" i="21" s="1"/>
  <c r="AD124" i="21" s="1"/>
  <c r="AD125" i="21" s="1"/>
  <c r="AD126" i="21" s="1"/>
  <c r="AD127" i="21" s="1"/>
  <c r="AD128" i="21" s="1"/>
  <c r="AD129" i="21" s="1"/>
  <c r="AD130" i="21" s="1"/>
  <c r="AD131" i="21" s="1"/>
  <c r="AD132" i="21" s="1"/>
  <c r="AD133" i="21" s="1"/>
  <c r="AD134" i="21" s="1"/>
  <c r="AD135" i="21" s="1"/>
  <c r="AD136" i="21" s="1"/>
  <c r="AD137" i="21" s="1"/>
  <c r="AD138" i="21" s="1"/>
  <c r="AD139" i="21" s="1"/>
  <c r="AD140" i="21" s="1"/>
  <c r="AD141" i="21" s="1"/>
  <c r="AD142" i="21" s="1"/>
  <c r="AD143" i="21" s="1"/>
  <c r="AD144" i="21" s="1"/>
  <c r="AD145" i="21" s="1"/>
  <c r="AD146" i="21" s="1"/>
  <c r="AD147" i="21" s="1"/>
  <c r="AD148" i="21" s="1"/>
  <c r="AD149" i="21" s="1"/>
  <c r="AD150" i="21" s="1"/>
  <c r="AD151" i="21" s="1"/>
  <c r="AD152" i="21" s="1"/>
  <c r="AD153" i="21" s="1"/>
  <c r="AD154" i="21" s="1"/>
  <c r="AD155" i="21" s="1"/>
  <c r="AD156" i="21" s="1"/>
  <c r="AD157" i="21" s="1"/>
  <c r="AD158" i="21" s="1"/>
  <c r="AD159" i="21" s="1"/>
  <c r="AD160" i="21" s="1"/>
  <c r="AD161" i="21" s="1"/>
  <c r="AD162" i="21" s="1"/>
  <c r="AD163" i="21" s="1"/>
  <c r="AD164" i="21" s="1"/>
  <c r="AD165" i="21" s="1"/>
  <c r="AD166" i="21" s="1"/>
  <c r="AD167" i="21" s="1"/>
  <c r="AD168" i="21" s="1"/>
  <c r="AD169" i="21" s="1"/>
  <c r="AD170" i="21" s="1"/>
  <c r="AD171" i="21" s="1"/>
  <c r="AD172" i="21" s="1"/>
  <c r="AD173" i="21" s="1"/>
  <c r="AD174" i="21" s="1"/>
  <c r="AD175" i="21" s="1"/>
  <c r="AD176" i="21" s="1"/>
  <c r="AD177" i="21" s="1"/>
  <c r="AD178" i="21" s="1"/>
  <c r="AD179" i="21" s="1"/>
  <c r="AD180" i="21" s="1"/>
  <c r="AD181" i="21" s="1"/>
  <c r="AD182" i="21" s="1"/>
  <c r="AD183" i="21" s="1"/>
  <c r="AD184" i="21" s="1"/>
  <c r="AD185" i="21" s="1"/>
  <c r="AD186" i="21" s="1"/>
  <c r="AD187" i="21" s="1"/>
  <c r="AD188" i="21" s="1"/>
  <c r="AD189" i="21" s="1"/>
  <c r="AD190" i="21" s="1"/>
  <c r="AD191" i="21" s="1"/>
  <c r="AD192" i="21" s="1"/>
  <c r="AD193" i="21" s="1"/>
  <c r="AD194" i="21" s="1"/>
  <c r="AD195" i="21" s="1"/>
  <c r="AD196" i="21" s="1"/>
  <c r="AD197" i="21" s="1"/>
  <c r="AD198" i="21" s="1"/>
  <c r="AD199" i="21" s="1"/>
  <c r="AD200" i="21" s="1"/>
  <c r="AD201" i="21" s="1"/>
  <c r="AD202" i="21" s="1"/>
  <c r="AD203" i="21" s="1"/>
  <c r="AD204" i="21" s="1"/>
  <c r="AD205" i="21" s="1"/>
  <c r="AD206" i="21" s="1"/>
  <c r="AD207" i="21" s="1"/>
  <c r="AD208" i="21" s="1"/>
  <c r="AD209" i="21" s="1"/>
  <c r="AD210" i="21" s="1"/>
  <c r="AD211" i="21" s="1"/>
  <c r="AD212" i="21" s="1"/>
  <c r="AD213" i="21" s="1"/>
  <c r="AD214" i="21" s="1"/>
  <c r="AD215" i="21" s="1"/>
  <c r="AD216" i="21" s="1"/>
  <c r="AD217" i="21" s="1"/>
  <c r="AD218" i="21" s="1"/>
  <c r="AD219" i="21" s="1"/>
  <c r="AD220" i="21" s="1"/>
  <c r="AD221" i="21" s="1"/>
  <c r="AD222" i="21" s="1"/>
  <c r="AD223" i="21" s="1"/>
  <c r="AD224" i="21" s="1"/>
  <c r="AD225" i="21" s="1"/>
  <c r="AD226" i="21" s="1"/>
  <c r="AD227" i="21" s="1"/>
  <c r="AD228" i="21" s="1"/>
  <c r="AD229" i="21" s="1"/>
  <c r="AD230" i="21" s="1"/>
  <c r="AD231" i="21" s="1"/>
  <c r="AD232" i="21" s="1"/>
  <c r="AD233" i="21" s="1"/>
  <c r="AD234" i="21" s="1"/>
  <c r="AD235" i="21" s="1"/>
  <c r="AD236" i="21" s="1"/>
  <c r="AD237" i="21" s="1"/>
  <c r="AD238" i="21" s="1"/>
  <c r="AD239" i="21" s="1"/>
  <c r="AD240" i="21" s="1"/>
  <c r="AD241" i="21" s="1"/>
  <c r="AD242" i="21" s="1"/>
  <c r="AD243" i="21" s="1"/>
  <c r="AD244" i="21" s="1"/>
  <c r="AD245" i="21" s="1"/>
  <c r="AD246" i="21" s="1"/>
  <c r="AD247" i="21" s="1"/>
  <c r="AD248" i="21" s="1"/>
  <c r="AD249" i="21" s="1"/>
  <c r="AD250" i="21" s="1"/>
  <c r="AD251" i="21" s="1"/>
  <c r="AD252" i="21" s="1"/>
  <c r="AD253" i="21" s="1"/>
  <c r="AD254" i="21" s="1"/>
  <c r="AD255" i="21" s="1"/>
  <c r="AD256" i="21" s="1"/>
  <c r="AD257" i="21" s="1"/>
  <c r="AD258" i="21" s="1"/>
  <c r="AD259" i="21" s="1"/>
  <c r="AD260" i="21" s="1"/>
  <c r="AD261" i="21" s="1"/>
  <c r="AD262" i="21" s="1"/>
  <c r="AD263" i="21" s="1"/>
  <c r="AD264" i="21" s="1"/>
  <c r="AD265" i="21" s="1"/>
  <c r="AD266" i="21" s="1"/>
  <c r="AD267" i="21" s="1"/>
  <c r="AD268" i="21" s="1"/>
  <c r="AD269" i="21" s="1"/>
  <c r="AD270" i="21" s="1"/>
  <c r="AD271" i="21" s="1"/>
  <c r="AD272" i="21" s="1"/>
  <c r="AD273" i="21" s="1"/>
  <c r="AD274" i="21" s="1"/>
  <c r="AD275" i="21" s="1"/>
  <c r="AD276" i="21" s="1"/>
  <c r="AD277" i="21" s="1"/>
  <c r="AD278" i="21" s="1"/>
  <c r="AD279" i="21" s="1"/>
  <c r="AD280" i="21" s="1"/>
  <c r="AD281" i="21" s="1"/>
  <c r="AD282" i="21" s="1"/>
  <c r="AD283" i="21" s="1"/>
  <c r="AD284" i="21" s="1"/>
  <c r="AD285" i="21" s="1"/>
  <c r="AD286" i="21" s="1"/>
  <c r="AD287" i="21" s="1"/>
  <c r="AD288" i="21" s="1"/>
  <c r="AD289" i="21" s="1"/>
  <c r="AD290" i="21" s="1"/>
  <c r="AD291" i="21" s="1"/>
  <c r="AD292" i="21" s="1"/>
  <c r="AD293" i="21" s="1"/>
  <c r="AD294" i="21" s="1"/>
  <c r="AD295" i="21" s="1"/>
  <c r="AD296" i="21" s="1"/>
  <c r="AD297" i="21" s="1"/>
  <c r="AD298" i="21" s="1"/>
  <c r="AD299" i="21" s="1"/>
  <c r="AD300" i="21" s="1"/>
  <c r="AD301" i="21" s="1"/>
  <c r="AD302" i="21" s="1"/>
  <c r="AD303" i="21" s="1"/>
  <c r="AD304" i="21" s="1"/>
  <c r="AD305" i="21" s="1"/>
  <c r="AD306" i="21" s="1"/>
  <c r="AD307" i="21" s="1"/>
  <c r="AD308" i="21" s="1"/>
  <c r="AD309" i="21" s="1"/>
  <c r="AD310" i="21" s="1"/>
  <c r="AD311" i="21" s="1"/>
  <c r="AD312" i="21" s="1"/>
  <c r="AD313" i="21" s="1"/>
  <c r="AD314" i="21" s="1"/>
  <c r="AD315" i="21" s="1"/>
  <c r="AD316" i="21" s="1"/>
  <c r="AD317" i="21" s="1"/>
  <c r="AD318" i="21" s="1"/>
  <c r="AD319" i="21" s="1"/>
  <c r="AD320" i="21" s="1"/>
  <c r="AD321" i="21" s="1"/>
  <c r="AD322" i="21" s="1"/>
  <c r="AD323" i="21" s="1"/>
  <c r="AD324" i="21" s="1"/>
  <c r="AD325" i="21" s="1"/>
  <c r="AD326" i="21" s="1"/>
  <c r="AD327" i="21" s="1"/>
  <c r="AD328" i="21" s="1"/>
  <c r="AD329" i="21" s="1"/>
  <c r="AD330" i="21" s="1"/>
  <c r="AD331" i="21" s="1"/>
  <c r="AD332" i="21" s="1"/>
  <c r="AD333" i="21" s="1"/>
  <c r="AD334" i="21" s="1"/>
  <c r="AD335" i="21" s="1"/>
  <c r="Y54" i="21"/>
  <c r="A29" i="21" s="1"/>
  <c r="O37" i="15"/>
  <c r="O46" i="15"/>
  <c r="O42" i="15" s="1"/>
  <c r="O41" i="15"/>
  <c r="W49" i="21"/>
  <c r="W46" i="21"/>
  <c r="A30" i="30" l="1"/>
  <c r="L30" i="30" s="1"/>
  <c r="W49" i="23"/>
  <c r="X49" i="23" s="1"/>
  <c r="M22" i="23" s="1"/>
  <c r="AD51" i="29"/>
  <c r="A29" i="29" s="1"/>
  <c r="W48" i="22"/>
  <c r="AF33" i="29"/>
  <c r="AH34" i="29"/>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H86" i="29" s="1"/>
  <c r="AH87" i="29" s="1"/>
  <c r="AH88" i="29" s="1"/>
  <c r="AH89" i="29" s="1"/>
  <c r="AH90" i="29" s="1"/>
  <c r="AH91" i="29" s="1"/>
  <c r="AH92" i="29" s="1"/>
  <c r="AH93" i="29" s="1"/>
  <c r="AH94" i="29" s="1"/>
  <c r="AH95" i="29" s="1"/>
  <c r="AH96" i="29" s="1"/>
  <c r="AH97" i="29" s="1"/>
  <c r="AH98" i="29" s="1"/>
  <c r="AH99" i="29" s="1"/>
  <c r="AH100" i="29" s="1"/>
  <c r="AH101" i="29" s="1"/>
  <c r="AH102" i="29" s="1"/>
  <c r="AH103" i="29" s="1"/>
  <c r="AH104" i="29" s="1"/>
  <c r="AH105" i="29" s="1"/>
  <c r="AH106" i="29" s="1"/>
  <c r="AH107" i="29" s="1"/>
  <c r="AH108" i="29" s="1"/>
  <c r="AH109" i="29" s="1"/>
  <c r="AH110" i="29" s="1"/>
  <c r="AH111" i="29" s="1"/>
  <c r="AH112" i="29" s="1"/>
  <c r="AH113" i="29" s="1"/>
  <c r="AH114" i="29" s="1"/>
  <c r="AH115" i="29" s="1"/>
  <c r="AH116" i="29" s="1"/>
  <c r="AH117" i="29" s="1"/>
  <c r="AH118" i="29" s="1"/>
  <c r="AH119" i="29" s="1"/>
  <c r="AH120" i="29" s="1"/>
  <c r="AH121" i="29" s="1"/>
  <c r="AH122" i="29" s="1"/>
  <c r="AH123" i="29" s="1"/>
  <c r="AH124" i="29" s="1"/>
  <c r="AH125" i="29" s="1"/>
  <c r="AH126" i="29" s="1"/>
  <c r="AH127" i="29" s="1"/>
  <c r="AH128" i="29" s="1"/>
  <c r="AH129" i="29" s="1"/>
  <c r="AH130" i="29" s="1"/>
  <c r="AH131" i="29" s="1"/>
  <c r="AH132" i="29" s="1"/>
  <c r="AH133" i="29" s="1"/>
  <c r="AH134" i="29" s="1"/>
  <c r="AH135" i="29" s="1"/>
  <c r="AH136" i="29" s="1"/>
  <c r="AH137" i="29" s="1"/>
  <c r="AH138" i="29" s="1"/>
  <c r="AH139" i="29" s="1"/>
  <c r="AH140" i="29" s="1"/>
  <c r="AH141" i="29" s="1"/>
  <c r="AH142" i="29" s="1"/>
  <c r="AH143" i="29" s="1"/>
  <c r="AH144" i="29" s="1"/>
  <c r="AH145" i="29" s="1"/>
  <c r="AH146" i="29" s="1"/>
  <c r="AH147" i="29" s="1"/>
  <c r="AH148" i="29" s="1"/>
  <c r="AH149" i="29" s="1"/>
  <c r="AH150" i="29" s="1"/>
  <c r="AH151" i="29" s="1"/>
  <c r="AH152" i="29" s="1"/>
  <c r="AH153" i="29" s="1"/>
  <c r="AH154" i="29" s="1"/>
  <c r="AH155" i="29" s="1"/>
  <c r="AH156" i="29" s="1"/>
  <c r="AH157" i="29" s="1"/>
  <c r="AH158" i="29" s="1"/>
  <c r="AH159" i="29" s="1"/>
  <c r="AH160" i="29" s="1"/>
  <c r="AH161" i="29" s="1"/>
  <c r="AH162" i="29" s="1"/>
  <c r="AH163" i="29" s="1"/>
  <c r="AH164" i="29" s="1"/>
  <c r="AH165" i="29" s="1"/>
  <c r="AH166" i="29" s="1"/>
  <c r="AH167" i="29" s="1"/>
  <c r="AH168" i="29" s="1"/>
  <c r="AH169" i="29" s="1"/>
  <c r="AH170" i="29" s="1"/>
  <c r="AH171" i="29" s="1"/>
  <c r="AH172" i="29" s="1"/>
  <c r="AH173" i="29" s="1"/>
  <c r="AH174" i="29" s="1"/>
  <c r="AH175" i="29" s="1"/>
  <c r="AH176" i="29" s="1"/>
  <c r="AH177" i="29" s="1"/>
  <c r="AH178" i="29" s="1"/>
  <c r="AH179" i="29" s="1"/>
  <c r="AH180" i="29" s="1"/>
  <c r="AH181" i="29" s="1"/>
  <c r="AH182" i="29" s="1"/>
  <c r="AH183" i="29" s="1"/>
  <c r="AH184" i="29" s="1"/>
  <c r="AH185" i="29" s="1"/>
  <c r="AH186" i="29" s="1"/>
  <c r="AH187" i="29" s="1"/>
  <c r="AH188" i="29" s="1"/>
  <c r="AH189" i="29" s="1"/>
  <c r="AH190" i="29" s="1"/>
  <c r="AH191" i="29" s="1"/>
  <c r="AH192" i="29" s="1"/>
  <c r="AH193" i="29" s="1"/>
  <c r="AH194" i="29" s="1"/>
  <c r="AH195" i="29" s="1"/>
  <c r="AH196" i="29" s="1"/>
  <c r="AH197" i="29" s="1"/>
  <c r="AH198" i="29" s="1"/>
  <c r="AH199" i="29" s="1"/>
  <c r="AH200" i="29" s="1"/>
  <c r="AH201" i="29" s="1"/>
  <c r="AH202" i="29" s="1"/>
  <c r="AH203" i="29" s="1"/>
  <c r="AH204" i="29" s="1"/>
  <c r="AH205" i="29" s="1"/>
  <c r="AH206" i="29" s="1"/>
  <c r="AH207" i="29" s="1"/>
  <c r="AH208" i="29" s="1"/>
  <c r="AH209" i="29" s="1"/>
  <c r="AH210" i="29" s="1"/>
  <c r="AH211" i="29" s="1"/>
  <c r="AH212" i="29" s="1"/>
  <c r="AH213" i="29" s="1"/>
  <c r="AH214" i="29" s="1"/>
  <c r="AH215" i="29" s="1"/>
  <c r="AH216" i="29" s="1"/>
  <c r="AH217" i="29" s="1"/>
  <c r="AH218" i="29" s="1"/>
  <c r="AH219" i="29" s="1"/>
  <c r="AH220" i="29" s="1"/>
  <c r="AH221" i="29" s="1"/>
  <c r="AH222" i="29" s="1"/>
  <c r="AH223" i="29" s="1"/>
  <c r="AH224" i="29" s="1"/>
  <c r="AH225" i="29" s="1"/>
  <c r="AH226" i="29" s="1"/>
  <c r="AH227" i="29" s="1"/>
  <c r="AH228" i="29" s="1"/>
  <c r="AH229" i="29" s="1"/>
  <c r="AH230" i="29" s="1"/>
  <c r="AH231" i="29" s="1"/>
  <c r="AH232" i="29" s="1"/>
  <c r="AH233" i="29" s="1"/>
  <c r="AH234" i="29" s="1"/>
  <c r="AH235" i="29" s="1"/>
  <c r="AH236" i="29" s="1"/>
  <c r="AH237" i="29" s="1"/>
  <c r="AH238" i="29" s="1"/>
  <c r="AH239" i="29" s="1"/>
  <c r="AH240" i="29" s="1"/>
  <c r="AH241" i="29" s="1"/>
  <c r="AH242" i="29" s="1"/>
  <c r="AH243" i="29" s="1"/>
  <c r="AH244" i="29" s="1"/>
  <c r="AH245" i="29" s="1"/>
  <c r="AH246" i="29" s="1"/>
  <c r="AH247" i="29" s="1"/>
  <c r="AH248" i="29" s="1"/>
  <c r="AH249" i="29" s="1"/>
  <c r="AH250" i="29" s="1"/>
  <c r="AH251" i="29" s="1"/>
  <c r="AH252" i="29" s="1"/>
  <c r="AH253" i="29" s="1"/>
  <c r="AH254" i="29" s="1"/>
  <c r="AH255" i="29" s="1"/>
  <c r="AH256" i="29" s="1"/>
  <c r="AH257" i="29" s="1"/>
  <c r="AH258" i="29" s="1"/>
  <c r="AH259" i="29" s="1"/>
  <c r="AH260" i="29" s="1"/>
  <c r="AH261" i="29" s="1"/>
  <c r="AH262" i="29" s="1"/>
  <c r="AH263" i="29" s="1"/>
  <c r="AH264" i="29" s="1"/>
  <c r="AH265" i="29" s="1"/>
  <c r="AH266" i="29" s="1"/>
  <c r="AH267" i="29" s="1"/>
  <c r="AH268" i="29" s="1"/>
  <c r="AH269" i="29" s="1"/>
  <c r="AH270" i="29" s="1"/>
  <c r="AH271" i="29" s="1"/>
  <c r="AH272" i="29" s="1"/>
  <c r="AH273" i="29" s="1"/>
  <c r="AH274" i="29" s="1"/>
  <c r="AH275" i="29" s="1"/>
  <c r="AH276" i="29" s="1"/>
  <c r="AH277" i="29" s="1"/>
  <c r="AH278" i="29" s="1"/>
  <c r="AH279" i="29" s="1"/>
  <c r="AH280" i="29" s="1"/>
  <c r="AH281" i="29" s="1"/>
  <c r="AH282" i="29" s="1"/>
  <c r="AH283" i="29" s="1"/>
  <c r="AH284" i="29" s="1"/>
  <c r="AH285" i="29" s="1"/>
  <c r="AH286" i="29" s="1"/>
  <c r="AH287" i="29" s="1"/>
  <c r="AH288" i="29" s="1"/>
  <c r="AH289" i="29" s="1"/>
  <c r="AH290" i="29" s="1"/>
  <c r="AH291" i="29" s="1"/>
  <c r="AH292" i="29" s="1"/>
  <c r="AH293" i="29" s="1"/>
  <c r="AH294" i="29" s="1"/>
  <c r="AH295" i="29" s="1"/>
  <c r="AH296" i="29" s="1"/>
  <c r="AH297" i="29" s="1"/>
  <c r="AH298" i="29" s="1"/>
  <c r="AH299" i="29" s="1"/>
  <c r="AH300" i="29" s="1"/>
  <c r="AH301" i="29" s="1"/>
  <c r="AH302" i="29" s="1"/>
  <c r="AH303" i="29" s="1"/>
  <c r="AH304" i="29" s="1"/>
  <c r="AH305" i="29" s="1"/>
  <c r="AH306" i="29" s="1"/>
  <c r="AH307" i="29" s="1"/>
  <c r="AH308" i="29" s="1"/>
  <c r="AH309" i="29" s="1"/>
  <c r="AH310" i="29" s="1"/>
  <c r="AH311" i="29" s="1"/>
  <c r="AH312" i="29" s="1"/>
  <c r="AH313" i="29" s="1"/>
  <c r="AH314" i="29" s="1"/>
  <c r="AH315" i="29" s="1"/>
  <c r="AH316" i="29" s="1"/>
  <c r="AH317" i="29" s="1"/>
  <c r="AH318" i="29" s="1"/>
  <c r="AH319" i="29" s="1"/>
  <c r="AH320" i="29" s="1"/>
  <c r="AH321" i="29" s="1"/>
  <c r="AH322" i="29" s="1"/>
  <c r="AH323" i="29" s="1"/>
  <c r="AH324" i="29" s="1"/>
  <c r="AH325" i="29" s="1"/>
  <c r="AH326" i="29" s="1"/>
  <c r="AH327" i="29" s="1"/>
  <c r="AH328" i="29" s="1"/>
  <c r="AH329" i="29" s="1"/>
  <c r="AH330" i="29" s="1"/>
  <c r="AH331" i="29" s="1"/>
  <c r="AH332" i="29" s="1"/>
  <c r="W50" i="21"/>
  <c r="X50" i="21" s="1"/>
  <c r="M22" i="21" s="1"/>
  <c r="AD38" i="20"/>
  <c r="Y54" i="28"/>
  <c r="A29" i="28" s="1"/>
  <c r="B29" i="28" s="1"/>
  <c r="Q29" i="28" s="1"/>
  <c r="W50" i="22"/>
  <c r="X50" i="22" s="1"/>
  <c r="M22" i="22" s="1"/>
  <c r="S48" i="26"/>
  <c r="AG34" i="20"/>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G238" i="20" s="1"/>
  <c r="AG239" i="20" s="1"/>
  <c r="AG240" i="20" s="1"/>
  <c r="AG241" i="20" s="1"/>
  <c r="AG242" i="20" s="1"/>
  <c r="AG243" i="20" s="1"/>
  <c r="AG244" i="20" s="1"/>
  <c r="AG245" i="20" s="1"/>
  <c r="AG246" i="20" s="1"/>
  <c r="AG247" i="20" s="1"/>
  <c r="AG248" i="20" s="1"/>
  <c r="AG249" i="20" s="1"/>
  <c r="AG250" i="20" s="1"/>
  <c r="AG251" i="20" s="1"/>
  <c r="AG252" i="20" s="1"/>
  <c r="AG253" i="20" s="1"/>
  <c r="AG254" i="20" s="1"/>
  <c r="AG255" i="20" s="1"/>
  <c r="AG256" i="20" s="1"/>
  <c r="AG257" i="20" s="1"/>
  <c r="AG258" i="20" s="1"/>
  <c r="AG259" i="20" s="1"/>
  <c r="AG260" i="20" s="1"/>
  <c r="AG261" i="20" s="1"/>
  <c r="AG262" i="20" s="1"/>
  <c r="AG263" i="20" s="1"/>
  <c r="AG264" i="20" s="1"/>
  <c r="AG265" i="20" s="1"/>
  <c r="AG266" i="20" s="1"/>
  <c r="AG267" i="20" s="1"/>
  <c r="AG268" i="20" s="1"/>
  <c r="AG269" i="20" s="1"/>
  <c r="AG270" i="20" s="1"/>
  <c r="AG271" i="20" s="1"/>
  <c r="AG272" i="20" s="1"/>
  <c r="AG273" i="20" s="1"/>
  <c r="AG274" i="20" s="1"/>
  <c r="AG275" i="20" s="1"/>
  <c r="AG276" i="20" s="1"/>
  <c r="AG277" i="20" s="1"/>
  <c r="AG278" i="20" s="1"/>
  <c r="AG279" i="20" s="1"/>
  <c r="AG280" i="20" s="1"/>
  <c r="AG281" i="20" s="1"/>
  <c r="AG282" i="20" s="1"/>
  <c r="AG283" i="20" s="1"/>
  <c r="AG284" i="20" s="1"/>
  <c r="AG285" i="20" s="1"/>
  <c r="AG286" i="20" s="1"/>
  <c r="AG287" i="20" s="1"/>
  <c r="AG288" i="20" s="1"/>
  <c r="AG289" i="20" s="1"/>
  <c r="AG290" i="20" s="1"/>
  <c r="AG291" i="20" s="1"/>
  <c r="AG292" i="20" s="1"/>
  <c r="AG293" i="20" s="1"/>
  <c r="AG294" i="20" s="1"/>
  <c r="AG295" i="20" s="1"/>
  <c r="AG296" i="20" s="1"/>
  <c r="AG297" i="20" s="1"/>
  <c r="AG298" i="20" s="1"/>
  <c r="AG299" i="20" s="1"/>
  <c r="AG300" i="20" s="1"/>
  <c r="AG301" i="20" s="1"/>
  <c r="AG302" i="20" s="1"/>
  <c r="AG303" i="20" s="1"/>
  <c r="AG304" i="20" s="1"/>
  <c r="AG305" i="20" s="1"/>
  <c r="AG306" i="20" s="1"/>
  <c r="AG307" i="20" s="1"/>
  <c r="AG308" i="20" s="1"/>
  <c r="AG309" i="20" s="1"/>
  <c r="AG310" i="20" s="1"/>
  <c r="AG311" i="20" s="1"/>
  <c r="AG312" i="20" s="1"/>
  <c r="AG313" i="20" s="1"/>
  <c r="AG314" i="20" s="1"/>
  <c r="AG315" i="20" s="1"/>
  <c r="AG316" i="20" s="1"/>
  <c r="AG317" i="20" s="1"/>
  <c r="AG318" i="20" s="1"/>
  <c r="AG319" i="20" s="1"/>
  <c r="AG320" i="20" s="1"/>
  <c r="AG321" i="20" s="1"/>
  <c r="AG322" i="20" s="1"/>
  <c r="AG323" i="20" s="1"/>
  <c r="AG324" i="20" s="1"/>
  <c r="AG325" i="20" s="1"/>
  <c r="AG326" i="20" s="1"/>
  <c r="AG327" i="20" s="1"/>
  <c r="AG328" i="20" s="1"/>
  <c r="AG329" i="20" s="1"/>
  <c r="AG330" i="20" s="1"/>
  <c r="AG331" i="20" s="1"/>
  <c r="AG332" i="20" s="1"/>
  <c r="R37" i="30"/>
  <c r="J22" i="30" s="1"/>
  <c r="H22" i="30" s="1"/>
  <c r="R37" i="14"/>
  <c r="J22" i="14" s="1"/>
  <c r="E15" i="17" s="1"/>
  <c r="U29" i="13"/>
  <c r="U30" i="13" s="1"/>
  <c r="U31" i="13" s="1"/>
  <c r="U32" i="13" s="1"/>
  <c r="U33" i="13" s="1"/>
  <c r="U34" i="13" s="1"/>
  <c r="U35" i="13" s="1"/>
  <c r="U36" i="13" s="1"/>
  <c r="U37" i="13" s="1"/>
  <c r="U38" i="13" s="1"/>
  <c r="U39" i="13" s="1"/>
  <c r="U40" i="13" s="1"/>
  <c r="U41" i="13" s="1"/>
  <c r="U42" i="13" s="1"/>
  <c r="U43" i="13" s="1"/>
  <c r="U44" i="13" s="1"/>
  <c r="U45" i="13" s="1"/>
  <c r="U46" i="13" s="1"/>
  <c r="U47" i="13" s="1"/>
  <c r="U48" i="13" s="1"/>
  <c r="U49" i="13" s="1"/>
  <c r="U50" i="13" s="1"/>
  <c r="U51" i="13" s="1"/>
  <c r="U52" i="13" s="1"/>
  <c r="U53" i="13" s="1"/>
  <c r="U54" i="13" s="1"/>
  <c r="U55" i="13" s="1"/>
  <c r="U56" i="13" s="1"/>
  <c r="U57" i="13" s="1"/>
  <c r="U58" i="13" s="1"/>
  <c r="U59" i="13" s="1"/>
  <c r="U60" i="13" s="1"/>
  <c r="U61" i="13" s="1"/>
  <c r="U62" i="13" s="1"/>
  <c r="U63" i="13" s="1"/>
  <c r="U64" i="13" s="1"/>
  <c r="U65" i="13" s="1"/>
  <c r="U66" i="13" s="1"/>
  <c r="U67" i="13" s="1"/>
  <c r="U68" i="13" s="1"/>
  <c r="U69" i="13" s="1"/>
  <c r="U70" i="13" s="1"/>
  <c r="U71" i="13" s="1"/>
  <c r="U72" i="13" s="1"/>
  <c r="U73" i="13" s="1"/>
  <c r="U74" i="13" s="1"/>
  <c r="U75" i="13" s="1"/>
  <c r="U76" i="13" s="1"/>
  <c r="U77" i="13" s="1"/>
  <c r="U78" i="13" s="1"/>
  <c r="U79" i="13" s="1"/>
  <c r="U80" i="13" s="1"/>
  <c r="U81" i="13" s="1"/>
  <c r="U82" i="13" s="1"/>
  <c r="U83" i="13" s="1"/>
  <c r="U84" i="13" s="1"/>
  <c r="U85" i="13" s="1"/>
  <c r="U86" i="13" s="1"/>
  <c r="U87" i="13" s="1"/>
  <c r="U88" i="13" s="1"/>
  <c r="U89" i="13" s="1"/>
  <c r="U90" i="13" s="1"/>
  <c r="U91" i="13" s="1"/>
  <c r="U92" i="13" s="1"/>
  <c r="U93" i="13" s="1"/>
  <c r="U94" i="13" s="1"/>
  <c r="U95" i="13" s="1"/>
  <c r="U96" i="13" s="1"/>
  <c r="U97" i="13" s="1"/>
  <c r="U98" i="13" s="1"/>
  <c r="U99" i="13" s="1"/>
  <c r="U100" i="13" s="1"/>
  <c r="U101" i="13" s="1"/>
  <c r="U102" i="13" s="1"/>
  <c r="U103" i="13" s="1"/>
  <c r="U104" i="13" s="1"/>
  <c r="U105" i="13" s="1"/>
  <c r="U106" i="13" s="1"/>
  <c r="U107" i="13" s="1"/>
  <c r="U108" i="13" s="1"/>
  <c r="U109" i="13" s="1"/>
  <c r="U110" i="13" s="1"/>
  <c r="U111" i="13" s="1"/>
  <c r="U112" i="13" s="1"/>
  <c r="U113" i="13" s="1"/>
  <c r="U114" i="13" s="1"/>
  <c r="U115" i="13" s="1"/>
  <c r="U116" i="13" s="1"/>
  <c r="U117" i="13" s="1"/>
  <c r="U118" i="13" s="1"/>
  <c r="U119" i="13" s="1"/>
  <c r="U120" i="13" s="1"/>
  <c r="U121" i="13" s="1"/>
  <c r="U122" i="13" s="1"/>
  <c r="U123" i="13" s="1"/>
  <c r="U124" i="13" s="1"/>
  <c r="U125" i="13" s="1"/>
  <c r="U126" i="13" s="1"/>
  <c r="U127" i="13" s="1"/>
  <c r="U128" i="13" s="1"/>
  <c r="U129" i="13" s="1"/>
  <c r="U130" i="13" s="1"/>
  <c r="U131" i="13" s="1"/>
  <c r="U132" i="13" s="1"/>
  <c r="U133" i="13" s="1"/>
  <c r="U134" i="13" s="1"/>
  <c r="U135" i="13" s="1"/>
  <c r="U136" i="13" s="1"/>
  <c r="U137" i="13" s="1"/>
  <c r="U138" i="13" s="1"/>
  <c r="U139" i="13" s="1"/>
  <c r="U140" i="13" s="1"/>
  <c r="U141" i="13" s="1"/>
  <c r="O47" i="16"/>
  <c r="G22" i="16" s="1"/>
  <c r="O36" i="7"/>
  <c r="G22" i="7" s="1"/>
  <c r="A23" i="17"/>
  <c r="B29" i="13"/>
  <c r="D29" i="13" s="1"/>
  <c r="T27" i="14"/>
  <c r="B29" i="27"/>
  <c r="D29" i="27" s="1"/>
  <c r="A30" i="13"/>
  <c r="I30" i="13" s="1"/>
  <c r="O42" i="13"/>
  <c r="G22" i="13" s="1"/>
  <c r="C29" i="13"/>
  <c r="E29" i="13" s="1"/>
  <c r="L29" i="30"/>
  <c r="F23" i="17" s="1"/>
  <c r="B29" i="30"/>
  <c r="E29" i="30" s="1"/>
  <c r="D29" i="30"/>
  <c r="H29" i="30" s="1"/>
  <c r="C29" i="30"/>
  <c r="F29" i="30" s="1"/>
  <c r="A30" i="27"/>
  <c r="I30" i="27" s="1"/>
  <c r="D29" i="14"/>
  <c r="H29" i="14" s="1"/>
  <c r="C29" i="27"/>
  <c r="E29" i="27" s="1"/>
  <c r="M46" i="25"/>
  <c r="E21" i="25" s="1"/>
  <c r="U31" i="27"/>
  <c r="U32" i="27" s="1"/>
  <c r="U33" i="27" s="1"/>
  <c r="U34" i="27" s="1"/>
  <c r="U35" i="27" s="1"/>
  <c r="U36" i="27" s="1"/>
  <c r="U37" i="27" s="1"/>
  <c r="U38" i="27" s="1"/>
  <c r="U39" i="27" s="1"/>
  <c r="U40" i="27" s="1"/>
  <c r="U41" i="27" s="1"/>
  <c r="U42" i="27" s="1"/>
  <c r="U43" i="27" s="1"/>
  <c r="U44" i="27" s="1"/>
  <c r="U45" i="27" s="1"/>
  <c r="U46" i="27" s="1"/>
  <c r="U47" i="27" s="1"/>
  <c r="U48" i="27" s="1"/>
  <c r="U49" i="27" s="1"/>
  <c r="U50" i="27" s="1"/>
  <c r="U51" i="27" s="1"/>
  <c r="U52" i="27" s="1"/>
  <c r="U53" i="27" s="1"/>
  <c r="U54" i="27" s="1"/>
  <c r="U55" i="27" s="1"/>
  <c r="U56" i="27" s="1"/>
  <c r="U57" i="27" s="1"/>
  <c r="U58" i="27" s="1"/>
  <c r="U59" i="27" s="1"/>
  <c r="U60" i="27" s="1"/>
  <c r="U61" i="27" s="1"/>
  <c r="U62" i="27" s="1"/>
  <c r="U63" i="27" s="1"/>
  <c r="U64" i="27" s="1"/>
  <c r="U65" i="27" s="1"/>
  <c r="U66" i="27" s="1"/>
  <c r="U67" i="27" s="1"/>
  <c r="U68" i="27" s="1"/>
  <c r="U69" i="27" s="1"/>
  <c r="U70" i="27" s="1"/>
  <c r="U71" i="27" s="1"/>
  <c r="U72" i="27" s="1"/>
  <c r="U73" i="27" s="1"/>
  <c r="U74" i="27" s="1"/>
  <c r="U75" i="27" s="1"/>
  <c r="U76" i="27" s="1"/>
  <c r="U77" i="27" s="1"/>
  <c r="U78" i="27" s="1"/>
  <c r="U79" i="27" s="1"/>
  <c r="U80" i="27" s="1"/>
  <c r="U81" i="27" s="1"/>
  <c r="U82" i="27" s="1"/>
  <c r="U83" i="27" s="1"/>
  <c r="U84" i="27" s="1"/>
  <c r="U85" i="27" s="1"/>
  <c r="U86" i="27" s="1"/>
  <c r="U87" i="27" s="1"/>
  <c r="U88" i="27" s="1"/>
  <c r="U89" i="27" s="1"/>
  <c r="U90" i="27" s="1"/>
  <c r="U91" i="27" s="1"/>
  <c r="U92" i="27" s="1"/>
  <c r="U93" i="27" s="1"/>
  <c r="U94" i="27" s="1"/>
  <c r="U95" i="27" s="1"/>
  <c r="U96" i="27" s="1"/>
  <c r="U97" i="27" s="1"/>
  <c r="U98" i="27" s="1"/>
  <c r="U99" i="27" s="1"/>
  <c r="U100" i="27" s="1"/>
  <c r="U101" i="27" s="1"/>
  <c r="U102" i="27" s="1"/>
  <c r="U103" i="27" s="1"/>
  <c r="U104" i="27" s="1"/>
  <c r="U105" i="27" s="1"/>
  <c r="U106" i="27" s="1"/>
  <c r="U107" i="27" s="1"/>
  <c r="U108" i="27" s="1"/>
  <c r="U109" i="27" s="1"/>
  <c r="U110" i="27" s="1"/>
  <c r="U111" i="27" s="1"/>
  <c r="U112" i="27" s="1"/>
  <c r="U113" i="27" s="1"/>
  <c r="U114" i="27" s="1"/>
  <c r="U115" i="27" s="1"/>
  <c r="U116" i="27" s="1"/>
  <c r="U117" i="27" s="1"/>
  <c r="U118" i="27" s="1"/>
  <c r="U119" i="27" s="1"/>
  <c r="U120" i="27" s="1"/>
  <c r="U121" i="27" s="1"/>
  <c r="U122" i="27" s="1"/>
  <c r="U123" i="27" s="1"/>
  <c r="U124" i="27" s="1"/>
  <c r="U125" i="27" s="1"/>
  <c r="U126" i="27" s="1"/>
  <c r="U127" i="27" s="1"/>
  <c r="U128" i="27" s="1"/>
  <c r="U129" i="27" s="1"/>
  <c r="U130" i="27" s="1"/>
  <c r="U131" i="27" s="1"/>
  <c r="U132" i="27" s="1"/>
  <c r="U133" i="27" s="1"/>
  <c r="U134" i="27" s="1"/>
  <c r="U135" i="27" s="1"/>
  <c r="U136" i="27" s="1"/>
  <c r="U137" i="27" s="1"/>
  <c r="U138" i="27" s="1"/>
  <c r="U139" i="27" s="1"/>
  <c r="U140" i="27" s="1"/>
  <c r="U141" i="27" s="1"/>
  <c r="U142" i="27" s="1"/>
  <c r="U143" i="27" s="1"/>
  <c r="U144" i="27" s="1"/>
  <c r="U145" i="27" s="1"/>
  <c r="U146" i="27" s="1"/>
  <c r="U147" i="27" s="1"/>
  <c r="U148" i="27" s="1"/>
  <c r="U149" i="27" s="1"/>
  <c r="U150" i="27" s="1"/>
  <c r="U151" i="27" s="1"/>
  <c r="U152" i="27" s="1"/>
  <c r="U153" i="27" s="1"/>
  <c r="U154" i="27" s="1"/>
  <c r="U155" i="27" s="1"/>
  <c r="U156" i="27" s="1"/>
  <c r="U157" i="27" s="1"/>
  <c r="U158" i="27" s="1"/>
  <c r="U159" i="27" s="1"/>
  <c r="U160" i="27" s="1"/>
  <c r="U161" i="27" s="1"/>
  <c r="U162" i="27" s="1"/>
  <c r="U163" i="27" s="1"/>
  <c r="U164" i="27" s="1"/>
  <c r="U165" i="27" s="1"/>
  <c r="U166" i="27" s="1"/>
  <c r="U167" i="27" s="1"/>
  <c r="U168" i="27" s="1"/>
  <c r="U169" i="27" s="1"/>
  <c r="U170" i="27" s="1"/>
  <c r="U171" i="27" s="1"/>
  <c r="U172" i="27" s="1"/>
  <c r="U173" i="27" s="1"/>
  <c r="U174" i="27" s="1"/>
  <c r="U175" i="27" s="1"/>
  <c r="U176" i="27" s="1"/>
  <c r="U177" i="27" s="1"/>
  <c r="U178" i="27" s="1"/>
  <c r="U179" i="27" s="1"/>
  <c r="U180" i="27" s="1"/>
  <c r="U181" i="27" s="1"/>
  <c r="U182" i="27" s="1"/>
  <c r="U183" i="27" s="1"/>
  <c r="U184" i="27" s="1"/>
  <c r="U185" i="27" s="1"/>
  <c r="U186" i="27" s="1"/>
  <c r="U187" i="27" s="1"/>
  <c r="U188" i="27" s="1"/>
  <c r="U189" i="27" s="1"/>
  <c r="U190" i="27" s="1"/>
  <c r="U191" i="27" s="1"/>
  <c r="U192" i="27" s="1"/>
  <c r="U193" i="27" s="1"/>
  <c r="U194" i="27" s="1"/>
  <c r="U195" i="27" s="1"/>
  <c r="U196" i="27" s="1"/>
  <c r="U197" i="27" s="1"/>
  <c r="U198" i="27" s="1"/>
  <c r="U199" i="27" s="1"/>
  <c r="U200" i="27" s="1"/>
  <c r="U201" i="27" s="1"/>
  <c r="U202" i="27" s="1"/>
  <c r="U203" i="27" s="1"/>
  <c r="U204" i="27" s="1"/>
  <c r="U205" i="27" s="1"/>
  <c r="U206" i="27" s="1"/>
  <c r="U207" i="27" s="1"/>
  <c r="U208" i="27" s="1"/>
  <c r="U209" i="27" s="1"/>
  <c r="U210" i="27" s="1"/>
  <c r="U211" i="27" s="1"/>
  <c r="U212" i="27" s="1"/>
  <c r="U213" i="27" s="1"/>
  <c r="U214" i="27" s="1"/>
  <c r="U215" i="27" s="1"/>
  <c r="U216" i="27" s="1"/>
  <c r="U217" i="27" s="1"/>
  <c r="U218" i="27" s="1"/>
  <c r="U219" i="27" s="1"/>
  <c r="U220" i="27" s="1"/>
  <c r="U221" i="27" s="1"/>
  <c r="U222" i="27" s="1"/>
  <c r="U223" i="27" s="1"/>
  <c r="U224" i="27" s="1"/>
  <c r="T30" i="27"/>
  <c r="W34" i="9"/>
  <c r="AC36" i="28"/>
  <c r="AC37" i="28" s="1"/>
  <c r="AC38" i="28" s="1"/>
  <c r="AC39" i="28" s="1"/>
  <c r="AC40" i="28" s="1"/>
  <c r="AC41" i="28" s="1"/>
  <c r="AC42" i="28" s="1"/>
  <c r="AC43" i="28" s="1"/>
  <c r="AC44" i="28" s="1"/>
  <c r="AC45" i="28" s="1"/>
  <c r="AC46" i="28" s="1"/>
  <c r="AC47" i="28" s="1"/>
  <c r="AC48" i="28" s="1"/>
  <c r="AC49" i="28" s="1"/>
  <c r="AC50" i="28" s="1"/>
  <c r="AC51" i="28" s="1"/>
  <c r="AC52" i="28" s="1"/>
  <c r="AC53" i="28" s="1"/>
  <c r="AC54" i="28" s="1"/>
  <c r="AC55" i="28" s="1"/>
  <c r="AC56" i="28" s="1"/>
  <c r="AC57" i="28" s="1"/>
  <c r="AC58" i="28" s="1"/>
  <c r="AC59" i="28" s="1"/>
  <c r="AC60" i="28" s="1"/>
  <c r="AC61" i="28" s="1"/>
  <c r="AC62" i="28" s="1"/>
  <c r="AC63" i="28" s="1"/>
  <c r="AC64" i="28" s="1"/>
  <c r="AC65" i="28" s="1"/>
  <c r="AC66" i="28" s="1"/>
  <c r="AC67" i="28" s="1"/>
  <c r="AC68" i="28" s="1"/>
  <c r="AC69" i="28" s="1"/>
  <c r="AC70" i="28" s="1"/>
  <c r="AC71" i="28" s="1"/>
  <c r="AC72" i="28" s="1"/>
  <c r="AC73" i="28" s="1"/>
  <c r="AC74" i="28" s="1"/>
  <c r="AC75" i="28" s="1"/>
  <c r="AC76" i="28" s="1"/>
  <c r="AC77" i="28" s="1"/>
  <c r="AC78" i="28" s="1"/>
  <c r="AC79" i="28" s="1"/>
  <c r="AC80" i="28" s="1"/>
  <c r="AC81" i="28" s="1"/>
  <c r="AC82" i="28" s="1"/>
  <c r="AC83" i="28" s="1"/>
  <c r="AC84" i="28" s="1"/>
  <c r="AC85" i="28" s="1"/>
  <c r="AC86" i="28" s="1"/>
  <c r="AC87" i="28" s="1"/>
  <c r="AC88" i="28" s="1"/>
  <c r="AC89" i="28" s="1"/>
  <c r="AC90" i="28" s="1"/>
  <c r="AC91" i="28" s="1"/>
  <c r="AC92" i="28" s="1"/>
  <c r="AC93" i="28" s="1"/>
  <c r="AC94" i="28" s="1"/>
  <c r="AC95" i="28" s="1"/>
  <c r="AC96" i="28" s="1"/>
  <c r="AC97" i="28" s="1"/>
  <c r="AC98" i="28" s="1"/>
  <c r="AC99" i="28" s="1"/>
  <c r="AC100" i="28" s="1"/>
  <c r="AC101" i="28" s="1"/>
  <c r="AC102" i="28" s="1"/>
  <c r="AC103" i="28" s="1"/>
  <c r="AC104" i="28" s="1"/>
  <c r="AC105" i="28" s="1"/>
  <c r="AC106" i="28" s="1"/>
  <c r="AC107" i="28" s="1"/>
  <c r="AC108" i="28" s="1"/>
  <c r="AC109" i="28" s="1"/>
  <c r="AC110" i="28" s="1"/>
  <c r="AC111" i="28" s="1"/>
  <c r="AC112" i="28" s="1"/>
  <c r="AC113" i="28" s="1"/>
  <c r="AC114" i="28" s="1"/>
  <c r="AC115" i="28" s="1"/>
  <c r="AC116" i="28" s="1"/>
  <c r="AC117" i="28" s="1"/>
  <c r="AC118" i="28" s="1"/>
  <c r="AC119" i="28" s="1"/>
  <c r="AC120" i="28" s="1"/>
  <c r="AC121" i="28" s="1"/>
  <c r="AC122" i="28" s="1"/>
  <c r="AC123" i="28" s="1"/>
  <c r="AC124" i="28" s="1"/>
  <c r="AC125" i="28" s="1"/>
  <c r="AC126" i="28" s="1"/>
  <c r="AC127" i="28" s="1"/>
  <c r="AC128" i="28" s="1"/>
  <c r="AC129" i="28" s="1"/>
  <c r="AC130" i="28" s="1"/>
  <c r="AC131" i="28" s="1"/>
  <c r="AC132" i="28" s="1"/>
  <c r="AC133" i="28" s="1"/>
  <c r="AC134" i="28" s="1"/>
  <c r="AC135" i="28" s="1"/>
  <c r="AC136" i="28" s="1"/>
  <c r="AC137" i="28" s="1"/>
  <c r="AC138" i="28" s="1"/>
  <c r="AC139" i="28" s="1"/>
  <c r="AC140" i="28" s="1"/>
  <c r="AC141" i="28" s="1"/>
  <c r="AC142" i="28" s="1"/>
  <c r="AC143" i="28" s="1"/>
  <c r="AC144" i="28" s="1"/>
  <c r="AC145" i="28" s="1"/>
  <c r="AC146" i="28" s="1"/>
  <c r="AC147" i="28" s="1"/>
  <c r="AC148" i="28" s="1"/>
  <c r="AC149" i="28" s="1"/>
  <c r="AC150" i="28" s="1"/>
  <c r="AC151" i="28" s="1"/>
  <c r="AC152" i="28" s="1"/>
  <c r="AC153" i="28" s="1"/>
  <c r="AC154" i="28" s="1"/>
  <c r="AC155" i="28" s="1"/>
  <c r="AC156" i="28" s="1"/>
  <c r="AC157" i="28" s="1"/>
  <c r="AC158" i="28" s="1"/>
  <c r="AC159" i="28" s="1"/>
  <c r="AC160" i="28" s="1"/>
  <c r="AC161" i="28" s="1"/>
  <c r="AC162" i="28" s="1"/>
  <c r="AC163" i="28" s="1"/>
  <c r="AC164" i="28" s="1"/>
  <c r="AC165" i="28" s="1"/>
  <c r="AC166" i="28" s="1"/>
  <c r="AC167" i="28" s="1"/>
  <c r="AC168" i="28" s="1"/>
  <c r="AC169" i="28" s="1"/>
  <c r="AC170" i="28" s="1"/>
  <c r="AC171" i="28" s="1"/>
  <c r="AC172" i="28" s="1"/>
  <c r="AC173" i="28" s="1"/>
  <c r="AC174" i="28" s="1"/>
  <c r="AC175" i="28" s="1"/>
  <c r="AC176" i="28" s="1"/>
  <c r="AC177" i="28" s="1"/>
  <c r="AC178" i="28" s="1"/>
  <c r="AC179" i="28" s="1"/>
  <c r="AC180" i="28" s="1"/>
  <c r="AC181" i="28" s="1"/>
  <c r="AC182" i="28" s="1"/>
  <c r="AC183" i="28" s="1"/>
  <c r="AC184" i="28" s="1"/>
  <c r="AC185" i="28" s="1"/>
  <c r="AC186" i="28" s="1"/>
  <c r="AC187" i="28" s="1"/>
  <c r="AC188" i="28" s="1"/>
  <c r="AC189" i="28" s="1"/>
  <c r="AC190" i="28" s="1"/>
  <c r="AC191" i="28" s="1"/>
  <c r="AC192" i="28" s="1"/>
  <c r="AC193" i="28" s="1"/>
  <c r="AC194" i="28" s="1"/>
  <c r="AC195" i="28" s="1"/>
  <c r="AC196" i="28" s="1"/>
  <c r="AC197" i="28" s="1"/>
  <c r="AC198" i="28" s="1"/>
  <c r="AC199" i="28" s="1"/>
  <c r="AC200" i="28" s="1"/>
  <c r="AC201" i="28" s="1"/>
  <c r="AC202" i="28" s="1"/>
  <c r="AC203" i="28" s="1"/>
  <c r="AC204" i="28" s="1"/>
  <c r="AC205" i="28" s="1"/>
  <c r="AC206" i="28" s="1"/>
  <c r="AC207" i="28" s="1"/>
  <c r="AC208" i="28" s="1"/>
  <c r="AC209" i="28" s="1"/>
  <c r="AC210" i="28" s="1"/>
  <c r="AC211" i="28" s="1"/>
  <c r="AC212" i="28" s="1"/>
  <c r="AC213" i="28" s="1"/>
  <c r="AC214" i="28" s="1"/>
  <c r="AC215" i="28" s="1"/>
  <c r="AC216" i="28" s="1"/>
  <c r="AC217" i="28" s="1"/>
  <c r="AC218" i="28" s="1"/>
  <c r="AC219" i="28" s="1"/>
  <c r="AC220" i="28" s="1"/>
  <c r="AC221" i="28" s="1"/>
  <c r="AC222" i="28" s="1"/>
  <c r="AC223" i="28" s="1"/>
  <c r="AC224" i="28" s="1"/>
  <c r="AC225" i="28" s="1"/>
  <c r="AC226" i="28" s="1"/>
  <c r="AC227" i="28" s="1"/>
  <c r="AC228" i="28" s="1"/>
  <c r="AC229" i="28" s="1"/>
  <c r="AC230" i="28" s="1"/>
  <c r="AC231" i="28" s="1"/>
  <c r="AC232" i="28" s="1"/>
  <c r="AC233" i="28" s="1"/>
  <c r="AC234" i="28" s="1"/>
  <c r="AC235" i="28" s="1"/>
  <c r="AC236" i="28" s="1"/>
  <c r="AC237" i="28" s="1"/>
  <c r="AC238" i="28" s="1"/>
  <c r="AC239" i="28" s="1"/>
  <c r="AC240" i="28" s="1"/>
  <c r="AC241" i="28" s="1"/>
  <c r="AC242" i="28" s="1"/>
  <c r="AC243" i="28" s="1"/>
  <c r="AC244" i="28" s="1"/>
  <c r="AC245" i="28" s="1"/>
  <c r="AC246" i="28" s="1"/>
  <c r="AC247" i="28" s="1"/>
  <c r="AC248" i="28" s="1"/>
  <c r="AC249" i="28" s="1"/>
  <c r="AC250" i="28" s="1"/>
  <c r="AC251" i="28" s="1"/>
  <c r="AC252" i="28" s="1"/>
  <c r="AC253" i="28" s="1"/>
  <c r="AC254" i="28" s="1"/>
  <c r="AC255" i="28" s="1"/>
  <c r="AC256" i="28" s="1"/>
  <c r="AC257" i="28" s="1"/>
  <c r="AC258" i="28" s="1"/>
  <c r="AC259" i="28" s="1"/>
  <c r="AC260" i="28" s="1"/>
  <c r="AC261" i="28" s="1"/>
  <c r="AC262" i="28" s="1"/>
  <c r="AC263" i="28" s="1"/>
  <c r="AC264" i="28" s="1"/>
  <c r="AC265" i="28" s="1"/>
  <c r="AC266" i="28" s="1"/>
  <c r="AC267" i="28" s="1"/>
  <c r="AC268" i="28" s="1"/>
  <c r="AC269" i="28" s="1"/>
  <c r="AC270" i="28" s="1"/>
  <c r="AC271" i="28" s="1"/>
  <c r="AC272" i="28" s="1"/>
  <c r="AC273" i="28" s="1"/>
  <c r="AC274" i="28" s="1"/>
  <c r="AC275" i="28" s="1"/>
  <c r="AC276" i="28" s="1"/>
  <c r="AC277" i="28" s="1"/>
  <c r="AC278" i="28" s="1"/>
  <c r="AC279" i="28" s="1"/>
  <c r="AC280" i="28" s="1"/>
  <c r="AC281" i="28" s="1"/>
  <c r="AC282" i="28" s="1"/>
  <c r="AC283" i="28" s="1"/>
  <c r="AC284" i="28" s="1"/>
  <c r="AC285" i="28" s="1"/>
  <c r="AC286" i="28" s="1"/>
  <c r="AC287" i="28" s="1"/>
  <c r="AC288" i="28" s="1"/>
  <c r="AC289" i="28" s="1"/>
  <c r="AC290" i="28" s="1"/>
  <c r="AC291" i="28" s="1"/>
  <c r="AC292" i="28" s="1"/>
  <c r="AC293" i="28" s="1"/>
  <c r="AC294" i="28" s="1"/>
  <c r="AC295" i="28" s="1"/>
  <c r="AC296" i="28" s="1"/>
  <c r="AC297" i="28" s="1"/>
  <c r="AC298" i="28" s="1"/>
  <c r="AC299" i="28" s="1"/>
  <c r="AC300" i="28" s="1"/>
  <c r="AC301" i="28" s="1"/>
  <c r="AC302" i="28" s="1"/>
  <c r="AC303" i="28" s="1"/>
  <c r="AC304" i="28" s="1"/>
  <c r="AC305" i="28" s="1"/>
  <c r="AC306" i="28" s="1"/>
  <c r="AC307" i="28" s="1"/>
  <c r="AC308" i="28" s="1"/>
  <c r="AC309" i="28" s="1"/>
  <c r="AC310" i="28" s="1"/>
  <c r="AC311" i="28" s="1"/>
  <c r="AC312" i="28" s="1"/>
  <c r="AC313" i="28" s="1"/>
  <c r="AC314" i="28" s="1"/>
  <c r="AC315" i="28" s="1"/>
  <c r="AC316" i="28" s="1"/>
  <c r="AC317" i="28" s="1"/>
  <c r="AC318" i="28" s="1"/>
  <c r="AC319" i="28" s="1"/>
  <c r="AC320" i="28" s="1"/>
  <c r="AC321" i="28" s="1"/>
  <c r="AC322" i="28" s="1"/>
  <c r="AC323" i="28" s="1"/>
  <c r="AC324" i="28" s="1"/>
  <c r="AC325" i="28" s="1"/>
  <c r="AC326" i="28" s="1"/>
  <c r="AC327" i="28" s="1"/>
  <c r="AC328" i="28" s="1"/>
  <c r="AC329" i="28" s="1"/>
  <c r="AC330" i="28" s="1"/>
  <c r="AC331" i="28" s="1"/>
  <c r="AC332" i="28" s="1"/>
  <c r="AC333" i="28" s="1"/>
  <c r="AC334" i="28" s="1"/>
  <c r="AC335" i="28" s="1"/>
  <c r="B29" i="14"/>
  <c r="E29" i="14" s="1"/>
  <c r="T28" i="13"/>
  <c r="B29" i="25"/>
  <c r="AB48" i="20"/>
  <c r="AC48" i="20" s="1"/>
  <c r="R22" i="20" s="1"/>
  <c r="AB37" i="21"/>
  <c r="AB38" i="21" s="1"/>
  <c r="AB39" i="21" s="1"/>
  <c r="AB40" i="21" s="1"/>
  <c r="AB41" i="21" s="1"/>
  <c r="AB42" i="21" s="1"/>
  <c r="AB43" i="21" s="1"/>
  <c r="AB44" i="21" s="1"/>
  <c r="AB45" i="21" s="1"/>
  <c r="AB46" i="21" s="1"/>
  <c r="AB47" i="21" s="1"/>
  <c r="AB48" i="21" s="1"/>
  <c r="AB49" i="21" s="1"/>
  <c r="AB50" i="21" s="1"/>
  <c r="AB51" i="21" s="1"/>
  <c r="AB52" i="21" s="1"/>
  <c r="AB53" i="21" s="1"/>
  <c r="AB54" i="21" s="1"/>
  <c r="AB55" i="21" s="1"/>
  <c r="AB56" i="21" s="1"/>
  <c r="AB57" i="21" s="1"/>
  <c r="AB58" i="21" s="1"/>
  <c r="AB59" i="21" s="1"/>
  <c r="AB60" i="21" s="1"/>
  <c r="AB61" i="21" s="1"/>
  <c r="AB62" i="21" s="1"/>
  <c r="AB63" i="21" s="1"/>
  <c r="AB64" i="21" s="1"/>
  <c r="AB65" i="21" s="1"/>
  <c r="AB66" i="21" s="1"/>
  <c r="AB67" i="21" s="1"/>
  <c r="AB68" i="21" s="1"/>
  <c r="AB69" i="21" s="1"/>
  <c r="AB70" i="21" s="1"/>
  <c r="AB71" i="21" s="1"/>
  <c r="AB72" i="21" s="1"/>
  <c r="AB73" i="21" s="1"/>
  <c r="AB74" i="21" s="1"/>
  <c r="AB75" i="21" s="1"/>
  <c r="AB76" i="21" s="1"/>
  <c r="AB77" i="21" s="1"/>
  <c r="AB78" i="21" s="1"/>
  <c r="AB79" i="21" s="1"/>
  <c r="AB80" i="21" s="1"/>
  <c r="AB81" i="21" s="1"/>
  <c r="AB82" i="21" s="1"/>
  <c r="AB83" i="21" s="1"/>
  <c r="AB84" i="21" s="1"/>
  <c r="AB85" i="21" s="1"/>
  <c r="AB86" i="21" s="1"/>
  <c r="AB87" i="21" s="1"/>
  <c r="AB88" i="21" s="1"/>
  <c r="AB89" i="21" s="1"/>
  <c r="AB90" i="21" s="1"/>
  <c r="AB91" i="21" s="1"/>
  <c r="AB92" i="21" s="1"/>
  <c r="AB93" i="21" s="1"/>
  <c r="AB94" i="21" s="1"/>
  <c r="AB95" i="21" s="1"/>
  <c r="AB96" i="21" s="1"/>
  <c r="AB97" i="21" s="1"/>
  <c r="AB98" i="21" s="1"/>
  <c r="AB99" i="21" s="1"/>
  <c r="AB100" i="21" s="1"/>
  <c r="AB101" i="21" s="1"/>
  <c r="AB102" i="21" s="1"/>
  <c r="AB103" i="21" s="1"/>
  <c r="AB104" i="21" s="1"/>
  <c r="AB105" i="21" s="1"/>
  <c r="AB106" i="21" s="1"/>
  <c r="AB107" i="21" s="1"/>
  <c r="AB108" i="21" s="1"/>
  <c r="AB109" i="21" s="1"/>
  <c r="AB110" i="21" s="1"/>
  <c r="AB111" i="21" s="1"/>
  <c r="AB112" i="21" s="1"/>
  <c r="AB113" i="21" s="1"/>
  <c r="AB114" i="21" s="1"/>
  <c r="AB115" i="21" s="1"/>
  <c r="AB116" i="21" s="1"/>
  <c r="AB117" i="21" s="1"/>
  <c r="AB118" i="21" s="1"/>
  <c r="AB119" i="21" s="1"/>
  <c r="AB120" i="21" s="1"/>
  <c r="AB121" i="21" s="1"/>
  <c r="AB122" i="21" s="1"/>
  <c r="AB123" i="21" s="1"/>
  <c r="AB124" i="21" s="1"/>
  <c r="AB125" i="21" s="1"/>
  <c r="AB126" i="21" s="1"/>
  <c r="AB127" i="21" s="1"/>
  <c r="AB128" i="21" s="1"/>
  <c r="AB129" i="21" s="1"/>
  <c r="AB130" i="21" s="1"/>
  <c r="AB131" i="21" s="1"/>
  <c r="AB132" i="21" s="1"/>
  <c r="AB133" i="21" s="1"/>
  <c r="AB134" i="21" s="1"/>
  <c r="AB135" i="21" s="1"/>
  <c r="AB136" i="21" s="1"/>
  <c r="AB137" i="21" s="1"/>
  <c r="AB138" i="21" s="1"/>
  <c r="AB139" i="21" s="1"/>
  <c r="AB140" i="21" s="1"/>
  <c r="AB141" i="21" s="1"/>
  <c r="AB142" i="21" s="1"/>
  <c r="AB143" i="21" s="1"/>
  <c r="AB144" i="21" s="1"/>
  <c r="AB145" i="21" s="1"/>
  <c r="AB146" i="21" s="1"/>
  <c r="AB147" i="21" s="1"/>
  <c r="AB148" i="21" s="1"/>
  <c r="AB149" i="21" s="1"/>
  <c r="AB150" i="21" s="1"/>
  <c r="AB151" i="21" s="1"/>
  <c r="AB152" i="21" s="1"/>
  <c r="AB153" i="21" s="1"/>
  <c r="AB154" i="21" s="1"/>
  <c r="AB155" i="21" s="1"/>
  <c r="AB156" i="21" s="1"/>
  <c r="AB157" i="21" s="1"/>
  <c r="AB158" i="21" s="1"/>
  <c r="AB159" i="21" s="1"/>
  <c r="AB160" i="21" s="1"/>
  <c r="AB161" i="21" s="1"/>
  <c r="AB162" i="21" s="1"/>
  <c r="AB163" i="21" s="1"/>
  <c r="AB164" i="21" s="1"/>
  <c r="AB165" i="21" s="1"/>
  <c r="AB166" i="21" s="1"/>
  <c r="AB167" i="21" s="1"/>
  <c r="AB168" i="21" s="1"/>
  <c r="AB169" i="21" s="1"/>
  <c r="AB170" i="21" s="1"/>
  <c r="AB171" i="21" s="1"/>
  <c r="AB172" i="21" s="1"/>
  <c r="AB173" i="21" s="1"/>
  <c r="AB174" i="21" s="1"/>
  <c r="AB175" i="21" s="1"/>
  <c r="AB176" i="21" s="1"/>
  <c r="AB177" i="21" s="1"/>
  <c r="AB178" i="21" s="1"/>
  <c r="AB179" i="21" s="1"/>
  <c r="AB180" i="21" s="1"/>
  <c r="AB181" i="21" s="1"/>
  <c r="AB182" i="21" s="1"/>
  <c r="AB183" i="21" s="1"/>
  <c r="AB184" i="21" s="1"/>
  <c r="AB185" i="21" s="1"/>
  <c r="AB186" i="21" s="1"/>
  <c r="AB187" i="21" s="1"/>
  <c r="AB188" i="21" s="1"/>
  <c r="AB189" i="21" s="1"/>
  <c r="AB190" i="21" s="1"/>
  <c r="AB191" i="21" s="1"/>
  <c r="AB192" i="21" s="1"/>
  <c r="AB193" i="21" s="1"/>
  <c r="AB194" i="21" s="1"/>
  <c r="AB195" i="21" s="1"/>
  <c r="AB196" i="21" s="1"/>
  <c r="AB197" i="21" s="1"/>
  <c r="AB198" i="21" s="1"/>
  <c r="AB199" i="21" s="1"/>
  <c r="AB200" i="21" s="1"/>
  <c r="AB201" i="21" s="1"/>
  <c r="AB202" i="21" s="1"/>
  <c r="AB203" i="21" s="1"/>
  <c r="AB204" i="21" s="1"/>
  <c r="AB205" i="21" s="1"/>
  <c r="AB206" i="21" s="1"/>
  <c r="AB207" i="21" s="1"/>
  <c r="AB208" i="21" s="1"/>
  <c r="AB209" i="21" s="1"/>
  <c r="AB210" i="21" s="1"/>
  <c r="AB211" i="21" s="1"/>
  <c r="AB212" i="21" s="1"/>
  <c r="AB213" i="21" s="1"/>
  <c r="AB214" i="21" s="1"/>
  <c r="AB215" i="21" s="1"/>
  <c r="AB216" i="21" s="1"/>
  <c r="AB217" i="21" s="1"/>
  <c r="AB218" i="21" s="1"/>
  <c r="AB219" i="21" s="1"/>
  <c r="AB220" i="21" s="1"/>
  <c r="AB221" i="21" s="1"/>
  <c r="AB222" i="21" s="1"/>
  <c r="AB223" i="21" s="1"/>
  <c r="AB224" i="21" s="1"/>
  <c r="AB225" i="21" s="1"/>
  <c r="AB226" i="21" s="1"/>
  <c r="AB227" i="21" s="1"/>
  <c r="AB228" i="21" s="1"/>
  <c r="AB229" i="21" s="1"/>
  <c r="AB230" i="21" s="1"/>
  <c r="AB231" i="21" s="1"/>
  <c r="AB232" i="21" s="1"/>
  <c r="AB233" i="21" s="1"/>
  <c r="AB234" i="21" s="1"/>
  <c r="AB235" i="21" s="1"/>
  <c r="AB236" i="21" s="1"/>
  <c r="AB237" i="21" s="1"/>
  <c r="AB238" i="21" s="1"/>
  <c r="AB239" i="21" s="1"/>
  <c r="AB240" i="21" s="1"/>
  <c r="AB241" i="21" s="1"/>
  <c r="AB242" i="21" s="1"/>
  <c r="AB243" i="21" s="1"/>
  <c r="AB244" i="21" s="1"/>
  <c r="AB245" i="21" s="1"/>
  <c r="AB246" i="21" s="1"/>
  <c r="AB247" i="21" s="1"/>
  <c r="AB248" i="21" s="1"/>
  <c r="AB249" i="21" s="1"/>
  <c r="AB250" i="21" s="1"/>
  <c r="AB251" i="21" s="1"/>
  <c r="AB252" i="21" s="1"/>
  <c r="AB253" i="21" s="1"/>
  <c r="AB254" i="21" s="1"/>
  <c r="AB255" i="21" s="1"/>
  <c r="AB256" i="21" s="1"/>
  <c r="AB257" i="21" s="1"/>
  <c r="AB258" i="21" s="1"/>
  <c r="AB259" i="21" s="1"/>
  <c r="AB260" i="21" s="1"/>
  <c r="AB261" i="21" s="1"/>
  <c r="AB262" i="21" s="1"/>
  <c r="AB263" i="21" s="1"/>
  <c r="AB264" i="21" s="1"/>
  <c r="AB265" i="21" s="1"/>
  <c r="AB266" i="21" s="1"/>
  <c r="AB267" i="21" s="1"/>
  <c r="AB268" i="21" s="1"/>
  <c r="AB269" i="21" s="1"/>
  <c r="AB270" i="21" s="1"/>
  <c r="AB271" i="21" s="1"/>
  <c r="AB272" i="21" s="1"/>
  <c r="AB273" i="21" s="1"/>
  <c r="AB274" i="21" s="1"/>
  <c r="AB275" i="21" s="1"/>
  <c r="AB276" i="21" s="1"/>
  <c r="AB277" i="21" s="1"/>
  <c r="AB278" i="21" s="1"/>
  <c r="AB279" i="21" s="1"/>
  <c r="AB280" i="21" s="1"/>
  <c r="AB281" i="21" s="1"/>
  <c r="AB282" i="21" s="1"/>
  <c r="AB283" i="21" s="1"/>
  <c r="AB284" i="21" s="1"/>
  <c r="AB285" i="21" s="1"/>
  <c r="AB286" i="21" s="1"/>
  <c r="AB287" i="21" s="1"/>
  <c r="AB288" i="21" s="1"/>
  <c r="AB289" i="21" s="1"/>
  <c r="AB290" i="21" s="1"/>
  <c r="AB291" i="21" s="1"/>
  <c r="AB292" i="21" s="1"/>
  <c r="AB293" i="21" s="1"/>
  <c r="AB294" i="21" s="1"/>
  <c r="AB295" i="21" s="1"/>
  <c r="AB296" i="21" s="1"/>
  <c r="AB297" i="21" s="1"/>
  <c r="AB298" i="21" s="1"/>
  <c r="AB299" i="21" s="1"/>
  <c r="AB300" i="21" s="1"/>
  <c r="AB301" i="21" s="1"/>
  <c r="AB302" i="21" s="1"/>
  <c r="AB303" i="21" s="1"/>
  <c r="AB304" i="21" s="1"/>
  <c r="AB305" i="21" s="1"/>
  <c r="AB306" i="21" s="1"/>
  <c r="AB307" i="21" s="1"/>
  <c r="AB308" i="21" s="1"/>
  <c r="AB309" i="21" s="1"/>
  <c r="AB310" i="21" s="1"/>
  <c r="AB311" i="21" s="1"/>
  <c r="AB312" i="21" s="1"/>
  <c r="AB313" i="21" s="1"/>
  <c r="AB314" i="21" s="1"/>
  <c r="AB315" i="21" s="1"/>
  <c r="AB316" i="21" s="1"/>
  <c r="AB317" i="21" s="1"/>
  <c r="AB318" i="21" s="1"/>
  <c r="AB319" i="21" s="1"/>
  <c r="AB320" i="21" s="1"/>
  <c r="AB321" i="21" s="1"/>
  <c r="AB322" i="21" s="1"/>
  <c r="AB323" i="21" s="1"/>
  <c r="AB324" i="21" s="1"/>
  <c r="AB325" i="21" s="1"/>
  <c r="AB326" i="21" s="1"/>
  <c r="AB327" i="21" s="1"/>
  <c r="AB328" i="21" s="1"/>
  <c r="AB329" i="21" s="1"/>
  <c r="AB330" i="21" s="1"/>
  <c r="AB331" i="21" s="1"/>
  <c r="AB332" i="21" s="1"/>
  <c r="AB333" i="21" s="1"/>
  <c r="AB334" i="21" s="1"/>
  <c r="AB335" i="21" s="1"/>
  <c r="X36" i="26"/>
  <c r="W36" i="26"/>
  <c r="Y37" i="26"/>
  <c r="Y38" i="26" s="1"/>
  <c r="Y39" i="26" s="1"/>
  <c r="Y40" i="26" s="1"/>
  <c r="Y41" i="26" s="1"/>
  <c r="Y42" i="26" s="1"/>
  <c r="Y43" i="26" s="1"/>
  <c r="Y44" i="26" s="1"/>
  <c r="Y45" i="26" s="1"/>
  <c r="Y46" i="26" s="1"/>
  <c r="Y47" i="26" s="1"/>
  <c r="Y48" i="26" s="1"/>
  <c r="Y49" i="26" s="1"/>
  <c r="Y50" i="26" s="1"/>
  <c r="Y51" i="26" s="1"/>
  <c r="Y52" i="26" s="1"/>
  <c r="Y53" i="26" s="1"/>
  <c r="Y54" i="26" s="1"/>
  <c r="Y55" i="26" s="1"/>
  <c r="Y56" i="26" s="1"/>
  <c r="Y57" i="26" s="1"/>
  <c r="Y58" i="26" s="1"/>
  <c r="Y59" i="26" s="1"/>
  <c r="Y60" i="26" s="1"/>
  <c r="Y61" i="26" s="1"/>
  <c r="Y62" i="26" s="1"/>
  <c r="Y63" i="26" s="1"/>
  <c r="Y64" i="26" s="1"/>
  <c r="Y65" i="26" s="1"/>
  <c r="Y66" i="26" s="1"/>
  <c r="Y67" i="26" s="1"/>
  <c r="Y68" i="26" s="1"/>
  <c r="Y69" i="26" s="1"/>
  <c r="Y70" i="26" s="1"/>
  <c r="Y71" i="26" s="1"/>
  <c r="Y72" i="26" s="1"/>
  <c r="Y73" i="26" s="1"/>
  <c r="Y74" i="26" s="1"/>
  <c r="Y75" i="26" s="1"/>
  <c r="Y76" i="26" s="1"/>
  <c r="Y77" i="26" s="1"/>
  <c r="Y78" i="26" s="1"/>
  <c r="Y79" i="26" s="1"/>
  <c r="Y80" i="26" s="1"/>
  <c r="Y81" i="26" s="1"/>
  <c r="Y82" i="26" s="1"/>
  <c r="Y83" i="26" s="1"/>
  <c r="Y84" i="26" s="1"/>
  <c r="Y85" i="26" s="1"/>
  <c r="Y86" i="26" s="1"/>
  <c r="Y87" i="26" s="1"/>
  <c r="Y88" i="26" s="1"/>
  <c r="Y89" i="26" s="1"/>
  <c r="Y90" i="26" s="1"/>
  <c r="Y91" i="26" s="1"/>
  <c r="Y92" i="26" s="1"/>
  <c r="Y93" i="26" s="1"/>
  <c r="Y94" i="26" s="1"/>
  <c r="Y95" i="26" s="1"/>
  <c r="Y96" i="26" s="1"/>
  <c r="Y97" i="26" s="1"/>
  <c r="Y98" i="26" s="1"/>
  <c r="Y99" i="26" s="1"/>
  <c r="Y100" i="26" s="1"/>
  <c r="Y101" i="26" s="1"/>
  <c r="Y102" i="26" s="1"/>
  <c r="Y103" i="26" s="1"/>
  <c r="Y104" i="26" s="1"/>
  <c r="Y105" i="26" s="1"/>
  <c r="Y106" i="26" s="1"/>
  <c r="Y107" i="26" s="1"/>
  <c r="Y108" i="26" s="1"/>
  <c r="Y109" i="26" s="1"/>
  <c r="Y110" i="26" s="1"/>
  <c r="Y111" i="26" s="1"/>
  <c r="Y112" i="26" s="1"/>
  <c r="Y113" i="26" s="1"/>
  <c r="Y114" i="26" s="1"/>
  <c r="Y115" i="26" s="1"/>
  <c r="Y116" i="26" s="1"/>
  <c r="Y117" i="26" s="1"/>
  <c r="Y118" i="26" s="1"/>
  <c r="Y119" i="26" s="1"/>
  <c r="Y120" i="26" s="1"/>
  <c r="Y121" i="26" s="1"/>
  <c r="Y122" i="26" s="1"/>
  <c r="Y123" i="26" s="1"/>
  <c r="Y124" i="26" s="1"/>
  <c r="Y125" i="26" s="1"/>
  <c r="Y126" i="26" s="1"/>
  <c r="Y127" i="26" s="1"/>
  <c r="Y128" i="26" s="1"/>
  <c r="Y129" i="26" s="1"/>
  <c r="Y130" i="26" s="1"/>
  <c r="Y131" i="26" s="1"/>
  <c r="Y132" i="26" s="1"/>
  <c r="Y133" i="26" s="1"/>
  <c r="Y134" i="26" s="1"/>
  <c r="Y135" i="26" s="1"/>
  <c r="Y136" i="26" s="1"/>
  <c r="Y137" i="26" s="1"/>
  <c r="Y138" i="26" s="1"/>
  <c r="Y139" i="26" s="1"/>
  <c r="Y140" i="26" s="1"/>
  <c r="Y141" i="26" s="1"/>
  <c r="Y142" i="26" s="1"/>
  <c r="Y143" i="26" s="1"/>
  <c r="Y144" i="26" s="1"/>
  <c r="Y145" i="26" s="1"/>
  <c r="Y146" i="26" s="1"/>
  <c r="Y147" i="26" s="1"/>
  <c r="Y148" i="26" s="1"/>
  <c r="Y149" i="26" s="1"/>
  <c r="Y150" i="26" s="1"/>
  <c r="Y151" i="26" s="1"/>
  <c r="Y152" i="26" s="1"/>
  <c r="Y153" i="26" s="1"/>
  <c r="Y154" i="26" s="1"/>
  <c r="Y155" i="26" s="1"/>
  <c r="Y156" i="26" s="1"/>
  <c r="Y157" i="26" s="1"/>
  <c r="Y158" i="26" s="1"/>
  <c r="Y159" i="26" s="1"/>
  <c r="Y160" i="26" s="1"/>
  <c r="Y161" i="26" s="1"/>
  <c r="Y162" i="26" s="1"/>
  <c r="Y163" i="26" s="1"/>
  <c r="Y164" i="26" s="1"/>
  <c r="Y165" i="26" s="1"/>
  <c r="Y166" i="26" s="1"/>
  <c r="Y167" i="26" s="1"/>
  <c r="Y168" i="26" s="1"/>
  <c r="Y169" i="26" s="1"/>
  <c r="Y170" i="26" s="1"/>
  <c r="Y171" i="26" s="1"/>
  <c r="Y172" i="26" s="1"/>
  <c r="Y173" i="26" s="1"/>
  <c r="Y174" i="26" s="1"/>
  <c r="Y175" i="26" s="1"/>
  <c r="Y176" i="26" s="1"/>
  <c r="Y177" i="26" s="1"/>
  <c r="Y178" i="26" s="1"/>
  <c r="Y179" i="26" s="1"/>
  <c r="Y180" i="26" s="1"/>
  <c r="Y181" i="26" s="1"/>
  <c r="Y182" i="26" s="1"/>
  <c r="Y183" i="26" s="1"/>
  <c r="Y184" i="26" s="1"/>
  <c r="Y185" i="26" s="1"/>
  <c r="Y186" i="26" s="1"/>
  <c r="Y187" i="26" s="1"/>
  <c r="Y188" i="26" s="1"/>
  <c r="Y189" i="26" s="1"/>
  <c r="Y190" i="26" s="1"/>
  <c r="Y191" i="26" s="1"/>
  <c r="Y192" i="26" s="1"/>
  <c r="Y193" i="26" s="1"/>
  <c r="Y194" i="26" s="1"/>
  <c r="Y195" i="26" s="1"/>
  <c r="Y196" i="26" s="1"/>
  <c r="Y197" i="26" s="1"/>
  <c r="Y198" i="26" s="1"/>
  <c r="Y199" i="26" s="1"/>
  <c r="Y200" i="26" s="1"/>
  <c r="Y201" i="26" s="1"/>
  <c r="Y202" i="26" s="1"/>
  <c r="Y203" i="26" s="1"/>
  <c r="Y204" i="26" s="1"/>
  <c r="Y205" i="26" s="1"/>
  <c r="Y206" i="26" s="1"/>
  <c r="Y207" i="26" s="1"/>
  <c r="Y208" i="26" s="1"/>
  <c r="Y209" i="26" s="1"/>
  <c r="Y210" i="26" s="1"/>
  <c r="Y211" i="26" s="1"/>
  <c r="Y212" i="26" s="1"/>
  <c r="Y213" i="26" s="1"/>
  <c r="Y214" i="26" s="1"/>
  <c r="Y215" i="26" s="1"/>
  <c r="Y216" i="26" s="1"/>
  <c r="Y217" i="26" s="1"/>
  <c r="Y218" i="26" s="1"/>
  <c r="Y219" i="26" s="1"/>
  <c r="Y220" i="26" s="1"/>
  <c r="Y221" i="26" s="1"/>
  <c r="Y222" i="26" s="1"/>
  <c r="Y223" i="26" s="1"/>
  <c r="Y224" i="26" s="1"/>
  <c r="Y225" i="26" s="1"/>
  <c r="Y226" i="26" s="1"/>
  <c r="Y227" i="26" s="1"/>
  <c r="Y228" i="26" s="1"/>
  <c r="Y229" i="26" s="1"/>
  <c r="Y230" i="26" s="1"/>
  <c r="Y231" i="26" s="1"/>
  <c r="Y232" i="26" s="1"/>
  <c r="Y233" i="26" s="1"/>
  <c r="Y234" i="26" s="1"/>
  <c r="Y235" i="26" s="1"/>
  <c r="Y236" i="26" s="1"/>
  <c r="Y237" i="26" s="1"/>
  <c r="Y238" i="26" s="1"/>
  <c r="Y239" i="26" s="1"/>
  <c r="Y240" i="26" s="1"/>
  <c r="Y241" i="26" s="1"/>
  <c r="Y242" i="26" s="1"/>
  <c r="Y243" i="26" s="1"/>
  <c r="Y244" i="26" s="1"/>
  <c r="Y245" i="26" s="1"/>
  <c r="Y246" i="26" s="1"/>
  <c r="Y247" i="26" s="1"/>
  <c r="Y248" i="26" s="1"/>
  <c r="Y249" i="26" s="1"/>
  <c r="Y250" i="26" s="1"/>
  <c r="Y251" i="26" s="1"/>
  <c r="Y252" i="26" s="1"/>
  <c r="Y253" i="26" s="1"/>
  <c r="Y254" i="26" s="1"/>
  <c r="Y255" i="26" s="1"/>
  <c r="Y256" i="26" s="1"/>
  <c r="Y257" i="26" s="1"/>
  <c r="Y258" i="26" s="1"/>
  <c r="Y259" i="26" s="1"/>
  <c r="Y260" i="26" s="1"/>
  <c r="Y261" i="26" s="1"/>
  <c r="Y262" i="26" s="1"/>
  <c r="Y263" i="26" s="1"/>
  <c r="Y264" i="26" s="1"/>
  <c r="Y265" i="26" s="1"/>
  <c r="Y266" i="26" s="1"/>
  <c r="Y267" i="26" s="1"/>
  <c r="Y268" i="26" s="1"/>
  <c r="Y269" i="26" s="1"/>
  <c r="Y270" i="26" s="1"/>
  <c r="Y271" i="26" s="1"/>
  <c r="Y272" i="26" s="1"/>
  <c r="Y273" i="26" s="1"/>
  <c r="Y274" i="26" s="1"/>
  <c r="Y275" i="26" s="1"/>
  <c r="Y276" i="26" s="1"/>
  <c r="Y277" i="26" s="1"/>
  <c r="Y278" i="26" s="1"/>
  <c r="Y279" i="26" s="1"/>
  <c r="Y280" i="26" s="1"/>
  <c r="Y281" i="26" s="1"/>
  <c r="Y282" i="26" s="1"/>
  <c r="Y283" i="26" s="1"/>
  <c r="Y284" i="26" s="1"/>
  <c r="Y285" i="26" s="1"/>
  <c r="Y286" i="26" s="1"/>
  <c r="Y287" i="26" s="1"/>
  <c r="Y288" i="26" s="1"/>
  <c r="Y289" i="26" s="1"/>
  <c r="Y290" i="26" s="1"/>
  <c r="Y291" i="26" s="1"/>
  <c r="Y292" i="26" s="1"/>
  <c r="Y293" i="26" s="1"/>
  <c r="Y294" i="26" s="1"/>
  <c r="Y295" i="26" s="1"/>
  <c r="Y296" i="26" s="1"/>
  <c r="Y297" i="26" s="1"/>
  <c r="Y298" i="26" s="1"/>
  <c r="Y299" i="26" s="1"/>
  <c r="Y300" i="26" s="1"/>
  <c r="Y301" i="26" s="1"/>
  <c r="Y302" i="26" s="1"/>
  <c r="Y303" i="26" s="1"/>
  <c r="Y304" i="26" s="1"/>
  <c r="Y305" i="26" s="1"/>
  <c r="Y306" i="26" s="1"/>
  <c r="Y307" i="26" s="1"/>
  <c r="Y308" i="26" s="1"/>
  <c r="Y309" i="26" s="1"/>
  <c r="Y310" i="26" s="1"/>
  <c r="Y311" i="26" s="1"/>
  <c r="Y312" i="26" s="1"/>
  <c r="Y313" i="26" s="1"/>
  <c r="Y314" i="26" s="1"/>
  <c r="Y315" i="26" s="1"/>
  <c r="Y316" i="26" s="1"/>
  <c r="Y317" i="26" s="1"/>
  <c r="Y318" i="26" s="1"/>
  <c r="Y319" i="26" s="1"/>
  <c r="Y320" i="26" s="1"/>
  <c r="Y321" i="26" s="1"/>
  <c r="Y322" i="26" s="1"/>
  <c r="Y323" i="26" s="1"/>
  <c r="Y324" i="26" s="1"/>
  <c r="Y325" i="26" s="1"/>
  <c r="Y326" i="26" s="1"/>
  <c r="Y327" i="26" s="1"/>
  <c r="Y328" i="26" s="1"/>
  <c r="Y329" i="26" s="1"/>
  <c r="Y330" i="26" s="1"/>
  <c r="Y331" i="26" s="1"/>
  <c r="Y332" i="26" s="1"/>
  <c r="Y333" i="26" s="1"/>
  <c r="Y334" i="26" s="1"/>
  <c r="Y335" i="26" s="1"/>
  <c r="AB37" i="22"/>
  <c r="AB38" i="22" s="1"/>
  <c r="AB39" i="22" s="1"/>
  <c r="AB40" i="22" s="1"/>
  <c r="AB41" i="22" s="1"/>
  <c r="AB42" i="22" s="1"/>
  <c r="AB43" i="22" s="1"/>
  <c r="AB44" i="22" s="1"/>
  <c r="AB45" i="22" s="1"/>
  <c r="AB46" i="22" s="1"/>
  <c r="AB47" i="22" s="1"/>
  <c r="AB48" i="22" s="1"/>
  <c r="AB49" i="22" s="1"/>
  <c r="AB50" i="22" s="1"/>
  <c r="AB51" i="22" s="1"/>
  <c r="AB52" i="22" s="1"/>
  <c r="AB53" i="22" s="1"/>
  <c r="AB54" i="22" s="1"/>
  <c r="AB55" i="22" s="1"/>
  <c r="AB56" i="22" s="1"/>
  <c r="AB57" i="22" s="1"/>
  <c r="AB58" i="22" s="1"/>
  <c r="AB59" i="22" s="1"/>
  <c r="AB60" i="22" s="1"/>
  <c r="AB61" i="22" s="1"/>
  <c r="AB62" i="22" s="1"/>
  <c r="AB63" i="22" s="1"/>
  <c r="AB64" i="22" s="1"/>
  <c r="AB65" i="22" s="1"/>
  <c r="AB66" i="22" s="1"/>
  <c r="AB67" i="22" s="1"/>
  <c r="AB68" i="22" s="1"/>
  <c r="AB69" i="22" s="1"/>
  <c r="AB70" i="22" s="1"/>
  <c r="AB71" i="22" s="1"/>
  <c r="AB72" i="22" s="1"/>
  <c r="AB73" i="22" s="1"/>
  <c r="AB74" i="22" s="1"/>
  <c r="AB75" i="22" s="1"/>
  <c r="AB76" i="22" s="1"/>
  <c r="AB77" i="22" s="1"/>
  <c r="AB78" i="22" s="1"/>
  <c r="AB79" i="22" s="1"/>
  <c r="AB80" i="22" s="1"/>
  <c r="AB81" i="22" s="1"/>
  <c r="AB82" i="22" s="1"/>
  <c r="AB83" i="22" s="1"/>
  <c r="AB84" i="22" s="1"/>
  <c r="AB85" i="22" s="1"/>
  <c r="AB86" i="22" s="1"/>
  <c r="AB87" i="22" s="1"/>
  <c r="AB88" i="22" s="1"/>
  <c r="AB89" i="22" s="1"/>
  <c r="AB90" i="22" s="1"/>
  <c r="AB91" i="22" s="1"/>
  <c r="AB92" i="22" s="1"/>
  <c r="AB93" i="22" s="1"/>
  <c r="AB94" i="22" s="1"/>
  <c r="AB95" i="22" s="1"/>
  <c r="AB96" i="22" s="1"/>
  <c r="AB97" i="22" s="1"/>
  <c r="AB98" i="22" s="1"/>
  <c r="AB99" i="22" s="1"/>
  <c r="AB100" i="22" s="1"/>
  <c r="AB101" i="22" s="1"/>
  <c r="AB102" i="22" s="1"/>
  <c r="AB103" i="22" s="1"/>
  <c r="AB104" i="22" s="1"/>
  <c r="AB105" i="22" s="1"/>
  <c r="AB106" i="22" s="1"/>
  <c r="AB107" i="22" s="1"/>
  <c r="AB108" i="22" s="1"/>
  <c r="AB109" i="22" s="1"/>
  <c r="AB110" i="22" s="1"/>
  <c r="AB111" i="22" s="1"/>
  <c r="AB112" i="22" s="1"/>
  <c r="AB113" i="22" s="1"/>
  <c r="AB114" i="22" s="1"/>
  <c r="AB115" i="22" s="1"/>
  <c r="AB116" i="22" s="1"/>
  <c r="AB117" i="22" s="1"/>
  <c r="AB118" i="22" s="1"/>
  <c r="AB119" i="22" s="1"/>
  <c r="AB120" i="22" s="1"/>
  <c r="AB121" i="22" s="1"/>
  <c r="AB122" i="22" s="1"/>
  <c r="AB123" i="22" s="1"/>
  <c r="AB124" i="22" s="1"/>
  <c r="AB125" i="22" s="1"/>
  <c r="AB126" i="22" s="1"/>
  <c r="AB127" i="22" s="1"/>
  <c r="AB128" i="22" s="1"/>
  <c r="AB129" i="22" s="1"/>
  <c r="AB130" i="22" s="1"/>
  <c r="AB131" i="22" s="1"/>
  <c r="AB132" i="22" s="1"/>
  <c r="AB133" i="22" s="1"/>
  <c r="AB134" i="22" s="1"/>
  <c r="AB135" i="22" s="1"/>
  <c r="AB136" i="22" s="1"/>
  <c r="AB137" i="22" s="1"/>
  <c r="AB138" i="22" s="1"/>
  <c r="AB139" i="22" s="1"/>
  <c r="AB140" i="22" s="1"/>
  <c r="AB141" i="22" s="1"/>
  <c r="AB142" i="22" s="1"/>
  <c r="AB143" i="22" s="1"/>
  <c r="AB144" i="22" s="1"/>
  <c r="AB145" i="22" s="1"/>
  <c r="AB146" i="22" s="1"/>
  <c r="AB147" i="22" s="1"/>
  <c r="AB148" i="22" s="1"/>
  <c r="AB149" i="22" s="1"/>
  <c r="AB150" i="22" s="1"/>
  <c r="AB151" i="22" s="1"/>
  <c r="AB152" i="22" s="1"/>
  <c r="AB153" i="22" s="1"/>
  <c r="AB154" i="22" s="1"/>
  <c r="AB155" i="22" s="1"/>
  <c r="AB156" i="22" s="1"/>
  <c r="AB157" i="22" s="1"/>
  <c r="AB158" i="22" s="1"/>
  <c r="AB159" i="22" s="1"/>
  <c r="AB160" i="22" s="1"/>
  <c r="AB161" i="22" s="1"/>
  <c r="AB162" i="22" s="1"/>
  <c r="AB163" i="22" s="1"/>
  <c r="AB164" i="22" s="1"/>
  <c r="AB165" i="22" s="1"/>
  <c r="AB166" i="22" s="1"/>
  <c r="AB167" i="22" s="1"/>
  <c r="AB168" i="22" s="1"/>
  <c r="AB169" i="22" s="1"/>
  <c r="AB170" i="22" s="1"/>
  <c r="AB171" i="22" s="1"/>
  <c r="AB172" i="22" s="1"/>
  <c r="AB173" i="22" s="1"/>
  <c r="AB174" i="22" s="1"/>
  <c r="AB175" i="22" s="1"/>
  <c r="AB176" i="22" s="1"/>
  <c r="AB177" i="22" s="1"/>
  <c r="AB178" i="22" s="1"/>
  <c r="AB179" i="22" s="1"/>
  <c r="AB180" i="22" s="1"/>
  <c r="AB181" i="22" s="1"/>
  <c r="AB182" i="22" s="1"/>
  <c r="AB183" i="22" s="1"/>
  <c r="AB184" i="22" s="1"/>
  <c r="AB185" i="22" s="1"/>
  <c r="AB186" i="22" s="1"/>
  <c r="AB187" i="22" s="1"/>
  <c r="AB188" i="22" s="1"/>
  <c r="AB189" i="22" s="1"/>
  <c r="AB190" i="22" s="1"/>
  <c r="AB191" i="22" s="1"/>
  <c r="AB192" i="22" s="1"/>
  <c r="AB193" i="22" s="1"/>
  <c r="AB194" i="22" s="1"/>
  <c r="AB195" i="22" s="1"/>
  <c r="AB196" i="22" s="1"/>
  <c r="AB197" i="22" s="1"/>
  <c r="AB198" i="22" s="1"/>
  <c r="AB199" i="22" s="1"/>
  <c r="AB200" i="22" s="1"/>
  <c r="AB201" i="22" s="1"/>
  <c r="AB202" i="22" s="1"/>
  <c r="AB203" i="22" s="1"/>
  <c r="AB204" i="22" s="1"/>
  <c r="AB205" i="22" s="1"/>
  <c r="AB206" i="22" s="1"/>
  <c r="AB207" i="22" s="1"/>
  <c r="AB208" i="22" s="1"/>
  <c r="AB209" i="22" s="1"/>
  <c r="AB210" i="22" s="1"/>
  <c r="AB211" i="22" s="1"/>
  <c r="AB212" i="22" s="1"/>
  <c r="AB213" i="22" s="1"/>
  <c r="AB214" i="22" s="1"/>
  <c r="AB215" i="22" s="1"/>
  <c r="AB216" i="22" s="1"/>
  <c r="AB217" i="22" s="1"/>
  <c r="AB218" i="22" s="1"/>
  <c r="AB219" i="22" s="1"/>
  <c r="AB220" i="22" s="1"/>
  <c r="AB221" i="22" s="1"/>
  <c r="AB222" i="22" s="1"/>
  <c r="AB223" i="22" s="1"/>
  <c r="AB224" i="22" s="1"/>
  <c r="AB225" i="22" s="1"/>
  <c r="AB226" i="22" s="1"/>
  <c r="AB227" i="22" s="1"/>
  <c r="AB228" i="22" s="1"/>
  <c r="AB229" i="22" s="1"/>
  <c r="AB230" i="22" s="1"/>
  <c r="AB231" i="22" s="1"/>
  <c r="AB232" i="22" s="1"/>
  <c r="AB233" i="22" s="1"/>
  <c r="AB234" i="22" s="1"/>
  <c r="AB235" i="22" s="1"/>
  <c r="AB236" i="22" s="1"/>
  <c r="AB237" i="22" s="1"/>
  <c r="AB238" i="22" s="1"/>
  <c r="AB239" i="22" s="1"/>
  <c r="AB240" i="22" s="1"/>
  <c r="AB241" i="22" s="1"/>
  <c r="AB242" i="22" s="1"/>
  <c r="AB243" i="22" s="1"/>
  <c r="AB244" i="22" s="1"/>
  <c r="AB245" i="22" s="1"/>
  <c r="AB246" i="22" s="1"/>
  <c r="AB247" i="22" s="1"/>
  <c r="AB248" i="22" s="1"/>
  <c r="AB249" i="22" s="1"/>
  <c r="AB250" i="22" s="1"/>
  <c r="AB251" i="22" s="1"/>
  <c r="AB252" i="22" s="1"/>
  <c r="AB253" i="22" s="1"/>
  <c r="AB254" i="22" s="1"/>
  <c r="AB255" i="22" s="1"/>
  <c r="AB256" i="22" s="1"/>
  <c r="AB257" i="22" s="1"/>
  <c r="AB258" i="22" s="1"/>
  <c r="AB259" i="22" s="1"/>
  <c r="AB260" i="22" s="1"/>
  <c r="AB261" i="22" s="1"/>
  <c r="AB262" i="22" s="1"/>
  <c r="AB263" i="22" s="1"/>
  <c r="AB264" i="22" s="1"/>
  <c r="AB265" i="22" s="1"/>
  <c r="AB266" i="22" s="1"/>
  <c r="AB267" i="22" s="1"/>
  <c r="AB268" i="22" s="1"/>
  <c r="AB269" i="22" s="1"/>
  <c r="AB270" i="22" s="1"/>
  <c r="AB271" i="22" s="1"/>
  <c r="AB272" i="22" s="1"/>
  <c r="AB273" i="22" s="1"/>
  <c r="AB274" i="22" s="1"/>
  <c r="AB275" i="22" s="1"/>
  <c r="AB276" i="22" s="1"/>
  <c r="AB277" i="22" s="1"/>
  <c r="AB278" i="22" s="1"/>
  <c r="AB279" i="22" s="1"/>
  <c r="AB280" i="22" s="1"/>
  <c r="AB281" i="22" s="1"/>
  <c r="AB282" i="22" s="1"/>
  <c r="AB283" i="22" s="1"/>
  <c r="AB284" i="22" s="1"/>
  <c r="AB285" i="22" s="1"/>
  <c r="AB286" i="22" s="1"/>
  <c r="AB287" i="22" s="1"/>
  <c r="AB288" i="22" s="1"/>
  <c r="AB289" i="22" s="1"/>
  <c r="AB290" i="22" s="1"/>
  <c r="AB291" i="22" s="1"/>
  <c r="AB292" i="22" s="1"/>
  <c r="AB293" i="22" s="1"/>
  <c r="AB294" i="22" s="1"/>
  <c r="AB295" i="22" s="1"/>
  <c r="AB296" i="22" s="1"/>
  <c r="AB297" i="22" s="1"/>
  <c r="AB298" i="22" s="1"/>
  <c r="AB299" i="22" s="1"/>
  <c r="AB300" i="22" s="1"/>
  <c r="AB301" i="22" s="1"/>
  <c r="AB302" i="22" s="1"/>
  <c r="AB303" i="22" s="1"/>
  <c r="AB304" i="22" s="1"/>
  <c r="AB305" i="22" s="1"/>
  <c r="AB306" i="22" s="1"/>
  <c r="AB307" i="22" s="1"/>
  <c r="AB308" i="22" s="1"/>
  <c r="AB309" i="22" s="1"/>
  <c r="AB310" i="22" s="1"/>
  <c r="AB311" i="22" s="1"/>
  <c r="AB312" i="22" s="1"/>
  <c r="AB313" i="22" s="1"/>
  <c r="AB314" i="22" s="1"/>
  <c r="AB315" i="22" s="1"/>
  <c r="AB316" i="22" s="1"/>
  <c r="AB317" i="22" s="1"/>
  <c r="AB318" i="22" s="1"/>
  <c r="AB319" i="22" s="1"/>
  <c r="AB320" i="22" s="1"/>
  <c r="AB321" i="22" s="1"/>
  <c r="AB322" i="22" s="1"/>
  <c r="AB323" i="22" s="1"/>
  <c r="AB324" i="22" s="1"/>
  <c r="AB325" i="22" s="1"/>
  <c r="AB326" i="22" s="1"/>
  <c r="AB327" i="22" s="1"/>
  <c r="AB328" i="22" s="1"/>
  <c r="AB329" i="22" s="1"/>
  <c r="AB330" i="22" s="1"/>
  <c r="AB331" i="22" s="1"/>
  <c r="AB332" i="22" s="1"/>
  <c r="AB333" i="22" s="1"/>
  <c r="AB334" i="22" s="1"/>
  <c r="AB335" i="22" s="1"/>
  <c r="AA37" i="21"/>
  <c r="AA38" i="21" s="1"/>
  <c r="AA39" i="21" s="1"/>
  <c r="AA40" i="21" s="1"/>
  <c r="AA41" i="21" s="1"/>
  <c r="AA42" i="21" s="1"/>
  <c r="AA43" i="21" s="1"/>
  <c r="AA44" i="21" s="1"/>
  <c r="AA45" i="21" s="1"/>
  <c r="AA46" i="21" s="1"/>
  <c r="AA47" i="21" s="1"/>
  <c r="AA48" i="21" s="1"/>
  <c r="AA49" i="21" s="1"/>
  <c r="AA50" i="21" s="1"/>
  <c r="AA51" i="21" s="1"/>
  <c r="AA52" i="21" s="1"/>
  <c r="AA53" i="21" s="1"/>
  <c r="AA54" i="21" s="1"/>
  <c r="AA55" i="21" s="1"/>
  <c r="AA56" i="21" s="1"/>
  <c r="AA57" i="21" s="1"/>
  <c r="AA58" i="21" s="1"/>
  <c r="S49" i="26"/>
  <c r="T49" i="26" s="1"/>
  <c r="K21" i="26" s="1"/>
  <c r="AB48" i="29"/>
  <c r="AC48" i="29" s="1"/>
  <c r="R22" i="29" s="1"/>
  <c r="N22" i="29" s="1"/>
  <c r="AB33" i="29" s="1"/>
  <c r="AB34" i="29" s="1"/>
  <c r="AF34" i="20"/>
  <c r="AF35" i="20" s="1"/>
  <c r="AF36" i="20" s="1"/>
  <c r="B29" i="29"/>
  <c r="V29" i="29" s="1"/>
  <c r="B29" i="9"/>
  <c r="Q29" i="9" s="1"/>
  <c r="F29" i="20"/>
  <c r="O29" i="20" s="1"/>
  <c r="N29" i="20" s="1"/>
  <c r="I29" i="20"/>
  <c r="G29" i="20" s="1"/>
  <c r="A30" i="20"/>
  <c r="D29" i="20"/>
  <c r="C29" i="20" s="1"/>
  <c r="B29" i="20"/>
  <c r="AC33" i="9"/>
  <c r="AC34" i="9" s="1"/>
  <c r="AC35" i="9" s="1"/>
  <c r="AC36" i="9" s="1"/>
  <c r="AC37" i="9" s="1"/>
  <c r="AC38" i="9" s="1"/>
  <c r="AC39" i="9" s="1"/>
  <c r="AC40" i="9" s="1"/>
  <c r="AC41" i="9" s="1"/>
  <c r="AC42" i="9" s="1"/>
  <c r="AC43" i="9" s="1"/>
  <c r="AC44" i="9" s="1"/>
  <c r="AC45" i="9" s="1"/>
  <c r="AC46" i="9" s="1"/>
  <c r="AC47" i="9" s="1"/>
  <c r="AC48" i="9" s="1"/>
  <c r="AC49" i="9" s="1"/>
  <c r="AC50" i="9" s="1"/>
  <c r="AC51" i="9" s="1"/>
  <c r="AC52" i="9" s="1"/>
  <c r="AC53" i="9" s="1"/>
  <c r="AC54" i="9" s="1"/>
  <c r="AC55" i="9" s="1"/>
  <c r="AC56" i="9" s="1"/>
  <c r="AC57" i="9" s="1"/>
  <c r="AC58" i="9" s="1"/>
  <c r="AC59" i="9" s="1"/>
  <c r="AC60" i="9" s="1"/>
  <c r="AC61" i="9" s="1"/>
  <c r="AC62" i="9" s="1"/>
  <c r="AC63" i="9" s="1"/>
  <c r="AC64" i="9" s="1"/>
  <c r="AC65" i="9" s="1"/>
  <c r="AC66" i="9" s="1"/>
  <c r="AC67" i="9" s="1"/>
  <c r="AC68" i="9" s="1"/>
  <c r="AC69" i="9" s="1"/>
  <c r="AC70" i="9" s="1"/>
  <c r="AC71" i="9" s="1"/>
  <c r="AC72" i="9" s="1"/>
  <c r="AC73" i="9" s="1"/>
  <c r="AC74" i="9" s="1"/>
  <c r="AC75" i="9" s="1"/>
  <c r="AC76" i="9" s="1"/>
  <c r="AC77" i="9" s="1"/>
  <c r="AC78" i="9" s="1"/>
  <c r="AC79" i="9" s="1"/>
  <c r="AC80" i="9" s="1"/>
  <c r="AC81" i="9" s="1"/>
  <c r="AC82" i="9" s="1"/>
  <c r="AC83" i="9" s="1"/>
  <c r="AC84" i="9" s="1"/>
  <c r="AC85" i="9" s="1"/>
  <c r="AC86" i="9" s="1"/>
  <c r="AC87" i="9" s="1"/>
  <c r="AC88" i="9" s="1"/>
  <c r="AC89" i="9" s="1"/>
  <c r="AC90" i="9" s="1"/>
  <c r="AC91" i="9" s="1"/>
  <c r="AC92" i="9" s="1"/>
  <c r="AC93" i="9" s="1"/>
  <c r="AC94" i="9" s="1"/>
  <c r="AC95" i="9" s="1"/>
  <c r="AC96" i="9" s="1"/>
  <c r="AC97" i="9" s="1"/>
  <c r="AC98" i="9" s="1"/>
  <c r="AC99" i="9" s="1"/>
  <c r="AC100" i="9" s="1"/>
  <c r="AC101" i="9" s="1"/>
  <c r="AC102" i="9" s="1"/>
  <c r="AC103" i="9" s="1"/>
  <c r="AC104" i="9" s="1"/>
  <c r="AC105" i="9" s="1"/>
  <c r="AC106" i="9" s="1"/>
  <c r="AC107" i="9" s="1"/>
  <c r="AC108" i="9" s="1"/>
  <c r="AC109" i="9" s="1"/>
  <c r="AC110" i="9" s="1"/>
  <c r="AC111" i="9" s="1"/>
  <c r="AC112" i="9" s="1"/>
  <c r="AC113" i="9" s="1"/>
  <c r="AC114" i="9" s="1"/>
  <c r="AC115" i="9" s="1"/>
  <c r="AC116" i="9" s="1"/>
  <c r="AC117" i="9" s="1"/>
  <c r="AC118" i="9" s="1"/>
  <c r="AC119" i="9" s="1"/>
  <c r="AC120" i="9" s="1"/>
  <c r="AC121" i="9" s="1"/>
  <c r="AC122" i="9" s="1"/>
  <c r="AC123" i="9" s="1"/>
  <c r="AC124" i="9" s="1"/>
  <c r="AC125" i="9" s="1"/>
  <c r="AC126" i="9" s="1"/>
  <c r="AC127" i="9" s="1"/>
  <c r="AC128" i="9" s="1"/>
  <c r="AC129" i="9" s="1"/>
  <c r="AC130" i="9" s="1"/>
  <c r="AC131" i="9" s="1"/>
  <c r="AC132" i="9" s="1"/>
  <c r="AC133" i="9" s="1"/>
  <c r="AC134" i="9" s="1"/>
  <c r="AC135" i="9" s="1"/>
  <c r="AC136" i="9" s="1"/>
  <c r="AC137" i="9" s="1"/>
  <c r="AC138" i="9" s="1"/>
  <c r="AC139" i="9" s="1"/>
  <c r="AC140" i="9" s="1"/>
  <c r="AC141" i="9" s="1"/>
  <c r="AC142" i="9" s="1"/>
  <c r="AC143" i="9" s="1"/>
  <c r="AC144" i="9" s="1"/>
  <c r="AC145" i="9" s="1"/>
  <c r="AC146" i="9" s="1"/>
  <c r="AC147" i="9" s="1"/>
  <c r="AC148" i="9" s="1"/>
  <c r="AC149" i="9" s="1"/>
  <c r="AC150" i="9" s="1"/>
  <c r="AC151" i="9" s="1"/>
  <c r="AC152" i="9" s="1"/>
  <c r="AC153" i="9" s="1"/>
  <c r="AC154" i="9" s="1"/>
  <c r="AC155" i="9" s="1"/>
  <c r="AC156" i="9" s="1"/>
  <c r="AC157" i="9" s="1"/>
  <c r="AC158" i="9" s="1"/>
  <c r="AC159" i="9" s="1"/>
  <c r="AC160" i="9" s="1"/>
  <c r="AC161" i="9" s="1"/>
  <c r="AC162" i="9" s="1"/>
  <c r="AC163" i="9" s="1"/>
  <c r="AC164" i="9" s="1"/>
  <c r="AC165" i="9" s="1"/>
  <c r="AC166" i="9" s="1"/>
  <c r="AC167" i="9" s="1"/>
  <c r="AC168" i="9" s="1"/>
  <c r="AC169" i="9" s="1"/>
  <c r="AC170" i="9" s="1"/>
  <c r="AC171" i="9" s="1"/>
  <c r="AC172" i="9" s="1"/>
  <c r="AC173" i="9" s="1"/>
  <c r="AC174" i="9" s="1"/>
  <c r="AC175" i="9" s="1"/>
  <c r="AC176" i="9" s="1"/>
  <c r="AC177" i="9" s="1"/>
  <c r="AC178" i="9" s="1"/>
  <c r="AC179" i="9" s="1"/>
  <c r="AC180" i="9" s="1"/>
  <c r="AC181" i="9" s="1"/>
  <c r="AC182" i="9" s="1"/>
  <c r="AC183" i="9" s="1"/>
  <c r="AC184" i="9" s="1"/>
  <c r="AC185" i="9" s="1"/>
  <c r="AC186" i="9" s="1"/>
  <c r="AC187" i="9" s="1"/>
  <c r="AC188" i="9" s="1"/>
  <c r="AC189" i="9" s="1"/>
  <c r="AC190" i="9" s="1"/>
  <c r="AC191" i="9" s="1"/>
  <c r="AC192" i="9" s="1"/>
  <c r="AC193" i="9" s="1"/>
  <c r="AC194" i="9" s="1"/>
  <c r="AC195" i="9" s="1"/>
  <c r="AC196" i="9" s="1"/>
  <c r="AC197" i="9" s="1"/>
  <c r="AC198" i="9" s="1"/>
  <c r="AC199" i="9" s="1"/>
  <c r="AC200" i="9" s="1"/>
  <c r="AC201" i="9" s="1"/>
  <c r="AC202" i="9" s="1"/>
  <c r="AC203" i="9" s="1"/>
  <c r="AC204" i="9" s="1"/>
  <c r="AC205" i="9" s="1"/>
  <c r="AC206" i="9" s="1"/>
  <c r="AC207" i="9" s="1"/>
  <c r="AC208" i="9" s="1"/>
  <c r="AC209" i="9" s="1"/>
  <c r="AC210" i="9" s="1"/>
  <c r="AC211" i="9" s="1"/>
  <c r="AC212" i="9" s="1"/>
  <c r="AC213" i="9" s="1"/>
  <c r="AC214" i="9" s="1"/>
  <c r="AC215" i="9" s="1"/>
  <c r="AC216" i="9" s="1"/>
  <c r="AC217" i="9" s="1"/>
  <c r="AC218" i="9" s="1"/>
  <c r="AC219" i="9" s="1"/>
  <c r="AC220" i="9" s="1"/>
  <c r="AC221" i="9" s="1"/>
  <c r="AC222" i="9" s="1"/>
  <c r="AC223" i="9" s="1"/>
  <c r="AC224" i="9" s="1"/>
  <c r="AC225" i="9" s="1"/>
  <c r="AC226" i="9" s="1"/>
  <c r="AC227" i="9" s="1"/>
  <c r="AC228" i="9" s="1"/>
  <c r="AC229" i="9" s="1"/>
  <c r="AC230" i="9" s="1"/>
  <c r="AC231" i="9" s="1"/>
  <c r="AC232" i="9" s="1"/>
  <c r="AC233" i="9" s="1"/>
  <c r="AC234" i="9" s="1"/>
  <c r="AC235" i="9" s="1"/>
  <c r="AC236" i="9" s="1"/>
  <c r="AC237" i="9" s="1"/>
  <c r="AC238" i="9" s="1"/>
  <c r="AC239" i="9" s="1"/>
  <c r="AC240" i="9" s="1"/>
  <c r="AC241" i="9" s="1"/>
  <c r="AC242" i="9" s="1"/>
  <c r="AC243" i="9" s="1"/>
  <c r="AC244" i="9" s="1"/>
  <c r="AC245" i="9" s="1"/>
  <c r="AC246" i="9" s="1"/>
  <c r="AC247" i="9" s="1"/>
  <c r="AC248" i="9" s="1"/>
  <c r="AC249" i="9" s="1"/>
  <c r="AC250" i="9" s="1"/>
  <c r="AC251" i="9" s="1"/>
  <c r="AC252" i="9" s="1"/>
  <c r="AC253" i="9" s="1"/>
  <c r="AC254" i="9" s="1"/>
  <c r="AC255" i="9" s="1"/>
  <c r="AC256" i="9" s="1"/>
  <c r="AC257" i="9" s="1"/>
  <c r="AC258" i="9" s="1"/>
  <c r="AC259" i="9" s="1"/>
  <c r="AC260" i="9" s="1"/>
  <c r="AC261" i="9" s="1"/>
  <c r="AC262" i="9" s="1"/>
  <c r="AC263" i="9" s="1"/>
  <c r="AC264" i="9" s="1"/>
  <c r="AC265" i="9" s="1"/>
  <c r="AC266" i="9" s="1"/>
  <c r="AC267" i="9" s="1"/>
  <c r="AC268" i="9" s="1"/>
  <c r="AC269" i="9" s="1"/>
  <c r="AC270" i="9" s="1"/>
  <c r="AC271" i="9" s="1"/>
  <c r="AC272" i="9" s="1"/>
  <c r="AC273" i="9" s="1"/>
  <c r="AC274" i="9" s="1"/>
  <c r="AC275" i="9" s="1"/>
  <c r="AC276" i="9" s="1"/>
  <c r="AC277" i="9" s="1"/>
  <c r="AC278" i="9" s="1"/>
  <c r="AC279" i="9" s="1"/>
  <c r="AC280" i="9" s="1"/>
  <c r="AC281" i="9" s="1"/>
  <c r="AC282" i="9" s="1"/>
  <c r="AC283" i="9" s="1"/>
  <c r="AC284" i="9" s="1"/>
  <c r="AC285" i="9" s="1"/>
  <c r="AC286" i="9" s="1"/>
  <c r="AC287" i="9" s="1"/>
  <c r="AC288" i="9" s="1"/>
  <c r="AC289" i="9" s="1"/>
  <c r="AC290" i="9" s="1"/>
  <c r="AC291" i="9" s="1"/>
  <c r="AC292" i="9" s="1"/>
  <c r="AC293" i="9" s="1"/>
  <c r="AC294" i="9" s="1"/>
  <c r="AC295" i="9" s="1"/>
  <c r="AC296" i="9" s="1"/>
  <c r="AC297" i="9" s="1"/>
  <c r="AC298" i="9" s="1"/>
  <c r="AC299" i="9" s="1"/>
  <c r="AC300" i="9" s="1"/>
  <c r="AC301" i="9" s="1"/>
  <c r="AC302" i="9" s="1"/>
  <c r="AC303" i="9" s="1"/>
  <c r="AC304" i="9" s="1"/>
  <c r="AC305" i="9" s="1"/>
  <c r="AC306" i="9" s="1"/>
  <c r="AC307" i="9" s="1"/>
  <c r="AC308" i="9" s="1"/>
  <c r="AC309" i="9" s="1"/>
  <c r="AC310" i="9" s="1"/>
  <c r="AC311" i="9" s="1"/>
  <c r="AC312" i="9" s="1"/>
  <c r="AC313" i="9" s="1"/>
  <c r="AC314" i="9" s="1"/>
  <c r="AC315" i="9" s="1"/>
  <c r="AC316" i="9" s="1"/>
  <c r="AC317" i="9" s="1"/>
  <c r="AC318" i="9" s="1"/>
  <c r="AC319" i="9" s="1"/>
  <c r="AC320" i="9" s="1"/>
  <c r="AC321" i="9" s="1"/>
  <c r="AC322" i="9" s="1"/>
  <c r="AC323" i="9" s="1"/>
  <c r="AC324" i="9" s="1"/>
  <c r="AC325" i="9" s="1"/>
  <c r="AC326" i="9" s="1"/>
  <c r="AC327" i="9" s="1"/>
  <c r="AC328" i="9" s="1"/>
  <c r="AC329" i="9" s="1"/>
  <c r="AC330" i="9" s="1"/>
  <c r="AC331" i="9" s="1"/>
  <c r="AB32" i="9"/>
  <c r="AA32" i="9"/>
  <c r="AA37" i="22"/>
  <c r="A30" i="22"/>
  <c r="AC36" i="23"/>
  <c r="AA35" i="23"/>
  <c r="D29" i="23" s="1"/>
  <c r="AB35" i="23"/>
  <c r="B29" i="23"/>
  <c r="Q29" i="23" s="1"/>
  <c r="F29" i="22"/>
  <c r="E29" i="22" s="1"/>
  <c r="D29" i="22"/>
  <c r="C29" i="22" s="1"/>
  <c r="B29" i="22"/>
  <c r="Q29" i="22" s="1"/>
  <c r="W35" i="14"/>
  <c r="W36" i="14" s="1"/>
  <c r="W37" i="14" s="1"/>
  <c r="W38" i="14" s="1"/>
  <c r="W39" i="14" s="1"/>
  <c r="W40" i="14" s="1"/>
  <c r="W41" i="14" s="1"/>
  <c r="W42" i="14" s="1"/>
  <c r="W43" i="14" s="1"/>
  <c r="W44" i="14" s="1"/>
  <c r="W45" i="14" s="1"/>
  <c r="W46" i="14" s="1"/>
  <c r="W47" i="14" s="1"/>
  <c r="W48" i="14" s="1"/>
  <c r="W49" i="14" s="1"/>
  <c r="W50" i="14" s="1"/>
  <c r="W51" i="14" s="1"/>
  <c r="W52" i="14" s="1"/>
  <c r="W53" i="14" s="1"/>
  <c r="W54" i="14" s="1"/>
  <c r="W55" i="14" s="1"/>
  <c r="W56" i="14" s="1"/>
  <c r="W57" i="14" s="1"/>
  <c r="W58" i="14" s="1"/>
  <c r="W59" i="14" s="1"/>
  <c r="W60" i="14" s="1"/>
  <c r="W61" i="14" s="1"/>
  <c r="W62" i="14" s="1"/>
  <c r="W63" i="14" s="1"/>
  <c r="W64" i="14" s="1"/>
  <c r="W65" i="14" s="1"/>
  <c r="W66" i="14" s="1"/>
  <c r="W67" i="14" s="1"/>
  <c r="W68" i="14" s="1"/>
  <c r="W69" i="14" s="1"/>
  <c r="W70" i="14" s="1"/>
  <c r="W71" i="14" s="1"/>
  <c r="W72" i="14" s="1"/>
  <c r="W73" i="14" s="1"/>
  <c r="W74" i="14" s="1"/>
  <c r="W75" i="14" s="1"/>
  <c r="W76" i="14" s="1"/>
  <c r="W77" i="14" s="1"/>
  <c r="W78" i="14" s="1"/>
  <c r="W79" i="14" s="1"/>
  <c r="W80" i="14" s="1"/>
  <c r="W81" i="14" s="1"/>
  <c r="W82" i="14" s="1"/>
  <c r="W83" i="14" s="1"/>
  <c r="W84" i="14" s="1"/>
  <c r="W85" i="14" s="1"/>
  <c r="W86" i="14" s="1"/>
  <c r="W87" i="14" s="1"/>
  <c r="W88" i="14" s="1"/>
  <c r="W89" i="14" s="1"/>
  <c r="W90" i="14" s="1"/>
  <c r="W91" i="14" s="1"/>
  <c r="W92" i="14" s="1"/>
  <c r="W93" i="14" s="1"/>
  <c r="W94" i="14" s="1"/>
  <c r="W95" i="14" s="1"/>
  <c r="W96" i="14" s="1"/>
  <c r="W97" i="14" s="1"/>
  <c r="W98" i="14" s="1"/>
  <c r="W99" i="14" s="1"/>
  <c r="W100" i="14" s="1"/>
  <c r="W101" i="14" s="1"/>
  <c r="W102" i="14" s="1"/>
  <c r="W103" i="14" s="1"/>
  <c r="W104" i="14" s="1"/>
  <c r="W105" i="14" s="1"/>
  <c r="W106" i="14" s="1"/>
  <c r="W107" i="14" s="1"/>
  <c r="W108" i="14" s="1"/>
  <c r="W109" i="14" s="1"/>
  <c r="W110" i="14" s="1"/>
  <c r="W111" i="14" s="1"/>
  <c r="W112" i="14" s="1"/>
  <c r="W113" i="14" s="1"/>
  <c r="W114" i="14" s="1"/>
  <c r="W115" i="14" s="1"/>
  <c r="W116" i="14" s="1"/>
  <c r="W117" i="14" s="1"/>
  <c r="W118" i="14" s="1"/>
  <c r="W119" i="14" s="1"/>
  <c r="W120" i="14" s="1"/>
  <c r="W121" i="14" s="1"/>
  <c r="W122" i="14" s="1"/>
  <c r="W123" i="14" s="1"/>
  <c r="W124" i="14" s="1"/>
  <c r="W125" i="14" s="1"/>
  <c r="W126" i="14" s="1"/>
  <c r="W127" i="14" s="1"/>
  <c r="W128" i="14" s="1"/>
  <c r="W129" i="14" s="1"/>
  <c r="W130" i="14" s="1"/>
  <c r="W131" i="14" s="1"/>
  <c r="W132" i="14" s="1"/>
  <c r="W133" i="14" s="1"/>
  <c r="W134" i="14" s="1"/>
  <c r="W135" i="14" s="1"/>
  <c r="W136" i="14" s="1"/>
  <c r="W137" i="14" s="1"/>
  <c r="W138" i="14" s="1"/>
  <c r="W139" i="14" s="1"/>
  <c r="W140" i="14" s="1"/>
  <c r="W141" i="14" s="1"/>
  <c r="W142" i="14" s="1"/>
  <c r="W143" i="14" s="1"/>
  <c r="W144" i="14" s="1"/>
  <c r="W145" i="14" s="1"/>
  <c r="W146" i="14" s="1"/>
  <c r="W147" i="14" s="1"/>
  <c r="W148" i="14" s="1"/>
  <c r="W149" i="14" s="1"/>
  <c r="W150" i="14" s="1"/>
  <c r="W151" i="14" s="1"/>
  <c r="W152" i="14" s="1"/>
  <c r="W153" i="14" s="1"/>
  <c r="W154" i="14" s="1"/>
  <c r="W155" i="14" s="1"/>
  <c r="W156" i="14" s="1"/>
  <c r="W157" i="14" s="1"/>
  <c r="W158" i="14" s="1"/>
  <c r="W159" i="14" s="1"/>
  <c r="W160" i="14" s="1"/>
  <c r="W161" i="14" s="1"/>
  <c r="W162" i="14" s="1"/>
  <c r="W163" i="14" s="1"/>
  <c r="W164" i="14" s="1"/>
  <c r="W165" i="14" s="1"/>
  <c r="W166" i="14" s="1"/>
  <c r="W167" i="14" s="1"/>
  <c r="W168" i="14" s="1"/>
  <c r="W169" i="14" s="1"/>
  <c r="W170" i="14" s="1"/>
  <c r="W171" i="14" s="1"/>
  <c r="W172" i="14" s="1"/>
  <c r="W173" i="14" s="1"/>
  <c r="W174" i="14" s="1"/>
  <c r="W175" i="14" s="1"/>
  <c r="W176" i="14" s="1"/>
  <c r="W177" i="14" s="1"/>
  <c r="W178" i="14" s="1"/>
  <c r="W179" i="14" s="1"/>
  <c r="W180" i="14" s="1"/>
  <c r="W181" i="14" s="1"/>
  <c r="W182" i="14" s="1"/>
  <c r="W183" i="14" s="1"/>
  <c r="W184" i="14" s="1"/>
  <c r="W185" i="14" s="1"/>
  <c r="W186" i="14" s="1"/>
  <c r="W187" i="14" s="1"/>
  <c r="W188" i="14" s="1"/>
  <c r="W189" i="14" s="1"/>
  <c r="W190" i="14" s="1"/>
  <c r="W191" i="14" s="1"/>
  <c r="W192" i="14" s="1"/>
  <c r="W193" i="14" s="1"/>
  <c r="W194" i="14" s="1"/>
  <c r="W195" i="14" s="1"/>
  <c r="W196" i="14" s="1"/>
  <c r="W197" i="14" s="1"/>
  <c r="W198" i="14" s="1"/>
  <c r="W199" i="14" s="1"/>
  <c r="W200" i="14" s="1"/>
  <c r="W201" i="14" s="1"/>
  <c r="W202" i="14" s="1"/>
  <c r="W203" i="14" s="1"/>
  <c r="W204" i="14" s="1"/>
  <c r="W205" i="14" s="1"/>
  <c r="W206" i="14" s="1"/>
  <c r="W207" i="14" s="1"/>
  <c r="W208" i="14" s="1"/>
  <c r="W209" i="14" s="1"/>
  <c r="W210" i="14" s="1"/>
  <c r="W211" i="14" s="1"/>
  <c r="W212" i="14" s="1"/>
  <c r="W213" i="14" s="1"/>
  <c r="W214" i="14" s="1"/>
  <c r="W215" i="14" s="1"/>
  <c r="W216" i="14" s="1"/>
  <c r="W217" i="14" s="1"/>
  <c r="W218" i="14" s="1"/>
  <c r="W219" i="14" s="1"/>
  <c r="W220" i="14" s="1"/>
  <c r="W221" i="14" s="1"/>
  <c r="W222" i="14" s="1"/>
  <c r="W223" i="14" s="1"/>
  <c r="W224" i="14" s="1"/>
  <c r="W225" i="14" s="1"/>
  <c r="W226" i="14" s="1"/>
  <c r="W227" i="14" s="1"/>
  <c r="W228" i="14" s="1"/>
  <c r="W229" i="14" s="1"/>
  <c r="W230" i="14" s="1"/>
  <c r="W231" i="14" s="1"/>
  <c r="W232" i="14" s="1"/>
  <c r="W233" i="14" s="1"/>
  <c r="W234" i="14" s="1"/>
  <c r="W235" i="14" s="1"/>
  <c r="W236" i="14" s="1"/>
  <c r="W237" i="14" s="1"/>
  <c r="W238" i="14" s="1"/>
  <c r="W239" i="14" s="1"/>
  <c r="W240" i="14" s="1"/>
  <c r="W241" i="14" s="1"/>
  <c r="W242" i="14" s="1"/>
  <c r="W243" i="14" s="1"/>
  <c r="W244" i="14" s="1"/>
  <c r="W245" i="14" s="1"/>
  <c r="W246" i="14" s="1"/>
  <c r="W247" i="14" s="1"/>
  <c r="W248" i="14" s="1"/>
  <c r="W249" i="14" s="1"/>
  <c r="W250" i="14" s="1"/>
  <c r="W251" i="14" s="1"/>
  <c r="W252" i="14" s="1"/>
  <c r="W253" i="14" s="1"/>
  <c r="W254" i="14" s="1"/>
  <c r="W255" i="14" s="1"/>
  <c r="W256" i="14" s="1"/>
  <c r="W257" i="14" s="1"/>
  <c r="W258" i="14" s="1"/>
  <c r="W259" i="14" s="1"/>
  <c r="W260" i="14" s="1"/>
  <c r="W261" i="14" s="1"/>
  <c r="W262" i="14" s="1"/>
  <c r="W263" i="14" s="1"/>
  <c r="W264" i="14" s="1"/>
  <c r="W265" i="14" s="1"/>
  <c r="W266" i="14" s="1"/>
  <c r="W267" i="14" s="1"/>
  <c r="W268" i="14" s="1"/>
  <c r="W269" i="14" s="1"/>
  <c r="W270" i="14" s="1"/>
  <c r="W271" i="14" s="1"/>
  <c r="W272" i="14" s="1"/>
  <c r="W273" i="14" s="1"/>
  <c r="W274" i="14" s="1"/>
  <c r="W275" i="14" s="1"/>
  <c r="W276" i="14" s="1"/>
  <c r="W277" i="14" s="1"/>
  <c r="W278" i="14" s="1"/>
  <c r="W279" i="14" s="1"/>
  <c r="W280" i="14" s="1"/>
  <c r="W281" i="14" s="1"/>
  <c r="W282" i="14" s="1"/>
  <c r="W283" i="14" s="1"/>
  <c r="W284" i="14" s="1"/>
  <c r="W285" i="14" s="1"/>
  <c r="W286" i="14" s="1"/>
  <c r="W287" i="14" s="1"/>
  <c r="W288" i="14" s="1"/>
  <c r="W289" i="14" s="1"/>
  <c r="W290" i="14" s="1"/>
  <c r="W291" i="14" s="1"/>
  <c r="W292" i="14" s="1"/>
  <c r="W293" i="14" s="1"/>
  <c r="W294" i="14" s="1"/>
  <c r="W295" i="14" s="1"/>
  <c r="W296" i="14" s="1"/>
  <c r="W297" i="14" s="1"/>
  <c r="W298" i="14" s="1"/>
  <c r="W299" i="14" s="1"/>
  <c r="W300" i="14" s="1"/>
  <c r="W301" i="14" s="1"/>
  <c r="W302" i="14" s="1"/>
  <c r="W303" i="14" s="1"/>
  <c r="W304" i="14" s="1"/>
  <c r="W305" i="14" s="1"/>
  <c r="W306" i="14" s="1"/>
  <c r="W307" i="14" s="1"/>
  <c r="W308" i="14" s="1"/>
  <c r="W309" i="14" s="1"/>
  <c r="W310" i="14" s="1"/>
  <c r="W311" i="14" s="1"/>
  <c r="W312" i="14" s="1"/>
  <c r="W313" i="14" s="1"/>
  <c r="W314" i="14" s="1"/>
  <c r="W315" i="14" s="1"/>
  <c r="W316" i="14" s="1"/>
  <c r="W317" i="14" s="1"/>
  <c r="W318" i="14" s="1"/>
  <c r="W319" i="14" s="1"/>
  <c r="W320" i="14" s="1"/>
  <c r="W321" i="14" s="1"/>
  <c r="W322" i="14" s="1"/>
  <c r="W323" i="14" s="1"/>
  <c r="W324" i="14" s="1"/>
  <c r="W325" i="14" s="1"/>
  <c r="W326" i="14" s="1"/>
  <c r="W327" i="14" s="1"/>
  <c r="W328" i="14" s="1"/>
  <c r="W329" i="14" s="1"/>
  <c r="W330" i="14" s="1"/>
  <c r="W331" i="14" s="1"/>
  <c r="W332" i="14" s="1"/>
  <c r="W34" i="30"/>
  <c r="W35" i="30" s="1"/>
  <c r="W36" i="30" s="1"/>
  <c r="W37" i="30" s="1"/>
  <c r="W38" i="30" s="1"/>
  <c r="W39" i="30" s="1"/>
  <c r="W40" i="30" s="1"/>
  <c r="W41" i="30" s="1"/>
  <c r="W42" i="30" s="1"/>
  <c r="W43" i="30" s="1"/>
  <c r="W44" i="30" s="1"/>
  <c r="W45" i="30" s="1"/>
  <c r="W46" i="30" s="1"/>
  <c r="W47" i="30" s="1"/>
  <c r="W48" i="30" s="1"/>
  <c r="W49" i="30" s="1"/>
  <c r="W50" i="30" s="1"/>
  <c r="W51" i="30" s="1"/>
  <c r="W52" i="30" s="1"/>
  <c r="W53" i="30" s="1"/>
  <c r="W54" i="30" s="1"/>
  <c r="W55" i="30" s="1"/>
  <c r="W56" i="30" s="1"/>
  <c r="W57" i="30" s="1"/>
  <c r="W58" i="30" s="1"/>
  <c r="W59" i="30" s="1"/>
  <c r="W60" i="30" s="1"/>
  <c r="W61" i="30" s="1"/>
  <c r="W62" i="30" s="1"/>
  <c r="W63" i="30" s="1"/>
  <c r="W64" i="30" s="1"/>
  <c r="W65" i="30" s="1"/>
  <c r="W66" i="30" s="1"/>
  <c r="W67" i="30" s="1"/>
  <c r="W68" i="30" s="1"/>
  <c r="W69" i="30" s="1"/>
  <c r="W70" i="30" s="1"/>
  <c r="W71" i="30" s="1"/>
  <c r="W72" i="30" s="1"/>
  <c r="W73" i="30" s="1"/>
  <c r="W74" i="30" s="1"/>
  <c r="W75" i="30" s="1"/>
  <c r="W76" i="30" s="1"/>
  <c r="W77" i="30" s="1"/>
  <c r="W78" i="30" s="1"/>
  <c r="W79" i="30" s="1"/>
  <c r="W80" i="30" s="1"/>
  <c r="W81" i="30" s="1"/>
  <c r="W82" i="30" s="1"/>
  <c r="W83" i="30" s="1"/>
  <c r="W84" i="30" s="1"/>
  <c r="W85" i="30" s="1"/>
  <c r="W86" i="30" s="1"/>
  <c r="W87" i="30" s="1"/>
  <c r="W88" i="30" s="1"/>
  <c r="W89" i="30" s="1"/>
  <c r="W90" i="30" s="1"/>
  <c r="W91" i="30" s="1"/>
  <c r="W92" i="30" s="1"/>
  <c r="W93" i="30" s="1"/>
  <c r="W94" i="30" s="1"/>
  <c r="W95" i="30" s="1"/>
  <c r="W96" i="30" s="1"/>
  <c r="W97" i="30" s="1"/>
  <c r="W98" i="30" s="1"/>
  <c r="W99" i="30" s="1"/>
  <c r="W100" i="30" s="1"/>
  <c r="W101" i="30" s="1"/>
  <c r="W102" i="30" s="1"/>
  <c r="W103" i="30" s="1"/>
  <c r="W104" i="30" s="1"/>
  <c r="W105" i="30" s="1"/>
  <c r="W106" i="30" s="1"/>
  <c r="W107" i="30" s="1"/>
  <c r="W108" i="30" s="1"/>
  <c r="W109" i="30" s="1"/>
  <c r="W110" i="30" s="1"/>
  <c r="W111" i="30" s="1"/>
  <c r="W112" i="30" s="1"/>
  <c r="W113" i="30" s="1"/>
  <c r="W114" i="30" s="1"/>
  <c r="W115" i="30" s="1"/>
  <c r="W116" i="30" s="1"/>
  <c r="W117" i="30" s="1"/>
  <c r="W118" i="30" s="1"/>
  <c r="W119" i="30" s="1"/>
  <c r="W120" i="30" s="1"/>
  <c r="W121" i="30" s="1"/>
  <c r="W122" i="30" s="1"/>
  <c r="W123" i="30" s="1"/>
  <c r="W124" i="30" s="1"/>
  <c r="W125" i="30" s="1"/>
  <c r="W126" i="30" s="1"/>
  <c r="W127" i="30" s="1"/>
  <c r="W128" i="30" s="1"/>
  <c r="W129" i="30" s="1"/>
  <c r="W130" i="30" s="1"/>
  <c r="W131" i="30" s="1"/>
  <c r="W132" i="30" s="1"/>
  <c r="W133" i="30" s="1"/>
  <c r="W134" i="30" s="1"/>
  <c r="W135" i="30" s="1"/>
  <c r="W136" i="30" s="1"/>
  <c r="W137" i="30" s="1"/>
  <c r="W138" i="30" s="1"/>
  <c r="W139" i="30" s="1"/>
  <c r="W140" i="30" s="1"/>
  <c r="W141" i="30" s="1"/>
  <c r="W142" i="30" s="1"/>
  <c r="W143" i="30" s="1"/>
  <c r="W144" i="30" s="1"/>
  <c r="W145" i="30" s="1"/>
  <c r="W146" i="30" s="1"/>
  <c r="W147" i="30" s="1"/>
  <c r="W148" i="30" s="1"/>
  <c r="W149" i="30" s="1"/>
  <c r="W150" i="30" s="1"/>
  <c r="W151" i="30" s="1"/>
  <c r="W152" i="30" s="1"/>
  <c r="W153" i="30" s="1"/>
  <c r="W154" i="30" s="1"/>
  <c r="W155" i="30" s="1"/>
  <c r="W156" i="30" s="1"/>
  <c r="W157" i="30" s="1"/>
  <c r="W158" i="30" s="1"/>
  <c r="W159" i="30" s="1"/>
  <c r="W160" i="30" s="1"/>
  <c r="W161" i="30" s="1"/>
  <c r="W162" i="30" s="1"/>
  <c r="W163" i="30" s="1"/>
  <c r="W164" i="30" s="1"/>
  <c r="W165" i="30" s="1"/>
  <c r="W166" i="30" s="1"/>
  <c r="W167" i="30" s="1"/>
  <c r="W168" i="30" s="1"/>
  <c r="W169" i="30" s="1"/>
  <c r="W170" i="30" s="1"/>
  <c r="W171" i="30" s="1"/>
  <c r="W172" i="30" s="1"/>
  <c r="W173" i="30" s="1"/>
  <c r="W174" i="30" s="1"/>
  <c r="W175" i="30" s="1"/>
  <c r="W176" i="30" s="1"/>
  <c r="W177" i="30" s="1"/>
  <c r="W178" i="30" s="1"/>
  <c r="W179" i="30" s="1"/>
  <c r="W180" i="30" s="1"/>
  <c r="W181" i="30" s="1"/>
  <c r="W182" i="30" s="1"/>
  <c r="W183" i="30" s="1"/>
  <c r="W184" i="30" s="1"/>
  <c r="W185" i="30" s="1"/>
  <c r="W186" i="30" s="1"/>
  <c r="W187" i="30" s="1"/>
  <c r="W188" i="30" s="1"/>
  <c r="W189" i="30" s="1"/>
  <c r="W190" i="30" s="1"/>
  <c r="W191" i="30" s="1"/>
  <c r="W192" i="30" s="1"/>
  <c r="W193" i="30" s="1"/>
  <c r="W194" i="30" s="1"/>
  <c r="W195" i="30" s="1"/>
  <c r="W196" i="30" s="1"/>
  <c r="W197" i="30" s="1"/>
  <c r="W198" i="30" s="1"/>
  <c r="W199" i="30" s="1"/>
  <c r="W200" i="30" s="1"/>
  <c r="W201" i="30" s="1"/>
  <c r="W202" i="30" s="1"/>
  <c r="W203" i="30" s="1"/>
  <c r="W204" i="30" s="1"/>
  <c r="W205" i="30" s="1"/>
  <c r="W206" i="30" s="1"/>
  <c r="W207" i="30" s="1"/>
  <c r="W208" i="30" s="1"/>
  <c r="W209" i="30" s="1"/>
  <c r="W210" i="30" s="1"/>
  <c r="W211" i="30" s="1"/>
  <c r="W212" i="30" s="1"/>
  <c r="W213" i="30" s="1"/>
  <c r="W214" i="30" s="1"/>
  <c r="W215" i="30" s="1"/>
  <c r="W216" i="30" s="1"/>
  <c r="W217" i="30" s="1"/>
  <c r="W218" i="30" s="1"/>
  <c r="W219" i="30" s="1"/>
  <c r="W220" i="30" s="1"/>
  <c r="W221" i="30" s="1"/>
  <c r="W222" i="30" s="1"/>
  <c r="W223" i="30" s="1"/>
  <c r="W224" i="30" s="1"/>
  <c r="W225" i="30" s="1"/>
  <c r="W226" i="30" s="1"/>
  <c r="W227" i="30" s="1"/>
  <c r="W228" i="30" s="1"/>
  <c r="W229" i="30" s="1"/>
  <c r="W230" i="30" s="1"/>
  <c r="W231" i="30" s="1"/>
  <c r="W232" i="30" s="1"/>
  <c r="W233" i="30" s="1"/>
  <c r="W234" i="30" s="1"/>
  <c r="W235" i="30" s="1"/>
  <c r="W236" i="30" s="1"/>
  <c r="W237" i="30" s="1"/>
  <c r="W238" i="30" s="1"/>
  <c r="W239" i="30" s="1"/>
  <c r="W240" i="30" s="1"/>
  <c r="W241" i="30" s="1"/>
  <c r="W242" i="30" s="1"/>
  <c r="W243" i="30" s="1"/>
  <c r="W244" i="30" s="1"/>
  <c r="W245" i="30" s="1"/>
  <c r="W246" i="30" s="1"/>
  <c r="W247" i="30" s="1"/>
  <c r="W248" i="30" s="1"/>
  <c r="W249" i="30" s="1"/>
  <c r="W250" i="30" s="1"/>
  <c r="W251" i="30" s="1"/>
  <c r="W252" i="30" s="1"/>
  <c r="W253" i="30" s="1"/>
  <c r="W254" i="30" s="1"/>
  <c r="W255" i="30" s="1"/>
  <c r="W256" i="30" s="1"/>
  <c r="W257" i="30" s="1"/>
  <c r="W258" i="30" s="1"/>
  <c r="W259" i="30" s="1"/>
  <c r="W260" i="30" s="1"/>
  <c r="W261" i="30" s="1"/>
  <c r="W262" i="30" s="1"/>
  <c r="W263" i="30" s="1"/>
  <c r="W264" i="30" s="1"/>
  <c r="W265" i="30" s="1"/>
  <c r="W266" i="30" s="1"/>
  <c r="W267" i="30" s="1"/>
  <c r="W268" i="30" s="1"/>
  <c r="W269" i="30" s="1"/>
  <c r="W270" i="30" s="1"/>
  <c r="W271" i="30" s="1"/>
  <c r="W272" i="30" s="1"/>
  <c r="W273" i="30" s="1"/>
  <c r="W274" i="30" s="1"/>
  <c r="W275" i="30" s="1"/>
  <c r="W276" i="30" s="1"/>
  <c r="W277" i="30" s="1"/>
  <c r="W278" i="30" s="1"/>
  <c r="W279" i="30" s="1"/>
  <c r="W280" i="30" s="1"/>
  <c r="W281" i="30" s="1"/>
  <c r="W282" i="30" s="1"/>
  <c r="W283" i="30" s="1"/>
  <c r="W284" i="30" s="1"/>
  <c r="W285" i="30" s="1"/>
  <c r="W286" i="30" s="1"/>
  <c r="W287" i="30" s="1"/>
  <c r="W288" i="30" s="1"/>
  <c r="W289" i="30" s="1"/>
  <c r="W290" i="30" s="1"/>
  <c r="W291" i="30" s="1"/>
  <c r="W292" i="30" s="1"/>
  <c r="W293" i="30" s="1"/>
  <c r="W294" i="30" s="1"/>
  <c r="W295" i="30" s="1"/>
  <c r="W296" i="30" s="1"/>
  <c r="W297" i="30" s="1"/>
  <c r="W298" i="30" s="1"/>
  <c r="W299" i="30" s="1"/>
  <c r="W300" i="30" s="1"/>
  <c r="W301" i="30" s="1"/>
  <c r="W302" i="30" s="1"/>
  <c r="W303" i="30" s="1"/>
  <c r="W304" i="30" s="1"/>
  <c r="W305" i="30" s="1"/>
  <c r="W306" i="30" s="1"/>
  <c r="W307" i="30" s="1"/>
  <c r="W308" i="30" s="1"/>
  <c r="W309" i="30" s="1"/>
  <c r="W310" i="30" s="1"/>
  <c r="W311" i="30" s="1"/>
  <c r="W312" i="30" s="1"/>
  <c r="W313" i="30" s="1"/>
  <c r="W314" i="30" s="1"/>
  <c r="W315" i="30" s="1"/>
  <c r="W316" i="30" s="1"/>
  <c r="W317" i="30" s="1"/>
  <c r="W318" i="30" s="1"/>
  <c r="W319" i="30" s="1"/>
  <c r="W320" i="30" s="1"/>
  <c r="W321" i="30" s="1"/>
  <c r="W322" i="30" s="1"/>
  <c r="W323" i="30" s="1"/>
  <c r="W324" i="30" s="1"/>
  <c r="W325" i="30" s="1"/>
  <c r="W326" i="30" s="1"/>
  <c r="W327" i="30" s="1"/>
  <c r="W328" i="30" s="1"/>
  <c r="W329" i="30" s="1"/>
  <c r="W330" i="30" s="1"/>
  <c r="W331" i="30" s="1"/>
  <c r="W332" i="30" s="1"/>
  <c r="V34" i="30"/>
  <c r="V34" i="14"/>
  <c r="G29" i="25"/>
  <c r="C29" i="14"/>
  <c r="F29" i="14" s="1"/>
  <c r="A30" i="25"/>
  <c r="G30" i="25" s="1"/>
  <c r="A30" i="14"/>
  <c r="L30" i="14" s="1"/>
  <c r="N41" i="25"/>
  <c r="M40" i="25"/>
  <c r="I29" i="7"/>
  <c r="C29" i="7"/>
  <c r="E29" i="7" s="1"/>
  <c r="B29" i="7"/>
  <c r="D29" i="7" s="1"/>
  <c r="Q34" i="25"/>
  <c r="S35" i="25"/>
  <c r="R34" i="25"/>
  <c r="T34" i="16"/>
  <c r="T35" i="16" s="1"/>
  <c r="T36" i="16" s="1"/>
  <c r="T37" i="16" s="1"/>
  <c r="T38" i="16" s="1"/>
  <c r="T39" i="16" s="1"/>
  <c r="T40" i="16" s="1"/>
  <c r="T41" i="16" s="1"/>
  <c r="T42" i="16" s="1"/>
  <c r="T43" i="16" s="1"/>
  <c r="T44" i="16" s="1"/>
  <c r="T45" i="16" s="1"/>
  <c r="T46" i="16" s="1"/>
  <c r="T47" i="16" s="1"/>
  <c r="T48" i="16" s="1"/>
  <c r="T49" i="16" s="1"/>
  <c r="T50" i="16" s="1"/>
  <c r="T51" i="16" s="1"/>
  <c r="T52" i="16" s="1"/>
  <c r="T53" i="16" s="1"/>
  <c r="T54" i="16" s="1"/>
  <c r="T55" i="16" s="1"/>
  <c r="T56" i="16" s="1"/>
  <c r="T57" i="16" s="1"/>
  <c r="T58" i="16" s="1"/>
  <c r="T59" i="16" s="1"/>
  <c r="T60" i="16" s="1"/>
  <c r="T61" i="16" s="1"/>
  <c r="T62" i="16" s="1"/>
  <c r="T63" i="16" s="1"/>
  <c r="T64" i="16" s="1"/>
  <c r="T65" i="16" s="1"/>
  <c r="T66" i="16" s="1"/>
  <c r="T67" i="16" s="1"/>
  <c r="T68" i="16" s="1"/>
  <c r="T69" i="16" s="1"/>
  <c r="T70" i="16" s="1"/>
  <c r="T71" i="16" s="1"/>
  <c r="T72" i="16" s="1"/>
  <c r="T73" i="16" s="1"/>
  <c r="T74" i="16" s="1"/>
  <c r="T75" i="16" s="1"/>
  <c r="T76" i="16" s="1"/>
  <c r="T77" i="16" s="1"/>
  <c r="T78" i="16" s="1"/>
  <c r="T79" i="16" s="1"/>
  <c r="T80" i="16" s="1"/>
  <c r="T81" i="16" s="1"/>
  <c r="T82" i="16" s="1"/>
  <c r="T83" i="16" s="1"/>
  <c r="T84" i="16" s="1"/>
  <c r="T85" i="16" s="1"/>
  <c r="T86" i="16" s="1"/>
  <c r="T87" i="16" s="1"/>
  <c r="T88" i="16" s="1"/>
  <c r="T89" i="16" s="1"/>
  <c r="T90" i="16" s="1"/>
  <c r="T91" i="16" s="1"/>
  <c r="T92" i="16" s="1"/>
  <c r="T93" i="16" s="1"/>
  <c r="T94" i="16" s="1"/>
  <c r="T95" i="16" s="1"/>
  <c r="T96" i="16" s="1"/>
  <c r="T97" i="16" s="1"/>
  <c r="T98" i="16" s="1"/>
  <c r="T99" i="16" s="1"/>
  <c r="T100" i="16" s="1"/>
  <c r="T101" i="16" s="1"/>
  <c r="T102" i="16" s="1"/>
  <c r="T103" i="16" s="1"/>
  <c r="T104" i="16" s="1"/>
  <c r="T105" i="16" s="1"/>
  <c r="T106" i="16" s="1"/>
  <c r="T107" i="16" s="1"/>
  <c r="T108" i="16" s="1"/>
  <c r="T109" i="16" s="1"/>
  <c r="T110" i="16" s="1"/>
  <c r="T111" i="16" s="1"/>
  <c r="T112" i="16" s="1"/>
  <c r="T113" i="16" s="1"/>
  <c r="T114" i="16" s="1"/>
  <c r="T115" i="16" s="1"/>
  <c r="T116" i="16" s="1"/>
  <c r="T117" i="16" s="1"/>
  <c r="T118" i="16" s="1"/>
  <c r="T119" i="16" s="1"/>
  <c r="T120" i="16" s="1"/>
  <c r="T121" i="16" s="1"/>
  <c r="T122" i="16" s="1"/>
  <c r="T123" i="16" s="1"/>
  <c r="T124" i="16" s="1"/>
  <c r="T125" i="16" s="1"/>
  <c r="T126" i="16" s="1"/>
  <c r="T127" i="16" s="1"/>
  <c r="T128" i="16" s="1"/>
  <c r="T129" i="16" s="1"/>
  <c r="T130" i="16" s="1"/>
  <c r="T131" i="16" s="1"/>
  <c r="T132" i="16" s="1"/>
  <c r="T133" i="16" s="1"/>
  <c r="T134" i="16" s="1"/>
  <c r="T135" i="16" s="1"/>
  <c r="T136" i="16" s="1"/>
  <c r="T137" i="16" s="1"/>
  <c r="T138" i="16" s="1"/>
  <c r="T139" i="16" s="1"/>
  <c r="T140" i="16" s="1"/>
  <c r="T141" i="16" s="1"/>
  <c r="T142" i="16" s="1"/>
  <c r="T143" i="16" s="1"/>
  <c r="T144" i="16" s="1"/>
  <c r="T145" i="16" s="1"/>
  <c r="T146" i="16" s="1"/>
  <c r="T147" i="16" s="1"/>
  <c r="T148" i="16" s="1"/>
  <c r="T149" i="16" s="1"/>
  <c r="T150" i="16" s="1"/>
  <c r="T151" i="16" s="1"/>
  <c r="T152" i="16" s="1"/>
  <c r="T153" i="16" s="1"/>
  <c r="T154" i="16" s="1"/>
  <c r="T155" i="16" s="1"/>
  <c r="T156" i="16" s="1"/>
  <c r="T157" i="16" s="1"/>
  <c r="T158" i="16" s="1"/>
  <c r="T159" i="16" s="1"/>
  <c r="T160" i="16" s="1"/>
  <c r="T161" i="16" s="1"/>
  <c r="T162" i="16" s="1"/>
  <c r="T163" i="16" s="1"/>
  <c r="T164" i="16" s="1"/>
  <c r="T165" i="16" s="1"/>
  <c r="T166" i="16" s="1"/>
  <c r="T167" i="16" s="1"/>
  <c r="T168" i="16" s="1"/>
  <c r="T169" i="16" s="1"/>
  <c r="T170" i="16" s="1"/>
  <c r="T171" i="16" s="1"/>
  <c r="T172" i="16" s="1"/>
  <c r="T173" i="16" s="1"/>
  <c r="T174" i="16" s="1"/>
  <c r="T175" i="16" s="1"/>
  <c r="T176" i="16" s="1"/>
  <c r="T177" i="16" s="1"/>
  <c r="T178" i="16" s="1"/>
  <c r="T179" i="16" s="1"/>
  <c r="T180" i="16" s="1"/>
  <c r="T181" i="16" s="1"/>
  <c r="T182" i="16" s="1"/>
  <c r="T183" i="16" s="1"/>
  <c r="T184" i="16" s="1"/>
  <c r="T185" i="16" s="1"/>
  <c r="T186" i="16" s="1"/>
  <c r="T187" i="16" s="1"/>
  <c r="T188" i="16" s="1"/>
  <c r="T189" i="16" s="1"/>
  <c r="T190" i="16" s="1"/>
  <c r="T191" i="16" s="1"/>
  <c r="T192" i="16" s="1"/>
  <c r="T193" i="16" s="1"/>
  <c r="T194" i="16" s="1"/>
  <c r="T195" i="16" s="1"/>
  <c r="T196" i="16" s="1"/>
  <c r="T197" i="16" s="1"/>
  <c r="T198" i="16" s="1"/>
  <c r="T199" i="16" s="1"/>
  <c r="T200" i="16" s="1"/>
  <c r="T201" i="16" s="1"/>
  <c r="T202" i="16" s="1"/>
  <c r="T203" i="16" s="1"/>
  <c r="T204" i="16" s="1"/>
  <c r="T205" i="16" s="1"/>
  <c r="T206" i="16" s="1"/>
  <c r="T207" i="16" s="1"/>
  <c r="T208" i="16" s="1"/>
  <c r="T209" i="16" s="1"/>
  <c r="T210" i="16" s="1"/>
  <c r="T211" i="16" s="1"/>
  <c r="T212" i="16" s="1"/>
  <c r="T213" i="16" s="1"/>
  <c r="T214" i="16" s="1"/>
  <c r="T215" i="16" s="1"/>
  <c r="T216" i="16" s="1"/>
  <c r="T217" i="16" s="1"/>
  <c r="T218" i="16" s="1"/>
  <c r="T219" i="16" s="1"/>
  <c r="T220" i="16" s="1"/>
  <c r="T221" i="16" s="1"/>
  <c r="T222" i="16" s="1"/>
  <c r="T223" i="16" s="1"/>
  <c r="T224" i="16" s="1"/>
  <c r="T225" i="16" s="1"/>
  <c r="T226" i="16" s="1"/>
  <c r="T227" i="16" s="1"/>
  <c r="T228" i="16" s="1"/>
  <c r="T229" i="16" s="1"/>
  <c r="T230" i="16" s="1"/>
  <c r="T231" i="16" s="1"/>
  <c r="T232" i="16" s="1"/>
  <c r="T233" i="16" s="1"/>
  <c r="T234" i="16" s="1"/>
  <c r="T235" i="16" s="1"/>
  <c r="T236" i="16" s="1"/>
  <c r="T237" i="16" s="1"/>
  <c r="T238" i="16" s="1"/>
  <c r="T239" i="16" s="1"/>
  <c r="T240" i="16" s="1"/>
  <c r="T241" i="16" s="1"/>
  <c r="T242" i="16" s="1"/>
  <c r="T243" i="16" s="1"/>
  <c r="T244" i="16" s="1"/>
  <c r="T245" i="16" s="1"/>
  <c r="T246" i="16" s="1"/>
  <c r="T247" i="16" s="1"/>
  <c r="T248" i="16" s="1"/>
  <c r="T249" i="16" s="1"/>
  <c r="T250" i="16" s="1"/>
  <c r="T251" i="16" s="1"/>
  <c r="T252" i="16" s="1"/>
  <c r="T253" i="16" s="1"/>
  <c r="T254" i="16" s="1"/>
  <c r="T255" i="16" s="1"/>
  <c r="T256" i="16" s="1"/>
  <c r="T257" i="16" s="1"/>
  <c r="T258" i="16" s="1"/>
  <c r="T259" i="16" s="1"/>
  <c r="T260" i="16" s="1"/>
  <c r="T261" i="16" s="1"/>
  <c r="T262" i="16" s="1"/>
  <c r="T263" i="16" s="1"/>
  <c r="T264" i="16" s="1"/>
  <c r="T265" i="16" s="1"/>
  <c r="T266" i="16" s="1"/>
  <c r="T267" i="16" s="1"/>
  <c r="T268" i="16" s="1"/>
  <c r="T269" i="16" s="1"/>
  <c r="T270" i="16" s="1"/>
  <c r="T271" i="16" s="1"/>
  <c r="T272" i="16" s="1"/>
  <c r="T273" i="16" s="1"/>
  <c r="T274" i="16" s="1"/>
  <c r="T275" i="16" s="1"/>
  <c r="T276" i="16" s="1"/>
  <c r="T277" i="16" s="1"/>
  <c r="T278" i="16" s="1"/>
  <c r="T279" i="16" s="1"/>
  <c r="T280" i="16" s="1"/>
  <c r="T281" i="16" s="1"/>
  <c r="T282" i="16" s="1"/>
  <c r="T283" i="16" s="1"/>
  <c r="T284" i="16" s="1"/>
  <c r="T285" i="16" s="1"/>
  <c r="T286" i="16" s="1"/>
  <c r="T287" i="16" s="1"/>
  <c r="T288" i="16" s="1"/>
  <c r="T289" i="16" s="1"/>
  <c r="T290" i="16" s="1"/>
  <c r="T291" i="16" s="1"/>
  <c r="T292" i="16" s="1"/>
  <c r="T293" i="16" s="1"/>
  <c r="T294" i="16" s="1"/>
  <c r="T295" i="16" s="1"/>
  <c r="T296" i="16" s="1"/>
  <c r="T297" i="16" s="1"/>
  <c r="T298" i="16" s="1"/>
  <c r="T299" i="16" s="1"/>
  <c r="T300" i="16" s="1"/>
  <c r="T301" i="16" s="1"/>
  <c r="T302" i="16" s="1"/>
  <c r="T303" i="16" s="1"/>
  <c r="T304" i="16" s="1"/>
  <c r="T305" i="16" s="1"/>
  <c r="T306" i="16" s="1"/>
  <c r="T307" i="16" s="1"/>
  <c r="T308" i="16" s="1"/>
  <c r="T309" i="16" s="1"/>
  <c r="T310" i="16" s="1"/>
  <c r="T311" i="16" s="1"/>
  <c r="T312" i="16" s="1"/>
  <c r="T313" i="16" s="1"/>
  <c r="T314" i="16" s="1"/>
  <c r="T315" i="16" s="1"/>
  <c r="T316" i="16" s="1"/>
  <c r="T317" i="16" s="1"/>
  <c r="T318" i="16" s="1"/>
  <c r="T319" i="16" s="1"/>
  <c r="T320" i="16" s="1"/>
  <c r="T321" i="16" s="1"/>
  <c r="T322" i="16" s="1"/>
  <c r="T323" i="16" s="1"/>
  <c r="T324" i="16" s="1"/>
  <c r="T325" i="16" s="1"/>
  <c r="T326" i="16" s="1"/>
  <c r="T327" i="16" s="1"/>
  <c r="T328" i="16" s="1"/>
  <c r="T329" i="16" s="1"/>
  <c r="T330" i="16" s="1"/>
  <c r="T331" i="16" s="1"/>
  <c r="T332" i="16" s="1"/>
  <c r="I29" i="16"/>
  <c r="B29" i="16"/>
  <c r="D29" i="16" s="1"/>
  <c r="C29" i="16"/>
  <c r="E29" i="16" s="1"/>
  <c r="S31" i="15"/>
  <c r="T31" i="15"/>
  <c r="U32" i="15"/>
  <c r="U33" i="15" s="1"/>
  <c r="U34" i="15" s="1"/>
  <c r="U35" i="15" s="1"/>
  <c r="U36" i="15" s="1"/>
  <c r="U37" i="15" s="1"/>
  <c r="U38" i="15" s="1"/>
  <c r="U39" i="15" s="1"/>
  <c r="U40" i="15" s="1"/>
  <c r="U41" i="15" s="1"/>
  <c r="U42" i="15" s="1"/>
  <c r="U43" i="15" s="1"/>
  <c r="U44" i="15" s="1"/>
  <c r="U45" i="15" s="1"/>
  <c r="U46" i="15" s="1"/>
  <c r="U47" i="15" s="1"/>
  <c r="U48" i="15" s="1"/>
  <c r="U49" i="15" s="1"/>
  <c r="U50" i="15" s="1"/>
  <c r="U51" i="15" s="1"/>
  <c r="U52" i="15" s="1"/>
  <c r="U53" i="15" s="1"/>
  <c r="U54" i="15" s="1"/>
  <c r="U55" i="15" s="1"/>
  <c r="U56" i="15" s="1"/>
  <c r="U57" i="15" s="1"/>
  <c r="U58" i="15" s="1"/>
  <c r="U59" i="15" s="1"/>
  <c r="U60" i="15" s="1"/>
  <c r="U61" i="15" s="1"/>
  <c r="U62" i="15" s="1"/>
  <c r="U63" i="15" s="1"/>
  <c r="U64" i="15" s="1"/>
  <c r="U65" i="15" s="1"/>
  <c r="U66" i="15" s="1"/>
  <c r="U67" i="15" s="1"/>
  <c r="U68" i="15" s="1"/>
  <c r="U69" i="15" s="1"/>
  <c r="U70" i="15" s="1"/>
  <c r="U71" i="15" s="1"/>
  <c r="U72" i="15" s="1"/>
  <c r="U73" i="15" s="1"/>
  <c r="U74" i="15" s="1"/>
  <c r="U75" i="15" s="1"/>
  <c r="U76" i="15" s="1"/>
  <c r="U77" i="15" s="1"/>
  <c r="U78" i="15" s="1"/>
  <c r="U79" i="15" s="1"/>
  <c r="U80" i="15" s="1"/>
  <c r="U81" i="15" s="1"/>
  <c r="U82" i="15" s="1"/>
  <c r="U83" i="15" s="1"/>
  <c r="U84" i="15" s="1"/>
  <c r="U85" i="15" s="1"/>
  <c r="U86" i="15" s="1"/>
  <c r="U87" i="15" s="1"/>
  <c r="U88" i="15" s="1"/>
  <c r="U89" i="15" s="1"/>
  <c r="U90" i="15" s="1"/>
  <c r="U91" i="15" s="1"/>
  <c r="U92" i="15" s="1"/>
  <c r="U93" i="15" s="1"/>
  <c r="U94" i="15" s="1"/>
  <c r="U95" i="15" s="1"/>
  <c r="U96" i="15" s="1"/>
  <c r="U97" i="15" s="1"/>
  <c r="U98" i="15" s="1"/>
  <c r="U99" i="15" s="1"/>
  <c r="U100" i="15" s="1"/>
  <c r="U101" i="15" s="1"/>
  <c r="U102" i="15" s="1"/>
  <c r="U103" i="15" s="1"/>
  <c r="U104" i="15" s="1"/>
  <c r="U105" i="15" s="1"/>
  <c r="U106" i="15" s="1"/>
  <c r="U107" i="15" s="1"/>
  <c r="U108" i="15" s="1"/>
  <c r="U109" i="15" s="1"/>
  <c r="U110" i="15" s="1"/>
  <c r="U111" i="15" s="1"/>
  <c r="U112" i="15" s="1"/>
  <c r="U113" i="15" s="1"/>
  <c r="U114" i="15" s="1"/>
  <c r="U115" i="15" s="1"/>
  <c r="U116" i="15" s="1"/>
  <c r="U117" i="15" s="1"/>
  <c r="U118" i="15" s="1"/>
  <c r="U119" i="15" s="1"/>
  <c r="U120" i="15" s="1"/>
  <c r="U121" i="15" s="1"/>
  <c r="U122" i="15" s="1"/>
  <c r="U123" i="15" s="1"/>
  <c r="U124" i="15" s="1"/>
  <c r="U125" i="15" s="1"/>
  <c r="U126" i="15" s="1"/>
  <c r="U127" i="15" s="1"/>
  <c r="U128" i="15" s="1"/>
  <c r="U129" i="15" s="1"/>
  <c r="U130" i="15" s="1"/>
  <c r="U131" i="15" s="1"/>
  <c r="U132" i="15" s="1"/>
  <c r="U133" i="15" s="1"/>
  <c r="U134" i="15" s="1"/>
  <c r="U135" i="15" s="1"/>
  <c r="U136" i="15" s="1"/>
  <c r="U137" i="15" s="1"/>
  <c r="U138" i="15" s="1"/>
  <c r="U139" i="15" s="1"/>
  <c r="U140" i="15" s="1"/>
  <c r="U141" i="15" s="1"/>
  <c r="U142" i="15" s="1"/>
  <c r="U143" i="15" s="1"/>
  <c r="U144" i="15" s="1"/>
  <c r="U145" i="15" s="1"/>
  <c r="U146" i="15" s="1"/>
  <c r="U147" i="15" s="1"/>
  <c r="U148" i="15" s="1"/>
  <c r="U149" i="15" s="1"/>
  <c r="U150" i="15" s="1"/>
  <c r="U151" i="15" s="1"/>
  <c r="U152" i="15" s="1"/>
  <c r="U153" i="15" s="1"/>
  <c r="U154" i="15" s="1"/>
  <c r="U155" i="15" s="1"/>
  <c r="U156" i="15" s="1"/>
  <c r="U157" i="15" s="1"/>
  <c r="U158" i="15" s="1"/>
  <c r="U159" i="15" s="1"/>
  <c r="U160" i="15" s="1"/>
  <c r="U161" i="15" s="1"/>
  <c r="U162" i="15" s="1"/>
  <c r="U163" i="15" s="1"/>
  <c r="U164" i="15" s="1"/>
  <c r="U165" i="15" s="1"/>
  <c r="U166" i="15" s="1"/>
  <c r="U167" i="15" s="1"/>
  <c r="U168" i="15" s="1"/>
  <c r="U169" i="15" s="1"/>
  <c r="U170" i="15" s="1"/>
  <c r="U171" i="15" s="1"/>
  <c r="U172" i="15" s="1"/>
  <c r="U173" i="15" s="1"/>
  <c r="U174" i="15" s="1"/>
  <c r="U175" i="15" s="1"/>
  <c r="U176" i="15" s="1"/>
  <c r="U177" i="15" s="1"/>
  <c r="U178" i="15" s="1"/>
  <c r="U179" i="15" s="1"/>
  <c r="U180" i="15" s="1"/>
  <c r="U181" i="15" s="1"/>
  <c r="U182" i="15" s="1"/>
  <c r="U183" i="15" s="1"/>
  <c r="U184" i="15" s="1"/>
  <c r="U185" i="15" s="1"/>
  <c r="U186" i="15" s="1"/>
  <c r="U187" i="15" s="1"/>
  <c r="U188" i="15" s="1"/>
  <c r="U189" i="15" s="1"/>
  <c r="U190" i="15" s="1"/>
  <c r="U191" i="15" s="1"/>
  <c r="U192" i="15" s="1"/>
  <c r="U193" i="15" s="1"/>
  <c r="U194" i="15" s="1"/>
  <c r="U195" i="15" s="1"/>
  <c r="U196" i="15" s="1"/>
  <c r="U197" i="15" s="1"/>
  <c r="U198" i="15" s="1"/>
  <c r="U199" i="15" s="1"/>
  <c r="U200" i="15" s="1"/>
  <c r="U201" i="15" s="1"/>
  <c r="U202" i="15" s="1"/>
  <c r="U203" i="15" s="1"/>
  <c r="U204" i="15" s="1"/>
  <c r="U205" i="15" s="1"/>
  <c r="U206" i="15" s="1"/>
  <c r="U207" i="15" s="1"/>
  <c r="U208" i="15" s="1"/>
  <c r="U209" i="15" s="1"/>
  <c r="U210" i="15" s="1"/>
  <c r="U211" i="15" s="1"/>
  <c r="U212" i="15" s="1"/>
  <c r="U213" i="15" s="1"/>
  <c r="U214" i="15" s="1"/>
  <c r="U215" i="15" s="1"/>
  <c r="U216" i="15" s="1"/>
  <c r="U217" i="15" s="1"/>
  <c r="U218" i="15" s="1"/>
  <c r="U219" i="15" s="1"/>
  <c r="U220" i="15" s="1"/>
  <c r="U221" i="15" s="1"/>
  <c r="U222" i="15" s="1"/>
  <c r="U223" i="15" s="1"/>
  <c r="U224" i="15" s="1"/>
  <c r="U225" i="15" s="1"/>
  <c r="U226" i="15" s="1"/>
  <c r="U227" i="15" s="1"/>
  <c r="U228" i="15" s="1"/>
  <c r="U229" i="15" s="1"/>
  <c r="U230" i="15" s="1"/>
  <c r="U231" i="15" s="1"/>
  <c r="U232" i="15" s="1"/>
  <c r="U233" i="15" s="1"/>
  <c r="U234" i="15" s="1"/>
  <c r="U235" i="15" s="1"/>
  <c r="U236" i="15" s="1"/>
  <c r="U237" i="15" s="1"/>
  <c r="U238" i="15" s="1"/>
  <c r="U239" i="15" s="1"/>
  <c r="U240" i="15" s="1"/>
  <c r="U241" i="15" s="1"/>
  <c r="U242" i="15" s="1"/>
  <c r="U243" i="15" s="1"/>
  <c r="U244" i="15" s="1"/>
  <c r="U245" i="15" s="1"/>
  <c r="U246" i="15" s="1"/>
  <c r="U247" i="15" s="1"/>
  <c r="U248" i="15" s="1"/>
  <c r="U249" i="15" s="1"/>
  <c r="U250" i="15" s="1"/>
  <c r="U251" i="15" s="1"/>
  <c r="U252" i="15" s="1"/>
  <c r="U253" i="15" s="1"/>
  <c r="U254" i="15" s="1"/>
  <c r="U255" i="15" s="1"/>
  <c r="U256" i="15" s="1"/>
  <c r="U257" i="15" s="1"/>
  <c r="U258" i="15" s="1"/>
  <c r="U259" i="15" s="1"/>
  <c r="U260" i="15" s="1"/>
  <c r="U261" i="15" s="1"/>
  <c r="U262" i="15" s="1"/>
  <c r="U263" i="15" s="1"/>
  <c r="U264" i="15" s="1"/>
  <c r="U265" i="15" s="1"/>
  <c r="U266" i="15" s="1"/>
  <c r="U267" i="15" s="1"/>
  <c r="U268" i="15" s="1"/>
  <c r="U269" i="15" s="1"/>
  <c r="U270" i="15" s="1"/>
  <c r="U271" i="15" s="1"/>
  <c r="U272" i="15" s="1"/>
  <c r="U273" i="15" s="1"/>
  <c r="U274" i="15" s="1"/>
  <c r="U275" i="15" s="1"/>
  <c r="U276" i="15" s="1"/>
  <c r="U277" i="15" s="1"/>
  <c r="U278" i="15" s="1"/>
  <c r="U279" i="15" s="1"/>
  <c r="U280" i="15" s="1"/>
  <c r="U281" i="15" s="1"/>
  <c r="U282" i="15" s="1"/>
  <c r="U283" i="15" s="1"/>
  <c r="U284" i="15" s="1"/>
  <c r="U285" i="15" s="1"/>
  <c r="U286" i="15" s="1"/>
  <c r="U287" i="15" s="1"/>
  <c r="U288" i="15" s="1"/>
  <c r="U289" i="15" s="1"/>
  <c r="U290" i="15" s="1"/>
  <c r="U291" i="15" s="1"/>
  <c r="U292" i="15" s="1"/>
  <c r="U293" i="15" s="1"/>
  <c r="U294" i="15" s="1"/>
  <c r="U295" i="15" s="1"/>
  <c r="U296" i="15" s="1"/>
  <c r="U297" i="15" s="1"/>
  <c r="U298" i="15" s="1"/>
  <c r="U299" i="15" s="1"/>
  <c r="U300" i="15" s="1"/>
  <c r="U301" i="15" s="1"/>
  <c r="U302" i="15" s="1"/>
  <c r="U303" i="15" s="1"/>
  <c r="U304" i="15" s="1"/>
  <c r="U305" i="15" s="1"/>
  <c r="U306" i="15" s="1"/>
  <c r="U307" i="15" s="1"/>
  <c r="U308" i="15" s="1"/>
  <c r="U309" i="15" s="1"/>
  <c r="U310" i="15" s="1"/>
  <c r="U311" i="15" s="1"/>
  <c r="U312" i="15" s="1"/>
  <c r="U313" i="15" s="1"/>
  <c r="U314" i="15" s="1"/>
  <c r="U315" i="15" s="1"/>
  <c r="U316" i="15" s="1"/>
  <c r="U317" i="15" s="1"/>
  <c r="U318" i="15" s="1"/>
  <c r="U319" i="15" s="1"/>
  <c r="U320" i="15" s="1"/>
  <c r="U321" i="15" s="1"/>
  <c r="U322" i="15" s="1"/>
  <c r="U323" i="15" s="1"/>
  <c r="U324" i="15" s="1"/>
  <c r="U325" i="15" s="1"/>
  <c r="U326" i="15" s="1"/>
  <c r="U327" i="15" s="1"/>
  <c r="U328" i="15" s="1"/>
  <c r="U329" i="15" s="1"/>
  <c r="U330" i="15" s="1"/>
  <c r="T35" i="7"/>
  <c r="T36" i="7" s="1"/>
  <c r="T37" i="7" s="1"/>
  <c r="T38" i="7" s="1"/>
  <c r="T39" i="7" s="1"/>
  <c r="T40" i="7" s="1"/>
  <c r="T41" i="7" s="1"/>
  <c r="T42" i="7" s="1"/>
  <c r="T43" i="7" s="1"/>
  <c r="T44" i="7" s="1"/>
  <c r="T45" i="7" s="1"/>
  <c r="T46" i="7" s="1"/>
  <c r="T47" i="7" s="1"/>
  <c r="T48" i="7" s="1"/>
  <c r="T49" i="7" s="1"/>
  <c r="T50" i="7" s="1"/>
  <c r="T51" i="7" s="1"/>
  <c r="T52" i="7" s="1"/>
  <c r="T53" i="7" s="1"/>
  <c r="T54" i="7" s="1"/>
  <c r="T55" i="7" s="1"/>
  <c r="T56" i="7" s="1"/>
  <c r="T57" i="7" s="1"/>
  <c r="T58" i="7" s="1"/>
  <c r="T59" i="7" s="1"/>
  <c r="T60" i="7" s="1"/>
  <c r="T61" i="7" s="1"/>
  <c r="T62" i="7" s="1"/>
  <c r="T63" i="7" s="1"/>
  <c r="T64" i="7" s="1"/>
  <c r="T65" i="7" s="1"/>
  <c r="T66" i="7" s="1"/>
  <c r="T67" i="7" s="1"/>
  <c r="T68" i="7" s="1"/>
  <c r="T69" i="7" s="1"/>
  <c r="T70" i="7" s="1"/>
  <c r="T71" i="7" s="1"/>
  <c r="T72" i="7" s="1"/>
  <c r="T73" i="7" s="1"/>
  <c r="T74" i="7" s="1"/>
  <c r="T75" i="7" s="1"/>
  <c r="T76" i="7" s="1"/>
  <c r="T77" i="7" s="1"/>
  <c r="T78" i="7" s="1"/>
  <c r="T79" i="7" s="1"/>
  <c r="T80" i="7" s="1"/>
  <c r="T81" i="7" s="1"/>
  <c r="T82" i="7" s="1"/>
  <c r="T83" i="7" s="1"/>
  <c r="T84" i="7" s="1"/>
  <c r="T85" i="7" s="1"/>
  <c r="T86" i="7" s="1"/>
  <c r="T87" i="7" s="1"/>
  <c r="T88" i="7" s="1"/>
  <c r="T89" i="7" s="1"/>
  <c r="T90" i="7" s="1"/>
  <c r="T91" i="7" s="1"/>
  <c r="T92" i="7" s="1"/>
  <c r="T93" i="7" s="1"/>
  <c r="T94" i="7" s="1"/>
  <c r="T95" i="7" s="1"/>
  <c r="T96" i="7" s="1"/>
  <c r="T97" i="7" s="1"/>
  <c r="T98" i="7" s="1"/>
  <c r="T99" i="7" s="1"/>
  <c r="T100" i="7" s="1"/>
  <c r="T101" i="7" s="1"/>
  <c r="T102" i="7" s="1"/>
  <c r="T103" i="7" s="1"/>
  <c r="T104" i="7" s="1"/>
  <c r="T105" i="7" s="1"/>
  <c r="T106" i="7" s="1"/>
  <c r="T107" i="7" s="1"/>
  <c r="T108" i="7" s="1"/>
  <c r="T109" i="7" s="1"/>
  <c r="T110" i="7" s="1"/>
  <c r="T111" i="7" s="1"/>
  <c r="T112" i="7" s="1"/>
  <c r="T113" i="7" s="1"/>
  <c r="T114" i="7" s="1"/>
  <c r="T115" i="7" s="1"/>
  <c r="T116" i="7" s="1"/>
  <c r="T117" i="7" s="1"/>
  <c r="T118" i="7" s="1"/>
  <c r="T119" i="7" s="1"/>
  <c r="T120" i="7" s="1"/>
  <c r="T121" i="7" s="1"/>
  <c r="T122" i="7" s="1"/>
  <c r="T123" i="7" s="1"/>
  <c r="T124" i="7" s="1"/>
  <c r="T125" i="7" s="1"/>
  <c r="T126" i="7" s="1"/>
  <c r="T127" i="7" s="1"/>
  <c r="T128" i="7" s="1"/>
  <c r="T129" i="7" s="1"/>
  <c r="T130" i="7" s="1"/>
  <c r="T131" i="7" s="1"/>
  <c r="T132" i="7" s="1"/>
  <c r="T133" i="7" s="1"/>
  <c r="T134" i="7" s="1"/>
  <c r="T135" i="7" s="1"/>
  <c r="T136" i="7" s="1"/>
  <c r="T137" i="7" s="1"/>
  <c r="T138" i="7" s="1"/>
  <c r="T139" i="7" s="1"/>
  <c r="T140" i="7" s="1"/>
  <c r="T141" i="7" s="1"/>
  <c r="T142" i="7" s="1"/>
  <c r="T143" i="7" s="1"/>
  <c r="T144" i="7" s="1"/>
  <c r="T145" i="7" s="1"/>
  <c r="T146" i="7" s="1"/>
  <c r="T147" i="7" s="1"/>
  <c r="T148" i="7" s="1"/>
  <c r="T149" i="7" s="1"/>
  <c r="T150" i="7" s="1"/>
  <c r="T151" i="7" s="1"/>
  <c r="T152" i="7" s="1"/>
  <c r="T153" i="7" s="1"/>
  <c r="T154" i="7" s="1"/>
  <c r="T155" i="7" s="1"/>
  <c r="T156" i="7" s="1"/>
  <c r="T157" i="7" s="1"/>
  <c r="T158" i="7" s="1"/>
  <c r="T159" i="7" s="1"/>
  <c r="T160" i="7" s="1"/>
  <c r="T161" i="7" s="1"/>
  <c r="T162" i="7" s="1"/>
  <c r="T163" i="7" s="1"/>
  <c r="T164" i="7" s="1"/>
  <c r="T165" i="7" s="1"/>
  <c r="T166" i="7" s="1"/>
  <c r="T167" i="7" s="1"/>
  <c r="T168" i="7" s="1"/>
  <c r="T169" i="7" s="1"/>
  <c r="T170" i="7" s="1"/>
  <c r="T171" i="7" s="1"/>
  <c r="T172" i="7" s="1"/>
  <c r="T173" i="7" s="1"/>
  <c r="T174" i="7" s="1"/>
  <c r="T175" i="7" s="1"/>
  <c r="T176" i="7" s="1"/>
  <c r="T177" i="7" s="1"/>
  <c r="T178" i="7" s="1"/>
  <c r="T179" i="7" s="1"/>
  <c r="T180" i="7" s="1"/>
  <c r="T181" i="7" s="1"/>
  <c r="T182" i="7" s="1"/>
  <c r="T183" i="7" s="1"/>
  <c r="T184" i="7" s="1"/>
  <c r="T185" i="7" s="1"/>
  <c r="T186" i="7" s="1"/>
  <c r="T187" i="7" s="1"/>
  <c r="T188" i="7" s="1"/>
  <c r="T189" i="7" s="1"/>
  <c r="T190" i="7" s="1"/>
  <c r="T191" i="7" s="1"/>
  <c r="T192" i="7" s="1"/>
  <c r="T193" i="7" s="1"/>
  <c r="T194" i="7" s="1"/>
  <c r="T195" i="7" s="1"/>
  <c r="T196" i="7" s="1"/>
  <c r="T197" i="7" s="1"/>
  <c r="T198" i="7" s="1"/>
  <c r="T199" i="7" s="1"/>
  <c r="T200" i="7" s="1"/>
  <c r="T201" i="7" s="1"/>
  <c r="T202" i="7" s="1"/>
  <c r="T203" i="7" s="1"/>
  <c r="T204" i="7" s="1"/>
  <c r="T205" i="7" s="1"/>
  <c r="T206" i="7" s="1"/>
  <c r="T207" i="7" s="1"/>
  <c r="T208" i="7" s="1"/>
  <c r="T209" i="7" s="1"/>
  <c r="T210" i="7" s="1"/>
  <c r="T211" i="7" s="1"/>
  <c r="T212" i="7" s="1"/>
  <c r="T213" i="7" s="1"/>
  <c r="T214" i="7" s="1"/>
  <c r="T215" i="7" s="1"/>
  <c r="T216" i="7" s="1"/>
  <c r="T217" i="7" s="1"/>
  <c r="T218" i="7" s="1"/>
  <c r="T219" i="7" s="1"/>
  <c r="T220" i="7" s="1"/>
  <c r="T221" i="7" s="1"/>
  <c r="T222" i="7" s="1"/>
  <c r="T223" i="7" s="1"/>
  <c r="T224" i="7" s="1"/>
  <c r="T225" i="7" s="1"/>
  <c r="T226" i="7" s="1"/>
  <c r="T227" i="7" s="1"/>
  <c r="T228" i="7" s="1"/>
  <c r="T229" i="7" s="1"/>
  <c r="T230" i="7" s="1"/>
  <c r="T231" i="7" s="1"/>
  <c r="T232" i="7" s="1"/>
  <c r="T233" i="7" s="1"/>
  <c r="T234" i="7" s="1"/>
  <c r="T235" i="7" s="1"/>
  <c r="T236" i="7" s="1"/>
  <c r="T237" i="7" s="1"/>
  <c r="T238" i="7" s="1"/>
  <c r="T239" i="7" s="1"/>
  <c r="T240" i="7" s="1"/>
  <c r="T241" i="7" s="1"/>
  <c r="T242" i="7" s="1"/>
  <c r="T243" i="7" s="1"/>
  <c r="T244" i="7" s="1"/>
  <c r="T245" i="7" s="1"/>
  <c r="T246" i="7" s="1"/>
  <c r="T247" i="7" s="1"/>
  <c r="T248" i="7" s="1"/>
  <c r="T249" i="7" s="1"/>
  <c r="T250" i="7" s="1"/>
  <c r="T251" i="7" s="1"/>
  <c r="T252" i="7" s="1"/>
  <c r="T253" i="7" s="1"/>
  <c r="T254" i="7" s="1"/>
  <c r="T255" i="7" s="1"/>
  <c r="T256" i="7" s="1"/>
  <c r="T257" i="7" s="1"/>
  <c r="T258" i="7" s="1"/>
  <c r="T259" i="7" s="1"/>
  <c r="T260" i="7" s="1"/>
  <c r="T261" i="7" s="1"/>
  <c r="T262" i="7" s="1"/>
  <c r="T263" i="7" s="1"/>
  <c r="T264" i="7" s="1"/>
  <c r="T265" i="7" s="1"/>
  <c r="T266" i="7" s="1"/>
  <c r="T267" i="7" s="1"/>
  <c r="T268" i="7" s="1"/>
  <c r="T269" i="7" s="1"/>
  <c r="T270" i="7" s="1"/>
  <c r="T271" i="7" s="1"/>
  <c r="T272" i="7" s="1"/>
  <c r="T273" i="7" s="1"/>
  <c r="T274" i="7" s="1"/>
  <c r="T275" i="7" s="1"/>
  <c r="T276" i="7" s="1"/>
  <c r="T277" i="7" s="1"/>
  <c r="T278" i="7" s="1"/>
  <c r="T279" i="7" s="1"/>
  <c r="T280" i="7" s="1"/>
  <c r="T281" i="7" s="1"/>
  <c r="T282" i="7" s="1"/>
  <c r="T283" i="7" s="1"/>
  <c r="T284" i="7" s="1"/>
  <c r="T285" i="7" s="1"/>
  <c r="T286" i="7" s="1"/>
  <c r="T287" i="7" s="1"/>
  <c r="T288" i="7" s="1"/>
  <c r="T289" i="7" s="1"/>
  <c r="T290" i="7" s="1"/>
  <c r="T291" i="7" s="1"/>
  <c r="T292" i="7" s="1"/>
  <c r="T293" i="7" s="1"/>
  <c r="T294" i="7" s="1"/>
  <c r="T295" i="7" s="1"/>
  <c r="T296" i="7" s="1"/>
  <c r="T297" i="7" s="1"/>
  <c r="T298" i="7" s="1"/>
  <c r="T299" i="7" s="1"/>
  <c r="T300" i="7" s="1"/>
  <c r="T301" i="7" s="1"/>
  <c r="T302" i="7" s="1"/>
  <c r="T303" i="7" s="1"/>
  <c r="T304" i="7" s="1"/>
  <c r="T305" i="7" s="1"/>
  <c r="T306" i="7" s="1"/>
  <c r="T307" i="7" s="1"/>
  <c r="T308" i="7" s="1"/>
  <c r="T309" i="7" s="1"/>
  <c r="T310" i="7" s="1"/>
  <c r="T311" i="7" s="1"/>
  <c r="T312" i="7" s="1"/>
  <c r="T313" i="7" s="1"/>
  <c r="T314" i="7" s="1"/>
  <c r="T315" i="7" s="1"/>
  <c r="T316" i="7" s="1"/>
  <c r="T317" i="7" s="1"/>
  <c r="T318" i="7" s="1"/>
  <c r="T319" i="7" s="1"/>
  <c r="T320" i="7" s="1"/>
  <c r="T321" i="7" s="1"/>
  <c r="T322" i="7" s="1"/>
  <c r="T323" i="7" s="1"/>
  <c r="T324" i="7" s="1"/>
  <c r="T325" i="7" s="1"/>
  <c r="T326" i="7" s="1"/>
  <c r="T327" i="7" s="1"/>
  <c r="T328" i="7" s="1"/>
  <c r="T329" i="7" s="1"/>
  <c r="T330" i="7" s="1"/>
  <c r="T331" i="7" s="1"/>
  <c r="T332" i="7" s="1"/>
  <c r="T333" i="7" s="1"/>
  <c r="S34" i="16"/>
  <c r="S35" i="16" s="1"/>
  <c r="S36" i="16" s="1"/>
  <c r="T27" i="30"/>
  <c r="A30" i="7"/>
  <c r="S35" i="7"/>
  <c r="O38" i="15"/>
  <c r="O43" i="15" s="1"/>
  <c r="B29" i="21"/>
  <c r="Q29" i="21" s="1"/>
  <c r="A30" i="21"/>
  <c r="F29" i="21"/>
  <c r="E29" i="21" s="1"/>
  <c r="D29" i="21"/>
  <c r="H29" i="21" s="1"/>
  <c r="G29" i="21" s="1"/>
  <c r="Y41" i="22"/>
  <c r="Q27" i="7"/>
  <c r="AA36" i="28"/>
  <c r="AC59" i="21"/>
  <c r="O45" i="15"/>
  <c r="G22" i="15" s="1"/>
  <c r="Q38" i="16"/>
  <c r="D29" i="28" l="1"/>
  <c r="C29" i="28" s="1"/>
  <c r="E15" i="19"/>
  <c r="A31" i="30"/>
  <c r="L31" i="30" s="1"/>
  <c r="AG34" i="29"/>
  <c r="AG35" i="29" s="1"/>
  <c r="AG36" i="29" s="1"/>
  <c r="AG37" i="29" s="1"/>
  <c r="AG38" i="29" s="1"/>
  <c r="AG39" i="29" s="1"/>
  <c r="AG40" i="29" s="1"/>
  <c r="AG41" i="29" s="1"/>
  <c r="AG42" i="29" s="1"/>
  <c r="AG43" i="29" s="1"/>
  <c r="AG44" i="29" s="1"/>
  <c r="AG45" i="29" s="1"/>
  <c r="AG46" i="29" s="1"/>
  <c r="AG47" i="29" s="1"/>
  <c r="AG48" i="29" s="1"/>
  <c r="AG49" i="29" s="1"/>
  <c r="AG50" i="29" s="1"/>
  <c r="AG51" i="29" s="1"/>
  <c r="AG52" i="29" s="1"/>
  <c r="AG53" i="29" s="1"/>
  <c r="AG54" i="29" s="1"/>
  <c r="AG55" i="29" s="1"/>
  <c r="AG56" i="29" s="1"/>
  <c r="AG57" i="29" s="1"/>
  <c r="AG58" i="29" s="1"/>
  <c r="AG59" i="29" s="1"/>
  <c r="AG60" i="29" s="1"/>
  <c r="AG61" i="29" s="1"/>
  <c r="AG62" i="29" s="1"/>
  <c r="AG63" i="29" s="1"/>
  <c r="AG64" i="29" s="1"/>
  <c r="AG65" i="29" s="1"/>
  <c r="AG66" i="29" s="1"/>
  <c r="AG67" i="29" s="1"/>
  <c r="AG68" i="29" s="1"/>
  <c r="AG69" i="29" s="1"/>
  <c r="AG70" i="29" s="1"/>
  <c r="AG71" i="29" s="1"/>
  <c r="AG72" i="29" s="1"/>
  <c r="AG73" i="29" s="1"/>
  <c r="AG74" i="29" s="1"/>
  <c r="AG75" i="29" s="1"/>
  <c r="AG76" i="29" s="1"/>
  <c r="AG77" i="29" s="1"/>
  <c r="AG78" i="29" s="1"/>
  <c r="AG79" i="29" s="1"/>
  <c r="AG80" i="29" s="1"/>
  <c r="AG81" i="29" s="1"/>
  <c r="AG82" i="29" s="1"/>
  <c r="AG83" i="29" s="1"/>
  <c r="AG84" i="29" s="1"/>
  <c r="AG85" i="29" s="1"/>
  <c r="AG86" i="29" s="1"/>
  <c r="AG87" i="29" s="1"/>
  <c r="AG88" i="29" s="1"/>
  <c r="AG89" i="29" s="1"/>
  <c r="AG90" i="29" s="1"/>
  <c r="AG91" i="29" s="1"/>
  <c r="AG92" i="29" s="1"/>
  <c r="AG93" i="29" s="1"/>
  <c r="AG94" i="29" s="1"/>
  <c r="AG95" i="29" s="1"/>
  <c r="AG96" i="29" s="1"/>
  <c r="AG97" i="29" s="1"/>
  <c r="AG98" i="29" s="1"/>
  <c r="AG99" i="29" s="1"/>
  <c r="AG100" i="29" s="1"/>
  <c r="AG101" i="29" s="1"/>
  <c r="AG102" i="29" s="1"/>
  <c r="AG103" i="29" s="1"/>
  <c r="AG104" i="29" s="1"/>
  <c r="AG105" i="29" s="1"/>
  <c r="AG106" i="29" s="1"/>
  <c r="AG107" i="29" s="1"/>
  <c r="AG108" i="29" s="1"/>
  <c r="AG109" i="29" s="1"/>
  <c r="AG110" i="29" s="1"/>
  <c r="AG111" i="29" s="1"/>
  <c r="AG112" i="29" s="1"/>
  <c r="AG113" i="29" s="1"/>
  <c r="AG114" i="29" s="1"/>
  <c r="AG115" i="29" s="1"/>
  <c r="AG116" i="29" s="1"/>
  <c r="AG117" i="29" s="1"/>
  <c r="AG118" i="29" s="1"/>
  <c r="AG119" i="29" s="1"/>
  <c r="AG120" i="29" s="1"/>
  <c r="AG121" i="29" s="1"/>
  <c r="AG122" i="29" s="1"/>
  <c r="AG123" i="29" s="1"/>
  <c r="AG124" i="29" s="1"/>
  <c r="AG125" i="29" s="1"/>
  <c r="AG126" i="29" s="1"/>
  <c r="AG127" i="29" s="1"/>
  <c r="AG128" i="29" s="1"/>
  <c r="AG129" i="29" s="1"/>
  <c r="AG130" i="29" s="1"/>
  <c r="AG131" i="29" s="1"/>
  <c r="AG132" i="29" s="1"/>
  <c r="AG133" i="29" s="1"/>
  <c r="AG134" i="29" s="1"/>
  <c r="AG135" i="29" s="1"/>
  <c r="AG136" i="29" s="1"/>
  <c r="AG137" i="29" s="1"/>
  <c r="AG138" i="29" s="1"/>
  <c r="AG139" i="29" s="1"/>
  <c r="AG140" i="29" s="1"/>
  <c r="AG141" i="29" s="1"/>
  <c r="AG142" i="29" s="1"/>
  <c r="AG143" i="29" s="1"/>
  <c r="AG144" i="29" s="1"/>
  <c r="AG145" i="29" s="1"/>
  <c r="AG146" i="29" s="1"/>
  <c r="AG147" i="29" s="1"/>
  <c r="AG148" i="29" s="1"/>
  <c r="AG149" i="29" s="1"/>
  <c r="AG150" i="29" s="1"/>
  <c r="AG151" i="29" s="1"/>
  <c r="AG152" i="29" s="1"/>
  <c r="AG153" i="29" s="1"/>
  <c r="AG154" i="29" s="1"/>
  <c r="AG155" i="29" s="1"/>
  <c r="AG156" i="29" s="1"/>
  <c r="AG157" i="29" s="1"/>
  <c r="AG158" i="29" s="1"/>
  <c r="AG159" i="29" s="1"/>
  <c r="AG160" i="29" s="1"/>
  <c r="AG161" i="29" s="1"/>
  <c r="AG162" i="29" s="1"/>
  <c r="AG163" i="29" s="1"/>
  <c r="AG164" i="29" s="1"/>
  <c r="AG165" i="29" s="1"/>
  <c r="AG166" i="29" s="1"/>
  <c r="AG167" i="29" s="1"/>
  <c r="AG168" i="29" s="1"/>
  <c r="AG169" i="29" s="1"/>
  <c r="AG170" i="29" s="1"/>
  <c r="AG171" i="29" s="1"/>
  <c r="AG172" i="29" s="1"/>
  <c r="AG173" i="29" s="1"/>
  <c r="AG174" i="29" s="1"/>
  <c r="AG175" i="29" s="1"/>
  <c r="AG176" i="29" s="1"/>
  <c r="AG177" i="29" s="1"/>
  <c r="AG178" i="29" s="1"/>
  <c r="AG179" i="29" s="1"/>
  <c r="AG180" i="29" s="1"/>
  <c r="AG181" i="29" s="1"/>
  <c r="AG182" i="29" s="1"/>
  <c r="AG183" i="29" s="1"/>
  <c r="AG184" i="29" s="1"/>
  <c r="AG185" i="29" s="1"/>
  <c r="AG186" i="29" s="1"/>
  <c r="AG187" i="29" s="1"/>
  <c r="AG188" i="29" s="1"/>
  <c r="AG189" i="29" s="1"/>
  <c r="AG190" i="29" s="1"/>
  <c r="AG191" i="29" s="1"/>
  <c r="AG192" i="29" s="1"/>
  <c r="AG193" i="29" s="1"/>
  <c r="AG194" i="29" s="1"/>
  <c r="AG195" i="29" s="1"/>
  <c r="AG196" i="29" s="1"/>
  <c r="AG197" i="29" s="1"/>
  <c r="AG198" i="29" s="1"/>
  <c r="AG199" i="29" s="1"/>
  <c r="AG200" i="29" s="1"/>
  <c r="AG201" i="29" s="1"/>
  <c r="AG202" i="29" s="1"/>
  <c r="AG203" i="29" s="1"/>
  <c r="AG204" i="29" s="1"/>
  <c r="AG205" i="29" s="1"/>
  <c r="AG206" i="29" s="1"/>
  <c r="AG207" i="29" s="1"/>
  <c r="AG208" i="29" s="1"/>
  <c r="AG209" i="29" s="1"/>
  <c r="AG210" i="29" s="1"/>
  <c r="AG211" i="29" s="1"/>
  <c r="AG212" i="29" s="1"/>
  <c r="AG213" i="29" s="1"/>
  <c r="AG214" i="29" s="1"/>
  <c r="AG215" i="29" s="1"/>
  <c r="AG216" i="29" s="1"/>
  <c r="AG217" i="29" s="1"/>
  <c r="AG218" i="29" s="1"/>
  <c r="AG219" i="29" s="1"/>
  <c r="AG220" i="29" s="1"/>
  <c r="AG221" i="29" s="1"/>
  <c r="AG222" i="29" s="1"/>
  <c r="AG223" i="29" s="1"/>
  <c r="AG224" i="29" s="1"/>
  <c r="AG225" i="29" s="1"/>
  <c r="AG226" i="29" s="1"/>
  <c r="AG227" i="29" s="1"/>
  <c r="AG228" i="29" s="1"/>
  <c r="AG229" i="29" s="1"/>
  <c r="AG230" i="29" s="1"/>
  <c r="AG231" i="29" s="1"/>
  <c r="AG232" i="29" s="1"/>
  <c r="AG233" i="29" s="1"/>
  <c r="AG234" i="29" s="1"/>
  <c r="AG235" i="29" s="1"/>
  <c r="AG236" i="29" s="1"/>
  <c r="AG237" i="29" s="1"/>
  <c r="AG238" i="29" s="1"/>
  <c r="AG239" i="29" s="1"/>
  <c r="AG240" i="29" s="1"/>
  <c r="AG241" i="29" s="1"/>
  <c r="AG242" i="29" s="1"/>
  <c r="AG243" i="29" s="1"/>
  <c r="AG244" i="29" s="1"/>
  <c r="AG245" i="29" s="1"/>
  <c r="AG246" i="29" s="1"/>
  <c r="AG247" i="29" s="1"/>
  <c r="AG248" i="29" s="1"/>
  <c r="AG249" i="29" s="1"/>
  <c r="AG250" i="29" s="1"/>
  <c r="AG251" i="29" s="1"/>
  <c r="AG252" i="29" s="1"/>
  <c r="AG253" i="29" s="1"/>
  <c r="AG254" i="29" s="1"/>
  <c r="AG255" i="29" s="1"/>
  <c r="AG256" i="29" s="1"/>
  <c r="AG257" i="29" s="1"/>
  <c r="AG258" i="29" s="1"/>
  <c r="AG259" i="29" s="1"/>
  <c r="AG260" i="29" s="1"/>
  <c r="AG261" i="29" s="1"/>
  <c r="AG262" i="29" s="1"/>
  <c r="AG263" i="29" s="1"/>
  <c r="AG264" i="29" s="1"/>
  <c r="AG265" i="29" s="1"/>
  <c r="AG266" i="29" s="1"/>
  <c r="AG267" i="29" s="1"/>
  <c r="AG268" i="29" s="1"/>
  <c r="AG269" i="29" s="1"/>
  <c r="AG270" i="29" s="1"/>
  <c r="AG271" i="29" s="1"/>
  <c r="AG272" i="29" s="1"/>
  <c r="AG273" i="29" s="1"/>
  <c r="AG274" i="29" s="1"/>
  <c r="AG275" i="29" s="1"/>
  <c r="AG276" i="29" s="1"/>
  <c r="AG277" i="29" s="1"/>
  <c r="AG278" i="29" s="1"/>
  <c r="AG279" i="29" s="1"/>
  <c r="AG280" i="29" s="1"/>
  <c r="AG281" i="29" s="1"/>
  <c r="AG282" i="29" s="1"/>
  <c r="AG283" i="29" s="1"/>
  <c r="AG284" i="29" s="1"/>
  <c r="AG285" i="29" s="1"/>
  <c r="AG286" i="29" s="1"/>
  <c r="AG287" i="29" s="1"/>
  <c r="AG288" i="29" s="1"/>
  <c r="AG289" i="29" s="1"/>
  <c r="AG290" i="29" s="1"/>
  <c r="AG291" i="29" s="1"/>
  <c r="AG292" i="29" s="1"/>
  <c r="AG293" i="29" s="1"/>
  <c r="AG294" i="29" s="1"/>
  <c r="AG295" i="29" s="1"/>
  <c r="AG296" i="29" s="1"/>
  <c r="AG297" i="29" s="1"/>
  <c r="AG298" i="29" s="1"/>
  <c r="AG299" i="29" s="1"/>
  <c r="AG300" i="29" s="1"/>
  <c r="AG301" i="29" s="1"/>
  <c r="AG302" i="29" s="1"/>
  <c r="AG303" i="29" s="1"/>
  <c r="AG304" i="29" s="1"/>
  <c r="AG305" i="29" s="1"/>
  <c r="AG306" i="29" s="1"/>
  <c r="AG307" i="29" s="1"/>
  <c r="AG308" i="29" s="1"/>
  <c r="AG309" i="29" s="1"/>
  <c r="AG310" i="29" s="1"/>
  <c r="AG311" i="29" s="1"/>
  <c r="AG312" i="29" s="1"/>
  <c r="AG313" i="29" s="1"/>
  <c r="AG314" i="29" s="1"/>
  <c r="AG315" i="29" s="1"/>
  <c r="AG316" i="29" s="1"/>
  <c r="AG317" i="29" s="1"/>
  <c r="AG318" i="29" s="1"/>
  <c r="AG319" i="29" s="1"/>
  <c r="AG320" i="29" s="1"/>
  <c r="AG321" i="29" s="1"/>
  <c r="AG322" i="29" s="1"/>
  <c r="AG323" i="29" s="1"/>
  <c r="AG324" i="29" s="1"/>
  <c r="AG325" i="29" s="1"/>
  <c r="AG326" i="29" s="1"/>
  <c r="AG327" i="29" s="1"/>
  <c r="AG328" i="29" s="1"/>
  <c r="AG329" i="29" s="1"/>
  <c r="AG330" i="29" s="1"/>
  <c r="AG331" i="29" s="1"/>
  <c r="AG332" i="29" s="1"/>
  <c r="F24" i="17"/>
  <c r="H29" i="20"/>
  <c r="J29" i="20" s="1"/>
  <c r="AB36" i="28"/>
  <c r="AB37" i="28" s="1"/>
  <c r="AB38" i="28" s="1"/>
  <c r="AB39" i="28" s="1"/>
  <c r="AB40" i="28" s="1"/>
  <c r="AB41" i="28" s="1"/>
  <c r="AB42" i="28" s="1"/>
  <c r="AB43" i="28" s="1"/>
  <c r="AB44" i="28" s="1"/>
  <c r="AB45" i="28" s="1"/>
  <c r="AB46" i="28" s="1"/>
  <c r="AB47" i="28" s="1"/>
  <c r="AB48" i="28" s="1"/>
  <c r="AB49" i="28" s="1"/>
  <c r="AB50" i="28" s="1"/>
  <c r="AB51" i="28" s="1"/>
  <c r="AB52" i="28" s="1"/>
  <c r="AB53" i="28" s="1"/>
  <c r="AB54" i="28" s="1"/>
  <c r="AB55" i="28" s="1"/>
  <c r="AB56" i="28" s="1"/>
  <c r="AB57" i="28" s="1"/>
  <c r="AB58" i="28" s="1"/>
  <c r="AB59" i="28" s="1"/>
  <c r="AB60" i="28" s="1"/>
  <c r="AB61" i="28" s="1"/>
  <c r="AB62" i="28" s="1"/>
  <c r="AB63" i="28" s="1"/>
  <c r="AB64" i="28" s="1"/>
  <c r="AB65" i="28" s="1"/>
  <c r="AB66" i="28" s="1"/>
  <c r="AB67" i="28" s="1"/>
  <c r="AB68" i="28" s="1"/>
  <c r="AB69" i="28" s="1"/>
  <c r="AB70" i="28" s="1"/>
  <c r="AB71" i="28" s="1"/>
  <c r="AB72" i="28" s="1"/>
  <c r="AB73" i="28" s="1"/>
  <c r="AB74" i="28" s="1"/>
  <c r="AB75" i="28" s="1"/>
  <c r="AB76" i="28" s="1"/>
  <c r="AB77" i="28" s="1"/>
  <c r="AB78" i="28" s="1"/>
  <c r="AB79" i="28" s="1"/>
  <c r="AB80" i="28" s="1"/>
  <c r="AB81" i="28" s="1"/>
  <c r="AB82" i="28" s="1"/>
  <c r="AB83" i="28" s="1"/>
  <c r="AB84" i="28" s="1"/>
  <c r="AB85" i="28" s="1"/>
  <c r="AB86" i="28" s="1"/>
  <c r="AB87" i="28" s="1"/>
  <c r="AB88" i="28" s="1"/>
  <c r="AB89" i="28" s="1"/>
  <c r="AB90" i="28" s="1"/>
  <c r="AB91" i="28" s="1"/>
  <c r="AB92" i="28" s="1"/>
  <c r="AB93" i="28" s="1"/>
  <c r="AB94" i="28" s="1"/>
  <c r="AB95" i="28" s="1"/>
  <c r="AB96" i="28" s="1"/>
  <c r="AB97" i="28" s="1"/>
  <c r="AB98" i="28" s="1"/>
  <c r="AB99" i="28" s="1"/>
  <c r="AB100" i="28" s="1"/>
  <c r="AB101" i="28" s="1"/>
  <c r="AB102" i="28" s="1"/>
  <c r="AB103" i="28" s="1"/>
  <c r="AB104" i="28" s="1"/>
  <c r="AB105" i="28" s="1"/>
  <c r="AB106" i="28" s="1"/>
  <c r="AB107" i="28" s="1"/>
  <c r="AB108" i="28" s="1"/>
  <c r="AB109" i="28" s="1"/>
  <c r="AB110" i="28" s="1"/>
  <c r="AB111" i="28" s="1"/>
  <c r="AB112" i="28" s="1"/>
  <c r="AB113" i="28" s="1"/>
  <c r="AB114" i="28" s="1"/>
  <c r="AB115" i="28" s="1"/>
  <c r="AB116" i="28" s="1"/>
  <c r="AB117" i="28" s="1"/>
  <c r="AB118" i="28" s="1"/>
  <c r="AB119" i="28" s="1"/>
  <c r="AB120" i="28" s="1"/>
  <c r="AB121" i="28" s="1"/>
  <c r="AB122" i="28" s="1"/>
  <c r="AB123" i="28" s="1"/>
  <c r="AB124" i="28" s="1"/>
  <c r="AB125" i="28" s="1"/>
  <c r="AB126" i="28" s="1"/>
  <c r="AB127" i="28" s="1"/>
  <c r="AB128" i="28" s="1"/>
  <c r="AB129" i="28" s="1"/>
  <c r="AB130" i="28" s="1"/>
  <c r="AB131" i="28" s="1"/>
  <c r="AB132" i="28" s="1"/>
  <c r="AB133" i="28" s="1"/>
  <c r="AB134" i="28" s="1"/>
  <c r="AB135" i="28" s="1"/>
  <c r="AB136" i="28" s="1"/>
  <c r="AB137" i="28" s="1"/>
  <c r="AB138" i="28" s="1"/>
  <c r="AB139" i="28" s="1"/>
  <c r="AB140" i="28" s="1"/>
  <c r="AB141" i="28" s="1"/>
  <c r="AB142" i="28" s="1"/>
  <c r="AB143" i="28" s="1"/>
  <c r="AB144" i="28" s="1"/>
  <c r="AB145" i="28" s="1"/>
  <c r="AB146" i="28" s="1"/>
  <c r="AB147" i="28" s="1"/>
  <c r="AB148" i="28" s="1"/>
  <c r="AB149" i="28" s="1"/>
  <c r="AB150" i="28" s="1"/>
  <c r="AB151" i="28" s="1"/>
  <c r="AB152" i="28" s="1"/>
  <c r="AB153" i="28" s="1"/>
  <c r="AB154" i="28" s="1"/>
  <c r="AB155" i="28" s="1"/>
  <c r="AB156" i="28" s="1"/>
  <c r="AB157" i="28" s="1"/>
  <c r="AB158" i="28" s="1"/>
  <c r="AB159" i="28" s="1"/>
  <c r="AB160" i="28" s="1"/>
  <c r="AB161" i="28" s="1"/>
  <c r="AB162" i="28" s="1"/>
  <c r="AB163" i="28" s="1"/>
  <c r="AB164" i="28" s="1"/>
  <c r="AB165" i="28" s="1"/>
  <c r="AB166" i="28" s="1"/>
  <c r="AB167" i="28" s="1"/>
  <c r="AB168" i="28" s="1"/>
  <c r="AB169" i="28" s="1"/>
  <c r="AB170" i="28" s="1"/>
  <c r="AB171" i="28" s="1"/>
  <c r="AB172" i="28" s="1"/>
  <c r="AB173" i="28" s="1"/>
  <c r="AB174" i="28" s="1"/>
  <c r="AB175" i="28" s="1"/>
  <c r="AB176" i="28" s="1"/>
  <c r="AB177" i="28" s="1"/>
  <c r="AB178" i="28" s="1"/>
  <c r="AB179" i="28" s="1"/>
  <c r="AB180" i="28" s="1"/>
  <c r="AB181" i="28" s="1"/>
  <c r="AB182" i="28" s="1"/>
  <c r="AB183" i="28" s="1"/>
  <c r="AB184" i="28" s="1"/>
  <c r="AB185" i="28" s="1"/>
  <c r="AB186" i="28" s="1"/>
  <c r="AB187" i="28" s="1"/>
  <c r="AB188" i="28" s="1"/>
  <c r="AB189" i="28" s="1"/>
  <c r="AB190" i="28" s="1"/>
  <c r="AB191" i="28" s="1"/>
  <c r="AB192" i="28" s="1"/>
  <c r="AB193" i="28" s="1"/>
  <c r="AB194" i="28" s="1"/>
  <c r="AB195" i="28" s="1"/>
  <c r="AB196" i="28" s="1"/>
  <c r="AB197" i="28" s="1"/>
  <c r="AB198" i="28" s="1"/>
  <c r="AB199" i="28" s="1"/>
  <c r="AB200" i="28" s="1"/>
  <c r="AB201" i="28" s="1"/>
  <c r="AB202" i="28" s="1"/>
  <c r="AB203" i="28" s="1"/>
  <c r="AB204" i="28" s="1"/>
  <c r="AB205" i="28" s="1"/>
  <c r="AB206" i="28" s="1"/>
  <c r="AB207" i="28" s="1"/>
  <c r="AB208" i="28" s="1"/>
  <c r="AB209" i="28" s="1"/>
  <c r="AB210" i="28" s="1"/>
  <c r="AB211" i="28" s="1"/>
  <c r="AB212" i="28" s="1"/>
  <c r="AB213" i="28" s="1"/>
  <c r="AB214" i="28" s="1"/>
  <c r="AB215" i="28" s="1"/>
  <c r="AB216" i="28" s="1"/>
  <c r="AB217" i="28" s="1"/>
  <c r="AB218" i="28" s="1"/>
  <c r="AB219" i="28" s="1"/>
  <c r="AB220" i="28" s="1"/>
  <c r="AB221" i="28" s="1"/>
  <c r="AB222" i="28" s="1"/>
  <c r="AB223" i="28" s="1"/>
  <c r="AB224" i="28" s="1"/>
  <c r="AB225" i="28" s="1"/>
  <c r="AB226" i="28" s="1"/>
  <c r="AB227" i="28" s="1"/>
  <c r="AB228" i="28" s="1"/>
  <c r="AB229" i="28" s="1"/>
  <c r="AB230" i="28" s="1"/>
  <c r="AB231" i="28" s="1"/>
  <c r="AB232" i="28" s="1"/>
  <c r="AB233" i="28" s="1"/>
  <c r="AB234" i="28" s="1"/>
  <c r="AB235" i="28" s="1"/>
  <c r="AB236" i="28" s="1"/>
  <c r="AB237" i="28" s="1"/>
  <c r="AB238" i="28" s="1"/>
  <c r="AB239" i="28" s="1"/>
  <c r="AB240" i="28" s="1"/>
  <c r="AB241" i="28" s="1"/>
  <c r="AB242" i="28" s="1"/>
  <c r="AB243" i="28" s="1"/>
  <c r="AB244" i="28" s="1"/>
  <c r="AB245" i="28" s="1"/>
  <c r="AB246" i="28" s="1"/>
  <c r="AB247" i="28" s="1"/>
  <c r="AB248" i="28" s="1"/>
  <c r="AB249" i="28" s="1"/>
  <c r="AB250" i="28" s="1"/>
  <c r="AB251" i="28" s="1"/>
  <c r="AB252" i="28" s="1"/>
  <c r="AB253" i="28" s="1"/>
  <c r="AB254" i="28" s="1"/>
  <c r="AB255" i="28" s="1"/>
  <c r="AB256" i="28" s="1"/>
  <c r="AB257" i="28" s="1"/>
  <c r="AB258" i="28" s="1"/>
  <c r="AB259" i="28" s="1"/>
  <c r="AB260" i="28" s="1"/>
  <c r="AB261" i="28" s="1"/>
  <c r="AB262" i="28" s="1"/>
  <c r="AB263" i="28" s="1"/>
  <c r="AB264" i="28" s="1"/>
  <c r="AB265" i="28" s="1"/>
  <c r="AB266" i="28" s="1"/>
  <c r="AB267" i="28" s="1"/>
  <c r="AB268" i="28" s="1"/>
  <c r="AB269" i="28" s="1"/>
  <c r="AB270" i="28" s="1"/>
  <c r="AB271" i="28" s="1"/>
  <c r="AB272" i="28" s="1"/>
  <c r="AB273" i="28" s="1"/>
  <c r="AB274" i="28" s="1"/>
  <c r="AB275" i="28" s="1"/>
  <c r="AB276" i="28" s="1"/>
  <c r="AB277" i="28" s="1"/>
  <c r="AB278" i="28" s="1"/>
  <c r="AB279" i="28" s="1"/>
  <c r="AB280" i="28" s="1"/>
  <c r="AB281" i="28" s="1"/>
  <c r="AB282" i="28" s="1"/>
  <c r="AB283" i="28" s="1"/>
  <c r="AB284" i="28" s="1"/>
  <c r="AB285" i="28" s="1"/>
  <c r="AB286" i="28" s="1"/>
  <c r="AB287" i="28" s="1"/>
  <c r="AB288" i="28" s="1"/>
  <c r="AB289" i="28" s="1"/>
  <c r="AB290" i="28" s="1"/>
  <c r="AB291" i="28" s="1"/>
  <c r="AB292" i="28" s="1"/>
  <c r="AB293" i="28" s="1"/>
  <c r="AB294" i="28" s="1"/>
  <c r="AB295" i="28" s="1"/>
  <c r="AB296" i="28" s="1"/>
  <c r="AB297" i="28" s="1"/>
  <c r="AB298" i="28" s="1"/>
  <c r="AB299" i="28" s="1"/>
  <c r="AB300" i="28" s="1"/>
  <c r="AB301" i="28" s="1"/>
  <c r="AB302" i="28" s="1"/>
  <c r="AB303" i="28" s="1"/>
  <c r="AB304" i="28" s="1"/>
  <c r="AB305" i="28" s="1"/>
  <c r="AB306" i="28" s="1"/>
  <c r="AB307" i="28" s="1"/>
  <c r="AB308" i="28" s="1"/>
  <c r="AB309" i="28" s="1"/>
  <c r="AB310" i="28" s="1"/>
  <c r="AB311" i="28" s="1"/>
  <c r="AB312" i="28" s="1"/>
  <c r="AB313" i="28" s="1"/>
  <c r="AB314" i="28" s="1"/>
  <c r="AB315" i="28" s="1"/>
  <c r="AB316" i="28" s="1"/>
  <c r="AB317" i="28" s="1"/>
  <c r="AB318" i="28" s="1"/>
  <c r="AB319" i="28" s="1"/>
  <c r="AB320" i="28" s="1"/>
  <c r="AB321" i="28" s="1"/>
  <c r="AB322" i="28" s="1"/>
  <c r="AB323" i="28" s="1"/>
  <c r="AB324" i="28" s="1"/>
  <c r="AB325" i="28" s="1"/>
  <c r="AB326" i="28" s="1"/>
  <c r="AB327" i="28" s="1"/>
  <c r="AB328" i="28" s="1"/>
  <c r="AB329" i="28" s="1"/>
  <c r="AB330" i="28" s="1"/>
  <c r="AB331" i="28" s="1"/>
  <c r="AB332" i="28" s="1"/>
  <c r="AB333" i="28" s="1"/>
  <c r="AB334" i="28" s="1"/>
  <c r="AB335" i="28" s="1"/>
  <c r="G29" i="30"/>
  <c r="L23" i="17"/>
  <c r="E29" i="20"/>
  <c r="D29" i="29"/>
  <c r="C29" i="29" s="1"/>
  <c r="A30" i="29"/>
  <c r="F29" i="29"/>
  <c r="O29" i="29" s="1"/>
  <c r="N29" i="29" s="1"/>
  <c r="L23" i="19" s="1"/>
  <c r="AF34" i="29"/>
  <c r="J29" i="21"/>
  <c r="I29" i="21" s="1"/>
  <c r="AD38" i="29"/>
  <c r="I29" i="29"/>
  <c r="S29" i="13"/>
  <c r="S30" i="13" s="1"/>
  <c r="S31" i="13" s="1"/>
  <c r="T29" i="13"/>
  <c r="T30" i="13" s="1"/>
  <c r="T31" i="13" s="1"/>
  <c r="T32" i="13" s="1"/>
  <c r="T33" i="13" s="1"/>
  <c r="T34" i="13" s="1"/>
  <c r="T35" i="13" s="1"/>
  <c r="T36" i="13" s="1"/>
  <c r="T37" i="13" s="1"/>
  <c r="T38" i="13" s="1"/>
  <c r="T39" i="13" s="1"/>
  <c r="T40" i="13" s="1"/>
  <c r="T41" i="13" s="1"/>
  <c r="T42" i="13" s="1"/>
  <c r="T43" i="13" s="1"/>
  <c r="T44" i="13" s="1"/>
  <c r="T45" i="13" s="1"/>
  <c r="T46" i="13" s="1"/>
  <c r="T47" i="13" s="1"/>
  <c r="T48" i="13" s="1"/>
  <c r="T49" i="13" s="1"/>
  <c r="T50" i="13" s="1"/>
  <c r="T51" i="13" s="1"/>
  <c r="T52" i="13" s="1"/>
  <c r="T53" i="13" s="1"/>
  <c r="T54" i="13" s="1"/>
  <c r="T55" i="13" s="1"/>
  <c r="T56" i="13" s="1"/>
  <c r="T57" i="13" s="1"/>
  <c r="T58" i="13" s="1"/>
  <c r="T59" i="13" s="1"/>
  <c r="T60" i="13" s="1"/>
  <c r="T61" i="13" s="1"/>
  <c r="T62" i="13" s="1"/>
  <c r="T63" i="13" s="1"/>
  <c r="T64" i="13" s="1"/>
  <c r="T65" i="13" s="1"/>
  <c r="T66" i="13" s="1"/>
  <c r="T67" i="13" s="1"/>
  <c r="T68" i="13" s="1"/>
  <c r="T69" i="13" s="1"/>
  <c r="T70" i="13" s="1"/>
  <c r="T71" i="13" s="1"/>
  <c r="T72" i="13" s="1"/>
  <c r="T73" i="13" s="1"/>
  <c r="T74" i="13" s="1"/>
  <c r="T75" i="13" s="1"/>
  <c r="T76" i="13" s="1"/>
  <c r="T77" i="13" s="1"/>
  <c r="T78" i="13" s="1"/>
  <c r="T79" i="13" s="1"/>
  <c r="T80" i="13" s="1"/>
  <c r="T81" i="13" s="1"/>
  <c r="T82" i="13" s="1"/>
  <c r="T83" i="13" s="1"/>
  <c r="T84" i="13" s="1"/>
  <c r="T85" i="13" s="1"/>
  <c r="T86" i="13" s="1"/>
  <c r="T87" i="13" s="1"/>
  <c r="T88" i="13" s="1"/>
  <c r="T89" i="13" s="1"/>
  <c r="T90" i="13" s="1"/>
  <c r="T91" i="13" s="1"/>
  <c r="T92" i="13" s="1"/>
  <c r="T93" i="13" s="1"/>
  <c r="T94" i="13" s="1"/>
  <c r="T95" i="13" s="1"/>
  <c r="T96" i="13" s="1"/>
  <c r="T97" i="13" s="1"/>
  <c r="T98" i="13" s="1"/>
  <c r="T99" i="13" s="1"/>
  <c r="T100" i="13" s="1"/>
  <c r="T101" i="13" s="1"/>
  <c r="T102" i="13" s="1"/>
  <c r="T103" i="13" s="1"/>
  <c r="T104" i="13" s="1"/>
  <c r="T105" i="13" s="1"/>
  <c r="T106" i="13" s="1"/>
  <c r="T107" i="13" s="1"/>
  <c r="T108" i="13" s="1"/>
  <c r="T109" i="13" s="1"/>
  <c r="T110" i="13" s="1"/>
  <c r="T111" i="13" s="1"/>
  <c r="T112" i="13" s="1"/>
  <c r="T113" i="13" s="1"/>
  <c r="T114" i="13" s="1"/>
  <c r="T115" i="13" s="1"/>
  <c r="T116" i="13" s="1"/>
  <c r="T117" i="13" s="1"/>
  <c r="T118" i="13" s="1"/>
  <c r="T119" i="13" s="1"/>
  <c r="T120" i="13" s="1"/>
  <c r="T121" i="13" s="1"/>
  <c r="T122" i="13" s="1"/>
  <c r="T123" i="13" s="1"/>
  <c r="T124" i="13" s="1"/>
  <c r="T125" i="13" s="1"/>
  <c r="T126" i="13" s="1"/>
  <c r="T127" i="13" s="1"/>
  <c r="T128" i="13" s="1"/>
  <c r="T129" i="13" s="1"/>
  <c r="T130" i="13" s="1"/>
  <c r="T131" i="13" s="1"/>
  <c r="T132" i="13" s="1"/>
  <c r="T133" i="13" s="1"/>
  <c r="T134" i="13" s="1"/>
  <c r="T135" i="13" s="1"/>
  <c r="T136" i="13" s="1"/>
  <c r="T137" i="13" s="1"/>
  <c r="T138" i="13" s="1"/>
  <c r="T139" i="13" s="1"/>
  <c r="T140" i="13" s="1"/>
  <c r="T141" i="13" s="1"/>
  <c r="E22" i="13"/>
  <c r="F29" i="13" s="1"/>
  <c r="G29" i="13" s="1"/>
  <c r="H22" i="14"/>
  <c r="I29" i="14" s="1"/>
  <c r="I29" i="30"/>
  <c r="J29" i="30" s="1"/>
  <c r="F29" i="27"/>
  <c r="G29" i="27" s="1"/>
  <c r="A31" i="25"/>
  <c r="G31" i="25" s="1"/>
  <c r="T31" i="27"/>
  <c r="T32" i="27" s="1"/>
  <c r="T33" i="27" s="1"/>
  <c r="T34" i="27" s="1"/>
  <c r="T35" i="27" s="1"/>
  <c r="T36" i="27" s="1"/>
  <c r="T37" i="27" s="1"/>
  <c r="T38" i="27" s="1"/>
  <c r="T39" i="27" s="1"/>
  <c r="T40" i="27" s="1"/>
  <c r="T41" i="27" s="1"/>
  <c r="T42" i="27" s="1"/>
  <c r="T43" i="27" s="1"/>
  <c r="T44" i="27" s="1"/>
  <c r="T45" i="27" s="1"/>
  <c r="T46" i="27" s="1"/>
  <c r="T47" i="27" s="1"/>
  <c r="T48" i="27" s="1"/>
  <c r="T49" i="27" s="1"/>
  <c r="T50" i="27" s="1"/>
  <c r="T51" i="27" s="1"/>
  <c r="T52" i="27" s="1"/>
  <c r="T53" i="27" s="1"/>
  <c r="T54" i="27" s="1"/>
  <c r="T55" i="27" s="1"/>
  <c r="T56" i="27" s="1"/>
  <c r="T57" i="27" s="1"/>
  <c r="T58" i="27" s="1"/>
  <c r="T59" i="27" s="1"/>
  <c r="T60" i="27" s="1"/>
  <c r="T61" i="27" s="1"/>
  <c r="T62" i="27" s="1"/>
  <c r="T63" i="27" s="1"/>
  <c r="T64" i="27" s="1"/>
  <c r="T65" i="27" s="1"/>
  <c r="T66" i="27" s="1"/>
  <c r="T67" i="27" s="1"/>
  <c r="T68" i="27" s="1"/>
  <c r="T69" i="27" s="1"/>
  <c r="T70" i="27" s="1"/>
  <c r="T71" i="27" s="1"/>
  <c r="T72" i="27" s="1"/>
  <c r="T73" i="27" s="1"/>
  <c r="T74" i="27" s="1"/>
  <c r="T75" i="27" s="1"/>
  <c r="T76" i="27" s="1"/>
  <c r="T77" i="27" s="1"/>
  <c r="T78" i="27" s="1"/>
  <c r="T79" i="27" s="1"/>
  <c r="T80" i="27" s="1"/>
  <c r="T81" i="27" s="1"/>
  <c r="T82" i="27" s="1"/>
  <c r="T83" i="27" s="1"/>
  <c r="T84" i="27" s="1"/>
  <c r="T85" i="27" s="1"/>
  <c r="T86" i="27" s="1"/>
  <c r="T87" i="27" s="1"/>
  <c r="T88" i="27" s="1"/>
  <c r="T89" i="27" s="1"/>
  <c r="T90" i="27" s="1"/>
  <c r="T91" i="27" s="1"/>
  <c r="T92" i="27" s="1"/>
  <c r="T93" i="27" s="1"/>
  <c r="T94" i="27" s="1"/>
  <c r="T95" i="27" s="1"/>
  <c r="T96" i="27" s="1"/>
  <c r="T97" i="27" s="1"/>
  <c r="T98" i="27" s="1"/>
  <c r="T99" i="27" s="1"/>
  <c r="T100" i="27" s="1"/>
  <c r="T101" i="27" s="1"/>
  <c r="T102" i="27" s="1"/>
  <c r="T103" i="27" s="1"/>
  <c r="T104" i="27" s="1"/>
  <c r="T105" i="27" s="1"/>
  <c r="T106" i="27" s="1"/>
  <c r="T107" i="27" s="1"/>
  <c r="T108" i="27" s="1"/>
  <c r="T109" i="27" s="1"/>
  <c r="T110" i="27" s="1"/>
  <c r="T111" i="27" s="1"/>
  <c r="T112" i="27" s="1"/>
  <c r="T113" i="27" s="1"/>
  <c r="T114" i="27" s="1"/>
  <c r="T115" i="27" s="1"/>
  <c r="T116" i="27" s="1"/>
  <c r="T117" i="27" s="1"/>
  <c r="T118" i="27" s="1"/>
  <c r="T119" i="27" s="1"/>
  <c r="T120" i="27" s="1"/>
  <c r="T121" i="27" s="1"/>
  <c r="T122" i="27" s="1"/>
  <c r="T123" i="27" s="1"/>
  <c r="T124" i="27" s="1"/>
  <c r="T125" i="27" s="1"/>
  <c r="T126" i="27" s="1"/>
  <c r="T127" i="27" s="1"/>
  <c r="T128" i="27" s="1"/>
  <c r="T129" i="27" s="1"/>
  <c r="T130" i="27" s="1"/>
  <c r="T131" i="27" s="1"/>
  <c r="T132" i="27" s="1"/>
  <c r="T133" i="27" s="1"/>
  <c r="T134" i="27" s="1"/>
  <c r="T135" i="27" s="1"/>
  <c r="T136" i="27" s="1"/>
  <c r="T137" i="27" s="1"/>
  <c r="T138" i="27" s="1"/>
  <c r="T139" i="27" s="1"/>
  <c r="T140" i="27" s="1"/>
  <c r="T141" i="27" s="1"/>
  <c r="T142" i="27" s="1"/>
  <c r="T143" i="27" s="1"/>
  <c r="T144" i="27" s="1"/>
  <c r="T145" i="27" s="1"/>
  <c r="T146" i="27" s="1"/>
  <c r="T147" i="27" s="1"/>
  <c r="T148" i="27" s="1"/>
  <c r="T149" i="27" s="1"/>
  <c r="T150" i="27" s="1"/>
  <c r="T151" i="27" s="1"/>
  <c r="T152" i="27" s="1"/>
  <c r="T153" i="27" s="1"/>
  <c r="T154" i="27" s="1"/>
  <c r="T155" i="27" s="1"/>
  <c r="T156" i="27" s="1"/>
  <c r="T157" i="27" s="1"/>
  <c r="T158" i="27" s="1"/>
  <c r="T159" i="27" s="1"/>
  <c r="T160" i="27" s="1"/>
  <c r="T161" i="27" s="1"/>
  <c r="T162" i="27" s="1"/>
  <c r="T163" i="27" s="1"/>
  <c r="T164" i="27" s="1"/>
  <c r="T165" i="27" s="1"/>
  <c r="T166" i="27" s="1"/>
  <c r="T167" i="27" s="1"/>
  <c r="T168" i="27" s="1"/>
  <c r="T169" i="27" s="1"/>
  <c r="T170" i="27" s="1"/>
  <c r="T171" i="27" s="1"/>
  <c r="T172" i="27" s="1"/>
  <c r="T173" i="27" s="1"/>
  <c r="T174" i="27" s="1"/>
  <c r="T175" i="27" s="1"/>
  <c r="T176" i="27" s="1"/>
  <c r="T177" i="27" s="1"/>
  <c r="T178" i="27" s="1"/>
  <c r="T179" i="27" s="1"/>
  <c r="T180" i="27" s="1"/>
  <c r="T181" i="27" s="1"/>
  <c r="T182" i="27" s="1"/>
  <c r="T183" i="27" s="1"/>
  <c r="T184" i="27" s="1"/>
  <c r="T185" i="27" s="1"/>
  <c r="T186" i="27" s="1"/>
  <c r="T187" i="27" s="1"/>
  <c r="T188" i="27" s="1"/>
  <c r="T189" i="27" s="1"/>
  <c r="T190" i="27" s="1"/>
  <c r="T191" i="27" s="1"/>
  <c r="T192" i="27" s="1"/>
  <c r="T193" i="27" s="1"/>
  <c r="T194" i="27" s="1"/>
  <c r="T195" i="27" s="1"/>
  <c r="T196" i="27" s="1"/>
  <c r="T197" i="27" s="1"/>
  <c r="T198" i="27" s="1"/>
  <c r="T199" i="27" s="1"/>
  <c r="T200" i="27" s="1"/>
  <c r="T201" i="27" s="1"/>
  <c r="T202" i="27" s="1"/>
  <c r="T203" i="27" s="1"/>
  <c r="T204" i="27" s="1"/>
  <c r="T205" i="27" s="1"/>
  <c r="T206" i="27" s="1"/>
  <c r="T207" i="27" s="1"/>
  <c r="T208" i="27" s="1"/>
  <c r="T209" i="27" s="1"/>
  <c r="T210" i="27" s="1"/>
  <c r="T211" i="27" s="1"/>
  <c r="T212" i="27" s="1"/>
  <c r="T213" i="27" s="1"/>
  <c r="T214" i="27" s="1"/>
  <c r="T215" i="27" s="1"/>
  <c r="T216" i="27" s="1"/>
  <c r="T217" i="27" s="1"/>
  <c r="T218" i="27" s="1"/>
  <c r="T219" i="27" s="1"/>
  <c r="T220" i="27" s="1"/>
  <c r="T221" i="27" s="1"/>
  <c r="T222" i="27" s="1"/>
  <c r="T223" i="27" s="1"/>
  <c r="T224" i="27" s="1"/>
  <c r="Q35" i="27"/>
  <c r="A31" i="16"/>
  <c r="I31" i="16" s="1"/>
  <c r="S31" i="27"/>
  <c r="M29" i="20"/>
  <c r="L29" i="20" s="1"/>
  <c r="A31" i="14"/>
  <c r="R35" i="25"/>
  <c r="A24" i="17"/>
  <c r="G29" i="14"/>
  <c r="C29" i="21"/>
  <c r="J29" i="22"/>
  <c r="I29" i="22" s="1"/>
  <c r="H29" i="22"/>
  <c r="F29" i="23"/>
  <c r="E29" i="23" s="1"/>
  <c r="AB36" i="23"/>
  <c r="W37" i="26"/>
  <c r="D29" i="26"/>
  <c r="A30" i="26"/>
  <c r="U41" i="26"/>
  <c r="X37" i="26"/>
  <c r="X38" i="26" s="1"/>
  <c r="X39" i="26" s="1"/>
  <c r="X40" i="26" s="1"/>
  <c r="X41" i="26" s="1"/>
  <c r="X42" i="26" s="1"/>
  <c r="X43" i="26" s="1"/>
  <c r="X44" i="26" s="1"/>
  <c r="X45" i="26" s="1"/>
  <c r="X46" i="26" s="1"/>
  <c r="X47" i="26" s="1"/>
  <c r="X48" i="26" s="1"/>
  <c r="X49" i="26" s="1"/>
  <c r="X50" i="26" s="1"/>
  <c r="X51" i="26" s="1"/>
  <c r="X52" i="26" s="1"/>
  <c r="X53" i="26" s="1"/>
  <c r="X54" i="26" s="1"/>
  <c r="X55" i="26" s="1"/>
  <c r="X56" i="26" s="1"/>
  <c r="X57" i="26" s="1"/>
  <c r="X58" i="26" s="1"/>
  <c r="X59" i="26" s="1"/>
  <c r="X60" i="26" s="1"/>
  <c r="X61" i="26" s="1"/>
  <c r="X62" i="26" s="1"/>
  <c r="X63" i="26" s="1"/>
  <c r="X64" i="26" s="1"/>
  <c r="X65" i="26" s="1"/>
  <c r="X66" i="26" s="1"/>
  <c r="X67" i="26" s="1"/>
  <c r="X68" i="26" s="1"/>
  <c r="X69" i="26" s="1"/>
  <c r="X70" i="26" s="1"/>
  <c r="X71" i="26" s="1"/>
  <c r="X72" i="26" s="1"/>
  <c r="X73" i="26" s="1"/>
  <c r="X74" i="26" s="1"/>
  <c r="X75" i="26" s="1"/>
  <c r="X76" i="26" s="1"/>
  <c r="X77" i="26" s="1"/>
  <c r="X78" i="26" s="1"/>
  <c r="X79" i="26" s="1"/>
  <c r="X80" i="26" s="1"/>
  <c r="X81" i="26" s="1"/>
  <c r="X82" i="26" s="1"/>
  <c r="X83" i="26" s="1"/>
  <c r="X84" i="26" s="1"/>
  <c r="X85" i="26" s="1"/>
  <c r="X86" i="26" s="1"/>
  <c r="X87" i="26" s="1"/>
  <c r="X88" i="26" s="1"/>
  <c r="X89" i="26" s="1"/>
  <c r="X90" i="26" s="1"/>
  <c r="X91" i="26" s="1"/>
  <c r="X92" i="26" s="1"/>
  <c r="X93" i="26" s="1"/>
  <c r="X94" i="26" s="1"/>
  <c r="X95" i="26" s="1"/>
  <c r="X96" i="26" s="1"/>
  <c r="X97" i="26" s="1"/>
  <c r="X98" i="26" s="1"/>
  <c r="X99" i="26" s="1"/>
  <c r="X100" i="26" s="1"/>
  <c r="X101" i="26" s="1"/>
  <c r="X102" i="26" s="1"/>
  <c r="X103" i="26" s="1"/>
  <c r="X104" i="26" s="1"/>
  <c r="X105" i="26" s="1"/>
  <c r="X106" i="26" s="1"/>
  <c r="X107" i="26" s="1"/>
  <c r="X108" i="26" s="1"/>
  <c r="X109" i="26" s="1"/>
  <c r="X110" i="26" s="1"/>
  <c r="X111" i="26" s="1"/>
  <c r="X112" i="26" s="1"/>
  <c r="X113" i="26" s="1"/>
  <c r="X114" i="26" s="1"/>
  <c r="X115" i="26" s="1"/>
  <c r="X116" i="26" s="1"/>
  <c r="X117" i="26" s="1"/>
  <c r="X118" i="26" s="1"/>
  <c r="X119" i="26" s="1"/>
  <c r="X120" i="26" s="1"/>
  <c r="X121" i="26" s="1"/>
  <c r="X122" i="26" s="1"/>
  <c r="X123" i="26" s="1"/>
  <c r="X124" i="26" s="1"/>
  <c r="X125" i="26" s="1"/>
  <c r="X126" i="26" s="1"/>
  <c r="X127" i="26" s="1"/>
  <c r="X128" i="26" s="1"/>
  <c r="X129" i="26" s="1"/>
  <c r="X130" i="26" s="1"/>
  <c r="X131" i="26" s="1"/>
  <c r="X132" i="26" s="1"/>
  <c r="X133" i="26" s="1"/>
  <c r="X134" i="26" s="1"/>
  <c r="X135" i="26" s="1"/>
  <c r="X136" i="26" s="1"/>
  <c r="X137" i="26" s="1"/>
  <c r="X138" i="26" s="1"/>
  <c r="X139" i="26" s="1"/>
  <c r="X140" i="26" s="1"/>
  <c r="X141" i="26" s="1"/>
  <c r="X142" i="26" s="1"/>
  <c r="X143" i="26" s="1"/>
  <c r="X144" i="26" s="1"/>
  <c r="X145" i="26" s="1"/>
  <c r="X146" i="26" s="1"/>
  <c r="X147" i="26" s="1"/>
  <c r="X148" i="26" s="1"/>
  <c r="X149" i="26" s="1"/>
  <c r="X150" i="26" s="1"/>
  <c r="X151" i="26" s="1"/>
  <c r="X152" i="26" s="1"/>
  <c r="X153" i="26" s="1"/>
  <c r="X154" i="26" s="1"/>
  <c r="X155" i="26" s="1"/>
  <c r="X156" i="26" s="1"/>
  <c r="X157" i="26" s="1"/>
  <c r="X158" i="26" s="1"/>
  <c r="X159" i="26" s="1"/>
  <c r="X160" i="26" s="1"/>
  <c r="X161" i="26" s="1"/>
  <c r="X162" i="26" s="1"/>
  <c r="X163" i="26" s="1"/>
  <c r="X164" i="26" s="1"/>
  <c r="X165" i="26" s="1"/>
  <c r="X166" i="26" s="1"/>
  <c r="X167" i="26" s="1"/>
  <c r="X168" i="26" s="1"/>
  <c r="X169" i="26" s="1"/>
  <c r="X170" i="26" s="1"/>
  <c r="X171" i="26" s="1"/>
  <c r="X172" i="26" s="1"/>
  <c r="X173" i="26" s="1"/>
  <c r="X174" i="26" s="1"/>
  <c r="X175" i="26" s="1"/>
  <c r="X176" i="26" s="1"/>
  <c r="X177" i="26" s="1"/>
  <c r="X178" i="26" s="1"/>
  <c r="X179" i="26" s="1"/>
  <c r="X180" i="26" s="1"/>
  <c r="X181" i="26" s="1"/>
  <c r="X182" i="26" s="1"/>
  <c r="X183" i="26" s="1"/>
  <c r="X184" i="26" s="1"/>
  <c r="X185" i="26" s="1"/>
  <c r="X186" i="26" s="1"/>
  <c r="X187" i="26" s="1"/>
  <c r="X188" i="26" s="1"/>
  <c r="X189" i="26" s="1"/>
  <c r="X190" i="26" s="1"/>
  <c r="X191" i="26" s="1"/>
  <c r="X192" i="26" s="1"/>
  <c r="X193" i="26" s="1"/>
  <c r="X194" i="26" s="1"/>
  <c r="X195" i="26" s="1"/>
  <c r="X196" i="26" s="1"/>
  <c r="X197" i="26" s="1"/>
  <c r="X198" i="26" s="1"/>
  <c r="X199" i="26" s="1"/>
  <c r="X200" i="26" s="1"/>
  <c r="X201" i="26" s="1"/>
  <c r="X202" i="26" s="1"/>
  <c r="X203" i="26" s="1"/>
  <c r="X204" i="26" s="1"/>
  <c r="X205" i="26" s="1"/>
  <c r="X206" i="26" s="1"/>
  <c r="X207" i="26" s="1"/>
  <c r="X208" i="26" s="1"/>
  <c r="X209" i="26" s="1"/>
  <c r="X210" i="26" s="1"/>
  <c r="X211" i="26" s="1"/>
  <c r="X212" i="26" s="1"/>
  <c r="X213" i="26" s="1"/>
  <c r="X214" i="26" s="1"/>
  <c r="X215" i="26" s="1"/>
  <c r="X216" i="26" s="1"/>
  <c r="X217" i="26" s="1"/>
  <c r="X218" i="26" s="1"/>
  <c r="X219" i="26" s="1"/>
  <c r="X220" i="26" s="1"/>
  <c r="X221" i="26" s="1"/>
  <c r="X222" i="26" s="1"/>
  <c r="X223" i="26" s="1"/>
  <c r="X224" i="26" s="1"/>
  <c r="X225" i="26" s="1"/>
  <c r="X226" i="26" s="1"/>
  <c r="X227" i="26" s="1"/>
  <c r="X228" i="26" s="1"/>
  <c r="X229" i="26" s="1"/>
  <c r="X230" i="26" s="1"/>
  <c r="X231" i="26" s="1"/>
  <c r="X232" i="26" s="1"/>
  <c r="X233" i="26" s="1"/>
  <c r="X234" i="26" s="1"/>
  <c r="X235" i="26" s="1"/>
  <c r="X236" i="26" s="1"/>
  <c r="X237" i="26" s="1"/>
  <c r="X238" i="26" s="1"/>
  <c r="X239" i="26" s="1"/>
  <c r="X240" i="26" s="1"/>
  <c r="X241" i="26" s="1"/>
  <c r="X242" i="26" s="1"/>
  <c r="X243" i="26" s="1"/>
  <c r="X244" i="26" s="1"/>
  <c r="X245" i="26" s="1"/>
  <c r="X246" i="26" s="1"/>
  <c r="X247" i="26" s="1"/>
  <c r="X248" i="26" s="1"/>
  <c r="X249" i="26" s="1"/>
  <c r="X250" i="26" s="1"/>
  <c r="X251" i="26" s="1"/>
  <c r="X252" i="26" s="1"/>
  <c r="X253" i="26" s="1"/>
  <c r="X254" i="26" s="1"/>
  <c r="X255" i="26" s="1"/>
  <c r="X256" i="26" s="1"/>
  <c r="X257" i="26" s="1"/>
  <c r="X258" i="26" s="1"/>
  <c r="X259" i="26" s="1"/>
  <c r="X260" i="26" s="1"/>
  <c r="X261" i="26" s="1"/>
  <c r="X262" i="26" s="1"/>
  <c r="X263" i="26" s="1"/>
  <c r="X264" i="26" s="1"/>
  <c r="X265" i="26" s="1"/>
  <c r="X266" i="26" s="1"/>
  <c r="X267" i="26" s="1"/>
  <c r="X268" i="26" s="1"/>
  <c r="X269" i="26" s="1"/>
  <c r="X270" i="26" s="1"/>
  <c r="X271" i="26" s="1"/>
  <c r="X272" i="26" s="1"/>
  <c r="X273" i="26" s="1"/>
  <c r="X274" i="26" s="1"/>
  <c r="X275" i="26" s="1"/>
  <c r="X276" i="26" s="1"/>
  <c r="X277" i="26" s="1"/>
  <c r="X278" i="26" s="1"/>
  <c r="X279" i="26" s="1"/>
  <c r="X280" i="26" s="1"/>
  <c r="X281" i="26" s="1"/>
  <c r="X282" i="26" s="1"/>
  <c r="X283" i="26" s="1"/>
  <c r="X284" i="26" s="1"/>
  <c r="X285" i="26" s="1"/>
  <c r="X286" i="26" s="1"/>
  <c r="X287" i="26" s="1"/>
  <c r="X288" i="26" s="1"/>
  <c r="X289" i="26" s="1"/>
  <c r="X290" i="26" s="1"/>
  <c r="X291" i="26" s="1"/>
  <c r="X292" i="26" s="1"/>
  <c r="X293" i="26" s="1"/>
  <c r="X294" i="26" s="1"/>
  <c r="X295" i="26" s="1"/>
  <c r="X296" i="26" s="1"/>
  <c r="X297" i="26" s="1"/>
  <c r="X298" i="26" s="1"/>
  <c r="X299" i="26" s="1"/>
  <c r="X300" i="26" s="1"/>
  <c r="X301" i="26" s="1"/>
  <c r="X302" i="26" s="1"/>
  <c r="X303" i="26" s="1"/>
  <c r="X304" i="26" s="1"/>
  <c r="X305" i="26" s="1"/>
  <c r="X306" i="26" s="1"/>
  <c r="X307" i="26" s="1"/>
  <c r="X308" i="26" s="1"/>
  <c r="X309" i="26" s="1"/>
  <c r="X310" i="26" s="1"/>
  <c r="X311" i="26" s="1"/>
  <c r="X312" i="26" s="1"/>
  <c r="X313" i="26" s="1"/>
  <c r="X314" i="26" s="1"/>
  <c r="X315" i="26" s="1"/>
  <c r="X316" i="26" s="1"/>
  <c r="X317" i="26" s="1"/>
  <c r="X318" i="26" s="1"/>
  <c r="X319" i="26" s="1"/>
  <c r="X320" i="26" s="1"/>
  <c r="X321" i="26" s="1"/>
  <c r="X322" i="26" s="1"/>
  <c r="X323" i="26" s="1"/>
  <c r="X324" i="26" s="1"/>
  <c r="X325" i="26" s="1"/>
  <c r="X326" i="26" s="1"/>
  <c r="X327" i="26" s="1"/>
  <c r="X328" i="26" s="1"/>
  <c r="X329" i="26" s="1"/>
  <c r="X330" i="26" s="1"/>
  <c r="X331" i="26" s="1"/>
  <c r="X332" i="26" s="1"/>
  <c r="X333" i="26" s="1"/>
  <c r="X334" i="26" s="1"/>
  <c r="X335" i="26" s="1"/>
  <c r="A30" i="9"/>
  <c r="AA33" i="9"/>
  <c r="AB33" i="9"/>
  <c r="AB34" i="9" s="1"/>
  <c r="AB35" i="9" s="1"/>
  <c r="AB36" i="9" s="1"/>
  <c r="AB37" i="9" s="1"/>
  <c r="AB38" i="9" s="1"/>
  <c r="AB39" i="9" s="1"/>
  <c r="AB40" i="9" s="1"/>
  <c r="AB41" i="9" s="1"/>
  <c r="AB42" i="9" s="1"/>
  <c r="AB43" i="9" s="1"/>
  <c r="AB44" i="9" s="1"/>
  <c r="AB45" i="9" s="1"/>
  <c r="AB46" i="9" s="1"/>
  <c r="AB47" i="9" s="1"/>
  <c r="AB48" i="9" s="1"/>
  <c r="AB49" i="9" s="1"/>
  <c r="AB50" i="9" s="1"/>
  <c r="AB51" i="9" s="1"/>
  <c r="AB52" i="9" s="1"/>
  <c r="AB53" i="9" s="1"/>
  <c r="AB54" i="9" s="1"/>
  <c r="AB55" i="9" s="1"/>
  <c r="AB56" i="9" s="1"/>
  <c r="AB57" i="9" s="1"/>
  <c r="AB58" i="9" s="1"/>
  <c r="AB59" i="9" s="1"/>
  <c r="AB60" i="9" s="1"/>
  <c r="AB61" i="9" s="1"/>
  <c r="AB62" i="9" s="1"/>
  <c r="AB63" i="9" s="1"/>
  <c r="AB64" i="9" s="1"/>
  <c r="AB65" i="9" s="1"/>
  <c r="AB66" i="9" s="1"/>
  <c r="AB67" i="9" s="1"/>
  <c r="AB68" i="9" s="1"/>
  <c r="AB69" i="9" s="1"/>
  <c r="AB70" i="9" s="1"/>
  <c r="AB71" i="9" s="1"/>
  <c r="AB72" i="9" s="1"/>
  <c r="AB73" i="9" s="1"/>
  <c r="AB74" i="9" s="1"/>
  <c r="AB75" i="9" s="1"/>
  <c r="AB76" i="9" s="1"/>
  <c r="AB77" i="9" s="1"/>
  <c r="AB78" i="9" s="1"/>
  <c r="AB79" i="9" s="1"/>
  <c r="AB80" i="9" s="1"/>
  <c r="AB81" i="9" s="1"/>
  <c r="AB82" i="9" s="1"/>
  <c r="AB83" i="9" s="1"/>
  <c r="AB84" i="9" s="1"/>
  <c r="AB85" i="9" s="1"/>
  <c r="AB86" i="9" s="1"/>
  <c r="AB87" i="9" s="1"/>
  <c r="AB88" i="9" s="1"/>
  <c r="AB89" i="9" s="1"/>
  <c r="AB90" i="9" s="1"/>
  <c r="AB91" i="9" s="1"/>
  <c r="AB92" i="9" s="1"/>
  <c r="AB93" i="9" s="1"/>
  <c r="AB94" i="9" s="1"/>
  <c r="AB95" i="9" s="1"/>
  <c r="AB96" i="9" s="1"/>
  <c r="AB97" i="9" s="1"/>
  <c r="AB98" i="9" s="1"/>
  <c r="AB99" i="9" s="1"/>
  <c r="AB100" i="9" s="1"/>
  <c r="AB101" i="9" s="1"/>
  <c r="AB102" i="9" s="1"/>
  <c r="AB103" i="9" s="1"/>
  <c r="AB104" i="9" s="1"/>
  <c r="AB105" i="9" s="1"/>
  <c r="AB106" i="9" s="1"/>
  <c r="AB107" i="9" s="1"/>
  <c r="AB108" i="9" s="1"/>
  <c r="AB109" i="9" s="1"/>
  <c r="AB110" i="9" s="1"/>
  <c r="AB111" i="9" s="1"/>
  <c r="AB112" i="9" s="1"/>
  <c r="AB113" i="9" s="1"/>
  <c r="AB114" i="9" s="1"/>
  <c r="AB115" i="9" s="1"/>
  <c r="AB116" i="9" s="1"/>
  <c r="AB117" i="9" s="1"/>
  <c r="AB118" i="9" s="1"/>
  <c r="AB119" i="9" s="1"/>
  <c r="AB120" i="9" s="1"/>
  <c r="AB121" i="9" s="1"/>
  <c r="AB122" i="9" s="1"/>
  <c r="AB123" i="9" s="1"/>
  <c r="AB124" i="9" s="1"/>
  <c r="AB125" i="9" s="1"/>
  <c r="AB126" i="9" s="1"/>
  <c r="AB127" i="9" s="1"/>
  <c r="AB128" i="9" s="1"/>
  <c r="AB129" i="9" s="1"/>
  <c r="AB130" i="9" s="1"/>
  <c r="AB131" i="9" s="1"/>
  <c r="AB132" i="9" s="1"/>
  <c r="AB133" i="9" s="1"/>
  <c r="AB134" i="9" s="1"/>
  <c r="AB135" i="9" s="1"/>
  <c r="AB136" i="9" s="1"/>
  <c r="AB137" i="9" s="1"/>
  <c r="AB138" i="9" s="1"/>
  <c r="AB139" i="9" s="1"/>
  <c r="AB140" i="9" s="1"/>
  <c r="AB141" i="9" s="1"/>
  <c r="AB142" i="9" s="1"/>
  <c r="AB143" i="9" s="1"/>
  <c r="AB144" i="9" s="1"/>
  <c r="AB145" i="9" s="1"/>
  <c r="AB146" i="9" s="1"/>
  <c r="AB147" i="9" s="1"/>
  <c r="AB148" i="9" s="1"/>
  <c r="AB149" i="9" s="1"/>
  <c r="AB150" i="9" s="1"/>
  <c r="AB151" i="9" s="1"/>
  <c r="AB152" i="9" s="1"/>
  <c r="AB153" i="9" s="1"/>
  <c r="AB154" i="9" s="1"/>
  <c r="AB155" i="9" s="1"/>
  <c r="AB156" i="9" s="1"/>
  <c r="AB157" i="9" s="1"/>
  <c r="AB158" i="9" s="1"/>
  <c r="AB159" i="9" s="1"/>
  <c r="AB160" i="9" s="1"/>
  <c r="AB161" i="9" s="1"/>
  <c r="AB162" i="9" s="1"/>
  <c r="AB163" i="9" s="1"/>
  <c r="AB164" i="9" s="1"/>
  <c r="AB165" i="9" s="1"/>
  <c r="AB166" i="9" s="1"/>
  <c r="AB167" i="9" s="1"/>
  <c r="AB168" i="9" s="1"/>
  <c r="AB169" i="9" s="1"/>
  <c r="AB170" i="9" s="1"/>
  <c r="AB171" i="9" s="1"/>
  <c r="AB172" i="9" s="1"/>
  <c r="AB173" i="9" s="1"/>
  <c r="AB174" i="9" s="1"/>
  <c r="AB175" i="9" s="1"/>
  <c r="AB176" i="9" s="1"/>
  <c r="AB177" i="9" s="1"/>
  <c r="AB178" i="9" s="1"/>
  <c r="AB179" i="9" s="1"/>
  <c r="AB180" i="9" s="1"/>
  <c r="AB181" i="9" s="1"/>
  <c r="AB182" i="9" s="1"/>
  <c r="AB183" i="9" s="1"/>
  <c r="AB184" i="9" s="1"/>
  <c r="AB185" i="9" s="1"/>
  <c r="AB186" i="9" s="1"/>
  <c r="AB187" i="9" s="1"/>
  <c r="AB188" i="9" s="1"/>
  <c r="AB189" i="9" s="1"/>
  <c r="AB190" i="9" s="1"/>
  <c r="AB191" i="9" s="1"/>
  <c r="AB192" i="9" s="1"/>
  <c r="AB193" i="9" s="1"/>
  <c r="AB194" i="9" s="1"/>
  <c r="AB195" i="9" s="1"/>
  <c r="AB196" i="9" s="1"/>
  <c r="AB197" i="9" s="1"/>
  <c r="AB198" i="9" s="1"/>
  <c r="AB199" i="9" s="1"/>
  <c r="AB200" i="9" s="1"/>
  <c r="AB201" i="9" s="1"/>
  <c r="AB202" i="9" s="1"/>
  <c r="AB203" i="9" s="1"/>
  <c r="AB204" i="9" s="1"/>
  <c r="AB205" i="9" s="1"/>
  <c r="AB206" i="9" s="1"/>
  <c r="AB207" i="9" s="1"/>
  <c r="AB208" i="9" s="1"/>
  <c r="AB209" i="9" s="1"/>
  <c r="AB210" i="9" s="1"/>
  <c r="AB211" i="9" s="1"/>
  <c r="AB212" i="9" s="1"/>
  <c r="AB213" i="9" s="1"/>
  <c r="AB214" i="9" s="1"/>
  <c r="AB215" i="9" s="1"/>
  <c r="AB216" i="9" s="1"/>
  <c r="AB217" i="9" s="1"/>
  <c r="AB218" i="9" s="1"/>
  <c r="AB219" i="9" s="1"/>
  <c r="AB220" i="9" s="1"/>
  <c r="AB221" i="9" s="1"/>
  <c r="AB222" i="9" s="1"/>
  <c r="AB223" i="9" s="1"/>
  <c r="AB224" i="9" s="1"/>
  <c r="AB225" i="9" s="1"/>
  <c r="AB226" i="9" s="1"/>
  <c r="AB227" i="9" s="1"/>
  <c r="AB228" i="9" s="1"/>
  <c r="AB229" i="9" s="1"/>
  <c r="AB230" i="9" s="1"/>
  <c r="AB231" i="9" s="1"/>
  <c r="AB232" i="9" s="1"/>
  <c r="AB233" i="9" s="1"/>
  <c r="AB234" i="9" s="1"/>
  <c r="AB235" i="9" s="1"/>
  <c r="AB236" i="9" s="1"/>
  <c r="AB237" i="9" s="1"/>
  <c r="AB238" i="9" s="1"/>
  <c r="AB239" i="9" s="1"/>
  <c r="AB240" i="9" s="1"/>
  <c r="AB241" i="9" s="1"/>
  <c r="AB242" i="9" s="1"/>
  <c r="AB243" i="9" s="1"/>
  <c r="AB244" i="9" s="1"/>
  <c r="AB245" i="9" s="1"/>
  <c r="AB246" i="9" s="1"/>
  <c r="AB247" i="9" s="1"/>
  <c r="AB248" i="9" s="1"/>
  <c r="AB249" i="9" s="1"/>
  <c r="AB250" i="9" s="1"/>
  <c r="AB251" i="9" s="1"/>
  <c r="AB252" i="9" s="1"/>
  <c r="AB253" i="9" s="1"/>
  <c r="AB254" i="9" s="1"/>
  <c r="AB255" i="9" s="1"/>
  <c r="AB256" i="9" s="1"/>
  <c r="AB257" i="9" s="1"/>
  <c r="AB258" i="9" s="1"/>
  <c r="AB259" i="9" s="1"/>
  <c r="AB260" i="9" s="1"/>
  <c r="AB261" i="9" s="1"/>
  <c r="AB262" i="9" s="1"/>
  <c r="AB263" i="9" s="1"/>
  <c r="AB264" i="9" s="1"/>
  <c r="AB265" i="9" s="1"/>
  <c r="AB266" i="9" s="1"/>
  <c r="AB267" i="9" s="1"/>
  <c r="AB268" i="9" s="1"/>
  <c r="AB269" i="9" s="1"/>
  <c r="AB270" i="9" s="1"/>
  <c r="AB271" i="9" s="1"/>
  <c r="AB272" i="9" s="1"/>
  <c r="AB273" i="9" s="1"/>
  <c r="AB274" i="9" s="1"/>
  <c r="AB275" i="9" s="1"/>
  <c r="AB276" i="9" s="1"/>
  <c r="AB277" i="9" s="1"/>
  <c r="AB278" i="9" s="1"/>
  <c r="AB279" i="9" s="1"/>
  <c r="AB280" i="9" s="1"/>
  <c r="AB281" i="9" s="1"/>
  <c r="AB282" i="9" s="1"/>
  <c r="AB283" i="9" s="1"/>
  <c r="AB284" i="9" s="1"/>
  <c r="AB285" i="9" s="1"/>
  <c r="AB286" i="9" s="1"/>
  <c r="AB287" i="9" s="1"/>
  <c r="AB288" i="9" s="1"/>
  <c r="AB289" i="9" s="1"/>
  <c r="AB290" i="9" s="1"/>
  <c r="AB291" i="9" s="1"/>
  <c r="AB292" i="9" s="1"/>
  <c r="AB293" i="9" s="1"/>
  <c r="AB294" i="9" s="1"/>
  <c r="AB295" i="9" s="1"/>
  <c r="AB296" i="9" s="1"/>
  <c r="AB297" i="9" s="1"/>
  <c r="AB298" i="9" s="1"/>
  <c r="AB299" i="9" s="1"/>
  <c r="AB300" i="9" s="1"/>
  <c r="AB301" i="9" s="1"/>
  <c r="AB302" i="9" s="1"/>
  <c r="AB303" i="9" s="1"/>
  <c r="AB304" i="9" s="1"/>
  <c r="AB305" i="9" s="1"/>
  <c r="AB306" i="9" s="1"/>
  <c r="AB307" i="9" s="1"/>
  <c r="AB308" i="9" s="1"/>
  <c r="AB309" i="9" s="1"/>
  <c r="AB310" i="9" s="1"/>
  <c r="AB311" i="9" s="1"/>
  <c r="AB312" i="9" s="1"/>
  <c r="AB313" i="9" s="1"/>
  <c r="AB314" i="9" s="1"/>
  <c r="AB315" i="9" s="1"/>
  <c r="AB316" i="9" s="1"/>
  <c r="AB317" i="9" s="1"/>
  <c r="AB318" i="9" s="1"/>
  <c r="AB319" i="9" s="1"/>
  <c r="AB320" i="9" s="1"/>
  <c r="AB321" i="9" s="1"/>
  <c r="AB322" i="9" s="1"/>
  <c r="AB323" i="9" s="1"/>
  <c r="AB324" i="9" s="1"/>
  <c r="AB325" i="9" s="1"/>
  <c r="AB326" i="9" s="1"/>
  <c r="AB327" i="9" s="1"/>
  <c r="AB328" i="9" s="1"/>
  <c r="AB329" i="9" s="1"/>
  <c r="AB330" i="9" s="1"/>
  <c r="AB331" i="9" s="1"/>
  <c r="Y27" i="9"/>
  <c r="F29" i="9"/>
  <c r="V29" i="20"/>
  <c r="A23" i="19"/>
  <c r="F23" i="19" s="1"/>
  <c r="B30" i="20"/>
  <c r="F30" i="20"/>
  <c r="E30" i="20" s="1"/>
  <c r="D30" i="20"/>
  <c r="M30" i="20" s="1"/>
  <c r="A31" i="20"/>
  <c r="I30" i="20"/>
  <c r="G30" i="20" s="1"/>
  <c r="H29" i="23"/>
  <c r="C29" i="23"/>
  <c r="AA36" i="23"/>
  <c r="A30" i="23"/>
  <c r="F29" i="28"/>
  <c r="J29" i="28" s="1"/>
  <c r="I29" i="28" s="1"/>
  <c r="AC37" i="23"/>
  <c r="AC38" i="23" s="1"/>
  <c r="AC39" i="23" s="1"/>
  <c r="AC40" i="23" s="1"/>
  <c r="AC41" i="23" s="1"/>
  <c r="AC42" i="23" s="1"/>
  <c r="AC43" i="23" s="1"/>
  <c r="AC44" i="23" s="1"/>
  <c r="AC45" i="23" s="1"/>
  <c r="AC46" i="23" s="1"/>
  <c r="AC47" i="23" s="1"/>
  <c r="AC48" i="23" s="1"/>
  <c r="AC49" i="23" s="1"/>
  <c r="AC50" i="23" s="1"/>
  <c r="AC51" i="23" s="1"/>
  <c r="AC52" i="23" s="1"/>
  <c r="AC53" i="23" s="1"/>
  <c r="AC54" i="23" s="1"/>
  <c r="AC55" i="23" s="1"/>
  <c r="AC56" i="23" s="1"/>
  <c r="AC57" i="23" s="1"/>
  <c r="AC58" i="23" s="1"/>
  <c r="AC59" i="23" s="1"/>
  <c r="AC60" i="23" s="1"/>
  <c r="AC61" i="23" s="1"/>
  <c r="AC62" i="23" s="1"/>
  <c r="AC63" i="23" s="1"/>
  <c r="AC64" i="23" s="1"/>
  <c r="AC65" i="23" s="1"/>
  <c r="AC66" i="23" s="1"/>
  <c r="AC67" i="23" s="1"/>
  <c r="AC68" i="23" s="1"/>
  <c r="AC69" i="23" s="1"/>
  <c r="AC70" i="23" s="1"/>
  <c r="AC71" i="23" s="1"/>
  <c r="AC72" i="23" s="1"/>
  <c r="AC73" i="23" s="1"/>
  <c r="AC74" i="23" s="1"/>
  <c r="AC75" i="23" s="1"/>
  <c r="AC76" i="23" s="1"/>
  <c r="AC77" i="23" s="1"/>
  <c r="AC78" i="23" s="1"/>
  <c r="AC79" i="23" s="1"/>
  <c r="AC80" i="23" s="1"/>
  <c r="AC81" i="23" s="1"/>
  <c r="AC82" i="23" s="1"/>
  <c r="AC83" i="23" s="1"/>
  <c r="AC84" i="23" s="1"/>
  <c r="AC85" i="23" s="1"/>
  <c r="AC86" i="23" s="1"/>
  <c r="AC87" i="23" s="1"/>
  <c r="AC88" i="23" s="1"/>
  <c r="AC89" i="23" s="1"/>
  <c r="AC90" i="23" s="1"/>
  <c r="AC91" i="23" s="1"/>
  <c r="AC92" i="23" s="1"/>
  <c r="AC93" i="23" s="1"/>
  <c r="AC94" i="23" s="1"/>
  <c r="AC95" i="23" s="1"/>
  <c r="AC96" i="23" s="1"/>
  <c r="AC97" i="23" s="1"/>
  <c r="AC98" i="23" s="1"/>
  <c r="AC99" i="23" s="1"/>
  <c r="AC100" i="23" s="1"/>
  <c r="AC101" i="23" s="1"/>
  <c r="AC102" i="23" s="1"/>
  <c r="AC103" i="23" s="1"/>
  <c r="AC104" i="23" s="1"/>
  <c r="AC105" i="23" s="1"/>
  <c r="AC106" i="23" s="1"/>
  <c r="AC107" i="23" s="1"/>
  <c r="AC108" i="23" s="1"/>
  <c r="AC109" i="23" s="1"/>
  <c r="AC110" i="23" s="1"/>
  <c r="AC111" i="23" s="1"/>
  <c r="AC112" i="23" s="1"/>
  <c r="AC113" i="23" s="1"/>
  <c r="AC114" i="23" s="1"/>
  <c r="AC115" i="23" s="1"/>
  <c r="AC116" i="23" s="1"/>
  <c r="AC117" i="23" s="1"/>
  <c r="AC118" i="23" s="1"/>
  <c r="AC119" i="23" s="1"/>
  <c r="AC120" i="23" s="1"/>
  <c r="AC121" i="23" s="1"/>
  <c r="AC122" i="23" s="1"/>
  <c r="AC123" i="23" s="1"/>
  <c r="AC124" i="23" s="1"/>
  <c r="AC125" i="23" s="1"/>
  <c r="AC126" i="23" s="1"/>
  <c r="AC127" i="23" s="1"/>
  <c r="AC128" i="23" s="1"/>
  <c r="AC129" i="23" s="1"/>
  <c r="AC130" i="23" s="1"/>
  <c r="AC131" i="23" s="1"/>
  <c r="AC132" i="23" s="1"/>
  <c r="AC133" i="23" s="1"/>
  <c r="AC134" i="23" s="1"/>
  <c r="AC135" i="23" s="1"/>
  <c r="AC136" i="23" s="1"/>
  <c r="AC137" i="23" s="1"/>
  <c r="AC138" i="23" s="1"/>
  <c r="AC139" i="23" s="1"/>
  <c r="AC140" i="23" s="1"/>
  <c r="AC141" i="23" s="1"/>
  <c r="AC142" i="23" s="1"/>
  <c r="AC143" i="23" s="1"/>
  <c r="AC144" i="23" s="1"/>
  <c r="AC145" i="23" s="1"/>
  <c r="AC146" i="23" s="1"/>
  <c r="AC147" i="23" s="1"/>
  <c r="AC148" i="23" s="1"/>
  <c r="AC149" i="23" s="1"/>
  <c r="AC150" i="23" s="1"/>
  <c r="AC151" i="23" s="1"/>
  <c r="AC152" i="23" s="1"/>
  <c r="AC153" i="23" s="1"/>
  <c r="AC154" i="23" s="1"/>
  <c r="AC155" i="23" s="1"/>
  <c r="AC156" i="23" s="1"/>
  <c r="AC157" i="23" s="1"/>
  <c r="AC158" i="23" s="1"/>
  <c r="AC159" i="23" s="1"/>
  <c r="AC160" i="23" s="1"/>
  <c r="AC161" i="23" s="1"/>
  <c r="AC162" i="23" s="1"/>
  <c r="AC163" i="23" s="1"/>
  <c r="AC164" i="23" s="1"/>
  <c r="AC165" i="23" s="1"/>
  <c r="AC166" i="23" s="1"/>
  <c r="AC167" i="23" s="1"/>
  <c r="AC168" i="23" s="1"/>
  <c r="AC169" i="23" s="1"/>
  <c r="AC170" i="23" s="1"/>
  <c r="AC171" i="23" s="1"/>
  <c r="AC172" i="23" s="1"/>
  <c r="AC173" i="23" s="1"/>
  <c r="AC174" i="23" s="1"/>
  <c r="AC175" i="23" s="1"/>
  <c r="AC176" i="23" s="1"/>
  <c r="AC177" i="23" s="1"/>
  <c r="AC178" i="23" s="1"/>
  <c r="AC179" i="23" s="1"/>
  <c r="AC180" i="23" s="1"/>
  <c r="AC181" i="23" s="1"/>
  <c r="AC182" i="23" s="1"/>
  <c r="AC183" i="23" s="1"/>
  <c r="AC184" i="23" s="1"/>
  <c r="AC185" i="23" s="1"/>
  <c r="AC186" i="23" s="1"/>
  <c r="AC187" i="23" s="1"/>
  <c r="AC188" i="23" s="1"/>
  <c r="AC189" i="23" s="1"/>
  <c r="AC190" i="23" s="1"/>
  <c r="AC191" i="23" s="1"/>
  <c r="AC192" i="23" s="1"/>
  <c r="AC193" i="23" s="1"/>
  <c r="AC194" i="23" s="1"/>
  <c r="AC195" i="23" s="1"/>
  <c r="AC196" i="23" s="1"/>
  <c r="AC197" i="23" s="1"/>
  <c r="AC198" i="23" s="1"/>
  <c r="AC199" i="23" s="1"/>
  <c r="AC200" i="23" s="1"/>
  <c r="AC201" i="23" s="1"/>
  <c r="AC202" i="23" s="1"/>
  <c r="AC203" i="23" s="1"/>
  <c r="AC204" i="23" s="1"/>
  <c r="AC205" i="23" s="1"/>
  <c r="AC206" i="23" s="1"/>
  <c r="AC207" i="23" s="1"/>
  <c r="AC208" i="23" s="1"/>
  <c r="AC209" i="23" s="1"/>
  <c r="AC210" i="23" s="1"/>
  <c r="AC211" i="23" s="1"/>
  <c r="AC212" i="23" s="1"/>
  <c r="AC213" i="23" s="1"/>
  <c r="AC214" i="23" s="1"/>
  <c r="AC215" i="23" s="1"/>
  <c r="AC216" i="23" s="1"/>
  <c r="AC217" i="23" s="1"/>
  <c r="AC218" i="23" s="1"/>
  <c r="AC219" i="23" s="1"/>
  <c r="AC220" i="23" s="1"/>
  <c r="AC221" i="23" s="1"/>
  <c r="AC222" i="23" s="1"/>
  <c r="AC223" i="23" s="1"/>
  <c r="AC224" i="23" s="1"/>
  <c r="AC225" i="23" s="1"/>
  <c r="AC226" i="23" s="1"/>
  <c r="AC227" i="23" s="1"/>
  <c r="AC228" i="23" s="1"/>
  <c r="AC229" i="23" s="1"/>
  <c r="AC230" i="23" s="1"/>
  <c r="AC231" i="23" s="1"/>
  <c r="AC232" i="23" s="1"/>
  <c r="AC233" i="23" s="1"/>
  <c r="AC234" i="23" s="1"/>
  <c r="AC235" i="23" s="1"/>
  <c r="AC236" i="23" s="1"/>
  <c r="AC237" i="23" s="1"/>
  <c r="AC238" i="23" s="1"/>
  <c r="AC239" i="23" s="1"/>
  <c r="AC240" i="23" s="1"/>
  <c r="AC241" i="23" s="1"/>
  <c r="AC242" i="23" s="1"/>
  <c r="AC243" i="23" s="1"/>
  <c r="AC244" i="23" s="1"/>
  <c r="AC245" i="23" s="1"/>
  <c r="AC246" i="23" s="1"/>
  <c r="AC247" i="23" s="1"/>
  <c r="AC248" i="23" s="1"/>
  <c r="AC249" i="23" s="1"/>
  <c r="AC250" i="23" s="1"/>
  <c r="AC251" i="23" s="1"/>
  <c r="AC252" i="23" s="1"/>
  <c r="AC253" i="23" s="1"/>
  <c r="AC254" i="23" s="1"/>
  <c r="AC255" i="23" s="1"/>
  <c r="AC256" i="23" s="1"/>
  <c r="AC257" i="23" s="1"/>
  <c r="AC258" i="23" s="1"/>
  <c r="AC259" i="23" s="1"/>
  <c r="AC260" i="23" s="1"/>
  <c r="AC261" i="23" s="1"/>
  <c r="AC262" i="23" s="1"/>
  <c r="AC263" i="23" s="1"/>
  <c r="AC264" i="23" s="1"/>
  <c r="AC265" i="23" s="1"/>
  <c r="AC266" i="23" s="1"/>
  <c r="AC267" i="23" s="1"/>
  <c r="AC268" i="23" s="1"/>
  <c r="AC269" i="23" s="1"/>
  <c r="AC270" i="23" s="1"/>
  <c r="AC271" i="23" s="1"/>
  <c r="AC272" i="23" s="1"/>
  <c r="AC273" i="23" s="1"/>
  <c r="AC274" i="23" s="1"/>
  <c r="AC275" i="23" s="1"/>
  <c r="AC276" i="23" s="1"/>
  <c r="AC277" i="23" s="1"/>
  <c r="AC278" i="23" s="1"/>
  <c r="AC279" i="23" s="1"/>
  <c r="AC280" i="23" s="1"/>
  <c r="AC281" i="23" s="1"/>
  <c r="AC282" i="23" s="1"/>
  <c r="AC283" i="23" s="1"/>
  <c r="AC284" i="23" s="1"/>
  <c r="AC285" i="23" s="1"/>
  <c r="AC286" i="23" s="1"/>
  <c r="AC287" i="23" s="1"/>
  <c r="AC288" i="23" s="1"/>
  <c r="AC289" i="23" s="1"/>
  <c r="AC290" i="23" s="1"/>
  <c r="AC291" i="23" s="1"/>
  <c r="AC292" i="23" s="1"/>
  <c r="AC293" i="23" s="1"/>
  <c r="AC294" i="23" s="1"/>
  <c r="AC295" i="23" s="1"/>
  <c r="AC296" i="23" s="1"/>
  <c r="AC297" i="23" s="1"/>
  <c r="AC298" i="23" s="1"/>
  <c r="AC299" i="23" s="1"/>
  <c r="AC300" i="23" s="1"/>
  <c r="AC301" i="23" s="1"/>
  <c r="AC302" i="23" s="1"/>
  <c r="AC303" i="23" s="1"/>
  <c r="AC304" i="23" s="1"/>
  <c r="AC305" i="23" s="1"/>
  <c r="AC306" i="23" s="1"/>
  <c r="AC307" i="23" s="1"/>
  <c r="AC308" i="23" s="1"/>
  <c r="AC309" i="23" s="1"/>
  <c r="AC310" i="23" s="1"/>
  <c r="AC311" i="23" s="1"/>
  <c r="AC312" i="23" s="1"/>
  <c r="AC313" i="23" s="1"/>
  <c r="AC314" i="23" s="1"/>
  <c r="AC315" i="23" s="1"/>
  <c r="AC316" i="23" s="1"/>
  <c r="AC317" i="23" s="1"/>
  <c r="AC318" i="23" s="1"/>
  <c r="AC319" i="23" s="1"/>
  <c r="AC320" i="23" s="1"/>
  <c r="AC321" i="23" s="1"/>
  <c r="AC322" i="23" s="1"/>
  <c r="AC323" i="23" s="1"/>
  <c r="AC324" i="23" s="1"/>
  <c r="AC325" i="23" s="1"/>
  <c r="AC326" i="23" s="1"/>
  <c r="AC327" i="23" s="1"/>
  <c r="AC328" i="23" s="1"/>
  <c r="AC329" i="23" s="1"/>
  <c r="AC330" i="23" s="1"/>
  <c r="AC331" i="23" s="1"/>
  <c r="AC332" i="23" s="1"/>
  <c r="AC333" i="23" s="1"/>
  <c r="AC334" i="23" s="1"/>
  <c r="D29" i="9"/>
  <c r="D30" i="22"/>
  <c r="H30" i="22" s="1"/>
  <c r="G30" i="22" s="1"/>
  <c r="B30" i="22"/>
  <c r="Q30" i="22" s="1"/>
  <c r="F30" i="22"/>
  <c r="E30" i="22" s="1"/>
  <c r="A31" i="22"/>
  <c r="AA38" i="22"/>
  <c r="D30" i="30"/>
  <c r="H30" i="30" s="1"/>
  <c r="B30" i="30"/>
  <c r="E30" i="30" s="1"/>
  <c r="D30" i="14"/>
  <c r="H30" i="14" s="1"/>
  <c r="C30" i="30"/>
  <c r="F30" i="30" s="1"/>
  <c r="B30" i="14"/>
  <c r="E30" i="14" s="1"/>
  <c r="V35" i="30"/>
  <c r="V35" i="14"/>
  <c r="V36" i="14" s="1"/>
  <c r="Q33" i="13"/>
  <c r="Q35" i="25"/>
  <c r="C30" i="14"/>
  <c r="F30" i="14" s="1"/>
  <c r="M45" i="25"/>
  <c r="C29" i="25" s="1"/>
  <c r="D29" i="25" s="1"/>
  <c r="E29" i="25" s="1"/>
  <c r="S32" i="15"/>
  <c r="B29" i="15"/>
  <c r="D29" i="15" s="1"/>
  <c r="C29" i="15"/>
  <c r="E29" i="15" s="1"/>
  <c r="A30" i="15"/>
  <c r="T32" i="15"/>
  <c r="T33" i="15" s="1"/>
  <c r="T34" i="15" s="1"/>
  <c r="T35" i="15" s="1"/>
  <c r="T36" i="15" s="1"/>
  <c r="T37" i="15" s="1"/>
  <c r="T38" i="15" s="1"/>
  <c r="T39" i="15" s="1"/>
  <c r="T40" i="15" s="1"/>
  <c r="T41" i="15" s="1"/>
  <c r="T42" i="15" s="1"/>
  <c r="T43" i="15" s="1"/>
  <c r="T44" i="15" s="1"/>
  <c r="T45" i="15" s="1"/>
  <c r="T46" i="15" s="1"/>
  <c r="T47" i="15" s="1"/>
  <c r="T48" i="15" s="1"/>
  <c r="T49" i="15" s="1"/>
  <c r="T50" i="15" s="1"/>
  <c r="T51" i="15" s="1"/>
  <c r="T52" i="15" s="1"/>
  <c r="T53" i="15" s="1"/>
  <c r="T54" i="15" s="1"/>
  <c r="T55" i="15" s="1"/>
  <c r="T56" i="15" s="1"/>
  <c r="T57" i="15" s="1"/>
  <c r="T58" i="15" s="1"/>
  <c r="T59" i="15" s="1"/>
  <c r="T60" i="15" s="1"/>
  <c r="T61" i="15" s="1"/>
  <c r="T62" i="15" s="1"/>
  <c r="T63" i="15" s="1"/>
  <c r="T64" i="15" s="1"/>
  <c r="T65" i="15" s="1"/>
  <c r="T66" i="15" s="1"/>
  <c r="T67" i="15" s="1"/>
  <c r="T68" i="15" s="1"/>
  <c r="T69" i="15" s="1"/>
  <c r="T70" i="15" s="1"/>
  <c r="T71" i="15" s="1"/>
  <c r="T72" i="15" s="1"/>
  <c r="T73" i="15" s="1"/>
  <c r="T74" i="15" s="1"/>
  <c r="T75" i="15" s="1"/>
  <c r="T76" i="15" s="1"/>
  <c r="T77" i="15" s="1"/>
  <c r="T78" i="15" s="1"/>
  <c r="T79" i="15" s="1"/>
  <c r="T80" i="15" s="1"/>
  <c r="T81" i="15" s="1"/>
  <c r="T82" i="15" s="1"/>
  <c r="T83" i="15" s="1"/>
  <c r="T84" i="15" s="1"/>
  <c r="T85" i="15" s="1"/>
  <c r="T86" i="15" s="1"/>
  <c r="T87" i="15" s="1"/>
  <c r="T88" i="15" s="1"/>
  <c r="T89" i="15" s="1"/>
  <c r="T90" i="15" s="1"/>
  <c r="T91" i="15" s="1"/>
  <c r="T92" i="15" s="1"/>
  <c r="T93" i="15" s="1"/>
  <c r="T94" i="15" s="1"/>
  <c r="T95" i="15" s="1"/>
  <c r="T96" i="15" s="1"/>
  <c r="T97" i="15" s="1"/>
  <c r="T98" i="15" s="1"/>
  <c r="T99" i="15" s="1"/>
  <c r="T100" i="15" s="1"/>
  <c r="T101" i="15" s="1"/>
  <c r="T102" i="15" s="1"/>
  <c r="T103" i="15" s="1"/>
  <c r="T104" i="15" s="1"/>
  <c r="T105" i="15" s="1"/>
  <c r="T106" i="15" s="1"/>
  <c r="T107" i="15" s="1"/>
  <c r="T108" i="15" s="1"/>
  <c r="T109" i="15" s="1"/>
  <c r="T110" i="15" s="1"/>
  <c r="T111" i="15" s="1"/>
  <c r="T112" i="15" s="1"/>
  <c r="T113" i="15" s="1"/>
  <c r="T114" i="15" s="1"/>
  <c r="T115" i="15" s="1"/>
  <c r="T116" i="15" s="1"/>
  <c r="T117" i="15" s="1"/>
  <c r="T118" i="15" s="1"/>
  <c r="T119" i="15" s="1"/>
  <c r="T120" i="15" s="1"/>
  <c r="T121" i="15" s="1"/>
  <c r="T122" i="15" s="1"/>
  <c r="T123" i="15" s="1"/>
  <c r="T124" i="15" s="1"/>
  <c r="T125" i="15" s="1"/>
  <c r="T126" i="15" s="1"/>
  <c r="T127" i="15" s="1"/>
  <c r="T128" i="15" s="1"/>
  <c r="T129" i="15" s="1"/>
  <c r="T130" i="15" s="1"/>
  <c r="T131" i="15" s="1"/>
  <c r="T132" i="15" s="1"/>
  <c r="T133" i="15" s="1"/>
  <c r="T134" i="15" s="1"/>
  <c r="T135" i="15" s="1"/>
  <c r="T136" i="15" s="1"/>
  <c r="T137" i="15" s="1"/>
  <c r="T138" i="15" s="1"/>
  <c r="T139" i="15" s="1"/>
  <c r="T140" i="15" s="1"/>
  <c r="T141" i="15" s="1"/>
  <c r="T142" i="15" s="1"/>
  <c r="T143" i="15" s="1"/>
  <c r="T144" i="15" s="1"/>
  <c r="T145" i="15" s="1"/>
  <c r="T146" i="15" s="1"/>
  <c r="T147" i="15" s="1"/>
  <c r="T148" i="15" s="1"/>
  <c r="T149" i="15" s="1"/>
  <c r="T150" i="15" s="1"/>
  <c r="T151" i="15" s="1"/>
  <c r="T152" i="15" s="1"/>
  <c r="T153" i="15" s="1"/>
  <c r="T154" i="15" s="1"/>
  <c r="T155" i="15" s="1"/>
  <c r="T156" i="15" s="1"/>
  <c r="T157" i="15" s="1"/>
  <c r="T158" i="15" s="1"/>
  <c r="T159" i="15" s="1"/>
  <c r="T160" i="15" s="1"/>
  <c r="T161" i="15" s="1"/>
  <c r="T162" i="15" s="1"/>
  <c r="T163" i="15" s="1"/>
  <c r="T164" i="15" s="1"/>
  <c r="T165" i="15" s="1"/>
  <c r="T166" i="15" s="1"/>
  <c r="T167" i="15" s="1"/>
  <c r="T168" i="15" s="1"/>
  <c r="T169" i="15" s="1"/>
  <c r="T170" i="15" s="1"/>
  <c r="T171" i="15" s="1"/>
  <c r="T172" i="15" s="1"/>
  <c r="T173" i="15" s="1"/>
  <c r="T174" i="15" s="1"/>
  <c r="T175" i="15" s="1"/>
  <c r="T176" i="15" s="1"/>
  <c r="T177" i="15" s="1"/>
  <c r="T178" i="15" s="1"/>
  <c r="T179" i="15" s="1"/>
  <c r="T180" i="15" s="1"/>
  <c r="T181" i="15" s="1"/>
  <c r="T182" i="15" s="1"/>
  <c r="T183" i="15" s="1"/>
  <c r="T184" i="15" s="1"/>
  <c r="T185" i="15" s="1"/>
  <c r="T186" i="15" s="1"/>
  <c r="T187" i="15" s="1"/>
  <c r="T188" i="15" s="1"/>
  <c r="T189" i="15" s="1"/>
  <c r="T190" i="15" s="1"/>
  <c r="T191" i="15" s="1"/>
  <c r="T192" i="15" s="1"/>
  <c r="T193" i="15" s="1"/>
  <c r="T194" i="15" s="1"/>
  <c r="T195" i="15" s="1"/>
  <c r="T196" i="15" s="1"/>
  <c r="T197" i="15" s="1"/>
  <c r="T198" i="15" s="1"/>
  <c r="T199" i="15" s="1"/>
  <c r="T200" i="15" s="1"/>
  <c r="T201" i="15" s="1"/>
  <c r="T202" i="15" s="1"/>
  <c r="T203" i="15" s="1"/>
  <c r="T204" i="15" s="1"/>
  <c r="T205" i="15" s="1"/>
  <c r="T206" i="15" s="1"/>
  <c r="T207" i="15" s="1"/>
  <c r="T208" i="15" s="1"/>
  <c r="T209" i="15" s="1"/>
  <c r="T210" i="15" s="1"/>
  <c r="T211" i="15" s="1"/>
  <c r="T212" i="15" s="1"/>
  <c r="T213" i="15" s="1"/>
  <c r="T214" i="15" s="1"/>
  <c r="T215" i="15" s="1"/>
  <c r="T216" i="15" s="1"/>
  <c r="T217" i="15" s="1"/>
  <c r="T218" i="15" s="1"/>
  <c r="T219" i="15" s="1"/>
  <c r="T220" i="15" s="1"/>
  <c r="T221" i="15" s="1"/>
  <c r="T222" i="15" s="1"/>
  <c r="T223" i="15" s="1"/>
  <c r="T224" i="15" s="1"/>
  <c r="T225" i="15" s="1"/>
  <c r="T226" i="15" s="1"/>
  <c r="T227" i="15" s="1"/>
  <c r="T228" i="15" s="1"/>
  <c r="T229" i="15" s="1"/>
  <c r="T230" i="15" s="1"/>
  <c r="T231" i="15" s="1"/>
  <c r="T232" i="15" s="1"/>
  <c r="T233" i="15" s="1"/>
  <c r="T234" i="15" s="1"/>
  <c r="T235" i="15" s="1"/>
  <c r="T236" i="15" s="1"/>
  <c r="T237" i="15" s="1"/>
  <c r="T238" i="15" s="1"/>
  <c r="T239" i="15" s="1"/>
  <c r="T240" i="15" s="1"/>
  <c r="T241" i="15" s="1"/>
  <c r="T242" i="15" s="1"/>
  <c r="T243" i="15" s="1"/>
  <c r="T244" i="15" s="1"/>
  <c r="T245" i="15" s="1"/>
  <c r="T246" i="15" s="1"/>
  <c r="T247" i="15" s="1"/>
  <c r="T248" i="15" s="1"/>
  <c r="T249" i="15" s="1"/>
  <c r="T250" i="15" s="1"/>
  <c r="T251" i="15" s="1"/>
  <c r="T252" i="15" s="1"/>
  <c r="T253" i="15" s="1"/>
  <c r="T254" i="15" s="1"/>
  <c r="T255" i="15" s="1"/>
  <c r="T256" i="15" s="1"/>
  <c r="T257" i="15" s="1"/>
  <c r="T258" i="15" s="1"/>
  <c r="T259" i="15" s="1"/>
  <c r="T260" i="15" s="1"/>
  <c r="T261" i="15" s="1"/>
  <c r="T262" i="15" s="1"/>
  <c r="T263" i="15" s="1"/>
  <c r="T264" i="15" s="1"/>
  <c r="T265" i="15" s="1"/>
  <c r="T266" i="15" s="1"/>
  <c r="T267" i="15" s="1"/>
  <c r="T268" i="15" s="1"/>
  <c r="T269" i="15" s="1"/>
  <c r="T270" i="15" s="1"/>
  <c r="T271" i="15" s="1"/>
  <c r="T272" i="15" s="1"/>
  <c r="T273" i="15" s="1"/>
  <c r="T274" i="15" s="1"/>
  <c r="T275" i="15" s="1"/>
  <c r="T276" i="15" s="1"/>
  <c r="T277" i="15" s="1"/>
  <c r="T278" i="15" s="1"/>
  <c r="T279" i="15" s="1"/>
  <c r="T280" i="15" s="1"/>
  <c r="T281" i="15" s="1"/>
  <c r="T282" i="15" s="1"/>
  <c r="T283" i="15" s="1"/>
  <c r="T284" i="15" s="1"/>
  <c r="T285" i="15" s="1"/>
  <c r="T286" i="15" s="1"/>
  <c r="T287" i="15" s="1"/>
  <c r="T288" i="15" s="1"/>
  <c r="T289" i="15" s="1"/>
  <c r="T290" i="15" s="1"/>
  <c r="T291" i="15" s="1"/>
  <c r="T292" i="15" s="1"/>
  <c r="T293" i="15" s="1"/>
  <c r="T294" i="15" s="1"/>
  <c r="T295" i="15" s="1"/>
  <c r="T296" i="15" s="1"/>
  <c r="T297" i="15" s="1"/>
  <c r="T298" i="15" s="1"/>
  <c r="T299" i="15" s="1"/>
  <c r="T300" i="15" s="1"/>
  <c r="T301" i="15" s="1"/>
  <c r="T302" i="15" s="1"/>
  <c r="T303" i="15" s="1"/>
  <c r="T304" i="15" s="1"/>
  <c r="T305" i="15" s="1"/>
  <c r="T306" i="15" s="1"/>
  <c r="T307" i="15" s="1"/>
  <c r="T308" i="15" s="1"/>
  <c r="T309" i="15" s="1"/>
  <c r="T310" i="15" s="1"/>
  <c r="T311" i="15" s="1"/>
  <c r="T312" i="15" s="1"/>
  <c r="T313" i="15" s="1"/>
  <c r="T314" i="15" s="1"/>
  <c r="T315" i="15" s="1"/>
  <c r="T316" i="15" s="1"/>
  <c r="T317" i="15" s="1"/>
  <c r="T318" i="15" s="1"/>
  <c r="T319" i="15" s="1"/>
  <c r="T320" i="15" s="1"/>
  <c r="T321" i="15" s="1"/>
  <c r="T322" i="15" s="1"/>
  <c r="T323" i="15" s="1"/>
  <c r="T324" i="15" s="1"/>
  <c r="T325" i="15" s="1"/>
  <c r="T326" i="15" s="1"/>
  <c r="T327" i="15" s="1"/>
  <c r="T328" i="15" s="1"/>
  <c r="T329" i="15" s="1"/>
  <c r="T330" i="15" s="1"/>
  <c r="B30" i="7"/>
  <c r="D30" i="7" s="1"/>
  <c r="A31" i="7"/>
  <c r="S36" i="7"/>
  <c r="I30" i="7"/>
  <c r="C30" i="7"/>
  <c r="E30" i="7" s="1"/>
  <c r="B30" i="16"/>
  <c r="D30" i="16" s="1"/>
  <c r="B30" i="25"/>
  <c r="C30" i="16"/>
  <c r="E30" i="16" s="1"/>
  <c r="F29" i="7"/>
  <c r="G29" i="7" s="1"/>
  <c r="S36" i="25"/>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S105" i="25" s="1"/>
  <c r="S106" i="25" s="1"/>
  <c r="S107" i="25" s="1"/>
  <c r="S108" i="25" s="1"/>
  <c r="S109" i="25" s="1"/>
  <c r="S110" i="25" s="1"/>
  <c r="S111" i="25" s="1"/>
  <c r="S112" i="25" s="1"/>
  <c r="S113" i="25" s="1"/>
  <c r="S114" i="25" s="1"/>
  <c r="S115" i="25" s="1"/>
  <c r="S116" i="25" s="1"/>
  <c r="S117" i="25" s="1"/>
  <c r="S118" i="25" s="1"/>
  <c r="S119" i="25" s="1"/>
  <c r="S120" i="25" s="1"/>
  <c r="S121" i="25" s="1"/>
  <c r="S122" i="25" s="1"/>
  <c r="S123" i="25" s="1"/>
  <c r="S124" i="25" s="1"/>
  <c r="S125" i="25" s="1"/>
  <c r="S126" i="25" s="1"/>
  <c r="S127" i="25" s="1"/>
  <c r="S128" i="25" s="1"/>
  <c r="S129" i="25" s="1"/>
  <c r="S130" i="25" s="1"/>
  <c r="S131" i="25" s="1"/>
  <c r="S132" i="25" s="1"/>
  <c r="S133" i="25" s="1"/>
  <c r="S134" i="25" s="1"/>
  <c r="S135" i="25" s="1"/>
  <c r="S136" i="25" s="1"/>
  <c r="S137" i="25" s="1"/>
  <c r="S138" i="25" s="1"/>
  <c r="S139" i="25" s="1"/>
  <c r="S140" i="25" s="1"/>
  <c r="S141" i="25" s="1"/>
  <c r="S142" i="25" s="1"/>
  <c r="S143" i="25" s="1"/>
  <c r="S144" i="25" s="1"/>
  <c r="S145" i="25" s="1"/>
  <c r="S146" i="25" s="1"/>
  <c r="S147" i="25" s="1"/>
  <c r="S148" i="25" s="1"/>
  <c r="S149" i="25" s="1"/>
  <c r="S150" i="25" s="1"/>
  <c r="S151" i="25" s="1"/>
  <c r="S152" i="25" s="1"/>
  <c r="S153" i="25" s="1"/>
  <c r="S154" i="25" s="1"/>
  <c r="S155" i="25" s="1"/>
  <c r="S156" i="25" s="1"/>
  <c r="S157" i="25" s="1"/>
  <c r="S158" i="25" s="1"/>
  <c r="S159" i="25" s="1"/>
  <c r="S160" i="25" s="1"/>
  <c r="S161" i="25" s="1"/>
  <c r="S162" i="25" s="1"/>
  <c r="S163" i="25" s="1"/>
  <c r="S164" i="25" s="1"/>
  <c r="S165" i="25" s="1"/>
  <c r="S166" i="25" s="1"/>
  <c r="S167" i="25" s="1"/>
  <c r="S168" i="25" s="1"/>
  <c r="S169" i="25" s="1"/>
  <c r="S170" i="25" s="1"/>
  <c r="S171" i="25" s="1"/>
  <c r="S172" i="25" s="1"/>
  <c r="S173" i="25" s="1"/>
  <c r="S174" i="25" s="1"/>
  <c r="S175" i="25" s="1"/>
  <c r="S176" i="25" s="1"/>
  <c r="S177" i="25" s="1"/>
  <c r="S178" i="25" s="1"/>
  <c r="S179" i="25" s="1"/>
  <c r="S180" i="25" s="1"/>
  <c r="S181" i="25" s="1"/>
  <c r="S182" i="25" s="1"/>
  <c r="S183" i="25" s="1"/>
  <c r="S184" i="25" s="1"/>
  <c r="S185" i="25" s="1"/>
  <c r="S186" i="25" s="1"/>
  <c r="S187" i="25" s="1"/>
  <c r="S188" i="25" s="1"/>
  <c r="S189" i="25" s="1"/>
  <c r="S190" i="25" s="1"/>
  <c r="S191" i="25" s="1"/>
  <c r="S192" i="25" s="1"/>
  <c r="S193" i="25" s="1"/>
  <c r="S194" i="25" s="1"/>
  <c r="S195" i="25" s="1"/>
  <c r="S196" i="25" s="1"/>
  <c r="S197" i="25" s="1"/>
  <c r="S198" i="25" s="1"/>
  <c r="S199" i="25" s="1"/>
  <c r="S200" i="25" s="1"/>
  <c r="S201" i="25" s="1"/>
  <c r="S202" i="25" s="1"/>
  <c r="S203" i="25" s="1"/>
  <c r="S204" i="25" s="1"/>
  <c r="S205" i="25" s="1"/>
  <c r="S206" i="25" s="1"/>
  <c r="S207" i="25" s="1"/>
  <c r="S208" i="25" s="1"/>
  <c r="S209" i="25" s="1"/>
  <c r="S210" i="25" s="1"/>
  <c r="S211" i="25" s="1"/>
  <c r="S212" i="25" s="1"/>
  <c r="S213" i="25" s="1"/>
  <c r="S214" i="25" s="1"/>
  <c r="S215" i="25" s="1"/>
  <c r="S216" i="25" s="1"/>
  <c r="S217" i="25" s="1"/>
  <c r="S218" i="25" s="1"/>
  <c r="S219" i="25" s="1"/>
  <c r="S220" i="25" s="1"/>
  <c r="S221" i="25" s="1"/>
  <c r="S222" i="25" s="1"/>
  <c r="S223" i="25" s="1"/>
  <c r="S224" i="25" s="1"/>
  <c r="S225" i="25" s="1"/>
  <c r="S226" i="25" s="1"/>
  <c r="S227" i="25" s="1"/>
  <c r="S228" i="25" s="1"/>
  <c r="S229" i="25" s="1"/>
  <c r="S230" i="25" s="1"/>
  <c r="S231" i="25" s="1"/>
  <c r="S232" i="25" s="1"/>
  <c r="S233" i="25" s="1"/>
  <c r="S234" i="25" s="1"/>
  <c r="S235" i="25" s="1"/>
  <c r="S236" i="25" s="1"/>
  <c r="S237" i="25" s="1"/>
  <c r="S238" i="25" s="1"/>
  <c r="S239" i="25" s="1"/>
  <c r="S240" i="25" s="1"/>
  <c r="S241" i="25" s="1"/>
  <c r="S242" i="25" s="1"/>
  <c r="S243" i="25" s="1"/>
  <c r="S244" i="25" s="1"/>
  <c r="S245" i="25" s="1"/>
  <c r="S246" i="25" s="1"/>
  <c r="S247" i="25" s="1"/>
  <c r="S248" i="25" s="1"/>
  <c r="S249" i="25" s="1"/>
  <c r="S250" i="25" s="1"/>
  <c r="S251" i="25" s="1"/>
  <c r="S252" i="25" s="1"/>
  <c r="S253" i="25" s="1"/>
  <c r="S254" i="25" s="1"/>
  <c r="S255" i="25" s="1"/>
  <c r="S256" i="25" s="1"/>
  <c r="S257" i="25" s="1"/>
  <c r="S258" i="25" s="1"/>
  <c r="S259" i="25" s="1"/>
  <c r="S260" i="25" s="1"/>
  <c r="S261" i="25" s="1"/>
  <c r="S262" i="25" s="1"/>
  <c r="S263" i="25" s="1"/>
  <c r="S264" i="25" s="1"/>
  <c r="S265" i="25" s="1"/>
  <c r="S266" i="25" s="1"/>
  <c r="S267" i="25" s="1"/>
  <c r="S268" i="25" s="1"/>
  <c r="S269" i="25" s="1"/>
  <c r="S270" i="25" s="1"/>
  <c r="S271" i="25" s="1"/>
  <c r="S272" i="25" s="1"/>
  <c r="S273" i="25" s="1"/>
  <c r="S274" i="25" s="1"/>
  <c r="S275" i="25" s="1"/>
  <c r="S276" i="25" s="1"/>
  <c r="S277" i="25" s="1"/>
  <c r="S278" i="25" s="1"/>
  <c r="S279" i="25" s="1"/>
  <c r="S280" i="25" s="1"/>
  <c r="S281" i="25" s="1"/>
  <c r="S282" i="25" s="1"/>
  <c r="S283" i="25" s="1"/>
  <c r="S284" i="25" s="1"/>
  <c r="S285" i="25" s="1"/>
  <c r="S286" i="25" s="1"/>
  <c r="S287" i="25" s="1"/>
  <c r="S288" i="25" s="1"/>
  <c r="S289" i="25" s="1"/>
  <c r="S290" i="25" s="1"/>
  <c r="S291" i="25" s="1"/>
  <c r="S292" i="25" s="1"/>
  <c r="S293" i="25" s="1"/>
  <c r="S294" i="25" s="1"/>
  <c r="S295" i="25" s="1"/>
  <c r="S296" i="25" s="1"/>
  <c r="S297" i="25" s="1"/>
  <c r="S298" i="25" s="1"/>
  <c r="S299" i="25" s="1"/>
  <c r="S300" i="25" s="1"/>
  <c r="S301" i="25" s="1"/>
  <c r="S302" i="25" s="1"/>
  <c r="S303" i="25" s="1"/>
  <c r="S304" i="25" s="1"/>
  <c r="S305" i="25" s="1"/>
  <c r="S306" i="25" s="1"/>
  <c r="S307" i="25" s="1"/>
  <c r="S308" i="25" s="1"/>
  <c r="S309" i="25" s="1"/>
  <c r="S310" i="25" s="1"/>
  <c r="S311" i="25" s="1"/>
  <c r="S312" i="25" s="1"/>
  <c r="S313" i="25" s="1"/>
  <c r="S314" i="25" s="1"/>
  <c r="S315" i="25" s="1"/>
  <c r="S316" i="25" s="1"/>
  <c r="S317" i="25" s="1"/>
  <c r="S318" i="25" s="1"/>
  <c r="S319" i="25" s="1"/>
  <c r="S320" i="25" s="1"/>
  <c r="S321" i="25" s="1"/>
  <c r="S322" i="25" s="1"/>
  <c r="S323" i="25" s="1"/>
  <c r="S324" i="25" s="1"/>
  <c r="S325" i="25" s="1"/>
  <c r="S326" i="25" s="1"/>
  <c r="S327" i="25" s="1"/>
  <c r="S328" i="25" s="1"/>
  <c r="S329" i="25" s="1"/>
  <c r="S330" i="25" s="1"/>
  <c r="S331" i="25" s="1"/>
  <c r="S332" i="25" s="1"/>
  <c r="Q36" i="15"/>
  <c r="AA59" i="21"/>
  <c r="A30" i="28"/>
  <c r="AA37" i="28"/>
  <c r="AC60" i="21"/>
  <c r="AC61" i="21" s="1"/>
  <c r="AC62" i="21" s="1"/>
  <c r="AC63" i="21" s="1"/>
  <c r="AC64" i="21" s="1"/>
  <c r="AC65" i="21" s="1"/>
  <c r="AC66" i="21" s="1"/>
  <c r="AC67" i="21" s="1"/>
  <c r="AC68" i="21" s="1"/>
  <c r="AC69" i="21" s="1"/>
  <c r="AC70" i="21" s="1"/>
  <c r="AC71" i="21" s="1"/>
  <c r="AC72" i="21" s="1"/>
  <c r="AC73" i="21" s="1"/>
  <c r="AC74" i="21" s="1"/>
  <c r="AC75" i="21" s="1"/>
  <c r="AC76" i="21" s="1"/>
  <c r="AC77" i="21" s="1"/>
  <c r="AC78" i="21" s="1"/>
  <c r="AC79" i="21" s="1"/>
  <c r="AC80" i="21" s="1"/>
  <c r="AC81" i="21" s="1"/>
  <c r="AC82" i="21" s="1"/>
  <c r="AC83" i="21" s="1"/>
  <c r="AC84" i="21" s="1"/>
  <c r="AC85" i="21" s="1"/>
  <c r="AC86" i="21" s="1"/>
  <c r="AC87" i="21" s="1"/>
  <c r="AC88" i="21" s="1"/>
  <c r="AC89" i="21" s="1"/>
  <c r="AC90" i="21" s="1"/>
  <c r="AC91" i="21" s="1"/>
  <c r="AC92" i="21" s="1"/>
  <c r="AC93" i="21" s="1"/>
  <c r="AC94" i="21" s="1"/>
  <c r="AC95" i="21" s="1"/>
  <c r="AC96" i="21" s="1"/>
  <c r="AC97" i="21" s="1"/>
  <c r="AC98" i="21" s="1"/>
  <c r="AC99" i="21" s="1"/>
  <c r="AC100" i="21" s="1"/>
  <c r="AC101" i="21" s="1"/>
  <c r="AC102" i="21" s="1"/>
  <c r="AC103" i="21" s="1"/>
  <c r="AC104" i="21" s="1"/>
  <c r="AC105" i="21" s="1"/>
  <c r="AC106" i="21" s="1"/>
  <c r="AC107" i="21" s="1"/>
  <c r="AC108" i="21" s="1"/>
  <c r="AC109" i="21" s="1"/>
  <c r="AC110" i="21" s="1"/>
  <c r="AC111" i="21" s="1"/>
  <c r="AC112" i="21" s="1"/>
  <c r="AC113" i="21" s="1"/>
  <c r="AC114" i="21" s="1"/>
  <c r="AC115" i="21" s="1"/>
  <c r="AC116" i="21" s="1"/>
  <c r="AC117" i="21" s="1"/>
  <c r="AC118" i="21" s="1"/>
  <c r="AC119" i="21" s="1"/>
  <c r="AC120" i="21" s="1"/>
  <c r="AC121" i="21" s="1"/>
  <c r="AC122" i="21" s="1"/>
  <c r="AC123" i="21" s="1"/>
  <c r="AC124" i="21" s="1"/>
  <c r="AC125" i="21" s="1"/>
  <c r="AC126" i="21" s="1"/>
  <c r="AC127" i="21" s="1"/>
  <c r="AC128" i="21" s="1"/>
  <c r="AC129" i="21" s="1"/>
  <c r="AC130" i="21" s="1"/>
  <c r="AC131" i="21" s="1"/>
  <c r="AC132" i="21" s="1"/>
  <c r="AC133" i="21" s="1"/>
  <c r="AC134" i="21" s="1"/>
  <c r="AC135" i="21" s="1"/>
  <c r="AC136" i="21" s="1"/>
  <c r="AC137" i="21" s="1"/>
  <c r="AC138" i="21" s="1"/>
  <c r="AC139" i="21" s="1"/>
  <c r="AC140" i="21" s="1"/>
  <c r="AC141" i="21" s="1"/>
  <c r="AC142" i="21" s="1"/>
  <c r="AC143" i="21" s="1"/>
  <c r="AC144" i="21" s="1"/>
  <c r="AC145" i="21" s="1"/>
  <c r="AC146" i="21" s="1"/>
  <c r="AC147" i="21" s="1"/>
  <c r="AC148" i="21" s="1"/>
  <c r="AC149" i="21" s="1"/>
  <c r="AC150" i="21" s="1"/>
  <c r="AC151" i="21" s="1"/>
  <c r="AC152" i="21" s="1"/>
  <c r="AC153" i="21" s="1"/>
  <c r="AC154" i="21" s="1"/>
  <c r="AC155" i="21" s="1"/>
  <c r="AC156" i="21" s="1"/>
  <c r="AC157" i="21" s="1"/>
  <c r="AC158" i="21" s="1"/>
  <c r="AC159" i="21" s="1"/>
  <c r="AC160" i="21" s="1"/>
  <c r="AC161" i="21" s="1"/>
  <c r="AC162" i="21" s="1"/>
  <c r="AC163" i="21" s="1"/>
  <c r="AC164" i="21" s="1"/>
  <c r="AC165" i="21" s="1"/>
  <c r="AC166" i="21" s="1"/>
  <c r="AC167" i="21" s="1"/>
  <c r="AC168" i="21" s="1"/>
  <c r="AC169" i="21" s="1"/>
  <c r="AC170" i="21" s="1"/>
  <c r="AC171" i="21" s="1"/>
  <c r="AC172" i="21" s="1"/>
  <c r="AC173" i="21" s="1"/>
  <c r="AC174" i="21" s="1"/>
  <c r="AC175" i="21" s="1"/>
  <c r="AC176" i="21" s="1"/>
  <c r="AC177" i="21" s="1"/>
  <c r="AC178" i="21" s="1"/>
  <c r="AC179" i="21" s="1"/>
  <c r="AC180" i="21" s="1"/>
  <c r="AC181" i="21" s="1"/>
  <c r="AC182" i="21" s="1"/>
  <c r="AC183" i="21" s="1"/>
  <c r="AC184" i="21" s="1"/>
  <c r="AC185" i="21" s="1"/>
  <c r="AC186" i="21" s="1"/>
  <c r="AC187" i="21" s="1"/>
  <c r="AC188" i="21" s="1"/>
  <c r="AC189" i="21" s="1"/>
  <c r="AC190" i="21" s="1"/>
  <c r="AC191" i="21" s="1"/>
  <c r="AC192" i="21" s="1"/>
  <c r="AC193" i="21" s="1"/>
  <c r="AC194" i="21" s="1"/>
  <c r="AC195" i="21" s="1"/>
  <c r="AC196" i="21" s="1"/>
  <c r="AC197" i="21" s="1"/>
  <c r="AC198" i="21" s="1"/>
  <c r="AC199" i="21" s="1"/>
  <c r="AC200" i="21" s="1"/>
  <c r="AC201" i="21" s="1"/>
  <c r="AC202" i="21" s="1"/>
  <c r="AC203" i="21" s="1"/>
  <c r="AC204" i="21" s="1"/>
  <c r="AC205" i="21" s="1"/>
  <c r="AC206" i="21" s="1"/>
  <c r="AC207" i="21" s="1"/>
  <c r="AC208" i="21" s="1"/>
  <c r="AC209" i="21" s="1"/>
  <c r="AC210" i="21" s="1"/>
  <c r="AC211" i="21" s="1"/>
  <c r="AC212" i="21" s="1"/>
  <c r="AC213" i="21" s="1"/>
  <c r="AC214" i="21" s="1"/>
  <c r="AC215" i="21" s="1"/>
  <c r="AC216" i="21" s="1"/>
  <c r="AC217" i="21" s="1"/>
  <c r="AC218" i="21" s="1"/>
  <c r="AC219" i="21" s="1"/>
  <c r="AC220" i="21" s="1"/>
  <c r="AC221" i="21" s="1"/>
  <c r="AC222" i="21" s="1"/>
  <c r="AC223" i="21" s="1"/>
  <c r="AC224" i="21" s="1"/>
  <c r="AC225" i="21" s="1"/>
  <c r="AC226" i="21" s="1"/>
  <c r="AC227" i="21" s="1"/>
  <c r="AC228" i="21" s="1"/>
  <c r="AC229" i="21" s="1"/>
  <c r="AC230" i="21" s="1"/>
  <c r="AC231" i="21" s="1"/>
  <c r="AC232" i="21" s="1"/>
  <c r="AC233" i="21" s="1"/>
  <c r="AC234" i="21" s="1"/>
  <c r="AC235" i="21" s="1"/>
  <c r="AC236" i="21" s="1"/>
  <c r="AC237" i="21" s="1"/>
  <c r="AC238" i="21" s="1"/>
  <c r="AC239" i="21" s="1"/>
  <c r="AC240" i="21" s="1"/>
  <c r="AC241" i="21" s="1"/>
  <c r="AC242" i="21" s="1"/>
  <c r="AC243" i="21" s="1"/>
  <c r="AC244" i="21" s="1"/>
  <c r="AC245" i="21" s="1"/>
  <c r="AC246" i="21" s="1"/>
  <c r="AC247" i="21" s="1"/>
  <c r="AC248" i="21" s="1"/>
  <c r="AC249" i="21" s="1"/>
  <c r="AC250" i="21" s="1"/>
  <c r="AC251" i="21" s="1"/>
  <c r="AC252" i="21" s="1"/>
  <c r="AC253" i="21" s="1"/>
  <c r="AC254" i="21" s="1"/>
  <c r="AC255" i="21" s="1"/>
  <c r="AC256" i="21" s="1"/>
  <c r="AC257" i="21" s="1"/>
  <c r="AC258" i="21" s="1"/>
  <c r="AC259" i="21" s="1"/>
  <c r="AC260" i="21" s="1"/>
  <c r="AC261" i="21" s="1"/>
  <c r="AC262" i="21" s="1"/>
  <c r="AC263" i="21" s="1"/>
  <c r="AC264" i="21" s="1"/>
  <c r="AC265" i="21" s="1"/>
  <c r="AC266" i="21" s="1"/>
  <c r="AC267" i="21" s="1"/>
  <c r="AC268" i="21" s="1"/>
  <c r="AC269" i="21" s="1"/>
  <c r="AC270" i="21" s="1"/>
  <c r="AC271" i="21" s="1"/>
  <c r="AC272" i="21" s="1"/>
  <c r="AC273" i="21" s="1"/>
  <c r="AC274" i="21" s="1"/>
  <c r="AC275" i="21" s="1"/>
  <c r="AC276" i="21" s="1"/>
  <c r="AC277" i="21" s="1"/>
  <c r="AC278" i="21" s="1"/>
  <c r="AC279" i="21" s="1"/>
  <c r="AC280" i="21" s="1"/>
  <c r="AC281" i="21" s="1"/>
  <c r="AC282" i="21" s="1"/>
  <c r="AC283" i="21" s="1"/>
  <c r="AC284" i="21" s="1"/>
  <c r="AC285" i="21" s="1"/>
  <c r="AC286" i="21" s="1"/>
  <c r="AC287" i="21" s="1"/>
  <c r="AC288" i="21" s="1"/>
  <c r="AC289" i="21" s="1"/>
  <c r="AC290" i="21" s="1"/>
  <c r="AC291" i="21" s="1"/>
  <c r="AC292" i="21" s="1"/>
  <c r="AC293" i="21" s="1"/>
  <c r="AC294" i="21" s="1"/>
  <c r="AC295" i="21" s="1"/>
  <c r="AC296" i="21" s="1"/>
  <c r="AC297" i="21" s="1"/>
  <c r="AC298" i="21" s="1"/>
  <c r="AC299" i="21" s="1"/>
  <c r="AC300" i="21" s="1"/>
  <c r="AC301" i="21" s="1"/>
  <c r="AC302" i="21" s="1"/>
  <c r="AC303" i="21" s="1"/>
  <c r="AC304" i="21" s="1"/>
  <c r="AC305" i="21" s="1"/>
  <c r="AC306" i="21" s="1"/>
  <c r="AC307" i="21" s="1"/>
  <c r="AC308" i="21" s="1"/>
  <c r="AC309" i="21" s="1"/>
  <c r="AC310" i="21" s="1"/>
  <c r="AC311" i="21" s="1"/>
  <c r="AC312" i="21" s="1"/>
  <c r="AC313" i="21" s="1"/>
  <c r="AC314" i="21" s="1"/>
  <c r="AC315" i="21" s="1"/>
  <c r="AC316" i="21" s="1"/>
  <c r="AC317" i="21" s="1"/>
  <c r="AC318" i="21" s="1"/>
  <c r="AC319" i="21" s="1"/>
  <c r="AC320" i="21" s="1"/>
  <c r="AC321" i="21" s="1"/>
  <c r="AC322" i="21" s="1"/>
  <c r="AC323" i="21" s="1"/>
  <c r="AC324" i="21" s="1"/>
  <c r="AC325" i="21" s="1"/>
  <c r="AC326" i="21" s="1"/>
  <c r="AC327" i="21" s="1"/>
  <c r="AC328" i="21" s="1"/>
  <c r="AC329" i="21" s="1"/>
  <c r="AC330" i="21" s="1"/>
  <c r="AC331" i="21" s="1"/>
  <c r="AC332" i="21" s="1"/>
  <c r="AC333" i="21" s="1"/>
  <c r="AC334" i="21" s="1"/>
  <c r="AC335" i="21" s="1"/>
  <c r="Y41" i="28"/>
  <c r="B30" i="21"/>
  <c r="Q30" i="21" s="1"/>
  <c r="A31" i="21"/>
  <c r="F30" i="21"/>
  <c r="E30" i="21" s="1"/>
  <c r="D30" i="21"/>
  <c r="AF37" i="20"/>
  <c r="S37" i="16"/>
  <c r="H29" i="28" l="1"/>
  <c r="G21" i="26"/>
  <c r="S36" i="26" s="1"/>
  <c r="S37" i="26" s="1"/>
  <c r="I22" i="23"/>
  <c r="W35" i="23" s="1"/>
  <c r="W36" i="23" s="1"/>
  <c r="I22" i="28"/>
  <c r="W36" i="28" s="1"/>
  <c r="W37" i="28" s="1"/>
  <c r="I22" i="22"/>
  <c r="W36" i="22" s="1"/>
  <c r="W37" i="22" s="1"/>
  <c r="L30" i="22" s="1"/>
  <c r="I22" i="9"/>
  <c r="W21" i="9" s="1"/>
  <c r="W22" i="9" s="1"/>
  <c r="N22" i="20"/>
  <c r="AB33" i="20" s="1"/>
  <c r="AB34" i="20" s="1"/>
  <c r="Q29" i="20" s="1"/>
  <c r="P29" i="20" s="1"/>
  <c r="I22" i="21"/>
  <c r="W36" i="21" s="1"/>
  <c r="W37" i="21" s="1"/>
  <c r="L29" i="21" s="1"/>
  <c r="K29" i="21" s="1"/>
  <c r="B31" i="30"/>
  <c r="E31" i="30" s="1"/>
  <c r="B23" i="17"/>
  <c r="L24" i="17"/>
  <c r="E29" i="29"/>
  <c r="M29" i="29"/>
  <c r="L29" i="29" s="1"/>
  <c r="K29" i="20"/>
  <c r="A25" i="17"/>
  <c r="E22" i="15"/>
  <c r="F29" i="15" s="1"/>
  <c r="G29" i="15" s="1"/>
  <c r="E22" i="16"/>
  <c r="F29" i="16" s="1"/>
  <c r="G29" i="16" s="1"/>
  <c r="G30" i="30"/>
  <c r="C23" i="17"/>
  <c r="C30" i="20"/>
  <c r="O30" i="20"/>
  <c r="N30" i="20" s="1"/>
  <c r="G29" i="29"/>
  <c r="H29" i="29"/>
  <c r="AF35" i="29"/>
  <c r="A31" i="29"/>
  <c r="B30" i="29"/>
  <c r="V30" i="29" s="1"/>
  <c r="D30" i="29"/>
  <c r="F30" i="29"/>
  <c r="I30" i="29"/>
  <c r="AB37" i="23"/>
  <c r="AB38" i="23" s="1"/>
  <c r="AB39" i="23" s="1"/>
  <c r="AB40" i="23" s="1"/>
  <c r="AB41" i="23" s="1"/>
  <c r="AB42" i="23" s="1"/>
  <c r="AB43" i="23" s="1"/>
  <c r="AB44" i="23" s="1"/>
  <c r="AB45" i="23" s="1"/>
  <c r="AB46" i="23" s="1"/>
  <c r="AB47" i="23" s="1"/>
  <c r="AB48" i="23" s="1"/>
  <c r="AB49" i="23" s="1"/>
  <c r="AB50" i="23" s="1"/>
  <c r="AB51" i="23" s="1"/>
  <c r="AB52" i="23" s="1"/>
  <c r="AB53" i="23" s="1"/>
  <c r="AB54" i="23" s="1"/>
  <c r="AB55" i="23" s="1"/>
  <c r="AB56" i="23" s="1"/>
  <c r="AB57" i="23" s="1"/>
  <c r="AB58" i="23" s="1"/>
  <c r="AB59" i="23" s="1"/>
  <c r="AB60" i="23" s="1"/>
  <c r="AB61" i="23" s="1"/>
  <c r="AB62" i="23" s="1"/>
  <c r="AB63" i="23" s="1"/>
  <c r="AB64" i="23" s="1"/>
  <c r="AB65" i="23" s="1"/>
  <c r="AB66" i="23" s="1"/>
  <c r="AB67" i="23" s="1"/>
  <c r="AB68" i="23" s="1"/>
  <c r="AB69" i="23" s="1"/>
  <c r="AB70" i="23" s="1"/>
  <c r="AB71" i="23" s="1"/>
  <c r="AB72" i="23" s="1"/>
  <c r="AB73" i="23" s="1"/>
  <c r="AB74" i="23" s="1"/>
  <c r="AB75" i="23" s="1"/>
  <c r="AB76" i="23" s="1"/>
  <c r="AB77" i="23" s="1"/>
  <c r="AB78" i="23" s="1"/>
  <c r="AB79" i="23" s="1"/>
  <c r="AB80" i="23" s="1"/>
  <c r="AB81" i="23" s="1"/>
  <c r="AB82" i="23" s="1"/>
  <c r="AB83" i="23" s="1"/>
  <c r="AB84" i="23" s="1"/>
  <c r="AB85" i="23" s="1"/>
  <c r="AB86" i="23" s="1"/>
  <c r="AB87" i="23" s="1"/>
  <c r="AB88" i="23" s="1"/>
  <c r="AB89" i="23" s="1"/>
  <c r="AB90" i="23" s="1"/>
  <c r="AB91" i="23" s="1"/>
  <c r="AB92" i="23" s="1"/>
  <c r="AB93" i="23" s="1"/>
  <c r="AB94" i="23" s="1"/>
  <c r="AB95" i="23" s="1"/>
  <c r="AB96" i="23" s="1"/>
  <c r="AB97" i="23" s="1"/>
  <c r="AB98" i="23" s="1"/>
  <c r="AB99" i="23" s="1"/>
  <c r="AB100" i="23" s="1"/>
  <c r="AB101" i="23" s="1"/>
  <c r="AB102" i="23" s="1"/>
  <c r="AB103" i="23" s="1"/>
  <c r="AB104" i="23" s="1"/>
  <c r="AB105" i="23" s="1"/>
  <c r="AB106" i="23" s="1"/>
  <c r="AB107" i="23" s="1"/>
  <c r="AB108" i="23" s="1"/>
  <c r="AB109" i="23" s="1"/>
  <c r="AB110" i="23" s="1"/>
  <c r="AB111" i="23" s="1"/>
  <c r="AB112" i="23" s="1"/>
  <c r="AB113" i="23" s="1"/>
  <c r="AB114" i="23" s="1"/>
  <c r="AB115" i="23" s="1"/>
  <c r="AB116" i="23" s="1"/>
  <c r="AB117" i="23" s="1"/>
  <c r="AB118" i="23" s="1"/>
  <c r="AB119" i="23" s="1"/>
  <c r="AB120" i="23" s="1"/>
  <c r="AB121" i="23" s="1"/>
  <c r="AB122" i="23" s="1"/>
  <c r="AB123" i="23" s="1"/>
  <c r="AB124" i="23" s="1"/>
  <c r="AB125" i="23" s="1"/>
  <c r="AB126" i="23" s="1"/>
  <c r="AB127" i="23" s="1"/>
  <c r="AB128" i="23" s="1"/>
  <c r="AB129" i="23" s="1"/>
  <c r="AB130" i="23" s="1"/>
  <c r="AB131" i="23" s="1"/>
  <c r="AB132" i="23" s="1"/>
  <c r="AB133" i="23" s="1"/>
  <c r="AB134" i="23" s="1"/>
  <c r="AB135" i="23" s="1"/>
  <c r="AB136" i="23" s="1"/>
  <c r="AB137" i="23" s="1"/>
  <c r="AB138" i="23" s="1"/>
  <c r="AB139" i="23" s="1"/>
  <c r="AB140" i="23" s="1"/>
  <c r="AB141" i="23" s="1"/>
  <c r="AB142" i="23" s="1"/>
  <c r="AB143" i="23" s="1"/>
  <c r="AB144" i="23" s="1"/>
  <c r="AB145" i="23" s="1"/>
  <c r="AB146" i="23" s="1"/>
  <c r="AB147" i="23" s="1"/>
  <c r="AB148" i="23" s="1"/>
  <c r="AB149" i="23" s="1"/>
  <c r="AB150" i="23" s="1"/>
  <c r="AB151" i="23" s="1"/>
  <c r="AB152" i="23" s="1"/>
  <c r="AB153" i="23" s="1"/>
  <c r="AB154" i="23" s="1"/>
  <c r="AB155" i="23" s="1"/>
  <c r="AB156" i="23" s="1"/>
  <c r="AB157" i="23" s="1"/>
  <c r="AB158" i="23" s="1"/>
  <c r="AB159" i="23" s="1"/>
  <c r="AB160" i="23" s="1"/>
  <c r="AB161" i="23" s="1"/>
  <c r="AB162" i="23" s="1"/>
  <c r="AB163" i="23" s="1"/>
  <c r="AB164" i="23" s="1"/>
  <c r="AB165" i="23" s="1"/>
  <c r="AB166" i="23" s="1"/>
  <c r="AB167" i="23" s="1"/>
  <c r="AB168" i="23" s="1"/>
  <c r="AB169" i="23" s="1"/>
  <c r="AB170" i="23" s="1"/>
  <c r="AB171" i="23" s="1"/>
  <c r="AB172" i="23" s="1"/>
  <c r="AB173" i="23" s="1"/>
  <c r="AB174" i="23" s="1"/>
  <c r="AB175" i="23" s="1"/>
  <c r="AB176" i="23" s="1"/>
  <c r="AB177" i="23" s="1"/>
  <c r="AB178" i="23" s="1"/>
  <c r="AB179" i="23" s="1"/>
  <c r="AB180" i="23" s="1"/>
  <c r="AB181" i="23" s="1"/>
  <c r="AB182" i="23" s="1"/>
  <c r="AB183" i="23" s="1"/>
  <c r="AB184" i="23" s="1"/>
  <c r="AB185" i="23" s="1"/>
  <c r="AB186" i="23" s="1"/>
  <c r="AB187" i="23" s="1"/>
  <c r="AB188" i="23" s="1"/>
  <c r="AB189" i="23" s="1"/>
  <c r="AB190" i="23" s="1"/>
  <c r="AB191" i="23" s="1"/>
  <c r="AB192" i="23" s="1"/>
  <c r="AB193" i="23" s="1"/>
  <c r="AB194" i="23" s="1"/>
  <c r="AB195" i="23" s="1"/>
  <c r="AB196" i="23" s="1"/>
  <c r="AB197" i="23" s="1"/>
  <c r="AB198" i="23" s="1"/>
  <c r="AB199" i="23" s="1"/>
  <c r="AB200" i="23" s="1"/>
  <c r="AB201" i="23" s="1"/>
  <c r="AB202" i="23" s="1"/>
  <c r="AB203" i="23" s="1"/>
  <c r="AB204" i="23" s="1"/>
  <c r="AB205" i="23" s="1"/>
  <c r="AB206" i="23" s="1"/>
  <c r="AB207" i="23" s="1"/>
  <c r="AB208" i="23" s="1"/>
  <c r="AB209" i="23" s="1"/>
  <c r="AB210" i="23" s="1"/>
  <c r="AB211" i="23" s="1"/>
  <c r="AB212" i="23" s="1"/>
  <c r="AB213" i="23" s="1"/>
  <c r="AB214" i="23" s="1"/>
  <c r="AB215" i="23" s="1"/>
  <c r="AB216" i="23" s="1"/>
  <c r="AB217" i="23" s="1"/>
  <c r="AB218" i="23" s="1"/>
  <c r="AB219" i="23" s="1"/>
  <c r="AB220" i="23" s="1"/>
  <c r="AB221" i="23" s="1"/>
  <c r="AB222" i="23" s="1"/>
  <c r="AB223" i="23" s="1"/>
  <c r="AB224" i="23" s="1"/>
  <c r="AB225" i="23" s="1"/>
  <c r="AB226" i="23" s="1"/>
  <c r="AB227" i="23" s="1"/>
  <c r="AB228" i="23" s="1"/>
  <c r="AB229" i="23" s="1"/>
  <c r="AB230" i="23" s="1"/>
  <c r="AB231" i="23" s="1"/>
  <c r="AB232" i="23" s="1"/>
  <c r="AB233" i="23" s="1"/>
  <c r="AB234" i="23" s="1"/>
  <c r="AB235" i="23" s="1"/>
  <c r="AB236" i="23" s="1"/>
  <c r="AB237" i="23" s="1"/>
  <c r="AB238" i="23" s="1"/>
  <c r="AB239" i="23" s="1"/>
  <c r="AB240" i="23" s="1"/>
  <c r="AB241" i="23" s="1"/>
  <c r="AB242" i="23" s="1"/>
  <c r="AB243" i="23" s="1"/>
  <c r="AB244" i="23" s="1"/>
  <c r="AB245" i="23" s="1"/>
  <c r="AB246" i="23" s="1"/>
  <c r="AB247" i="23" s="1"/>
  <c r="AB248" i="23" s="1"/>
  <c r="AB249" i="23" s="1"/>
  <c r="AB250" i="23" s="1"/>
  <c r="AB251" i="23" s="1"/>
  <c r="AB252" i="23" s="1"/>
  <c r="AB253" i="23" s="1"/>
  <c r="AB254" i="23" s="1"/>
  <c r="AB255" i="23" s="1"/>
  <c r="AB256" i="23" s="1"/>
  <c r="AB257" i="23" s="1"/>
  <c r="AB258" i="23" s="1"/>
  <c r="AB259" i="23" s="1"/>
  <c r="AB260" i="23" s="1"/>
  <c r="AB261" i="23" s="1"/>
  <c r="AB262" i="23" s="1"/>
  <c r="AB263" i="23" s="1"/>
  <c r="AB264" i="23" s="1"/>
  <c r="AB265" i="23" s="1"/>
  <c r="AB266" i="23" s="1"/>
  <c r="AB267" i="23" s="1"/>
  <c r="AB268" i="23" s="1"/>
  <c r="AB269" i="23" s="1"/>
  <c r="AB270" i="23" s="1"/>
  <c r="AB271" i="23" s="1"/>
  <c r="AB272" i="23" s="1"/>
  <c r="AB273" i="23" s="1"/>
  <c r="AB274" i="23" s="1"/>
  <c r="AB275" i="23" s="1"/>
  <c r="AB276" i="23" s="1"/>
  <c r="AB277" i="23" s="1"/>
  <c r="AB278" i="23" s="1"/>
  <c r="AB279" i="23" s="1"/>
  <c r="AB280" i="23" s="1"/>
  <c r="AB281" i="23" s="1"/>
  <c r="AB282" i="23" s="1"/>
  <c r="AB283" i="23" s="1"/>
  <c r="AB284" i="23" s="1"/>
  <c r="AB285" i="23" s="1"/>
  <c r="AB286" i="23" s="1"/>
  <c r="AB287" i="23" s="1"/>
  <c r="AB288" i="23" s="1"/>
  <c r="AB289" i="23" s="1"/>
  <c r="AB290" i="23" s="1"/>
  <c r="AB291" i="23" s="1"/>
  <c r="AB292" i="23" s="1"/>
  <c r="AB293" i="23" s="1"/>
  <c r="AB294" i="23" s="1"/>
  <c r="AB295" i="23" s="1"/>
  <c r="AB296" i="23" s="1"/>
  <c r="AB297" i="23" s="1"/>
  <c r="AB298" i="23" s="1"/>
  <c r="AB299" i="23" s="1"/>
  <c r="AB300" i="23" s="1"/>
  <c r="AB301" i="23" s="1"/>
  <c r="AB302" i="23" s="1"/>
  <c r="AB303" i="23" s="1"/>
  <c r="AB304" i="23" s="1"/>
  <c r="AB305" i="23" s="1"/>
  <c r="AB306" i="23" s="1"/>
  <c r="AB307" i="23" s="1"/>
  <c r="AB308" i="23" s="1"/>
  <c r="AB309" i="23" s="1"/>
  <c r="AB310" i="23" s="1"/>
  <c r="AB311" i="23" s="1"/>
  <c r="AB312" i="23" s="1"/>
  <c r="AB313" i="23" s="1"/>
  <c r="AB314" i="23" s="1"/>
  <c r="AB315" i="23" s="1"/>
  <c r="AB316" i="23" s="1"/>
  <c r="AB317" i="23" s="1"/>
  <c r="AB318" i="23" s="1"/>
  <c r="AB319" i="23" s="1"/>
  <c r="AB320" i="23" s="1"/>
  <c r="AB321" i="23" s="1"/>
  <c r="AB322" i="23" s="1"/>
  <c r="AB323" i="23" s="1"/>
  <c r="AB324" i="23" s="1"/>
  <c r="AB325" i="23" s="1"/>
  <c r="AB326" i="23" s="1"/>
  <c r="AB327" i="23" s="1"/>
  <c r="AB328" i="23" s="1"/>
  <c r="AB329" i="23" s="1"/>
  <c r="AB330" i="23" s="1"/>
  <c r="AB331" i="23" s="1"/>
  <c r="AB332" i="23" s="1"/>
  <c r="AB333" i="23" s="1"/>
  <c r="AB334" i="23" s="1"/>
  <c r="A31" i="13"/>
  <c r="B31" i="13" s="1"/>
  <c r="D31" i="13" s="1"/>
  <c r="B30" i="13"/>
  <c r="D30" i="13" s="1"/>
  <c r="C30" i="13"/>
  <c r="E30" i="13" s="1"/>
  <c r="B31" i="16"/>
  <c r="D31" i="16" s="1"/>
  <c r="B31" i="25"/>
  <c r="C31" i="25" s="1"/>
  <c r="D31" i="25" s="1"/>
  <c r="E31" i="25" s="1"/>
  <c r="D31" i="30"/>
  <c r="H31" i="30" s="1"/>
  <c r="C31" i="30"/>
  <c r="F31" i="30" s="1"/>
  <c r="A32" i="30"/>
  <c r="I30" i="30"/>
  <c r="J30" i="30" s="1"/>
  <c r="C31" i="16"/>
  <c r="E31" i="16" s="1"/>
  <c r="G30" i="14"/>
  <c r="A32" i="16"/>
  <c r="A33" i="16" s="1"/>
  <c r="B33" i="16" s="1"/>
  <c r="D33" i="16" s="1"/>
  <c r="V36" i="30"/>
  <c r="J29" i="14"/>
  <c r="D23" i="17" s="1"/>
  <c r="L31" i="14"/>
  <c r="F25" i="17" s="1"/>
  <c r="B30" i="27"/>
  <c r="C30" i="27"/>
  <c r="E30" i="27" s="1"/>
  <c r="S32" i="27"/>
  <c r="A31" i="27"/>
  <c r="V30" i="20"/>
  <c r="J29" i="23"/>
  <c r="I29" i="23" s="1"/>
  <c r="L29" i="23"/>
  <c r="K29" i="23" s="1"/>
  <c r="D30" i="26"/>
  <c r="B30" i="26"/>
  <c r="M30" i="26" s="1"/>
  <c r="C29" i="26"/>
  <c r="F29" i="26"/>
  <c r="W38" i="26"/>
  <c r="A31" i="26"/>
  <c r="E29" i="28"/>
  <c r="G29" i="22"/>
  <c r="L30" i="20"/>
  <c r="Y40" i="23"/>
  <c r="F30" i="23"/>
  <c r="J30" i="23" s="1"/>
  <c r="I30" i="23" s="1"/>
  <c r="B30" i="23"/>
  <c r="Q30" i="23" s="1"/>
  <c r="D30" i="23"/>
  <c r="C30" i="23" s="1"/>
  <c r="F31" i="22"/>
  <c r="J31" i="22" s="1"/>
  <c r="I31" i="22" s="1"/>
  <c r="D31" i="22"/>
  <c r="C31" i="22" s="1"/>
  <c r="B31" i="22"/>
  <c r="Q31" i="22" s="1"/>
  <c r="G29" i="23"/>
  <c r="C29" i="9"/>
  <c r="H29" i="9"/>
  <c r="F31" i="20"/>
  <c r="E31" i="20" s="1"/>
  <c r="I31" i="20"/>
  <c r="H31" i="20" s="1"/>
  <c r="J31" i="20" s="1"/>
  <c r="A32" i="20"/>
  <c r="B31" i="20"/>
  <c r="V31" i="20" s="1"/>
  <c r="D31" i="20"/>
  <c r="M31" i="20" s="1"/>
  <c r="L31" i="20" s="1"/>
  <c r="AA34" i="9"/>
  <c r="A31" i="9"/>
  <c r="J30" i="22"/>
  <c r="I30" i="22" s="1"/>
  <c r="C30" i="22"/>
  <c r="F30" i="9"/>
  <c r="J30" i="9" s="1"/>
  <c r="I30" i="9" s="1"/>
  <c r="D30" i="9"/>
  <c r="C30" i="9" s="1"/>
  <c r="B30" i="9"/>
  <c r="Q30" i="9" s="1"/>
  <c r="AA37" i="23"/>
  <c r="A31" i="23"/>
  <c r="J29" i="9"/>
  <c r="I29" i="9" s="1"/>
  <c r="E29" i="9"/>
  <c r="A32" i="22"/>
  <c r="AA39" i="22"/>
  <c r="H30" i="20"/>
  <c r="J30" i="20" s="1"/>
  <c r="A32" i="25"/>
  <c r="G32" i="25" s="1"/>
  <c r="C31" i="14"/>
  <c r="F31" i="14" s="1"/>
  <c r="I30" i="14"/>
  <c r="D31" i="14"/>
  <c r="H31" i="14" s="1"/>
  <c r="B31" i="14"/>
  <c r="E31" i="14" s="1"/>
  <c r="A32" i="14"/>
  <c r="C30" i="25"/>
  <c r="D30" i="25" s="1"/>
  <c r="S32" i="13"/>
  <c r="F30" i="7"/>
  <c r="G30" i="7" s="1"/>
  <c r="I30" i="15"/>
  <c r="B30" i="15"/>
  <c r="D30" i="15" s="1"/>
  <c r="C30" i="15"/>
  <c r="E30" i="15" s="1"/>
  <c r="O38" i="25"/>
  <c r="R36" i="25"/>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R105" i="25" s="1"/>
  <c r="R106" i="25" s="1"/>
  <c r="R107" i="25" s="1"/>
  <c r="R108" i="25" s="1"/>
  <c r="R109" i="25" s="1"/>
  <c r="R110" i="25" s="1"/>
  <c r="R111" i="25" s="1"/>
  <c r="R112" i="25" s="1"/>
  <c r="R113" i="25" s="1"/>
  <c r="R114" i="25" s="1"/>
  <c r="R115" i="25" s="1"/>
  <c r="R116" i="25" s="1"/>
  <c r="R117" i="25" s="1"/>
  <c r="R118" i="25" s="1"/>
  <c r="R119" i="25" s="1"/>
  <c r="R120" i="25" s="1"/>
  <c r="R121" i="25" s="1"/>
  <c r="R122" i="25" s="1"/>
  <c r="R123" i="25" s="1"/>
  <c r="R124" i="25" s="1"/>
  <c r="R125" i="25" s="1"/>
  <c r="R126" i="25" s="1"/>
  <c r="R127" i="25" s="1"/>
  <c r="R128" i="25" s="1"/>
  <c r="R129" i="25" s="1"/>
  <c r="R130" i="25" s="1"/>
  <c r="R131" i="25" s="1"/>
  <c r="R132" i="25" s="1"/>
  <c r="R133" i="25" s="1"/>
  <c r="R134" i="25" s="1"/>
  <c r="R135" i="25" s="1"/>
  <c r="R136" i="25" s="1"/>
  <c r="R137" i="25" s="1"/>
  <c r="R138" i="25" s="1"/>
  <c r="R139" i="25" s="1"/>
  <c r="R140" i="25" s="1"/>
  <c r="R141" i="25" s="1"/>
  <c r="R142" i="25" s="1"/>
  <c r="R143" i="25" s="1"/>
  <c r="R144" i="25" s="1"/>
  <c r="R145" i="25" s="1"/>
  <c r="R146" i="25" s="1"/>
  <c r="R147" i="25" s="1"/>
  <c r="R148" i="25" s="1"/>
  <c r="R149" i="25" s="1"/>
  <c r="R150" i="25" s="1"/>
  <c r="R151" i="25" s="1"/>
  <c r="R152" i="25" s="1"/>
  <c r="R153" i="25" s="1"/>
  <c r="R154" i="25" s="1"/>
  <c r="R155" i="25" s="1"/>
  <c r="R156" i="25" s="1"/>
  <c r="R157" i="25" s="1"/>
  <c r="R158" i="25" s="1"/>
  <c r="R159" i="25" s="1"/>
  <c r="R160" i="25" s="1"/>
  <c r="R161" i="25" s="1"/>
  <c r="R162" i="25" s="1"/>
  <c r="R163" i="25" s="1"/>
  <c r="R164" i="25" s="1"/>
  <c r="R165" i="25" s="1"/>
  <c r="R166" i="25" s="1"/>
  <c r="R167" i="25" s="1"/>
  <c r="R168" i="25" s="1"/>
  <c r="R169" i="25" s="1"/>
  <c r="R170" i="25" s="1"/>
  <c r="R171" i="25" s="1"/>
  <c r="R172" i="25" s="1"/>
  <c r="R173" i="25" s="1"/>
  <c r="R174" i="25" s="1"/>
  <c r="R175" i="25" s="1"/>
  <c r="R176" i="25" s="1"/>
  <c r="R177" i="25" s="1"/>
  <c r="R178" i="25" s="1"/>
  <c r="R179" i="25" s="1"/>
  <c r="R180" i="25" s="1"/>
  <c r="R181" i="25" s="1"/>
  <c r="R182" i="25" s="1"/>
  <c r="R183" i="25" s="1"/>
  <c r="R184" i="25" s="1"/>
  <c r="R185" i="25" s="1"/>
  <c r="R186" i="25" s="1"/>
  <c r="R187" i="25" s="1"/>
  <c r="R188" i="25" s="1"/>
  <c r="R189" i="25" s="1"/>
  <c r="R190" i="25" s="1"/>
  <c r="R191" i="25" s="1"/>
  <c r="R192" i="25" s="1"/>
  <c r="R193" i="25" s="1"/>
  <c r="R194" i="25" s="1"/>
  <c r="R195" i="25" s="1"/>
  <c r="R196" i="25" s="1"/>
  <c r="R197" i="25" s="1"/>
  <c r="R198" i="25" s="1"/>
  <c r="R199" i="25" s="1"/>
  <c r="R200" i="25" s="1"/>
  <c r="R201" i="25" s="1"/>
  <c r="R202" i="25" s="1"/>
  <c r="R203" i="25" s="1"/>
  <c r="R204" i="25" s="1"/>
  <c r="R205" i="25" s="1"/>
  <c r="R206" i="25" s="1"/>
  <c r="R207" i="25" s="1"/>
  <c r="R208" i="25" s="1"/>
  <c r="R209" i="25" s="1"/>
  <c r="R210" i="25" s="1"/>
  <c r="R211" i="25" s="1"/>
  <c r="R212" i="25" s="1"/>
  <c r="R213" i="25" s="1"/>
  <c r="R214" i="25" s="1"/>
  <c r="R215" i="25" s="1"/>
  <c r="R216" i="25" s="1"/>
  <c r="R217" i="25" s="1"/>
  <c r="R218" i="25" s="1"/>
  <c r="R219" i="25" s="1"/>
  <c r="R220" i="25" s="1"/>
  <c r="R221" i="25" s="1"/>
  <c r="R222" i="25" s="1"/>
  <c r="R223" i="25" s="1"/>
  <c r="R224" i="25" s="1"/>
  <c r="R225" i="25" s="1"/>
  <c r="R226" i="25" s="1"/>
  <c r="R227" i="25" s="1"/>
  <c r="R228" i="25" s="1"/>
  <c r="R229" i="25" s="1"/>
  <c r="R230" i="25" s="1"/>
  <c r="R231" i="25" s="1"/>
  <c r="R232" i="25" s="1"/>
  <c r="R233" i="25" s="1"/>
  <c r="R234" i="25" s="1"/>
  <c r="R235" i="25" s="1"/>
  <c r="R236" i="25" s="1"/>
  <c r="R237" i="25" s="1"/>
  <c r="R238" i="25" s="1"/>
  <c r="R239" i="25" s="1"/>
  <c r="R240" i="25" s="1"/>
  <c r="R241" i="25" s="1"/>
  <c r="R242" i="25" s="1"/>
  <c r="R243" i="25" s="1"/>
  <c r="R244" i="25" s="1"/>
  <c r="R245" i="25" s="1"/>
  <c r="R246" i="25" s="1"/>
  <c r="R247" i="25" s="1"/>
  <c r="R248" i="25" s="1"/>
  <c r="R249" i="25" s="1"/>
  <c r="R250" i="25" s="1"/>
  <c r="R251" i="25" s="1"/>
  <c r="R252" i="25" s="1"/>
  <c r="R253" i="25" s="1"/>
  <c r="R254" i="25" s="1"/>
  <c r="R255" i="25" s="1"/>
  <c r="R256" i="25" s="1"/>
  <c r="R257" i="25" s="1"/>
  <c r="R258" i="25" s="1"/>
  <c r="R259" i="25" s="1"/>
  <c r="R260" i="25" s="1"/>
  <c r="R261" i="25" s="1"/>
  <c r="R262" i="25" s="1"/>
  <c r="R263" i="25" s="1"/>
  <c r="R264" i="25" s="1"/>
  <c r="R265" i="25" s="1"/>
  <c r="R266" i="25" s="1"/>
  <c r="R267" i="25" s="1"/>
  <c r="R268" i="25" s="1"/>
  <c r="R269" i="25" s="1"/>
  <c r="R270" i="25" s="1"/>
  <c r="R271" i="25" s="1"/>
  <c r="R272" i="25" s="1"/>
  <c r="R273" i="25" s="1"/>
  <c r="R274" i="25" s="1"/>
  <c r="R275" i="25" s="1"/>
  <c r="R276" i="25" s="1"/>
  <c r="R277" i="25" s="1"/>
  <c r="R278" i="25" s="1"/>
  <c r="R279" i="25" s="1"/>
  <c r="R280" i="25" s="1"/>
  <c r="R281" i="25" s="1"/>
  <c r="R282" i="25" s="1"/>
  <c r="R283" i="25" s="1"/>
  <c r="R284" i="25" s="1"/>
  <c r="R285" i="25" s="1"/>
  <c r="R286" i="25" s="1"/>
  <c r="R287" i="25" s="1"/>
  <c r="R288" i="25" s="1"/>
  <c r="R289" i="25" s="1"/>
  <c r="R290" i="25" s="1"/>
  <c r="R291" i="25" s="1"/>
  <c r="R292" i="25" s="1"/>
  <c r="R293" i="25" s="1"/>
  <c r="R294" i="25" s="1"/>
  <c r="R295" i="25" s="1"/>
  <c r="R296" i="25" s="1"/>
  <c r="R297" i="25" s="1"/>
  <c r="R298" i="25" s="1"/>
  <c r="R299" i="25" s="1"/>
  <c r="R300" i="25" s="1"/>
  <c r="R301" i="25" s="1"/>
  <c r="R302" i="25" s="1"/>
  <c r="R303" i="25" s="1"/>
  <c r="R304" i="25" s="1"/>
  <c r="R305" i="25" s="1"/>
  <c r="R306" i="25" s="1"/>
  <c r="R307" i="25" s="1"/>
  <c r="R308" i="25" s="1"/>
  <c r="R309" i="25" s="1"/>
  <c r="R310" i="25" s="1"/>
  <c r="R311" i="25" s="1"/>
  <c r="R312" i="25" s="1"/>
  <c r="R313" i="25" s="1"/>
  <c r="R314" i="25" s="1"/>
  <c r="R315" i="25" s="1"/>
  <c r="R316" i="25" s="1"/>
  <c r="R317" i="25" s="1"/>
  <c r="R318" i="25" s="1"/>
  <c r="R319" i="25" s="1"/>
  <c r="R320" i="25" s="1"/>
  <c r="R321" i="25" s="1"/>
  <c r="R322" i="25" s="1"/>
  <c r="R323" i="25" s="1"/>
  <c r="R324" i="25" s="1"/>
  <c r="R325" i="25" s="1"/>
  <c r="R326" i="25" s="1"/>
  <c r="R327" i="25" s="1"/>
  <c r="R328" i="25" s="1"/>
  <c r="R329" i="25" s="1"/>
  <c r="R330" i="25" s="1"/>
  <c r="R331" i="25" s="1"/>
  <c r="R332" i="25" s="1"/>
  <c r="A31" i="15"/>
  <c r="S33" i="15"/>
  <c r="Q36" i="25"/>
  <c r="Q37" i="25" s="1"/>
  <c r="Q38" i="25" s="1"/>
  <c r="Q39" i="25" s="1"/>
  <c r="A32" i="7"/>
  <c r="S37" i="7"/>
  <c r="B31" i="7"/>
  <c r="I31" i="7"/>
  <c r="C31" i="7"/>
  <c r="E31" i="7" s="1"/>
  <c r="C30" i="21"/>
  <c r="Y41" i="21"/>
  <c r="J30" i="21"/>
  <c r="I30" i="21" s="1"/>
  <c r="H30" i="21"/>
  <c r="AA38" i="28"/>
  <c r="A31" i="28"/>
  <c r="B30" i="28"/>
  <c r="Q30" i="28" s="1"/>
  <c r="F30" i="28"/>
  <c r="J30" i="28" s="1"/>
  <c r="I30" i="28" s="1"/>
  <c r="D30" i="28"/>
  <c r="C30" i="28" s="1"/>
  <c r="AA60" i="21"/>
  <c r="B31" i="21"/>
  <c r="Q31" i="21" s="1"/>
  <c r="A32" i="21"/>
  <c r="D31" i="21"/>
  <c r="C31" i="21" s="1"/>
  <c r="F31" i="21"/>
  <c r="J31" i="21" s="1"/>
  <c r="I31" i="21" s="1"/>
  <c r="AF38" i="20"/>
  <c r="G29" i="28"/>
  <c r="V37" i="14"/>
  <c r="S38" i="16"/>
  <c r="G31" i="30" l="1"/>
  <c r="F33" i="16"/>
  <c r="L29" i="22"/>
  <c r="K29" i="22" s="1"/>
  <c r="L29" i="28"/>
  <c r="K29" i="28" s="1"/>
  <c r="N29" i="21"/>
  <c r="M29" i="21" s="1"/>
  <c r="B24" i="17"/>
  <c r="A24" i="19"/>
  <c r="F24" i="19" s="1"/>
  <c r="H30" i="23"/>
  <c r="G30" i="23" s="1"/>
  <c r="F30" i="16"/>
  <c r="G30" i="16" s="1"/>
  <c r="A26" i="17"/>
  <c r="C24" i="17"/>
  <c r="L25" i="17"/>
  <c r="L32" i="30"/>
  <c r="N29" i="22"/>
  <c r="M29" i="22" s="1"/>
  <c r="S29" i="20"/>
  <c r="R29" i="20" s="1"/>
  <c r="N29" i="23"/>
  <c r="M29" i="23" s="1"/>
  <c r="H30" i="9"/>
  <c r="L30" i="9" s="1"/>
  <c r="K30" i="9" s="1"/>
  <c r="G30" i="29"/>
  <c r="H30" i="29"/>
  <c r="J30" i="29" s="1"/>
  <c r="M30" i="29"/>
  <c r="C30" i="29"/>
  <c r="B31" i="29"/>
  <c r="V31" i="29" s="1"/>
  <c r="D31" i="29"/>
  <c r="M31" i="29" s="1"/>
  <c r="L31" i="29" s="1"/>
  <c r="I31" i="29"/>
  <c r="F31" i="29"/>
  <c r="O30" i="29"/>
  <c r="N30" i="29" s="1"/>
  <c r="L24" i="19" s="1"/>
  <c r="E30" i="29"/>
  <c r="AF36" i="29"/>
  <c r="A32" i="29"/>
  <c r="J29" i="29"/>
  <c r="K29" i="29" s="1"/>
  <c r="B23" i="19" s="1"/>
  <c r="Q29" i="29"/>
  <c r="C31" i="13"/>
  <c r="E31" i="13" s="1"/>
  <c r="I31" i="13"/>
  <c r="A32" i="13"/>
  <c r="I32" i="13" s="1"/>
  <c r="D32" i="30"/>
  <c r="H32" i="30" s="1"/>
  <c r="F31" i="13"/>
  <c r="F30" i="13"/>
  <c r="G30" i="13" s="1"/>
  <c r="A34" i="16"/>
  <c r="B34" i="16" s="1"/>
  <c r="D34" i="16" s="1"/>
  <c r="C32" i="16"/>
  <c r="E32" i="16" s="1"/>
  <c r="F31" i="16"/>
  <c r="G31" i="16" s="1"/>
  <c r="I32" i="16"/>
  <c r="A33" i="30"/>
  <c r="B32" i="30"/>
  <c r="E32" i="30" s="1"/>
  <c r="C32" i="30"/>
  <c r="F32" i="30" s="1"/>
  <c r="I33" i="16"/>
  <c r="C33" i="16"/>
  <c r="E33" i="16" s="1"/>
  <c r="G33" i="16" s="1"/>
  <c r="V37" i="30"/>
  <c r="V38" i="30" s="1"/>
  <c r="L32" i="14"/>
  <c r="F26" i="17" s="1"/>
  <c r="I31" i="30"/>
  <c r="J31" i="30" s="1"/>
  <c r="I31" i="14"/>
  <c r="C31" i="27"/>
  <c r="E31" i="27" s="1"/>
  <c r="I31" i="27"/>
  <c r="B31" i="27"/>
  <c r="D30" i="27"/>
  <c r="F30" i="27" s="1"/>
  <c r="G30" i="27" s="1"/>
  <c r="B32" i="16"/>
  <c r="D32" i="16" s="1"/>
  <c r="S33" i="27"/>
  <c r="A32" i="27"/>
  <c r="A33" i="14"/>
  <c r="C33" i="14" s="1"/>
  <c r="O31" i="20"/>
  <c r="N31" i="20" s="1"/>
  <c r="J30" i="14"/>
  <c r="D24" i="17" s="1"/>
  <c r="G31" i="14"/>
  <c r="B25" i="17" s="1"/>
  <c r="E30" i="9"/>
  <c r="D31" i="26"/>
  <c r="C31" i="26" s="1"/>
  <c r="B31" i="26"/>
  <c r="M31" i="26" s="1"/>
  <c r="W39" i="26"/>
  <c r="A32" i="26"/>
  <c r="N29" i="28"/>
  <c r="M29" i="28" s="1"/>
  <c r="E29" i="26"/>
  <c r="H29" i="26"/>
  <c r="G29" i="26" s="1"/>
  <c r="K30" i="20"/>
  <c r="H31" i="22"/>
  <c r="G31" i="22" s="1"/>
  <c r="C30" i="26"/>
  <c r="F30" i="26"/>
  <c r="K31" i="20"/>
  <c r="G31" i="20"/>
  <c r="E31" i="22"/>
  <c r="AA35" i="9"/>
  <c r="A32" i="9"/>
  <c r="A33" i="22"/>
  <c r="AA40" i="22"/>
  <c r="F32" i="22"/>
  <c r="J32" i="22" s="1"/>
  <c r="I32" i="22" s="1"/>
  <c r="D32" i="22"/>
  <c r="C32" i="22" s="1"/>
  <c r="B32" i="22"/>
  <c r="Q32" i="22" s="1"/>
  <c r="E30" i="23"/>
  <c r="C31" i="20"/>
  <c r="D32" i="20"/>
  <c r="C32" i="20" s="1"/>
  <c r="F32" i="20"/>
  <c r="O32" i="20" s="1"/>
  <c r="N32" i="20" s="1"/>
  <c r="I32" i="20"/>
  <c r="G32" i="20" s="1"/>
  <c r="A33" i="20"/>
  <c r="B32" i="20"/>
  <c r="G29" i="9"/>
  <c r="L29" i="9"/>
  <c r="K29" i="9" s="1"/>
  <c r="N30" i="22"/>
  <c r="M30" i="22" s="1"/>
  <c r="K30" i="22"/>
  <c r="AA38" i="23"/>
  <c r="A32" i="23"/>
  <c r="F31" i="23"/>
  <c r="E31" i="23" s="1"/>
  <c r="B31" i="23"/>
  <c r="Q31" i="23" s="1"/>
  <c r="D31" i="23"/>
  <c r="C31" i="23" s="1"/>
  <c r="D31" i="9"/>
  <c r="C31" i="9" s="1"/>
  <c r="F31" i="9"/>
  <c r="J31" i="9" s="1"/>
  <c r="B31" i="9"/>
  <c r="Q31" i="9" s="1"/>
  <c r="Q30" i="20"/>
  <c r="D32" i="14"/>
  <c r="H32" i="14" s="1"/>
  <c r="C32" i="14"/>
  <c r="F32" i="14" s="1"/>
  <c r="B32" i="14"/>
  <c r="E32" i="14" s="1"/>
  <c r="F30" i="15"/>
  <c r="G30" i="15" s="1"/>
  <c r="A33" i="25"/>
  <c r="G33" i="25" s="1"/>
  <c r="B32" i="25"/>
  <c r="C32" i="7"/>
  <c r="E32" i="7" s="1"/>
  <c r="I32" i="7"/>
  <c r="B32" i="7"/>
  <c r="D32" i="7" s="1"/>
  <c r="A32" i="15"/>
  <c r="S34" i="15"/>
  <c r="I31" i="15"/>
  <c r="C31" i="15"/>
  <c r="E31" i="15" s="1"/>
  <c r="B31" i="15"/>
  <c r="D31" i="7"/>
  <c r="F31" i="7" s="1"/>
  <c r="G31" i="7" s="1"/>
  <c r="E30" i="25"/>
  <c r="A33" i="7"/>
  <c r="S38" i="7"/>
  <c r="S33" i="13"/>
  <c r="E31" i="21"/>
  <c r="D31" i="28"/>
  <c r="C31" i="28" s="1"/>
  <c r="F31" i="28"/>
  <c r="J31" i="28" s="1"/>
  <c r="I31" i="28" s="1"/>
  <c r="B31" i="28"/>
  <c r="Q31" i="28" s="1"/>
  <c r="AF39" i="20"/>
  <c r="A33" i="21"/>
  <c r="D32" i="21"/>
  <c r="H32" i="21" s="1"/>
  <c r="G32" i="21" s="1"/>
  <c r="B32" i="21"/>
  <c r="Q32" i="21" s="1"/>
  <c r="F32" i="21"/>
  <c r="J32" i="21" s="1"/>
  <c r="I32" i="21" s="1"/>
  <c r="AA39" i="28"/>
  <c r="A32" i="28"/>
  <c r="Q40" i="25"/>
  <c r="G30" i="21"/>
  <c r="E30" i="28"/>
  <c r="L30" i="21"/>
  <c r="K30" i="21" s="1"/>
  <c r="H30" i="28"/>
  <c r="H31" i="21"/>
  <c r="AA61" i="21"/>
  <c r="S39" i="16"/>
  <c r="V38" i="14"/>
  <c r="L30" i="23" l="1"/>
  <c r="K30" i="23" s="1"/>
  <c r="G30" i="9"/>
  <c r="A33" i="13"/>
  <c r="B33" i="13" s="1"/>
  <c r="D33" i="13" s="1"/>
  <c r="F33" i="13" s="1"/>
  <c r="L26" i="17"/>
  <c r="Q31" i="20"/>
  <c r="A25" i="19"/>
  <c r="F25" i="19" s="1"/>
  <c r="G32" i="30"/>
  <c r="L33" i="30"/>
  <c r="C25" i="17"/>
  <c r="C31" i="29"/>
  <c r="P29" i="29"/>
  <c r="C23" i="19" s="1"/>
  <c r="S29" i="29"/>
  <c r="R29" i="29" s="1"/>
  <c r="D23" i="19" s="1"/>
  <c r="E31" i="29"/>
  <c r="O31" i="29"/>
  <c r="N31" i="29" s="1"/>
  <c r="L25" i="19" s="1"/>
  <c r="L30" i="29"/>
  <c r="K30" i="29" s="1"/>
  <c r="B24" i="19" s="1"/>
  <c r="Q30" i="29"/>
  <c r="D32" i="29"/>
  <c r="M32" i="29" s="1"/>
  <c r="L32" i="29" s="1"/>
  <c r="F32" i="29"/>
  <c r="E32" i="29" s="1"/>
  <c r="I32" i="29"/>
  <c r="G32" i="29" s="1"/>
  <c r="B32" i="29"/>
  <c r="V32" i="29" s="1"/>
  <c r="G31" i="29"/>
  <c r="H31" i="29"/>
  <c r="AF37" i="29"/>
  <c r="A33" i="29"/>
  <c r="A35" i="16"/>
  <c r="I35" i="16" s="1"/>
  <c r="C34" i="16"/>
  <c r="E34" i="16" s="1"/>
  <c r="C32" i="13"/>
  <c r="E32" i="13" s="1"/>
  <c r="I34" i="16"/>
  <c r="B32" i="13"/>
  <c r="D32" i="13" s="1"/>
  <c r="F32" i="13" s="1"/>
  <c r="G31" i="13"/>
  <c r="C33" i="30"/>
  <c r="F33" i="30" s="1"/>
  <c r="D33" i="30"/>
  <c r="H33" i="30" s="1"/>
  <c r="I32" i="30"/>
  <c r="J32" i="30" s="1"/>
  <c r="B33" i="30"/>
  <c r="E33" i="30" s="1"/>
  <c r="F32" i="16"/>
  <c r="G32" i="16" s="1"/>
  <c r="A34" i="30"/>
  <c r="A27" i="17"/>
  <c r="J31" i="14"/>
  <c r="D25" i="17" s="1"/>
  <c r="F33" i="14"/>
  <c r="S34" i="27"/>
  <c r="A33" i="27"/>
  <c r="A34" i="14"/>
  <c r="C32" i="27"/>
  <c r="E32" i="27" s="1"/>
  <c r="I32" i="27"/>
  <c r="B32" i="27"/>
  <c r="D32" i="27" s="1"/>
  <c r="F32" i="27" s="1"/>
  <c r="L33" i="14"/>
  <c r="F27" i="17" s="1"/>
  <c r="D33" i="14"/>
  <c r="H33" i="14" s="1"/>
  <c r="D31" i="27"/>
  <c r="F31" i="27" s="1"/>
  <c r="G31" i="27" s="1"/>
  <c r="B33" i="14"/>
  <c r="E33" i="14" s="1"/>
  <c r="M32" i="20"/>
  <c r="L32" i="20" s="1"/>
  <c r="F31" i="26"/>
  <c r="E31" i="26" s="1"/>
  <c r="C32" i="21"/>
  <c r="E32" i="22"/>
  <c r="E30" i="26"/>
  <c r="H30" i="26"/>
  <c r="G30" i="26" s="1"/>
  <c r="J29" i="26"/>
  <c r="I29" i="26" s="1"/>
  <c r="L31" i="22"/>
  <c r="E31" i="9"/>
  <c r="B32" i="26"/>
  <c r="M32" i="26" s="1"/>
  <c r="D32" i="26"/>
  <c r="C32" i="26" s="1"/>
  <c r="E32" i="21"/>
  <c r="W40" i="26"/>
  <c r="A33" i="26"/>
  <c r="H31" i="9"/>
  <c r="G31" i="9" s="1"/>
  <c r="N30" i="9"/>
  <c r="M30" i="9" s="1"/>
  <c r="H31" i="23"/>
  <c r="L31" i="23" s="1"/>
  <c r="K31" i="23" s="1"/>
  <c r="I31" i="9"/>
  <c r="B33" i="20"/>
  <c r="D33" i="20"/>
  <c r="C33" i="20" s="1"/>
  <c r="A34" i="20"/>
  <c r="I33" i="20"/>
  <c r="G33" i="20" s="1"/>
  <c r="F33" i="20"/>
  <c r="O33" i="20" s="1"/>
  <c r="N33" i="20" s="1"/>
  <c r="J31" i="23"/>
  <c r="I31" i="23" s="1"/>
  <c r="E32" i="20"/>
  <c r="E31" i="28"/>
  <c r="H31" i="28"/>
  <c r="P30" i="20"/>
  <c r="S30" i="20"/>
  <c r="R30" i="20" s="1"/>
  <c r="H32" i="20"/>
  <c r="J32" i="20" s="1"/>
  <c r="F32" i="23"/>
  <c r="E32" i="23" s="1"/>
  <c r="B32" i="23"/>
  <c r="Q32" i="23" s="1"/>
  <c r="D32" i="23"/>
  <c r="C32" i="23" s="1"/>
  <c r="AA39" i="23"/>
  <c r="A33" i="23"/>
  <c r="A34" i="22"/>
  <c r="AA41" i="22"/>
  <c r="P31" i="20"/>
  <c r="S31" i="20"/>
  <c r="R31" i="20" s="1"/>
  <c r="B33" i="22"/>
  <c r="Q33" i="22" s="1"/>
  <c r="D33" i="22"/>
  <c r="H33" i="22" s="1"/>
  <c r="G33" i="22" s="1"/>
  <c r="F33" i="22"/>
  <c r="E33" i="22" s="1"/>
  <c r="B32" i="9"/>
  <c r="Q32" i="9" s="1"/>
  <c r="D32" i="9"/>
  <c r="C32" i="9" s="1"/>
  <c r="F32" i="9"/>
  <c r="E32" i="9" s="1"/>
  <c r="N29" i="9"/>
  <c r="M29" i="9" s="1"/>
  <c r="AA36" i="9"/>
  <c r="A33" i="9"/>
  <c r="H32" i="22"/>
  <c r="L32" i="22" s="1"/>
  <c r="K32" i="22" s="1"/>
  <c r="V32" i="20"/>
  <c r="I32" i="14"/>
  <c r="G32" i="14"/>
  <c r="A34" i="25"/>
  <c r="B34" i="25" s="1"/>
  <c r="C34" i="25" s="1"/>
  <c r="B33" i="25"/>
  <c r="C33" i="25" s="1"/>
  <c r="F32" i="7"/>
  <c r="G32" i="7" s="1"/>
  <c r="C32" i="25"/>
  <c r="D32" i="25" s="1"/>
  <c r="E32" i="25" s="1"/>
  <c r="V39" i="30"/>
  <c r="F34" i="16"/>
  <c r="D31" i="15"/>
  <c r="F31" i="15" s="1"/>
  <c r="S34" i="13"/>
  <c r="A33" i="15"/>
  <c r="S35" i="15"/>
  <c r="C32" i="15"/>
  <c r="E32" i="15" s="1"/>
  <c r="I32" i="15"/>
  <c r="B32" i="15"/>
  <c r="S39" i="7"/>
  <c r="A34" i="7"/>
  <c r="C33" i="7"/>
  <c r="E33" i="7" s="1"/>
  <c r="I33" i="7"/>
  <c r="B33" i="7"/>
  <c r="L30" i="28"/>
  <c r="K30" i="28" s="1"/>
  <c r="G30" i="28"/>
  <c r="AA40" i="28"/>
  <c r="A33" i="28"/>
  <c r="B32" i="28"/>
  <c r="Q32" i="28" s="1"/>
  <c r="D32" i="28"/>
  <c r="H32" i="28" s="1"/>
  <c r="G32" i="28" s="1"/>
  <c r="F32" i="28"/>
  <c r="E32" i="28" s="1"/>
  <c r="L32" i="21"/>
  <c r="A34" i="21"/>
  <c r="D33" i="21"/>
  <c r="C33" i="21" s="1"/>
  <c r="B33" i="21"/>
  <c r="Q33" i="21" s="1"/>
  <c r="F33" i="21"/>
  <c r="E33" i="21" s="1"/>
  <c r="G31" i="21"/>
  <c r="AF40" i="20"/>
  <c r="AA62" i="21"/>
  <c r="N30" i="21"/>
  <c r="M30" i="21" s="1"/>
  <c r="L31" i="21"/>
  <c r="K31" i="21" s="1"/>
  <c r="Q41" i="25"/>
  <c r="V39" i="14"/>
  <c r="S40" i="16"/>
  <c r="N30" i="23" l="1"/>
  <c r="M30" i="23" s="1"/>
  <c r="C33" i="13"/>
  <c r="E33" i="13" s="1"/>
  <c r="G33" i="13" s="1"/>
  <c r="I33" i="13"/>
  <c r="A34" i="13"/>
  <c r="I34" i="13" s="1"/>
  <c r="B26" i="17"/>
  <c r="C33" i="22"/>
  <c r="G33" i="30"/>
  <c r="A26" i="19"/>
  <c r="F26" i="19" s="1"/>
  <c r="L27" i="17"/>
  <c r="B34" i="30"/>
  <c r="E34" i="30" s="1"/>
  <c r="B35" i="16"/>
  <c r="D35" i="16" s="1"/>
  <c r="F35" i="16" s="1"/>
  <c r="C35" i="16"/>
  <c r="E35" i="16" s="1"/>
  <c r="C26" i="17"/>
  <c r="A28" i="17"/>
  <c r="A35" i="30"/>
  <c r="L34" i="30"/>
  <c r="G34" i="16"/>
  <c r="A36" i="16"/>
  <c r="A37" i="16" s="1"/>
  <c r="J33" i="22"/>
  <c r="I33" i="22" s="1"/>
  <c r="I33" i="29"/>
  <c r="F33" i="29"/>
  <c r="E33" i="29" s="1"/>
  <c r="B33" i="29"/>
  <c r="V33" i="29" s="1"/>
  <c r="D33" i="29"/>
  <c r="AF38" i="29"/>
  <c r="A34" i="29"/>
  <c r="C32" i="29"/>
  <c r="P30" i="29"/>
  <c r="C24" i="19" s="1"/>
  <c r="S30" i="29"/>
  <c r="R30" i="29" s="1"/>
  <c r="D24" i="19" s="1"/>
  <c r="H32" i="29"/>
  <c r="J32" i="29" s="1"/>
  <c r="K32" i="29" s="1"/>
  <c r="J31" i="29"/>
  <c r="K31" i="29" s="1"/>
  <c r="B25" i="19" s="1"/>
  <c r="Q31" i="29"/>
  <c r="O32" i="29"/>
  <c r="N32" i="29" s="1"/>
  <c r="L26" i="19" s="1"/>
  <c r="L32" i="28"/>
  <c r="K32" i="28" s="1"/>
  <c r="V33" i="20"/>
  <c r="G32" i="13"/>
  <c r="C34" i="30"/>
  <c r="F34" i="30" s="1"/>
  <c r="I33" i="30"/>
  <c r="J33" i="30" s="1"/>
  <c r="G33" i="14"/>
  <c r="D34" i="30"/>
  <c r="H34" i="30" s="1"/>
  <c r="C34" i="13"/>
  <c r="E34" i="13" s="1"/>
  <c r="D34" i="14"/>
  <c r="H34" i="14" s="1"/>
  <c r="A35" i="14"/>
  <c r="C35" i="14" s="1"/>
  <c r="F35" i="14" s="1"/>
  <c r="C34" i="14"/>
  <c r="F34" i="14" s="1"/>
  <c r="B34" i="14"/>
  <c r="E34" i="14" s="1"/>
  <c r="L34" i="14"/>
  <c r="G32" i="27"/>
  <c r="I33" i="14"/>
  <c r="D33" i="25"/>
  <c r="E33" i="25" s="1"/>
  <c r="A35" i="25"/>
  <c r="B35" i="25" s="1"/>
  <c r="C35" i="25" s="1"/>
  <c r="C33" i="27"/>
  <c r="E33" i="27" s="1"/>
  <c r="I33" i="27"/>
  <c r="B33" i="27"/>
  <c r="D33" i="27" s="1"/>
  <c r="J32" i="14"/>
  <c r="D26" i="17" s="1"/>
  <c r="S35" i="27"/>
  <c r="A34" i="27"/>
  <c r="G31" i="23"/>
  <c r="H32" i="9"/>
  <c r="G32" i="9" s="1"/>
  <c r="L33" i="22"/>
  <c r="K33" i="22" s="1"/>
  <c r="N30" i="28"/>
  <c r="M30" i="28" s="1"/>
  <c r="C32" i="28"/>
  <c r="J32" i="28"/>
  <c r="H31" i="26"/>
  <c r="G34" i="25"/>
  <c r="W41" i="26"/>
  <c r="A34" i="26"/>
  <c r="B33" i="26"/>
  <c r="M33" i="26" s="1"/>
  <c r="D33" i="26"/>
  <c r="C33" i="26" s="1"/>
  <c r="F32" i="26"/>
  <c r="N31" i="22"/>
  <c r="M31" i="22" s="1"/>
  <c r="K31" i="22"/>
  <c r="J30" i="26"/>
  <c r="I30" i="26" s="1"/>
  <c r="L31" i="9"/>
  <c r="K31" i="9" s="1"/>
  <c r="AA40" i="23"/>
  <c r="A34" i="23"/>
  <c r="J33" i="21"/>
  <c r="I33" i="21" s="1"/>
  <c r="L31" i="28"/>
  <c r="K31" i="28" s="1"/>
  <c r="G31" i="28"/>
  <c r="H32" i="23"/>
  <c r="H33" i="21"/>
  <c r="J32" i="23"/>
  <c r="I32" i="23" s="1"/>
  <c r="B33" i="9"/>
  <c r="Q33" i="9" s="1"/>
  <c r="F33" i="9"/>
  <c r="E33" i="9" s="1"/>
  <c r="D33" i="9"/>
  <c r="H33" i="9" s="1"/>
  <c r="G33" i="9" s="1"/>
  <c r="E33" i="20"/>
  <c r="M33" i="20"/>
  <c r="N32" i="22"/>
  <c r="M32" i="22" s="1"/>
  <c r="G32" i="22"/>
  <c r="AA37" i="9"/>
  <c r="A34" i="9"/>
  <c r="A35" i="20"/>
  <c r="D34" i="20"/>
  <c r="C34" i="20" s="1"/>
  <c r="B34" i="20"/>
  <c r="F34" i="20"/>
  <c r="O34" i="20" s="1"/>
  <c r="N34" i="20" s="1"/>
  <c r="I34" i="20"/>
  <c r="G34" i="20" s="1"/>
  <c r="J32" i="9"/>
  <c r="I32" i="9" s="1"/>
  <c r="A35" i="22"/>
  <c r="AA42" i="22"/>
  <c r="K32" i="20"/>
  <c r="N31" i="23"/>
  <c r="M31" i="23" s="1"/>
  <c r="F34" i="22"/>
  <c r="J34" i="22" s="1"/>
  <c r="I34" i="22" s="1"/>
  <c r="B34" i="22"/>
  <c r="Q34" i="22" s="1"/>
  <c r="D34" i="22"/>
  <c r="C34" i="22" s="1"/>
  <c r="Q32" i="20"/>
  <c r="H33" i="20"/>
  <c r="J33" i="20" s="1"/>
  <c r="B33" i="23"/>
  <c r="Q33" i="23" s="1"/>
  <c r="F33" i="23"/>
  <c r="E33" i="23" s="1"/>
  <c r="D33" i="23"/>
  <c r="H33" i="23" s="1"/>
  <c r="L33" i="23" s="1"/>
  <c r="K33" i="23" s="1"/>
  <c r="V40" i="30"/>
  <c r="A35" i="7"/>
  <c r="S40" i="7"/>
  <c r="D32" i="15"/>
  <c r="F32" i="15" s="1"/>
  <c r="G32" i="15" s="1"/>
  <c r="D34" i="25"/>
  <c r="E34" i="25" s="1"/>
  <c r="B34" i="7"/>
  <c r="D34" i="7" s="1"/>
  <c r="F34" i="7" s="1"/>
  <c r="I34" i="7"/>
  <c r="C34" i="7"/>
  <c r="E34" i="7" s="1"/>
  <c r="S36" i="15"/>
  <c r="A34" i="15"/>
  <c r="C33" i="15"/>
  <c r="E33" i="15" s="1"/>
  <c r="I33" i="15"/>
  <c r="B33" i="15"/>
  <c r="S35" i="13"/>
  <c r="G31" i="15"/>
  <c r="D33" i="7"/>
  <c r="F33" i="7" s="1"/>
  <c r="G33" i="7" s="1"/>
  <c r="AA63" i="21"/>
  <c r="Q42" i="25"/>
  <c r="D34" i="21"/>
  <c r="A35" i="21"/>
  <c r="B34" i="21"/>
  <c r="Q34" i="21" s="1"/>
  <c r="F34" i="21"/>
  <c r="E34" i="21" s="1"/>
  <c r="F33" i="28"/>
  <c r="E33" i="28" s="1"/>
  <c r="D33" i="28"/>
  <c r="C33" i="28" s="1"/>
  <c r="B33" i="28"/>
  <c r="Q33" i="28" s="1"/>
  <c r="AF41" i="20"/>
  <c r="N31" i="21"/>
  <c r="M31" i="21" s="1"/>
  <c r="AA41" i="28"/>
  <c r="A34" i="28"/>
  <c r="K32" i="21"/>
  <c r="N32" i="21"/>
  <c r="M32" i="21" s="1"/>
  <c r="C36" i="16"/>
  <c r="E36" i="16" s="1"/>
  <c r="S41" i="16"/>
  <c r="V40" i="14"/>
  <c r="A35" i="13" l="1"/>
  <c r="B35" i="13" s="1"/>
  <c r="B34" i="13"/>
  <c r="D34" i="13" s="1"/>
  <c r="B26" i="19"/>
  <c r="B36" i="16"/>
  <c r="D36" i="16" s="1"/>
  <c r="A29" i="17"/>
  <c r="A36" i="13"/>
  <c r="I36" i="13" s="1"/>
  <c r="B27" i="17"/>
  <c r="I36" i="16"/>
  <c r="C35" i="13"/>
  <c r="E35" i="13" s="1"/>
  <c r="F28" i="17"/>
  <c r="A27" i="19"/>
  <c r="F27" i="19" s="1"/>
  <c r="L28" i="17"/>
  <c r="G35" i="16"/>
  <c r="I34" i="30"/>
  <c r="J34" i="30" s="1"/>
  <c r="L35" i="30"/>
  <c r="G34" i="30"/>
  <c r="C27" i="17"/>
  <c r="D35" i="30"/>
  <c r="H35" i="30" s="1"/>
  <c r="A36" i="30"/>
  <c r="A37" i="30" s="1"/>
  <c r="B35" i="30"/>
  <c r="E35" i="30" s="1"/>
  <c r="C35" i="30"/>
  <c r="F35" i="30" s="1"/>
  <c r="O33" i="29"/>
  <c r="N33" i="29" s="1"/>
  <c r="L27" i="19" s="1"/>
  <c r="L32" i="9"/>
  <c r="K32" i="9" s="1"/>
  <c r="Q32" i="29"/>
  <c r="S31" i="29"/>
  <c r="R31" i="29" s="1"/>
  <c r="D25" i="19" s="1"/>
  <c r="P31" i="29"/>
  <c r="C25" i="19" s="1"/>
  <c r="I34" i="29"/>
  <c r="F34" i="29"/>
  <c r="D34" i="29"/>
  <c r="B34" i="29"/>
  <c r="V34" i="29" s="1"/>
  <c r="AF39" i="29"/>
  <c r="A35" i="29"/>
  <c r="M33" i="29"/>
  <c r="C33" i="29"/>
  <c r="H33" i="29"/>
  <c r="J33" i="29" s="1"/>
  <c r="G33" i="29"/>
  <c r="I35" i="13"/>
  <c r="N33" i="22"/>
  <c r="M33" i="22" s="1"/>
  <c r="B35" i="14"/>
  <c r="E35" i="14" s="1"/>
  <c r="G35" i="14" s="1"/>
  <c r="D35" i="14"/>
  <c r="H35" i="14" s="1"/>
  <c r="L29" i="17" s="1"/>
  <c r="L35" i="14"/>
  <c r="A36" i="14"/>
  <c r="B36" i="14" s="1"/>
  <c r="E36" i="14" s="1"/>
  <c r="F34" i="13"/>
  <c r="G34" i="13" s="1"/>
  <c r="I34" i="14"/>
  <c r="J33" i="14"/>
  <c r="D27" i="17" s="1"/>
  <c r="G35" i="25"/>
  <c r="G34" i="14"/>
  <c r="A36" i="25"/>
  <c r="G36" i="25" s="1"/>
  <c r="C34" i="27"/>
  <c r="E34" i="27" s="1"/>
  <c r="B34" i="27"/>
  <c r="I34" i="27"/>
  <c r="A35" i="27"/>
  <c r="S36" i="27"/>
  <c r="F33" i="27"/>
  <c r="G33" i="27" s="1"/>
  <c r="N31" i="9"/>
  <c r="M31" i="9" s="1"/>
  <c r="H34" i="20"/>
  <c r="J34" i="20" s="1"/>
  <c r="G31" i="26"/>
  <c r="J31" i="26"/>
  <c r="I31" i="26" s="1"/>
  <c r="E34" i="20"/>
  <c r="N32" i="28"/>
  <c r="M32" i="28" s="1"/>
  <c r="I32" i="28"/>
  <c r="C33" i="23"/>
  <c r="G34" i="7"/>
  <c r="E32" i="26"/>
  <c r="V34" i="20"/>
  <c r="F33" i="26"/>
  <c r="H33" i="26" s="1"/>
  <c r="G33" i="26" s="1"/>
  <c r="B34" i="26"/>
  <c r="M34" i="26" s="1"/>
  <c r="D34" i="26"/>
  <c r="C34" i="26" s="1"/>
  <c r="N31" i="28"/>
  <c r="M31" i="28" s="1"/>
  <c r="W42" i="26"/>
  <c r="A35" i="26"/>
  <c r="E34" i="22"/>
  <c r="H32" i="26"/>
  <c r="G32" i="26" s="1"/>
  <c r="L33" i="9"/>
  <c r="K33" i="9" s="1"/>
  <c r="H34" i="22"/>
  <c r="G34" i="22" s="1"/>
  <c r="F34" i="9"/>
  <c r="E34" i="9" s="1"/>
  <c r="D34" i="9"/>
  <c r="H34" i="9" s="1"/>
  <c r="G34" i="9" s="1"/>
  <c r="B34" i="9"/>
  <c r="Q34" i="9" s="1"/>
  <c r="C33" i="9"/>
  <c r="J33" i="23"/>
  <c r="I33" i="23" s="1"/>
  <c r="AA38" i="9"/>
  <c r="A35" i="9"/>
  <c r="G33" i="23"/>
  <c r="G33" i="21"/>
  <c r="A36" i="22"/>
  <c r="AA43" i="22"/>
  <c r="G32" i="23"/>
  <c r="F35" i="20"/>
  <c r="O35" i="20" s="1"/>
  <c r="N35" i="20" s="1"/>
  <c r="I35" i="20"/>
  <c r="G35" i="20" s="1"/>
  <c r="D35" i="20"/>
  <c r="C35" i="20" s="1"/>
  <c r="B35" i="20"/>
  <c r="A36" i="20"/>
  <c r="L32" i="23"/>
  <c r="K32" i="23" s="1"/>
  <c r="Q33" i="20"/>
  <c r="P33" i="20" s="1"/>
  <c r="L33" i="20"/>
  <c r="K33" i="20" s="1"/>
  <c r="F35" i="22"/>
  <c r="J35" i="22" s="1"/>
  <c r="I35" i="22" s="1"/>
  <c r="D35" i="22"/>
  <c r="H35" i="22" s="1"/>
  <c r="G35" i="22" s="1"/>
  <c r="B35" i="22"/>
  <c r="Q35" i="22" s="1"/>
  <c r="L33" i="21"/>
  <c r="K33" i="21" s="1"/>
  <c r="P32" i="20"/>
  <c r="S32" i="20"/>
  <c r="R32" i="20" s="1"/>
  <c r="D34" i="23"/>
  <c r="C34" i="23" s="1"/>
  <c r="F34" i="23"/>
  <c r="E34" i="23" s="1"/>
  <c r="B34" i="23"/>
  <c r="Q34" i="23" s="1"/>
  <c r="AA41" i="23"/>
  <c r="A35" i="23"/>
  <c r="J33" i="9"/>
  <c r="I33" i="9" s="1"/>
  <c r="M34" i="20"/>
  <c r="I34" i="15"/>
  <c r="C34" i="15"/>
  <c r="E34" i="15" s="1"/>
  <c r="B34" i="15"/>
  <c r="D34" i="15" s="1"/>
  <c r="F34" i="15" s="1"/>
  <c r="S37" i="15"/>
  <c r="A35" i="15"/>
  <c r="A36" i="7"/>
  <c r="S41" i="7"/>
  <c r="C35" i="7"/>
  <c r="E35" i="7" s="1"/>
  <c r="I35" i="7"/>
  <c r="B35" i="7"/>
  <c r="D35" i="7" s="1"/>
  <c r="F35" i="7" s="1"/>
  <c r="D35" i="13"/>
  <c r="F35" i="13" s="1"/>
  <c r="F36" i="16"/>
  <c r="G36" i="16" s="1"/>
  <c r="V41" i="30"/>
  <c r="S36" i="13"/>
  <c r="D33" i="15"/>
  <c r="F33" i="15" s="1"/>
  <c r="AF42" i="20"/>
  <c r="J34" i="21"/>
  <c r="I34" i="21" s="1"/>
  <c r="AA64" i="21"/>
  <c r="A36" i="21"/>
  <c r="F35" i="21"/>
  <c r="J35" i="21" s="1"/>
  <c r="I35" i="21" s="1"/>
  <c r="B35" i="21"/>
  <c r="Q35" i="21" s="1"/>
  <c r="D35" i="21"/>
  <c r="H35" i="21" s="1"/>
  <c r="H34" i="21"/>
  <c r="D34" i="28"/>
  <c r="C34" i="28" s="1"/>
  <c r="F34" i="28"/>
  <c r="J34" i="28" s="1"/>
  <c r="B34" i="28"/>
  <c r="Q34" i="28" s="1"/>
  <c r="Q43" i="25"/>
  <c r="A35" i="28"/>
  <c r="AA42" i="28"/>
  <c r="H33" i="28"/>
  <c r="C34" i="21"/>
  <c r="D35" i="25"/>
  <c r="E35" i="25" s="1"/>
  <c r="J33" i="28"/>
  <c r="I33" i="28" s="1"/>
  <c r="V41" i="14"/>
  <c r="B37" i="16"/>
  <c r="D37" i="16" s="1"/>
  <c r="F37" i="16" s="1"/>
  <c r="C37" i="16"/>
  <c r="E37" i="16" s="1"/>
  <c r="I37" i="16"/>
  <c r="S42" i="16"/>
  <c r="A38" i="16"/>
  <c r="B28" i="17" l="1"/>
  <c r="A37" i="13"/>
  <c r="I37" i="13" s="1"/>
  <c r="C36" i="13"/>
  <c r="E36" i="13" s="1"/>
  <c r="B36" i="13"/>
  <c r="D36" i="13" s="1"/>
  <c r="I35" i="30"/>
  <c r="J35" i="30" s="1"/>
  <c r="A30" i="17"/>
  <c r="C36" i="14"/>
  <c r="F36" i="14" s="1"/>
  <c r="A28" i="19"/>
  <c r="F28" i="19" s="1"/>
  <c r="N32" i="9"/>
  <c r="M32" i="9" s="1"/>
  <c r="D36" i="14"/>
  <c r="F29" i="17"/>
  <c r="C28" i="17"/>
  <c r="G35" i="30"/>
  <c r="B29" i="17" s="1"/>
  <c r="C36" i="30"/>
  <c r="F36" i="30" s="1"/>
  <c r="L36" i="30"/>
  <c r="D36" i="30"/>
  <c r="H36" i="30" s="1"/>
  <c r="B36" i="30"/>
  <c r="E36" i="30" s="1"/>
  <c r="H34" i="23"/>
  <c r="G34" i="23" s="1"/>
  <c r="L33" i="29"/>
  <c r="K33" i="29" s="1"/>
  <c r="B27" i="19" s="1"/>
  <c r="Q33" i="29"/>
  <c r="B35" i="29"/>
  <c r="V35" i="29" s="1"/>
  <c r="F35" i="29"/>
  <c r="E35" i="29" s="1"/>
  <c r="I35" i="29"/>
  <c r="D35" i="29"/>
  <c r="M35" i="29" s="1"/>
  <c r="AF40" i="29"/>
  <c r="A36" i="29"/>
  <c r="M34" i="29"/>
  <c r="C34" i="29"/>
  <c r="O34" i="29"/>
  <c r="N34" i="29" s="1"/>
  <c r="L28" i="19" s="1"/>
  <c r="E34" i="29"/>
  <c r="H34" i="29"/>
  <c r="J34" i="29" s="1"/>
  <c r="G34" i="29"/>
  <c r="P32" i="29"/>
  <c r="C26" i="19" s="1"/>
  <c r="S32" i="29"/>
  <c r="R32" i="29" s="1"/>
  <c r="D26" i="19" s="1"/>
  <c r="A37" i="25"/>
  <c r="G37" i="25" s="1"/>
  <c r="B36" i="25"/>
  <c r="C36" i="25" s="1"/>
  <c r="D36" i="25" s="1"/>
  <c r="I35" i="14"/>
  <c r="C29" i="17" s="1"/>
  <c r="E35" i="20"/>
  <c r="H34" i="28"/>
  <c r="L34" i="28" s="1"/>
  <c r="K34" i="28" s="1"/>
  <c r="H36" i="14"/>
  <c r="L30" i="17" s="1"/>
  <c r="A37" i="14"/>
  <c r="L37" i="14" s="1"/>
  <c r="J34" i="14"/>
  <c r="D28" i="17" s="1"/>
  <c r="L36" i="14"/>
  <c r="F30" i="17" s="1"/>
  <c r="G34" i="15"/>
  <c r="S37" i="27"/>
  <c r="A36" i="27"/>
  <c r="C35" i="27"/>
  <c r="E35" i="27" s="1"/>
  <c r="I35" i="27"/>
  <c r="B35" i="27"/>
  <c r="D35" i="27" s="1"/>
  <c r="D34" i="27"/>
  <c r="F34" i="27" s="1"/>
  <c r="G34" i="27" s="1"/>
  <c r="G36" i="14"/>
  <c r="J34" i="23"/>
  <c r="I34" i="23" s="1"/>
  <c r="E35" i="21"/>
  <c r="S33" i="20"/>
  <c r="R33" i="20" s="1"/>
  <c r="J34" i="9"/>
  <c r="I34" i="9" s="1"/>
  <c r="M35" i="20"/>
  <c r="L35" i="20" s="1"/>
  <c r="W43" i="26"/>
  <c r="A36" i="26"/>
  <c r="L34" i="22"/>
  <c r="N34" i="22" s="1"/>
  <c r="M34" i="22" s="1"/>
  <c r="F34" i="26"/>
  <c r="H34" i="26" s="1"/>
  <c r="G34" i="26" s="1"/>
  <c r="H35" i="20"/>
  <c r="J35" i="20" s="1"/>
  <c r="C34" i="9"/>
  <c r="J33" i="26"/>
  <c r="I33" i="26" s="1"/>
  <c r="E33" i="26"/>
  <c r="D35" i="26"/>
  <c r="F35" i="26" s="1"/>
  <c r="B35" i="26"/>
  <c r="M35" i="26" s="1"/>
  <c r="V35" i="20"/>
  <c r="L34" i="9"/>
  <c r="K34" i="9" s="1"/>
  <c r="J32" i="26"/>
  <c r="I32" i="26" s="1"/>
  <c r="E35" i="22"/>
  <c r="N32" i="23"/>
  <c r="M32" i="23" s="1"/>
  <c r="B35" i="9"/>
  <c r="Q35" i="9" s="1"/>
  <c r="D35" i="9"/>
  <c r="H35" i="9" s="1"/>
  <c r="G35" i="9" s="1"/>
  <c r="F35" i="9"/>
  <c r="E35" i="9" s="1"/>
  <c r="AA39" i="9"/>
  <c r="A36" i="9"/>
  <c r="C35" i="22"/>
  <c r="L35" i="22"/>
  <c r="K35" i="22" s="1"/>
  <c r="L34" i="23"/>
  <c r="AA42" i="23"/>
  <c r="A36" i="23"/>
  <c r="N33" i="23"/>
  <c r="M33" i="23" s="1"/>
  <c r="I36" i="20"/>
  <c r="G36" i="20" s="1"/>
  <c r="A37" i="20"/>
  <c r="D36" i="20"/>
  <c r="M36" i="20" s="1"/>
  <c r="F36" i="20"/>
  <c r="B36" i="20"/>
  <c r="A37" i="22"/>
  <c r="AA44" i="22"/>
  <c r="Q34" i="20"/>
  <c r="L34" i="20"/>
  <c r="K34" i="20" s="1"/>
  <c r="B36" i="22"/>
  <c r="Q36" i="22" s="1"/>
  <c r="D36" i="22"/>
  <c r="C36" i="22" s="1"/>
  <c r="F36" i="22"/>
  <c r="E36" i="22" s="1"/>
  <c r="N33" i="9"/>
  <c r="M33" i="9" s="1"/>
  <c r="F35" i="23"/>
  <c r="J35" i="23" s="1"/>
  <c r="I35" i="23" s="1"/>
  <c r="B35" i="23"/>
  <c r="Q35" i="23" s="1"/>
  <c r="D35" i="23"/>
  <c r="C35" i="23" s="1"/>
  <c r="N33" i="21"/>
  <c r="M33" i="21" s="1"/>
  <c r="F36" i="13"/>
  <c r="G35" i="7"/>
  <c r="S42" i="7"/>
  <c r="A37" i="7"/>
  <c r="B36" i="7"/>
  <c r="D36" i="7" s="1"/>
  <c r="F36" i="7" s="1"/>
  <c r="C36" i="7"/>
  <c r="E36" i="7" s="1"/>
  <c r="I36" i="7"/>
  <c r="S37" i="13"/>
  <c r="V42" i="30"/>
  <c r="A38" i="30"/>
  <c r="B35" i="15"/>
  <c r="D35" i="15" s="1"/>
  <c r="C35" i="15"/>
  <c r="E35" i="15" s="1"/>
  <c r="I35" i="15"/>
  <c r="S38" i="15"/>
  <c r="A36" i="15"/>
  <c r="C37" i="30"/>
  <c r="F37" i="30" s="1"/>
  <c r="L37" i="30"/>
  <c r="B37" i="30"/>
  <c r="E37" i="30" s="1"/>
  <c r="D37" i="30"/>
  <c r="H37" i="30" s="1"/>
  <c r="G35" i="13"/>
  <c r="G33" i="15"/>
  <c r="I34" i="28"/>
  <c r="G35" i="21"/>
  <c r="G37" i="16"/>
  <c r="F36" i="21"/>
  <c r="J36" i="21" s="1"/>
  <c r="I36" i="21" s="1"/>
  <c r="D36" i="21"/>
  <c r="H36" i="21" s="1"/>
  <c r="A37" i="21"/>
  <c r="B36" i="21"/>
  <c r="Q36" i="21" s="1"/>
  <c r="L35" i="21"/>
  <c r="K35" i="21" s="1"/>
  <c r="G34" i="21"/>
  <c r="C35" i="21"/>
  <c r="F35" i="28"/>
  <c r="E35" i="28" s="1"/>
  <c r="B35" i="28"/>
  <c r="Q35" i="28" s="1"/>
  <c r="D35" i="28"/>
  <c r="C35" i="28" s="1"/>
  <c r="Q44" i="25"/>
  <c r="AF43" i="20"/>
  <c r="E34" i="28"/>
  <c r="AA43" i="28"/>
  <c r="A36" i="28"/>
  <c r="L33" i="28"/>
  <c r="K33" i="28" s="1"/>
  <c r="G33" i="28"/>
  <c r="AA65" i="21"/>
  <c r="L34" i="21"/>
  <c r="K34" i="21" s="1"/>
  <c r="C38" i="16"/>
  <c r="E38" i="16" s="1"/>
  <c r="I38" i="16"/>
  <c r="B38" i="16"/>
  <c r="D38" i="16" s="1"/>
  <c r="S43" i="16"/>
  <c r="A39" i="16"/>
  <c r="V42" i="14"/>
  <c r="G36" i="13" l="1"/>
  <c r="G36" i="30"/>
  <c r="B30" i="17" s="1"/>
  <c r="A38" i="13"/>
  <c r="C37" i="13"/>
  <c r="E37" i="13" s="1"/>
  <c r="B37" i="13"/>
  <c r="D37" i="13" s="1"/>
  <c r="G37" i="30"/>
  <c r="C37" i="14"/>
  <c r="F37" i="14" s="1"/>
  <c r="A31" i="17"/>
  <c r="G34" i="28"/>
  <c r="B37" i="25"/>
  <c r="C37" i="25" s="1"/>
  <c r="A38" i="25"/>
  <c r="A39" i="25" s="1"/>
  <c r="A29" i="19"/>
  <c r="F29" i="19" s="1"/>
  <c r="I36" i="30"/>
  <c r="J36" i="30" s="1"/>
  <c r="I36" i="14"/>
  <c r="J36" i="14" s="1"/>
  <c r="F31" i="17"/>
  <c r="K35" i="20"/>
  <c r="N34" i="28"/>
  <c r="M34" i="28" s="1"/>
  <c r="O35" i="29"/>
  <c r="N35" i="29" s="1"/>
  <c r="L29" i="19" s="1"/>
  <c r="J35" i="14"/>
  <c r="D29" i="17" s="1"/>
  <c r="Q34" i="29"/>
  <c r="P34" i="29" s="1"/>
  <c r="L34" i="29"/>
  <c r="K34" i="29" s="1"/>
  <c r="B28" i="19" s="1"/>
  <c r="F36" i="29"/>
  <c r="O36" i="29" s="1"/>
  <c r="N36" i="29" s="1"/>
  <c r="I36" i="29"/>
  <c r="B36" i="29"/>
  <c r="V36" i="29" s="1"/>
  <c r="D36" i="29"/>
  <c r="AF41" i="29"/>
  <c r="A37" i="29"/>
  <c r="C35" i="29"/>
  <c r="G35" i="29"/>
  <c r="H35" i="29"/>
  <c r="J35" i="29" s="1"/>
  <c r="P33" i="29"/>
  <c r="C27" i="19" s="1"/>
  <c r="S33" i="29"/>
  <c r="R33" i="29" s="1"/>
  <c r="D27" i="19" s="1"/>
  <c r="Q35" i="20"/>
  <c r="P35" i="20" s="1"/>
  <c r="L35" i="9"/>
  <c r="K35" i="9" s="1"/>
  <c r="C35" i="9"/>
  <c r="A38" i="14"/>
  <c r="B38" i="14" s="1"/>
  <c r="E38" i="14" s="1"/>
  <c r="B37" i="14"/>
  <c r="E37" i="14" s="1"/>
  <c r="G37" i="14" s="1"/>
  <c r="B31" i="17" s="1"/>
  <c r="D37" i="14"/>
  <c r="H37" i="14" s="1"/>
  <c r="L31" i="17" s="1"/>
  <c r="N34" i="9"/>
  <c r="M34" i="9" s="1"/>
  <c r="F35" i="27"/>
  <c r="G35" i="27" s="1"/>
  <c r="B36" i="27"/>
  <c r="D36" i="27" s="1"/>
  <c r="C36" i="27"/>
  <c r="E36" i="27" s="1"/>
  <c r="I36" i="27"/>
  <c r="S38" i="27"/>
  <c r="A37" i="27"/>
  <c r="J35" i="9"/>
  <c r="I35" i="9" s="1"/>
  <c r="E36" i="21"/>
  <c r="K34" i="22"/>
  <c r="G36" i="7"/>
  <c r="E35" i="26"/>
  <c r="C35" i="26"/>
  <c r="H35" i="26"/>
  <c r="G35" i="26" s="1"/>
  <c r="H36" i="22"/>
  <c r="L36" i="22" s="1"/>
  <c r="K36" i="22" s="1"/>
  <c r="J34" i="26"/>
  <c r="I34" i="26" s="1"/>
  <c r="E34" i="26"/>
  <c r="B36" i="26"/>
  <c r="M36" i="26" s="1"/>
  <c r="D36" i="26"/>
  <c r="F36" i="26" s="1"/>
  <c r="W44" i="26"/>
  <c r="A37" i="26"/>
  <c r="L36" i="20"/>
  <c r="C36" i="20"/>
  <c r="D37" i="20"/>
  <c r="A38" i="20"/>
  <c r="B37" i="20"/>
  <c r="F37" i="20"/>
  <c r="O37" i="20" s="1"/>
  <c r="N37" i="20" s="1"/>
  <c r="I37" i="20"/>
  <c r="G37" i="20" s="1"/>
  <c r="D36" i="23"/>
  <c r="H36" i="23" s="1"/>
  <c r="G36" i="23" s="1"/>
  <c r="F36" i="23"/>
  <c r="J36" i="23" s="1"/>
  <c r="I36" i="23" s="1"/>
  <c r="B36" i="23"/>
  <c r="Q36" i="23" s="1"/>
  <c r="E36" i="20"/>
  <c r="O36" i="20"/>
  <c r="N36" i="20" s="1"/>
  <c r="H36" i="20"/>
  <c r="J36" i="20" s="1"/>
  <c r="AA43" i="23"/>
  <c r="A37" i="23"/>
  <c r="K34" i="23"/>
  <c r="N34" i="23"/>
  <c r="M34" i="23" s="1"/>
  <c r="F36" i="9"/>
  <c r="J36" i="9" s="1"/>
  <c r="I36" i="9" s="1"/>
  <c r="D36" i="9"/>
  <c r="C36" i="9" s="1"/>
  <c r="B36" i="9"/>
  <c r="Q36" i="9" s="1"/>
  <c r="AA40" i="9"/>
  <c r="A37" i="9"/>
  <c r="J36" i="22"/>
  <c r="I36" i="22" s="1"/>
  <c r="N35" i="22"/>
  <c r="M35" i="22" s="1"/>
  <c r="P34" i="20"/>
  <c r="S34" i="20"/>
  <c r="R34" i="20" s="1"/>
  <c r="L36" i="21"/>
  <c r="K36" i="21" s="1"/>
  <c r="A38" i="22"/>
  <c r="AA45" i="22"/>
  <c r="D37" i="22"/>
  <c r="H37" i="22" s="1"/>
  <c r="G37" i="22" s="1"/>
  <c r="B37" i="22"/>
  <c r="Q37" i="22" s="1"/>
  <c r="F37" i="22"/>
  <c r="E37" i="22" s="1"/>
  <c r="H35" i="23"/>
  <c r="L35" i="23" s="1"/>
  <c r="K35" i="23" s="1"/>
  <c r="V36" i="20"/>
  <c r="C36" i="21"/>
  <c r="E35" i="23"/>
  <c r="F35" i="15"/>
  <c r="G35" i="15" s="1"/>
  <c r="I37" i="30"/>
  <c r="J37" i="30" s="1"/>
  <c r="F37" i="13"/>
  <c r="G37" i="13" s="1"/>
  <c r="A39" i="13"/>
  <c r="S38" i="13"/>
  <c r="C38" i="13"/>
  <c r="E38" i="13" s="1"/>
  <c r="B38" i="13"/>
  <c r="I38" i="13"/>
  <c r="I36" i="15"/>
  <c r="C36" i="15"/>
  <c r="E36" i="15" s="1"/>
  <c r="B36" i="15"/>
  <c r="D36" i="15" s="1"/>
  <c r="S39" i="15"/>
  <c r="A37" i="15"/>
  <c r="C37" i="7"/>
  <c r="E37" i="7" s="1"/>
  <c r="I37" i="7"/>
  <c r="B37" i="7"/>
  <c r="D37" i="7" s="1"/>
  <c r="F37" i="7" s="1"/>
  <c r="A38" i="7"/>
  <c r="S43" i="7"/>
  <c r="B38" i="30"/>
  <c r="E38" i="30" s="1"/>
  <c r="L38" i="30"/>
  <c r="D38" i="30"/>
  <c r="H38" i="30" s="1"/>
  <c r="C38" i="30"/>
  <c r="F38" i="30" s="1"/>
  <c r="A39" i="30"/>
  <c r="V43" i="30"/>
  <c r="D37" i="25"/>
  <c r="E37" i="25" s="1"/>
  <c r="G38" i="25"/>
  <c r="B38" i="25"/>
  <c r="C38" i="25" s="1"/>
  <c r="N33" i="28"/>
  <c r="M33" i="28" s="1"/>
  <c r="G36" i="21"/>
  <c r="D37" i="21"/>
  <c r="C37" i="21" s="1"/>
  <c r="B37" i="21"/>
  <c r="Q37" i="21" s="1"/>
  <c r="F37" i="21"/>
  <c r="E37" i="21" s="1"/>
  <c r="A38" i="21"/>
  <c r="N35" i="21"/>
  <c r="M35" i="21" s="1"/>
  <c r="D36" i="28"/>
  <c r="C36" i="28" s="1"/>
  <c r="B36" i="28"/>
  <c r="Q36" i="28" s="1"/>
  <c r="F36" i="28"/>
  <c r="J36" i="28" s="1"/>
  <c r="I36" i="28" s="1"/>
  <c r="AA66" i="21"/>
  <c r="N34" i="21"/>
  <c r="M34" i="21" s="1"/>
  <c r="AF44" i="20"/>
  <c r="H35" i="28"/>
  <c r="AA44" i="28"/>
  <c r="A37" i="28"/>
  <c r="Q45" i="25"/>
  <c r="J35" i="28"/>
  <c r="I35" i="28" s="1"/>
  <c r="E36" i="25"/>
  <c r="F38" i="16"/>
  <c r="G38" i="16" s="1"/>
  <c r="V43" i="14"/>
  <c r="I39" i="16"/>
  <c r="B39" i="16"/>
  <c r="D39" i="16" s="1"/>
  <c r="C39" i="16"/>
  <c r="E39" i="16" s="1"/>
  <c r="S44" i="16"/>
  <c r="A40" i="16"/>
  <c r="C30" i="17" l="1"/>
  <c r="D30" i="17"/>
  <c r="C28" i="19"/>
  <c r="S34" i="29"/>
  <c r="R34" i="29" s="1"/>
  <c r="D28" i="19"/>
  <c r="A30" i="19"/>
  <c r="F30" i="19" s="1"/>
  <c r="L30" i="19"/>
  <c r="G38" i="30"/>
  <c r="J37" i="21"/>
  <c r="I37" i="21" s="1"/>
  <c r="E36" i="29"/>
  <c r="A32" i="17"/>
  <c r="A39" i="14"/>
  <c r="A40" i="14" s="1"/>
  <c r="D38" i="14"/>
  <c r="H38" i="14" s="1"/>
  <c r="L32" i="17" s="1"/>
  <c r="V37" i="20"/>
  <c r="L35" i="29"/>
  <c r="K35" i="29" s="1"/>
  <c r="B29" i="19" s="1"/>
  <c r="Q35" i="29"/>
  <c r="F37" i="29"/>
  <c r="D37" i="29"/>
  <c r="M37" i="29" s="1"/>
  <c r="L37" i="29" s="1"/>
  <c r="B37" i="29"/>
  <c r="V37" i="29" s="1"/>
  <c r="I37" i="29"/>
  <c r="AF42" i="29"/>
  <c r="A38" i="29"/>
  <c r="G36" i="22"/>
  <c r="M36" i="29"/>
  <c r="C36" i="29"/>
  <c r="H36" i="29"/>
  <c r="J36" i="29" s="1"/>
  <c r="G36" i="29"/>
  <c r="S35" i="20"/>
  <c r="R35" i="20" s="1"/>
  <c r="J37" i="22"/>
  <c r="I37" i="22" s="1"/>
  <c r="C36" i="23"/>
  <c r="L38" i="14"/>
  <c r="F32" i="17" s="1"/>
  <c r="C38" i="14"/>
  <c r="F38" i="14" s="1"/>
  <c r="G38" i="14" s="1"/>
  <c r="I37" i="14"/>
  <c r="C31" i="17" s="1"/>
  <c r="C36" i="26"/>
  <c r="N35" i="9"/>
  <c r="M35" i="9" s="1"/>
  <c r="E37" i="20"/>
  <c r="B37" i="27"/>
  <c r="D37" i="27" s="1"/>
  <c r="F37" i="27" s="1"/>
  <c r="I37" i="27"/>
  <c r="C37" i="27"/>
  <c r="E37" i="27" s="1"/>
  <c r="A38" i="27"/>
  <c r="S39" i="27"/>
  <c r="F36" i="27"/>
  <c r="G36" i="27" s="1"/>
  <c r="E36" i="28"/>
  <c r="H37" i="21"/>
  <c r="L37" i="21" s="1"/>
  <c r="K37" i="21" s="1"/>
  <c r="D37" i="26"/>
  <c r="F37" i="26" s="1"/>
  <c r="E37" i="26" s="1"/>
  <c r="B37" i="26"/>
  <c r="M37" i="26" s="1"/>
  <c r="W45" i="26"/>
  <c r="A38" i="26"/>
  <c r="H36" i="26"/>
  <c r="G36" i="26" s="1"/>
  <c r="L37" i="22"/>
  <c r="K37" i="22" s="1"/>
  <c r="E36" i="26"/>
  <c r="C37" i="22"/>
  <c r="J35" i="26"/>
  <c r="I35" i="26" s="1"/>
  <c r="H36" i="28"/>
  <c r="G36" i="28" s="1"/>
  <c r="A39" i="22"/>
  <c r="AA46" i="22"/>
  <c r="H36" i="9"/>
  <c r="G36" i="9" s="1"/>
  <c r="F38" i="22"/>
  <c r="J38" i="22" s="1"/>
  <c r="I38" i="22" s="1"/>
  <c r="B38" i="22"/>
  <c r="Q38" i="22" s="1"/>
  <c r="D38" i="22"/>
  <c r="H38" i="22" s="1"/>
  <c r="G38" i="22" s="1"/>
  <c r="E36" i="9"/>
  <c r="N35" i="23"/>
  <c r="M35" i="23" s="1"/>
  <c r="G35" i="23"/>
  <c r="H37" i="20"/>
  <c r="J37" i="20" s="1"/>
  <c r="F37" i="23"/>
  <c r="J37" i="23" s="1"/>
  <c r="I37" i="23" s="1"/>
  <c r="D37" i="23"/>
  <c r="H37" i="23" s="1"/>
  <c r="G37" i="23" s="1"/>
  <c r="B37" i="23"/>
  <c r="Q37" i="23" s="1"/>
  <c r="AA44" i="23"/>
  <c r="A38" i="23"/>
  <c r="A39" i="20"/>
  <c r="I38" i="20"/>
  <c r="D38" i="20"/>
  <c r="C38" i="20" s="1"/>
  <c r="F38" i="20"/>
  <c r="O38" i="20" s="1"/>
  <c r="N38" i="20" s="1"/>
  <c r="B38" i="20"/>
  <c r="C37" i="20"/>
  <c r="M37" i="20"/>
  <c r="N36" i="22"/>
  <c r="M36" i="22" s="1"/>
  <c r="N36" i="21"/>
  <c r="M36" i="21" s="1"/>
  <c r="D37" i="9"/>
  <c r="H37" i="9" s="1"/>
  <c r="G37" i="9" s="1"/>
  <c r="B37" i="9"/>
  <c r="Q37" i="9" s="1"/>
  <c r="F37" i="9"/>
  <c r="J37" i="9" s="1"/>
  <c r="I37" i="9" s="1"/>
  <c r="L36" i="23"/>
  <c r="K36" i="23" s="1"/>
  <c r="AA41" i="9"/>
  <c r="A38" i="9"/>
  <c r="E36" i="23"/>
  <c r="Q36" i="20"/>
  <c r="K36" i="20"/>
  <c r="F39" i="16"/>
  <c r="G39" i="16" s="1"/>
  <c r="I38" i="30"/>
  <c r="J38" i="30" s="1"/>
  <c r="G37" i="7"/>
  <c r="D38" i="13"/>
  <c r="F38" i="13" s="1"/>
  <c r="A39" i="7"/>
  <c r="S44" i="7"/>
  <c r="B38" i="7"/>
  <c r="D38" i="7" s="1"/>
  <c r="C38" i="7"/>
  <c r="E38" i="7" s="1"/>
  <c r="I38" i="7"/>
  <c r="C39" i="30"/>
  <c r="F39" i="30" s="1"/>
  <c r="L39" i="30"/>
  <c r="D39" i="30"/>
  <c r="H39" i="30" s="1"/>
  <c r="B39" i="30"/>
  <c r="E39" i="30" s="1"/>
  <c r="G39" i="30" s="1"/>
  <c r="D38" i="25"/>
  <c r="E38" i="25" s="1"/>
  <c r="B39" i="13"/>
  <c r="D39" i="13" s="1"/>
  <c r="F39" i="13" s="1"/>
  <c r="C39" i="13"/>
  <c r="E39" i="13" s="1"/>
  <c r="I39" i="13"/>
  <c r="C37" i="15"/>
  <c r="E37" i="15" s="1"/>
  <c r="I37" i="15"/>
  <c r="B37" i="15"/>
  <c r="S39" i="13"/>
  <c r="A40" i="13"/>
  <c r="S40" i="15"/>
  <c r="A38" i="15"/>
  <c r="V44" i="30"/>
  <c r="A40" i="30"/>
  <c r="F36" i="15"/>
  <c r="G36" i="15" s="1"/>
  <c r="AA67" i="21"/>
  <c r="AA45" i="28"/>
  <c r="A38" i="28"/>
  <c r="Q46" i="25"/>
  <c r="G35" i="28"/>
  <c r="L35" i="28"/>
  <c r="K35" i="28" s="1"/>
  <c r="AF45" i="20"/>
  <c r="B37" i="28"/>
  <c r="Q37" i="28" s="1"/>
  <c r="F37" i="28"/>
  <c r="E37" i="28" s="1"/>
  <c r="D37" i="28"/>
  <c r="C37" i="28" s="1"/>
  <c r="G39" i="25"/>
  <c r="B39" i="25"/>
  <c r="C39" i="25" s="1"/>
  <c r="D39" i="25" s="1"/>
  <c r="A40" i="25"/>
  <c r="B38" i="21"/>
  <c r="Q38" i="21" s="1"/>
  <c r="A39" i="21"/>
  <c r="D38" i="21"/>
  <c r="H38" i="21" s="1"/>
  <c r="F38" i="21"/>
  <c r="E38" i="21" s="1"/>
  <c r="B40" i="16"/>
  <c r="D40" i="16" s="1"/>
  <c r="F40" i="16" s="1"/>
  <c r="I40" i="16"/>
  <c r="C40" i="16"/>
  <c r="E40" i="16" s="1"/>
  <c r="S45" i="16"/>
  <c r="A41" i="16"/>
  <c r="B39" i="14"/>
  <c r="E39" i="14" s="1"/>
  <c r="D39" i="14"/>
  <c r="H39" i="14" s="1"/>
  <c r="L33" i="17" s="1"/>
  <c r="V44" i="14"/>
  <c r="L39" i="14" l="1"/>
  <c r="F33" i="17" s="1"/>
  <c r="A33" i="17"/>
  <c r="C39" i="14"/>
  <c r="F39" i="14" s="1"/>
  <c r="B32" i="17"/>
  <c r="A31" i="19"/>
  <c r="F31" i="19" s="1"/>
  <c r="I38" i="14"/>
  <c r="C32" i="17" s="1"/>
  <c r="G37" i="27"/>
  <c r="C37" i="29"/>
  <c r="J37" i="14"/>
  <c r="D31" i="17" s="1"/>
  <c r="E37" i="9"/>
  <c r="G37" i="21"/>
  <c r="D38" i="29"/>
  <c r="I38" i="29"/>
  <c r="B38" i="29"/>
  <c r="V38" i="29" s="1"/>
  <c r="F38" i="29"/>
  <c r="O38" i="29" s="1"/>
  <c r="N38" i="29" s="1"/>
  <c r="L32" i="19" s="1"/>
  <c r="AF43" i="29"/>
  <c r="A39" i="29"/>
  <c r="G37" i="29"/>
  <c r="H37" i="29"/>
  <c r="L36" i="29"/>
  <c r="K36" i="29" s="1"/>
  <c r="B30" i="19" s="1"/>
  <c r="Q36" i="29"/>
  <c r="P36" i="29" s="1"/>
  <c r="O37" i="29"/>
  <c r="N37" i="29" s="1"/>
  <c r="L31" i="19" s="1"/>
  <c r="E37" i="29"/>
  <c r="S35" i="29"/>
  <c r="R35" i="29" s="1"/>
  <c r="D29" i="19" s="1"/>
  <c r="P35" i="29"/>
  <c r="C29" i="19" s="1"/>
  <c r="H37" i="26"/>
  <c r="G37" i="26" s="1"/>
  <c r="C37" i="26"/>
  <c r="E37" i="23"/>
  <c r="G39" i="13"/>
  <c r="S40" i="27"/>
  <c r="A39" i="27"/>
  <c r="B38" i="27"/>
  <c r="I38" i="27"/>
  <c r="C38" i="27"/>
  <c r="E38" i="27" s="1"/>
  <c r="J36" i="26"/>
  <c r="I36" i="26" s="1"/>
  <c r="N37" i="22"/>
  <c r="M37" i="22" s="1"/>
  <c r="J38" i="21"/>
  <c r="I38" i="21" s="1"/>
  <c r="E38" i="20"/>
  <c r="M38" i="20"/>
  <c r="L38" i="20" s="1"/>
  <c r="L37" i="23"/>
  <c r="K37" i="23" s="1"/>
  <c r="C37" i="23"/>
  <c r="V38" i="20"/>
  <c r="D38" i="26"/>
  <c r="B38" i="26"/>
  <c r="M38" i="26" s="1"/>
  <c r="L36" i="28"/>
  <c r="K36" i="28" s="1"/>
  <c r="W46" i="26"/>
  <c r="A39" i="26"/>
  <c r="J37" i="28"/>
  <c r="I37" i="28" s="1"/>
  <c r="L36" i="9"/>
  <c r="N36" i="9" s="1"/>
  <c r="M36" i="9" s="1"/>
  <c r="E38" i="22"/>
  <c r="C37" i="9"/>
  <c r="D38" i="23"/>
  <c r="H38" i="23" s="1"/>
  <c r="G38" i="23" s="1"/>
  <c r="F38" i="23"/>
  <c r="J38" i="23" s="1"/>
  <c r="I38" i="23" s="1"/>
  <c r="B38" i="23"/>
  <c r="Q38" i="23" s="1"/>
  <c r="L37" i="9"/>
  <c r="AA45" i="23"/>
  <c r="A39" i="23"/>
  <c r="B39" i="20"/>
  <c r="F39" i="20"/>
  <c r="O39" i="20" s="1"/>
  <c r="N39" i="20" s="1"/>
  <c r="D39" i="20"/>
  <c r="C39" i="20" s="1"/>
  <c r="I39" i="20"/>
  <c r="H39" i="20" s="1"/>
  <c r="A40" i="20"/>
  <c r="L38" i="22"/>
  <c r="C38" i="22"/>
  <c r="Q37" i="20"/>
  <c r="P37" i="20" s="1"/>
  <c r="L37" i="20"/>
  <c r="K37" i="20" s="1"/>
  <c r="P36" i="20"/>
  <c r="S36" i="20"/>
  <c r="R36" i="20" s="1"/>
  <c r="D38" i="9"/>
  <c r="C38" i="9" s="1"/>
  <c r="F38" i="9"/>
  <c r="E38" i="9" s="1"/>
  <c r="B38" i="9"/>
  <c r="Q38" i="9" s="1"/>
  <c r="AA42" i="9"/>
  <c r="A39" i="9"/>
  <c r="A40" i="22"/>
  <c r="AA47" i="22"/>
  <c r="F39" i="22"/>
  <c r="E39" i="22" s="1"/>
  <c r="B39" i="22"/>
  <c r="Q39" i="22" s="1"/>
  <c r="D39" i="22"/>
  <c r="C39" i="22" s="1"/>
  <c r="H38" i="20"/>
  <c r="J38" i="20" s="1"/>
  <c r="G38" i="20"/>
  <c r="N36" i="23"/>
  <c r="M36" i="23" s="1"/>
  <c r="I39" i="14"/>
  <c r="C33" i="17" s="1"/>
  <c r="F38" i="7"/>
  <c r="G38" i="7" s="1"/>
  <c r="I40" i="13"/>
  <c r="C40" i="13"/>
  <c r="E40" i="13" s="1"/>
  <c r="B40" i="13"/>
  <c r="D40" i="13" s="1"/>
  <c r="F40" i="13" s="1"/>
  <c r="S40" i="13"/>
  <c r="A41" i="13"/>
  <c r="D37" i="15"/>
  <c r="F37" i="15" s="1"/>
  <c r="S41" i="15"/>
  <c r="A39" i="15"/>
  <c r="J38" i="14"/>
  <c r="D32" i="17" s="1"/>
  <c r="A40" i="7"/>
  <c r="S45" i="7"/>
  <c r="I39" i="7"/>
  <c r="C39" i="7"/>
  <c r="E39" i="7" s="1"/>
  <c r="B39" i="7"/>
  <c r="D39" i="7" s="1"/>
  <c r="L40" i="30"/>
  <c r="C40" i="30"/>
  <c r="F40" i="30" s="1"/>
  <c r="B40" i="30"/>
  <c r="E40" i="30" s="1"/>
  <c r="D40" i="30"/>
  <c r="H40" i="30" s="1"/>
  <c r="G38" i="13"/>
  <c r="V45" i="30"/>
  <c r="A41" i="30"/>
  <c r="B38" i="15"/>
  <c r="D38" i="15" s="1"/>
  <c r="C38" i="15"/>
  <c r="E38" i="15" s="1"/>
  <c r="I38" i="15"/>
  <c r="I39" i="30"/>
  <c r="J39" i="30" s="1"/>
  <c r="G38" i="21"/>
  <c r="L38" i="21"/>
  <c r="K38" i="21" s="1"/>
  <c r="G39" i="14"/>
  <c r="B33" i="17" s="1"/>
  <c r="G40" i="16"/>
  <c r="AF46" i="20"/>
  <c r="B40" i="25"/>
  <c r="C40" i="25" s="1"/>
  <c r="G40" i="25"/>
  <c r="A41" i="25"/>
  <c r="E39" i="25"/>
  <c r="AA68" i="21"/>
  <c r="C38" i="21"/>
  <c r="N37" i="21"/>
  <c r="M37" i="21" s="1"/>
  <c r="Q47" i="25"/>
  <c r="H37" i="28"/>
  <c r="N35" i="28"/>
  <c r="M35" i="28" s="1"/>
  <c r="D39" i="21"/>
  <c r="H39" i="21" s="1"/>
  <c r="B39" i="21"/>
  <c r="Q39" i="21" s="1"/>
  <c r="A40" i="21"/>
  <c r="F39" i="21"/>
  <c r="J39" i="21" s="1"/>
  <c r="I39" i="21" s="1"/>
  <c r="F38" i="28"/>
  <c r="E38" i="28" s="1"/>
  <c r="D38" i="28"/>
  <c r="H38" i="28" s="1"/>
  <c r="G38" i="28" s="1"/>
  <c r="B38" i="28"/>
  <c r="Q38" i="28" s="1"/>
  <c r="AA46" i="28"/>
  <c r="A39" i="28"/>
  <c r="A34" i="17"/>
  <c r="B40" i="14"/>
  <c r="E40" i="14" s="1"/>
  <c r="L40" i="14"/>
  <c r="D40" i="14"/>
  <c r="H40" i="14" s="1"/>
  <c r="C40" i="14"/>
  <c r="F40" i="14" s="1"/>
  <c r="V45" i="14"/>
  <c r="A41" i="14"/>
  <c r="B41" i="16"/>
  <c r="D41" i="16" s="1"/>
  <c r="C41" i="16"/>
  <c r="E41" i="16" s="1"/>
  <c r="I41" i="16"/>
  <c r="S46" i="16"/>
  <c r="A42" i="16"/>
  <c r="G40" i="30" l="1"/>
  <c r="A32" i="19"/>
  <c r="F32" i="19" s="1"/>
  <c r="C30" i="19"/>
  <c r="G40" i="13"/>
  <c r="L34" i="17"/>
  <c r="F34" i="17"/>
  <c r="J38" i="9"/>
  <c r="I38" i="9" s="1"/>
  <c r="S36" i="29"/>
  <c r="R36" i="29" s="1"/>
  <c r="D30" i="19" s="1"/>
  <c r="H38" i="9"/>
  <c r="L38" i="9" s="1"/>
  <c r="K38" i="9" s="1"/>
  <c r="J37" i="29"/>
  <c r="K37" i="29" s="1"/>
  <c r="B31" i="19" s="1"/>
  <c r="Q37" i="29"/>
  <c r="D39" i="29"/>
  <c r="F39" i="29"/>
  <c r="B39" i="29"/>
  <c r="V39" i="29" s="1"/>
  <c r="I39" i="29"/>
  <c r="AF44" i="29"/>
  <c r="A40" i="29"/>
  <c r="J37" i="26"/>
  <c r="I37" i="26" s="1"/>
  <c r="H38" i="29"/>
  <c r="J38" i="29" s="1"/>
  <c r="G38" i="29"/>
  <c r="M38" i="29"/>
  <c r="C38" i="29"/>
  <c r="E38" i="29"/>
  <c r="J38" i="28"/>
  <c r="I38" i="28" s="1"/>
  <c r="D38" i="27"/>
  <c r="F38" i="27" s="1"/>
  <c r="G38" i="27" s="1"/>
  <c r="B39" i="27"/>
  <c r="D39" i="27" s="1"/>
  <c r="I39" i="27"/>
  <c r="C39" i="27"/>
  <c r="E39" i="27" s="1"/>
  <c r="A40" i="27"/>
  <c r="S41" i="27"/>
  <c r="M39" i="20"/>
  <c r="L39" i="20" s="1"/>
  <c r="C39" i="21"/>
  <c r="N37" i="23"/>
  <c r="M37" i="23" s="1"/>
  <c r="J39" i="14"/>
  <c r="D33" i="17" s="1"/>
  <c r="N36" i="28"/>
  <c r="M36" i="28" s="1"/>
  <c r="D39" i="26"/>
  <c r="F39" i="26" s="1"/>
  <c r="E39" i="26" s="1"/>
  <c r="B39" i="26"/>
  <c r="M39" i="26" s="1"/>
  <c r="K38" i="20"/>
  <c r="E39" i="20"/>
  <c r="W47" i="26"/>
  <c r="A40" i="26"/>
  <c r="H39" i="22"/>
  <c r="L39" i="22" s="1"/>
  <c r="K39" i="22" s="1"/>
  <c r="K36" i="9"/>
  <c r="C38" i="26"/>
  <c r="F38" i="26"/>
  <c r="E38" i="26" s="1"/>
  <c r="L38" i="23"/>
  <c r="K38" i="23" s="1"/>
  <c r="C38" i="23"/>
  <c r="E38" i="23"/>
  <c r="J39" i="20"/>
  <c r="A41" i="22"/>
  <c r="AA48" i="22"/>
  <c r="B40" i="22"/>
  <c r="Q40" i="22" s="1"/>
  <c r="F40" i="22"/>
  <c r="E40" i="22" s="1"/>
  <c r="D40" i="22"/>
  <c r="C40" i="22" s="1"/>
  <c r="S37" i="20"/>
  <c r="R37" i="20" s="1"/>
  <c r="D39" i="9"/>
  <c r="H39" i="9" s="1"/>
  <c r="G39" i="9" s="1"/>
  <c r="F39" i="9"/>
  <c r="J39" i="9" s="1"/>
  <c r="I39" i="9" s="1"/>
  <c r="B39" i="9"/>
  <c r="Q39" i="9" s="1"/>
  <c r="AA43" i="9"/>
  <c r="A40" i="9"/>
  <c r="AA46" i="23"/>
  <c r="A40" i="23"/>
  <c r="K37" i="9"/>
  <c r="N37" i="9"/>
  <c r="M37" i="9" s="1"/>
  <c r="K38" i="22"/>
  <c r="N38" i="22"/>
  <c r="M38" i="22" s="1"/>
  <c r="I40" i="20"/>
  <c r="H40" i="20" s="1"/>
  <c r="J40" i="20" s="1"/>
  <c r="A41" i="20"/>
  <c r="F40" i="20"/>
  <c r="B40" i="20"/>
  <c r="D40" i="20"/>
  <c r="C40" i="20" s="1"/>
  <c r="D39" i="23"/>
  <c r="H39" i="23" s="1"/>
  <c r="G39" i="23" s="1"/>
  <c r="F39" i="23"/>
  <c r="J39" i="23" s="1"/>
  <c r="I39" i="23" s="1"/>
  <c r="B39" i="23"/>
  <c r="Q39" i="23" s="1"/>
  <c r="G39" i="20"/>
  <c r="Q38" i="20"/>
  <c r="J39" i="22"/>
  <c r="I39" i="22" s="1"/>
  <c r="V39" i="20"/>
  <c r="E39" i="21"/>
  <c r="C38" i="28"/>
  <c r="F39" i="7"/>
  <c r="G39" i="7" s="1"/>
  <c r="F41" i="16"/>
  <c r="G41" i="16" s="1"/>
  <c r="I40" i="14"/>
  <c r="G40" i="14"/>
  <c r="B34" i="17" s="1"/>
  <c r="C40" i="7"/>
  <c r="E40" i="7" s="1"/>
  <c r="B40" i="7"/>
  <c r="D40" i="7" s="1"/>
  <c r="I40" i="7"/>
  <c r="F38" i="15"/>
  <c r="G38" i="15" s="1"/>
  <c r="C41" i="30"/>
  <c r="F41" i="30" s="1"/>
  <c r="L41" i="30"/>
  <c r="D41" i="30"/>
  <c r="H41" i="30" s="1"/>
  <c r="B41" i="30"/>
  <c r="E41" i="30" s="1"/>
  <c r="G41" i="30" s="1"/>
  <c r="B39" i="15"/>
  <c r="D39" i="15" s="1"/>
  <c r="C39" i="15"/>
  <c r="E39" i="15" s="1"/>
  <c r="I39" i="15"/>
  <c r="A42" i="30"/>
  <c r="V46" i="30"/>
  <c r="S42" i="15"/>
  <c r="A40" i="15"/>
  <c r="S41" i="13"/>
  <c r="A42" i="13"/>
  <c r="I40" i="30"/>
  <c r="J40" i="30" s="1"/>
  <c r="I41" i="13"/>
  <c r="B41" i="13"/>
  <c r="C41" i="13"/>
  <c r="E41" i="13" s="1"/>
  <c r="G37" i="15"/>
  <c r="A41" i="7"/>
  <c r="S46" i="7"/>
  <c r="L39" i="21"/>
  <c r="K39" i="21" s="1"/>
  <c r="G39" i="21"/>
  <c r="D40" i="25"/>
  <c r="E40" i="25" s="1"/>
  <c r="AF47" i="20"/>
  <c r="L38" i="28"/>
  <c r="G37" i="28"/>
  <c r="L37" i="28"/>
  <c r="K37" i="28" s="1"/>
  <c r="Q48" i="25"/>
  <c r="D39" i="28"/>
  <c r="H39" i="28" s="1"/>
  <c r="B39" i="28"/>
  <c r="Q39" i="28" s="1"/>
  <c r="F39" i="28"/>
  <c r="J39" i="28" s="1"/>
  <c r="I39" i="28" s="1"/>
  <c r="AA47" i="28"/>
  <c r="A40" i="28"/>
  <c r="N38" i="21"/>
  <c r="M38" i="21" s="1"/>
  <c r="AA69" i="21"/>
  <c r="G41" i="25"/>
  <c r="B41" i="25"/>
  <c r="A42" i="25"/>
  <c r="A41" i="21"/>
  <c r="B40" i="21"/>
  <c r="Q40" i="21" s="1"/>
  <c r="D40" i="21"/>
  <c r="H40" i="21" s="1"/>
  <c r="F40" i="21"/>
  <c r="E40" i="21" s="1"/>
  <c r="I42" i="16"/>
  <c r="C42" i="16"/>
  <c r="E42" i="16" s="1"/>
  <c r="B42" i="16"/>
  <c r="S47" i="16"/>
  <c r="A43" i="16"/>
  <c r="A35" i="17"/>
  <c r="L41" i="14"/>
  <c r="D41" i="14"/>
  <c r="H41" i="14" s="1"/>
  <c r="C41" i="14"/>
  <c r="F41" i="14" s="1"/>
  <c r="B41" i="14"/>
  <c r="E41" i="14" s="1"/>
  <c r="V46" i="14"/>
  <c r="A42" i="14"/>
  <c r="G38" i="9" l="1"/>
  <c r="N38" i="9"/>
  <c r="M38" i="9" s="1"/>
  <c r="K39" i="20"/>
  <c r="F35" i="17"/>
  <c r="A33" i="19"/>
  <c r="F33" i="19" s="1"/>
  <c r="L35" i="17"/>
  <c r="F39" i="27"/>
  <c r="G39" i="27" s="1"/>
  <c r="C34" i="17"/>
  <c r="C39" i="26"/>
  <c r="I40" i="29"/>
  <c r="G40" i="29" s="1"/>
  <c r="F40" i="29"/>
  <c r="B40" i="29"/>
  <c r="V40" i="29" s="1"/>
  <c r="D40" i="29"/>
  <c r="M40" i="29" s="1"/>
  <c r="L40" i="29" s="1"/>
  <c r="Q38" i="29"/>
  <c r="P38" i="29" s="1"/>
  <c r="L38" i="29"/>
  <c r="K38" i="29" s="1"/>
  <c r="B32" i="19" s="1"/>
  <c r="AF45" i="29"/>
  <c r="A41" i="29"/>
  <c r="G39" i="29"/>
  <c r="H39" i="29"/>
  <c r="J39" i="29" s="1"/>
  <c r="E39" i="29"/>
  <c r="O39" i="29"/>
  <c r="N39" i="29" s="1"/>
  <c r="L33" i="19" s="1"/>
  <c r="M39" i="29"/>
  <c r="C39" i="29"/>
  <c r="P37" i="29"/>
  <c r="C31" i="19" s="1"/>
  <c r="S37" i="29"/>
  <c r="R37" i="29" s="1"/>
  <c r="D31" i="19" s="1"/>
  <c r="Q39" i="20"/>
  <c r="P39" i="20" s="1"/>
  <c r="H39" i="26"/>
  <c r="G39" i="26" s="1"/>
  <c r="N38" i="23"/>
  <c r="M38" i="23" s="1"/>
  <c r="J40" i="14"/>
  <c r="D34" i="17" s="1"/>
  <c r="S42" i="27"/>
  <c r="A41" i="27"/>
  <c r="B40" i="27"/>
  <c r="C40" i="27"/>
  <c r="E40" i="27" s="1"/>
  <c r="I40" i="27"/>
  <c r="C40" i="21"/>
  <c r="H40" i="22"/>
  <c r="L40" i="22" s="1"/>
  <c r="K40" i="22" s="1"/>
  <c r="G39" i="22"/>
  <c r="H38" i="26"/>
  <c r="G38" i="26" s="1"/>
  <c r="E39" i="23"/>
  <c r="G40" i="21"/>
  <c r="L40" i="21"/>
  <c r="K40" i="21" s="1"/>
  <c r="J40" i="21"/>
  <c r="I40" i="21" s="1"/>
  <c r="C39" i="23"/>
  <c r="D40" i="26"/>
  <c r="F40" i="26" s="1"/>
  <c r="B40" i="26"/>
  <c r="M40" i="26" s="1"/>
  <c r="W48" i="26"/>
  <c r="A41" i="26"/>
  <c r="E39" i="9"/>
  <c r="J40" i="22"/>
  <c r="I40" i="22" s="1"/>
  <c r="D40" i="9"/>
  <c r="H40" i="9" s="1"/>
  <c r="G40" i="9" s="1"/>
  <c r="F40" i="9"/>
  <c r="E40" i="9" s="1"/>
  <c r="B40" i="9"/>
  <c r="Q40" i="9" s="1"/>
  <c r="AA44" i="9"/>
  <c r="A41" i="9"/>
  <c r="A42" i="22"/>
  <c r="AA49" i="22"/>
  <c r="G40" i="20"/>
  <c r="F41" i="22"/>
  <c r="J41" i="22" s="1"/>
  <c r="I41" i="22" s="1"/>
  <c r="B41" i="22"/>
  <c r="Q41" i="22" s="1"/>
  <c r="D41" i="22"/>
  <c r="C41" i="22" s="1"/>
  <c r="E40" i="20"/>
  <c r="O40" i="20"/>
  <c r="N40" i="20" s="1"/>
  <c r="L39" i="9"/>
  <c r="K39" i="9" s="1"/>
  <c r="F41" i="20"/>
  <c r="E41" i="20" s="1"/>
  <c r="B41" i="20"/>
  <c r="D41" i="20"/>
  <c r="C41" i="20" s="1"/>
  <c r="I41" i="20"/>
  <c r="G41" i="20" s="1"/>
  <c r="A42" i="20"/>
  <c r="V40" i="20"/>
  <c r="C39" i="9"/>
  <c r="M40" i="20"/>
  <c r="P38" i="20"/>
  <c r="S38" i="20"/>
  <c r="R38" i="20" s="1"/>
  <c r="B40" i="23"/>
  <c r="Q40" i="23" s="1"/>
  <c r="F40" i="23"/>
  <c r="E40" i="23" s="1"/>
  <c r="D40" i="23"/>
  <c r="N39" i="22"/>
  <c r="M39" i="22" s="1"/>
  <c r="L39" i="23"/>
  <c r="K39" i="23" s="1"/>
  <c r="AA47" i="23"/>
  <c r="A41" i="23"/>
  <c r="I41" i="30"/>
  <c r="J41" i="30" s="1"/>
  <c r="F39" i="15"/>
  <c r="G39" i="15" s="1"/>
  <c r="G41" i="14"/>
  <c r="B35" i="17" s="1"/>
  <c r="I41" i="14"/>
  <c r="C42" i="13"/>
  <c r="E42" i="13" s="1"/>
  <c r="I42" i="13"/>
  <c r="B42" i="13"/>
  <c r="S42" i="13"/>
  <c r="A43" i="13"/>
  <c r="D41" i="13"/>
  <c r="F41" i="13" s="1"/>
  <c r="C42" i="30"/>
  <c r="F42" i="30" s="1"/>
  <c r="D42" i="30"/>
  <c r="H42" i="30" s="1"/>
  <c r="B42" i="30"/>
  <c r="E42" i="30" s="1"/>
  <c r="L42" i="30"/>
  <c r="I40" i="15"/>
  <c r="C40" i="15"/>
  <c r="E40" i="15" s="1"/>
  <c r="B40" i="15"/>
  <c r="D40" i="15" s="1"/>
  <c r="F40" i="15" s="1"/>
  <c r="S47" i="7"/>
  <c r="A42" i="7"/>
  <c r="C41" i="7"/>
  <c r="E41" i="7" s="1"/>
  <c r="B41" i="7"/>
  <c r="I41" i="7"/>
  <c r="A43" i="30"/>
  <c r="V47" i="30"/>
  <c r="C41" i="25"/>
  <c r="D41" i="25" s="1"/>
  <c r="E41" i="25" s="1"/>
  <c r="S43" i="15"/>
  <c r="A41" i="15"/>
  <c r="F40" i="7"/>
  <c r="G40" i="7" s="1"/>
  <c r="L39" i="28"/>
  <c r="K39" i="28" s="1"/>
  <c r="G39" i="28"/>
  <c r="K38" i="28"/>
  <c r="N38" i="28"/>
  <c r="M38" i="28" s="1"/>
  <c r="E39" i="28"/>
  <c r="C39" i="28"/>
  <c r="AA70" i="21"/>
  <c r="A42" i="21"/>
  <c r="D41" i="21"/>
  <c r="H41" i="21" s="1"/>
  <c r="L41" i="21" s="1"/>
  <c r="K41" i="21" s="1"/>
  <c r="F41" i="21"/>
  <c r="J41" i="21" s="1"/>
  <c r="I41" i="21" s="1"/>
  <c r="B41" i="21"/>
  <c r="Q41" i="21" s="1"/>
  <c r="B40" i="28"/>
  <c r="Q40" i="28" s="1"/>
  <c r="F40" i="28"/>
  <c r="E40" i="28" s="1"/>
  <c r="D40" i="28"/>
  <c r="C40" i="28" s="1"/>
  <c r="N39" i="21"/>
  <c r="M39" i="21" s="1"/>
  <c r="Q49" i="25"/>
  <c r="N37" i="28"/>
  <c r="M37" i="28" s="1"/>
  <c r="B42" i="25"/>
  <c r="G42" i="25"/>
  <c r="A43" i="25"/>
  <c r="AA48" i="28"/>
  <c r="A41" i="28"/>
  <c r="AF48" i="20"/>
  <c r="A36" i="17"/>
  <c r="D42" i="14"/>
  <c r="H42" i="14" s="1"/>
  <c r="L36" i="17" s="1"/>
  <c r="L42" i="14"/>
  <c r="F36" i="17" s="1"/>
  <c r="C42" i="14"/>
  <c r="F42" i="14" s="1"/>
  <c r="B42" i="14"/>
  <c r="E42" i="14" s="1"/>
  <c r="V47" i="14"/>
  <c r="A43" i="14"/>
  <c r="C43" i="16"/>
  <c r="E43" i="16" s="1"/>
  <c r="I43" i="16"/>
  <c r="B43" i="16"/>
  <c r="D43" i="16" s="1"/>
  <c r="F43" i="16" s="1"/>
  <c r="S48" i="16"/>
  <c r="A44" i="16"/>
  <c r="D42" i="16"/>
  <c r="F42" i="16" s="1"/>
  <c r="C40" i="29" l="1"/>
  <c r="J39" i="26"/>
  <c r="I39" i="26" s="1"/>
  <c r="C32" i="19"/>
  <c r="G42" i="30"/>
  <c r="H40" i="29"/>
  <c r="J40" i="29" s="1"/>
  <c r="K40" i="29" s="1"/>
  <c r="A34" i="19"/>
  <c r="F34" i="19" s="1"/>
  <c r="C35" i="17"/>
  <c r="S38" i="29"/>
  <c r="R38" i="29" s="1"/>
  <c r="D32" i="19" s="1"/>
  <c r="S39" i="20"/>
  <c r="R39" i="20" s="1"/>
  <c r="Q39" i="29"/>
  <c r="P39" i="29" s="1"/>
  <c r="C33" i="19" s="1"/>
  <c r="L39" i="29"/>
  <c r="K39" i="29" s="1"/>
  <c r="B33" i="19" s="1"/>
  <c r="F41" i="29"/>
  <c r="B41" i="29"/>
  <c r="V41" i="29" s="1"/>
  <c r="I41" i="29"/>
  <c r="D41" i="29"/>
  <c r="C41" i="29" s="1"/>
  <c r="AF46" i="29"/>
  <c r="A42" i="29"/>
  <c r="O40" i="29"/>
  <c r="E40" i="29"/>
  <c r="G40" i="22"/>
  <c r="C40" i="9"/>
  <c r="E41" i="22"/>
  <c r="D40" i="27"/>
  <c r="F40" i="27" s="1"/>
  <c r="G40" i="27" s="1"/>
  <c r="I41" i="27"/>
  <c r="C41" i="27"/>
  <c r="E41" i="27" s="1"/>
  <c r="B41" i="27"/>
  <c r="S43" i="27"/>
  <c r="A42" i="27"/>
  <c r="N40" i="21"/>
  <c r="M40" i="21" s="1"/>
  <c r="V41" i="20"/>
  <c r="J40" i="23"/>
  <c r="I40" i="23" s="1"/>
  <c r="N40" i="22"/>
  <c r="M40" i="22" s="1"/>
  <c r="J38" i="26"/>
  <c r="I38" i="26" s="1"/>
  <c r="E40" i="26"/>
  <c r="W49" i="26"/>
  <c r="A42" i="26"/>
  <c r="C40" i="26"/>
  <c r="H40" i="26"/>
  <c r="G40" i="26" s="1"/>
  <c r="H41" i="22"/>
  <c r="G41" i="22" s="1"/>
  <c r="C41" i="21"/>
  <c r="L40" i="9"/>
  <c r="K40" i="9" s="1"/>
  <c r="B41" i="26"/>
  <c r="M41" i="26" s="1"/>
  <c r="D41" i="26"/>
  <c r="F41" i="26" s="1"/>
  <c r="E41" i="26" s="1"/>
  <c r="A43" i="20"/>
  <c r="F42" i="20"/>
  <c r="O42" i="20" s="1"/>
  <c r="N42" i="20" s="1"/>
  <c r="B42" i="20"/>
  <c r="I42" i="20"/>
  <c r="G42" i="20" s="1"/>
  <c r="D42" i="20"/>
  <c r="C42" i="20" s="1"/>
  <c r="N39" i="28"/>
  <c r="M39" i="28" s="1"/>
  <c r="H41" i="20"/>
  <c r="J41" i="20" s="1"/>
  <c r="AA50" i="22"/>
  <c r="A43" i="22"/>
  <c r="B42" i="22"/>
  <c r="Q42" i="22" s="1"/>
  <c r="F42" i="22"/>
  <c r="J42" i="22" s="1"/>
  <c r="I42" i="22" s="1"/>
  <c r="D42" i="22"/>
  <c r="C42" i="22" s="1"/>
  <c r="AA45" i="9"/>
  <c r="A42" i="9"/>
  <c r="AA48" i="23"/>
  <c r="A42" i="23"/>
  <c r="N39" i="23"/>
  <c r="M39" i="23" s="1"/>
  <c r="O41" i="20"/>
  <c r="N41" i="20" s="1"/>
  <c r="M41" i="20"/>
  <c r="L40" i="20"/>
  <c r="K40" i="20" s="1"/>
  <c r="Q40" i="20"/>
  <c r="H40" i="28"/>
  <c r="G40" i="28" s="1"/>
  <c r="H40" i="23"/>
  <c r="J40" i="9"/>
  <c r="I40" i="9" s="1"/>
  <c r="C40" i="23"/>
  <c r="E41" i="21"/>
  <c r="F41" i="23"/>
  <c r="E41" i="23" s="1"/>
  <c r="D41" i="23"/>
  <c r="C41" i="23" s="1"/>
  <c r="B41" i="23"/>
  <c r="Q41" i="23" s="1"/>
  <c r="F41" i="9"/>
  <c r="J41" i="9" s="1"/>
  <c r="I41" i="9" s="1"/>
  <c r="D41" i="9"/>
  <c r="H41" i="9" s="1"/>
  <c r="B41" i="9"/>
  <c r="Q41" i="9" s="1"/>
  <c r="N39" i="9"/>
  <c r="M39" i="9" s="1"/>
  <c r="I42" i="14"/>
  <c r="B42" i="7"/>
  <c r="D42" i="7" s="1"/>
  <c r="I42" i="7"/>
  <c r="C42" i="7"/>
  <c r="E42" i="7" s="1"/>
  <c r="S48" i="7"/>
  <c r="A43" i="7"/>
  <c r="G41" i="13"/>
  <c r="I43" i="13"/>
  <c r="B43" i="13"/>
  <c r="C43" i="13"/>
  <c r="E43" i="13" s="1"/>
  <c r="A44" i="13"/>
  <c r="S43" i="13"/>
  <c r="I41" i="15"/>
  <c r="C41" i="15"/>
  <c r="E41" i="15" s="1"/>
  <c r="B41" i="15"/>
  <c r="D41" i="15" s="1"/>
  <c r="F41" i="15" s="1"/>
  <c r="C42" i="25"/>
  <c r="D42" i="25" s="1"/>
  <c r="J41" i="14"/>
  <c r="D35" i="17" s="1"/>
  <c r="D41" i="7"/>
  <c r="G40" i="15"/>
  <c r="D42" i="13"/>
  <c r="F42" i="13" s="1"/>
  <c r="G42" i="13" s="1"/>
  <c r="A42" i="15"/>
  <c r="S44" i="15"/>
  <c r="V48" i="30"/>
  <c r="A44" i="30"/>
  <c r="C43" i="30"/>
  <c r="F43" i="30" s="1"/>
  <c r="L43" i="30"/>
  <c r="D43" i="30"/>
  <c r="H43" i="30" s="1"/>
  <c r="B43" i="30"/>
  <c r="E43" i="30" s="1"/>
  <c r="I42" i="30"/>
  <c r="J42" i="30" s="1"/>
  <c r="A42" i="28"/>
  <c r="AA49" i="28"/>
  <c r="Q50" i="25"/>
  <c r="G41" i="21"/>
  <c r="AA71" i="21"/>
  <c r="G43" i="16"/>
  <c r="G43" i="25"/>
  <c r="B43" i="25"/>
  <c r="C43" i="25" s="1"/>
  <c r="A44" i="25"/>
  <c r="J40" i="28"/>
  <c r="I40" i="28" s="1"/>
  <c r="A43" i="21"/>
  <c r="D42" i="21"/>
  <c r="C42" i="21" s="1"/>
  <c r="B42" i="21"/>
  <c r="Q42" i="21" s="1"/>
  <c r="F42" i="21"/>
  <c r="E42" i="21" s="1"/>
  <c r="N41" i="21"/>
  <c r="M41" i="21" s="1"/>
  <c r="G42" i="14"/>
  <c r="AF49" i="20"/>
  <c r="D41" i="28"/>
  <c r="H41" i="28" s="1"/>
  <c r="B41" i="28"/>
  <c r="Q41" i="28" s="1"/>
  <c r="F41" i="28"/>
  <c r="E41" i="28" s="1"/>
  <c r="G42" i="16"/>
  <c r="B44" i="16"/>
  <c r="D44" i="16" s="1"/>
  <c r="I44" i="16"/>
  <c r="C44" i="16"/>
  <c r="E44" i="16" s="1"/>
  <c r="S49" i="16"/>
  <c r="A45" i="16"/>
  <c r="A37" i="17"/>
  <c r="B43" i="14"/>
  <c r="E43" i="14" s="1"/>
  <c r="D43" i="14"/>
  <c r="H43" i="14" s="1"/>
  <c r="L43" i="14"/>
  <c r="C43" i="14"/>
  <c r="F43" i="14" s="1"/>
  <c r="V48" i="14"/>
  <c r="A44" i="14"/>
  <c r="B34" i="19" l="1"/>
  <c r="B36" i="17"/>
  <c r="M41" i="29"/>
  <c r="L41" i="29" s="1"/>
  <c r="A35" i="19"/>
  <c r="F35" i="19" s="1"/>
  <c r="S39" i="29"/>
  <c r="R39" i="29" s="1"/>
  <c r="D33" i="19" s="1"/>
  <c r="C36" i="17"/>
  <c r="L37" i="17"/>
  <c r="F37" i="17"/>
  <c r="G43" i="30"/>
  <c r="L40" i="28"/>
  <c r="K40" i="28" s="1"/>
  <c r="E42" i="20"/>
  <c r="B42" i="29"/>
  <c r="V42" i="29" s="1"/>
  <c r="F42" i="29"/>
  <c r="I42" i="29"/>
  <c r="D42" i="29"/>
  <c r="AF47" i="29"/>
  <c r="A43" i="29"/>
  <c r="G41" i="29"/>
  <c r="H41" i="29"/>
  <c r="J41" i="29" s="1"/>
  <c r="K41" i="29" s="1"/>
  <c r="E41" i="29"/>
  <c r="O41" i="29"/>
  <c r="N41" i="29" s="1"/>
  <c r="L35" i="19" s="1"/>
  <c r="N40" i="29"/>
  <c r="L34" i="19" s="1"/>
  <c r="Q40" i="29"/>
  <c r="V42" i="20"/>
  <c r="B42" i="27"/>
  <c r="D42" i="27" s="1"/>
  <c r="C42" i="27"/>
  <c r="E42" i="27" s="1"/>
  <c r="I42" i="27"/>
  <c r="A43" i="27"/>
  <c r="S44" i="27"/>
  <c r="D41" i="27"/>
  <c r="F41" i="27" s="1"/>
  <c r="G41" i="27" s="1"/>
  <c r="C41" i="28"/>
  <c r="J42" i="21"/>
  <c r="I42" i="21" s="1"/>
  <c r="F42" i="7"/>
  <c r="G42" i="7" s="1"/>
  <c r="J42" i="14"/>
  <c r="D36" i="17" s="1"/>
  <c r="G41" i="15"/>
  <c r="H41" i="23"/>
  <c r="G41" i="23" s="1"/>
  <c r="C41" i="26"/>
  <c r="H41" i="26"/>
  <c r="G41" i="26" s="1"/>
  <c r="J41" i="28"/>
  <c r="I41" i="28" s="1"/>
  <c r="H42" i="22"/>
  <c r="D42" i="26"/>
  <c r="B42" i="26"/>
  <c r="M42" i="26" s="1"/>
  <c r="W50" i="26"/>
  <c r="A43" i="26"/>
  <c r="N40" i="9"/>
  <c r="M40" i="9" s="1"/>
  <c r="L41" i="22"/>
  <c r="E42" i="22"/>
  <c r="J41" i="23"/>
  <c r="I41" i="23" s="1"/>
  <c r="J40" i="26"/>
  <c r="I40" i="26" s="1"/>
  <c r="G41" i="9"/>
  <c r="L41" i="9"/>
  <c r="K41" i="9" s="1"/>
  <c r="G41" i="28"/>
  <c r="P40" i="20"/>
  <c r="S40" i="20"/>
  <c r="R40" i="20" s="1"/>
  <c r="D43" i="22"/>
  <c r="C43" i="22" s="1"/>
  <c r="B43" i="22"/>
  <c r="Q43" i="22" s="1"/>
  <c r="F43" i="22"/>
  <c r="E43" i="22" s="1"/>
  <c r="Q41" i="20"/>
  <c r="P41" i="20" s="1"/>
  <c r="L41" i="20"/>
  <c r="K41" i="20" s="1"/>
  <c r="A44" i="22"/>
  <c r="AA51" i="22"/>
  <c r="B42" i="23"/>
  <c r="Q42" i="23" s="1"/>
  <c r="F42" i="23"/>
  <c r="J42" i="23" s="1"/>
  <c r="I42" i="23" s="1"/>
  <c r="D42" i="23"/>
  <c r="C42" i="23" s="1"/>
  <c r="H42" i="20"/>
  <c r="J42" i="20" s="1"/>
  <c r="AA49" i="23"/>
  <c r="A43" i="23"/>
  <c r="B42" i="9"/>
  <c r="Q42" i="9" s="1"/>
  <c r="D42" i="9"/>
  <c r="C42" i="9" s="1"/>
  <c r="F42" i="9"/>
  <c r="E42" i="9" s="1"/>
  <c r="C41" i="9"/>
  <c r="AA46" i="9"/>
  <c r="A43" i="9"/>
  <c r="L41" i="28"/>
  <c r="K41" i="28" s="1"/>
  <c r="M42" i="20"/>
  <c r="G40" i="23"/>
  <c r="L40" i="23"/>
  <c r="K40" i="23" s="1"/>
  <c r="H42" i="21"/>
  <c r="G42" i="21" s="1"/>
  <c r="E41" i="9"/>
  <c r="I43" i="20"/>
  <c r="H43" i="20" s="1"/>
  <c r="J43" i="20" s="1"/>
  <c r="A44" i="20"/>
  <c r="D43" i="20"/>
  <c r="M43" i="20" s="1"/>
  <c r="B43" i="20"/>
  <c r="F43" i="20"/>
  <c r="I43" i="14"/>
  <c r="F44" i="16"/>
  <c r="G44" i="16" s="1"/>
  <c r="I43" i="30"/>
  <c r="J43" i="30" s="1"/>
  <c r="A45" i="13"/>
  <c r="S44" i="13"/>
  <c r="I44" i="13"/>
  <c r="B44" i="13"/>
  <c r="D44" i="13" s="1"/>
  <c r="C44" i="13"/>
  <c r="E44" i="13" s="1"/>
  <c r="C44" i="30"/>
  <c r="F44" i="30" s="1"/>
  <c r="D44" i="30"/>
  <c r="H44" i="30" s="1"/>
  <c r="L44" i="30"/>
  <c r="B44" i="30"/>
  <c r="E44" i="30" s="1"/>
  <c r="A45" i="30"/>
  <c r="V49" i="30"/>
  <c r="D43" i="13"/>
  <c r="F43" i="13" s="1"/>
  <c r="G43" i="13" s="1"/>
  <c r="E42" i="25"/>
  <c r="I43" i="7"/>
  <c r="B43" i="7"/>
  <c r="C43" i="7"/>
  <c r="E43" i="7" s="1"/>
  <c r="C42" i="15"/>
  <c r="E42" i="15" s="1"/>
  <c r="B42" i="15"/>
  <c r="I42" i="15"/>
  <c r="A44" i="7"/>
  <c r="S49" i="7"/>
  <c r="S45" i="15"/>
  <c r="A43" i="15"/>
  <c r="F41" i="7"/>
  <c r="G41" i="7" s="1"/>
  <c r="D43" i="25"/>
  <c r="E43" i="25" s="1"/>
  <c r="G43" i="14"/>
  <c r="AA50" i="28"/>
  <c r="A43" i="28"/>
  <c r="G44" i="25"/>
  <c r="B44" i="25"/>
  <c r="C44" i="25" s="1"/>
  <c r="A45" i="25"/>
  <c r="F42" i="28"/>
  <c r="E42" i="28" s="1"/>
  <c r="B42" i="28"/>
  <c r="Q42" i="28" s="1"/>
  <c r="D42" i="28"/>
  <c r="H42" i="28" s="1"/>
  <c r="AA72" i="21"/>
  <c r="AF50" i="20"/>
  <c r="A44" i="21"/>
  <c r="B43" i="21"/>
  <c r="Q43" i="21" s="1"/>
  <c r="F43" i="21"/>
  <c r="E43" i="21" s="1"/>
  <c r="D43" i="21"/>
  <c r="C43" i="21" s="1"/>
  <c r="Q51" i="25"/>
  <c r="A38" i="17"/>
  <c r="C44" i="14"/>
  <c r="F44" i="14" s="1"/>
  <c r="D44" i="14"/>
  <c r="H44" i="14" s="1"/>
  <c r="L44" i="14"/>
  <c r="B44" i="14"/>
  <c r="E44" i="14" s="1"/>
  <c r="V49" i="14"/>
  <c r="A45" i="14"/>
  <c r="B45" i="16"/>
  <c r="D45" i="16" s="1"/>
  <c r="C45" i="16"/>
  <c r="E45" i="16" s="1"/>
  <c r="I45" i="16"/>
  <c r="S50" i="16"/>
  <c r="A46" i="16"/>
  <c r="B35" i="19" l="1"/>
  <c r="G44" i="30"/>
  <c r="B37" i="17"/>
  <c r="F38" i="17"/>
  <c r="A36" i="19"/>
  <c r="F36" i="19" s="1"/>
  <c r="L38" i="17"/>
  <c r="N40" i="28"/>
  <c r="M40" i="28" s="1"/>
  <c r="C37" i="17"/>
  <c r="Q41" i="29"/>
  <c r="P41" i="29" s="1"/>
  <c r="C35" i="19" s="1"/>
  <c r="S40" i="29"/>
  <c r="R40" i="29" s="1"/>
  <c r="D34" i="19" s="1"/>
  <c r="P40" i="29"/>
  <c r="C34" i="19" s="1"/>
  <c r="F43" i="29"/>
  <c r="I43" i="29"/>
  <c r="D43" i="29"/>
  <c r="B43" i="29"/>
  <c r="V43" i="29" s="1"/>
  <c r="AF48" i="29"/>
  <c r="A44" i="29"/>
  <c r="M42" i="29"/>
  <c r="C42" i="29"/>
  <c r="G42" i="29"/>
  <c r="H42" i="29"/>
  <c r="J42" i="29" s="1"/>
  <c r="E42" i="29"/>
  <c r="O42" i="29"/>
  <c r="N42" i="29" s="1"/>
  <c r="L36" i="19" s="1"/>
  <c r="E42" i="23"/>
  <c r="A44" i="27"/>
  <c r="S45" i="27"/>
  <c r="B43" i="27"/>
  <c r="I43" i="27"/>
  <c r="C43" i="27"/>
  <c r="E43" i="27" s="1"/>
  <c r="F42" i="27"/>
  <c r="G42" i="27" s="1"/>
  <c r="J43" i="22"/>
  <c r="I43" i="22" s="1"/>
  <c r="L41" i="23"/>
  <c r="K41" i="23" s="1"/>
  <c r="H43" i="21"/>
  <c r="G43" i="21" s="1"/>
  <c r="L42" i="21"/>
  <c r="K42" i="21" s="1"/>
  <c r="J41" i="26"/>
  <c r="I41" i="26" s="1"/>
  <c r="J43" i="14"/>
  <c r="D37" i="17" s="1"/>
  <c r="H42" i="9"/>
  <c r="C43" i="20"/>
  <c r="W51" i="26"/>
  <c r="A44" i="26"/>
  <c r="K41" i="22"/>
  <c r="N41" i="22"/>
  <c r="M41" i="22" s="1"/>
  <c r="H43" i="22"/>
  <c r="G43" i="22" s="1"/>
  <c r="C42" i="26"/>
  <c r="F42" i="26"/>
  <c r="B43" i="26"/>
  <c r="M43" i="26" s="1"/>
  <c r="D43" i="26"/>
  <c r="C43" i="26" s="1"/>
  <c r="G42" i="22"/>
  <c r="L42" i="22"/>
  <c r="K42" i="22" s="1"/>
  <c r="H42" i="23"/>
  <c r="L42" i="23" s="1"/>
  <c r="K42" i="23" s="1"/>
  <c r="L42" i="20"/>
  <c r="K42" i="20" s="1"/>
  <c r="Q42" i="20"/>
  <c r="P42" i="20" s="1"/>
  <c r="AA47" i="9"/>
  <c r="A44" i="9"/>
  <c r="S41" i="20"/>
  <c r="R41" i="20" s="1"/>
  <c r="B43" i="23"/>
  <c r="Q43" i="23" s="1"/>
  <c r="D43" i="23"/>
  <c r="H43" i="23" s="1"/>
  <c r="F43" i="23"/>
  <c r="J43" i="23" s="1"/>
  <c r="I43" i="23" s="1"/>
  <c r="G43" i="20"/>
  <c r="L43" i="20"/>
  <c r="K43" i="20" s="1"/>
  <c r="O43" i="20"/>
  <c r="N43" i="20" s="1"/>
  <c r="E43" i="20"/>
  <c r="J43" i="21"/>
  <c r="F44" i="20"/>
  <c r="O44" i="20" s="1"/>
  <c r="N44" i="20" s="1"/>
  <c r="D44" i="20"/>
  <c r="C44" i="20" s="1"/>
  <c r="B44" i="20"/>
  <c r="A45" i="20"/>
  <c r="I44" i="20"/>
  <c r="G44" i="20" s="1"/>
  <c r="V43" i="20"/>
  <c r="N41" i="28"/>
  <c r="M41" i="28" s="1"/>
  <c r="B43" i="9"/>
  <c r="Q43" i="9" s="1"/>
  <c r="F43" i="9"/>
  <c r="E43" i="9" s="1"/>
  <c r="D43" i="9"/>
  <c r="H43" i="9" s="1"/>
  <c r="G43" i="9" s="1"/>
  <c r="N41" i="9"/>
  <c r="M41" i="9" s="1"/>
  <c r="J42" i="9"/>
  <c r="A45" i="22"/>
  <c r="AA52" i="22"/>
  <c r="AA50" i="23"/>
  <c r="A44" i="23"/>
  <c r="N40" i="23"/>
  <c r="M40" i="23" s="1"/>
  <c r="B44" i="22"/>
  <c r="Q44" i="22" s="1"/>
  <c r="D44" i="22"/>
  <c r="C44" i="22" s="1"/>
  <c r="F44" i="22"/>
  <c r="E44" i="22" s="1"/>
  <c r="I44" i="30"/>
  <c r="J44" i="30" s="1"/>
  <c r="A46" i="30"/>
  <c r="V50" i="30"/>
  <c r="S46" i="15"/>
  <c r="A44" i="15"/>
  <c r="B43" i="15"/>
  <c r="D43" i="15" s="1"/>
  <c r="F43" i="15" s="1"/>
  <c r="C43" i="15"/>
  <c r="E43" i="15" s="1"/>
  <c r="I43" i="15"/>
  <c r="S50" i="7"/>
  <c r="A45" i="7"/>
  <c r="I44" i="7"/>
  <c r="B44" i="7"/>
  <c r="D44" i="7" s="1"/>
  <c r="C44" i="7"/>
  <c r="E44" i="7" s="1"/>
  <c r="D42" i="15"/>
  <c r="F44" i="13"/>
  <c r="G44" i="13" s="1"/>
  <c r="C45" i="30"/>
  <c r="F45" i="30" s="1"/>
  <c r="D45" i="30"/>
  <c r="H45" i="30" s="1"/>
  <c r="L45" i="30"/>
  <c r="B45" i="30"/>
  <c r="E45" i="30" s="1"/>
  <c r="D43" i="7"/>
  <c r="F43" i="7" s="1"/>
  <c r="G43" i="7" s="1"/>
  <c r="A46" i="13"/>
  <c r="S45" i="13"/>
  <c r="I45" i="13"/>
  <c r="B45" i="13"/>
  <c r="C45" i="13"/>
  <c r="E45" i="13" s="1"/>
  <c r="F45" i="16"/>
  <c r="G45" i="16" s="1"/>
  <c r="G44" i="14"/>
  <c r="B38" i="17" s="1"/>
  <c r="I44" i="14"/>
  <c r="L42" i="28"/>
  <c r="K42" i="28" s="1"/>
  <c r="G42" i="28"/>
  <c r="B45" i="25"/>
  <c r="C45" i="25" s="1"/>
  <c r="G45" i="25"/>
  <c r="A46" i="25"/>
  <c r="C42" i="28"/>
  <c r="D44" i="25"/>
  <c r="E44" i="25" s="1"/>
  <c r="D43" i="28"/>
  <c r="H43" i="28" s="1"/>
  <c r="G43" i="28" s="1"/>
  <c r="F43" i="28"/>
  <c r="E43" i="28" s="1"/>
  <c r="B43" i="28"/>
  <c r="Q43" i="28" s="1"/>
  <c r="AA51" i="28"/>
  <c r="A44" i="28"/>
  <c r="Q52" i="25"/>
  <c r="A45" i="21"/>
  <c r="B44" i="21"/>
  <c r="Q44" i="21" s="1"/>
  <c r="D44" i="21"/>
  <c r="C44" i="21" s="1"/>
  <c r="F44" i="21"/>
  <c r="J44" i="21" s="1"/>
  <c r="I44" i="21" s="1"/>
  <c r="AF51" i="20"/>
  <c r="AA73" i="21"/>
  <c r="J42" i="28"/>
  <c r="I42" i="28" s="1"/>
  <c r="I46" i="16"/>
  <c r="B46" i="16"/>
  <c r="D46" i="16" s="1"/>
  <c r="F46" i="16" s="1"/>
  <c r="C46" i="16"/>
  <c r="E46" i="16" s="1"/>
  <c r="S51" i="16"/>
  <c r="A47" i="16"/>
  <c r="A39" i="17"/>
  <c r="L45" i="14"/>
  <c r="D45" i="14"/>
  <c r="H45" i="14" s="1"/>
  <c r="C45" i="14"/>
  <c r="F45" i="14" s="1"/>
  <c r="B45" i="14"/>
  <c r="E45" i="14" s="1"/>
  <c r="V50" i="14"/>
  <c r="A46" i="14"/>
  <c r="A37" i="19" l="1"/>
  <c r="F37" i="19" s="1"/>
  <c r="F39" i="17"/>
  <c r="G45" i="30"/>
  <c r="L39" i="17"/>
  <c r="C38" i="17"/>
  <c r="S41" i="29"/>
  <c r="R41" i="29" s="1"/>
  <c r="D35" i="19" s="1"/>
  <c r="L42" i="29"/>
  <c r="K42" i="29" s="1"/>
  <c r="B36" i="19" s="1"/>
  <c r="Q42" i="29"/>
  <c r="F44" i="29"/>
  <c r="D44" i="29"/>
  <c r="B44" i="29"/>
  <c r="V44" i="29" s="1"/>
  <c r="I44" i="29"/>
  <c r="AF49" i="29"/>
  <c r="A45" i="29"/>
  <c r="M43" i="29"/>
  <c r="C43" i="29"/>
  <c r="G43" i="29"/>
  <c r="H43" i="29"/>
  <c r="J43" i="29" s="1"/>
  <c r="E43" i="29"/>
  <c r="O43" i="29"/>
  <c r="N43" i="29" s="1"/>
  <c r="L37" i="19" s="1"/>
  <c r="N41" i="23"/>
  <c r="M41" i="23" s="1"/>
  <c r="L43" i="21"/>
  <c r="K43" i="21" s="1"/>
  <c r="N42" i="21"/>
  <c r="M42" i="21" s="1"/>
  <c r="D43" i="27"/>
  <c r="F43" i="27" s="1"/>
  <c r="G43" i="27" s="1"/>
  <c r="A45" i="27"/>
  <c r="S46" i="27"/>
  <c r="C44" i="27"/>
  <c r="E44" i="27" s="1"/>
  <c r="B44" i="27"/>
  <c r="I44" i="27"/>
  <c r="C43" i="28"/>
  <c r="L43" i="22"/>
  <c r="K43" i="22" s="1"/>
  <c r="N42" i="23"/>
  <c r="M42" i="23" s="1"/>
  <c r="C43" i="23"/>
  <c r="F43" i="26"/>
  <c r="H44" i="22"/>
  <c r="L44" i="22" s="1"/>
  <c r="K44" i="22" s="1"/>
  <c r="H42" i="26"/>
  <c r="E42" i="26"/>
  <c r="G42" i="23"/>
  <c r="E44" i="21"/>
  <c r="B44" i="26"/>
  <c r="M44" i="26" s="1"/>
  <c r="D44" i="26"/>
  <c r="F44" i="26" s="1"/>
  <c r="E44" i="26" s="1"/>
  <c r="W52" i="26"/>
  <c r="A45" i="26"/>
  <c r="L43" i="28"/>
  <c r="K43" i="28" s="1"/>
  <c r="E43" i="23"/>
  <c r="N42" i="22"/>
  <c r="M42" i="22" s="1"/>
  <c r="G42" i="9"/>
  <c r="L42" i="9"/>
  <c r="K42" i="9" s="1"/>
  <c r="G43" i="23"/>
  <c r="Q43" i="20"/>
  <c r="J44" i="22"/>
  <c r="I44" i="22" s="1"/>
  <c r="J43" i="9"/>
  <c r="I43" i="9" s="1"/>
  <c r="AA48" i="9"/>
  <c r="A45" i="9"/>
  <c r="S42" i="20"/>
  <c r="R42" i="20" s="1"/>
  <c r="F44" i="23"/>
  <c r="E44" i="23" s="1"/>
  <c r="D44" i="23"/>
  <c r="H44" i="23" s="1"/>
  <c r="B44" i="23"/>
  <c r="Q44" i="23" s="1"/>
  <c r="A46" i="20"/>
  <c r="I45" i="20"/>
  <c r="D45" i="20"/>
  <c r="F45" i="20"/>
  <c r="E45" i="20" s="1"/>
  <c r="B45" i="20"/>
  <c r="AA51" i="23"/>
  <c r="A45" i="23"/>
  <c r="V44" i="20"/>
  <c r="H44" i="20"/>
  <c r="J44" i="20" s="1"/>
  <c r="AA53" i="22"/>
  <c r="A46" i="22"/>
  <c r="B45" i="22"/>
  <c r="Q45" i="22" s="1"/>
  <c r="D45" i="22"/>
  <c r="H45" i="22" s="1"/>
  <c r="G45" i="22" s="1"/>
  <c r="F45" i="22"/>
  <c r="J45" i="22" s="1"/>
  <c r="I45" i="22" s="1"/>
  <c r="M44" i="20"/>
  <c r="I42" i="9"/>
  <c r="L43" i="23"/>
  <c r="K43" i="23" s="1"/>
  <c r="H44" i="21"/>
  <c r="G44" i="21" s="1"/>
  <c r="E44" i="20"/>
  <c r="L43" i="9"/>
  <c r="K43" i="9" s="1"/>
  <c r="I43" i="21"/>
  <c r="C43" i="9"/>
  <c r="F44" i="9"/>
  <c r="J44" i="9" s="1"/>
  <c r="I44" i="9" s="1"/>
  <c r="D44" i="9"/>
  <c r="C44" i="9" s="1"/>
  <c r="B44" i="9"/>
  <c r="Q44" i="9" s="1"/>
  <c r="I45" i="30"/>
  <c r="J45" i="30" s="1"/>
  <c r="I45" i="14"/>
  <c r="G43" i="15"/>
  <c r="G46" i="16"/>
  <c r="F44" i="7"/>
  <c r="G44" i="7" s="1"/>
  <c r="B45" i="7"/>
  <c r="D45" i="7" s="1"/>
  <c r="C45" i="7"/>
  <c r="E45" i="7" s="1"/>
  <c r="I45" i="7"/>
  <c r="A46" i="7"/>
  <c r="S51" i="7"/>
  <c r="I44" i="15"/>
  <c r="B44" i="15"/>
  <c r="D44" i="15" s="1"/>
  <c r="C44" i="15"/>
  <c r="E44" i="15" s="1"/>
  <c r="D45" i="13"/>
  <c r="F45" i="13" s="1"/>
  <c r="G45" i="13" s="1"/>
  <c r="S47" i="15"/>
  <c r="A45" i="15"/>
  <c r="V51" i="30"/>
  <c r="A47" i="30"/>
  <c r="D46" i="30"/>
  <c r="H46" i="30" s="1"/>
  <c r="L46" i="30"/>
  <c r="B46" i="30"/>
  <c r="E46" i="30" s="1"/>
  <c r="C46" i="30"/>
  <c r="F46" i="30" s="1"/>
  <c r="S46" i="13"/>
  <c r="A47" i="13"/>
  <c r="F42" i="15"/>
  <c r="G42" i="15" s="1"/>
  <c r="I46" i="13"/>
  <c r="B46" i="13"/>
  <c r="D46" i="13" s="1"/>
  <c r="C46" i="13"/>
  <c r="E46" i="13" s="1"/>
  <c r="D45" i="25"/>
  <c r="E45" i="25" s="1"/>
  <c r="G45" i="14"/>
  <c r="G46" i="25"/>
  <c r="B46" i="25"/>
  <c r="C46" i="25" s="1"/>
  <c r="A47" i="25"/>
  <c r="AF52" i="20"/>
  <c r="Q53" i="25"/>
  <c r="J43" i="28"/>
  <c r="I43" i="28" s="1"/>
  <c r="N42" i="28"/>
  <c r="M42" i="28" s="1"/>
  <c r="J44" i="14"/>
  <c r="D38" i="17" s="1"/>
  <c r="B44" i="28"/>
  <c r="Q44" i="28" s="1"/>
  <c r="D44" i="28"/>
  <c r="H44" i="28" s="1"/>
  <c r="F44" i="28"/>
  <c r="J44" i="28" s="1"/>
  <c r="I44" i="28" s="1"/>
  <c r="AA52" i="28"/>
  <c r="A45" i="28"/>
  <c r="AA74" i="21"/>
  <c r="D45" i="21"/>
  <c r="H45" i="21" s="1"/>
  <c r="B45" i="21"/>
  <c r="Q45" i="21" s="1"/>
  <c r="F45" i="21"/>
  <c r="E45" i="21" s="1"/>
  <c r="A46" i="21"/>
  <c r="A40" i="17"/>
  <c r="C46" i="14"/>
  <c r="F46" i="14" s="1"/>
  <c r="L46" i="14"/>
  <c r="F40" i="17" s="1"/>
  <c r="B46" i="14"/>
  <c r="E46" i="14" s="1"/>
  <c r="D46" i="14"/>
  <c r="H46" i="14" s="1"/>
  <c r="L40" i="17" s="1"/>
  <c r="V51" i="14"/>
  <c r="A47" i="14"/>
  <c r="I47" i="16"/>
  <c r="C47" i="16"/>
  <c r="E47" i="16" s="1"/>
  <c r="B47" i="16"/>
  <c r="D47" i="16" s="1"/>
  <c r="S52" i="16"/>
  <c r="A48" i="16"/>
  <c r="B39" i="17" l="1"/>
  <c r="A38" i="19"/>
  <c r="F38" i="19" s="1"/>
  <c r="N43" i="21"/>
  <c r="M43" i="21" s="1"/>
  <c r="C39" i="17"/>
  <c r="G46" i="30"/>
  <c r="G44" i="22"/>
  <c r="L43" i="29"/>
  <c r="K43" i="29" s="1"/>
  <c r="B37" i="19" s="1"/>
  <c r="Q43" i="29"/>
  <c r="P43" i="29" s="1"/>
  <c r="I45" i="29"/>
  <c r="B45" i="29"/>
  <c r="V45" i="29" s="1"/>
  <c r="F45" i="29"/>
  <c r="D45" i="29"/>
  <c r="AF50" i="29"/>
  <c r="A46" i="29"/>
  <c r="G44" i="29"/>
  <c r="H44" i="29"/>
  <c r="J44" i="29" s="1"/>
  <c r="M44" i="29"/>
  <c r="C44" i="29"/>
  <c r="E44" i="29"/>
  <c r="O44" i="29"/>
  <c r="N44" i="29" s="1"/>
  <c r="L38" i="19" s="1"/>
  <c r="P42" i="29"/>
  <c r="C36" i="19" s="1"/>
  <c r="S42" i="29"/>
  <c r="R42" i="29" s="1"/>
  <c r="D36" i="19" s="1"/>
  <c r="E44" i="9"/>
  <c r="O45" i="20"/>
  <c r="N45" i="20" s="1"/>
  <c r="N43" i="22"/>
  <c r="M43" i="22" s="1"/>
  <c r="J45" i="14"/>
  <c r="D39" i="17" s="1"/>
  <c r="D44" i="27"/>
  <c r="F44" i="27" s="1"/>
  <c r="G44" i="27" s="1"/>
  <c r="A46" i="27"/>
  <c r="S47" i="27"/>
  <c r="B45" i="27"/>
  <c r="D45" i="27" s="1"/>
  <c r="C45" i="27"/>
  <c r="E45" i="27" s="1"/>
  <c r="I45" i="27"/>
  <c r="C44" i="26"/>
  <c r="H44" i="26"/>
  <c r="G44" i="26" s="1"/>
  <c r="H44" i="9"/>
  <c r="L44" i="9" s="1"/>
  <c r="K44" i="9" s="1"/>
  <c r="B45" i="26"/>
  <c r="M45" i="26" s="1"/>
  <c r="D45" i="26"/>
  <c r="F45" i="26" s="1"/>
  <c r="E45" i="26" s="1"/>
  <c r="W53" i="26"/>
  <c r="A46" i="26"/>
  <c r="N43" i="9"/>
  <c r="M43" i="9" s="1"/>
  <c r="L44" i="21"/>
  <c r="K44" i="21" s="1"/>
  <c r="N42" i="9"/>
  <c r="M42" i="9" s="1"/>
  <c r="G42" i="26"/>
  <c r="J42" i="26"/>
  <c r="I42" i="26" s="1"/>
  <c r="V45" i="20"/>
  <c r="L45" i="22"/>
  <c r="K45" i="22" s="1"/>
  <c r="C44" i="23"/>
  <c r="E43" i="26"/>
  <c r="H43" i="26"/>
  <c r="G43" i="26" s="1"/>
  <c r="G45" i="21"/>
  <c r="L44" i="23"/>
  <c r="K44" i="23" s="1"/>
  <c r="G44" i="23"/>
  <c r="AA52" i="23"/>
  <c r="A46" i="23"/>
  <c r="C45" i="20"/>
  <c r="M45" i="20"/>
  <c r="Q44" i="20"/>
  <c r="P44" i="20" s="1"/>
  <c r="L44" i="20"/>
  <c r="K44" i="20" s="1"/>
  <c r="G45" i="20"/>
  <c r="H45" i="20"/>
  <c r="J45" i="20" s="1"/>
  <c r="J45" i="21"/>
  <c r="I45" i="21" s="1"/>
  <c r="F46" i="20"/>
  <c r="E46" i="20" s="1"/>
  <c r="D46" i="20"/>
  <c r="M46" i="20" s="1"/>
  <c r="I46" i="20"/>
  <c r="H46" i="20" s="1"/>
  <c r="J46" i="20" s="1"/>
  <c r="A47" i="20"/>
  <c r="B46" i="20"/>
  <c r="B45" i="9"/>
  <c r="Q45" i="9" s="1"/>
  <c r="D45" i="9"/>
  <c r="H45" i="9" s="1"/>
  <c r="F45" i="9"/>
  <c r="E45" i="9" s="1"/>
  <c r="L45" i="21"/>
  <c r="K45" i="21" s="1"/>
  <c r="C45" i="22"/>
  <c r="AA49" i="9"/>
  <c r="A46" i="9"/>
  <c r="E45" i="22"/>
  <c r="L44" i="28"/>
  <c r="K44" i="28" s="1"/>
  <c r="P43" i="20"/>
  <c r="C37" i="19" s="1"/>
  <c r="S43" i="20"/>
  <c r="R43" i="20" s="1"/>
  <c r="F46" i="22"/>
  <c r="E46" i="22" s="1"/>
  <c r="B46" i="22"/>
  <c r="Q46" i="22" s="1"/>
  <c r="D46" i="22"/>
  <c r="C46" i="22" s="1"/>
  <c r="C45" i="21"/>
  <c r="AA54" i="22"/>
  <c r="A47" i="22"/>
  <c r="N43" i="23"/>
  <c r="M43" i="23" s="1"/>
  <c r="N44" i="22"/>
  <c r="M44" i="22" s="1"/>
  <c r="C44" i="28"/>
  <c r="J44" i="23"/>
  <c r="I44" i="23" s="1"/>
  <c r="F45" i="23"/>
  <c r="J45" i="23" s="1"/>
  <c r="I45" i="23" s="1"/>
  <c r="B45" i="23"/>
  <c r="Q45" i="23" s="1"/>
  <c r="D45" i="23"/>
  <c r="H45" i="23" s="1"/>
  <c r="G45" i="23" s="1"/>
  <c r="I46" i="30"/>
  <c r="J46" i="30" s="1"/>
  <c r="F45" i="7"/>
  <c r="G45" i="7" s="1"/>
  <c r="C45" i="15"/>
  <c r="E45" i="15" s="1"/>
  <c r="B45" i="15"/>
  <c r="D45" i="15" s="1"/>
  <c r="I45" i="15"/>
  <c r="A46" i="15"/>
  <c r="S48" i="15"/>
  <c r="C47" i="13"/>
  <c r="E47" i="13" s="1"/>
  <c r="I47" i="13"/>
  <c r="B47" i="13"/>
  <c r="D47" i="13" s="1"/>
  <c r="F47" i="13" s="1"/>
  <c r="S47" i="13"/>
  <c r="A48" i="13"/>
  <c r="F46" i="13"/>
  <c r="G46" i="13" s="1"/>
  <c r="A47" i="7"/>
  <c r="S52" i="7"/>
  <c r="B46" i="7"/>
  <c r="C46" i="7"/>
  <c r="E46" i="7" s="1"/>
  <c r="I46" i="7"/>
  <c r="V52" i="30"/>
  <c r="A48" i="30"/>
  <c r="L47" i="30"/>
  <c r="B47" i="30"/>
  <c r="E47" i="30" s="1"/>
  <c r="C47" i="30"/>
  <c r="F47" i="30" s="1"/>
  <c r="D47" i="30"/>
  <c r="H47" i="30" s="1"/>
  <c r="F44" i="15"/>
  <c r="G44" i="15" s="1"/>
  <c r="G46" i="14"/>
  <c r="I46" i="14"/>
  <c r="AF53" i="20"/>
  <c r="G44" i="28"/>
  <c r="A46" i="28"/>
  <c r="AA53" i="28"/>
  <c r="E44" i="28"/>
  <c r="B47" i="25"/>
  <c r="C47" i="25" s="1"/>
  <c r="G47" i="25"/>
  <c r="A48" i="25"/>
  <c r="F45" i="28"/>
  <c r="E45" i="28" s="1"/>
  <c r="B45" i="28"/>
  <c r="Q45" i="28" s="1"/>
  <c r="D45" i="28"/>
  <c r="C45" i="28" s="1"/>
  <c r="AA75" i="21"/>
  <c r="F46" i="21"/>
  <c r="J46" i="21" s="1"/>
  <c r="I46" i="21" s="1"/>
  <c r="A47" i="21"/>
  <c r="D46" i="21"/>
  <c r="H46" i="21" s="1"/>
  <c r="B46" i="21"/>
  <c r="Q46" i="21" s="1"/>
  <c r="D46" i="25"/>
  <c r="E46" i="25" s="1"/>
  <c r="N43" i="28"/>
  <c r="M43" i="28" s="1"/>
  <c r="Q54" i="25"/>
  <c r="C48" i="16"/>
  <c r="E48" i="16" s="1"/>
  <c r="B48" i="16"/>
  <c r="D48" i="16" s="1"/>
  <c r="I48" i="16"/>
  <c r="S53" i="16"/>
  <c r="A49" i="16"/>
  <c r="F47" i="16"/>
  <c r="G47" i="16" s="1"/>
  <c r="A41" i="17"/>
  <c r="D47" i="14"/>
  <c r="H47" i="14" s="1"/>
  <c r="C47" i="14"/>
  <c r="F47" i="14" s="1"/>
  <c r="L47" i="14"/>
  <c r="B47" i="14"/>
  <c r="E47" i="14" s="1"/>
  <c r="V52" i="14"/>
  <c r="A48" i="14"/>
  <c r="B40" i="17" l="1"/>
  <c r="A39" i="19"/>
  <c r="F39" i="19" s="1"/>
  <c r="G47" i="30"/>
  <c r="C40" i="17"/>
  <c r="F41" i="17"/>
  <c r="L41" i="17"/>
  <c r="G46" i="20"/>
  <c r="B46" i="29"/>
  <c r="V46" i="29" s="1"/>
  <c r="D46" i="29"/>
  <c r="I46" i="29"/>
  <c r="F46" i="29"/>
  <c r="L44" i="29"/>
  <c r="K44" i="29" s="1"/>
  <c r="B38" i="19" s="1"/>
  <c r="Q44" i="29"/>
  <c r="P44" i="29" s="1"/>
  <c r="C38" i="19" s="1"/>
  <c r="AF51" i="29"/>
  <c r="A47" i="29"/>
  <c r="C45" i="29"/>
  <c r="M45" i="29"/>
  <c r="E45" i="29"/>
  <c r="O45" i="29"/>
  <c r="N45" i="29" s="1"/>
  <c r="L39" i="19" s="1"/>
  <c r="G45" i="29"/>
  <c r="H45" i="29"/>
  <c r="J45" i="29" s="1"/>
  <c r="S43" i="29"/>
  <c r="R43" i="29" s="1"/>
  <c r="D37" i="19" s="1"/>
  <c r="J44" i="26"/>
  <c r="I44" i="26" s="1"/>
  <c r="C45" i="9"/>
  <c r="H45" i="26"/>
  <c r="G45" i="26" s="1"/>
  <c r="G44" i="9"/>
  <c r="N44" i="9"/>
  <c r="M44" i="9" s="1"/>
  <c r="F45" i="27"/>
  <c r="G45" i="27" s="1"/>
  <c r="A47" i="27"/>
  <c r="S48" i="27"/>
  <c r="C46" i="27"/>
  <c r="E46" i="27" s="1"/>
  <c r="I46" i="27"/>
  <c r="B46" i="27"/>
  <c r="D46" i="27" s="1"/>
  <c r="C45" i="26"/>
  <c r="C46" i="20"/>
  <c r="S44" i="20"/>
  <c r="R44" i="20" s="1"/>
  <c r="J46" i="22"/>
  <c r="I46" i="22" s="1"/>
  <c r="O46" i="20"/>
  <c r="N46" i="20" s="1"/>
  <c r="E46" i="21"/>
  <c r="N44" i="21"/>
  <c r="M44" i="21" s="1"/>
  <c r="N45" i="22"/>
  <c r="M45" i="22" s="1"/>
  <c r="L45" i="23"/>
  <c r="K45" i="23" s="1"/>
  <c r="C45" i="23"/>
  <c r="H46" i="22"/>
  <c r="D46" i="26"/>
  <c r="F46" i="26" s="1"/>
  <c r="E46" i="26" s="1"/>
  <c r="B46" i="26"/>
  <c r="M46" i="26" s="1"/>
  <c r="W54" i="26"/>
  <c r="A47" i="26"/>
  <c r="E45" i="23"/>
  <c r="J43" i="26"/>
  <c r="I43" i="26" s="1"/>
  <c r="G45" i="9"/>
  <c r="C46" i="21"/>
  <c r="L45" i="9"/>
  <c r="K45" i="9" s="1"/>
  <c r="J45" i="9"/>
  <c r="I45" i="9" s="1"/>
  <c r="F47" i="22"/>
  <c r="J47" i="22" s="1"/>
  <c r="I47" i="22" s="1"/>
  <c r="D47" i="22"/>
  <c r="C47" i="22" s="1"/>
  <c r="B47" i="22"/>
  <c r="Q47" i="22" s="1"/>
  <c r="D46" i="9"/>
  <c r="C46" i="9" s="1"/>
  <c r="F46" i="9"/>
  <c r="E46" i="9" s="1"/>
  <c r="B46" i="9"/>
  <c r="Q46" i="9" s="1"/>
  <c r="L45" i="20"/>
  <c r="K45" i="20" s="1"/>
  <c r="Q45" i="20"/>
  <c r="P45" i="20" s="1"/>
  <c r="N44" i="28"/>
  <c r="M44" i="28" s="1"/>
  <c r="AA55" i="22"/>
  <c r="A48" i="22"/>
  <c r="AA50" i="9"/>
  <c r="A47" i="9"/>
  <c r="D46" i="23"/>
  <c r="F46" i="23"/>
  <c r="J46" i="23" s="1"/>
  <c r="I46" i="23" s="1"/>
  <c r="B46" i="23"/>
  <c r="Q46" i="23" s="1"/>
  <c r="AA53" i="23"/>
  <c r="A47" i="23"/>
  <c r="F47" i="20"/>
  <c r="A48" i="20"/>
  <c r="B47" i="20"/>
  <c r="D47" i="20"/>
  <c r="M47" i="20" s="1"/>
  <c r="I47" i="20"/>
  <c r="G47" i="20" s="1"/>
  <c r="N44" i="23"/>
  <c r="M44" i="23" s="1"/>
  <c r="J45" i="28"/>
  <c r="I45" i="28" s="1"/>
  <c r="L46" i="20"/>
  <c r="K46" i="20" s="1"/>
  <c r="H45" i="28"/>
  <c r="G45" i="28" s="1"/>
  <c r="V46" i="20"/>
  <c r="N45" i="21"/>
  <c r="M45" i="21" s="1"/>
  <c r="I47" i="30"/>
  <c r="J47" i="30" s="1"/>
  <c r="F48" i="16"/>
  <c r="G48" i="16" s="1"/>
  <c r="S48" i="13"/>
  <c r="A49" i="13"/>
  <c r="B48" i="13"/>
  <c r="D48" i="13" s="1"/>
  <c r="I48" i="13"/>
  <c r="C48" i="13"/>
  <c r="E48" i="13" s="1"/>
  <c r="I46" i="15"/>
  <c r="B46" i="15"/>
  <c r="C46" i="15"/>
  <c r="E46" i="15" s="1"/>
  <c r="F45" i="15"/>
  <c r="G45" i="15" s="1"/>
  <c r="G47" i="13"/>
  <c r="C48" i="30"/>
  <c r="F48" i="30" s="1"/>
  <c r="D48" i="30"/>
  <c r="H48" i="30" s="1"/>
  <c r="B48" i="30"/>
  <c r="E48" i="30" s="1"/>
  <c r="L48" i="30"/>
  <c r="V53" i="30"/>
  <c r="A49" i="30"/>
  <c r="S49" i="15"/>
  <c r="A47" i="15"/>
  <c r="D47" i="25"/>
  <c r="E47" i="25" s="1"/>
  <c r="D46" i="7"/>
  <c r="F46" i="7" s="1"/>
  <c r="G46" i="7" s="1"/>
  <c r="A48" i="7"/>
  <c r="S53" i="7"/>
  <c r="I47" i="7"/>
  <c r="B47" i="7"/>
  <c r="C47" i="7"/>
  <c r="E47" i="7" s="1"/>
  <c r="G46" i="21"/>
  <c r="I47" i="14"/>
  <c r="G47" i="14"/>
  <c r="F46" i="28"/>
  <c r="E46" i="28" s="1"/>
  <c r="B46" i="28"/>
  <c r="Q46" i="28" s="1"/>
  <c r="D46" i="28"/>
  <c r="H46" i="28" s="1"/>
  <c r="B47" i="21"/>
  <c r="Q47" i="21" s="1"/>
  <c r="F47" i="21"/>
  <c r="E47" i="21" s="1"/>
  <c r="A48" i="21"/>
  <c r="D47" i="21"/>
  <c r="H47" i="21" s="1"/>
  <c r="AF54" i="20"/>
  <c r="B48" i="25"/>
  <c r="G48" i="25"/>
  <c r="A49" i="25"/>
  <c r="AA54" i="28"/>
  <c r="A47" i="28"/>
  <c r="Q55" i="25"/>
  <c r="AA76" i="21"/>
  <c r="L46" i="21"/>
  <c r="K46" i="21" s="1"/>
  <c r="J46" i="14"/>
  <c r="D40" i="17" s="1"/>
  <c r="A42" i="17"/>
  <c r="C48" i="14"/>
  <c r="F48" i="14" s="1"/>
  <c r="B48" i="14"/>
  <c r="E48" i="14" s="1"/>
  <c r="L48" i="14"/>
  <c r="D48" i="14"/>
  <c r="H48" i="14" s="1"/>
  <c r="V53" i="14"/>
  <c r="A49" i="14"/>
  <c r="C49" i="16"/>
  <c r="E49" i="16" s="1"/>
  <c r="B49" i="16"/>
  <c r="D49" i="16" s="1"/>
  <c r="I49" i="16"/>
  <c r="S54" i="16"/>
  <c r="A50" i="16"/>
  <c r="B41" i="17" l="1"/>
  <c r="A40" i="19"/>
  <c r="F40" i="19" s="1"/>
  <c r="F42" i="17"/>
  <c r="G48" i="30"/>
  <c r="L42" i="17"/>
  <c r="C41" i="17"/>
  <c r="L45" i="29"/>
  <c r="K45" i="29" s="1"/>
  <c r="B39" i="19" s="1"/>
  <c r="Q45" i="29"/>
  <c r="J45" i="26"/>
  <c r="I45" i="26" s="1"/>
  <c r="I47" i="29"/>
  <c r="F47" i="29"/>
  <c r="B47" i="29"/>
  <c r="V47" i="29" s="1"/>
  <c r="D47" i="29"/>
  <c r="AF52" i="29"/>
  <c r="A48" i="29"/>
  <c r="S44" i="29"/>
  <c r="R44" i="29" s="1"/>
  <c r="D38" i="19" s="1"/>
  <c r="E46" i="29"/>
  <c r="O46" i="29"/>
  <c r="N46" i="29" s="1"/>
  <c r="L40" i="19" s="1"/>
  <c r="G46" i="29"/>
  <c r="H46" i="29"/>
  <c r="J46" i="29" s="1"/>
  <c r="C46" i="29"/>
  <c r="M46" i="29"/>
  <c r="G48" i="14"/>
  <c r="F46" i="27"/>
  <c r="G46" i="27" s="1"/>
  <c r="S49" i="27"/>
  <c r="A48" i="27"/>
  <c r="C47" i="27"/>
  <c r="E47" i="27" s="1"/>
  <c r="B47" i="27"/>
  <c r="D47" i="27" s="1"/>
  <c r="I47" i="27"/>
  <c r="Q46" i="20"/>
  <c r="S46" i="20" s="1"/>
  <c r="R46" i="20" s="1"/>
  <c r="H46" i="9"/>
  <c r="H46" i="26"/>
  <c r="G46" i="26" s="1"/>
  <c r="J46" i="9"/>
  <c r="I46" i="9" s="1"/>
  <c r="C46" i="26"/>
  <c r="N45" i="23"/>
  <c r="M45" i="23" s="1"/>
  <c r="C46" i="28"/>
  <c r="D47" i="26"/>
  <c r="F47" i="26" s="1"/>
  <c r="E47" i="26" s="1"/>
  <c r="B47" i="26"/>
  <c r="M47" i="26" s="1"/>
  <c r="W55" i="26"/>
  <c r="A48" i="26"/>
  <c r="J47" i="21"/>
  <c r="I47" i="21" s="1"/>
  <c r="L46" i="22"/>
  <c r="K46" i="22" s="1"/>
  <c r="G46" i="22"/>
  <c r="C47" i="20"/>
  <c r="L47" i="20"/>
  <c r="F48" i="22"/>
  <c r="J48" i="22" s="1"/>
  <c r="I48" i="22" s="1"/>
  <c r="D48" i="22"/>
  <c r="H48" i="22" s="1"/>
  <c r="G48" i="22" s="1"/>
  <c r="B48" i="22"/>
  <c r="Q48" i="22" s="1"/>
  <c r="H47" i="22"/>
  <c r="AA56" i="22"/>
  <c r="A49" i="22"/>
  <c r="E47" i="22"/>
  <c r="F47" i="23"/>
  <c r="E47" i="23" s="1"/>
  <c r="D47" i="23"/>
  <c r="H47" i="23" s="1"/>
  <c r="G47" i="23" s="1"/>
  <c r="B47" i="23"/>
  <c r="Q47" i="23" s="1"/>
  <c r="AA54" i="23"/>
  <c r="A48" i="23"/>
  <c r="S45" i="20"/>
  <c r="R45" i="20" s="1"/>
  <c r="O47" i="20"/>
  <c r="N47" i="20" s="1"/>
  <c r="E47" i="20"/>
  <c r="L45" i="28"/>
  <c r="K45" i="28" s="1"/>
  <c r="E46" i="23"/>
  <c r="AA51" i="9"/>
  <c r="A48" i="9"/>
  <c r="H46" i="23"/>
  <c r="C46" i="23"/>
  <c r="H47" i="20"/>
  <c r="J47" i="20" s="1"/>
  <c r="V47" i="20"/>
  <c r="D48" i="20"/>
  <c r="M48" i="20" s="1"/>
  <c r="F48" i="20"/>
  <c r="O48" i="20" s="1"/>
  <c r="N48" i="20" s="1"/>
  <c r="I48" i="20"/>
  <c r="G48" i="20" s="1"/>
  <c r="A49" i="20"/>
  <c r="B48" i="20"/>
  <c r="N45" i="9"/>
  <c r="M45" i="9" s="1"/>
  <c r="D47" i="9"/>
  <c r="H47" i="9" s="1"/>
  <c r="L47" i="9" s="1"/>
  <c r="K47" i="9" s="1"/>
  <c r="B47" i="9"/>
  <c r="Q47" i="9" s="1"/>
  <c r="F47" i="9"/>
  <c r="E47" i="9" s="1"/>
  <c r="I48" i="30"/>
  <c r="J48" i="30" s="1"/>
  <c r="J47" i="14"/>
  <c r="D41" i="17" s="1"/>
  <c r="F48" i="13"/>
  <c r="G48" i="13" s="1"/>
  <c r="A49" i="7"/>
  <c r="S54" i="7"/>
  <c r="B48" i="7"/>
  <c r="D48" i="7" s="1"/>
  <c r="F48" i="7" s="1"/>
  <c r="I48" i="7"/>
  <c r="C48" i="7"/>
  <c r="E48" i="7" s="1"/>
  <c r="D46" i="15"/>
  <c r="F49" i="16"/>
  <c r="G49" i="16" s="1"/>
  <c r="I47" i="15"/>
  <c r="B47" i="15"/>
  <c r="C47" i="15"/>
  <c r="E47" i="15" s="1"/>
  <c r="S50" i="15"/>
  <c r="A48" i="15"/>
  <c r="B49" i="30"/>
  <c r="E49" i="30" s="1"/>
  <c r="L49" i="30"/>
  <c r="D49" i="30"/>
  <c r="H49" i="30" s="1"/>
  <c r="C49" i="30"/>
  <c r="F49" i="30" s="1"/>
  <c r="B49" i="13"/>
  <c r="D49" i="13" s="1"/>
  <c r="F49" i="13" s="1"/>
  <c r="I49" i="13"/>
  <c r="C49" i="13"/>
  <c r="E49" i="13" s="1"/>
  <c r="A50" i="30"/>
  <c r="V54" i="30"/>
  <c r="S49" i="13"/>
  <c r="A50" i="13"/>
  <c r="D47" i="7"/>
  <c r="F47" i="7" s="1"/>
  <c r="I48" i="14"/>
  <c r="G47" i="21"/>
  <c r="G46" i="28"/>
  <c r="G49" i="25"/>
  <c r="B49" i="25"/>
  <c r="C49" i="25" s="1"/>
  <c r="A50" i="25"/>
  <c r="L46" i="28"/>
  <c r="K46" i="28" s="1"/>
  <c r="AA77" i="21"/>
  <c r="L47" i="21"/>
  <c r="K47" i="21" s="1"/>
  <c r="Q56" i="25"/>
  <c r="C48" i="25"/>
  <c r="F47" i="28"/>
  <c r="E47" i="28" s="1"/>
  <c r="D47" i="28"/>
  <c r="C47" i="28" s="1"/>
  <c r="B47" i="28"/>
  <c r="Q47" i="28" s="1"/>
  <c r="AA55" i="28"/>
  <c r="A48" i="28"/>
  <c r="C47" i="21"/>
  <c r="J46" i="28"/>
  <c r="I46" i="28" s="1"/>
  <c r="B48" i="21"/>
  <c r="Q48" i="21" s="1"/>
  <c r="F48" i="21"/>
  <c r="E48" i="21" s="1"/>
  <c r="A49" i="21"/>
  <c r="D48" i="21"/>
  <c r="C48" i="21" s="1"/>
  <c r="N46" i="21"/>
  <c r="AF55" i="20"/>
  <c r="I50" i="16"/>
  <c r="C50" i="16"/>
  <c r="E50" i="16" s="1"/>
  <c r="B50" i="16"/>
  <c r="D50" i="16" s="1"/>
  <c r="S55" i="16"/>
  <c r="A51" i="16"/>
  <c r="A43" i="17"/>
  <c r="C49" i="14"/>
  <c r="F49" i="14" s="1"/>
  <c r="D49" i="14"/>
  <c r="H49" i="14" s="1"/>
  <c r="L43" i="17" s="1"/>
  <c r="L49" i="14"/>
  <c r="F43" i="17" s="1"/>
  <c r="B49" i="14"/>
  <c r="E49" i="14" s="1"/>
  <c r="V54" i="14"/>
  <c r="A50" i="14"/>
  <c r="B42" i="17" l="1"/>
  <c r="A41" i="19"/>
  <c r="F41" i="19" s="1"/>
  <c r="C48" i="22"/>
  <c r="G49" i="30"/>
  <c r="C42" i="17"/>
  <c r="L46" i="29"/>
  <c r="K46" i="29" s="1"/>
  <c r="B40" i="19" s="1"/>
  <c r="Q46" i="29"/>
  <c r="B48" i="29"/>
  <c r="V48" i="29" s="1"/>
  <c r="D48" i="29"/>
  <c r="I48" i="29"/>
  <c r="F48" i="29"/>
  <c r="AF53" i="29"/>
  <c r="A49" i="29"/>
  <c r="M47" i="29"/>
  <c r="C47" i="29"/>
  <c r="E47" i="29"/>
  <c r="O47" i="29"/>
  <c r="N47" i="29" s="1"/>
  <c r="L41" i="19" s="1"/>
  <c r="H47" i="29"/>
  <c r="J47" i="29" s="1"/>
  <c r="G47" i="29"/>
  <c r="P45" i="29"/>
  <c r="C39" i="19" s="1"/>
  <c r="S45" i="29"/>
  <c r="R45" i="29" s="1"/>
  <c r="D39" i="19" s="1"/>
  <c r="C47" i="26"/>
  <c r="H47" i="26"/>
  <c r="G47" i="26" s="1"/>
  <c r="P46" i="20"/>
  <c r="V48" i="20"/>
  <c r="J46" i="26"/>
  <c r="I46" i="26" s="1"/>
  <c r="G48" i="7"/>
  <c r="F47" i="27"/>
  <c r="G47" i="27" s="1"/>
  <c r="I48" i="27"/>
  <c r="B48" i="27"/>
  <c r="C48" i="27"/>
  <c r="E48" i="27" s="1"/>
  <c r="S50" i="27"/>
  <c r="A49" i="27"/>
  <c r="L47" i="23"/>
  <c r="K47" i="23" s="1"/>
  <c r="J47" i="23"/>
  <c r="I47" i="23" s="1"/>
  <c r="G46" i="9"/>
  <c r="N46" i="22"/>
  <c r="M46" i="22" s="1"/>
  <c r="L46" i="9"/>
  <c r="K46" i="9" s="1"/>
  <c r="K47" i="20"/>
  <c r="N46" i="28"/>
  <c r="M46" i="28" s="1"/>
  <c r="B48" i="26"/>
  <c r="M48" i="26" s="1"/>
  <c r="D48" i="26"/>
  <c r="F48" i="26" s="1"/>
  <c r="E48" i="26" s="1"/>
  <c r="C47" i="9"/>
  <c r="W56" i="26"/>
  <c r="A49" i="26"/>
  <c r="N47" i="21"/>
  <c r="M47" i="21" s="1"/>
  <c r="L48" i="22"/>
  <c r="K48" i="22" s="1"/>
  <c r="I49" i="20"/>
  <c r="F49" i="20"/>
  <c r="O49" i="20" s="1"/>
  <c r="N49" i="20" s="1"/>
  <c r="A50" i="20"/>
  <c r="D49" i="20"/>
  <c r="M49" i="20" s="1"/>
  <c r="B49" i="20"/>
  <c r="F49" i="22"/>
  <c r="E49" i="22" s="1"/>
  <c r="B49" i="22"/>
  <c r="Q49" i="22" s="1"/>
  <c r="D49" i="22"/>
  <c r="L48" i="20"/>
  <c r="AA57" i="22"/>
  <c r="A50" i="22"/>
  <c r="J47" i="9"/>
  <c r="I47" i="9" s="1"/>
  <c r="N45" i="28"/>
  <c r="M45" i="28" s="1"/>
  <c r="L47" i="22"/>
  <c r="K47" i="22" s="1"/>
  <c r="G47" i="22"/>
  <c r="F48" i="23"/>
  <c r="J48" i="23" s="1"/>
  <c r="I48" i="23" s="1"/>
  <c r="D48" i="23"/>
  <c r="H48" i="23" s="1"/>
  <c r="G48" i="23" s="1"/>
  <c r="B48" i="23"/>
  <c r="Q48" i="23" s="1"/>
  <c r="G46" i="23"/>
  <c r="AA55" i="23"/>
  <c r="A49" i="23"/>
  <c r="F48" i="9"/>
  <c r="J48" i="9" s="1"/>
  <c r="I48" i="9" s="1"/>
  <c r="D48" i="9"/>
  <c r="C48" i="9" s="1"/>
  <c r="B48" i="9"/>
  <c r="Q48" i="9" s="1"/>
  <c r="G47" i="9"/>
  <c r="AA52" i="9"/>
  <c r="A49" i="9"/>
  <c r="E48" i="22"/>
  <c r="J48" i="21"/>
  <c r="I48" i="21" s="1"/>
  <c r="H48" i="20"/>
  <c r="J48" i="20" s="1"/>
  <c r="C47" i="23"/>
  <c r="Q47" i="20"/>
  <c r="J47" i="28"/>
  <c r="I47" i="28" s="1"/>
  <c r="E48" i="20"/>
  <c r="C48" i="20"/>
  <c r="L46" i="23"/>
  <c r="K46" i="23" s="1"/>
  <c r="J48" i="14"/>
  <c r="D42" i="17" s="1"/>
  <c r="G49" i="13"/>
  <c r="I49" i="30"/>
  <c r="J49" i="30" s="1"/>
  <c r="F50" i="16"/>
  <c r="G50" i="16" s="1"/>
  <c r="I50" i="13"/>
  <c r="C50" i="13"/>
  <c r="E50" i="13" s="1"/>
  <c r="B50" i="13"/>
  <c r="D50" i="13" s="1"/>
  <c r="S50" i="13"/>
  <c r="A51" i="13"/>
  <c r="A51" i="30"/>
  <c r="V55" i="30"/>
  <c r="L50" i="30"/>
  <c r="C50" i="30"/>
  <c r="F50" i="30" s="1"/>
  <c r="D50" i="30"/>
  <c r="H50" i="30" s="1"/>
  <c r="B50" i="30"/>
  <c r="E50" i="30" s="1"/>
  <c r="C48" i="15"/>
  <c r="E48" i="15" s="1"/>
  <c r="I48" i="15"/>
  <c r="B48" i="15"/>
  <c r="G47" i="7"/>
  <c r="S51" i="15"/>
  <c r="A49" i="15"/>
  <c r="A50" i="7"/>
  <c r="S55" i="7"/>
  <c r="D47" i="15"/>
  <c r="I49" i="7"/>
  <c r="C49" i="7"/>
  <c r="E49" i="7" s="1"/>
  <c r="B49" i="7"/>
  <c r="F46" i="15"/>
  <c r="G46" i="15" s="1"/>
  <c r="G49" i="14"/>
  <c r="I49" i="14"/>
  <c r="H48" i="21"/>
  <c r="B48" i="28"/>
  <c r="Q48" i="28" s="1"/>
  <c r="F48" i="28"/>
  <c r="J48" i="28" s="1"/>
  <c r="I48" i="28" s="1"/>
  <c r="D48" i="28"/>
  <c r="H48" i="28" s="1"/>
  <c r="M46" i="21"/>
  <c r="AA56" i="28"/>
  <c r="A49" i="28"/>
  <c r="B49" i="21"/>
  <c r="Q49" i="21" s="1"/>
  <c r="A50" i="21"/>
  <c r="D49" i="21"/>
  <c r="C49" i="21" s="1"/>
  <c r="F49" i="21"/>
  <c r="E49" i="21" s="1"/>
  <c r="AA78" i="21"/>
  <c r="Q57" i="25"/>
  <c r="G50" i="25"/>
  <c r="B50" i="25"/>
  <c r="A51" i="25"/>
  <c r="D49" i="25"/>
  <c r="E49" i="25" s="1"/>
  <c r="H47" i="28"/>
  <c r="L47" i="28" s="1"/>
  <c r="K47" i="28" s="1"/>
  <c r="AF56" i="20"/>
  <c r="D48" i="25"/>
  <c r="E48" i="25" s="1"/>
  <c r="A44" i="17"/>
  <c r="L50" i="14"/>
  <c r="F44" i="17" s="1"/>
  <c r="B50" i="14"/>
  <c r="E50" i="14" s="1"/>
  <c r="D50" i="14"/>
  <c r="H50" i="14" s="1"/>
  <c r="L44" i="17" s="1"/>
  <c r="C50" i="14"/>
  <c r="F50" i="14" s="1"/>
  <c r="V55" i="14"/>
  <c r="A51" i="14"/>
  <c r="C51" i="16"/>
  <c r="E51" i="16" s="1"/>
  <c r="B51" i="16"/>
  <c r="D51" i="16" s="1"/>
  <c r="I51" i="16"/>
  <c r="S56" i="16"/>
  <c r="A52" i="16"/>
  <c r="B43" i="17" l="1"/>
  <c r="A42" i="19"/>
  <c r="F42" i="19" s="1"/>
  <c r="N47" i="22"/>
  <c r="M47" i="22" s="1"/>
  <c r="C43" i="17"/>
  <c r="G50" i="30"/>
  <c r="N47" i="23"/>
  <c r="M47" i="23" s="1"/>
  <c r="J47" i="26"/>
  <c r="I47" i="26" s="1"/>
  <c r="L47" i="29"/>
  <c r="K47" i="29" s="1"/>
  <c r="B41" i="19" s="1"/>
  <c r="Q47" i="29"/>
  <c r="P47" i="29" s="1"/>
  <c r="I49" i="29"/>
  <c r="B49" i="29"/>
  <c r="V49" i="29" s="1"/>
  <c r="F49" i="29"/>
  <c r="D49" i="29"/>
  <c r="AF54" i="29"/>
  <c r="A50" i="29"/>
  <c r="O48" i="29"/>
  <c r="N48" i="29" s="1"/>
  <c r="L42" i="19" s="1"/>
  <c r="E48" i="29"/>
  <c r="H48" i="29"/>
  <c r="J48" i="29" s="1"/>
  <c r="G48" i="29"/>
  <c r="M48" i="29"/>
  <c r="C48" i="29"/>
  <c r="P46" i="29"/>
  <c r="C40" i="19" s="1"/>
  <c r="S46" i="29"/>
  <c r="R46" i="29" s="1"/>
  <c r="D40" i="19" s="1"/>
  <c r="C48" i="26"/>
  <c r="J49" i="21"/>
  <c r="I49" i="21" s="1"/>
  <c r="H49" i="21"/>
  <c r="G49" i="21" s="1"/>
  <c r="E49" i="20"/>
  <c r="F50" i="13"/>
  <c r="G50" i="13" s="1"/>
  <c r="I49" i="27"/>
  <c r="C49" i="27"/>
  <c r="E49" i="27" s="1"/>
  <c r="B49" i="27"/>
  <c r="A50" i="27"/>
  <c r="S51" i="27"/>
  <c r="D48" i="27"/>
  <c r="F48" i="27" s="1"/>
  <c r="G48" i="27" s="1"/>
  <c r="H48" i="26"/>
  <c r="J48" i="26" s="1"/>
  <c r="I48" i="26" s="1"/>
  <c r="C48" i="23"/>
  <c r="N48" i="22"/>
  <c r="M48" i="22" s="1"/>
  <c r="N46" i="9"/>
  <c r="M46" i="9" s="1"/>
  <c r="F51" i="16"/>
  <c r="G51" i="16" s="1"/>
  <c r="D49" i="26"/>
  <c r="F49" i="26" s="1"/>
  <c r="H49" i="26" s="1"/>
  <c r="J49" i="26" s="1"/>
  <c r="I49" i="26" s="1"/>
  <c r="B49" i="26"/>
  <c r="M49" i="26" s="1"/>
  <c r="N47" i="9"/>
  <c r="M47" i="9" s="1"/>
  <c r="J49" i="22"/>
  <c r="I49" i="22" s="1"/>
  <c r="W57" i="26"/>
  <c r="A50" i="26"/>
  <c r="E48" i="9"/>
  <c r="H48" i="9"/>
  <c r="L48" i="9" s="1"/>
  <c r="K48" i="9" s="1"/>
  <c r="C49" i="22"/>
  <c r="AA53" i="9"/>
  <c r="A50" i="9"/>
  <c r="I50" i="20"/>
  <c r="G50" i="20" s="1"/>
  <c r="B50" i="20"/>
  <c r="D50" i="20"/>
  <c r="A51" i="20"/>
  <c r="F50" i="20"/>
  <c r="E50" i="20" s="1"/>
  <c r="L49" i="20"/>
  <c r="B50" i="22"/>
  <c r="Q50" i="22" s="1"/>
  <c r="D50" i="22"/>
  <c r="C50" i="22" s="1"/>
  <c r="F50" i="22"/>
  <c r="E50" i="22" s="1"/>
  <c r="F49" i="23"/>
  <c r="E49" i="23" s="1"/>
  <c r="D49" i="23"/>
  <c r="C49" i="23" s="1"/>
  <c r="B49" i="23"/>
  <c r="Q49" i="23" s="1"/>
  <c r="AA58" i="22"/>
  <c r="A51" i="22"/>
  <c r="H49" i="20"/>
  <c r="J49" i="20" s="1"/>
  <c r="G49" i="20"/>
  <c r="AA56" i="23"/>
  <c r="A50" i="23"/>
  <c r="K48" i="20"/>
  <c r="Q48" i="20"/>
  <c r="C49" i="20"/>
  <c r="N46" i="23"/>
  <c r="M46" i="23" s="1"/>
  <c r="V49" i="20"/>
  <c r="E48" i="23"/>
  <c r="P47" i="20"/>
  <c r="C41" i="19" s="1"/>
  <c r="S47" i="20"/>
  <c r="R47" i="20" s="1"/>
  <c r="F49" i="9"/>
  <c r="E49" i="9" s="1"/>
  <c r="B49" i="9"/>
  <c r="Q49" i="9" s="1"/>
  <c r="D49" i="9"/>
  <c r="C49" i="9" s="1"/>
  <c r="L48" i="23"/>
  <c r="K48" i="23" s="1"/>
  <c r="H49" i="22"/>
  <c r="I50" i="30"/>
  <c r="J50" i="30" s="1"/>
  <c r="D49" i="7"/>
  <c r="F49" i="7" s="1"/>
  <c r="G49" i="7" s="1"/>
  <c r="V56" i="30"/>
  <c r="A52" i="30"/>
  <c r="I51" i="13"/>
  <c r="C51" i="13"/>
  <c r="E51" i="13" s="1"/>
  <c r="B51" i="13"/>
  <c r="A52" i="13"/>
  <c r="S51" i="13"/>
  <c r="B51" i="30"/>
  <c r="E51" i="30" s="1"/>
  <c r="C51" i="30"/>
  <c r="F51" i="30" s="1"/>
  <c r="L51" i="30"/>
  <c r="D51" i="30"/>
  <c r="H51" i="30" s="1"/>
  <c r="S56" i="7"/>
  <c r="A51" i="7"/>
  <c r="C50" i="25"/>
  <c r="C50" i="7"/>
  <c r="E50" i="7" s="1"/>
  <c r="B50" i="7"/>
  <c r="D50" i="7" s="1"/>
  <c r="I50" i="7"/>
  <c r="F47" i="15"/>
  <c r="G47" i="15" s="1"/>
  <c r="B49" i="15"/>
  <c r="I49" i="15"/>
  <c r="C49" i="15"/>
  <c r="E49" i="15" s="1"/>
  <c r="A50" i="15"/>
  <c r="S52" i="15"/>
  <c r="I50" i="14"/>
  <c r="D48" i="15"/>
  <c r="F48" i="15" s="1"/>
  <c r="G50" i="14"/>
  <c r="G48" i="28"/>
  <c r="AA57" i="28"/>
  <c r="A50" i="28"/>
  <c r="B51" i="25"/>
  <c r="G51" i="25"/>
  <c r="A52" i="25"/>
  <c r="E48" i="28"/>
  <c r="G47" i="28"/>
  <c r="N47" i="28"/>
  <c r="Q58" i="25"/>
  <c r="L48" i="28"/>
  <c r="K48" i="28" s="1"/>
  <c r="F50" i="21"/>
  <c r="E50" i="21" s="1"/>
  <c r="A51" i="21"/>
  <c r="D50" i="21"/>
  <c r="H50" i="21" s="1"/>
  <c r="B50" i="21"/>
  <c r="Q50" i="21" s="1"/>
  <c r="C48" i="28"/>
  <c r="AA79" i="21"/>
  <c r="F49" i="28"/>
  <c r="J49" i="28" s="1"/>
  <c r="I49" i="28" s="1"/>
  <c r="D49" i="28"/>
  <c r="C49" i="28" s="1"/>
  <c r="B49" i="28"/>
  <c r="Q49" i="28" s="1"/>
  <c r="AF57" i="20"/>
  <c r="G48" i="21"/>
  <c r="L48" i="21"/>
  <c r="K48" i="21" s="1"/>
  <c r="J49" i="14"/>
  <c r="D43" i="17" s="1"/>
  <c r="C52" i="16"/>
  <c r="E52" i="16" s="1"/>
  <c r="B52" i="16"/>
  <c r="D52" i="16" s="1"/>
  <c r="I52" i="16"/>
  <c r="S57" i="16"/>
  <c r="A53" i="16"/>
  <c r="A45" i="17"/>
  <c r="L51" i="14"/>
  <c r="C51" i="14"/>
  <c r="F51" i="14" s="1"/>
  <c r="B51" i="14"/>
  <c r="E51" i="14" s="1"/>
  <c r="D51" i="14"/>
  <c r="H51" i="14" s="1"/>
  <c r="V56" i="14"/>
  <c r="A52" i="14"/>
  <c r="B44" i="17" l="1"/>
  <c r="L45" i="17"/>
  <c r="F45" i="17"/>
  <c r="A43" i="19"/>
  <c r="F43" i="19" s="1"/>
  <c r="G51" i="30"/>
  <c r="C44" i="17"/>
  <c r="S47" i="29"/>
  <c r="R47" i="29" s="1"/>
  <c r="D41" i="19" s="1"/>
  <c r="C49" i="26"/>
  <c r="L49" i="21"/>
  <c r="N49" i="21" s="1"/>
  <c r="M49" i="21" s="1"/>
  <c r="L48" i="29"/>
  <c r="K48" i="29" s="1"/>
  <c r="B42" i="19" s="1"/>
  <c r="Q48" i="29"/>
  <c r="P48" i="29" s="1"/>
  <c r="F50" i="29"/>
  <c r="D50" i="29"/>
  <c r="B50" i="29"/>
  <c r="V50" i="29" s="1"/>
  <c r="I50" i="29"/>
  <c r="AF55" i="29"/>
  <c r="A51" i="29"/>
  <c r="M49" i="29"/>
  <c r="C49" i="29"/>
  <c r="H49" i="23"/>
  <c r="G49" i="23" s="1"/>
  <c r="O49" i="29"/>
  <c r="N49" i="29" s="1"/>
  <c r="L43" i="19" s="1"/>
  <c r="E49" i="29"/>
  <c r="H49" i="29"/>
  <c r="J49" i="29" s="1"/>
  <c r="G49" i="29"/>
  <c r="E49" i="26"/>
  <c r="J49" i="23"/>
  <c r="I49" i="23" s="1"/>
  <c r="G48" i="26"/>
  <c r="A51" i="27"/>
  <c r="S52" i="27"/>
  <c r="I50" i="27"/>
  <c r="C50" i="27"/>
  <c r="E50" i="27" s="1"/>
  <c r="B50" i="27"/>
  <c r="D49" i="27"/>
  <c r="F49" i="27" s="1"/>
  <c r="G49" i="27" s="1"/>
  <c r="N48" i="21"/>
  <c r="M48" i="21" s="1"/>
  <c r="H49" i="9"/>
  <c r="G49" i="9" s="1"/>
  <c r="J49" i="9"/>
  <c r="I49" i="9" s="1"/>
  <c r="J50" i="14"/>
  <c r="D44" i="17" s="1"/>
  <c r="G51" i="14"/>
  <c r="O50" i="20"/>
  <c r="N50" i="20" s="1"/>
  <c r="D50" i="26"/>
  <c r="C50" i="26" s="1"/>
  <c r="B50" i="26"/>
  <c r="M50" i="26" s="1"/>
  <c r="W58" i="26"/>
  <c r="A51" i="26"/>
  <c r="C50" i="21"/>
  <c r="H49" i="28"/>
  <c r="G49" i="28" s="1"/>
  <c r="H50" i="20"/>
  <c r="J50" i="20" s="1"/>
  <c r="Q49" i="20"/>
  <c r="F51" i="22"/>
  <c r="J51" i="22" s="1"/>
  <c r="I51" i="22" s="1"/>
  <c r="B51" i="22"/>
  <c r="Q51" i="22" s="1"/>
  <c r="D51" i="22"/>
  <c r="C51" i="22" s="1"/>
  <c r="K49" i="20"/>
  <c r="A52" i="22"/>
  <c r="AA59" i="22"/>
  <c r="M50" i="20"/>
  <c r="C50" i="20"/>
  <c r="E49" i="28"/>
  <c r="V50" i="20"/>
  <c r="J50" i="22"/>
  <c r="I50" i="22" s="1"/>
  <c r="F50" i="9"/>
  <c r="J50" i="9" s="1"/>
  <c r="I50" i="9" s="1"/>
  <c r="D50" i="9"/>
  <c r="C50" i="9" s="1"/>
  <c r="B50" i="9"/>
  <c r="Q50" i="9" s="1"/>
  <c r="G49" i="26"/>
  <c r="AA54" i="9"/>
  <c r="A51" i="9"/>
  <c r="G49" i="22"/>
  <c r="F51" i="20"/>
  <c r="E51" i="20" s="1"/>
  <c r="A52" i="20"/>
  <c r="B51" i="20"/>
  <c r="I51" i="20"/>
  <c r="H51" i="20" s="1"/>
  <c r="J51" i="20" s="1"/>
  <c r="D51" i="20"/>
  <c r="P48" i="20"/>
  <c r="C42" i="19" s="1"/>
  <c r="S48" i="20"/>
  <c r="R48" i="20" s="1"/>
  <c r="G48" i="9"/>
  <c r="N48" i="9"/>
  <c r="M48" i="9" s="1"/>
  <c r="H50" i="22"/>
  <c r="B50" i="23"/>
  <c r="Q50" i="23" s="1"/>
  <c r="F50" i="23"/>
  <c r="J50" i="23" s="1"/>
  <c r="I50" i="23" s="1"/>
  <c r="D50" i="23"/>
  <c r="H50" i="23" s="1"/>
  <c r="G50" i="23" s="1"/>
  <c r="L49" i="22"/>
  <c r="K49" i="22" s="1"/>
  <c r="AA57" i="23"/>
  <c r="A51" i="23"/>
  <c r="N48" i="23"/>
  <c r="M48" i="23" s="1"/>
  <c r="I51" i="30"/>
  <c r="J51" i="30" s="1"/>
  <c r="I51" i="14"/>
  <c r="D51" i="13"/>
  <c r="F51" i="13" s="1"/>
  <c r="G51" i="13" s="1"/>
  <c r="D49" i="15"/>
  <c r="F49" i="15" s="1"/>
  <c r="B52" i="13"/>
  <c r="D52" i="13" s="1"/>
  <c r="I52" i="13"/>
  <c r="C52" i="13"/>
  <c r="E52" i="13" s="1"/>
  <c r="B52" i="30"/>
  <c r="E52" i="30" s="1"/>
  <c r="D52" i="30"/>
  <c r="H52" i="30" s="1"/>
  <c r="C52" i="30"/>
  <c r="F52" i="30" s="1"/>
  <c r="L52" i="30"/>
  <c r="V57" i="30"/>
  <c r="A53" i="30"/>
  <c r="C51" i="7"/>
  <c r="E51" i="7" s="1"/>
  <c r="B51" i="7"/>
  <c r="I51" i="7"/>
  <c r="S57" i="7"/>
  <c r="A52" i="7"/>
  <c r="F50" i="7"/>
  <c r="G50" i="7" s="1"/>
  <c r="C50" i="15"/>
  <c r="E50" i="15" s="1"/>
  <c r="I50" i="15"/>
  <c r="B50" i="15"/>
  <c r="D50" i="15" s="1"/>
  <c r="G48" i="15"/>
  <c r="S53" i="15"/>
  <c r="A51" i="15"/>
  <c r="S52" i="13"/>
  <c r="A53" i="13"/>
  <c r="D50" i="25"/>
  <c r="E50" i="25" s="1"/>
  <c r="L50" i="21"/>
  <c r="K50" i="21" s="1"/>
  <c r="G50" i="21"/>
  <c r="N48" i="28"/>
  <c r="M47" i="28"/>
  <c r="AA80" i="21"/>
  <c r="B52" i="25"/>
  <c r="C52" i="25" s="1"/>
  <c r="G52" i="25"/>
  <c r="A53" i="25"/>
  <c r="F52" i="16"/>
  <c r="G52" i="16" s="1"/>
  <c r="C51" i="25"/>
  <c r="J50" i="21"/>
  <c r="I50" i="21" s="1"/>
  <c r="Q59" i="25"/>
  <c r="D50" i="28"/>
  <c r="C50" i="28" s="1"/>
  <c r="F50" i="28"/>
  <c r="J50" i="28" s="1"/>
  <c r="I50" i="28" s="1"/>
  <c r="B50" i="28"/>
  <c r="Q50" i="28" s="1"/>
  <c r="AA58" i="28"/>
  <c r="A51" i="28"/>
  <c r="AF58" i="20"/>
  <c r="D51" i="21"/>
  <c r="H51" i="21" s="1"/>
  <c r="F51" i="21"/>
  <c r="E51" i="21" s="1"/>
  <c r="B51" i="21"/>
  <c r="Q51" i="21" s="1"/>
  <c r="A52" i="21"/>
  <c r="A46" i="17"/>
  <c r="B52" i="14"/>
  <c r="E52" i="14" s="1"/>
  <c r="C52" i="14"/>
  <c r="F52" i="14" s="1"/>
  <c r="D52" i="14"/>
  <c r="H52" i="14" s="1"/>
  <c r="L52" i="14"/>
  <c r="V57" i="14"/>
  <c r="A53" i="14"/>
  <c r="B53" i="16"/>
  <c r="D53" i="16" s="1"/>
  <c r="C53" i="16"/>
  <c r="E53" i="16" s="1"/>
  <c r="I53" i="16"/>
  <c r="S58" i="16"/>
  <c r="A54" i="16"/>
  <c r="F50" i="26" l="1"/>
  <c r="B45" i="17"/>
  <c r="A44" i="19"/>
  <c r="F44" i="19" s="1"/>
  <c r="K49" i="21"/>
  <c r="F46" i="17"/>
  <c r="C45" i="17"/>
  <c r="G52" i="30"/>
  <c r="L46" i="17"/>
  <c r="S48" i="29"/>
  <c r="R48" i="29" s="1"/>
  <c r="D42" i="19" s="1"/>
  <c r="L49" i="9"/>
  <c r="K49" i="9" s="1"/>
  <c r="L49" i="29"/>
  <c r="K49" i="29" s="1"/>
  <c r="B43" i="19" s="1"/>
  <c r="Q49" i="29"/>
  <c r="P49" i="29" s="1"/>
  <c r="B51" i="29"/>
  <c r="V51" i="29" s="1"/>
  <c r="I51" i="29"/>
  <c r="D51" i="29"/>
  <c r="F51" i="29"/>
  <c r="E51" i="29" s="1"/>
  <c r="AF56" i="29"/>
  <c r="A52" i="29"/>
  <c r="H50" i="29"/>
  <c r="J50" i="29" s="1"/>
  <c r="G50" i="29"/>
  <c r="M50" i="29"/>
  <c r="C50" i="29"/>
  <c r="E50" i="29"/>
  <c r="O50" i="29"/>
  <c r="N50" i="29" s="1"/>
  <c r="L44" i="19" s="1"/>
  <c r="L49" i="23"/>
  <c r="K49" i="23" s="1"/>
  <c r="D50" i="27"/>
  <c r="F50" i="27" s="1"/>
  <c r="G50" i="27" s="1"/>
  <c r="A52" i="27"/>
  <c r="S53" i="27"/>
  <c r="I51" i="27"/>
  <c r="B51" i="27"/>
  <c r="C51" i="27"/>
  <c r="E51" i="27" s="1"/>
  <c r="V51" i="20"/>
  <c r="O51" i="20"/>
  <c r="N51" i="20" s="1"/>
  <c r="H51" i="22"/>
  <c r="E51" i="22"/>
  <c r="L49" i="28"/>
  <c r="K49" i="28" s="1"/>
  <c r="J51" i="14"/>
  <c r="D45" i="17" s="1"/>
  <c r="E50" i="9"/>
  <c r="E50" i="28"/>
  <c r="F51" i="26"/>
  <c r="E51" i="26" s="1"/>
  <c r="D51" i="26"/>
  <c r="B51" i="26"/>
  <c r="M51" i="26"/>
  <c r="C51" i="26"/>
  <c r="H50" i="28"/>
  <c r="G50" i="28" s="1"/>
  <c r="W59" i="26"/>
  <c r="A52" i="26"/>
  <c r="L50" i="23"/>
  <c r="K50" i="23" s="1"/>
  <c r="A53" i="20"/>
  <c r="F52" i="20"/>
  <c r="E52" i="20" s="1"/>
  <c r="B52" i="20"/>
  <c r="I52" i="20"/>
  <c r="H52" i="20" s="1"/>
  <c r="J52" i="20" s="1"/>
  <c r="D52" i="20"/>
  <c r="M52" i="20" s="1"/>
  <c r="L52" i="20" s="1"/>
  <c r="AA60" i="22"/>
  <c r="A53" i="22"/>
  <c r="D52" i="22"/>
  <c r="C52" i="22" s="1"/>
  <c r="B52" i="22"/>
  <c r="Q52" i="22" s="1"/>
  <c r="F52" i="22"/>
  <c r="E52" i="22" s="1"/>
  <c r="N49" i="22"/>
  <c r="M49" i="22" s="1"/>
  <c r="E50" i="23"/>
  <c r="L50" i="20"/>
  <c r="K50" i="20" s="1"/>
  <c r="Q50" i="20"/>
  <c r="P50" i="20" s="1"/>
  <c r="C50" i="23"/>
  <c r="B51" i="9"/>
  <c r="Q51" i="9" s="1"/>
  <c r="D51" i="9"/>
  <c r="H51" i="9" s="1"/>
  <c r="F51" i="9"/>
  <c r="J51" i="9" s="1"/>
  <c r="I51" i="9" s="1"/>
  <c r="L50" i="22"/>
  <c r="K50" i="22" s="1"/>
  <c r="G50" i="22"/>
  <c r="AA55" i="9"/>
  <c r="A52" i="9"/>
  <c r="D51" i="23"/>
  <c r="H51" i="23" s="1"/>
  <c r="G51" i="23" s="1"/>
  <c r="B51" i="23"/>
  <c r="Q51" i="23" s="1"/>
  <c r="F51" i="23"/>
  <c r="E51" i="23" s="1"/>
  <c r="AA58" i="23"/>
  <c r="A52" i="23"/>
  <c r="C51" i="20"/>
  <c r="M51" i="20"/>
  <c r="P49" i="20"/>
  <c r="S49" i="20"/>
  <c r="R49" i="20" s="1"/>
  <c r="J51" i="21"/>
  <c r="I51" i="21" s="1"/>
  <c r="H50" i="9"/>
  <c r="G51" i="20"/>
  <c r="I52" i="30"/>
  <c r="J52" i="30" s="1"/>
  <c r="F52" i="13"/>
  <c r="G52" i="13" s="1"/>
  <c r="G52" i="14"/>
  <c r="F53" i="16"/>
  <c r="G53" i="16" s="1"/>
  <c r="D53" i="30"/>
  <c r="H53" i="30" s="1"/>
  <c r="B53" i="30"/>
  <c r="E53" i="30" s="1"/>
  <c r="L53" i="30"/>
  <c r="C53" i="30"/>
  <c r="F53" i="30" s="1"/>
  <c r="A54" i="30"/>
  <c r="V58" i="30"/>
  <c r="I51" i="15"/>
  <c r="B51" i="15"/>
  <c r="C51" i="15"/>
  <c r="E51" i="15" s="1"/>
  <c r="A52" i="15"/>
  <c r="S54" i="15"/>
  <c r="G49" i="15"/>
  <c r="B52" i="7"/>
  <c r="C52" i="7"/>
  <c r="E52" i="7" s="1"/>
  <c r="I52" i="7"/>
  <c r="S58" i="7"/>
  <c r="A53" i="7"/>
  <c r="I52" i="14"/>
  <c r="I53" i="13"/>
  <c r="B53" i="13"/>
  <c r="D53" i="13" s="1"/>
  <c r="C53" i="13"/>
  <c r="E53" i="13" s="1"/>
  <c r="F50" i="15"/>
  <c r="G50" i="15" s="1"/>
  <c r="A54" i="13"/>
  <c r="S53" i="13"/>
  <c r="D51" i="7"/>
  <c r="F51" i="7" s="1"/>
  <c r="G51" i="7" s="1"/>
  <c r="D52" i="25"/>
  <c r="E52" i="25" s="1"/>
  <c r="G51" i="21"/>
  <c r="N50" i="21"/>
  <c r="C51" i="21"/>
  <c r="L51" i="21"/>
  <c r="K51" i="21" s="1"/>
  <c r="AA81" i="21"/>
  <c r="B53" i="25"/>
  <c r="C53" i="25" s="1"/>
  <c r="G53" i="25"/>
  <c r="A54" i="25"/>
  <c r="AA59" i="28"/>
  <c r="A52" i="28"/>
  <c r="B51" i="28"/>
  <c r="Q51" i="28" s="1"/>
  <c r="F51" i="28"/>
  <c r="E51" i="28" s="1"/>
  <c r="D51" i="28"/>
  <c r="C51" i="28" s="1"/>
  <c r="D51" i="25"/>
  <c r="E51" i="25" s="1"/>
  <c r="D52" i="21"/>
  <c r="C52" i="21" s="1"/>
  <c r="B52" i="21"/>
  <c r="Q52" i="21" s="1"/>
  <c r="F52" i="21"/>
  <c r="E52" i="21" s="1"/>
  <c r="A53" i="21"/>
  <c r="AF59" i="20"/>
  <c r="Q60" i="25"/>
  <c r="M48" i="28"/>
  <c r="B54" i="16"/>
  <c r="D54" i="16" s="1"/>
  <c r="I54" i="16"/>
  <c r="C54" i="16"/>
  <c r="E54" i="16" s="1"/>
  <c r="S59" i="16"/>
  <c r="A55" i="16"/>
  <c r="A47" i="17"/>
  <c r="L53" i="14"/>
  <c r="D53" i="14"/>
  <c r="H53" i="14" s="1"/>
  <c r="C53" i="14"/>
  <c r="F53" i="14" s="1"/>
  <c r="B53" i="14"/>
  <c r="E53" i="14" s="1"/>
  <c r="V58" i="14"/>
  <c r="A54" i="14"/>
  <c r="N49" i="9" l="1"/>
  <c r="M49" i="9" s="1"/>
  <c r="H51" i="26"/>
  <c r="G51" i="26" s="1"/>
  <c r="L50" i="28"/>
  <c r="K50" i="28" s="1"/>
  <c r="E50" i="26"/>
  <c r="H50" i="26"/>
  <c r="G50" i="26" s="1"/>
  <c r="B46" i="17"/>
  <c r="O51" i="29"/>
  <c r="N51" i="29" s="1"/>
  <c r="L45" i="19" s="1"/>
  <c r="A45" i="19"/>
  <c r="F45" i="19" s="1"/>
  <c r="C43" i="19"/>
  <c r="N49" i="28"/>
  <c r="M49" i="28" s="1"/>
  <c r="F47" i="17"/>
  <c r="L47" i="17"/>
  <c r="C46" i="17"/>
  <c r="O52" i="20"/>
  <c r="N52" i="20" s="1"/>
  <c r="G53" i="30"/>
  <c r="H52" i="21"/>
  <c r="L52" i="21" s="1"/>
  <c r="K52" i="21" s="1"/>
  <c r="N49" i="23"/>
  <c r="M49" i="23" s="1"/>
  <c r="F52" i="29"/>
  <c r="I52" i="29"/>
  <c r="D52" i="29"/>
  <c r="B52" i="29"/>
  <c r="V52" i="29" s="1"/>
  <c r="AF57" i="29"/>
  <c r="A53" i="29"/>
  <c r="Q50" i="29"/>
  <c r="P50" i="29" s="1"/>
  <c r="C44" i="19" s="1"/>
  <c r="L50" i="29"/>
  <c r="K50" i="29" s="1"/>
  <c r="B44" i="19" s="1"/>
  <c r="C51" i="29"/>
  <c r="M51" i="29"/>
  <c r="H51" i="29"/>
  <c r="J51" i="29" s="1"/>
  <c r="G51" i="29"/>
  <c r="S49" i="29"/>
  <c r="R49" i="29" s="1"/>
  <c r="D43" i="19" s="1"/>
  <c r="J52" i="21"/>
  <c r="I52" i="21" s="1"/>
  <c r="H52" i="22"/>
  <c r="D51" i="27"/>
  <c r="F51" i="27" s="1"/>
  <c r="G51" i="27" s="1"/>
  <c r="A53" i="27"/>
  <c r="S54" i="27"/>
  <c r="I52" i="27"/>
  <c r="C52" i="27"/>
  <c r="E52" i="27" s="1"/>
  <c r="B52" i="27"/>
  <c r="D52" i="27" s="1"/>
  <c r="N50" i="22"/>
  <c r="M50" i="22" s="1"/>
  <c r="L51" i="22"/>
  <c r="G51" i="22"/>
  <c r="J52" i="14"/>
  <c r="D46" i="17" s="1"/>
  <c r="B52" i="26"/>
  <c r="M52" i="26" s="1"/>
  <c r="D52" i="26"/>
  <c r="F52" i="26" s="1"/>
  <c r="C52" i="26"/>
  <c r="C51" i="23"/>
  <c r="W60" i="26"/>
  <c r="A53" i="26"/>
  <c r="J51" i="23"/>
  <c r="I51" i="23" s="1"/>
  <c r="C51" i="9"/>
  <c r="K52" i="20"/>
  <c r="L51" i="23"/>
  <c r="K51" i="23" s="1"/>
  <c r="G51" i="9"/>
  <c r="L51" i="9"/>
  <c r="K51" i="9" s="1"/>
  <c r="G50" i="9"/>
  <c r="AA59" i="23"/>
  <c r="A53" i="23"/>
  <c r="H51" i="28"/>
  <c r="E51" i="9"/>
  <c r="D53" i="22"/>
  <c r="H53" i="22" s="1"/>
  <c r="G53" i="22" s="1"/>
  <c r="F53" i="22"/>
  <c r="J53" i="22" s="1"/>
  <c r="I53" i="22" s="1"/>
  <c r="B53" i="22"/>
  <c r="Q53" i="22" s="1"/>
  <c r="AA61" i="22"/>
  <c r="A54" i="22"/>
  <c r="B52" i="23"/>
  <c r="Q52" i="23" s="1"/>
  <c r="D52" i="23"/>
  <c r="C52" i="23" s="1"/>
  <c r="F52" i="23"/>
  <c r="J52" i="23" s="1"/>
  <c r="I52" i="23" s="1"/>
  <c r="C52" i="20"/>
  <c r="G52" i="20"/>
  <c r="S50" i="20"/>
  <c r="R50" i="20" s="1"/>
  <c r="F52" i="9"/>
  <c r="E52" i="9" s="1"/>
  <c r="D52" i="9"/>
  <c r="H52" i="9" s="1"/>
  <c r="G52" i="9" s="1"/>
  <c r="B52" i="9"/>
  <c r="Q52" i="9" s="1"/>
  <c r="AA56" i="9"/>
  <c r="A53" i="9"/>
  <c r="V52" i="20"/>
  <c r="A54" i="20"/>
  <c r="F53" i="20"/>
  <c r="E53" i="20" s="1"/>
  <c r="D53" i="20"/>
  <c r="B53" i="20"/>
  <c r="I53" i="20"/>
  <c r="H53" i="20" s="1"/>
  <c r="J53" i="20" s="1"/>
  <c r="L50" i="9"/>
  <c r="K50" i="9" s="1"/>
  <c r="N50" i="23"/>
  <c r="M50" i="23" s="1"/>
  <c r="Q51" i="20"/>
  <c r="P51" i="20" s="1"/>
  <c r="L51" i="20"/>
  <c r="K51" i="20" s="1"/>
  <c r="J52" i="22"/>
  <c r="I52" i="22" s="1"/>
  <c r="I53" i="30"/>
  <c r="J53" i="30" s="1"/>
  <c r="F53" i="13"/>
  <c r="G53" i="13" s="1"/>
  <c r="D51" i="15"/>
  <c r="F51" i="15" s="1"/>
  <c r="G51" i="15" s="1"/>
  <c r="B53" i="7"/>
  <c r="D53" i="7" s="1"/>
  <c r="C53" i="7"/>
  <c r="E53" i="7" s="1"/>
  <c r="I53" i="7"/>
  <c r="V59" i="30"/>
  <c r="A55" i="30"/>
  <c r="D52" i="7"/>
  <c r="F52" i="7" s="1"/>
  <c r="D54" i="30"/>
  <c r="H54" i="30" s="1"/>
  <c r="L54" i="30"/>
  <c r="B54" i="30"/>
  <c r="E54" i="30" s="1"/>
  <c r="C54" i="30"/>
  <c r="F54" i="30" s="1"/>
  <c r="S55" i="15"/>
  <c r="A53" i="15"/>
  <c r="I53" i="14"/>
  <c r="I52" i="15"/>
  <c r="B52" i="15"/>
  <c r="C52" i="15"/>
  <c r="E52" i="15" s="1"/>
  <c r="S54" i="13"/>
  <c r="A55" i="13"/>
  <c r="S59" i="7"/>
  <c r="A54" i="7"/>
  <c r="F54" i="16"/>
  <c r="G54" i="16" s="1"/>
  <c r="I54" i="13"/>
  <c r="B54" i="13"/>
  <c r="C54" i="13"/>
  <c r="E54" i="13" s="1"/>
  <c r="G53" i="14"/>
  <c r="AA82" i="21"/>
  <c r="D52" i="28"/>
  <c r="H52" i="28" s="1"/>
  <c r="G52" i="28" s="1"/>
  <c r="B52" i="28"/>
  <c r="Q52" i="28" s="1"/>
  <c r="F52" i="28"/>
  <c r="J52" i="28" s="1"/>
  <c r="I52" i="28" s="1"/>
  <c r="AA60" i="28"/>
  <c r="A53" i="28"/>
  <c r="N51" i="21"/>
  <c r="D53" i="21"/>
  <c r="H53" i="21" s="1"/>
  <c r="F53" i="21"/>
  <c r="E53" i="21" s="1"/>
  <c r="B53" i="21"/>
  <c r="Q53" i="21" s="1"/>
  <c r="A54" i="21"/>
  <c r="G54" i="25"/>
  <c r="B54" i="25"/>
  <c r="C54" i="25" s="1"/>
  <c r="D54" i="25" s="1"/>
  <c r="E54" i="25" s="1"/>
  <c r="A55" i="25"/>
  <c r="AF60" i="20"/>
  <c r="J51" i="28"/>
  <c r="M50" i="21"/>
  <c r="D53" i="25"/>
  <c r="E53" i="25" s="1"/>
  <c r="Q61" i="25"/>
  <c r="A48" i="17"/>
  <c r="B54" i="14"/>
  <c r="E54" i="14" s="1"/>
  <c r="C54" i="14"/>
  <c r="F54" i="14" s="1"/>
  <c r="D54" i="14"/>
  <c r="H54" i="14" s="1"/>
  <c r="L54" i="14"/>
  <c r="V59" i="14"/>
  <c r="A55" i="14"/>
  <c r="C55" i="16"/>
  <c r="E55" i="16" s="1"/>
  <c r="B55" i="16"/>
  <c r="D55" i="16" s="1"/>
  <c r="I55" i="16"/>
  <c r="S60" i="16"/>
  <c r="A56" i="16"/>
  <c r="B47" i="17" l="1"/>
  <c r="J51" i="26"/>
  <c r="N50" i="28"/>
  <c r="M50" i="28" s="1"/>
  <c r="G52" i="21"/>
  <c r="E52" i="26"/>
  <c r="H52" i="26"/>
  <c r="G52" i="26" s="1"/>
  <c r="J50" i="26"/>
  <c r="Q52" i="20"/>
  <c r="P52" i="20" s="1"/>
  <c r="I51" i="26"/>
  <c r="A46" i="19"/>
  <c r="F46" i="19" s="1"/>
  <c r="N52" i="21"/>
  <c r="L48" i="17"/>
  <c r="G54" i="30"/>
  <c r="F48" i="17"/>
  <c r="C47" i="17"/>
  <c r="S50" i="29"/>
  <c r="R50" i="29" s="1"/>
  <c r="D44" i="19" s="1"/>
  <c r="B53" i="29"/>
  <c r="V53" i="29" s="1"/>
  <c r="I53" i="29"/>
  <c r="D53" i="29"/>
  <c r="F53" i="29"/>
  <c r="AF58" i="29"/>
  <c r="A54" i="29"/>
  <c r="C52" i="29"/>
  <c r="M52" i="29"/>
  <c r="L51" i="29"/>
  <c r="K51" i="29" s="1"/>
  <c r="B45" i="19" s="1"/>
  <c r="Q51" i="29"/>
  <c r="P51" i="29" s="1"/>
  <c r="C45" i="19" s="1"/>
  <c r="H52" i="29"/>
  <c r="J52" i="29" s="1"/>
  <c r="G52" i="29"/>
  <c r="O52" i="29"/>
  <c r="N52" i="29" s="1"/>
  <c r="L46" i="19" s="1"/>
  <c r="E52" i="29"/>
  <c r="J52" i="9"/>
  <c r="I52" i="9" s="1"/>
  <c r="L52" i="22"/>
  <c r="K52" i="22" s="1"/>
  <c r="G52" i="22"/>
  <c r="F52" i="27"/>
  <c r="G52" i="27" s="1"/>
  <c r="A54" i="27"/>
  <c r="S55" i="27"/>
  <c r="I53" i="27"/>
  <c r="B53" i="27"/>
  <c r="C53" i="27"/>
  <c r="E53" i="27" s="1"/>
  <c r="C53" i="21"/>
  <c r="K51" i="22"/>
  <c r="N51" i="22"/>
  <c r="M51" i="22" s="1"/>
  <c r="F53" i="7"/>
  <c r="G53" i="7" s="1"/>
  <c r="D53" i="26"/>
  <c r="F53" i="26" s="1"/>
  <c r="B53" i="26"/>
  <c r="M53" i="26"/>
  <c r="W61" i="26"/>
  <c r="A54" i="26"/>
  <c r="E53" i="22"/>
  <c r="E52" i="23"/>
  <c r="N51" i="23"/>
  <c r="M51" i="23" s="1"/>
  <c r="AA57" i="9"/>
  <c r="A54" i="9"/>
  <c r="A55" i="22"/>
  <c r="AA62" i="22"/>
  <c r="C53" i="22"/>
  <c r="S51" i="20"/>
  <c r="R51" i="20" s="1"/>
  <c r="L53" i="22"/>
  <c r="K53" i="22" s="1"/>
  <c r="L52" i="9"/>
  <c r="K52" i="9" s="1"/>
  <c r="D54" i="22"/>
  <c r="C54" i="22" s="1"/>
  <c r="B54" i="22"/>
  <c r="Q54" i="22" s="1"/>
  <c r="F54" i="22"/>
  <c r="E54" i="22" s="1"/>
  <c r="O53" i="20"/>
  <c r="N53" i="20" s="1"/>
  <c r="C52" i="9"/>
  <c r="L51" i="28"/>
  <c r="K51" i="28" s="1"/>
  <c r="G51" i="28"/>
  <c r="A47" i="19"/>
  <c r="F47" i="19" s="1"/>
  <c r="V53" i="20"/>
  <c r="D53" i="23"/>
  <c r="H53" i="23" s="1"/>
  <c r="G53" i="23" s="1"/>
  <c r="B53" i="23"/>
  <c r="Q53" i="23" s="1"/>
  <c r="F53" i="23"/>
  <c r="J53" i="23" s="1"/>
  <c r="I53" i="23" s="1"/>
  <c r="C53" i="20"/>
  <c r="M53" i="20"/>
  <c r="AA60" i="23"/>
  <c r="A54" i="23"/>
  <c r="N50" i="9"/>
  <c r="M50" i="9" s="1"/>
  <c r="G53" i="20"/>
  <c r="H52" i="23"/>
  <c r="A55" i="20"/>
  <c r="B54" i="20"/>
  <c r="I54" i="20"/>
  <c r="D54" i="20"/>
  <c r="M54" i="20" s="1"/>
  <c r="F54" i="20"/>
  <c r="E54" i="20" s="1"/>
  <c r="N51" i="9"/>
  <c r="M51" i="9" s="1"/>
  <c r="B53" i="9"/>
  <c r="Q53" i="9" s="1"/>
  <c r="F53" i="9"/>
  <c r="E53" i="9" s="1"/>
  <c r="D53" i="9"/>
  <c r="C53" i="9" s="1"/>
  <c r="I54" i="30"/>
  <c r="J54" i="30" s="1"/>
  <c r="J53" i="14"/>
  <c r="D47" i="17" s="1"/>
  <c r="D54" i="13"/>
  <c r="F54" i="13" s="1"/>
  <c r="G54" i="13" s="1"/>
  <c r="C54" i="7"/>
  <c r="E54" i="7" s="1"/>
  <c r="I54" i="7"/>
  <c r="B54" i="7"/>
  <c r="D54" i="7" s="1"/>
  <c r="S60" i="7"/>
  <c r="A55" i="7"/>
  <c r="B55" i="13"/>
  <c r="D55" i="13" s="1"/>
  <c r="F55" i="13" s="1"/>
  <c r="I55" i="13"/>
  <c r="C55" i="13"/>
  <c r="E55" i="13" s="1"/>
  <c r="A56" i="13"/>
  <c r="S55" i="13"/>
  <c r="A56" i="30"/>
  <c r="V60" i="30"/>
  <c r="B53" i="15"/>
  <c r="D53" i="15" s="1"/>
  <c r="C53" i="15"/>
  <c r="E53" i="15" s="1"/>
  <c r="I53" i="15"/>
  <c r="A54" i="15"/>
  <c r="S56" i="15"/>
  <c r="C55" i="30"/>
  <c r="F55" i="30" s="1"/>
  <c r="L55" i="30"/>
  <c r="D55" i="30"/>
  <c r="H55" i="30" s="1"/>
  <c r="B55" i="30"/>
  <c r="E55" i="30" s="1"/>
  <c r="G55" i="30" s="1"/>
  <c r="F55" i="16"/>
  <c r="G55" i="16" s="1"/>
  <c r="D52" i="15"/>
  <c r="F52" i="15" s="1"/>
  <c r="G52" i="15" s="1"/>
  <c r="G52" i="7"/>
  <c r="G54" i="14"/>
  <c r="G53" i="21"/>
  <c r="L53" i="21"/>
  <c r="I54" i="14"/>
  <c r="E52" i="28"/>
  <c r="M51" i="21"/>
  <c r="C52" i="28"/>
  <c r="I51" i="28"/>
  <c r="F54" i="21"/>
  <c r="J54" i="21" s="1"/>
  <c r="I54" i="21" s="1"/>
  <c r="D54" i="21"/>
  <c r="C54" i="21" s="1"/>
  <c r="B54" i="21"/>
  <c r="Q54" i="21" s="1"/>
  <c r="A55" i="21"/>
  <c r="J53" i="21"/>
  <c r="I53" i="21" s="1"/>
  <c r="B53" i="28"/>
  <c r="Q53" i="28" s="1"/>
  <c r="D53" i="28"/>
  <c r="C53" i="28" s="1"/>
  <c r="F53" i="28"/>
  <c r="E53" i="28" s="1"/>
  <c r="AA83" i="21"/>
  <c r="M52" i="21"/>
  <c r="AF61" i="20"/>
  <c r="B55" i="25"/>
  <c r="C55" i="25" s="1"/>
  <c r="D55" i="25" s="1"/>
  <c r="G55" i="25"/>
  <c r="A56" i="25"/>
  <c r="L52" i="28"/>
  <c r="K52" i="28" s="1"/>
  <c r="AA61" i="28"/>
  <c r="A54" i="28"/>
  <c r="Q62" i="25"/>
  <c r="I56" i="16"/>
  <c r="B56" i="16"/>
  <c r="D56" i="16" s="1"/>
  <c r="C56" i="16"/>
  <c r="E56" i="16" s="1"/>
  <c r="S61" i="16"/>
  <c r="A57" i="16"/>
  <c r="A49" i="17"/>
  <c r="C55" i="14"/>
  <c r="F55" i="14" s="1"/>
  <c r="D55" i="14"/>
  <c r="H55" i="14" s="1"/>
  <c r="L55" i="14"/>
  <c r="B55" i="14"/>
  <c r="E55" i="14" s="1"/>
  <c r="V60" i="14"/>
  <c r="A56" i="14"/>
  <c r="S52" i="20" l="1"/>
  <c r="R52" i="20" s="1"/>
  <c r="E54" i="21"/>
  <c r="H54" i="21"/>
  <c r="G54" i="21" s="1"/>
  <c r="H53" i="26"/>
  <c r="G53" i="26" s="1"/>
  <c r="E53" i="26"/>
  <c r="C53" i="26"/>
  <c r="I50" i="26"/>
  <c r="J52" i="26"/>
  <c r="B48" i="17"/>
  <c r="S51" i="29"/>
  <c r="R51" i="29" s="1"/>
  <c r="D45" i="19" s="1"/>
  <c r="L53" i="23"/>
  <c r="K53" i="23" s="1"/>
  <c r="C48" i="17"/>
  <c r="F49" i="17"/>
  <c r="L49" i="17"/>
  <c r="J54" i="22"/>
  <c r="I54" i="22" s="1"/>
  <c r="H54" i="22"/>
  <c r="L54" i="22" s="1"/>
  <c r="K54" i="22" s="1"/>
  <c r="L52" i="29"/>
  <c r="K52" i="29" s="1"/>
  <c r="B46" i="19" s="1"/>
  <c r="Q52" i="29"/>
  <c r="D54" i="29"/>
  <c r="F54" i="29"/>
  <c r="B54" i="29"/>
  <c r="V54" i="29" s="1"/>
  <c r="I54" i="29"/>
  <c r="AF59" i="29"/>
  <c r="A55" i="29"/>
  <c r="O53" i="29"/>
  <c r="N53" i="29" s="1"/>
  <c r="L47" i="19" s="1"/>
  <c r="E53" i="29"/>
  <c r="N52" i="22"/>
  <c r="M52" i="22" s="1"/>
  <c r="C53" i="29"/>
  <c r="M53" i="29"/>
  <c r="G53" i="29"/>
  <c r="H53" i="29"/>
  <c r="J53" i="29" s="1"/>
  <c r="I55" i="30"/>
  <c r="J55" i="30" s="1"/>
  <c r="F56" i="16"/>
  <c r="G56" i="16" s="1"/>
  <c r="D53" i="27"/>
  <c r="F53" i="27" s="1"/>
  <c r="G53" i="27" s="1"/>
  <c r="S56" i="27"/>
  <c r="A55" i="27"/>
  <c r="B54" i="27"/>
  <c r="D54" i="27" s="1"/>
  <c r="F54" i="27" s="1"/>
  <c r="C54" i="27"/>
  <c r="E54" i="27" s="1"/>
  <c r="I54" i="27"/>
  <c r="C53" i="23"/>
  <c r="F53" i="15"/>
  <c r="G53" i="15" s="1"/>
  <c r="N51" i="28"/>
  <c r="M51" i="28" s="1"/>
  <c r="B54" i="26"/>
  <c r="M54" i="26" s="1"/>
  <c r="D54" i="26"/>
  <c r="F54" i="26"/>
  <c r="E54" i="26" s="1"/>
  <c r="C54" i="26"/>
  <c r="W62" i="26"/>
  <c r="A55" i="26"/>
  <c r="J53" i="28"/>
  <c r="I53" i="28" s="1"/>
  <c r="V54" i="20"/>
  <c r="J53" i="9"/>
  <c r="I53" i="9" s="1"/>
  <c r="N53" i="21"/>
  <c r="M53" i="21" s="1"/>
  <c r="H53" i="9"/>
  <c r="E53" i="23"/>
  <c r="O54" i="20"/>
  <c r="N54" i="20" s="1"/>
  <c r="C54" i="20"/>
  <c r="H54" i="20"/>
  <c r="J54" i="20" s="1"/>
  <c r="G54" i="20"/>
  <c r="L54" i="20"/>
  <c r="B55" i="20"/>
  <c r="A56" i="20"/>
  <c r="F55" i="20"/>
  <c r="O55" i="20" s="1"/>
  <c r="N55" i="20" s="1"/>
  <c r="I55" i="20"/>
  <c r="G55" i="20" s="1"/>
  <c r="D55" i="20"/>
  <c r="M55" i="20" s="1"/>
  <c r="L53" i="20"/>
  <c r="K53" i="20" s="1"/>
  <c r="Q53" i="20"/>
  <c r="P53" i="20" s="1"/>
  <c r="L52" i="23"/>
  <c r="K52" i="23" s="1"/>
  <c r="G52" i="23"/>
  <c r="N52" i="9"/>
  <c r="M52" i="9" s="1"/>
  <c r="N53" i="22"/>
  <c r="M53" i="22" s="1"/>
  <c r="A56" i="22"/>
  <c r="AA63" i="22"/>
  <c r="B55" i="22"/>
  <c r="Q55" i="22" s="1"/>
  <c r="F55" i="22"/>
  <c r="J55" i="22" s="1"/>
  <c r="I55" i="22" s="1"/>
  <c r="D55" i="22"/>
  <c r="C55" i="22" s="1"/>
  <c r="F54" i="23"/>
  <c r="E54" i="23" s="1"/>
  <c r="D54" i="23"/>
  <c r="H54" i="23" s="1"/>
  <c r="G54" i="23" s="1"/>
  <c r="B54" i="23"/>
  <c r="Q54" i="23" s="1"/>
  <c r="F54" i="9"/>
  <c r="J54" i="9" s="1"/>
  <c r="I54" i="9" s="1"/>
  <c r="D54" i="9"/>
  <c r="C54" i="9" s="1"/>
  <c r="B54" i="9"/>
  <c r="Q54" i="9" s="1"/>
  <c r="AA61" i="23"/>
  <c r="A55" i="23"/>
  <c r="AA58" i="9"/>
  <c r="A55" i="9"/>
  <c r="I55" i="14"/>
  <c r="V61" i="30"/>
  <c r="A57" i="30"/>
  <c r="G55" i="14"/>
  <c r="B49" i="17" s="1"/>
  <c r="C56" i="13"/>
  <c r="E56" i="13" s="1"/>
  <c r="B56" i="13"/>
  <c r="D56" i="13" s="1"/>
  <c r="I56" i="13"/>
  <c r="G55" i="13"/>
  <c r="S57" i="15"/>
  <c r="A55" i="15"/>
  <c r="A57" i="13"/>
  <c r="S56" i="13"/>
  <c r="C54" i="15"/>
  <c r="E54" i="15" s="1"/>
  <c r="I54" i="15"/>
  <c r="B54" i="15"/>
  <c r="D54" i="15" s="1"/>
  <c r="I55" i="7"/>
  <c r="C55" i="7"/>
  <c r="E55" i="7" s="1"/>
  <c r="B55" i="7"/>
  <c r="D55" i="7" s="1"/>
  <c r="A56" i="7"/>
  <c r="S61" i="7"/>
  <c r="B56" i="30"/>
  <c r="E56" i="30" s="1"/>
  <c r="C56" i="30"/>
  <c r="F56" i="30" s="1"/>
  <c r="L56" i="30"/>
  <c r="D56" i="30"/>
  <c r="H56" i="30" s="1"/>
  <c r="F54" i="7"/>
  <c r="G54" i="7" s="1"/>
  <c r="AF62" i="20"/>
  <c r="AA84" i="21"/>
  <c r="D54" i="28"/>
  <c r="C54" i="28" s="1"/>
  <c r="F54" i="28"/>
  <c r="E54" i="28" s="1"/>
  <c r="B54" i="28"/>
  <c r="Q54" i="28" s="1"/>
  <c r="AA62" i="28"/>
  <c r="A55" i="28"/>
  <c r="H53" i="28"/>
  <c r="J54" i="14"/>
  <c r="D48" i="17" s="1"/>
  <c r="G56" i="25"/>
  <c r="B56" i="25"/>
  <c r="C56" i="25" s="1"/>
  <c r="A57" i="25"/>
  <c r="N52" i="28"/>
  <c r="C55" i="21"/>
  <c r="B55" i="21"/>
  <c r="Q55" i="21" s="1"/>
  <c r="F55" i="21"/>
  <c r="J55" i="21" s="1"/>
  <c r="I55" i="21" s="1"/>
  <c r="D55" i="21"/>
  <c r="H55" i="21" s="1"/>
  <c r="A56" i="21"/>
  <c r="E55" i="25"/>
  <c r="Q63" i="25"/>
  <c r="K53" i="21"/>
  <c r="A50" i="17"/>
  <c r="C56" i="14"/>
  <c r="F56" i="14" s="1"/>
  <c r="B56" i="14"/>
  <c r="E56" i="14" s="1"/>
  <c r="L56" i="14"/>
  <c r="F50" i="17" s="1"/>
  <c r="D56" i="14"/>
  <c r="H56" i="14" s="1"/>
  <c r="L50" i="17" s="1"/>
  <c r="V61" i="14"/>
  <c r="A57" i="14"/>
  <c r="I57" i="16"/>
  <c r="C57" i="16"/>
  <c r="E57" i="16" s="1"/>
  <c r="B57" i="16"/>
  <c r="D57" i="16" s="1"/>
  <c r="S62" i="16"/>
  <c r="A58" i="16"/>
  <c r="E55" i="21" l="1"/>
  <c r="H54" i="26"/>
  <c r="J53" i="26"/>
  <c r="L54" i="21"/>
  <c r="K54" i="21" s="1"/>
  <c r="J54" i="26"/>
  <c r="G54" i="26"/>
  <c r="G55" i="21"/>
  <c r="I52" i="26"/>
  <c r="L55" i="21"/>
  <c r="K55" i="21" s="1"/>
  <c r="G54" i="22"/>
  <c r="N53" i="23"/>
  <c r="M53" i="23" s="1"/>
  <c r="I53" i="26"/>
  <c r="N54" i="22"/>
  <c r="M54" i="22" s="1"/>
  <c r="A48" i="19"/>
  <c r="F48" i="19" s="1"/>
  <c r="G56" i="30"/>
  <c r="C49" i="17"/>
  <c r="E55" i="20"/>
  <c r="I55" i="29"/>
  <c r="D55" i="29"/>
  <c r="B55" i="29"/>
  <c r="V55" i="29" s="1"/>
  <c r="F55" i="29"/>
  <c r="E55" i="29" s="1"/>
  <c r="AF60" i="29"/>
  <c r="A56" i="29"/>
  <c r="G54" i="29"/>
  <c r="H54" i="29"/>
  <c r="J54" i="29" s="1"/>
  <c r="O55" i="29"/>
  <c r="N55" i="29" s="1"/>
  <c r="L49" i="19" s="1"/>
  <c r="O54" i="29"/>
  <c r="N54" i="29" s="1"/>
  <c r="L48" i="19" s="1"/>
  <c r="E54" i="29"/>
  <c r="M54" i="29"/>
  <c r="C54" i="29"/>
  <c r="L53" i="29"/>
  <c r="K53" i="29" s="1"/>
  <c r="B47" i="19" s="1"/>
  <c r="Q53" i="29"/>
  <c r="P53" i="29" s="1"/>
  <c r="C47" i="19" s="1"/>
  <c r="P52" i="29"/>
  <c r="C46" i="19" s="1"/>
  <c r="S52" i="29"/>
  <c r="R52" i="29" s="1"/>
  <c r="D46" i="19" s="1"/>
  <c r="J54" i="23"/>
  <c r="I54" i="23" s="1"/>
  <c r="G54" i="27"/>
  <c r="B55" i="27"/>
  <c r="I55" i="27"/>
  <c r="C55" i="27"/>
  <c r="E55" i="27" s="1"/>
  <c r="A56" i="27"/>
  <c r="S57" i="27"/>
  <c r="J55" i="14"/>
  <c r="D49" i="17" s="1"/>
  <c r="H54" i="28"/>
  <c r="G54" i="28" s="1"/>
  <c r="D55" i="26"/>
  <c r="C55" i="26" s="1"/>
  <c r="B55" i="26"/>
  <c r="M55" i="26" s="1"/>
  <c r="W63" i="26"/>
  <c r="A56" i="26"/>
  <c r="C55" i="20"/>
  <c r="V55" i="20"/>
  <c r="E55" i="22"/>
  <c r="H54" i="9"/>
  <c r="G54" i="9" s="1"/>
  <c r="K54" i="20"/>
  <c r="J54" i="28"/>
  <c r="I54" i="28" s="1"/>
  <c r="G53" i="9"/>
  <c r="AA62" i="23"/>
  <c r="A56" i="23"/>
  <c r="H55" i="22"/>
  <c r="F56" i="20"/>
  <c r="O56" i="20" s="1"/>
  <c r="N56" i="20" s="1"/>
  <c r="I56" i="20"/>
  <c r="H56" i="20" s="1"/>
  <c r="J56" i="20" s="1"/>
  <c r="B56" i="20"/>
  <c r="D56" i="20"/>
  <c r="M56" i="20" s="1"/>
  <c r="A57" i="20"/>
  <c r="H55" i="20"/>
  <c r="J55" i="20" s="1"/>
  <c r="B55" i="23"/>
  <c r="Q55" i="23" s="1"/>
  <c r="D55" i="23"/>
  <c r="H55" i="23" s="1"/>
  <c r="G55" i="23" s="1"/>
  <c r="F55" i="23"/>
  <c r="E55" i="23" s="1"/>
  <c r="E54" i="9"/>
  <c r="B56" i="22"/>
  <c r="Q56" i="22" s="1"/>
  <c r="F56" i="22"/>
  <c r="E56" i="22" s="1"/>
  <c r="D56" i="22"/>
  <c r="H56" i="22" s="1"/>
  <c r="G56" i="22" s="1"/>
  <c r="A57" i="22"/>
  <c r="AA64" i="22"/>
  <c r="C54" i="23"/>
  <c r="N52" i="23"/>
  <c r="M52" i="23" s="1"/>
  <c r="L54" i="23"/>
  <c r="K54" i="23" s="1"/>
  <c r="Q54" i="20"/>
  <c r="L53" i="9"/>
  <c r="K53" i="9" s="1"/>
  <c r="F55" i="9"/>
  <c r="J55" i="9" s="1"/>
  <c r="I55" i="9" s="1"/>
  <c r="D55" i="9"/>
  <c r="H55" i="9" s="1"/>
  <c r="B55" i="9"/>
  <c r="Q55" i="9" s="1"/>
  <c r="AA59" i="9"/>
  <c r="A56" i="9"/>
  <c r="L55" i="20"/>
  <c r="S53" i="20"/>
  <c r="R53" i="20" s="1"/>
  <c r="I56" i="30"/>
  <c r="J56" i="30" s="1"/>
  <c r="F55" i="7"/>
  <c r="G55" i="7" s="1"/>
  <c r="F54" i="15"/>
  <c r="G54" i="15" s="1"/>
  <c r="F56" i="13"/>
  <c r="G56" i="13" s="1"/>
  <c r="A57" i="7"/>
  <c r="S62" i="7"/>
  <c r="I56" i="7"/>
  <c r="B56" i="7"/>
  <c r="D56" i="7" s="1"/>
  <c r="C56" i="7"/>
  <c r="E56" i="7" s="1"/>
  <c r="C57" i="30"/>
  <c r="F57" i="30" s="1"/>
  <c r="L57" i="30"/>
  <c r="B57" i="30"/>
  <c r="E57" i="30" s="1"/>
  <c r="D57" i="30"/>
  <c r="H57" i="30" s="1"/>
  <c r="A58" i="30"/>
  <c r="V62" i="30"/>
  <c r="A58" i="13"/>
  <c r="S57" i="13"/>
  <c r="C57" i="13"/>
  <c r="E57" i="13" s="1"/>
  <c r="B57" i="13"/>
  <c r="I57" i="13"/>
  <c r="I55" i="15"/>
  <c r="B55" i="15"/>
  <c r="D55" i="15" s="1"/>
  <c r="C55" i="15"/>
  <c r="E55" i="15" s="1"/>
  <c r="S58" i="15"/>
  <c r="A56" i="15"/>
  <c r="G56" i="14"/>
  <c r="I56" i="14"/>
  <c r="A56" i="28"/>
  <c r="AA63" i="28"/>
  <c r="C56" i="21"/>
  <c r="B56" i="21"/>
  <c r="Q56" i="21" s="1"/>
  <c r="D56" i="21"/>
  <c r="H56" i="21" s="1"/>
  <c r="F56" i="21"/>
  <c r="J56" i="21" s="1"/>
  <c r="I56" i="21" s="1"/>
  <c r="A57" i="21"/>
  <c r="D56" i="25"/>
  <c r="E56" i="25" s="1"/>
  <c r="AA85" i="21"/>
  <c r="AF63" i="20"/>
  <c r="D55" i="28"/>
  <c r="F55" i="28"/>
  <c r="J55" i="28" s="1"/>
  <c r="I55" i="28" s="1"/>
  <c r="B55" i="28"/>
  <c r="Q55" i="28" s="1"/>
  <c r="Q64" i="25"/>
  <c r="M52" i="28"/>
  <c r="G53" i="28"/>
  <c r="L53" i="28"/>
  <c r="K53" i="28" s="1"/>
  <c r="B57" i="25"/>
  <c r="C57" i="25" s="1"/>
  <c r="G57" i="25"/>
  <c r="A58" i="25"/>
  <c r="F57" i="16"/>
  <c r="G57" i="16" s="1"/>
  <c r="B58" i="16"/>
  <c r="D58" i="16" s="1"/>
  <c r="F58" i="16" s="1"/>
  <c r="C58" i="16"/>
  <c r="E58" i="16" s="1"/>
  <c r="I58" i="16"/>
  <c r="S63" i="16"/>
  <c r="A59" i="16"/>
  <c r="A51" i="17"/>
  <c r="B57" i="14"/>
  <c r="E57" i="14" s="1"/>
  <c r="D57" i="14"/>
  <c r="H57" i="14" s="1"/>
  <c r="L57" i="14"/>
  <c r="F51" i="17" s="1"/>
  <c r="C57" i="14"/>
  <c r="F57" i="14" s="1"/>
  <c r="V62" i="14"/>
  <c r="A58" i="14"/>
  <c r="E56" i="21" l="1"/>
  <c r="F55" i="26"/>
  <c r="N54" i="21"/>
  <c r="M54" i="21" s="1"/>
  <c r="L54" i="28"/>
  <c r="N54" i="28" s="1"/>
  <c r="M54" i="28" s="1"/>
  <c r="L56" i="21"/>
  <c r="K56" i="21" s="1"/>
  <c r="G56" i="21"/>
  <c r="N55" i="21"/>
  <c r="I54" i="26"/>
  <c r="B50" i="17"/>
  <c r="A49" i="19"/>
  <c r="F49" i="19" s="1"/>
  <c r="S53" i="29"/>
  <c r="R53" i="29" s="1"/>
  <c r="D47" i="19" s="1"/>
  <c r="C50" i="17"/>
  <c r="L51" i="17"/>
  <c r="G57" i="30"/>
  <c r="F56" i="29"/>
  <c r="B56" i="29"/>
  <c r="V56" i="29" s="1"/>
  <c r="I56" i="29"/>
  <c r="D56" i="29"/>
  <c r="AF61" i="29"/>
  <c r="A57" i="29"/>
  <c r="M55" i="29"/>
  <c r="C55" i="29"/>
  <c r="L54" i="29"/>
  <c r="K54" i="29" s="1"/>
  <c r="B48" i="19" s="1"/>
  <c r="Q54" i="29"/>
  <c r="P54" i="29" s="1"/>
  <c r="E55" i="9"/>
  <c r="G55" i="29"/>
  <c r="H55" i="29"/>
  <c r="J55" i="29" s="1"/>
  <c r="E56" i="20"/>
  <c r="V56" i="20"/>
  <c r="J55" i="23"/>
  <c r="I55" i="23" s="1"/>
  <c r="G57" i="14"/>
  <c r="S58" i="27"/>
  <c r="A57" i="27"/>
  <c r="I56" i="27"/>
  <c r="C56" i="27"/>
  <c r="E56" i="27" s="1"/>
  <c r="B56" i="27"/>
  <c r="D55" i="27"/>
  <c r="F55" i="27" s="1"/>
  <c r="G55" i="27" s="1"/>
  <c r="Q55" i="20"/>
  <c r="P55" i="20" s="1"/>
  <c r="M56" i="26"/>
  <c r="D56" i="26"/>
  <c r="C56" i="26" s="1"/>
  <c r="B56" i="26"/>
  <c r="W64" i="26"/>
  <c r="A57" i="26"/>
  <c r="L54" i="9"/>
  <c r="K54" i="9" s="1"/>
  <c r="C56" i="22"/>
  <c r="L55" i="23"/>
  <c r="K55" i="23" s="1"/>
  <c r="L55" i="9"/>
  <c r="K55" i="9" s="1"/>
  <c r="G55" i="9"/>
  <c r="F57" i="22"/>
  <c r="E57" i="22" s="1"/>
  <c r="D57" i="22"/>
  <c r="C57" i="22" s="1"/>
  <c r="B57" i="22"/>
  <c r="Q57" i="22" s="1"/>
  <c r="K55" i="20"/>
  <c r="D57" i="20"/>
  <c r="M57" i="20" s="1"/>
  <c r="I57" i="20"/>
  <c r="F57" i="20"/>
  <c r="O57" i="20" s="1"/>
  <c r="N57" i="20" s="1"/>
  <c r="B57" i="20"/>
  <c r="A58" i="20"/>
  <c r="L56" i="22"/>
  <c r="K56" i="22" s="1"/>
  <c r="G56" i="20"/>
  <c r="L56" i="20"/>
  <c r="K56" i="20" s="1"/>
  <c r="Q56" i="20"/>
  <c r="P56" i="20" s="1"/>
  <c r="N53" i="28"/>
  <c r="M53" i="28" s="1"/>
  <c r="F56" i="9"/>
  <c r="J56" i="9" s="1"/>
  <c r="I56" i="9" s="1"/>
  <c r="B56" i="9"/>
  <c r="Q56" i="9" s="1"/>
  <c r="D56" i="9"/>
  <c r="H56" i="9" s="1"/>
  <c r="J56" i="22"/>
  <c r="I56" i="22" s="1"/>
  <c r="K54" i="28"/>
  <c r="AA65" i="22"/>
  <c r="A58" i="22"/>
  <c r="G55" i="22"/>
  <c r="L55" i="22"/>
  <c r="K55" i="22" s="1"/>
  <c r="F56" i="23"/>
  <c r="J56" i="23" s="1"/>
  <c r="I56" i="23" s="1"/>
  <c r="B56" i="23"/>
  <c r="Q56" i="23" s="1"/>
  <c r="D56" i="23"/>
  <c r="H56" i="23" s="1"/>
  <c r="G56" i="23" s="1"/>
  <c r="AA63" i="23"/>
  <c r="A57" i="23"/>
  <c r="C55" i="9"/>
  <c r="N53" i="9"/>
  <c r="M53" i="9" s="1"/>
  <c r="C55" i="23"/>
  <c r="AA60" i="9"/>
  <c r="A57" i="9"/>
  <c r="P54" i="20"/>
  <c r="S54" i="20"/>
  <c r="R54" i="20" s="1"/>
  <c r="C56" i="20"/>
  <c r="N54" i="23"/>
  <c r="M54" i="23" s="1"/>
  <c r="I57" i="30"/>
  <c r="J57" i="30" s="1"/>
  <c r="F55" i="15"/>
  <c r="G55" i="15" s="1"/>
  <c r="S63" i="7"/>
  <c r="A58" i="7"/>
  <c r="B57" i="7"/>
  <c r="C57" i="7"/>
  <c r="E57" i="7" s="1"/>
  <c r="I57" i="7"/>
  <c r="D57" i="13"/>
  <c r="F56" i="7"/>
  <c r="G56" i="7" s="1"/>
  <c r="A59" i="13"/>
  <c r="S58" i="13"/>
  <c r="I56" i="15"/>
  <c r="B56" i="15"/>
  <c r="D56" i="15" s="1"/>
  <c r="C56" i="15"/>
  <c r="E56" i="15" s="1"/>
  <c r="C58" i="13"/>
  <c r="E58" i="13" s="1"/>
  <c r="I58" i="13"/>
  <c r="B58" i="13"/>
  <c r="D58" i="13" s="1"/>
  <c r="D57" i="25"/>
  <c r="E57" i="25" s="1"/>
  <c r="S59" i="15"/>
  <c r="A57" i="15"/>
  <c r="A59" i="30"/>
  <c r="V63" i="30"/>
  <c r="B58" i="30"/>
  <c r="E58" i="30" s="1"/>
  <c r="C58" i="30"/>
  <c r="F58" i="30" s="1"/>
  <c r="L58" i="30"/>
  <c r="D58" i="30"/>
  <c r="H58" i="30" s="1"/>
  <c r="G58" i="16"/>
  <c r="H55" i="28"/>
  <c r="L55" i="28" s="1"/>
  <c r="K55" i="28" s="1"/>
  <c r="Q65" i="25"/>
  <c r="E55" i="28"/>
  <c r="AA86" i="21"/>
  <c r="I57" i="14"/>
  <c r="C55" i="28"/>
  <c r="AF64" i="20"/>
  <c r="AA64" i="28"/>
  <c r="A57" i="28"/>
  <c r="B58" i="25"/>
  <c r="C58" i="25" s="1"/>
  <c r="G58" i="25"/>
  <c r="A59" i="25"/>
  <c r="D57" i="21"/>
  <c r="H57" i="21" s="1"/>
  <c r="F57" i="21"/>
  <c r="E57" i="21" s="1"/>
  <c r="B57" i="21"/>
  <c r="Q57" i="21" s="1"/>
  <c r="A58" i="21"/>
  <c r="D56" i="28"/>
  <c r="H56" i="28" s="1"/>
  <c r="G56" i="28" s="1"/>
  <c r="F56" i="28"/>
  <c r="E56" i="28" s="1"/>
  <c r="B56" i="28"/>
  <c r="Q56" i="28" s="1"/>
  <c r="J56" i="14"/>
  <c r="D50" i="17" s="1"/>
  <c r="A52" i="17"/>
  <c r="B58" i="14"/>
  <c r="E58" i="14" s="1"/>
  <c r="L58" i="14"/>
  <c r="F52" i="17" s="1"/>
  <c r="D58" i="14"/>
  <c r="H58" i="14" s="1"/>
  <c r="L52" i="17" s="1"/>
  <c r="C58" i="14"/>
  <c r="F58" i="14" s="1"/>
  <c r="V63" i="14"/>
  <c r="A59" i="14"/>
  <c r="B59" i="16"/>
  <c r="D59" i="16" s="1"/>
  <c r="F59" i="16" s="1"/>
  <c r="I59" i="16"/>
  <c r="C59" i="16"/>
  <c r="E59" i="16" s="1"/>
  <c r="S64" i="16"/>
  <c r="A60" i="16"/>
  <c r="G57" i="21" l="1"/>
  <c r="B51" i="17"/>
  <c r="C57" i="21"/>
  <c r="L57" i="21"/>
  <c r="K57" i="21" s="1"/>
  <c r="J57" i="21"/>
  <c r="I57" i="21" s="1"/>
  <c r="E55" i="26"/>
  <c r="H55" i="26"/>
  <c r="G55" i="26" s="1"/>
  <c r="H57" i="22"/>
  <c r="L57" i="22" s="1"/>
  <c r="K57" i="22" s="1"/>
  <c r="F56" i="26"/>
  <c r="M55" i="21"/>
  <c r="N56" i="21"/>
  <c r="A50" i="19"/>
  <c r="F50" i="19" s="1"/>
  <c r="S54" i="29"/>
  <c r="R54" i="29" s="1"/>
  <c r="D48" i="19"/>
  <c r="C48" i="19"/>
  <c r="C51" i="17"/>
  <c r="G58" i="30"/>
  <c r="J57" i="22"/>
  <c r="I57" i="22" s="1"/>
  <c r="L55" i="29"/>
  <c r="K55" i="29" s="1"/>
  <c r="B49" i="19" s="1"/>
  <c r="Q55" i="29"/>
  <c r="I57" i="29"/>
  <c r="F57" i="29"/>
  <c r="O57" i="29" s="1"/>
  <c r="N57" i="29" s="1"/>
  <c r="L51" i="19" s="1"/>
  <c r="B57" i="29"/>
  <c r="V57" i="29" s="1"/>
  <c r="D57" i="29"/>
  <c r="AF62" i="29"/>
  <c r="A58" i="29"/>
  <c r="M56" i="29"/>
  <c r="C56" i="29"/>
  <c r="H56" i="29"/>
  <c r="J56" i="29" s="1"/>
  <c r="G56" i="29"/>
  <c r="J56" i="28"/>
  <c r="I56" i="28" s="1"/>
  <c r="E56" i="29"/>
  <c r="O56" i="29"/>
  <c r="N56" i="29" s="1"/>
  <c r="L50" i="19" s="1"/>
  <c r="S55" i="20"/>
  <c r="R55" i="20" s="1"/>
  <c r="S56" i="20"/>
  <c r="R56" i="20" s="1"/>
  <c r="D56" i="27"/>
  <c r="F56" i="27" s="1"/>
  <c r="G56" i="27" s="1"/>
  <c r="C57" i="27"/>
  <c r="E57" i="27" s="1"/>
  <c r="I57" i="27"/>
  <c r="B57" i="27"/>
  <c r="D57" i="27" s="1"/>
  <c r="S59" i="27"/>
  <c r="A58" i="27"/>
  <c r="N54" i="9"/>
  <c r="M54" i="9" s="1"/>
  <c r="E57" i="20"/>
  <c r="D57" i="26"/>
  <c r="C57" i="26" s="1"/>
  <c r="B57" i="26"/>
  <c r="M57" i="26" s="1"/>
  <c r="F57" i="26"/>
  <c r="E57" i="26" s="1"/>
  <c r="W65" i="26"/>
  <c r="A58" i="26"/>
  <c r="N55" i="23"/>
  <c r="M55" i="23" s="1"/>
  <c r="E56" i="9"/>
  <c r="N55" i="22"/>
  <c r="M55" i="22" s="1"/>
  <c r="N56" i="22"/>
  <c r="M56" i="22" s="1"/>
  <c r="N55" i="9"/>
  <c r="M55" i="9" s="1"/>
  <c r="G56" i="9"/>
  <c r="H57" i="20"/>
  <c r="J57" i="20" s="1"/>
  <c r="G57" i="20"/>
  <c r="B57" i="23"/>
  <c r="Q57" i="23" s="1"/>
  <c r="F57" i="23"/>
  <c r="E57" i="23" s="1"/>
  <c r="D57" i="23"/>
  <c r="H57" i="23" s="1"/>
  <c r="L57" i="20"/>
  <c r="AA64" i="23"/>
  <c r="A58" i="23"/>
  <c r="L56" i="9"/>
  <c r="K56" i="9" s="1"/>
  <c r="C57" i="20"/>
  <c r="C56" i="28"/>
  <c r="L56" i="23"/>
  <c r="C56" i="9"/>
  <c r="N57" i="22"/>
  <c r="M57" i="22" s="1"/>
  <c r="E56" i="23"/>
  <c r="C56" i="23"/>
  <c r="B58" i="22"/>
  <c r="Q58" i="22" s="1"/>
  <c r="F58" i="22"/>
  <c r="J58" i="22" s="1"/>
  <c r="I58" i="22" s="1"/>
  <c r="D58" i="22"/>
  <c r="C58" i="22" s="1"/>
  <c r="F57" i="9"/>
  <c r="J57" i="9" s="1"/>
  <c r="I57" i="9" s="1"/>
  <c r="D57" i="9"/>
  <c r="H57" i="9" s="1"/>
  <c r="B57" i="9"/>
  <c r="Q57" i="9" s="1"/>
  <c r="A59" i="22"/>
  <c r="AA66" i="22"/>
  <c r="AA61" i="9"/>
  <c r="A58" i="9"/>
  <c r="B58" i="20"/>
  <c r="F58" i="20"/>
  <c r="O58" i="20" s="1"/>
  <c r="N58" i="20" s="1"/>
  <c r="A59" i="20"/>
  <c r="I58" i="20"/>
  <c r="G58" i="20" s="1"/>
  <c r="D58" i="20"/>
  <c r="M58" i="20" s="1"/>
  <c r="V57" i="20"/>
  <c r="L56" i="28"/>
  <c r="K56" i="28" s="1"/>
  <c r="G58" i="14"/>
  <c r="I58" i="30"/>
  <c r="J58" i="30" s="1"/>
  <c r="G59" i="16"/>
  <c r="J57" i="14"/>
  <c r="D51" i="17" s="1"/>
  <c r="D58" i="25"/>
  <c r="F58" i="25" s="1"/>
  <c r="F57" i="25" s="1"/>
  <c r="F56" i="25" s="1"/>
  <c r="F55" i="25" s="1"/>
  <c r="F54" i="25" s="1"/>
  <c r="F53" i="25" s="1"/>
  <c r="F52" i="25" s="1"/>
  <c r="F51" i="25" s="1"/>
  <c r="F50" i="25" s="1"/>
  <c r="F49" i="25" s="1"/>
  <c r="F48" i="25" s="1"/>
  <c r="F47" i="25" s="1"/>
  <c r="F46" i="25" s="1"/>
  <c r="F45" i="25" s="1"/>
  <c r="F44" i="25" s="1"/>
  <c r="F43" i="25" s="1"/>
  <c r="F42" i="25" s="1"/>
  <c r="F41" i="25" s="1"/>
  <c r="F40" i="25" s="1"/>
  <c r="F39" i="25" s="1"/>
  <c r="F38" i="25" s="1"/>
  <c r="F37" i="25" s="1"/>
  <c r="F36" i="25" s="1"/>
  <c r="F35" i="25" s="1"/>
  <c r="F34" i="25" s="1"/>
  <c r="F33" i="25" s="1"/>
  <c r="F32" i="25" s="1"/>
  <c r="F31" i="25" s="1"/>
  <c r="F30" i="25" s="1"/>
  <c r="F29" i="25" s="1"/>
  <c r="A60" i="13"/>
  <c r="S59" i="13"/>
  <c r="F56" i="15"/>
  <c r="G56" i="15" s="1"/>
  <c r="C59" i="13"/>
  <c r="E59" i="13" s="1"/>
  <c r="I59" i="13"/>
  <c r="B59" i="13"/>
  <c r="D59" i="13" s="1"/>
  <c r="A60" i="30"/>
  <c r="V64" i="30"/>
  <c r="B59" i="30"/>
  <c r="E59" i="30" s="1"/>
  <c r="L59" i="30"/>
  <c r="C59" i="30"/>
  <c r="F59" i="30" s="1"/>
  <c r="D59" i="30"/>
  <c r="H59" i="30" s="1"/>
  <c r="C57" i="15"/>
  <c r="E57" i="15" s="1"/>
  <c r="B57" i="15"/>
  <c r="I57" i="15"/>
  <c r="D57" i="7"/>
  <c r="F57" i="7" s="1"/>
  <c r="G57" i="7" s="1"/>
  <c r="S60" i="15"/>
  <c r="A58" i="15"/>
  <c r="I58" i="7"/>
  <c r="B58" i="7"/>
  <c r="C58" i="7"/>
  <c r="E58" i="7" s="1"/>
  <c r="A59" i="7"/>
  <c r="S64" i="7"/>
  <c r="F57" i="13"/>
  <c r="G57" i="13" s="1"/>
  <c r="F58" i="13"/>
  <c r="G58" i="13" s="1"/>
  <c r="I58" i="14"/>
  <c r="Q66" i="25"/>
  <c r="AF65" i="20"/>
  <c r="G59" i="25"/>
  <c r="F59" i="25"/>
  <c r="D59" i="25"/>
  <c r="E59" i="25"/>
  <c r="B59" i="25"/>
  <c r="C59" i="25"/>
  <c r="A60" i="25"/>
  <c r="B58" i="21"/>
  <c r="Q58" i="21" s="1"/>
  <c r="F58" i="21"/>
  <c r="E58" i="21" s="1"/>
  <c r="D58" i="21"/>
  <c r="C58" i="21" s="1"/>
  <c r="A59" i="21"/>
  <c r="AA87" i="21"/>
  <c r="D57" i="28"/>
  <c r="C57" i="28" s="1"/>
  <c r="F57" i="28"/>
  <c r="E57" i="28" s="1"/>
  <c r="B57" i="28"/>
  <c r="Q57" i="28" s="1"/>
  <c r="AA65" i="28"/>
  <c r="A58" i="28"/>
  <c r="N55" i="28"/>
  <c r="G55" i="28"/>
  <c r="C60" i="16"/>
  <c r="E60" i="16" s="1"/>
  <c r="B60" i="16"/>
  <c r="I60" i="16"/>
  <c r="S65" i="16"/>
  <c r="A61" i="16"/>
  <c r="A53" i="17"/>
  <c r="B59" i="14"/>
  <c r="E59" i="14" s="1"/>
  <c r="C59" i="14"/>
  <c r="F59" i="14" s="1"/>
  <c r="D59" i="14"/>
  <c r="H59" i="14" s="1"/>
  <c r="L53" i="17" s="1"/>
  <c r="L59" i="14"/>
  <c r="F53" i="17" s="1"/>
  <c r="V64" i="14"/>
  <c r="A60" i="14"/>
  <c r="J58" i="21" l="1"/>
  <c r="I58" i="21" s="1"/>
  <c r="J55" i="26"/>
  <c r="I55" i="26" s="1"/>
  <c r="H58" i="21"/>
  <c r="G58" i="21" s="1"/>
  <c r="G57" i="22"/>
  <c r="N57" i="21"/>
  <c r="M57" i="21" s="1"/>
  <c r="M56" i="21"/>
  <c r="H57" i="26"/>
  <c r="G57" i="26" s="1"/>
  <c r="E57" i="29"/>
  <c r="E56" i="26"/>
  <c r="H56" i="26"/>
  <c r="G56" i="26" s="1"/>
  <c r="B52" i="17"/>
  <c r="A51" i="19"/>
  <c r="F51" i="19" s="1"/>
  <c r="G59" i="30"/>
  <c r="C52" i="17"/>
  <c r="Q57" i="20"/>
  <c r="P57" i="20" s="1"/>
  <c r="L56" i="29"/>
  <c r="K56" i="29" s="1"/>
  <c r="B50" i="19" s="1"/>
  <c r="Q56" i="29"/>
  <c r="P56" i="29" s="1"/>
  <c r="C50" i="19" s="1"/>
  <c r="F58" i="29"/>
  <c r="E58" i="29" s="1"/>
  <c r="I58" i="29"/>
  <c r="H58" i="29" s="1"/>
  <c r="J58" i="29" s="1"/>
  <c r="B58" i="29"/>
  <c r="V58" i="29" s="1"/>
  <c r="D58" i="29"/>
  <c r="AF63" i="29"/>
  <c r="A59" i="29"/>
  <c r="M57" i="29"/>
  <c r="C57" i="29"/>
  <c r="H57" i="29"/>
  <c r="J57" i="29" s="1"/>
  <c r="G57" i="29"/>
  <c r="P55" i="29"/>
  <c r="C49" i="19" s="1"/>
  <c r="S55" i="29"/>
  <c r="R55" i="29" s="1"/>
  <c r="D49" i="19" s="1"/>
  <c r="H57" i="28"/>
  <c r="G57" i="28" s="1"/>
  <c r="J57" i="28"/>
  <c r="I57" i="28" s="1"/>
  <c r="C57" i="9"/>
  <c r="K57" i="20"/>
  <c r="C58" i="27"/>
  <c r="E58" i="27" s="1"/>
  <c r="I58" i="27"/>
  <c r="B58" i="27"/>
  <c r="S60" i="27"/>
  <c r="A59" i="27"/>
  <c r="F57" i="27"/>
  <c r="G57" i="27" s="1"/>
  <c r="E57" i="9"/>
  <c r="F59" i="13"/>
  <c r="G59" i="13" s="1"/>
  <c r="B58" i="26"/>
  <c r="M58" i="26" s="1"/>
  <c r="D58" i="26"/>
  <c r="F58" i="26" s="1"/>
  <c r="E58" i="22"/>
  <c r="W66" i="26"/>
  <c r="A59" i="26"/>
  <c r="H58" i="20"/>
  <c r="J58" i="20" s="1"/>
  <c r="G57" i="23"/>
  <c r="L57" i="23"/>
  <c r="K57" i="23" s="1"/>
  <c r="G57" i="9"/>
  <c r="D58" i="23"/>
  <c r="H58" i="23" s="1"/>
  <c r="G58" i="23" s="1"/>
  <c r="B58" i="23"/>
  <c r="Q58" i="23" s="1"/>
  <c r="F58" i="23"/>
  <c r="E58" i="23" s="1"/>
  <c r="AA65" i="23"/>
  <c r="A59" i="23"/>
  <c r="L58" i="20"/>
  <c r="L57" i="9"/>
  <c r="K57" i="9" s="1"/>
  <c r="C58" i="20"/>
  <c r="I59" i="20"/>
  <c r="G59" i="20" s="1"/>
  <c r="A60" i="20"/>
  <c r="D59" i="20"/>
  <c r="M59" i="20" s="1"/>
  <c r="L59" i="20" s="1"/>
  <c r="F59" i="20"/>
  <c r="O59" i="20" s="1"/>
  <c r="N59" i="20" s="1"/>
  <c r="B59" i="20"/>
  <c r="C57" i="23"/>
  <c r="E58" i="20"/>
  <c r="N56" i="28"/>
  <c r="M56" i="28" s="1"/>
  <c r="A52" i="19"/>
  <c r="F52" i="19" s="1"/>
  <c r="V58" i="20"/>
  <c r="J57" i="23"/>
  <c r="I57" i="23" s="1"/>
  <c r="D58" i="9"/>
  <c r="C58" i="9" s="1"/>
  <c r="F58" i="9"/>
  <c r="J58" i="9" s="1"/>
  <c r="I58" i="9" s="1"/>
  <c r="B58" i="9"/>
  <c r="Q58" i="9" s="1"/>
  <c r="AA62" i="9"/>
  <c r="A59" i="9"/>
  <c r="H58" i="22"/>
  <c r="AA67" i="22"/>
  <c r="A60" i="22"/>
  <c r="K56" i="23"/>
  <c r="N56" i="23"/>
  <c r="M56" i="23" s="1"/>
  <c r="F59" i="22"/>
  <c r="E59" i="22" s="1"/>
  <c r="B59" i="22"/>
  <c r="Q59" i="22" s="1"/>
  <c r="D59" i="22"/>
  <c r="H59" i="22" s="1"/>
  <c r="G59" i="22" s="1"/>
  <c r="N56" i="9"/>
  <c r="M56" i="9" s="1"/>
  <c r="D57" i="15"/>
  <c r="F57" i="15" s="1"/>
  <c r="G57" i="15" s="1"/>
  <c r="I59" i="30"/>
  <c r="J59" i="30" s="1"/>
  <c r="A61" i="30"/>
  <c r="V65" i="30"/>
  <c r="A60" i="7"/>
  <c r="S65" i="7"/>
  <c r="J58" i="14"/>
  <c r="D52" i="17" s="1"/>
  <c r="C59" i="7"/>
  <c r="E59" i="7" s="1"/>
  <c r="I59" i="7"/>
  <c r="B59" i="7"/>
  <c r="C60" i="30"/>
  <c r="F60" i="30" s="1"/>
  <c r="L60" i="30"/>
  <c r="D60" i="30"/>
  <c r="H60" i="30" s="1"/>
  <c r="B60" i="30"/>
  <c r="E60" i="30" s="1"/>
  <c r="D58" i="7"/>
  <c r="F58" i="7" s="1"/>
  <c r="G58" i="7" s="1"/>
  <c r="S60" i="13"/>
  <c r="A61" i="13"/>
  <c r="I58" i="15"/>
  <c r="C58" i="15"/>
  <c r="E58" i="15" s="1"/>
  <c r="B58" i="15"/>
  <c r="I60" i="13"/>
  <c r="C60" i="13"/>
  <c r="E60" i="13" s="1"/>
  <c r="B60" i="13"/>
  <c r="S61" i="15"/>
  <c r="A59" i="15"/>
  <c r="E58" i="25"/>
  <c r="I59" i="14"/>
  <c r="C53" i="17" s="1"/>
  <c r="G59" i="14"/>
  <c r="A59" i="28"/>
  <c r="AA66" i="28"/>
  <c r="AF66" i="20"/>
  <c r="B59" i="21"/>
  <c r="Q59" i="21" s="1"/>
  <c r="D59" i="21"/>
  <c r="C59" i="21" s="1"/>
  <c r="F59" i="21"/>
  <c r="J59" i="21" s="1"/>
  <c r="I59" i="21" s="1"/>
  <c r="A60" i="21"/>
  <c r="E60" i="25"/>
  <c r="B60" i="25"/>
  <c r="D60" i="25"/>
  <c r="G60" i="25"/>
  <c r="F60" i="25"/>
  <c r="C60" i="25"/>
  <c r="A61" i="25"/>
  <c r="Q67" i="25"/>
  <c r="M55" i="28"/>
  <c r="B58" i="28"/>
  <c r="Q58" i="28" s="1"/>
  <c r="D58" i="28"/>
  <c r="H58" i="28" s="1"/>
  <c r="F58" i="28"/>
  <c r="E58" i="28" s="1"/>
  <c r="AA88" i="21"/>
  <c r="A54" i="17"/>
  <c r="L60" i="14"/>
  <c r="C60" i="14"/>
  <c r="F60" i="14" s="1"/>
  <c r="D60" i="14"/>
  <c r="H60" i="14" s="1"/>
  <c r="B60" i="14"/>
  <c r="E60" i="14" s="1"/>
  <c r="V65" i="14"/>
  <c r="A61" i="14"/>
  <c r="B61" i="16"/>
  <c r="D61" i="16" s="1"/>
  <c r="I61" i="16"/>
  <c r="C61" i="16"/>
  <c r="E61" i="16" s="1"/>
  <c r="S66" i="16"/>
  <c r="A62" i="16"/>
  <c r="D60" i="16"/>
  <c r="F60" i="16" s="1"/>
  <c r="H59" i="21" l="1"/>
  <c r="G60" i="30"/>
  <c r="C58" i="26"/>
  <c r="E59" i="21"/>
  <c r="L58" i="21"/>
  <c r="H58" i="26"/>
  <c r="J58" i="26" s="1"/>
  <c r="I58" i="26" s="1"/>
  <c r="E58" i="26"/>
  <c r="L59" i="21"/>
  <c r="K59" i="21" s="1"/>
  <c r="G59" i="21"/>
  <c r="J56" i="26"/>
  <c r="J57" i="26"/>
  <c r="O58" i="29"/>
  <c r="N58" i="29" s="1"/>
  <c r="L52" i="19" s="1"/>
  <c r="B53" i="17"/>
  <c r="S57" i="20"/>
  <c r="R57" i="20" s="1"/>
  <c r="F54" i="17"/>
  <c r="L54" i="17"/>
  <c r="G58" i="29"/>
  <c r="B59" i="29"/>
  <c r="V59" i="29" s="1"/>
  <c r="I59" i="29"/>
  <c r="H59" i="29" s="1"/>
  <c r="J59" i="29" s="1"/>
  <c r="F59" i="29"/>
  <c r="D59" i="29"/>
  <c r="C59" i="29" s="1"/>
  <c r="AF64" i="29"/>
  <c r="A60" i="29"/>
  <c r="C58" i="29"/>
  <c r="M58" i="29"/>
  <c r="L57" i="29"/>
  <c r="K57" i="29" s="1"/>
  <c r="B51" i="19" s="1"/>
  <c r="Q57" i="29"/>
  <c r="P57" i="29" s="1"/>
  <c r="C51" i="19" s="1"/>
  <c r="S56" i="29"/>
  <c r="R56" i="29" s="1"/>
  <c r="D50" i="19" s="1"/>
  <c r="L57" i="28"/>
  <c r="K57" i="28" s="1"/>
  <c r="I59" i="27"/>
  <c r="C59" i="27"/>
  <c r="E59" i="27" s="1"/>
  <c r="B59" i="27"/>
  <c r="S61" i="27"/>
  <c r="A60" i="27"/>
  <c r="D58" i="27"/>
  <c r="F58" i="27" s="1"/>
  <c r="G58" i="27" s="1"/>
  <c r="E59" i="20"/>
  <c r="Q58" i="20"/>
  <c r="P58" i="20" s="1"/>
  <c r="K58" i="20"/>
  <c r="L58" i="23"/>
  <c r="K58" i="23" s="1"/>
  <c r="C58" i="23"/>
  <c r="L59" i="22"/>
  <c r="C59" i="20"/>
  <c r="I59" i="26"/>
  <c r="F59" i="26"/>
  <c r="K59" i="26"/>
  <c r="E59" i="26"/>
  <c r="D59" i="26"/>
  <c r="C59" i="26" s="1"/>
  <c r="L59" i="26"/>
  <c r="J59" i="26"/>
  <c r="G59" i="26"/>
  <c r="B59" i="26"/>
  <c r="M59" i="26" s="1"/>
  <c r="H59" i="26"/>
  <c r="W67" i="26"/>
  <c r="A60" i="26"/>
  <c r="H59" i="20"/>
  <c r="J59" i="20" s="1"/>
  <c r="K59" i="20" s="1"/>
  <c r="C58" i="28"/>
  <c r="C59" i="22"/>
  <c r="J58" i="23"/>
  <c r="J59" i="22"/>
  <c r="I59" i="22" s="1"/>
  <c r="AA66" i="23"/>
  <c r="A60" i="23"/>
  <c r="D60" i="22"/>
  <c r="C60" i="22" s="1"/>
  <c r="B60" i="22"/>
  <c r="Q60" i="22" s="1"/>
  <c r="F60" i="22"/>
  <c r="E60" i="22" s="1"/>
  <c r="H60" i="22"/>
  <c r="G60" i="22"/>
  <c r="L60" i="22"/>
  <c r="K60" i="22" s="1"/>
  <c r="AA68" i="22"/>
  <c r="A61" i="22"/>
  <c r="G58" i="22"/>
  <c r="F60" i="20"/>
  <c r="B60" i="20"/>
  <c r="I60" i="20"/>
  <c r="D60" i="20"/>
  <c r="C60" i="20" s="1"/>
  <c r="A61" i="20"/>
  <c r="B59" i="9"/>
  <c r="Q59" i="9" s="1"/>
  <c r="F59" i="9"/>
  <c r="J59" i="9" s="1"/>
  <c r="I59" i="9" s="1"/>
  <c r="D59" i="9"/>
  <c r="C59" i="9" s="1"/>
  <c r="V59" i="20"/>
  <c r="N57" i="9"/>
  <c r="M57" i="9" s="1"/>
  <c r="AA63" i="9"/>
  <c r="A60" i="9"/>
  <c r="L58" i="22"/>
  <c r="K58" i="22" s="1"/>
  <c r="N57" i="23"/>
  <c r="M57" i="23" s="1"/>
  <c r="J58" i="28"/>
  <c r="I58" i="28" s="1"/>
  <c r="I60" i="30"/>
  <c r="J60" i="30" s="1"/>
  <c r="H58" i="9"/>
  <c r="E58" i="9"/>
  <c r="F59" i="23"/>
  <c r="E59" i="23" s="1"/>
  <c r="B59" i="23"/>
  <c r="Q59" i="23" s="1"/>
  <c r="D59" i="23"/>
  <c r="H59" i="23" s="1"/>
  <c r="G59" i="23" s="1"/>
  <c r="I59" i="15"/>
  <c r="B59" i="15"/>
  <c r="D59" i="15" s="1"/>
  <c r="F59" i="15" s="1"/>
  <c r="C59" i="15"/>
  <c r="E59" i="15" s="1"/>
  <c r="D59" i="7"/>
  <c r="S62" i="15"/>
  <c r="A60" i="15"/>
  <c r="D60" i="13"/>
  <c r="F60" i="13" s="1"/>
  <c r="F61" i="16"/>
  <c r="G61" i="16" s="1"/>
  <c r="A61" i="7"/>
  <c r="S66" i="7"/>
  <c r="A62" i="30"/>
  <c r="V66" i="30"/>
  <c r="B61" i="30"/>
  <c r="E61" i="30" s="1"/>
  <c r="L61" i="30"/>
  <c r="D61" i="30"/>
  <c r="H61" i="30" s="1"/>
  <c r="C61" i="30"/>
  <c r="F61" i="30" s="1"/>
  <c r="D58" i="15"/>
  <c r="F58" i="15" s="1"/>
  <c r="G58" i="15" s="1"/>
  <c r="B61" i="13"/>
  <c r="D61" i="13" s="1"/>
  <c r="C61" i="13"/>
  <c r="E61" i="13" s="1"/>
  <c r="I61" i="13"/>
  <c r="A62" i="13"/>
  <c r="S61" i="13"/>
  <c r="I60" i="7"/>
  <c r="B60" i="7"/>
  <c r="C60" i="7"/>
  <c r="E60" i="7" s="1"/>
  <c r="J59" i="14"/>
  <c r="D53" i="17" s="1"/>
  <c r="G60" i="14"/>
  <c r="B54" i="17" s="1"/>
  <c r="I60" i="14"/>
  <c r="L58" i="28"/>
  <c r="K58" i="28" s="1"/>
  <c r="G58" i="28"/>
  <c r="F59" i="28"/>
  <c r="E59" i="28" s="1"/>
  <c r="D59" i="28"/>
  <c r="H59" i="28" s="1"/>
  <c r="B59" i="28"/>
  <c r="Q59" i="28" s="1"/>
  <c r="A60" i="28"/>
  <c r="AA67" i="28"/>
  <c r="AA89" i="21"/>
  <c r="B60" i="21"/>
  <c r="D60" i="21"/>
  <c r="H60" i="21" s="1"/>
  <c r="C60" i="21"/>
  <c r="Q60" i="21"/>
  <c r="F60" i="21"/>
  <c r="J60" i="21" s="1"/>
  <c r="I60" i="21" s="1"/>
  <c r="A61" i="21"/>
  <c r="B61" i="25"/>
  <c r="F61" i="25"/>
  <c r="E61" i="25"/>
  <c r="C61" i="25"/>
  <c r="D61" i="25"/>
  <c r="G61" i="25"/>
  <c r="A62" i="25"/>
  <c r="AF67" i="20"/>
  <c r="Q68" i="25"/>
  <c r="G60" i="16"/>
  <c r="C62" i="16"/>
  <c r="E62" i="16" s="1"/>
  <c r="I62" i="16"/>
  <c r="B62" i="16"/>
  <c r="D62" i="16" s="1"/>
  <c r="S67" i="16"/>
  <c r="A63" i="16"/>
  <c r="A55" i="17"/>
  <c r="D61" i="14"/>
  <c r="H61" i="14" s="1"/>
  <c r="C61" i="14"/>
  <c r="F61" i="14" s="1"/>
  <c r="L61" i="14"/>
  <c r="F55" i="17" s="1"/>
  <c r="B61" i="14"/>
  <c r="E61" i="14" s="1"/>
  <c r="V66" i="14"/>
  <c r="A62" i="14"/>
  <c r="E60" i="21" l="1"/>
  <c r="K58" i="21"/>
  <c r="N58" i="21"/>
  <c r="M58" i="21" s="1"/>
  <c r="G60" i="21"/>
  <c r="I57" i="26"/>
  <c r="J60" i="22"/>
  <c r="I56" i="26"/>
  <c r="L60" i="21"/>
  <c r="K60" i="21" s="1"/>
  <c r="G59" i="29"/>
  <c r="G58" i="26"/>
  <c r="L58" i="26"/>
  <c r="K58" i="26" s="1"/>
  <c r="N59" i="21"/>
  <c r="L55" i="17"/>
  <c r="M59" i="29"/>
  <c r="L59" i="29" s="1"/>
  <c r="K59" i="29" s="1"/>
  <c r="B53" i="19" s="1"/>
  <c r="A53" i="19"/>
  <c r="F53" i="19" s="1"/>
  <c r="N57" i="28"/>
  <c r="M57" i="28" s="1"/>
  <c r="C54" i="17"/>
  <c r="G61" i="30"/>
  <c r="S57" i="29"/>
  <c r="R57" i="29" s="1"/>
  <c r="D51" i="19" s="1"/>
  <c r="Q59" i="20"/>
  <c r="P59" i="20" s="1"/>
  <c r="L58" i="29"/>
  <c r="K58" i="29" s="1"/>
  <c r="B52" i="19" s="1"/>
  <c r="Q58" i="29"/>
  <c r="F60" i="29"/>
  <c r="B60" i="29"/>
  <c r="V60" i="29" s="1"/>
  <c r="D60" i="29"/>
  <c r="C60" i="29" s="1"/>
  <c r="I60" i="29"/>
  <c r="AF65" i="29"/>
  <c r="A61" i="29"/>
  <c r="E59" i="29"/>
  <c r="O59" i="29"/>
  <c r="K59" i="22"/>
  <c r="S58" i="20"/>
  <c r="R58" i="20" s="1"/>
  <c r="C60" i="27"/>
  <c r="E60" i="27" s="1"/>
  <c r="I60" i="27"/>
  <c r="B60" i="27"/>
  <c r="S62" i="27"/>
  <c r="A61" i="27"/>
  <c r="D59" i="27"/>
  <c r="F59" i="27" s="1"/>
  <c r="H59" i="9"/>
  <c r="C59" i="28"/>
  <c r="E60" i="26"/>
  <c r="I60" i="26"/>
  <c r="L60" i="26"/>
  <c r="J60" i="26"/>
  <c r="M60" i="26"/>
  <c r="H60" i="26"/>
  <c r="D60" i="26"/>
  <c r="G60" i="26"/>
  <c r="C60" i="26"/>
  <c r="F60" i="26"/>
  <c r="B60" i="26"/>
  <c r="K60" i="26"/>
  <c r="W68" i="26"/>
  <c r="A61" i="26"/>
  <c r="N58" i="28"/>
  <c r="M58" i="28" s="1"/>
  <c r="L59" i="23"/>
  <c r="K59" i="23" s="1"/>
  <c r="N59" i="22"/>
  <c r="M59" i="22" s="1"/>
  <c r="L59" i="28"/>
  <c r="K59" i="28" s="1"/>
  <c r="G59" i="28"/>
  <c r="E59" i="9"/>
  <c r="D61" i="20"/>
  <c r="C61" i="20" s="1"/>
  <c r="I61" i="20"/>
  <c r="G61" i="20" s="1"/>
  <c r="B61" i="20"/>
  <c r="F61" i="20"/>
  <c r="A62" i="20"/>
  <c r="M60" i="20"/>
  <c r="H60" i="20"/>
  <c r="J60" i="20" s="1"/>
  <c r="G60" i="20"/>
  <c r="G58" i="9"/>
  <c r="E60" i="20"/>
  <c r="O60" i="20"/>
  <c r="N60" i="20" s="1"/>
  <c r="D60" i="9"/>
  <c r="C60" i="9" s="1"/>
  <c r="F60" i="9"/>
  <c r="J60" i="9" s="1"/>
  <c r="I60" i="9" s="1"/>
  <c r="B60" i="9"/>
  <c r="Q60" i="9" s="1"/>
  <c r="N58" i="22"/>
  <c r="AA64" i="9"/>
  <c r="A61" i="9"/>
  <c r="V60" i="20"/>
  <c r="L58" i="9"/>
  <c r="K58" i="9" s="1"/>
  <c r="D61" i="22"/>
  <c r="C61" i="22" s="1"/>
  <c r="F61" i="22"/>
  <c r="J61" i="22" s="1"/>
  <c r="I61" i="22" s="1"/>
  <c r="B61" i="22"/>
  <c r="Q61" i="22" s="1"/>
  <c r="AA69" i="22"/>
  <c r="A62" i="22"/>
  <c r="F60" i="23"/>
  <c r="E60" i="23" s="1"/>
  <c r="D60" i="23"/>
  <c r="C60" i="23" s="1"/>
  <c r="B60" i="23"/>
  <c r="Q60" i="23" s="1"/>
  <c r="AA67" i="23"/>
  <c r="A61" i="23"/>
  <c r="I58" i="23"/>
  <c r="N58" i="23"/>
  <c r="M58" i="23" s="1"/>
  <c r="J59" i="23"/>
  <c r="I59" i="23" s="1"/>
  <c r="C59" i="23"/>
  <c r="G59" i="15"/>
  <c r="I61" i="30"/>
  <c r="J61" i="30" s="1"/>
  <c r="F61" i="13"/>
  <c r="G61" i="13" s="1"/>
  <c r="D60" i="7"/>
  <c r="S62" i="13"/>
  <c r="A63" i="13"/>
  <c r="A63" i="30"/>
  <c r="V67" i="30"/>
  <c r="D62" i="30"/>
  <c r="H62" i="30" s="1"/>
  <c r="B62" i="30"/>
  <c r="E62" i="30" s="1"/>
  <c r="C62" i="30"/>
  <c r="F62" i="30" s="1"/>
  <c r="L62" i="30"/>
  <c r="I61" i="7"/>
  <c r="B61" i="7"/>
  <c r="D61" i="7" s="1"/>
  <c r="C61" i="7"/>
  <c r="E61" i="7" s="1"/>
  <c r="G60" i="13"/>
  <c r="C60" i="15"/>
  <c r="E60" i="15" s="1"/>
  <c r="B60" i="15"/>
  <c r="D60" i="15" s="1"/>
  <c r="I60" i="15"/>
  <c r="A61" i="15"/>
  <c r="S63" i="15"/>
  <c r="C62" i="13"/>
  <c r="E62" i="13" s="1"/>
  <c r="B62" i="13"/>
  <c r="D62" i="13" s="1"/>
  <c r="I62" i="13"/>
  <c r="A62" i="7"/>
  <c r="S67" i="7"/>
  <c r="F59" i="7"/>
  <c r="G59" i="7" s="1"/>
  <c r="G61" i="14"/>
  <c r="I61" i="14"/>
  <c r="J59" i="28"/>
  <c r="I59" i="28" s="1"/>
  <c r="Q69" i="25"/>
  <c r="B61" i="21"/>
  <c r="Q61" i="21" s="1"/>
  <c r="F61" i="21"/>
  <c r="J61" i="21"/>
  <c r="I61" i="21" s="1"/>
  <c r="D61" i="21"/>
  <c r="C61" i="21" s="1"/>
  <c r="E61" i="21"/>
  <c r="A62" i="21"/>
  <c r="F62" i="16"/>
  <c r="H62" i="16" s="1"/>
  <c r="H61" i="16" s="1"/>
  <c r="H60" i="16" s="1"/>
  <c r="H59" i="16" s="1"/>
  <c r="H58" i="16" s="1"/>
  <c r="H57" i="16" s="1"/>
  <c r="H56" i="16" s="1"/>
  <c r="H55" i="16" s="1"/>
  <c r="H54" i="16" s="1"/>
  <c r="H53" i="16" s="1"/>
  <c r="H52" i="16" s="1"/>
  <c r="H51" i="16" s="1"/>
  <c r="H50" i="16" s="1"/>
  <c r="H49" i="16" s="1"/>
  <c r="H48" i="16" s="1"/>
  <c r="H47" i="16" s="1"/>
  <c r="H46" i="16" s="1"/>
  <c r="H45" i="16" s="1"/>
  <c r="H44" i="16" s="1"/>
  <c r="H43" i="16" s="1"/>
  <c r="H42" i="16" s="1"/>
  <c r="H41" i="16" s="1"/>
  <c r="H40" i="16" s="1"/>
  <c r="H39" i="16" s="1"/>
  <c r="H38" i="16" s="1"/>
  <c r="H37" i="16" s="1"/>
  <c r="H36" i="16" s="1"/>
  <c r="H35" i="16" s="1"/>
  <c r="H34" i="16" s="1"/>
  <c r="H33" i="16" s="1"/>
  <c r="H32" i="16" s="1"/>
  <c r="H31" i="16" s="1"/>
  <c r="H30" i="16" s="1"/>
  <c r="H29" i="16" s="1"/>
  <c r="AA90" i="21"/>
  <c r="AA68" i="28"/>
  <c r="A61" i="28"/>
  <c r="D60" i="28"/>
  <c r="H60" i="28" s="1"/>
  <c r="G60" i="28" s="1"/>
  <c r="B60" i="28"/>
  <c r="Q60" i="28" s="1"/>
  <c r="F60" i="28"/>
  <c r="J60" i="28" s="1"/>
  <c r="AF68" i="20"/>
  <c r="G62" i="25"/>
  <c r="E62" i="25"/>
  <c r="C62" i="25"/>
  <c r="B62" i="25"/>
  <c r="F62" i="25"/>
  <c r="D62" i="25"/>
  <c r="A63" i="25"/>
  <c r="J60" i="14"/>
  <c r="D54" i="17" s="1"/>
  <c r="A56" i="17"/>
  <c r="D62" i="14"/>
  <c r="H62" i="14" s="1"/>
  <c r="L56" i="17" s="1"/>
  <c r="L62" i="14"/>
  <c r="B62" i="14"/>
  <c r="E62" i="14" s="1"/>
  <c r="C62" i="14"/>
  <c r="F62" i="14" s="1"/>
  <c r="V67" i="14"/>
  <c r="A63" i="14"/>
  <c r="I63" i="16"/>
  <c r="E63" i="16"/>
  <c r="D63" i="16"/>
  <c r="F63" i="16"/>
  <c r="G63" i="16"/>
  <c r="C63" i="16"/>
  <c r="B63" i="16"/>
  <c r="H63" i="16"/>
  <c r="S68" i="16"/>
  <c r="A64" i="16"/>
  <c r="H61" i="21" l="1"/>
  <c r="H61" i="22"/>
  <c r="L61" i="21"/>
  <c r="K61" i="21" s="1"/>
  <c r="G61" i="21"/>
  <c r="L61" i="22"/>
  <c r="K61" i="22" s="1"/>
  <c r="M59" i="21"/>
  <c r="E61" i="22"/>
  <c r="N60" i="22"/>
  <c r="I60" i="22"/>
  <c r="L57" i="26"/>
  <c r="N60" i="21"/>
  <c r="B55" i="17"/>
  <c r="A54" i="19"/>
  <c r="F54" i="19" s="1"/>
  <c r="F56" i="17"/>
  <c r="F62" i="13"/>
  <c r="G62" i="30"/>
  <c r="S59" i="20"/>
  <c r="R59" i="20" s="1"/>
  <c r="C55" i="17"/>
  <c r="H60" i="9"/>
  <c r="G60" i="9" s="1"/>
  <c r="L60" i="28"/>
  <c r="K60" i="28" s="1"/>
  <c r="N59" i="29"/>
  <c r="L53" i="19" s="1"/>
  <c r="Q59" i="29"/>
  <c r="B61" i="29"/>
  <c r="V61" i="29" s="1"/>
  <c r="I61" i="29"/>
  <c r="F61" i="29"/>
  <c r="D61" i="29"/>
  <c r="AF66" i="29"/>
  <c r="A62" i="29"/>
  <c r="M60" i="29"/>
  <c r="H60" i="29"/>
  <c r="J60" i="29" s="1"/>
  <c r="G60" i="29"/>
  <c r="C60" i="28"/>
  <c r="O60" i="29"/>
  <c r="N60" i="29" s="1"/>
  <c r="L54" i="19" s="1"/>
  <c r="E60" i="29"/>
  <c r="P58" i="29"/>
  <c r="C52" i="19" s="1"/>
  <c r="S58" i="29"/>
  <c r="R58" i="29" s="1"/>
  <c r="D52" i="19" s="1"/>
  <c r="M61" i="20"/>
  <c r="L61" i="20" s="1"/>
  <c r="G62" i="13"/>
  <c r="C61" i="27"/>
  <c r="E61" i="27" s="1"/>
  <c r="B61" i="27"/>
  <c r="D61" i="27" s="1"/>
  <c r="I61" i="27"/>
  <c r="S63" i="27"/>
  <c r="A62" i="27"/>
  <c r="D60" i="27"/>
  <c r="F60" i="27" s="1"/>
  <c r="G60" i="27" s="1"/>
  <c r="G59" i="27"/>
  <c r="G59" i="9"/>
  <c r="L59" i="9"/>
  <c r="F61" i="26"/>
  <c r="B61" i="26"/>
  <c r="M61" i="26"/>
  <c r="I61" i="26"/>
  <c r="K61" i="26"/>
  <c r="E61" i="26"/>
  <c r="H61" i="26"/>
  <c r="L61" i="26"/>
  <c r="G61" i="26"/>
  <c r="C61" i="26"/>
  <c r="D61" i="26"/>
  <c r="J61" i="26"/>
  <c r="N59" i="23"/>
  <c r="M59" i="23" s="1"/>
  <c r="W69" i="26"/>
  <c r="A62" i="26"/>
  <c r="H60" i="23"/>
  <c r="G60" i="23" s="1"/>
  <c r="J60" i="23"/>
  <c r="I60" i="23" s="1"/>
  <c r="D62" i="22"/>
  <c r="C62" i="22" s="1"/>
  <c r="F62" i="22"/>
  <c r="J62" i="22" s="1"/>
  <c r="I62" i="22" s="1"/>
  <c r="E62" i="22"/>
  <c r="B62" i="22"/>
  <c r="Q62" i="22" s="1"/>
  <c r="I62" i="20"/>
  <c r="D62" i="20"/>
  <c r="C62" i="20" s="1"/>
  <c r="F62" i="20"/>
  <c r="E62" i="20" s="1"/>
  <c r="A63" i="20"/>
  <c r="B62" i="20"/>
  <c r="AA70" i="22"/>
  <c r="A63" i="22"/>
  <c r="E61" i="20"/>
  <c r="O61" i="20"/>
  <c r="N61" i="20" s="1"/>
  <c r="N58" i="9"/>
  <c r="M58" i="9" s="1"/>
  <c r="D61" i="9"/>
  <c r="H61" i="9" s="1"/>
  <c r="G61" i="9" s="1"/>
  <c r="B61" i="9"/>
  <c r="Q61" i="9" s="1"/>
  <c r="F61" i="9"/>
  <c r="E61" i="9" s="1"/>
  <c r="AA65" i="9"/>
  <c r="A62" i="9"/>
  <c r="L60" i="20"/>
  <c r="K60" i="20" s="1"/>
  <c r="Q60" i="20"/>
  <c r="P60" i="20" s="1"/>
  <c r="V61" i="20"/>
  <c r="D61" i="23"/>
  <c r="H61" i="23" s="1"/>
  <c r="G61" i="23" s="1"/>
  <c r="B61" i="23"/>
  <c r="Q61" i="23" s="1"/>
  <c r="F61" i="23"/>
  <c r="J61" i="23" s="1"/>
  <c r="I61" i="23" s="1"/>
  <c r="AA68" i="23"/>
  <c r="A62" i="23"/>
  <c r="H61" i="20"/>
  <c r="M58" i="22"/>
  <c r="E60" i="9"/>
  <c r="I62" i="30"/>
  <c r="J62" i="30" s="1"/>
  <c r="F60" i="15"/>
  <c r="G60" i="15" s="1"/>
  <c r="A63" i="7"/>
  <c r="S68" i="7"/>
  <c r="C62" i="7"/>
  <c r="E62" i="7" s="1"/>
  <c r="I62" i="7"/>
  <c r="B62" i="7"/>
  <c r="A62" i="15"/>
  <c r="S64" i="15"/>
  <c r="C61" i="15"/>
  <c r="E61" i="15" s="1"/>
  <c r="B61" i="15"/>
  <c r="D61" i="15" s="1"/>
  <c r="I61" i="15"/>
  <c r="A64" i="30"/>
  <c r="V68" i="30"/>
  <c r="L63" i="30"/>
  <c r="B63" i="30"/>
  <c r="E63" i="30" s="1"/>
  <c r="C63" i="30"/>
  <c r="F63" i="30" s="1"/>
  <c r="D63" i="30"/>
  <c r="H63" i="30" s="1"/>
  <c r="B63" i="13"/>
  <c r="D63" i="13" s="1"/>
  <c r="I63" i="13"/>
  <c r="C63" i="13"/>
  <c r="E63" i="13" s="1"/>
  <c r="S63" i="13"/>
  <c r="A64" i="13"/>
  <c r="F61" i="7"/>
  <c r="G61" i="7" s="1"/>
  <c r="F60" i="7"/>
  <c r="G60" i="7" s="1"/>
  <c r="G62" i="14"/>
  <c r="I62" i="14"/>
  <c r="I60" i="28"/>
  <c r="Q70" i="25"/>
  <c r="AF69" i="20"/>
  <c r="N59" i="28"/>
  <c r="F61" i="28"/>
  <c r="E61" i="28" s="1"/>
  <c r="D61" i="28"/>
  <c r="C61" i="28" s="1"/>
  <c r="B61" i="28"/>
  <c r="Q61" i="28" s="1"/>
  <c r="A62" i="28"/>
  <c r="AA69" i="28"/>
  <c r="J61" i="14"/>
  <c r="D55" i="17" s="1"/>
  <c r="AA91" i="21"/>
  <c r="E60" i="28"/>
  <c r="B62" i="21"/>
  <c r="Q62" i="21" s="1"/>
  <c r="F62" i="21"/>
  <c r="E62" i="21" s="1"/>
  <c r="D62" i="21"/>
  <c r="A63" i="21"/>
  <c r="C63" i="25"/>
  <c r="D63" i="25"/>
  <c r="E63" i="25"/>
  <c r="F63" i="25"/>
  <c r="G63" i="25"/>
  <c r="B63" i="25"/>
  <c r="A64" i="25"/>
  <c r="G62" i="16"/>
  <c r="C64" i="16"/>
  <c r="G64" i="16"/>
  <c r="I64" i="16"/>
  <c r="E64" i="16"/>
  <c r="D64" i="16"/>
  <c r="F64" i="16"/>
  <c r="B64" i="16"/>
  <c r="H64" i="16"/>
  <c r="S69" i="16"/>
  <c r="A65" i="16"/>
  <c r="A57" i="17"/>
  <c r="C63" i="14"/>
  <c r="F63" i="14" s="1"/>
  <c r="D63" i="14"/>
  <c r="H63" i="14" s="1"/>
  <c r="B63" i="14"/>
  <c r="E63" i="14" s="1"/>
  <c r="L63" i="14"/>
  <c r="F57" i="17" s="1"/>
  <c r="V68" i="14"/>
  <c r="A64" i="14"/>
  <c r="H62" i="22" l="1"/>
  <c r="G62" i="22" s="1"/>
  <c r="L60" i="9"/>
  <c r="K60" i="9" s="1"/>
  <c r="J62" i="21"/>
  <c r="I62" i="21" s="1"/>
  <c r="N60" i="28"/>
  <c r="L62" i="22"/>
  <c r="K62" i="22" s="1"/>
  <c r="M60" i="21"/>
  <c r="M60" i="22"/>
  <c r="C62" i="21"/>
  <c r="K57" i="26"/>
  <c r="L56" i="26"/>
  <c r="H62" i="21"/>
  <c r="N61" i="22"/>
  <c r="G61" i="22"/>
  <c r="N61" i="21"/>
  <c r="B56" i="17"/>
  <c r="A55" i="19"/>
  <c r="F55" i="19" s="1"/>
  <c r="L57" i="17"/>
  <c r="C56" i="17"/>
  <c r="G63" i="30"/>
  <c r="L60" i="29"/>
  <c r="K60" i="29" s="1"/>
  <c r="B54" i="19" s="1"/>
  <c r="Q60" i="29"/>
  <c r="P60" i="29" s="1"/>
  <c r="C54" i="19" s="1"/>
  <c r="I62" i="29"/>
  <c r="B62" i="29"/>
  <c r="V62" i="29" s="1"/>
  <c r="F62" i="29"/>
  <c r="E62" i="29" s="1"/>
  <c r="D62" i="29"/>
  <c r="AF67" i="29"/>
  <c r="A63" i="29"/>
  <c r="C61" i="29"/>
  <c r="M61" i="29"/>
  <c r="O61" i="29"/>
  <c r="N61" i="29" s="1"/>
  <c r="L55" i="19" s="1"/>
  <c r="E61" i="29"/>
  <c r="H61" i="29"/>
  <c r="J61" i="29" s="1"/>
  <c r="G61" i="29"/>
  <c r="S59" i="29"/>
  <c r="R59" i="29" s="1"/>
  <c r="D53" i="19" s="1"/>
  <c r="P59" i="29"/>
  <c r="C53" i="19" s="1"/>
  <c r="G63" i="14"/>
  <c r="N60" i="9"/>
  <c r="M60" i="9" s="1"/>
  <c r="C62" i="27"/>
  <c r="E62" i="27" s="1"/>
  <c r="B62" i="27"/>
  <c r="D62" i="27" s="1"/>
  <c r="F62" i="27" s="1"/>
  <c r="I62" i="27"/>
  <c r="A63" i="27"/>
  <c r="S64" i="27"/>
  <c r="F61" i="27"/>
  <c r="G61" i="27" s="1"/>
  <c r="C61" i="23"/>
  <c r="K59" i="9"/>
  <c r="N59" i="9"/>
  <c r="M59" i="9" s="1"/>
  <c r="L61" i="23"/>
  <c r="K61" i="23" s="1"/>
  <c r="L60" i="23"/>
  <c r="K60" i="23" s="1"/>
  <c r="O62" i="20"/>
  <c r="N62" i="20" s="1"/>
  <c r="C61" i="9"/>
  <c r="H62" i="26"/>
  <c r="C62" i="26"/>
  <c r="D62" i="26"/>
  <c r="E62" i="26"/>
  <c r="K62" i="26"/>
  <c r="G62" i="26"/>
  <c r="J62" i="26"/>
  <c r="I62" i="26"/>
  <c r="F62" i="26"/>
  <c r="B62" i="26"/>
  <c r="L62" i="26"/>
  <c r="M62" i="26"/>
  <c r="L61" i="9"/>
  <c r="K61" i="9" s="1"/>
  <c r="W70" i="26"/>
  <c r="A63" i="26"/>
  <c r="J61" i="9"/>
  <c r="I61" i="9" s="1"/>
  <c r="S60" i="20"/>
  <c r="R60" i="20" s="1"/>
  <c r="M62" i="20"/>
  <c r="L62" i="20" s="1"/>
  <c r="E61" i="23"/>
  <c r="D63" i="22"/>
  <c r="H63" i="22" s="1"/>
  <c r="F63" i="22"/>
  <c r="J63" i="22" s="1"/>
  <c r="I63" i="22" s="1"/>
  <c r="B63" i="22"/>
  <c r="Q63" i="22" s="1"/>
  <c r="AA71" i="22"/>
  <c r="A64" i="22"/>
  <c r="D63" i="20"/>
  <c r="C63" i="20" s="1"/>
  <c r="I63" i="20"/>
  <c r="F63" i="20"/>
  <c r="B63" i="20"/>
  <c r="A64" i="20"/>
  <c r="G62" i="20"/>
  <c r="H62" i="20"/>
  <c r="H61" i="28"/>
  <c r="L61" i="28" s="1"/>
  <c r="K61" i="28" s="1"/>
  <c r="F62" i="9"/>
  <c r="E62" i="9" s="1"/>
  <c r="D62" i="9"/>
  <c r="C62" i="9" s="1"/>
  <c r="B62" i="9"/>
  <c r="Q62" i="9" s="1"/>
  <c r="AA66" i="9"/>
  <c r="A63" i="9"/>
  <c r="J61" i="28"/>
  <c r="I61" i="28" s="1"/>
  <c r="J61" i="20"/>
  <c r="K61" i="20" s="1"/>
  <c r="Q61" i="20"/>
  <c r="F62" i="23"/>
  <c r="E62" i="23" s="1"/>
  <c r="D62" i="23"/>
  <c r="H62" i="23" s="1"/>
  <c r="G62" i="23" s="1"/>
  <c r="B62" i="23"/>
  <c r="Q62" i="23" s="1"/>
  <c r="AA69" i="23"/>
  <c r="A63" i="23"/>
  <c r="V62" i="20"/>
  <c r="F63" i="13"/>
  <c r="G63" i="13" s="1"/>
  <c r="J62" i="14"/>
  <c r="D56" i="17" s="1"/>
  <c r="I64" i="13"/>
  <c r="B64" i="13"/>
  <c r="D64" i="13" s="1"/>
  <c r="C64" i="13"/>
  <c r="E64" i="13" s="1"/>
  <c r="S64" i="13"/>
  <c r="A65" i="13"/>
  <c r="F61" i="15"/>
  <c r="G61" i="15" s="1"/>
  <c r="B62" i="15"/>
  <c r="I62" i="15"/>
  <c r="C62" i="15"/>
  <c r="E62" i="15" s="1"/>
  <c r="S65" i="15"/>
  <c r="A63" i="15"/>
  <c r="D62" i="7"/>
  <c r="F62" i="7" s="1"/>
  <c r="G62" i="7" s="1"/>
  <c r="I63" i="30"/>
  <c r="J63" i="30" s="1"/>
  <c r="V69" i="30"/>
  <c r="A65" i="30"/>
  <c r="S69" i="7"/>
  <c r="A64" i="7"/>
  <c r="D64" i="30"/>
  <c r="H64" i="30" s="1"/>
  <c r="C64" i="30"/>
  <c r="F64" i="30" s="1"/>
  <c r="L64" i="30"/>
  <c r="B64" i="30"/>
  <c r="E64" i="30" s="1"/>
  <c r="I63" i="7"/>
  <c r="B63" i="7"/>
  <c r="C63" i="7"/>
  <c r="E63" i="7" s="1"/>
  <c r="I63" i="14"/>
  <c r="I63" i="21"/>
  <c r="N63" i="21"/>
  <c r="E63" i="21"/>
  <c r="B63" i="21"/>
  <c r="Q63" i="21" s="1"/>
  <c r="G63" i="21"/>
  <c r="J63" i="21"/>
  <c r="D63" i="21"/>
  <c r="P63" i="21"/>
  <c r="C63" i="21"/>
  <c r="H63" i="21"/>
  <c r="K63" i="21"/>
  <c r="L63" i="21"/>
  <c r="F63" i="21"/>
  <c r="M63" i="21"/>
  <c r="O63" i="21"/>
  <c r="A64" i="21"/>
  <c r="Q71" i="25"/>
  <c r="AA70" i="28"/>
  <c r="A63" i="28"/>
  <c r="F64" i="25"/>
  <c r="D64" i="25"/>
  <c r="G64" i="25"/>
  <c r="E64" i="25"/>
  <c r="B64" i="25"/>
  <c r="C64" i="25"/>
  <c r="A65" i="25"/>
  <c r="D62" i="28"/>
  <c r="H62" i="28" s="1"/>
  <c r="B62" i="28"/>
  <c r="Q62" i="28" s="1"/>
  <c r="F62" i="28"/>
  <c r="E62" i="28" s="1"/>
  <c r="L62" i="28"/>
  <c r="K62" i="28" s="1"/>
  <c r="M59" i="28"/>
  <c r="M60" i="28"/>
  <c r="AA92" i="21"/>
  <c r="AF70" i="20"/>
  <c r="A58" i="17"/>
  <c r="L64" i="14"/>
  <c r="D64" i="14"/>
  <c r="H64" i="14" s="1"/>
  <c r="C64" i="14"/>
  <c r="F64" i="14" s="1"/>
  <c r="B64" i="14"/>
  <c r="E64" i="14" s="1"/>
  <c r="V69" i="14"/>
  <c r="A65" i="14"/>
  <c r="I65" i="16"/>
  <c r="D65" i="16"/>
  <c r="F65" i="16"/>
  <c r="G65" i="16"/>
  <c r="B65" i="16"/>
  <c r="C65" i="16"/>
  <c r="E65" i="16"/>
  <c r="H65" i="16"/>
  <c r="S70" i="16"/>
  <c r="A66" i="16"/>
  <c r="B57" i="17" l="1"/>
  <c r="O62" i="29"/>
  <c r="N62" i="29" s="1"/>
  <c r="G63" i="22"/>
  <c r="M61" i="21"/>
  <c r="L55" i="26"/>
  <c r="K56" i="26"/>
  <c r="M61" i="22"/>
  <c r="E63" i="22"/>
  <c r="G62" i="21"/>
  <c r="C63" i="22"/>
  <c r="L63" i="22"/>
  <c r="K63" i="22" s="1"/>
  <c r="L62" i="21"/>
  <c r="N62" i="22"/>
  <c r="L56" i="19"/>
  <c r="A56" i="19"/>
  <c r="F56" i="19" s="1"/>
  <c r="L58" i="17"/>
  <c r="F58" i="17"/>
  <c r="G64" i="30"/>
  <c r="C57" i="17"/>
  <c r="G62" i="27"/>
  <c r="S60" i="29"/>
  <c r="R60" i="29" s="1"/>
  <c r="D54" i="19" s="1"/>
  <c r="N61" i="23"/>
  <c r="M61" i="23" s="1"/>
  <c r="N60" i="23"/>
  <c r="M60" i="23" s="1"/>
  <c r="L61" i="29"/>
  <c r="K61" i="29" s="1"/>
  <c r="B55" i="19" s="1"/>
  <c r="Q61" i="29"/>
  <c r="P61" i="29" s="1"/>
  <c r="F63" i="29"/>
  <c r="D63" i="29"/>
  <c r="B63" i="29"/>
  <c r="V63" i="29" s="1"/>
  <c r="I63" i="29"/>
  <c r="AF68" i="29"/>
  <c r="A64" i="29"/>
  <c r="C62" i="29"/>
  <c r="M62" i="29"/>
  <c r="H62" i="29"/>
  <c r="J62" i="29" s="1"/>
  <c r="G62" i="29"/>
  <c r="C62" i="23"/>
  <c r="S65" i="27"/>
  <c r="A64" i="27"/>
  <c r="B63" i="27"/>
  <c r="D63" i="27" s="1"/>
  <c r="C63" i="27"/>
  <c r="E63" i="27" s="1"/>
  <c r="I63" i="27"/>
  <c r="J63" i="14"/>
  <c r="D57" i="17" s="1"/>
  <c r="G61" i="28"/>
  <c r="I63" i="26"/>
  <c r="E63" i="26"/>
  <c r="B63" i="26"/>
  <c r="D63" i="26"/>
  <c r="L63" i="26"/>
  <c r="K63" i="26"/>
  <c r="M63" i="26"/>
  <c r="G63" i="26"/>
  <c r="J63" i="26"/>
  <c r="F63" i="26"/>
  <c r="H63" i="26"/>
  <c r="C63" i="26"/>
  <c r="W71" i="26"/>
  <c r="A64" i="26"/>
  <c r="H62" i="9"/>
  <c r="J62" i="9"/>
  <c r="I62" i="9" s="1"/>
  <c r="N61" i="9"/>
  <c r="M61" i="9" s="1"/>
  <c r="L62" i="23"/>
  <c r="K62" i="23" s="1"/>
  <c r="C62" i="28"/>
  <c r="J62" i="23"/>
  <c r="I62" i="23" s="1"/>
  <c r="F63" i="9"/>
  <c r="J63" i="9" s="1"/>
  <c r="I63" i="9" s="1"/>
  <c r="D63" i="9"/>
  <c r="C63" i="9" s="1"/>
  <c r="B63" i="9"/>
  <c r="Q63" i="9" s="1"/>
  <c r="AA72" i="22"/>
  <c r="A65" i="22"/>
  <c r="AA67" i="9"/>
  <c r="A64" i="9"/>
  <c r="O63" i="20"/>
  <c r="N63" i="20" s="1"/>
  <c r="E63" i="20"/>
  <c r="H63" i="20"/>
  <c r="J63" i="20" s="1"/>
  <c r="G63" i="20"/>
  <c r="N61" i="28"/>
  <c r="M61" i="28" s="1"/>
  <c r="M63" i="20"/>
  <c r="D64" i="22"/>
  <c r="F64" i="22"/>
  <c r="J64" i="22" s="1"/>
  <c r="I64" i="22" s="1"/>
  <c r="B64" i="22"/>
  <c r="Q64" i="22" s="1"/>
  <c r="E64" i="22"/>
  <c r="F63" i="23"/>
  <c r="E63" i="23" s="1"/>
  <c r="D63" i="23"/>
  <c r="H63" i="23" s="1"/>
  <c r="B63" i="23"/>
  <c r="Q63" i="23" s="1"/>
  <c r="V63" i="20"/>
  <c r="AA70" i="23"/>
  <c r="A64" i="23"/>
  <c r="B64" i="20"/>
  <c r="F64" i="20"/>
  <c r="O64" i="20" s="1"/>
  <c r="N64" i="20" s="1"/>
  <c r="A65" i="20"/>
  <c r="D64" i="20"/>
  <c r="C64" i="20" s="1"/>
  <c r="I64" i="20"/>
  <c r="H64" i="20" s="1"/>
  <c r="J64" i="20" s="1"/>
  <c r="P61" i="20"/>
  <c r="C55" i="19" s="1"/>
  <c r="S61" i="20"/>
  <c r="R61" i="20" s="1"/>
  <c r="J62" i="20"/>
  <c r="K62" i="20" s="1"/>
  <c r="Q62" i="20"/>
  <c r="I64" i="30"/>
  <c r="J64" i="30" s="1"/>
  <c r="F64" i="13"/>
  <c r="G64" i="13" s="1"/>
  <c r="D63" i="7"/>
  <c r="F63" i="7" s="1"/>
  <c r="G63" i="7" s="1"/>
  <c r="D62" i="15"/>
  <c r="S65" i="13"/>
  <c r="A66" i="13"/>
  <c r="C64" i="7"/>
  <c r="E64" i="7" s="1"/>
  <c r="B64" i="7"/>
  <c r="D64" i="7" s="1"/>
  <c r="F64" i="7" s="1"/>
  <c r="I64" i="7"/>
  <c r="S70" i="7"/>
  <c r="A65" i="7"/>
  <c r="L65" i="30"/>
  <c r="B65" i="30"/>
  <c r="E65" i="30" s="1"/>
  <c r="D65" i="30"/>
  <c r="H65" i="30" s="1"/>
  <c r="C65" i="30"/>
  <c r="F65" i="30" s="1"/>
  <c r="A66" i="30"/>
  <c r="V70" i="30"/>
  <c r="C65" i="13"/>
  <c r="E65" i="13" s="1"/>
  <c r="B65" i="13"/>
  <c r="D65" i="13" s="1"/>
  <c r="I65" i="13"/>
  <c r="I64" i="14"/>
  <c r="C63" i="15"/>
  <c r="E63" i="15" s="1"/>
  <c r="I63" i="15"/>
  <c r="B63" i="15"/>
  <c r="D63" i="15" s="1"/>
  <c r="S66" i="15"/>
  <c r="A64" i="15"/>
  <c r="G62" i="28"/>
  <c r="G64" i="14"/>
  <c r="Q72" i="25"/>
  <c r="F63" i="28"/>
  <c r="J63" i="28" s="1"/>
  <c r="I63" i="28" s="1"/>
  <c r="D63" i="28"/>
  <c r="C63" i="28" s="1"/>
  <c r="B63" i="28"/>
  <c r="Q63" i="28" s="1"/>
  <c r="H63" i="28"/>
  <c r="AA71" i="28"/>
  <c r="A64" i="28"/>
  <c r="K64" i="21"/>
  <c r="B64" i="21"/>
  <c r="Q64" i="21"/>
  <c r="G64" i="21"/>
  <c r="F64" i="21"/>
  <c r="C64" i="21"/>
  <c r="E64" i="21"/>
  <c r="J64" i="21"/>
  <c r="M64" i="21"/>
  <c r="O64" i="21"/>
  <c r="N64" i="21"/>
  <c r="D64" i="21"/>
  <c r="L64" i="21"/>
  <c r="H64" i="21"/>
  <c r="I64" i="21"/>
  <c r="P64" i="21"/>
  <c r="A65" i="21"/>
  <c r="B65" i="25"/>
  <c r="F65" i="25"/>
  <c r="C65" i="25"/>
  <c r="E65" i="25"/>
  <c r="G65" i="25"/>
  <c r="D65" i="25"/>
  <c r="A66" i="25"/>
  <c r="AA93" i="21"/>
  <c r="AF71" i="20"/>
  <c r="J62" i="28"/>
  <c r="I62" i="28" s="1"/>
  <c r="C66" i="16"/>
  <c r="G66" i="16"/>
  <c r="E66" i="16"/>
  <c r="F66" i="16"/>
  <c r="D66" i="16"/>
  <c r="I66" i="16"/>
  <c r="B66" i="16"/>
  <c r="H66" i="16"/>
  <c r="S71" i="16"/>
  <c r="A67" i="16"/>
  <c r="A59" i="17"/>
  <c r="B65" i="14"/>
  <c r="E65" i="14" s="1"/>
  <c r="D65" i="14"/>
  <c r="H65" i="14" s="1"/>
  <c r="L65" i="14"/>
  <c r="C65" i="14"/>
  <c r="F65" i="14" s="1"/>
  <c r="V70" i="14"/>
  <c r="A66" i="14"/>
  <c r="E63" i="28" l="1"/>
  <c r="L63" i="28"/>
  <c r="K63" i="28" s="1"/>
  <c r="M62" i="22"/>
  <c r="G63" i="28"/>
  <c r="P62" i="21"/>
  <c r="K62" i="21"/>
  <c r="N62" i="21"/>
  <c r="M62" i="21" s="1"/>
  <c r="C64" i="22"/>
  <c r="H64" i="22"/>
  <c r="K55" i="26"/>
  <c r="L54" i="26"/>
  <c r="N63" i="22"/>
  <c r="B58" i="17"/>
  <c r="A57" i="19"/>
  <c r="F57" i="19" s="1"/>
  <c r="C58" i="17"/>
  <c r="G65" i="30"/>
  <c r="L59" i="17"/>
  <c r="F59" i="17"/>
  <c r="D64" i="29"/>
  <c r="M64" i="29" s="1"/>
  <c r="L64" i="29" s="1"/>
  <c r="F64" i="29"/>
  <c r="E64" i="29" s="1"/>
  <c r="I64" i="29"/>
  <c r="B64" i="29"/>
  <c r="V64" i="29" s="1"/>
  <c r="AF69" i="29"/>
  <c r="A65" i="29"/>
  <c r="G63" i="29"/>
  <c r="H63" i="29"/>
  <c r="J63" i="29" s="1"/>
  <c r="C63" i="29"/>
  <c r="M63" i="29"/>
  <c r="O63" i="29"/>
  <c r="N63" i="29" s="1"/>
  <c r="L57" i="19" s="1"/>
  <c r="E63" i="29"/>
  <c r="L62" i="29"/>
  <c r="K62" i="29" s="1"/>
  <c r="B56" i="19" s="1"/>
  <c r="Q62" i="29"/>
  <c r="P62" i="29" s="1"/>
  <c r="S61" i="29"/>
  <c r="R61" i="29" s="1"/>
  <c r="D55" i="19" s="1"/>
  <c r="F63" i="27"/>
  <c r="G63" i="27" s="1"/>
  <c r="C64" i="27"/>
  <c r="E64" i="27" s="1"/>
  <c r="I64" i="27"/>
  <c r="B64" i="27"/>
  <c r="S66" i="27"/>
  <c r="A65" i="27"/>
  <c r="I65" i="14"/>
  <c r="N62" i="23"/>
  <c r="M62" i="23" s="1"/>
  <c r="G62" i="9"/>
  <c r="L62" i="9"/>
  <c r="K62" i="9" s="1"/>
  <c r="M64" i="26"/>
  <c r="K64" i="26"/>
  <c r="L64" i="26"/>
  <c r="J64" i="26"/>
  <c r="F64" i="26"/>
  <c r="I64" i="26"/>
  <c r="B64" i="26"/>
  <c r="H64" i="26"/>
  <c r="D64" i="26"/>
  <c r="C64" i="26"/>
  <c r="G64" i="26"/>
  <c r="E64" i="26"/>
  <c r="V64" i="20"/>
  <c r="W72" i="26"/>
  <c r="A65" i="26"/>
  <c r="C63" i="23"/>
  <c r="G63" i="23"/>
  <c r="L63" i="23"/>
  <c r="K63" i="23" s="1"/>
  <c r="A66" i="20"/>
  <c r="D65" i="20"/>
  <c r="C65" i="20" s="1"/>
  <c r="I65" i="20"/>
  <c r="G65" i="20" s="1"/>
  <c r="B65" i="20"/>
  <c r="F65" i="20"/>
  <c r="E65" i="20" s="1"/>
  <c r="E64" i="20"/>
  <c r="D64" i="23"/>
  <c r="H64" i="23" s="1"/>
  <c r="G64" i="23" s="1"/>
  <c r="B64" i="23"/>
  <c r="Q64" i="23" s="1"/>
  <c r="F64" i="23"/>
  <c r="J64" i="23" s="1"/>
  <c r="I64" i="23" s="1"/>
  <c r="AA71" i="23"/>
  <c r="A65" i="23"/>
  <c r="AA68" i="9"/>
  <c r="A65" i="9"/>
  <c r="B65" i="22"/>
  <c r="Q65" i="22" s="1"/>
  <c r="F65" i="22"/>
  <c r="E65" i="22" s="1"/>
  <c r="D65" i="22"/>
  <c r="C65" i="22" s="1"/>
  <c r="A66" i="22"/>
  <c r="AA73" i="22"/>
  <c r="D64" i="9"/>
  <c r="C64" i="9" s="1"/>
  <c r="F64" i="9"/>
  <c r="E64" i="9" s="1"/>
  <c r="B64" i="9"/>
  <c r="Q64" i="9" s="1"/>
  <c r="L63" i="20"/>
  <c r="K63" i="20" s="1"/>
  <c r="Q63" i="20"/>
  <c r="P63" i="20" s="1"/>
  <c r="H63" i="9"/>
  <c r="S62" i="20"/>
  <c r="R62" i="20" s="1"/>
  <c r="P62" i="20"/>
  <c r="J63" i="23"/>
  <c r="I63" i="23" s="1"/>
  <c r="E63" i="9"/>
  <c r="M64" i="20"/>
  <c r="G64" i="20"/>
  <c r="G64" i="7"/>
  <c r="F65" i="13"/>
  <c r="G65" i="13" s="1"/>
  <c r="V71" i="30"/>
  <c r="A67" i="30"/>
  <c r="C66" i="30"/>
  <c r="F66" i="30" s="1"/>
  <c r="B66" i="30"/>
  <c r="E66" i="30" s="1"/>
  <c r="D66" i="30"/>
  <c r="H66" i="30" s="1"/>
  <c r="L66" i="30"/>
  <c r="I66" i="13"/>
  <c r="B66" i="13"/>
  <c r="D66" i="13" s="1"/>
  <c r="C66" i="13"/>
  <c r="E66" i="13" s="1"/>
  <c r="S66" i="13"/>
  <c r="A67" i="13"/>
  <c r="J64" i="14"/>
  <c r="D58" i="17" s="1"/>
  <c r="I65" i="30"/>
  <c r="J65" i="30" s="1"/>
  <c r="F63" i="15"/>
  <c r="G63" i="15" s="1"/>
  <c r="C64" i="15"/>
  <c r="E64" i="15" s="1"/>
  <c r="I64" i="15"/>
  <c r="B64" i="15"/>
  <c r="D64" i="15" s="1"/>
  <c r="B65" i="7"/>
  <c r="I65" i="7"/>
  <c r="C65" i="7"/>
  <c r="E65" i="7" s="1"/>
  <c r="A65" i="15"/>
  <c r="S67" i="15"/>
  <c r="A66" i="7"/>
  <c r="S71" i="7"/>
  <c r="F62" i="15"/>
  <c r="G62" i="15" s="1"/>
  <c r="G65" i="14"/>
  <c r="AA94" i="21"/>
  <c r="Q73" i="25"/>
  <c r="D66" i="25"/>
  <c r="E66" i="25"/>
  <c r="B66" i="25"/>
  <c r="G66" i="25"/>
  <c r="F66" i="25"/>
  <c r="C66" i="25"/>
  <c r="A67" i="25"/>
  <c r="F64" i="28"/>
  <c r="E64" i="28" s="1"/>
  <c r="D64" i="28"/>
  <c r="C64" i="28" s="1"/>
  <c r="B64" i="28"/>
  <c r="Q64" i="28" s="1"/>
  <c r="AF72" i="20"/>
  <c r="AA72" i="28"/>
  <c r="A65" i="28"/>
  <c r="I65" i="21"/>
  <c r="G65" i="21"/>
  <c r="F65" i="21"/>
  <c r="E65" i="21"/>
  <c r="P65" i="21"/>
  <c r="B65" i="21"/>
  <c r="O65" i="21"/>
  <c r="M65" i="21"/>
  <c r="D65" i="21"/>
  <c r="L65" i="21"/>
  <c r="H65" i="21"/>
  <c r="N65" i="21"/>
  <c r="K65" i="21"/>
  <c r="J65" i="21"/>
  <c r="C65" i="21"/>
  <c r="Q65" i="21"/>
  <c r="A66" i="21"/>
  <c r="N62" i="28"/>
  <c r="A60" i="17"/>
  <c r="D66" i="14"/>
  <c r="H66" i="14" s="1"/>
  <c r="L60" i="17" s="1"/>
  <c r="L66" i="14"/>
  <c r="F60" i="17" s="1"/>
  <c r="B66" i="14"/>
  <c r="E66" i="14" s="1"/>
  <c r="C66" i="14"/>
  <c r="F66" i="14" s="1"/>
  <c r="V71" i="14"/>
  <c r="A67" i="14"/>
  <c r="D67" i="16"/>
  <c r="G67" i="16"/>
  <c r="I67" i="16"/>
  <c r="C67" i="16"/>
  <c r="H67" i="16"/>
  <c r="E67" i="16"/>
  <c r="B67" i="16"/>
  <c r="F67" i="16"/>
  <c r="S72" i="16"/>
  <c r="A68" i="16"/>
  <c r="H65" i="22" l="1"/>
  <c r="G65" i="22" s="1"/>
  <c r="J65" i="22"/>
  <c r="I65" i="22" s="1"/>
  <c r="H64" i="28"/>
  <c r="L64" i="28" s="1"/>
  <c r="K64" i="28" s="1"/>
  <c r="J64" i="28"/>
  <c r="I64" i="28" s="1"/>
  <c r="N63" i="28"/>
  <c r="M63" i="28" s="1"/>
  <c r="G64" i="28"/>
  <c r="M63" i="22"/>
  <c r="K54" i="26"/>
  <c r="L53" i="26"/>
  <c r="O62" i="21"/>
  <c r="P61" i="21"/>
  <c r="L65" i="22"/>
  <c r="K65" i="22" s="1"/>
  <c r="N64" i="28"/>
  <c r="G64" i="22"/>
  <c r="N64" i="22"/>
  <c r="M62" i="28"/>
  <c r="L64" i="22"/>
  <c r="K64" i="22" s="1"/>
  <c r="B59" i="17"/>
  <c r="C64" i="29"/>
  <c r="A58" i="19"/>
  <c r="F58" i="19" s="1"/>
  <c r="C56" i="19"/>
  <c r="G66" i="30"/>
  <c r="V65" i="20"/>
  <c r="C59" i="17"/>
  <c r="J65" i="14"/>
  <c r="D59" i="17" s="1"/>
  <c r="S62" i="29"/>
  <c r="R62" i="29" s="1"/>
  <c r="D56" i="19" s="1"/>
  <c r="L63" i="29"/>
  <c r="K63" i="29" s="1"/>
  <c r="B57" i="19" s="1"/>
  <c r="Q63" i="29"/>
  <c r="F65" i="29"/>
  <c r="B65" i="29"/>
  <c r="A59" i="19" s="1"/>
  <c r="F59" i="19" s="1"/>
  <c r="D65" i="29"/>
  <c r="I65" i="29"/>
  <c r="AF70" i="29"/>
  <c r="A66" i="29"/>
  <c r="H64" i="29"/>
  <c r="J64" i="29" s="1"/>
  <c r="K64" i="29" s="1"/>
  <c r="G64" i="29"/>
  <c r="O64" i="29"/>
  <c r="N64" i="29" s="1"/>
  <c r="L58" i="19" s="1"/>
  <c r="I65" i="27"/>
  <c r="B65" i="27"/>
  <c r="D65" i="27" s="1"/>
  <c r="C65" i="27"/>
  <c r="E65" i="27" s="1"/>
  <c r="A66" i="27"/>
  <c r="S67" i="27"/>
  <c r="D64" i="27"/>
  <c r="F64" i="27" s="1"/>
  <c r="G64" i="27" s="1"/>
  <c r="M65" i="20"/>
  <c r="L65" i="20" s="1"/>
  <c r="O65" i="20"/>
  <c r="N65" i="20" s="1"/>
  <c r="J64" i="9"/>
  <c r="I64" i="9" s="1"/>
  <c r="C65" i="26"/>
  <c r="K65" i="26"/>
  <c r="I65" i="26"/>
  <c r="J65" i="26"/>
  <c r="G65" i="26"/>
  <c r="B65" i="26"/>
  <c r="D65" i="26"/>
  <c r="E65" i="26"/>
  <c r="M65" i="26"/>
  <c r="L65" i="26"/>
  <c r="H65" i="26"/>
  <c r="F65" i="26"/>
  <c r="W73" i="26"/>
  <c r="A66" i="26"/>
  <c r="H64" i="9"/>
  <c r="G64" i="9" s="1"/>
  <c r="L64" i="23"/>
  <c r="K64" i="23" s="1"/>
  <c r="C64" i="23"/>
  <c r="N62" i="9"/>
  <c r="M62" i="9" s="1"/>
  <c r="F66" i="22"/>
  <c r="E66" i="22" s="1"/>
  <c r="D66" i="22"/>
  <c r="H66" i="22" s="1"/>
  <c r="B66" i="22"/>
  <c r="Q66" i="22" s="1"/>
  <c r="AA72" i="23"/>
  <c r="A66" i="23"/>
  <c r="E64" i="23"/>
  <c r="G63" i="9"/>
  <c r="AA74" i="22"/>
  <c r="A67" i="22"/>
  <c r="F65" i="23"/>
  <c r="J65" i="23" s="1"/>
  <c r="B65" i="23"/>
  <c r="Q65" i="23" s="1"/>
  <c r="D65" i="23"/>
  <c r="H65" i="23" s="1"/>
  <c r="G65" i="23" s="1"/>
  <c r="S63" i="20"/>
  <c r="R63" i="20" s="1"/>
  <c r="H65" i="20"/>
  <c r="J65" i="20" s="1"/>
  <c r="L63" i="9"/>
  <c r="K63" i="9" s="1"/>
  <c r="F66" i="20"/>
  <c r="E66" i="20" s="1"/>
  <c r="I66" i="20"/>
  <c r="G66" i="20" s="1"/>
  <c r="D66" i="20"/>
  <c r="B66" i="20"/>
  <c r="A67" i="20"/>
  <c r="N63" i="23"/>
  <c r="M63" i="23" s="1"/>
  <c r="D65" i="9"/>
  <c r="H65" i="9" s="1"/>
  <c r="G65" i="9" s="1"/>
  <c r="F65" i="9"/>
  <c r="E65" i="9" s="1"/>
  <c r="B65" i="9"/>
  <c r="Q65" i="9" s="1"/>
  <c r="L64" i="20"/>
  <c r="K64" i="20" s="1"/>
  <c r="Q64" i="20"/>
  <c r="P64" i="20" s="1"/>
  <c r="AA69" i="9"/>
  <c r="A66" i="9"/>
  <c r="I66" i="30"/>
  <c r="J66" i="30" s="1"/>
  <c r="A66" i="15"/>
  <c r="S68" i="15"/>
  <c r="D65" i="7"/>
  <c r="F65" i="7" s="1"/>
  <c r="F64" i="15"/>
  <c r="G64" i="15" s="1"/>
  <c r="L67" i="30"/>
  <c r="C67" i="30"/>
  <c r="F67" i="30" s="1"/>
  <c r="B67" i="30"/>
  <c r="E67" i="30" s="1"/>
  <c r="D67" i="30"/>
  <c r="H67" i="30" s="1"/>
  <c r="B67" i="13"/>
  <c r="I67" i="13"/>
  <c r="C67" i="13"/>
  <c r="E67" i="13" s="1"/>
  <c r="A68" i="30"/>
  <c r="V72" i="30"/>
  <c r="S67" i="13"/>
  <c r="A68" i="13"/>
  <c r="C65" i="15"/>
  <c r="E65" i="15" s="1"/>
  <c r="B65" i="15"/>
  <c r="D65" i="15" s="1"/>
  <c r="F65" i="15" s="1"/>
  <c r="I65" i="15"/>
  <c r="S72" i="7"/>
  <c r="A67" i="7"/>
  <c r="F66" i="13"/>
  <c r="G66" i="13" s="1"/>
  <c r="I66" i="7"/>
  <c r="B66" i="7"/>
  <c r="D66" i="7" s="1"/>
  <c r="C66" i="7"/>
  <c r="E66" i="7" s="1"/>
  <c r="I66" i="14"/>
  <c r="G66" i="14"/>
  <c r="L66" i="21"/>
  <c r="G66" i="21"/>
  <c r="C66" i="21"/>
  <c r="K66" i="21"/>
  <c r="E66" i="21"/>
  <c r="B66" i="21"/>
  <c r="H66" i="21"/>
  <c r="O66" i="21"/>
  <c r="M66" i="21"/>
  <c r="P66" i="21"/>
  <c r="Q66" i="21"/>
  <c r="J66" i="21"/>
  <c r="D66" i="21"/>
  <c r="N66" i="21"/>
  <c r="F66" i="21"/>
  <c r="I66" i="21"/>
  <c r="A67" i="21"/>
  <c r="AA95" i="21"/>
  <c r="AA73" i="28"/>
  <c r="A66" i="28"/>
  <c r="AF73" i="20"/>
  <c r="B67" i="25"/>
  <c r="C67" i="25"/>
  <c r="G67" i="25"/>
  <c r="E67" i="25"/>
  <c r="D67" i="25"/>
  <c r="F67" i="25"/>
  <c r="A68" i="25"/>
  <c r="Q74" i="25"/>
  <c r="B65" i="28"/>
  <c r="Q65" i="28"/>
  <c r="D65" i="28"/>
  <c r="H65" i="28" s="1"/>
  <c r="F65" i="28"/>
  <c r="E65" i="28" s="1"/>
  <c r="H68" i="16"/>
  <c r="E68" i="16"/>
  <c r="C68" i="16"/>
  <c r="F68" i="16"/>
  <c r="G68" i="16"/>
  <c r="I68" i="16"/>
  <c r="D68" i="16"/>
  <c r="B68" i="16"/>
  <c r="S73" i="16"/>
  <c r="A69" i="16"/>
  <c r="A61" i="17"/>
  <c r="B67" i="14"/>
  <c r="E67" i="14" s="1"/>
  <c r="C67" i="14"/>
  <c r="F67" i="14" s="1"/>
  <c r="L67" i="14"/>
  <c r="D67" i="14"/>
  <c r="H67" i="14" s="1"/>
  <c r="V72" i="14"/>
  <c r="A68" i="14"/>
  <c r="B58" i="19" l="1"/>
  <c r="J65" i="28"/>
  <c r="I65" i="28" s="1"/>
  <c r="L66" i="22"/>
  <c r="K66" i="22" s="1"/>
  <c r="G65" i="28"/>
  <c r="L65" i="28"/>
  <c r="K65" i="28" s="1"/>
  <c r="G66" i="22"/>
  <c r="C66" i="22"/>
  <c r="M64" i="28"/>
  <c r="O61" i="21"/>
  <c r="P60" i="21"/>
  <c r="J66" i="22"/>
  <c r="I66" i="22" s="1"/>
  <c r="K53" i="26"/>
  <c r="L52" i="26"/>
  <c r="M64" i="22"/>
  <c r="N65" i="22"/>
  <c r="C65" i="28"/>
  <c r="B60" i="17"/>
  <c r="G67" i="30"/>
  <c r="V65" i="29"/>
  <c r="F61" i="17"/>
  <c r="C60" i="17"/>
  <c r="Q64" i="29"/>
  <c r="S64" i="29" s="1"/>
  <c r="R64" i="29" s="1"/>
  <c r="F65" i="27"/>
  <c r="G65" i="27" s="1"/>
  <c r="E65" i="23"/>
  <c r="I66" i="29"/>
  <c r="B66" i="29"/>
  <c r="V66" i="29" s="1"/>
  <c r="F66" i="29"/>
  <c r="D66" i="29"/>
  <c r="AF71" i="29"/>
  <c r="A67" i="29"/>
  <c r="G65" i="29"/>
  <c r="H65" i="29"/>
  <c r="J65" i="29" s="1"/>
  <c r="C65" i="29"/>
  <c r="M65" i="29"/>
  <c r="P64" i="29"/>
  <c r="C58" i="19" s="1"/>
  <c r="E65" i="29"/>
  <c r="O65" i="29"/>
  <c r="N65" i="29" s="1"/>
  <c r="L59" i="19" s="1"/>
  <c r="P63" i="29"/>
  <c r="C57" i="19" s="1"/>
  <c r="S63" i="29"/>
  <c r="R63" i="29" s="1"/>
  <c r="D57" i="19" s="1"/>
  <c r="A67" i="27"/>
  <c r="S68" i="27"/>
  <c r="C66" i="27"/>
  <c r="E66" i="27" s="1"/>
  <c r="B66" i="27"/>
  <c r="D66" i="27" s="1"/>
  <c r="I66" i="27"/>
  <c r="Q65" i="20"/>
  <c r="P65" i="20" s="1"/>
  <c r="L65" i="23"/>
  <c r="K65" i="23" s="1"/>
  <c r="J65" i="9"/>
  <c r="I65" i="9" s="1"/>
  <c r="I65" i="23"/>
  <c r="N65" i="23"/>
  <c r="M65" i="23" s="1"/>
  <c r="F66" i="26"/>
  <c r="C66" i="26"/>
  <c r="K66" i="26"/>
  <c r="H66" i="26"/>
  <c r="G66" i="26"/>
  <c r="J66" i="26"/>
  <c r="E66" i="26"/>
  <c r="D66" i="26"/>
  <c r="I66" i="26"/>
  <c r="L66" i="26"/>
  <c r="M66" i="26"/>
  <c r="B66" i="26"/>
  <c r="N64" i="23"/>
  <c r="M64" i="23" s="1"/>
  <c r="W74" i="26"/>
  <c r="A67" i="26"/>
  <c r="L64" i="9"/>
  <c r="B66" i="23"/>
  <c r="Q66" i="23" s="1"/>
  <c r="D66" i="23"/>
  <c r="C66" i="23" s="1"/>
  <c r="F66" i="23"/>
  <c r="J66" i="23" s="1"/>
  <c r="I66" i="23" s="1"/>
  <c r="L65" i="9"/>
  <c r="K65" i="9" s="1"/>
  <c r="D67" i="22"/>
  <c r="C67" i="22" s="1"/>
  <c r="F67" i="22"/>
  <c r="E67" i="22" s="1"/>
  <c r="B67" i="22"/>
  <c r="Q67" i="22"/>
  <c r="AA73" i="23"/>
  <c r="A67" i="23"/>
  <c r="M66" i="20"/>
  <c r="C66" i="20"/>
  <c r="A68" i="22"/>
  <c r="AA75" i="22"/>
  <c r="K65" i="20"/>
  <c r="N63" i="9"/>
  <c r="M63" i="9" s="1"/>
  <c r="C65" i="9"/>
  <c r="B66" i="9"/>
  <c r="Q66" i="9" s="1"/>
  <c r="F66" i="9"/>
  <c r="J66" i="9" s="1"/>
  <c r="I66" i="9" s="1"/>
  <c r="D66" i="9"/>
  <c r="C66" i="9" s="1"/>
  <c r="AA70" i="9"/>
  <c r="A67" i="9"/>
  <c r="B67" i="20"/>
  <c r="A68" i="20"/>
  <c r="I67" i="20"/>
  <c r="D67" i="20"/>
  <c r="C67" i="20" s="1"/>
  <c r="F67" i="20"/>
  <c r="S64" i="20"/>
  <c r="R64" i="20" s="1"/>
  <c r="D58" i="19" s="1"/>
  <c r="C65" i="23"/>
  <c r="H66" i="20"/>
  <c r="J66" i="20" s="1"/>
  <c r="O66" i="20"/>
  <c r="N66" i="20" s="1"/>
  <c r="V66" i="20"/>
  <c r="G67" i="14"/>
  <c r="I67" i="30"/>
  <c r="J67" i="30" s="1"/>
  <c r="A69" i="30"/>
  <c r="V73" i="30"/>
  <c r="F66" i="7"/>
  <c r="G66" i="7" s="1"/>
  <c r="C68" i="30"/>
  <c r="F68" i="30" s="1"/>
  <c r="B68" i="30"/>
  <c r="E68" i="30" s="1"/>
  <c r="L68" i="30"/>
  <c r="D68" i="30"/>
  <c r="H68" i="30" s="1"/>
  <c r="D67" i="13"/>
  <c r="F67" i="13" s="1"/>
  <c r="G67" i="13" s="1"/>
  <c r="C67" i="7"/>
  <c r="E67" i="7" s="1"/>
  <c r="B67" i="7"/>
  <c r="D67" i="7" s="1"/>
  <c r="I67" i="7"/>
  <c r="S73" i="7"/>
  <c r="A68" i="7"/>
  <c r="G65" i="15"/>
  <c r="G65" i="7"/>
  <c r="S68" i="13"/>
  <c r="A69" i="13"/>
  <c r="S69" i="15"/>
  <c r="A67" i="15"/>
  <c r="I68" i="13"/>
  <c r="C68" i="13"/>
  <c r="E68" i="13" s="1"/>
  <c r="B68" i="13"/>
  <c r="I66" i="15"/>
  <c r="B66" i="15"/>
  <c r="D66" i="15" s="1"/>
  <c r="C66" i="15"/>
  <c r="E66" i="15" s="1"/>
  <c r="L61" i="17"/>
  <c r="I67" i="14"/>
  <c r="Q67" i="21"/>
  <c r="C67" i="21"/>
  <c r="K67" i="21"/>
  <c r="N67" i="21"/>
  <c r="M67" i="21"/>
  <c r="P67" i="21"/>
  <c r="O67" i="21"/>
  <c r="G67" i="21"/>
  <c r="F67" i="21"/>
  <c r="J67" i="21"/>
  <c r="B67" i="21"/>
  <c r="H67" i="21"/>
  <c r="E67" i="21"/>
  <c r="D67" i="21"/>
  <c r="L67" i="21"/>
  <c r="I67" i="21"/>
  <c r="A68" i="21"/>
  <c r="Q75" i="25"/>
  <c r="AF74" i="20"/>
  <c r="J66" i="14"/>
  <c r="D60" i="17" s="1"/>
  <c r="C68" i="25"/>
  <c r="D68" i="25"/>
  <c r="F68" i="25"/>
  <c r="B68" i="25"/>
  <c r="E68" i="25"/>
  <c r="G68" i="25"/>
  <c r="A69" i="25"/>
  <c r="F66" i="28"/>
  <c r="E66" i="28" s="1"/>
  <c r="J66" i="28"/>
  <c r="I66" i="28" s="1"/>
  <c r="B66" i="28"/>
  <c r="Q66" i="28" s="1"/>
  <c r="D66" i="28"/>
  <c r="C66" i="28" s="1"/>
  <c r="AA74" i="28"/>
  <c r="A67" i="28"/>
  <c r="AA96" i="21"/>
  <c r="A62" i="17"/>
  <c r="C68" i="14"/>
  <c r="F68" i="14" s="1"/>
  <c r="B68" i="14"/>
  <c r="E68" i="14" s="1"/>
  <c r="L68" i="14"/>
  <c r="F62" i="17" s="1"/>
  <c r="D68" i="14"/>
  <c r="H68" i="14" s="1"/>
  <c r="L62" i="17" s="1"/>
  <c r="V73" i="14"/>
  <c r="A69" i="14"/>
  <c r="I69" i="16"/>
  <c r="E69" i="16"/>
  <c r="F69" i="16"/>
  <c r="G69" i="16"/>
  <c r="C69" i="16"/>
  <c r="D69" i="16"/>
  <c r="H69" i="16"/>
  <c r="B69" i="16"/>
  <c r="S74" i="16"/>
  <c r="A70" i="16"/>
  <c r="H66" i="28" l="1"/>
  <c r="L66" i="28" s="1"/>
  <c r="K66" i="28" s="1"/>
  <c r="G66" i="28"/>
  <c r="M65" i="22"/>
  <c r="H67" i="22"/>
  <c r="O60" i="21"/>
  <c r="P59" i="21"/>
  <c r="J67" i="22"/>
  <c r="I67" i="22" s="1"/>
  <c r="L67" i="22"/>
  <c r="K67" i="22" s="1"/>
  <c r="K52" i="26"/>
  <c r="L51" i="26"/>
  <c r="N65" i="28"/>
  <c r="N66" i="22"/>
  <c r="B61" i="17"/>
  <c r="A60" i="19"/>
  <c r="F60" i="19" s="1"/>
  <c r="G68" i="30"/>
  <c r="S65" i="20"/>
  <c r="R65" i="20" s="1"/>
  <c r="H66" i="23"/>
  <c r="L66" i="23" s="1"/>
  <c r="K66" i="23" s="1"/>
  <c r="L65" i="29"/>
  <c r="K65" i="29" s="1"/>
  <c r="B59" i="19" s="1"/>
  <c r="Q65" i="29"/>
  <c r="B67" i="29"/>
  <c r="V67" i="29" s="1"/>
  <c r="I67" i="29"/>
  <c r="H67" i="29" s="1"/>
  <c r="J67" i="29" s="1"/>
  <c r="F67" i="29"/>
  <c r="D67" i="29"/>
  <c r="AF72" i="29"/>
  <c r="A68" i="29"/>
  <c r="C66" i="29"/>
  <c r="M66" i="29"/>
  <c r="E66" i="29"/>
  <c r="O66" i="29"/>
  <c r="N66" i="29" s="1"/>
  <c r="L60" i="19" s="1"/>
  <c r="G67" i="29"/>
  <c r="G66" i="29"/>
  <c r="H66" i="29"/>
  <c r="J66" i="29" s="1"/>
  <c r="F66" i="27"/>
  <c r="G66" i="27" s="1"/>
  <c r="S69" i="27"/>
  <c r="A68" i="27"/>
  <c r="C67" i="27"/>
  <c r="E67" i="27" s="1"/>
  <c r="B67" i="27"/>
  <c r="I67" i="27"/>
  <c r="E66" i="23"/>
  <c r="H66" i="9"/>
  <c r="G66" i="9" s="1"/>
  <c r="F67" i="26"/>
  <c r="I67" i="26"/>
  <c r="D67" i="26"/>
  <c r="H67" i="26"/>
  <c r="J67" i="26"/>
  <c r="G67" i="26"/>
  <c r="B67" i="26"/>
  <c r="C67" i="26"/>
  <c r="L67" i="26"/>
  <c r="M67" i="26"/>
  <c r="K67" i="26"/>
  <c r="E67" i="26"/>
  <c r="W75" i="26"/>
  <c r="A68" i="26"/>
  <c r="M67" i="20"/>
  <c r="L67" i="20" s="1"/>
  <c r="K64" i="9"/>
  <c r="N64" i="9"/>
  <c r="M64" i="9" s="1"/>
  <c r="O67" i="20"/>
  <c r="N67" i="20" s="1"/>
  <c r="E67" i="20"/>
  <c r="AA76" i="22"/>
  <c r="A69" i="22"/>
  <c r="H67" i="20"/>
  <c r="J67" i="20" s="1"/>
  <c r="G67" i="20"/>
  <c r="D68" i="22"/>
  <c r="C68" i="22" s="1"/>
  <c r="F68" i="22"/>
  <c r="J68" i="22" s="1"/>
  <c r="I68" i="22" s="1"/>
  <c r="B68" i="22"/>
  <c r="Q68" i="22" s="1"/>
  <c r="A61" i="19"/>
  <c r="F61" i="19" s="1"/>
  <c r="V67" i="20"/>
  <c r="L66" i="20"/>
  <c r="K66" i="20" s="1"/>
  <c r="Q66" i="20"/>
  <c r="P66" i="20" s="1"/>
  <c r="F67" i="9"/>
  <c r="J67" i="9" s="1"/>
  <c r="I67" i="9" s="1"/>
  <c r="B67" i="9"/>
  <c r="Q67" i="9" s="1"/>
  <c r="D67" i="9"/>
  <c r="C67" i="9" s="1"/>
  <c r="D67" i="23"/>
  <c r="H67" i="23" s="1"/>
  <c r="G67" i="23" s="1"/>
  <c r="F67" i="23"/>
  <c r="J67" i="23" s="1"/>
  <c r="B67" i="23"/>
  <c r="Q67" i="23" s="1"/>
  <c r="AA71" i="9"/>
  <c r="A68" i="9"/>
  <c r="AA74" i="23"/>
  <c r="A68" i="23"/>
  <c r="F68" i="20"/>
  <c r="E68" i="20" s="1"/>
  <c r="D68" i="20"/>
  <c r="M68" i="20" s="1"/>
  <c r="L68" i="20" s="1"/>
  <c r="I68" i="20"/>
  <c r="H68" i="20" s="1"/>
  <c r="J68" i="20" s="1"/>
  <c r="A69" i="20"/>
  <c r="B68" i="20"/>
  <c r="E66" i="9"/>
  <c r="N65" i="9"/>
  <c r="M65" i="9" s="1"/>
  <c r="I68" i="30"/>
  <c r="J68" i="30" s="1"/>
  <c r="F67" i="7"/>
  <c r="G67" i="7" s="1"/>
  <c r="D68" i="13"/>
  <c r="F68" i="13" s="1"/>
  <c r="C67" i="15"/>
  <c r="E67" i="15" s="1"/>
  <c r="I67" i="15"/>
  <c r="B67" i="15"/>
  <c r="D67" i="15" s="1"/>
  <c r="I69" i="13"/>
  <c r="C69" i="13"/>
  <c r="E69" i="13" s="1"/>
  <c r="B69" i="13"/>
  <c r="S69" i="13"/>
  <c r="A70" i="13"/>
  <c r="A68" i="15"/>
  <c r="S70" i="15"/>
  <c r="F66" i="15"/>
  <c r="G66" i="15" s="1"/>
  <c r="I68" i="7"/>
  <c r="C68" i="7"/>
  <c r="E68" i="7" s="1"/>
  <c r="B68" i="7"/>
  <c r="D68" i="7" s="1"/>
  <c r="S74" i="7"/>
  <c r="A69" i="7"/>
  <c r="A70" i="30"/>
  <c r="V74" i="30"/>
  <c r="D69" i="30"/>
  <c r="H69" i="30" s="1"/>
  <c r="L69" i="30"/>
  <c r="C69" i="30"/>
  <c r="F69" i="30" s="1"/>
  <c r="B69" i="30"/>
  <c r="E69" i="30" s="1"/>
  <c r="G68" i="14"/>
  <c r="I68" i="14"/>
  <c r="AA97" i="21"/>
  <c r="B67" i="28"/>
  <c r="Q67" i="28" s="1"/>
  <c r="D67" i="28"/>
  <c r="F67" i="28"/>
  <c r="H67" i="28"/>
  <c r="J67" i="28"/>
  <c r="I67" i="28" s="1"/>
  <c r="E67" i="28"/>
  <c r="E69" i="25"/>
  <c r="D69" i="25"/>
  <c r="C69" i="25"/>
  <c r="B69" i="25"/>
  <c r="G69" i="25"/>
  <c r="F69" i="25"/>
  <c r="A70" i="25"/>
  <c r="AA75" i="28"/>
  <c r="A68" i="28"/>
  <c r="C61" i="17"/>
  <c r="J67" i="14"/>
  <c r="D61" i="17" s="1"/>
  <c r="AF75" i="20"/>
  <c r="P68" i="21"/>
  <c r="I68" i="21"/>
  <c r="L68" i="21"/>
  <c r="D68" i="21"/>
  <c r="M68" i="21"/>
  <c r="C68" i="21"/>
  <c r="E68" i="21"/>
  <c r="B68" i="21"/>
  <c r="Q68" i="21"/>
  <c r="H68" i="21"/>
  <c r="F68" i="21"/>
  <c r="J68" i="21"/>
  <c r="K68" i="21"/>
  <c r="N68" i="21"/>
  <c r="G68" i="21"/>
  <c r="O68" i="21"/>
  <c r="A69" i="21"/>
  <c r="Q76" i="25"/>
  <c r="E70" i="16"/>
  <c r="F70" i="16"/>
  <c r="G70" i="16"/>
  <c r="B70" i="16"/>
  <c r="I70" i="16"/>
  <c r="C70" i="16"/>
  <c r="D70" i="16"/>
  <c r="H70" i="16"/>
  <c r="S75" i="16"/>
  <c r="A71" i="16"/>
  <c r="A63" i="17"/>
  <c r="C69" i="14"/>
  <c r="F69" i="14" s="1"/>
  <c r="L69" i="14"/>
  <c r="B69" i="14"/>
  <c r="E69" i="14" s="1"/>
  <c r="D69" i="14"/>
  <c r="H69" i="14" s="1"/>
  <c r="V74" i="14"/>
  <c r="A70" i="14"/>
  <c r="E68" i="22" l="1"/>
  <c r="H68" i="22"/>
  <c r="L68" i="22" s="1"/>
  <c r="N66" i="28"/>
  <c r="M66" i="28" s="1"/>
  <c r="L67" i="28"/>
  <c r="K67" i="28" s="1"/>
  <c r="C67" i="28"/>
  <c r="N67" i="28"/>
  <c r="G68" i="22"/>
  <c r="M66" i="22"/>
  <c r="M65" i="28"/>
  <c r="O59" i="21"/>
  <c r="P58" i="21"/>
  <c r="G67" i="22"/>
  <c r="N67" i="22"/>
  <c r="G67" i="28"/>
  <c r="N66" i="23"/>
  <c r="M66" i="23" s="1"/>
  <c r="K51" i="26"/>
  <c r="L50" i="26"/>
  <c r="G66" i="23"/>
  <c r="B62" i="17"/>
  <c r="G69" i="30"/>
  <c r="L63" i="17"/>
  <c r="F63" i="17"/>
  <c r="C62" i="17"/>
  <c r="L66" i="9"/>
  <c r="K66" i="9" s="1"/>
  <c r="L66" i="29"/>
  <c r="K66" i="29" s="1"/>
  <c r="B60" i="19" s="1"/>
  <c r="Q66" i="29"/>
  <c r="F68" i="29"/>
  <c r="D68" i="29"/>
  <c r="C68" i="29" s="1"/>
  <c r="I68" i="29"/>
  <c r="H68" i="29" s="1"/>
  <c r="J68" i="29" s="1"/>
  <c r="B68" i="29"/>
  <c r="V68" i="29" s="1"/>
  <c r="AF73" i="29"/>
  <c r="A69" i="29"/>
  <c r="C67" i="29"/>
  <c r="M67" i="29"/>
  <c r="E67" i="29"/>
  <c r="O67" i="29"/>
  <c r="N67" i="29" s="1"/>
  <c r="L61" i="19" s="1"/>
  <c r="P65" i="29"/>
  <c r="C59" i="19" s="1"/>
  <c r="S65" i="29"/>
  <c r="R65" i="29" s="1"/>
  <c r="D59" i="19" s="1"/>
  <c r="J68" i="14"/>
  <c r="D62" i="17" s="1"/>
  <c r="F67" i="15"/>
  <c r="G67" i="15" s="1"/>
  <c r="D67" i="27"/>
  <c r="F67" i="27" s="1"/>
  <c r="G67" i="27" s="1"/>
  <c r="I68" i="27"/>
  <c r="B68" i="27"/>
  <c r="C68" i="27"/>
  <c r="E68" i="27" s="1"/>
  <c r="S70" i="27"/>
  <c r="A69" i="27"/>
  <c r="E67" i="9"/>
  <c r="O68" i="20"/>
  <c r="N68" i="20" s="1"/>
  <c r="S66" i="20"/>
  <c r="R66" i="20" s="1"/>
  <c r="F68" i="7"/>
  <c r="G68" i="7" s="1"/>
  <c r="H67" i="9"/>
  <c r="G67" i="9" s="1"/>
  <c r="J68" i="26"/>
  <c r="I68" i="26"/>
  <c r="E68" i="26"/>
  <c r="B68" i="26"/>
  <c r="H68" i="26"/>
  <c r="M68" i="26"/>
  <c r="G68" i="26"/>
  <c r="L68" i="26"/>
  <c r="F68" i="26"/>
  <c r="D68" i="26"/>
  <c r="C68" i="26"/>
  <c r="K68" i="26"/>
  <c r="K67" i="20"/>
  <c r="C67" i="23"/>
  <c r="L67" i="23"/>
  <c r="E67" i="23"/>
  <c r="W76" i="26"/>
  <c r="A69" i="26"/>
  <c r="C68" i="20"/>
  <c r="I67" i="23"/>
  <c r="AA72" i="9"/>
  <c r="A69" i="9"/>
  <c r="B69" i="20"/>
  <c r="A70" i="20"/>
  <c r="D69" i="20"/>
  <c r="F69" i="20"/>
  <c r="O69" i="20" s="1"/>
  <c r="N69" i="20" s="1"/>
  <c r="I69" i="20"/>
  <c r="H69" i="20" s="1"/>
  <c r="J69" i="20" s="1"/>
  <c r="G68" i="20"/>
  <c r="N69" i="22"/>
  <c r="M69" i="22"/>
  <c r="K69" i="22"/>
  <c r="O69" i="22"/>
  <c r="E69" i="22"/>
  <c r="D69" i="22"/>
  <c r="B69" i="22"/>
  <c r="L69" i="22"/>
  <c r="G69" i="22"/>
  <c r="P69" i="22"/>
  <c r="Q69" i="22"/>
  <c r="F69" i="22"/>
  <c r="C69" i="22"/>
  <c r="I69" i="22"/>
  <c r="J69" i="22"/>
  <c r="H69" i="22"/>
  <c r="AA77" i="22"/>
  <c r="A70" i="22"/>
  <c r="K68" i="20"/>
  <c r="Q67" i="20"/>
  <c r="V68" i="20"/>
  <c r="D68" i="23"/>
  <c r="H68" i="23" s="1"/>
  <c r="B68" i="23"/>
  <c r="Q68" i="23" s="1"/>
  <c r="F68" i="23"/>
  <c r="J68" i="23" s="1"/>
  <c r="I68" i="23" s="1"/>
  <c r="G68" i="23"/>
  <c r="C68" i="23"/>
  <c r="AA75" i="23"/>
  <c r="A69" i="23"/>
  <c r="F68" i="9"/>
  <c r="J68" i="9" s="1"/>
  <c r="I68" i="9" s="1"/>
  <c r="D68" i="9"/>
  <c r="H68" i="9" s="1"/>
  <c r="B68" i="9"/>
  <c r="Q68" i="9" s="1"/>
  <c r="A69" i="15"/>
  <c r="S71" i="15"/>
  <c r="I68" i="15"/>
  <c r="C68" i="15"/>
  <c r="E68" i="15" s="1"/>
  <c r="B68" i="15"/>
  <c r="D68" i="15" s="1"/>
  <c r="I69" i="30"/>
  <c r="J69" i="30" s="1"/>
  <c r="C70" i="13"/>
  <c r="E70" i="13" s="1"/>
  <c r="I70" i="13"/>
  <c r="B70" i="13"/>
  <c r="D70" i="13" s="1"/>
  <c r="F70" i="13" s="1"/>
  <c r="V75" i="30"/>
  <c r="A71" i="30"/>
  <c r="A71" i="13"/>
  <c r="S70" i="13"/>
  <c r="D70" i="30"/>
  <c r="H70" i="30" s="1"/>
  <c r="B70" i="30"/>
  <c r="E70" i="30" s="1"/>
  <c r="L70" i="30"/>
  <c r="C70" i="30"/>
  <c r="F70" i="30" s="1"/>
  <c r="D69" i="13"/>
  <c r="F69" i="13" s="1"/>
  <c r="G69" i="13" s="1"/>
  <c r="B69" i="7"/>
  <c r="C69" i="7"/>
  <c r="E69" i="7" s="1"/>
  <c r="I69" i="7"/>
  <c r="A70" i="7"/>
  <c r="S75" i="7"/>
  <c r="I69" i="14"/>
  <c r="G68" i="13"/>
  <c r="G69" i="14"/>
  <c r="D70" i="25"/>
  <c r="F70" i="25"/>
  <c r="B70" i="25"/>
  <c r="G70" i="25"/>
  <c r="C70" i="25"/>
  <c r="E70" i="25"/>
  <c r="A71" i="25"/>
  <c r="A69" i="28"/>
  <c r="AA76" i="28"/>
  <c r="Q77" i="25"/>
  <c r="AA98" i="21"/>
  <c r="AF76" i="20"/>
  <c r="L69" i="21"/>
  <c r="M69" i="21"/>
  <c r="I69" i="21"/>
  <c r="C69" i="21"/>
  <c r="Q69" i="21"/>
  <c r="N69" i="21"/>
  <c r="F69" i="21"/>
  <c r="D69" i="21"/>
  <c r="H69" i="21"/>
  <c r="O69" i="21"/>
  <c r="J69" i="21"/>
  <c r="K69" i="21"/>
  <c r="B69" i="21"/>
  <c r="E69" i="21"/>
  <c r="P69" i="21"/>
  <c r="G69" i="21"/>
  <c r="A70" i="21"/>
  <c r="F68" i="28"/>
  <c r="J68" i="28" s="1"/>
  <c r="I68" i="28" s="1"/>
  <c r="D68" i="28"/>
  <c r="H68" i="28" s="1"/>
  <c r="B68" i="28"/>
  <c r="Q68" i="28" s="1"/>
  <c r="C68" i="28"/>
  <c r="A64" i="17"/>
  <c r="C70" i="14"/>
  <c r="F70" i="14" s="1"/>
  <c r="L70" i="14"/>
  <c r="F64" i="17" s="1"/>
  <c r="B70" i="14"/>
  <c r="E70" i="14" s="1"/>
  <c r="D70" i="14"/>
  <c r="H70" i="14" s="1"/>
  <c r="L64" i="17" s="1"/>
  <c r="V75" i="14"/>
  <c r="A71" i="14"/>
  <c r="B71" i="16"/>
  <c r="I71" i="16"/>
  <c r="C71" i="16"/>
  <c r="F71" i="16"/>
  <c r="E71" i="16"/>
  <c r="D71" i="16"/>
  <c r="G71" i="16"/>
  <c r="H71" i="16"/>
  <c r="S76" i="16"/>
  <c r="A72" i="16"/>
  <c r="K68" i="22" l="1"/>
  <c r="P68" i="22"/>
  <c r="O68" i="22" s="1"/>
  <c r="N66" i="9"/>
  <c r="M66" i="9" s="1"/>
  <c r="N68" i="22"/>
  <c r="M68" i="22" s="1"/>
  <c r="L68" i="23"/>
  <c r="G68" i="28"/>
  <c r="L68" i="28"/>
  <c r="K68" i="28" s="1"/>
  <c r="K50" i="26"/>
  <c r="L49" i="26"/>
  <c r="P67" i="22"/>
  <c r="M67" i="22"/>
  <c r="E68" i="28"/>
  <c r="P57" i="21"/>
  <c r="O58" i="21"/>
  <c r="E68" i="23"/>
  <c r="M67" i="28"/>
  <c r="G70" i="30"/>
  <c r="B63" i="17"/>
  <c r="M68" i="29"/>
  <c r="L68" i="29" s="1"/>
  <c r="K68" i="29" s="1"/>
  <c r="B62" i="19" s="1"/>
  <c r="A62" i="19"/>
  <c r="F62" i="19" s="1"/>
  <c r="Q68" i="20"/>
  <c r="P68" i="20" s="1"/>
  <c r="C63" i="17"/>
  <c r="G68" i="29"/>
  <c r="L67" i="9"/>
  <c r="K67" i="9" s="1"/>
  <c r="L67" i="29"/>
  <c r="K67" i="29" s="1"/>
  <c r="B61" i="19" s="1"/>
  <c r="Q67" i="29"/>
  <c r="B69" i="29"/>
  <c r="V69" i="29" s="1"/>
  <c r="F69" i="29"/>
  <c r="I69" i="29"/>
  <c r="D69" i="29"/>
  <c r="C69" i="29" s="1"/>
  <c r="AF74" i="29"/>
  <c r="A70" i="29"/>
  <c r="E68" i="29"/>
  <c r="O68" i="29"/>
  <c r="N68" i="29" s="1"/>
  <c r="L62" i="19" s="1"/>
  <c r="P66" i="29"/>
  <c r="C60" i="19" s="1"/>
  <c r="S66" i="29"/>
  <c r="R66" i="29" s="1"/>
  <c r="D60" i="19" s="1"/>
  <c r="J69" i="14"/>
  <c r="D63" i="17" s="1"/>
  <c r="B69" i="27"/>
  <c r="C69" i="27"/>
  <c r="E69" i="27" s="1"/>
  <c r="I69" i="27"/>
  <c r="S71" i="27"/>
  <c r="A70" i="27"/>
  <c r="D68" i="27"/>
  <c r="F68" i="27" s="1"/>
  <c r="G68" i="27" s="1"/>
  <c r="C68" i="9"/>
  <c r="E68" i="9"/>
  <c r="G70" i="13"/>
  <c r="K67" i="23"/>
  <c r="E69" i="20"/>
  <c r="W77" i="26"/>
  <c r="A70" i="26"/>
  <c r="N67" i="23"/>
  <c r="M67" i="23" s="1"/>
  <c r="I69" i="26"/>
  <c r="M69" i="26"/>
  <c r="L69" i="26"/>
  <c r="D69" i="26"/>
  <c r="H69" i="26"/>
  <c r="F69" i="26"/>
  <c r="B69" i="26"/>
  <c r="K69" i="26"/>
  <c r="C69" i="26"/>
  <c r="E69" i="26"/>
  <c r="G69" i="26"/>
  <c r="J69" i="26"/>
  <c r="L68" i="9"/>
  <c r="K68" i="9" s="1"/>
  <c r="G68" i="9"/>
  <c r="P70" i="22"/>
  <c r="O70" i="22"/>
  <c r="B70" i="22"/>
  <c r="C70" i="22"/>
  <c r="F70" i="22"/>
  <c r="J70" i="22"/>
  <c r="L70" i="22"/>
  <c r="E70" i="22"/>
  <c r="N70" i="22"/>
  <c r="D70" i="22"/>
  <c r="H70" i="22"/>
  <c r="K70" i="22"/>
  <c r="M70" i="22"/>
  <c r="Q70" i="22"/>
  <c r="I70" i="22"/>
  <c r="G70" i="22"/>
  <c r="A71" i="22"/>
  <c r="AA78" i="22"/>
  <c r="B69" i="23"/>
  <c r="Q69" i="23" s="1"/>
  <c r="F69" i="23"/>
  <c r="J69" i="23" s="1"/>
  <c r="I69" i="23" s="1"/>
  <c r="D69" i="23"/>
  <c r="C69" i="23" s="1"/>
  <c r="AA76" i="23"/>
  <c r="A70" i="23"/>
  <c r="C69" i="20"/>
  <c r="M69" i="20"/>
  <c r="F70" i="20"/>
  <c r="E70" i="20" s="1"/>
  <c r="A71" i="20"/>
  <c r="D70" i="20"/>
  <c r="M70" i="20" s="1"/>
  <c r="B70" i="20"/>
  <c r="I70" i="20"/>
  <c r="H70" i="20" s="1"/>
  <c r="J70" i="20" s="1"/>
  <c r="V69" i="20"/>
  <c r="P67" i="20"/>
  <c r="S67" i="20"/>
  <c r="R67" i="20" s="1"/>
  <c r="G69" i="20"/>
  <c r="F69" i="9"/>
  <c r="J69" i="9" s="1"/>
  <c r="I69" i="9" s="1"/>
  <c r="B69" i="9"/>
  <c r="Q69" i="9" s="1"/>
  <c r="D69" i="9"/>
  <c r="C69" i="9" s="1"/>
  <c r="AA73" i="9"/>
  <c r="A70" i="9"/>
  <c r="I70" i="30"/>
  <c r="J70" i="30" s="1"/>
  <c r="B70" i="7"/>
  <c r="D70" i="7" s="1"/>
  <c r="F70" i="7" s="1"/>
  <c r="C70" i="7"/>
  <c r="E70" i="7" s="1"/>
  <c r="I70" i="7"/>
  <c r="D69" i="7"/>
  <c r="F69" i="7" s="1"/>
  <c r="G69" i="7" s="1"/>
  <c r="A72" i="13"/>
  <c r="S71" i="13"/>
  <c r="I71" i="13"/>
  <c r="C71" i="13"/>
  <c r="E71" i="13" s="1"/>
  <c r="B71" i="13"/>
  <c r="D71" i="13" s="1"/>
  <c r="F68" i="15"/>
  <c r="H68" i="15" s="1"/>
  <c r="H67" i="15" s="1"/>
  <c r="H66" i="15" s="1"/>
  <c r="H65" i="15" s="1"/>
  <c r="H64" i="15" s="1"/>
  <c r="H63" i="15" s="1"/>
  <c r="H62" i="15" s="1"/>
  <c r="H61" i="15" s="1"/>
  <c r="H60" i="15" s="1"/>
  <c r="H59" i="15" s="1"/>
  <c r="H58" i="15" s="1"/>
  <c r="H57" i="15" s="1"/>
  <c r="H56" i="15" s="1"/>
  <c r="H55" i="15" s="1"/>
  <c r="H54" i="15" s="1"/>
  <c r="H53" i="15" s="1"/>
  <c r="H52" i="15" s="1"/>
  <c r="H51" i="15" s="1"/>
  <c r="H50" i="15" s="1"/>
  <c r="H49" i="15" s="1"/>
  <c r="H48" i="15" s="1"/>
  <c r="H47" i="15" s="1"/>
  <c r="H46" i="15" s="1"/>
  <c r="H45" i="15" s="1"/>
  <c r="H44" i="15" s="1"/>
  <c r="H43" i="15" s="1"/>
  <c r="H42" i="15" s="1"/>
  <c r="H41" i="15" s="1"/>
  <c r="H40" i="15" s="1"/>
  <c r="H39" i="15" s="1"/>
  <c r="H38" i="15" s="1"/>
  <c r="H37" i="15" s="1"/>
  <c r="H36" i="15" s="1"/>
  <c r="H35" i="15" s="1"/>
  <c r="H34" i="15" s="1"/>
  <c r="H33" i="15" s="1"/>
  <c r="H32" i="15" s="1"/>
  <c r="H31" i="15" s="1"/>
  <c r="H30" i="15" s="1"/>
  <c r="H29" i="15" s="1"/>
  <c r="D71" i="30"/>
  <c r="H71" i="30" s="1"/>
  <c r="L71" i="30"/>
  <c r="B71" i="30"/>
  <c r="E71" i="30" s="1"/>
  <c r="C71" i="30"/>
  <c r="F71" i="30" s="1"/>
  <c r="V76" i="30"/>
  <c r="A72" i="30"/>
  <c r="A70" i="15"/>
  <c r="S72" i="15"/>
  <c r="H69" i="15"/>
  <c r="D69" i="15"/>
  <c r="I69" i="15"/>
  <c r="E69" i="15"/>
  <c r="B69" i="15"/>
  <c r="F69" i="15"/>
  <c r="G69" i="15"/>
  <c r="C69" i="15"/>
  <c r="A71" i="7"/>
  <c r="S76" i="7"/>
  <c r="I70" i="14"/>
  <c r="G70" i="14"/>
  <c r="B64" i="17" s="1"/>
  <c r="B71" i="25"/>
  <c r="E71" i="25"/>
  <c r="F71" i="25"/>
  <c r="C71" i="25"/>
  <c r="G71" i="25"/>
  <c r="D71" i="25"/>
  <c r="A72" i="25"/>
  <c r="AF77" i="20"/>
  <c r="D69" i="28"/>
  <c r="H69" i="28" s="1"/>
  <c r="B69" i="28"/>
  <c r="Q69" i="28"/>
  <c r="F69" i="28"/>
  <c r="J69" i="28" s="1"/>
  <c r="AA99" i="21"/>
  <c r="O70" i="21"/>
  <c r="H70" i="21"/>
  <c r="M70" i="21"/>
  <c r="G70" i="21"/>
  <c r="F70" i="21"/>
  <c r="P70" i="21"/>
  <c r="B70" i="21"/>
  <c r="I70" i="21"/>
  <c r="Q70" i="21"/>
  <c r="C70" i="21"/>
  <c r="K70" i="21"/>
  <c r="D70" i="21"/>
  <c r="L70" i="21"/>
  <c r="N70" i="21"/>
  <c r="J70" i="21"/>
  <c r="E70" i="21"/>
  <c r="A71" i="21"/>
  <c r="Q78" i="25"/>
  <c r="AA77" i="28"/>
  <c r="A70" i="28"/>
  <c r="E72" i="16"/>
  <c r="F72" i="16"/>
  <c r="D72" i="16"/>
  <c r="H72" i="16"/>
  <c r="I72" i="16"/>
  <c r="G72" i="16"/>
  <c r="B72" i="16"/>
  <c r="C72" i="16"/>
  <c r="S77" i="16"/>
  <c r="A73" i="16"/>
  <c r="A65" i="17"/>
  <c r="C71" i="14"/>
  <c r="F71" i="14" s="1"/>
  <c r="D71" i="14"/>
  <c r="H71" i="14" s="1"/>
  <c r="B71" i="14"/>
  <c r="E71" i="14" s="1"/>
  <c r="L71" i="14"/>
  <c r="F65" i="17" s="1"/>
  <c r="V76" i="14"/>
  <c r="A72" i="14"/>
  <c r="N68" i="23" l="1"/>
  <c r="M68" i="23" s="1"/>
  <c r="K68" i="23"/>
  <c r="C69" i="28"/>
  <c r="G69" i="28"/>
  <c r="L69" i="28"/>
  <c r="K69" i="28" s="1"/>
  <c r="I69" i="28"/>
  <c r="H69" i="23"/>
  <c r="S68" i="20"/>
  <c r="R68" i="20" s="1"/>
  <c r="L69" i="23"/>
  <c r="K69" i="23" s="1"/>
  <c r="O57" i="21"/>
  <c r="P56" i="21"/>
  <c r="E69" i="28"/>
  <c r="O67" i="22"/>
  <c r="P66" i="22"/>
  <c r="L48" i="26"/>
  <c r="K49" i="26"/>
  <c r="E69" i="23"/>
  <c r="N68" i="28"/>
  <c r="N67" i="9"/>
  <c r="M67" i="9" s="1"/>
  <c r="A63" i="19"/>
  <c r="F63" i="19" s="1"/>
  <c r="C70" i="20"/>
  <c r="M69" i="29"/>
  <c r="L69" i="29" s="1"/>
  <c r="G71" i="30"/>
  <c r="L65" i="17"/>
  <c r="V70" i="20"/>
  <c r="C64" i="17"/>
  <c r="Q68" i="29"/>
  <c r="D70" i="29"/>
  <c r="C70" i="29" s="1"/>
  <c r="F70" i="29"/>
  <c r="I70" i="29"/>
  <c r="B70" i="29"/>
  <c r="V70" i="29" s="1"/>
  <c r="AF75" i="29"/>
  <c r="A71" i="29"/>
  <c r="H69" i="29"/>
  <c r="G69" i="29"/>
  <c r="E69" i="29"/>
  <c r="O69" i="29"/>
  <c r="N69" i="29" s="1"/>
  <c r="L63" i="19" s="1"/>
  <c r="M70" i="29"/>
  <c r="L70" i="29" s="1"/>
  <c r="P67" i="29"/>
  <c r="C61" i="19" s="1"/>
  <c r="S67" i="29"/>
  <c r="R67" i="29" s="1"/>
  <c r="D61" i="19" s="1"/>
  <c r="H69" i="9"/>
  <c r="G69" i="9" s="1"/>
  <c r="B70" i="27"/>
  <c r="I70" i="27"/>
  <c r="C70" i="27"/>
  <c r="E70" i="27" s="1"/>
  <c r="S72" i="27"/>
  <c r="A71" i="27"/>
  <c r="D69" i="27"/>
  <c r="F69" i="27" s="1"/>
  <c r="G69" i="27" s="1"/>
  <c r="O70" i="20"/>
  <c r="N70" i="20" s="1"/>
  <c r="N68" i="9"/>
  <c r="M68" i="9" s="1"/>
  <c r="F70" i="26"/>
  <c r="E70" i="26"/>
  <c r="G70" i="26"/>
  <c r="I70" i="26"/>
  <c r="K70" i="26"/>
  <c r="H70" i="26"/>
  <c r="L70" i="26"/>
  <c r="D70" i="26"/>
  <c r="B70" i="26"/>
  <c r="J70" i="26"/>
  <c r="M70" i="26"/>
  <c r="C70" i="26"/>
  <c r="W78" i="26"/>
  <c r="A71" i="26"/>
  <c r="L70" i="20"/>
  <c r="K70" i="20" s="1"/>
  <c r="L71" i="22"/>
  <c r="G71" i="22"/>
  <c r="N71" i="22"/>
  <c r="B71" i="22"/>
  <c r="D71" i="22"/>
  <c r="C71" i="22"/>
  <c r="P71" i="22"/>
  <c r="I71" i="22"/>
  <c r="O71" i="22"/>
  <c r="M71" i="22"/>
  <c r="Q71" i="22"/>
  <c r="E71" i="22"/>
  <c r="H71" i="22"/>
  <c r="K71" i="22"/>
  <c r="F71" i="22"/>
  <c r="J71" i="22"/>
  <c r="L69" i="20"/>
  <c r="K69" i="20" s="1"/>
  <c r="Q69" i="20"/>
  <c r="P69" i="20" s="1"/>
  <c r="F70" i="23"/>
  <c r="E70" i="23" s="1"/>
  <c r="J70" i="23"/>
  <c r="I70" i="23" s="1"/>
  <c r="B70" i="23"/>
  <c r="Q70" i="23" s="1"/>
  <c r="D70" i="23"/>
  <c r="H70" i="23" s="1"/>
  <c r="A72" i="22"/>
  <c r="AA79" i="22"/>
  <c r="AA77" i="23"/>
  <c r="A71" i="23"/>
  <c r="G70" i="20"/>
  <c r="B70" i="9"/>
  <c r="Q70" i="9" s="1"/>
  <c r="D70" i="9"/>
  <c r="C70" i="9" s="1"/>
  <c r="F70" i="9"/>
  <c r="J70" i="9" s="1"/>
  <c r="I70" i="9" s="1"/>
  <c r="AA74" i="9"/>
  <c r="A71" i="9"/>
  <c r="E69" i="9"/>
  <c r="A72" i="20"/>
  <c r="F71" i="20"/>
  <c r="O71" i="20" s="1"/>
  <c r="N71" i="20" s="1"/>
  <c r="D71" i="20"/>
  <c r="M71" i="20" s="1"/>
  <c r="B71" i="20"/>
  <c r="I71" i="20"/>
  <c r="G71" i="20" s="1"/>
  <c r="F71" i="13"/>
  <c r="G71" i="13" s="1"/>
  <c r="S72" i="13"/>
  <c r="A73" i="13"/>
  <c r="I72" i="13"/>
  <c r="B72" i="13"/>
  <c r="D72" i="13" s="1"/>
  <c r="C72" i="13"/>
  <c r="E72" i="13" s="1"/>
  <c r="A71" i="15"/>
  <c r="S73" i="15"/>
  <c r="G70" i="15"/>
  <c r="C70" i="15"/>
  <c r="F70" i="15"/>
  <c r="E70" i="15"/>
  <c r="D70" i="15"/>
  <c r="I70" i="15"/>
  <c r="B70" i="15"/>
  <c r="H70" i="15"/>
  <c r="D72" i="30"/>
  <c r="H72" i="30" s="1"/>
  <c r="L72" i="30"/>
  <c r="C72" i="30"/>
  <c r="F72" i="30" s="1"/>
  <c r="B72" i="30"/>
  <c r="E72" i="30" s="1"/>
  <c r="G70" i="7"/>
  <c r="A72" i="7"/>
  <c r="S77" i="7"/>
  <c r="V77" i="30"/>
  <c r="A73" i="30"/>
  <c r="C71" i="7"/>
  <c r="E71" i="7" s="1"/>
  <c r="B71" i="7"/>
  <c r="D71" i="7" s="1"/>
  <c r="F71" i="7" s="1"/>
  <c r="I71" i="7"/>
  <c r="I71" i="30"/>
  <c r="J71" i="30" s="1"/>
  <c r="G68" i="15"/>
  <c r="G71" i="14"/>
  <c r="I71" i="14"/>
  <c r="AA100" i="21"/>
  <c r="Q71" i="21"/>
  <c r="J71" i="21"/>
  <c r="I71" i="21"/>
  <c r="D71" i="21"/>
  <c r="N71" i="21"/>
  <c r="P71" i="21"/>
  <c r="H71" i="21"/>
  <c r="O71" i="21"/>
  <c r="C71" i="21"/>
  <c r="M71" i="21"/>
  <c r="G71" i="21"/>
  <c r="E71" i="21"/>
  <c r="B71" i="21"/>
  <c r="F71" i="21"/>
  <c r="K71" i="21"/>
  <c r="L71" i="21"/>
  <c r="A72" i="21"/>
  <c r="Q79" i="25"/>
  <c r="AF78" i="20"/>
  <c r="J70" i="14"/>
  <c r="D64" i="17" s="1"/>
  <c r="B72" i="25"/>
  <c r="F72" i="25"/>
  <c r="D72" i="25"/>
  <c r="E72" i="25"/>
  <c r="C72" i="25"/>
  <c r="G72" i="25"/>
  <c r="A73" i="25"/>
  <c r="B70" i="28"/>
  <c r="Q70" i="28" s="1"/>
  <c r="F70" i="28"/>
  <c r="J70" i="28" s="1"/>
  <c r="I70" i="28" s="1"/>
  <c r="D70" i="28"/>
  <c r="C70" i="28" s="1"/>
  <c r="H70" i="28"/>
  <c r="G70" i="28" s="1"/>
  <c r="AA78" i="28"/>
  <c r="A71" i="28"/>
  <c r="A66" i="17"/>
  <c r="D72" i="14"/>
  <c r="H72" i="14" s="1"/>
  <c r="L72" i="14"/>
  <c r="C72" i="14"/>
  <c r="F72" i="14" s="1"/>
  <c r="B72" i="14"/>
  <c r="E72" i="14" s="1"/>
  <c r="V77" i="14"/>
  <c r="A73" i="14"/>
  <c r="I73" i="16"/>
  <c r="C73" i="16"/>
  <c r="H73" i="16"/>
  <c r="D73" i="16"/>
  <c r="F73" i="16"/>
  <c r="E73" i="16"/>
  <c r="G73" i="16"/>
  <c r="B73" i="16"/>
  <c r="S78" i="16"/>
  <c r="A74" i="16"/>
  <c r="E70" i="28" l="1"/>
  <c r="L70" i="28"/>
  <c r="N69" i="28"/>
  <c r="N70" i="28"/>
  <c r="M70" i="28" s="1"/>
  <c r="G70" i="23"/>
  <c r="L70" i="23"/>
  <c r="K70" i="23" s="1"/>
  <c r="M68" i="28"/>
  <c r="K48" i="26"/>
  <c r="L47" i="26"/>
  <c r="C70" i="23"/>
  <c r="O56" i="21"/>
  <c r="P55" i="21"/>
  <c r="N69" i="23"/>
  <c r="G69" i="23"/>
  <c r="O66" i="22"/>
  <c r="P65" i="22"/>
  <c r="M69" i="28"/>
  <c r="Q70" i="20"/>
  <c r="P70" i="20" s="1"/>
  <c r="B65" i="17"/>
  <c r="A64" i="19"/>
  <c r="F64" i="19" s="1"/>
  <c r="G72" i="30"/>
  <c r="C65" i="17"/>
  <c r="L66" i="17"/>
  <c r="F66" i="17"/>
  <c r="J69" i="29"/>
  <c r="K69" i="29" s="1"/>
  <c r="B63" i="19" s="1"/>
  <c r="Q69" i="29"/>
  <c r="D71" i="29"/>
  <c r="B71" i="29"/>
  <c r="V71" i="29" s="1"/>
  <c r="F71" i="29"/>
  <c r="I71" i="29"/>
  <c r="AF76" i="29"/>
  <c r="A72" i="29"/>
  <c r="S69" i="20"/>
  <c r="R69" i="20" s="1"/>
  <c r="H70" i="29"/>
  <c r="J70" i="29" s="1"/>
  <c r="K70" i="29" s="1"/>
  <c r="B64" i="19" s="1"/>
  <c r="G70" i="29"/>
  <c r="E70" i="29"/>
  <c r="O70" i="29"/>
  <c r="N70" i="29" s="1"/>
  <c r="L64" i="19" s="1"/>
  <c r="P68" i="29"/>
  <c r="C62" i="19" s="1"/>
  <c r="S68" i="29"/>
  <c r="R68" i="29" s="1"/>
  <c r="D62" i="19" s="1"/>
  <c r="E70" i="9"/>
  <c r="L69" i="9"/>
  <c r="H71" i="27"/>
  <c r="I71" i="27"/>
  <c r="F71" i="27"/>
  <c r="C71" i="27"/>
  <c r="E71" i="27" s="1"/>
  <c r="B71" i="27"/>
  <c r="D71" i="27" s="1"/>
  <c r="S73" i="27"/>
  <c r="A72" i="27"/>
  <c r="D70" i="27"/>
  <c r="F70" i="27" s="1"/>
  <c r="H70" i="27" s="1"/>
  <c r="H69" i="27" s="1"/>
  <c r="H68" i="27" s="1"/>
  <c r="H67" i="27" s="1"/>
  <c r="H66" i="27" s="1"/>
  <c r="H65" i="27" s="1"/>
  <c r="H64" i="27" s="1"/>
  <c r="H63" i="27" s="1"/>
  <c r="H62" i="27" s="1"/>
  <c r="H61" i="27" s="1"/>
  <c r="H60" i="27" s="1"/>
  <c r="H59" i="27" s="1"/>
  <c r="H58" i="27" s="1"/>
  <c r="H57" i="27" s="1"/>
  <c r="H56" i="27" s="1"/>
  <c r="H55" i="27" s="1"/>
  <c r="H54" i="27" s="1"/>
  <c r="H53" i="27" s="1"/>
  <c r="H52" i="27" s="1"/>
  <c r="H51" i="27" s="1"/>
  <c r="H50" i="27" s="1"/>
  <c r="H49" i="27" s="1"/>
  <c r="H48" i="27" s="1"/>
  <c r="H47" i="27" s="1"/>
  <c r="H46" i="27" s="1"/>
  <c r="H45" i="27" s="1"/>
  <c r="H44" i="27" s="1"/>
  <c r="H43" i="27" s="1"/>
  <c r="H42" i="27" s="1"/>
  <c r="H41" i="27" s="1"/>
  <c r="H40" i="27" s="1"/>
  <c r="H39" i="27" s="1"/>
  <c r="H38" i="27" s="1"/>
  <c r="H37" i="27" s="1"/>
  <c r="H36" i="27" s="1"/>
  <c r="H35" i="27" s="1"/>
  <c r="H34" i="27" s="1"/>
  <c r="H33" i="27" s="1"/>
  <c r="H32" i="27" s="1"/>
  <c r="H31" i="27" s="1"/>
  <c r="H30" i="27" s="1"/>
  <c r="H29" i="27" s="1"/>
  <c r="C71" i="20"/>
  <c r="I71" i="26"/>
  <c r="B71" i="26"/>
  <c r="G71" i="26"/>
  <c r="E71" i="26"/>
  <c r="H71" i="26"/>
  <c r="F71" i="26"/>
  <c r="M71" i="26"/>
  <c r="K71" i="26"/>
  <c r="J71" i="26"/>
  <c r="D71" i="26"/>
  <c r="C71" i="26"/>
  <c r="L71" i="26"/>
  <c r="E71" i="20"/>
  <c r="W79" i="26"/>
  <c r="A72" i="26"/>
  <c r="H70" i="9"/>
  <c r="D71" i="23"/>
  <c r="H71" i="23" s="1"/>
  <c r="F71" i="23"/>
  <c r="E71" i="23" s="1"/>
  <c r="B71" i="23"/>
  <c r="Q71" i="23" s="1"/>
  <c r="AA78" i="23"/>
  <c r="A72" i="23"/>
  <c r="A73" i="22"/>
  <c r="AA80" i="22"/>
  <c r="H71" i="20"/>
  <c r="J71" i="20" s="1"/>
  <c r="I72" i="22"/>
  <c r="M72" i="22"/>
  <c r="L72" i="22"/>
  <c r="G72" i="22"/>
  <c r="D72" i="22"/>
  <c r="H72" i="22"/>
  <c r="K72" i="22"/>
  <c r="C72" i="22"/>
  <c r="P72" i="22"/>
  <c r="O72" i="22"/>
  <c r="Q72" i="22"/>
  <c r="N72" i="22"/>
  <c r="B72" i="22"/>
  <c r="E72" i="22"/>
  <c r="F72" i="22"/>
  <c r="J72" i="22"/>
  <c r="A65" i="19"/>
  <c r="F65" i="19" s="1"/>
  <c r="V71" i="20"/>
  <c r="L71" i="20"/>
  <c r="D71" i="9"/>
  <c r="C71" i="9" s="1"/>
  <c r="B71" i="9"/>
  <c r="Q71" i="9" s="1"/>
  <c r="F71" i="9"/>
  <c r="E71" i="9" s="1"/>
  <c r="AA75" i="9"/>
  <c r="A72" i="9"/>
  <c r="I72" i="20"/>
  <c r="G72" i="20" s="1"/>
  <c r="D72" i="20"/>
  <c r="M72" i="20" s="1"/>
  <c r="F72" i="20"/>
  <c r="E72" i="20" s="1"/>
  <c r="B72" i="20"/>
  <c r="A73" i="20"/>
  <c r="G71" i="7"/>
  <c r="I72" i="30"/>
  <c r="J72" i="30" s="1"/>
  <c r="A74" i="30"/>
  <c r="V78" i="30"/>
  <c r="A73" i="7"/>
  <c r="S78" i="7"/>
  <c r="B72" i="7"/>
  <c r="D72" i="7" s="1"/>
  <c r="F72" i="7" s="1"/>
  <c r="C72" i="7"/>
  <c r="E72" i="7" s="1"/>
  <c r="I72" i="7"/>
  <c r="C73" i="30"/>
  <c r="F73" i="30" s="1"/>
  <c r="B73" i="30"/>
  <c r="E73" i="30" s="1"/>
  <c r="D73" i="30"/>
  <c r="H73" i="30" s="1"/>
  <c r="L73" i="30"/>
  <c r="S74" i="15"/>
  <c r="A72" i="15"/>
  <c r="C71" i="15"/>
  <c r="E71" i="15"/>
  <c r="D71" i="15"/>
  <c r="F71" i="15"/>
  <c r="G71" i="15"/>
  <c r="B71" i="15"/>
  <c r="I71" i="15"/>
  <c r="H71" i="15"/>
  <c r="F72" i="13"/>
  <c r="G72" i="13" s="1"/>
  <c r="I73" i="13"/>
  <c r="C73" i="13"/>
  <c r="E73" i="13" s="1"/>
  <c r="B73" i="13"/>
  <c r="S73" i="13"/>
  <c r="A74" i="13"/>
  <c r="I72" i="14"/>
  <c r="C66" i="17" s="1"/>
  <c r="G72" i="14"/>
  <c r="D71" i="28"/>
  <c r="H71" i="28" s="1"/>
  <c r="C71" i="28"/>
  <c r="O71" i="28"/>
  <c r="P71" i="28"/>
  <c r="B71" i="28"/>
  <c r="Q71" i="28" s="1"/>
  <c r="L71" i="28"/>
  <c r="K71" i="28" s="1"/>
  <c r="F71" i="28"/>
  <c r="J71" i="28" s="1"/>
  <c r="I71" i="28" s="1"/>
  <c r="AA79" i="28"/>
  <c r="A72" i="28"/>
  <c r="AF79" i="20"/>
  <c r="J71" i="14"/>
  <c r="D65" i="17" s="1"/>
  <c r="E73" i="25"/>
  <c r="G73" i="25"/>
  <c r="B73" i="25"/>
  <c r="D73" i="25"/>
  <c r="C73" i="25"/>
  <c r="F73" i="25"/>
  <c r="A74" i="25"/>
  <c r="Q80" i="25"/>
  <c r="M72" i="21"/>
  <c r="L72" i="21"/>
  <c r="Q72" i="21"/>
  <c r="K72" i="21"/>
  <c r="I72" i="21"/>
  <c r="O72" i="21"/>
  <c r="B72" i="21"/>
  <c r="F72" i="21"/>
  <c r="N72" i="21"/>
  <c r="G72" i="21"/>
  <c r="E72" i="21"/>
  <c r="C72" i="21"/>
  <c r="P72" i="21"/>
  <c r="D72" i="21"/>
  <c r="J72" i="21"/>
  <c r="H72" i="21"/>
  <c r="A73" i="21"/>
  <c r="AA101" i="21"/>
  <c r="B74" i="16"/>
  <c r="D74" i="16"/>
  <c r="G74" i="16"/>
  <c r="C74" i="16"/>
  <c r="I74" i="16"/>
  <c r="E74" i="16"/>
  <c r="F74" i="16"/>
  <c r="H74" i="16"/>
  <c r="S79" i="16"/>
  <c r="A75" i="16"/>
  <c r="A67" i="17"/>
  <c r="D73" i="14"/>
  <c r="H73" i="14" s="1"/>
  <c r="L67" i="17" s="1"/>
  <c r="B73" i="14"/>
  <c r="E73" i="14" s="1"/>
  <c r="C73" i="14"/>
  <c r="F73" i="14" s="1"/>
  <c r="L73" i="14"/>
  <c r="F67" i="17" s="1"/>
  <c r="V78" i="14"/>
  <c r="A74" i="14"/>
  <c r="E71" i="28" l="1"/>
  <c r="K70" i="28"/>
  <c r="P70" i="28"/>
  <c r="G71" i="28"/>
  <c r="N71" i="28"/>
  <c r="M71" i="28" s="1"/>
  <c r="G71" i="23"/>
  <c r="O65" i="22"/>
  <c r="P64" i="22"/>
  <c r="O55" i="21"/>
  <c r="P54" i="21"/>
  <c r="J71" i="23"/>
  <c r="I71" i="23" s="1"/>
  <c r="S70" i="20"/>
  <c r="R70" i="20" s="1"/>
  <c r="L46" i="26"/>
  <c r="K47" i="26"/>
  <c r="M69" i="23"/>
  <c r="L71" i="23"/>
  <c r="K71" i="23" s="1"/>
  <c r="C71" i="23"/>
  <c r="N70" i="23"/>
  <c r="B66" i="17"/>
  <c r="G73" i="30"/>
  <c r="G71" i="27"/>
  <c r="B72" i="29"/>
  <c r="V72" i="29" s="1"/>
  <c r="D72" i="29"/>
  <c r="F72" i="29"/>
  <c r="I72" i="29"/>
  <c r="AF77" i="29"/>
  <c r="A73" i="29"/>
  <c r="Q70" i="29"/>
  <c r="H71" i="29"/>
  <c r="J71" i="29" s="1"/>
  <c r="G71" i="29"/>
  <c r="E71" i="29"/>
  <c r="O71" i="29"/>
  <c r="N71" i="29" s="1"/>
  <c r="L65" i="19" s="1"/>
  <c r="C71" i="29"/>
  <c r="M71" i="29"/>
  <c r="S69" i="29"/>
  <c r="R69" i="29" s="1"/>
  <c r="D63" i="19" s="1"/>
  <c r="P69" i="29"/>
  <c r="C63" i="19" s="1"/>
  <c r="Q71" i="20"/>
  <c r="P71" i="20" s="1"/>
  <c r="K69" i="9"/>
  <c r="N69" i="9"/>
  <c r="M69" i="9" s="1"/>
  <c r="I73" i="30"/>
  <c r="J73" i="30" s="1"/>
  <c r="G70" i="27"/>
  <c r="D72" i="27"/>
  <c r="B72" i="27"/>
  <c r="I72" i="27"/>
  <c r="F72" i="27"/>
  <c r="E72" i="27"/>
  <c r="H72" i="27"/>
  <c r="C72" i="27"/>
  <c r="G72" i="27"/>
  <c r="A73" i="27"/>
  <c r="S74" i="27"/>
  <c r="D72" i="26"/>
  <c r="B72" i="26"/>
  <c r="M72" i="26"/>
  <c r="I72" i="26"/>
  <c r="K72" i="26"/>
  <c r="H72" i="26"/>
  <c r="F72" i="26"/>
  <c r="C72" i="26"/>
  <c r="L72" i="26"/>
  <c r="G72" i="26"/>
  <c r="J72" i="26"/>
  <c r="E72" i="26"/>
  <c r="W80" i="26"/>
  <c r="A73" i="26"/>
  <c r="C72" i="20"/>
  <c r="K71" i="20"/>
  <c r="V72" i="20"/>
  <c r="O72" i="20"/>
  <c r="N72" i="20" s="1"/>
  <c r="H71" i="9"/>
  <c r="J71" i="9"/>
  <c r="I71" i="9" s="1"/>
  <c r="L72" i="20"/>
  <c r="AA81" i="22"/>
  <c r="A74" i="22"/>
  <c r="J73" i="22"/>
  <c r="Q73" i="22"/>
  <c r="N73" i="22"/>
  <c r="K73" i="22"/>
  <c r="D73" i="22"/>
  <c r="O73" i="22"/>
  <c r="E73" i="22"/>
  <c r="C73" i="22"/>
  <c r="P73" i="22"/>
  <c r="M73" i="22"/>
  <c r="H73" i="22"/>
  <c r="G73" i="22"/>
  <c r="F73" i="22"/>
  <c r="B73" i="22"/>
  <c r="I73" i="22"/>
  <c r="L73" i="22"/>
  <c r="G70" i="9"/>
  <c r="B72" i="23"/>
  <c r="Q72" i="23" s="1"/>
  <c r="D72" i="23"/>
  <c r="H72" i="23" s="1"/>
  <c r="F72" i="23"/>
  <c r="J72" i="23" s="1"/>
  <c r="I72" i="23" s="1"/>
  <c r="AA76" i="9"/>
  <c r="A73" i="9"/>
  <c r="A74" i="20"/>
  <c r="I73" i="20"/>
  <c r="B73" i="20"/>
  <c r="D73" i="20"/>
  <c r="F73" i="20"/>
  <c r="E73" i="20" s="1"/>
  <c r="H72" i="20"/>
  <c r="J72" i="20" s="1"/>
  <c r="B72" i="9"/>
  <c r="Q72" i="9" s="1"/>
  <c r="F72" i="9"/>
  <c r="E72" i="9" s="1"/>
  <c r="J72" i="9"/>
  <c r="D72" i="9"/>
  <c r="I72" i="9"/>
  <c r="AA79" i="23"/>
  <c r="A73" i="23"/>
  <c r="L70" i="9"/>
  <c r="K70" i="9" s="1"/>
  <c r="G73" i="14"/>
  <c r="D73" i="13"/>
  <c r="F73" i="13" s="1"/>
  <c r="G73" i="13" s="1"/>
  <c r="A75" i="13"/>
  <c r="S74" i="13"/>
  <c r="G72" i="15"/>
  <c r="B72" i="15"/>
  <c r="C72" i="15"/>
  <c r="H72" i="15"/>
  <c r="D72" i="15"/>
  <c r="E72" i="15"/>
  <c r="F72" i="15"/>
  <c r="I72" i="15"/>
  <c r="S75" i="15"/>
  <c r="A73" i="15"/>
  <c r="B74" i="13"/>
  <c r="D74" i="13" s="1"/>
  <c r="C74" i="13"/>
  <c r="E74" i="13" s="1"/>
  <c r="I74" i="13"/>
  <c r="G72" i="7"/>
  <c r="A74" i="7"/>
  <c r="S79" i="7"/>
  <c r="B73" i="7"/>
  <c r="D73" i="7" s="1"/>
  <c r="I73" i="7"/>
  <c r="C73" i="7"/>
  <c r="E73" i="7" s="1"/>
  <c r="V79" i="30"/>
  <c r="A75" i="30"/>
  <c r="D74" i="30"/>
  <c r="H74" i="30" s="1"/>
  <c r="L74" i="30"/>
  <c r="B74" i="30"/>
  <c r="E74" i="30" s="1"/>
  <c r="C74" i="30"/>
  <c r="F74" i="30" s="1"/>
  <c r="AF80" i="20"/>
  <c r="F74" i="25"/>
  <c r="E74" i="25"/>
  <c r="C74" i="25"/>
  <c r="B74" i="25"/>
  <c r="D74" i="25"/>
  <c r="G74" i="25"/>
  <c r="A75" i="25"/>
  <c r="Q72" i="28"/>
  <c r="L72" i="28"/>
  <c r="E72" i="28"/>
  <c r="H72" i="28"/>
  <c r="I72" i="28"/>
  <c r="M72" i="28"/>
  <c r="G72" i="28"/>
  <c r="J72" i="28"/>
  <c r="C72" i="28"/>
  <c r="K72" i="28"/>
  <c r="O72" i="28"/>
  <c r="F72" i="28"/>
  <c r="B72" i="28"/>
  <c r="P72" i="28"/>
  <c r="N72" i="28"/>
  <c r="D72" i="28"/>
  <c r="AA80" i="28"/>
  <c r="A73" i="28"/>
  <c r="J72" i="14"/>
  <c r="D66" i="17" s="1"/>
  <c r="I73" i="14"/>
  <c r="Q81" i="25"/>
  <c r="AA102" i="21"/>
  <c r="J73" i="21"/>
  <c r="B73" i="21"/>
  <c r="K73" i="21"/>
  <c r="I73" i="21"/>
  <c r="C73" i="21"/>
  <c r="F73" i="21"/>
  <c r="O73" i="21"/>
  <c r="G73" i="21"/>
  <c r="E73" i="21"/>
  <c r="L73" i="21"/>
  <c r="N73" i="21"/>
  <c r="Q73" i="21"/>
  <c r="H73" i="21"/>
  <c r="P73" i="21"/>
  <c r="D73" i="21"/>
  <c r="M73" i="21"/>
  <c r="A74" i="21"/>
  <c r="A68" i="17"/>
  <c r="C74" i="14"/>
  <c r="F74" i="14" s="1"/>
  <c r="D74" i="14"/>
  <c r="H74" i="14" s="1"/>
  <c r="B74" i="14"/>
  <c r="E74" i="14" s="1"/>
  <c r="L74" i="14"/>
  <c r="V79" i="14"/>
  <c r="A75" i="14"/>
  <c r="C75" i="16"/>
  <c r="D75" i="16"/>
  <c r="F75" i="16"/>
  <c r="G75" i="16"/>
  <c r="I75" i="16"/>
  <c r="H75" i="16"/>
  <c r="E75" i="16"/>
  <c r="B75" i="16"/>
  <c r="S80" i="16"/>
  <c r="A76" i="16"/>
  <c r="C72" i="23" l="1"/>
  <c r="O70" i="28"/>
  <c r="P69" i="28"/>
  <c r="G72" i="23"/>
  <c r="L72" i="23"/>
  <c r="K72" i="23" s="1"/>
  <c r="M70" i="23"/>
  <c r="O54" i="21"/>
  <c r="P53" i="21"/>
  <c r="O64" i="22"/>
  <c r="P63" i="22"/>
  <c r="K46" i="26"/>
  <c r="L45" i="26"/>
  <c r="C72" i="9"/>
  <c r="E72" i="23"/>
  <c r="H72" i="9"/>
  <c r="N71" i="23"/>
  <c r="B67" i="17"/>
  <c r="A66" i="19"/>
  <c r="F66" i="19" s="1"/>
  <c r="L68" i="17"/>
  <c r="G74" i="30"/>
  <c r="F68" i="17"/>
  <c r="P70" i="29"/>
  <c r="C64" i="19" s="1"/>
  <c r="S70" i="29"/>
  <c r="R70" i="29" s="1"/>
  <c r="D64" i="19" s="1"/>
  <c r="I73" i="29"/>
  <c r="D73" i="29"/>
  <c r="B73" i="29"/>
  <c r="V73" i="29" s="1"/>
  <c r="F73" i="29"/>
  <c r="AF78" i="29"/>
  <c r="A74" i="29"/>
  <c r="H72" i="29"/>
  <c r="J72" i="29" s="1"/>
  <c r="G72" i="29"/>
  <c r="O72" i="29"/>
  <c r="N72" i="29" s="1"/>
  <c r="L66" i="19" s="1"/>
  <c r="E72" i="29"/>
  <c r="S71" i="20"/>
  <c r="R71" i="20" s="1"/>
  <c r="M72" i="29"/>
  <c r="C72" i="29"/>
  <c r="L71" i="29"/>
  <c r="K71" i="29" s="1"/>
  <c r="B65" i="19" s="1"/>
  <c r="Q71" i="29"/>
  <c r="P71" i="29" s="1"/>
  <c r="C65" i="19" s="1"/>
  <c r="H73" i="27"/>
  <c r="F73" i="27"/>
  <c r="B73" i="27"/>
  <c r="D73" i="27"/>
  <c r="G73" i="27"/>
  <c r="I73" i="27"/>
  <c r="C73" i="27"/>
  <c r="E73" i="27"/>
  <c r="S75" i="27"/>
  <c r="A74" i="27"/>
  <c r="O73" i="20"/>
  <c r="N73" i="20" s="1"/>
  <c r="M73" i="26"/>
  <c r="I73" i="26"/>
  <c r="K73" i="26"/>
  <c r="G73" i="26"/>
  <c r="E73" i="26"/>
  <c r="F73" i="26"/>
  <c r="H73" i="26"/>
  <c r="C73" i="26"/>
  <c r="D73" i="26"/>
  <c r="L73" i="26"/>
  <c r="J73" i="26"/>
  <c r="B73" i="26"/>
  <c r="W81" i="26"/>
  <c r="A74" i="26"/>
  <c r="L71" i="9"/>
  <c r="N71" i="9" s="1"/>
  <c r="M71" i="9" s="1"/>
  <c r="G71" i="9"/>
  <c r="C73" i="20"/>
  <c r="M73" i="20"/>
  <c r="A67" i="19"/>
  <c r="F67" i="19" s="1"/>
  <c r="V73" i="20"/>
  <c r="G73" i="20"/>
  <c r="H73" i="20"/>
  <c r="J73" i="20" s="1"/>
  <c r="D74" i="20"/>
  <c r="A75" i="20"/>
  <c r="I74" i="20"/>
  <c r="F74" i="20"/>
  <c r="B74" i="20"/>
  <c r="F73" i="9"/>
  <c r="E73" i="9" s="1"/>
  <c r="B73" i="9"/>
  <c r="Q73" i="9" s="1"/>
  <c r="D73" i="9"/>
  <c r="H73" i="9" s="1"/>
  <c r="N70" i="9"/>
  <c r="B73" i="23"/>
  <c r="Q73" i="23" s="1"/>
  <c r="F73" i="23"/>
  <c r="J73" i="23" s="1"/>
  <c r="I73" i="23" s="1"/>
  <c r="D73" i="23"/>
  <c r="H73" i="23" s="1"/>
  <c r="AA77" i="9"/>
  <c r="A74" i="9"/>
  <c r="AA80" i="23"/>
  <c r="A74" i="23"/>
  <c r="M74" i="22"/>
  <c r="O74" i="22"/>
  <c r="B74" i="22"/>
  <c r="C74" i="22"/>
  <c r="G74" i="22"/>
  <c r="F74" i="22"/>
  <c r="L74" i="22"/>
  <c r="I74" i="22"/>
  <c r="N74" i="22"/>
  <c r="H74" i="22"/>
  <c r="E74" i="22"/>
  <c r="D74" i="22"/>
  <c r="Q74" i="22"/>
  <c r="K74" i="22"/>
  <c r="J74" i="22"/>
  <c r="P74" i="22"/>
  <c r="AA82" i="22"/>
  <c r="A75" i="22"/>
  <c r="Q72" i="20"/>
  <c r="K72" i="20"/>
  <c r="V80" i="30"/>
  <c r="V81" i="30" s="1"/>
  <c r="V82" i="30" s="1"/>
  <c r="V83" i="30" s="1"/>
  <c r="V84" i="30" s="1"/>
  <c r="A76" i="30"/>
  <c r="F73" i="7"/>
  <c r="G73" i="7" s="1"/>
  <c r="F74" i="13"/>
  <c r="G74" i="13" s="1"/>
  <c r="C73" i="15"/>
  <c r="F73" i="15"/>
  <c r="D73" i="15"/>
  <c r="H73" i="15"/>
  <c r="B73" i="15"/>
  <c r="E73" i="15"/>
  <c r="G73" i="15"/>
  <c r="I73" i="15"/>
  <c r="I74" i="7"/>
  <c r="B74" i="7"/>
  <c r="C74" i="7"/>
  <c r="E74" i="7" s="1"/>
  <c r="S76" i="15"/>
  <c r="A74" i="15"/>
  <c r="C75" i="30"/>
  <c r="F75" i="30" s="1"/>
  <c r="L75" i="30"/>
  <c r="D75" i="30"/>
  <c r="H75" i="30" s="1"/>
  <c r="B75" i="30"/>
  <c r="E75" i="30" s="1"/>
  <c r="A75" i="7"/>
  <c r="S80" i="7"/>
  <c r="I74" i="30"/>
  <c r="J74" i="30" s="1"/>
  <c r="S75" i="13"/>
  <c r="A76" i="13"/>
  <c r="B75" i="13"/>
  <c r="D75" i="13" s="1"/>
  <c r="I75" i="13"/>
  <c r="C75" i="13"/>
  <c r="E75" i="13" s="1"/>
  <c r="G74" i="14"/>
  <c r="I74" i="14"/>
  <c r="C68" i="17" s="1"/>
  <c r="B74" i="21"/>
  <c r="I74" i="21"/>
  <c r="Q74" i="21"/>
  <c r="E74" i="21"/>
  <c r="L74" i="21"/>
  <c r="D74" i="21"/>
  <c r="P74" i="21"/>
  <c r="M74" i="21"/>
  <c r="H74" i="21"/>
  <c r="C74" i="21"/>
  <c r="G74" i="21"/>
  <c r="O74" i="21"/>
  <c r="K74" i="21"/>
  <c r="F74" i="21"/>
  <c r="N74" i="21"/>
  <c r="J74" i="21"/>
  <c r="A75" i="21"/>
  <c r="B75" i="25"/>
  <c r="D75" i="25"/>
  <c r="E75" i="25"/>
  <c r="C75" i="25"/>
  <c r="G75" i="25"/>
  <c r="F75" i="25"/>
  <c r="A76" i="25"/>
  <c r="J73" i="28"/>
  <c r="D73" i="28"/>
  <c r="G73" i="28"/>
  <c r="C73" i="28"/>
  <c r="L73" i="28"/>
  <c r="K73" i="28"/>
  <c r="E73" i="28"/>
  <c r="H73" i="28"/>
  <c r="Q73" i="28"/>
  <c r="M73" i="28"/>
  <c r="I73" i="28"/>
  <c r="B73" i="28"/>
  <c r="P73" i="28"/>
  <c r="O73" i="28"/>
  <c r="F73" i="28"/>
  <c r="N73" i="28"/>
  <c r="AA81" i="28"/>
  <c r="A74" i="28"/>
  <c r="AF81" i="20"/>
  <c r="C67" i="17"/>
  <c r="J73" i="14"/>
  <c r="D67" i="17" s="1"/>
  <c r="AA103" i="21"/>
  <c r="Q82" i="25"/>
  <c r="D76" i="16"/>
  <c r="G76" i="16"/>
  <c r="F76" i="16"/>
  <c r="B76" i="16"/>
  <c r="E76" i="16"/>
  <c r="I76" i="16"/>
  <c r="H76" i="16"/>
  <c r="C76" i="16"/>
  <c r="S81" i="16"/>
  <c r="A77" i="16"/>
  <c r="A69" i="17"/>
  <c r="L75" i="14"/>
  <c r="D75" i="14"/>
  <c r="H75" i="14" s="1"/>
  <c r="L69" i="17" s="1"/>
  <c r="C75" i="14"/>
  <c r="F75" i="14" s="1"/>
  <c r="B75" i="14"/>
  <c r="E75" i="14" s="1"/>
  <c r="V80" i="14"/>
  <c r="A76" i="14"/>
  <c r="C73" i="23" l="1"/>
  <c r="E73" i="23"/>
  <c r="O69" i="28"/>
  <c r="P68" i="28"/>
  <c r="G73" i="9"/>
  <c r="G73" i="23"/>
  <c r="L73" i="23"/>
  <c r="K73" i="23" s="1"/>
  <c r="M71" i="23"/>
  <c r="G72" i="9"/>
  <c r="K45" i="26"/>
  <c r="L44" i="26"/>
  <c r="O53" i="21"/>
  <c r="P52" i="21"/>
  <c r="C73" i="9"/>
  <c r="L73" i="9"/>
  <c r="K73" i="9" s="1"/>
  <c r="J73" i="9"/>
  <c r="I73" i="9" s="1"/>
  <c r="O63" i="22"/>
  <c r="P62" i="22"/>
  <c r="L72" i="9"/>
  <c r="K72" i="9" s="1"/>
  <c r="N72" i="23"/>
  <c r="B68" i="17"/>
  <c r="F69" i="17"/>
  <c r="G75" i="30"/>
  <c r="S71" i="29"/>
  <c r="R71" i="29" s="1"/>
  <c r="D65" i="19" s="1"/>
  <c r="L72" i="29"/>
  <c r="K72" i="29" s="1"/>
  <c r="B66" i="19" s="1"/>
  <c r="Q72" i="29"/>
  <c r="P72" i="29" s="1"/>
  <c r="F74" i="29"/>
  <c r="O74" i="29" s="1"/>
  <c r="N74" i="29" s="1"/>
  <c r="D74" i="29"/>
  <c r="B74" i="29"/>
  <c r="V74" i="29" s="1"/>
  <c r="I74" i="29"/>
  <c r="G74" i="29" s="1"/>
  <c r="AF79" i="29"/>
  <c r="A75" i="29"/>
  <c r="O73" i="29"/>
  <c r="N73" i="29" s="1"/>
  <c r="L67" i="19" s="1"/>
  <c r="E73" i="29"/>
  <c r="C73" i="29"/>
  <c r="M73" i="29"/>
  <c r="G73" i="29"/>
  <c r="H73" i="29"/>
  <c r="J73" i="29" s="1"/>
  <c r="D74" i="27"/>
  <c r="C74" i="27"/>
  <c r="H74" i="27"/>
  <c r="E74" i="27"/>
  <c r="I74" i="27"/>
  <c r="G74" i="27"/>
  <c r="B74" i="27"/>
  <c r="F74" i="27"/>
  <c r="A75" i="27"/>
  <c r="S76" i="27"/>
  <c r="K71" i="9"/>
  <c r="K74" i="26"/>
  <c r="D74" i="26"/>
  <c r="M74" i="26"/>
  <c r="H74" i="26"/>
  <c r="F74" i="26"/>
  <c r="L74" i="26"/>
  <c r="I74" i="26"/>
  <c r="J74" i="26"/>
  <c r="C74" i="26"/>
  <c r="B74" i="26"/>
  <c r="E74" i="26"/>
  <c r="G74" i="26"/>
  <c r="W82" i="26"/>
  <c r="A75" i="26"/>
  <c r="O74" i="20"/>
  <c r="N74" i="20" s="1"/>
  <c r="L68" i="19" s="1"/>
  <c r="E74" i="20"/>
  <c r="V74" i="20"/>
  <c r="G74" i="20"/>
  <c r="H74" i="20"/>
  <c r="J74" i="20" s="1"/>
  <c r="M70" i="9"/>
  <c r="A76" i="20"/>
  <c r="D75" i="20"/>
  <c r="C75" i="20" s="1"/>
  <c r="F75" i="20"/>
  <c r="E75" i="20" s="1"/>
  <c r="I75" i="20"/>
  <c r="H75" i="20" s="1"/>
  <c r="J75" i="20" s="1"/>
  <c r="B75" i="20"/>
  <c r="C74" i="20"/>
  <c r="M74" i="20"/>
  <c r="I75" i="30"/>
  <c r="J75" i="30" s="1"/>
  <c r="D74" i="23"/>
  <c r="C74" i="23" s="1"/>
  <c r="F74" i="23"/>
  <c r="E74" i="23" s="1"/>
  <c r="B74" i="23"/>
  <c r="Q74" i="23" s="1"/>
  <c r="P72" i="20"/>
  <c r="S72" i="20"/>
  <c r="R72" i="20" s="1"/>
  <c r="AA81" i="23"/>
  <c r="A75" i="23"/>
  <c r="N75" i="22"/>
  <c r="H75" i="22"/>
  <c r="M75" i="22"/>
  <c r="F75" i="22"/>
  <c r="K75" i="22"/>
  <c r="G75" i="22"/>
  <c r="Q75" i="22"/>
  <c r="D75" i="22"/>
  <c r="L75" i="22"/>
  <c r="I75" i="22"/>
  <c r="E75" i="22"/>
  <c r="J75" i="22"/>
  <c r="C75" i="22"/>
  <c r="P75" i="22"/>
  <c r="B75" i="22"/>
  <c r="O75" i="22"/>
  <c r="D74" i="9"/>
  <c r="C74" i="9" s="1"/>
  <c r="F74" i="9"/>
  <c r="J74" i="9" s="1"/>
  <c r="I74" i="9" s="1"/>
  <c r="B74" i="9"/>
  <c r="Q74" i="9" s="1"/>
  <c r="A76" i="22"/>
  <c r="AA83" i="22"/>
  <c r="AA78" i="9"/>
  <c r="A75" i="9"/>
  <c r="L73" i="20"/>
  <c r="K73" i="20" s="1"/>
  <c r="Q73" i="20"/>
  <c r="F75" i="13"/>
  <c r="G75" i="13" s="1"/>
  <c r="D74" i="7"/>
  <c r="C76" i="13"/>
  <c r="E76" i="13" s="1"/>
  <c r="B76" i="13"/>
  <c r="D76" i="13" s="1"/>
  <c r="I76" i="13"/>
  <c r="A77" i="13"/>
  <c r="S76" i="13"/>
  <c r="A76" i="7"/>
  <c r="S81" i="7"/>
  <c r="I75" i="7"/>
  <c r="C75" i="7"/>
  <c r="E75" i="7" s="1"/>
  <c r="B75" i="7"/>
  <c r="D75" i="7" s="1"/>
  <c r="F75" i="7" s="1"/>
  <c r="C74" i="15"/>
  <c r="G74" i="15"/>
  <c r="H74" i="15"/>
  <c r="I74" i="15"/>
  <c r="D74" i="15"/>
  <c r="B74" i="15"/>
  <c r="F74" i="15"/>
  <c r="E74" i="15"/>
  <c r="A75" i="15"/>
  <c r="S77" i="15"/>
  <c r="L76" i="30"/>
  <c r="C76" i="30"/>
  <c r="F76" i="30" s="1"/>
  <c r="A77" i="30"/>
  <c r="D76" i="30"/>
  <c r="H76" i="30" s="1"/>
  <c r="B76" i="30"/>
  <c r="E76" i="30" s="1"/>
  <c r="G75" i="14"/>
  <c r="I75" i="14"/>
  <c r="V85" i="30"/>
  <c r="AF82" i="20"/>
  <c r="K74" i="28"/>
  <c r="H74" i="28"/>
  <c r="D74" i="28"/>
  <c r="E74" i="28"/>
  <c r="G74" i="28"/>
  <c r="N74" i="28"/>
  <c r="J74" i="28"/>
  <c r="B74" i="28"/>
  <c r="I74" i="28"/>
  <c r="P74" i="28"/>
  <c r="O74" i="28"/>
  <c r="M74" i="28"/>
  <c r="C74" i="28"/>
  <c r="F74" i="28"/>
  <c r="L74" i="28"/>
  <c r="Q74" i="28"/>
  <c r="AA82" i="28"/>
  <c r="A75" i="28"/>
  <c r="Q83" i="25"/>
  <c r="J74" i="14"/>
  <c r="D68" i="17" s="1"/>
  <c r="C76" i="25"/>
  <c r="E76" i="25"/>
  <c r="G76" i="25"/>
  <c r="B76" i="25"/>
  <c r="F76" i="25"/>
  <c r="D76" i="25"/>
  <c r="A77" i="25"/>
  <c r="AA104" i="21"/>
  <c r="L75" i="21"/>
  <c r="F75" i="21"/>
  <c r="E75" i="21"/>
  <c r="J75" i="21"/>
  <c r="N75" i="21"/>
  <c r="I75" i="21"/>
  <c r="B75" i="21"/>
  <c r="Q75" i="21"/>
  <c r="O75" i="21"/>
  <c r="C75" i="21"/>
  <c r="H75" i="21"/>
  <c r="K75" i="21"/>
  <c r="D75" i="21"/>
  <c r="P75" i="21"/>
  <c r="G75" i="21"/>
  <c r="M75" i="21"/>
  <c r="A76" i="21"/>
  <c r="A70" i="17"/>
  <c r="D76" i="14"/>
  <c r="H76" i="14" s="1"/>
  <c r="L76" i="14"/>
  <c r="B76" i="14"/>
  <c r="E76" i="14" s="1"/>
  <c r="C76" i="14"/>
  <c r="F76" i="14" s="1"/>
  <c r="V81" i="14"/>
  <c r="A77" i="14"/>
  <c r="I77" i="16"/>
  <c r="B77" i="16"/>
  <c r="C77" i="16"/>
  <c r="F77" i="16"/>
  <c r="G77" i="16"/>
  <c r="E77" i="16"/>
  <c r="D77" i="16"/>
  <c r="H77" i="16"/>
  <c r="S82" i="16"/>
  <c r="A78" i="16"/>
  <c r="J74" i="23" l="1"/>
  <c r="I74" i="23" s="1"/>
  <c r="H74" i="9"/>
  <c r="L74" i="9" s="1"/>
  <c r="K74" i="9" s="1"/>
  <c r="E74" i="29"/>
  <c r="N72" i="9"/>
  <c r="O68" i="28"/>
  <c r="P67" i="28"/>
  <c r="N74" i="9"/>
  <c r="H74" i="29"/>
  <c r="J74" i="29" s="1"/>
  <c r="E74" i="9"/>
  <c r="G74" i="9"/>
  <c r="H74" i="23"/>
  <c r="O62" i="22"/>
  <c r="P61" i="22"/>
  <c r="M72" i="9"/>
  <c r="O52" i="21"/>
  <c r="P51" i="21"/>
  <c r="N73" i="23"/>
  <c r="K44" i="26"/>
  <c r="L43" i="26"/>
  <c r="M72" i="23"/>
  <c r="N73" i="9"/>
  <c r="B69" i="17"/>
  <c r="A68" i="19"/>
  <c r="F68" i="19" s="1"/>
  <c r="C66" i="19"/>
  <c r="G76" i="30"/>
  <c r="C69" i="17"/>
  <c r="G75" i="7"/>
  <c r="F70" i="17"/>
  <c r="L70" i="17"/>
  <c r="L73" i="29"/>
  <c r="K73" i="29" s="1"/>
  <c r="B67" i="19" s="1"/>
  <c r="Q73" i="29"/>
  <c r="P73" i="29" s="1"/>
  <c r="B75" i="29"/>
  <c r="A69" i="19" s="1"/>
  <c r="F69" i="19" s="1"/>
  <c r="F75" i="29"/>
  <c r="D75" i="29"/>
  <c r="M75" i="29" s="1"/>
  <c r="I75" i="29"/>
  <c r="AF80" i="29"/>
  <c r="A76" i="29"/>
  <c r="C74" i="29"/>
  <c r="M74" i="29"/>
  <c r="S72" i="29"/>
  <c r="R72" i="29" s="1"/>
  <c r="D66" i="19" s="1"/>
  <c r="S77" i="27"/>
  <c r="A76" i="27"/>
  <c r="I75" i="27"/>
  <c r="E75" i="27"/>
  <c r="C75" i="27"/>
  <c r="D75" i="27"/>
  <c r="B75" i="27"/>
  <c r="F75" i="27"/>
  <c r="H75" i="27"/>
  <c r="G75" i="27"/>
  <c r="M75" i="20"/>
  <c r="L75" i="20" s="1"/>
  <c r="K75" i="20" s="1"/>
  <c r="H75" i="26"/>
  <c r="M75" i="26"/>
  <c r="E75" i="26"/>
  <c r="B75" i="26"/>
  <c r="L75" i="26"/>
  <c r="C75" i="26"/>
  <c r="K75" i="26"/>
  <c r="G75" i="26"/>
  <c r="J75" i="26"/>
  <c r="D75" i="26"/>
  <c r="F75" i="26"/>
  <c r="I75" i="26"/>
  <c r="W83" i="26"/>
  <c r="A76" i="26"/>
  <c r="G75" i="20"/>
  <c r="B75" i="23"/>
  <c r="Q75" i="23" s="1"/>
  <c r="D75" i="23"/>
  <c r="C75" i="23" s="1"/>
  <c r="F75" i="23"/>
  <c r="J75" i="23" s="1"/>
  <c r="I75" i="23" s="1"/>
  <c r="E75" i="23"/>
  <c r="AA82" i="23"/>
  <c r="A76" i="23"/>
  <c r="L74" i="20"/>
  <c r="K74" i="20" s="1"/>
  <c r="Q74" i="20"/>
  <c r="P74" i="20" s="1"/>
  <c r="P73" i="20"/>
  <c r="C67" i="19" s="1"/>
  <c r="S73" i="20"/>
  <c r="R73" i="20" s="1"/>
  <c r="D75" i="9"/>
  <c r="H75" i="9" s="1"/>
  <c r="F75" i="9"/>
  <c r="J75" i="9" s="1"/>
  <c r="I75" i="9" s="1"/>
  <c r="Q75" i="9"/>
  <c r="B75" i="9"/>
  <c r="AA79" i="9"/>
  <c r="A76" i="9"/>
  <c r="V75" i="20"/>
  <c r="B76" i="22"/>
  <c r="M76" i="22"/>
  <c r="L76" i="22"/>
  <c r="F76" i="22"/>
  <c r="D76" i="22"/>
  <c r="E76" i="22"/>
  <c r="O76" i="22"/>
  <c r="K76" i="22"/>
  <c r="N76" i="22"/>
  <c r="C76" i="22"/>
  <c r="J76" i="22"/>
  <c r="H76" i="22"/>
  <c r="G76" i="22"/>
  <c r="Q76" i="22"/>
  <c r="I76" i="22"/>
  <c r="P76" i="22"/>
  <c r="A77" i="22"/>
  <c r="AA84" i="22"/>
  <c r="O75" i="20"/>
  <c r="N75" i="20" s="1"/>
  <c r="F76" i="20"/>
  <c r="O76" i="20" s="1"/>
  <c r="N76" i="20" s="1"/>
  <c r="I76" i="20"/>
  <c r="B76" i="20"/>
  <c r="A77" i="20"/>
  <c r="D76" i="20"/>
  <c r="I76" i="30"/>
  <c r="J76" i="30" s="1"/>
  <c r="C77" i="30"/>
  <c r="F77" i="30" s="1"/>
  <c r="B77" i="30"/>
  <c r="E77" i="30" s="1"/>
  <c r="L77" i="30"/>
  <c r="D77" i="30"/>
  <c r="H77" i="30" s="1"/>
  <c r="A77" i="7"/>
  <c r="S82" i="7"/>
  <c r="C76" i="7"/>
  <c r="E76" i="7" s="1"/>
  <c r="B76" i="7"/>
  <c r="D76" i="7" s="1"/>
  <c r="I76" i="7"/>
  <c r="S77" i="13"/>
  <c r="A78" i="13"/>
  <c r="S78" i="15"/>
  <c r="A76" i="15"/>
  <c r="I77" i="13"/>
  <c r="E77" i="13"/>
  <c r="G77" i="13"/>
  <c r="F77" i="13"/>
  <c r="C77" i="13"/>
  <c r="H77" i="13"/>
  <c r="D77" i="13"/>
  <c r="B77" i="13"/>
  <c r="F75" i="15"/>
  <c r="I75" i="15"/>
  <c r="D75" i="15"/>
  <c r="G75" i="15"/>
  <c r="H75" i="15"/>
  <c r="C75" i="15"/>
  <c r="B75" i="15"/>
  <c r="E75" i="15"/>
  <c r="F76" i="13"/>
  <c r="F74" i="7"/>
  <c r="G74" i="7" s="1"/>
  <c r="G76" i="14"/>
  <c r="I76" i="14"/>
  <c r="Q84" i="25"/>
  <c r="I76" i="21"/>
  <c r="Q76" i="21"/>
  <c r="B76" i="21"/>
  <c r="C76" i="21"/>
  <c r="D76" i="21"/>
  <c r="H76" i="21"/>
  <c r="K76" i="21"/>
  <c r="J76" i="21"/>
  <c r="F76" i="21"/>
  <c r="O76" i="21"/>
  <c r="L76" i="21"/>
  <c r="G76" i="21"/>
  <c r="P76" i="21"/>
  <c r="M76" i="21"/>
  <c r="E76" i="21"/>
  <c r="N76" i="21"/>
  <c r="A77" i="21"/>
  <c r="A78" i="30"/>
  <c r="V86" i="30"/>
  <c r="AF83" i="20"/>
  <c r="B77" i="25"/>
  <c r="C77" i="25"/>
  <c r="F77" i="25"/>
  <c r="G77" i="25"/>
  <c r="D77" i="25"/>
  <c r="E77" i="25"/>
  <c r="A78" i="25"/>
  <c r="AA105" i="21"/>
  <c r="J75" i="14"/>
  <c r="D69" i="17" s="1"/>
  <c r="Q75" i="28"/>
  <c r="G75" i="28"/>
  <c r="K75" i="28"/>
  <c r="D75" i="28"/>
  <c r="E75" i="28"/>
  <c r="H75" i="28"/>
  <c r="L75" i="28"/>
  <c r="B75" i="28"/>
  <c r="O75" i="28"/>
  <c r="F75" i="28"/>
  <c r="P75" i="28"/>
  <c r="N75" i="28"/>
  <c r="M75" i="28"/>
  <c r="C75" i="28"/>
  <c r="J75" i="28"/>
  <c r="I75" i="28"/>
  <c r="AA83" i="28"/>
  <c r="A76" i="28"/>
  <c r="I78" i="16"/>
  <c r="H78" i="16"/>
  <c r="E78" i="16"/>
  <c r="F78" i="16"/>
  <c r="B78" i="16"/>
  <c r="D78" i="16"/>
  <c r="C78" i="16"/>
  <c r="G78" i="16"/>
  <c r="S83" i="16"/>
  <c r="A79" i="16"/>
  <c r="A71" i="17"/>
  <c r="D77" i="14"/>
  <c r="H77" i="14" s="1"/>
  <c r="B77" i="14"/>
  <c r="E77" i="14" s="1"/>
  <c r="C77" i="14"/>
  <c r="F77" i="14" s="1"/>
  <c r="L77" i="14"/>
  <c r="V82" i="14"/>
  <c r="A78" i="14"/>
  <c r="E75" i="9" l="1"/>
  <c r="V75" i="29"/>
  <c r="P66" i="28"/>
  <c r="O67" i="28"/>
  <c r="C75" i="9"/>
  <c r="L75" i="9"/>
  <c r="K75" i="9" s="1"/>
  <c r="G75" i="9"/>
  <c r="M73" i="9"/>
  <c r="H75" i="23"/>
  <c r="L42" i="26"/>
  <c r="K43" i="26"/>
  <c r="M73" i="23"/>
  <c r="O51" i="21"/>
  <c r="P50" i="21"/>
  <c r="O61" i="22"/>
  <c r="P60" i="22"/>
  <c r="L74" i="23"/>
  <c r="K74" i="23" s="1"/>
  <c r="G74" i="23"/>
  <c r="N74" i="23"/>
  <c r="M74" i="9"/>
  <c r="B70" i="17"/>
  <c r="C75" i="29"/>
  <c r="F71" i="17"/>
  <c r="G77" i="30"/>
  <c r="L71" i="17"/>
  <c r="C70" i="17"/>
  <c r="Q74" i="29"/>
  <c r="P74" i="29" s="1"/>
  <c r="C68" i="19" s="1"/>
  <c r="L74" i="29"/>
  <c r="K74" i="29" s="1"/>
  <c r="B68" i="19" s="1"/>
  <c r="B76" i="29"/>
  <c r="V76" i="29" s="1"/>
  <c r="F76" i="29"/>
  <c r="I76" i="29"/>
  <c r="D76" i="29"/>
  <c r="M76" i="29" s="1"/>
  <c r="L76" i="29" s="1"/>
  <c r="AF81" i="29"/>
  <c r="A77" i="29"/>
  <c r="H75" i="29"/>
  <c r="J75" i="29" s="1"/>
  <c r="G75" i="29"/>
  <c r="L75" i="29"/>
  <c r="O75" i="29"/>
  <c r="N75" i="29" s="1"/>
  <c r="L69" i="19" s="1"/>
  <c r="E75" i="29"/>
  <c r="S73" i="29"/>
  <c r="R73" i="29" s="1"/>
  <c r="D67" i="19" s="1"/>
  <c r="C76" i="27"/>
  <c r="B76" i="27"/>
  <c r="E76" i="27"/>
  <c r="D76" i="27"/>
  <c r="F76" i="27"/>
  <c r="I76" i="27"/>
  <c r="H76" i="27"/>
  <c r="G76" i="27"/>
  <c r="A77" i="27"/>
  <c r="S78" i="27"/>
  <c r="S74" i="20"/>
  <c r="R74" i="20" s="1"/>
  <c r="B76" i="26"/>
  <c r="H76" i="26"/>
  <c r="J76" i="26"/>
  <c r="F76" i="26"/>
  <c r="I76" i="26"/>
  <c r="C76" i="26"/>
  <c r="G76" i="26"/>
  <c r="D76" i="26"/>
  <c r="M76" i="26"/>
  <c r="L76" i="26"/>
  <c r="K76" i="26"/>
  <c r="E76" i="26"/>
  <c r="W84" i="26"/>
  <c r="A77" i="26"/>
  <c r="V76" i="20"/>
  <c r="B76" i="23"/>
  <c r="Q76" i="23" s="1"/>
  <c r="H76" i="23"/>
  <c r="G76" i="23" s="1"/>
  <c r="F76" i="23"/>
  <c r="E76" i="23" s="1"/>
  <c r="D76" i="23"/>
  <c r="C76" i="23" s="1"/>
  <c r="AA83" i="23"/>
  <c r="A77" i="23"/>
  <c r="C76" i="20"/>
  <c r="M76" i="20"/>
  <c r="E76" i="20"/>
  <c r="G76" i="20"/>
  <c r="H76" i="20"/>
  <c r="J76" i="20" s="1"/>
  <c r="D77" i="20"/>
  <c r="C77" i="20" s="1"/>
  <c r="A78" i="20"/>
  <c r="I77" i="20"/>
  <c r="G77" i="20" s="1"/>
  <c r="B77" i="20"/>
  <c r="F77" i="20"/>
  <c r="O77" i="20" s="1"/>
  <c r="N77" i="20" s="1"/>
  <c r="Q75" i="20"/>
  <c r="F76" i="9"/>
  <c r="E76" i="9" s="1"/>
  <c r="D76" i="9"/>
  <c r="H76" i="9" s="1"/>
  <c r="B76" i="9"/>
  <c r="Q76" i="9" s="1"/>
  <c r="A78" i="22"/>
  <c r="AA85" i="22"/>
  <c r="AA80" i="9"/>
  <c r="A77" i="9"/>
  <c r="G77" i="22"/>
  <c r="O77" i="22"/>
  <c r="K77" i="22"/>
  <c r="B77" i="22"/>
  <c r="Q77" i="22"/>
  <c r="H77" i="22"/>
  <c r="I77" i="22"/>
  <c r="P77" i="22"/>
  <c r="E77" i="22"/>
  <c r="J77" i="22"/>
  <c r="C77" i="22"/>
  <c r="L77" i="22"/>
  <c r="F77" i="22"/>
  <c r="N77" i="22"/>
  <c r="M77" i="22"/>
  <c r="D77" i="22"/>
  <c r="I77" i="14"/>
  <c r="B76" i="15"/>
  <c r="I76" i="15"/>
  <c r="C76" i="15"/>
  <c r="D76" i="15"/>
  <c r="F76" i="15"/>
  <c r="E76" i="15"/>
  <c r="G76" i="15"/>
  <c r="H76" i="15"/>
  <c r="A77" i="15"/>
  <c r="S79" i="15"/>
  <c r="D78" i="13"/>
  <c r="G78" i="13"/>
  <c r="F78" i="13"/>
  <c r="H78" i="13"/>
  <c r="C78" i="13"/>
  <c r="I78" i="13"/>
  <c r="E78" i="13"/>
  <c r="B78" i="13"/>
  <c r="H76" i="13"/>
  <c r="H75" i="13" s="1"/>
  <c r="H74" i="13" s="1"/>
  <c r="H73" i="13" s="1"/>
  <c r="H72" i="13" s="1"/>
  <c r="H71" i="13" s="1"/>
  <c r="H70" i="13" s="1"/>
  <c r="H69" i="13" s="1"/>
  <c r="H68" i="13" s="1"/>
  <c r="H67" i="13" s="1"/>
  <c r="H66" i="13" s="1"/>
  <c r="H65" i="13" s="1"/>
  <c r="H64" i="13" s="1"/>
  <c r="H63" i="13" s="1"/>
  <c r="H62" i="13" s="1"/>
  <c r="H61" i="13" s="1"/>
  <c r="H60" i="13" s="1"/>
  <c r="H59" i="13" s="1"/>
  <c r="H58" i="13" s="1"/>
  <c r="H57" i="13" s="1"/>
  <c r="H56" i="13" s="1"/>
  <c r="H55" i="13" s="1"/>
  <c r="H54" i="13" s="1"/>
  <c r="H53" i="13" s="1"/>
  <c r="H52" i="13" s="1"/>
  <c r="H51" i="13" s="1"/>
  <c r="H50" i="13" s="1"/>
  <c r="H49" i="13" s="1"/>
  <c r="H48" i="13" s="1"/>
  <c r="H47" i="13" s="1"/>
  <c r="H46" i="13" s="1"/>
  <c r="H45" i="13" s="1"/>
  <c r="H44" i="13" s="1"/>
  <c r="H43" i="13" s="1"/>
  <c r="H42" i="13" s="1"/>
  <c r="H41" i="13" s="1"/>
  <c r="H40" i="13" s="1"/>
  <c r="H39" i="13" s="1"/>
  <c r="H38" i="13" s="1"/>
  <c r="H37" i="13" s="1"/>
  <c r="H36" i="13" s="1"/>
  <c r="H35" i="13" s="1"/>
  <c r="H34" i="13" s="1"/>
  <c r="H33" i="13" s="1"/>
  <c r="H32" i="13" s="1"/>
  <c r="H31" i="13" s="1"/>
  <c r="H30" i="13" s="1"/>
  <c r="H29" i="13" s="1"/>
  <c r="G76" i="13"/>
  <c r="A79" i="13"/>
  <c r="S78" i="13"/>
  <c r="F76" i="7"/>
  <c r="G76" i="7" s="1"/>
  <c r="J76" i="14"/>
  <c r="D70" i="17" s="1"/>
  <c r="A78" i="7"/>
  <c r="S83" i="7"/>
  <c r="B77" i="7"/>
  <c r="I77" i="7"/>
  <c r="C77" i="7"/>
  <c r="E77" i="7" s="1"/>
  <c r="I77" i="30"/>
  <c r="J77" i="30" s="1"/>
  <c r="N76" i="28"/>
  <c r="O76" i="28"/>
  <c r="E76" i="28"/>
  <c r="G76" i="28"/>
  <c r="C76" i="28"/>
  <c r="B76" i="28"/>
  <c r="M76" i="28"/>
  <c r="I76" i="28"/>
  <c r="D76" i="28"/>
  <c r="Q76" i="28"/>
  <c r="H76" i="28"/>
  <c r="P76" i="28"/>
  <c r="L76" i="28"/>
  <c r="K76" i="28"/>
  <c r="J76" i="28"/>
  <c r="F76" i="28"/>
  <c r="AA106" i="21"/>
  <c r="G77" i="14"/>
  <c r="A77" i="28"/>
  <c r="AA84" i="28"/>
  <c r="V87" i="30"/>
  <c r="L78" i="30"/>
  <c r="C78" i="30"/>
  <c r="F78" i="30" s="1"/>
  <c r="D78" i="30"/>
  <c r="H78" i="30" s="1"/>
  <c r="B78" i="30"/>
  <c r="E78" i="30" s="1"/>
  <c r="A79" i="30"/>
  <c r="AF84" i="20"/>
  <c r="D78" i="25"/>
  <c r="B78" i="25"/>
  <c r="E78" i="25"/>
  <c r="F78" i="25"/>
  <c r="G78" i="25"/>
  <c r="C78" i="25"/>
  <c r="A79" i="25"/>
  <c r="P77" i="21"/>
  <c r="J77" i="21"/>
  <c r="C77" i="21"/>
  <c r="B77" i="21"/>
  <c r="Q77" i="21"/>
  <c r="I77" i="21"/>
  <c r="G77" i="21"/>
  <c r="L77" i="21"/>
  <c r="F77" i="21"/>
  <c r="O77" i="21"/>
  <c r="D77" i="21"/>
  <c r="M77" i="21"/>
  <c r="N77" i="21"/>
  <c r="K77" i="21"/>
  <c r="E77" i="21"/>
  <c r="H77" i="21"/>
  <c r="A78" i="21"/>
  <c r="Q85" i="25"/>
  <c r="A72" i="17"/>
  <c r="D78" i="14"/>
  <c r="H78" i="14" s="1"/>
  <c r="C78" i="14"/>
  <c r="F78" i="14" s="1"/>
  <c r="L78" i="14"/>
  <c r="B78" i="14"/>
  <c r="E78" i="14" s="1"/>
  <c r="V83" i="14"/>
  <c r="A79" i="14"/>
  <c r="E79" i="16"/>
  <c r="H79" i="16"/>
  <c r="B79" i="16"/>
  <c r="C79" i="16"/>
  <c r="D79" i="16"/>
  <c r="G79" i="16"/>
  <c r="I79" i="16"/>
  <c r="F79" i="16"/>
  <c r="S84" i="16"/>
  <c r="A80" i="16"/>
  <c r="J76" i="23" l="1"/>
  <c r="I76" i="23" s="1"/>
  <c r="G78" i="30"/>
  <c r="C76" i="9"/>
  <c r="L76" i="23"/>
  <c r="L76" i="9"/>
  <c r="K76" i="9" s="1"/>
  <c r="J76" i="9"/>
  <c r="I76" i="9" s="1"/>
  <c r="O66" i="28"/>
  <c r="P65" i="28"/>
  <c r="P76" i="23"/>
  <c r="O76" i="23" s="1"/>
  <c r="K76" i="23"/>
  <c r="N76" i="23"/>
  <c r="M76" i="23" s="1"/>
  <c r="C76" i="29"/>
  <c r="M74" i="23"/>
  <c r="G76" i="9"/>
  <c r="O60" i="22"/>
  <c r="P59" i="22"/>
  <c r="L41" i="26"/>
  <c r="K42" i="26"/>
  <c r="L75" i="23"/>
  <c r="K75" i="23" s="1"/>
  <c r="G75" i="23"/>
  <c r="O50" i="21"/>
  <c r="P49" i="21"/>
  <c r="N75" i="9"/>
  <c r="B71" i="17"/>
  <c r="A70" i="19"/>
  <c r="F70" i="19" s="1"/>
  <c r="K75" i="29"/>
  <c r="B69" i="19" s="1"/>
  <c r="S74" i="29"/>
  <c r="R74" i="29" s="1"/>
  <c r="D68" i="19" s="1"/>
  <c r="C71" i="17"/>
  <c r="L72" i="17"/>
  <c r="Q75" i="29"/>
  <c r="P75" i="29" s="1"/>
  <c r="F72" i="17"/>
  <c r="J77" i="14"/>
  <c r="D71" i="17" s="1"/>
  <c r="B77" i="29"/>
  <c r="A71" i="19" s="1"/>
  <c r="F71" i="19" s="1"/>
  <c r="H77" i="29"/>
  <c r="J77" i="29" s="1"/>
  <c r="E77" i="29"/>
  <c r="F77" i="29"/>
  <c r="O77" i="29" s="1"/>
  <c r="N77" i="29" s="1"/>
  <c r="L71" i="19" s="1"/>
  <c r="I77" i="29"/>
  <c r="G77" i="29"/>
  <c r="D77" i="29"/>
  <c r="M77" i="29" s="1"/>
  <c r="AF82" i="29"/>
  <c r="A78" i="29"/>
  <c r="G76" i="29"/>
  <c r="H76" i="29"/>
  <c r="E76" i="29"/>
  <c r="O76" i="29"/>
  <c r="N76" i="29" s="1"/>
  <c r="L70" i="19" s="1"/>
  <c r="S79" i="27"/>
  <c r="A78" i="27"/>
  <c r="C77" i="27"/>
  <c r="I77" i="27"/>
  <c r="D77" i="27"/>
  <c r="H77" i="27"/>
  <c r="E77" i="27"/>
  <c r="F77" i="27"/>
  <c r="B77" i="27"/>
  <c r="G77" i="27"/>
  <c r="M77" i="20"/>
  <c r="L77" i="20" s="1"/>
  <c r="G77" i="26"/>
  <c r="E77" i="26"/>
  <c r="H77" i="26"/>
  <c r="D77" i="26"/>
  <c r="L77" i="26"/>
  <c r="B77" i="26"/>
  <c r="I77" i="26"/>
  <c r="C77" i="26"/>
  <c r="M77" i="26"/>
  <c r="J77" i="26"/>
  <c r="F77" i="26"/>
  <c r="K77" i="26"/>
  <c r="H77" i="20"/>
  <c r="J77" i="20" s="1"/>
  <c r="W85" i="26"/>
  <c r="A78" i="26"/>
  <c r="AA84" i="23"/>
  <c r="A78" i="23"/>
  <c r="N77" i="23"/>
  <c r="M77" i="23"/>
  <c r="D77" i="23"/>
  <c r="H77" i="23" s="1"/>
  <c r="G77" i="23"/>
  <c r="K77" i="23"/>
  <c r="I77" i="23"/>
  <c r="F77" i="23"/>
  <c r="J77" i="23" s="1"/>
  <c r="L77" i="23"/>
  <c r="P77" i="23"/>
  <c r="E77" i="23"/>
  <c r="O77" i="23"/>
  <c r="B77" i="23"/>
  <c r="Q77" i="23"/>
  <c r="C77" i="23"/>
  <c r="V77" i="20"/>
  <c r="F77" i="9"/>
  <c r="E77" i="9" s="1"/>
  <c r="B77" i="9"/>
  <c r="Q77" i="9" s="1"/>
  <c r="D77" i="9"/>
  <c r="C77" i="9" s="1"/>
  <c r="P75" i="20"/>
  <c r="S75" i="20"/>
  <c r="R75" i="20" s="1"/>
  <c r="AA81" i="9"/>
  <c r="A78" i="9"/>
  <c r="I78" i="20"/>
  <c r="F78" i="20"/>
  <c r="B78" i="20"/>
  <c r="A79" i="20"/>
  <c r="D78" i="20"/>
  <c r="AA86" i="22"/>
  <c r="A79" i="22"/>
  <c r="O78" i="22"/>
  <c r="I78" i="22"/>
  <c r="P78" i="22"/>
  <c r="F78" i="22"/>
  <c r="Q78" i="22"/>
  <c r="C78" i="22"/>
  <c r="G78" i="22"/>
  <c r="E78" i="22"/>
  <c r="B78" i="22"/>
  <c r="D78" i="22"/>
  <c r="M78" i="22"/>
  <c r="L78" i="22"/>
  <c r="H78" i="22"/>
  <c r="N78" i="22"/>
  <c r="K78" i="22"/>
  <c r="J78" i="22"/>
  <c r="L76" i="20"/>
  <c r="K76" i="20" s="1"/>
  <c r="Q76" i="20"/>
  <c r="E77" i="20"/>
  <c r="G78" i="14"/>
  <c r="B72" i="17" s="1"/>
  <c r="D77" i="7"/>
  <c r="F77" i="7" s="1"/>
  <c r="G77" i="7" s="1"/>
  <c r="S84" i="7"/>
  <c r="A79" i="7"/>
  <c r="I77" i="15"/>
  <c r="B77" i="15"/>
  <c r="G77" i="15"/>
  <c r="E77" i="15"/>
  <c r="C77" i="15"/>
  <c r="D77" i="15"/>
  <c r="H77" i="15"/>
  <c r="F77" i="15"/>
  <c r="C78" i="7"/>
  <c r="E78" i="7" s="1"/>
  <c r="B78" i="7"/>
  <c r="D78" i="7" s="1"/>
  <c r="I78" i="7"/>
  <c r="I78" i="14"/>
  <c r="S80" i="15"/>
  <c r="A78" i="15"/>
  <c r="S79" i="13"/>
  <c r="A80" i="13"/>
  <c r="E79" i="13"/>
  <c r="C79" i="13"/>
  <c r="F79" i="13"/>
  <c r="B79" i="13"/>
  <c r="G79" i="13"/>
  <c r="I79" i="13"/>
  <c r="D79" i="13"/>
  <c r="H79" i="13"/>
  <c r="I78" i="30"/>
  <c r="J78" i="30" s="1"/>
  <c r="Q86" i="25"/>
  <c r="P78" i="21"/>
  <c r="F78" i="21"/>
  <c r="I78" i="21"/>
  <c r="H78" i="21"/>
  <c r="O78" i="21"/>
  <c r="G78" i="21"/>
  <c r="K78" i="21"/>
  <c r="D78" i="21"/>
  <c r="J78" i="21"/>
  <c r="M78" i="21"/>
  <c r="Q78" i="21"/>
  <c r="E78" i="21"/>
  <c r="N78" i="21"/>
  <c r="C78" i="21"/>
  <c r="B78" i="21"/>
  <c r="L78" i="21"/>
  <c r="A79" i="21"/>
  <c r="AF85" i="20"/>
  <c r="C79" i="30"/>
  <c r="F79" i="30" s="1"/>
  <c r="L79" i="30"/>
  <c r="B79" i="30"/>
  <c r="E79" i="30" s="1"/>
  <c r="D79" i="30"/>
  <c r="H79" i="30" s="1"/>
  <c r="A80" i="30"/>
  <c r="AA85" i="28"/>
  <c r="A78" i="28"/>
  <c r="J77" i="28"/>
  <c r="L77" i="28"/>
  <c r="B77" i="28"/>
  <c r="K77" i="28"/>
  <c r="I77" i="28"/>
  <c r="H77" i="28"/>
  <c r="P77" i="28"/>
  <c r="G77" i="28"/>
  <c r="M77" i="28"/>
  <c r="Q77" i="28"/>
  <c r="N77" i="28"/>
  <c r="D77" i="28"/>
  <c r="C77" i="28"/>
  <c r="O77" i="28"/>
  <c r="E77" i="28"/>
  <c r="F77" i="28"/>
  <c r="G79" i="25"/>
  <c r="D79" i="25"/>
  <c r="E79" i="25"/>
  <c r="B79" i="25"/>
  <c r="C79" i="25"/>
  <c r="F79" i="25"/>
  <c r="A80" i="25"/>
  <c r="AA107" i="21"/>
  <c r="V88" i="30"/>
  <c r="G80" i="16"/>
  <c r="I80" i="16"/>
  <c r="D80" i="16"/>
  <c r="E80" i="16"/>
  <c r="B80" i="16"/>
  <c r="H80" i="16"/>
  <c r="C80" i="16"/>
  <c r="F80" i="16"/>
  <c r="S85" i="16"/>
  <c r="A81" i="16"/>
  <c r="A73" i="17"/>
  <c r="C79" i="14"/>
  <c r="F79" i="14" s="1"/>
  <c r="L79" i="14"/>
  <c r="F73" i="17" s="1"/>
  <c r="D79" i="14"/>
  <c r="H79" i="14" s="1"/>
  <c r="L73" i="17" s="1"/>
  <c r="B79" i="14"/>
  <c r="E79" i="14" s="1"/>
  <c r="V84" i="14"/>
  <c r="A80" i="14"/>
  <c r="N76" i="9" l="1"/>
  <c r="S75" i="29"/>
  <c r="R75" i="29" s="1"/>
  <c r="J77" i="9"/>
  <c r="I77" i="9" s="1"/>
  <c r="C77" i="29"/>
  <c r="H77" i="9"/>
  <c r="G77" i="9" s="1"/>
  <c r="O65" i="28"/>
  <c r="P64" i="28"/>
  <c r="N75" i="23"/>
  <c r="Q77" i="29"/>
  <c r="P77" i="29" s="1"/>
  <c r="L77" i="29"/>
  <c r="K77" i="29" s="1"/>
  <c r="V77" i="29"/>
  <c r="M75" i="23"/>
  <c r="P75" i="23"/>
  <c r="K41" i="26"/>
  <c r="L40" i="26"/>
  <c r="O49" i="21"/>
  <c r="P48" i="21"/>
  <c r="L77" i="9"/>
  <c r="K77" i="9" s="1"/>
  <c r="O59" i="22"/>
  <c r="P58" i="22"/>
  <c r="M75" i="9"/>
  <c r="M76" i="9"/>
  <c r="D69" i="19"/>
  <c r="C69" i="19"/>
  <c r="G79" i="30"/>
  <c r="C72" i="17"/>
  <c r="AF83" i="29"/>
  <c r="A79" i="29"/>
  <c r="J76" i="29"/>
  <c r="K76" i="29" s="1"/>
  <c r="B70" i="19" s="1"/>
  <c r="Q76" i="29"/>
  <c r="F78" i="29"/>
  <c r="E78" i="29" s="1"/>
  <c r="B78" i="29"/>
  <c r="A72" i="19" s="1"/>
  <c r="F72" i="19" s="1"/>
  <c r="D78" i="29"/>
  <c r="M78" i="29" s="1"/>
  <c r="I78" i="29"/>
  <c r="G78" i="29" s="1"/>
  <c r="K77" i="20"/>
  <c r="B71" i="19" s="1"/>
  <c r="E78" i="27"/>
  <c r="H78" i="27"/>
  <c r="B78" i="27"/>
  <c r="G78" i="27"/>
  <c r="C78" i="27"/>
  <c r="F78" i="27"/>
  <c r="I78" i="27"/>
  <c r="D78" i="27"/>
  <c r="S80" i="27"/>
  <c r="A79" i="27"/>
  <c r="Q77" i="20"/>
  <c r="P77" i="20" s="1"/>
  <c r="C71" i="19" s="1"/>
  <c r="B78" i="26"/>
  <c r="H78" i="26"/>
  <c r="C78" i="26"/>
  <c r="M78" i="26"/>
  <c r="K78" i="26"/>
  <c r="D78" i="26"/>
  <c r="J78" i="26"/>
  <c r="L78" i="26"/>
  <c r="I78" i="26"/>
  <c r="G78" i="26"/>
  <c r="F78" i="26"/>
  <c r="E78" i="26"/>
  <c r="W86" i="26"/>
  <c r="A79" i="26"/>
  <c r="D79" i="22"/>
  <c r="L79" i="22"/>
  <c r="B79" i="22"/>
  <c r="M79" i="22"/>
  <c r="Q79" i="22"/>
  <c r="K79" i="22"/>
  <c r="F79" i="22"/>
  <c r="O79" i="22"/>
  <c r="P79" i="22"/>
  <c r="N79" i="22"/>
  <c r="C79" i="22"/>
  <c r="I79" i="22"/>
  <c r="G79" i="22"/>
  <c r="H79" i="22"/>
  <c r="J79" i="22"/>
  <c r="E79" i="22"/>
  <c r="AA87" i="22"/>
  <c r="A80" i="22"/>
  <c r="P76" i="20"/>
  <c r="S76" i="20"/>
  <c r="R76" i="20" s="1"/>
  <c r="M78" i="20"/>
  <c r="C78" i="20"/>
  <c r="D79" i="20"/>
  <c r="C79" i="20" s="1"/>
  <c r="A80" i="20"/>
  <c r="I79" i="20"/>
  <c r="F79" i="20"/>
  <c r="O79" i="20" s="1"/>
  <c r="N79" i="20" s="1"/>
  <c r="B79" i="20"/>
  <c r="V78" i="20"/>
  <c r="E78" i="20"/>
  <c r="O78" i="20"/>
  <c r="N78" i="20" s="1"/>
  <c r="G78" i="20"/>
  <c r="H78" i="20"/>
  <c r="J78" i="20" s="1"/>
  <c r="B78" i="9"/>
  <c r="Q78" i="9" s="1"/>
  <c r="D78" i="9"/>
  <c r="H78" i="9" s="1"/>
  <c r="G78" i="9" s="1"/>
  <c r="F78" i="9"/>
  <c r="E78" i="9" s="1"/>
  <c r="AA82" i="9"/>
  <c r="A79" i="9"/>
  <c r="G78" i="23"/>
  <c r="P78" i="23"/>
  <c r="Q78" i="23"/>
  <c r="D78" i="23"/>
  <c r="O78" i="23"/>
  <c r="F78" i="23"/>
  <c r="J78" i="23"/>
  <c r="K78" i="23"/>
  <c r="I78" i="23"/>
  <c r="C78" i="23"/>
  <c r="E78" i="23"/>
  <c r="L78" i="23"/>
  <c r="N78" i="23"/>
  <c r="H78" i="23"/>
  <c r="M78" i="23"/>
  <c r="B78" i="23"/>
  <c r="AA85" i="23"/>
  <c r="A79" i="23"/>
  <c r="F78" i="7"/>
  <c r="G78" i="7" s="1"/>
  <c r="S80" i="13"/>
  <c r="A81" i="13"/>
  <c r="S81" i="15"/>
  <c r="A79" i="15"/>
  <c r="E78" i="15"/>
  <c r="D78" i="15"/>
  <c r="F78" i="15"/>
  <c r="G78" i="15"/>
  <c r="I78" i="15"/>
  <c r="C78" i="15"/>
  <c r="H78" i="15"/>
  <c r="B78" i="15"/>
  <c r="J78" i="14"/>
  <c r="D72" i="17" s="1"/>
  <c r="I79" i="7"/>
  <c r="B79" i="7"/>
  <c r="C79" i="7"/>
  <c r="E79" i="7" s="1"/>
  <c r="A80" i="7"/>
  <c r="S85" i="7"/>
  <c r="I80" i="13"/>
  <c r="C80" i="13"/>
  <c r="E80" i="13"/>
  <c r="G80" i="13"/>
  <c r="H80" i="13"/>
  <c r="B80" i="13"/>
  <c r="D80" i="13"/>
  <c r="F80" i="13"/>
  <c r="I79" i="30"/>
  <c r="J79" i="30" s="1"/>
  <c r="L80" i="30"/>
  <c r="B80" i="30"/>
  <c r="E80" i="30" s="1"/>
  <c r="D80" i="30"/>
  <c r="H80" i="30" s="1"/>
  <c r="C80" i="30"/>
  <c r="F80" i="30" s="1"/>
  <c r="A81" i="30"/>
  <c r="AA108" i="21"/>
  <c r="AF86" i="20"/>
  <c r="D80" i="25"/>
  <c r="E80" i="25"/>
  <c r="G80" i="25"/>
  <c r="B80" i="25"/>
  <c r="C80" i="25"/>
  <c r="F80" i="25"/>
  <c r="A81" i="25"/>
  <c r="V89" i="30"/>
  <c r="AA86" i="28"/>
  <c r="A79" i="28"/>
  <c r="Q87" i="25"/>
  <c r="I78" i="28"/>
  <c r="P78" i="28"/>
  <c r="D78" i="28"/>
  <c r="B78" i="28"/>
  <c r="N78" i="28"/>
  <c r="H78" i="28"/>
  <c r="Q78" i="28"/>
  <c r="F78" i="28"/>
  <c r="M78" i="28"/>
  <c r="L78" i="28"/>
  <c r="J78" i="28"/>
  <c r="K78" i="28"/>
  <c r="O78" i="28"/>
  <c r="G78" i="28"/>
  <c r="E78" i="28"/>
  <c r="C78" i="28"/>
  <c r="G79" i="14"/>
  <c r="I79" i="14"/>
  <c r="N79" i="21"/>
  <c r="F79" i="21"/>
  <c r="E79" i="21"/>
  <c r="Q79" i="21"/>
  <c r="B79" i="21"/>
  <c r="P79" i="21"/>
  <c r="G79" i="21"/>
  <c r="O79" i="21"/>
  <c r="H79" i="21"/>
  <c r="I79" i="21"/>
  <c r="J79" i="21"/>
  <c r="D79" i="21"/>
  <c r="C79" i="21"/>
  <c r="L79" i="21"/>
  <c r="M79" i="21"/>
  <c r="K79" i="21"/>
  <c r="A80" i="21"/>
  <c r="A74" i="17"/>
  <c r="C80" i="14"/>
  <c r="F80" i="14" s="1"/>
  <c r="D80" i="14"/>
  <c r="H80" i="14" s="1"/>
  <c r="L80" i="14"/>
  <c r="B80" i="14"/>
  <c r="E80" i="14" s="1"/>
  <c r="V85" i="14"/>
  <c r="A81" i="14"/>
  <c r="F81" i="16"/>
  <c r="B81" i="16"/>
  <c r="C81" i="16"/>
  <c r="I81" i="16"/>
  <c r="E81" i="16"/>
  <c r="D81" i="16"/>
  <c r="G81" i="16"/>
  <c r="H81" i="16"/>
  <c r="S86" i="16"/>
  <c r="A82" i="16"/>
  <c r="C78" i="29" l="1"/>
  <c r="O78" i="29"/>
  <c r="N78" i="29" s="1"/>
  <c r="H78" i="29"/>
  <c r="J78" i="29" s="1"/>
  <c r="L78" i="9"/>
  <c r="K78" i="9" s="1"/>
  <c r="P63" i="28"/>
  <c r="O64" i="28"/>
  <c r="C78" i="9"/>
  <c r="Q78" i="29"/>
  <c r="P78" i="29" s="1"/>
  <c r="L78" i="29"/>
  <c r="K78" i="29" s="1"/>
  <c r="K40" i="26"/>
  <c r="L39" i="26"/>
  <c r="J78" i="9"/>
  <c r="I78" i="9" s="1"/>
  <c r="O75" i="23"/>
  <c r="P74" i="23"/>
  <c r="O48" i="21"/>
  <c r="P47" i="21"/>
  <c r="N77" i="9"/>
  <c r="V78" i="29"/>
  <c r="P57" i="22"/>
  <c r="O58" i="22"/>
  <c r="S77" i="29"/>
  <c r="B73" i="17"/>
  <c r="L72" i="19"/>
  <c r="F74" i="17"/>
  <c r="G80" i="30"/>
  <c r="L74" i="17"/>
  <c r="C73" i="17"/>
  <c r="P76" i="29"/>
  <c r="C70" i="19" s="1"/>
  <c r="S76" i="29"/>
  <c r="R76" i="29" s="1"/>
  <c r="D70" i="19" s="1"/>
  <c r="O79" i="29"/>
  <c r="N79" i="29" s="1"/>
  <c r="L73" i="19" s="1"/>
  <c r="I79" i="29"/>
  <c r="H79" i="29" s="1"/>
  <c r="J79" i="29" s="1"/>
  <c r="D79" i="29"/>
  <c r="C79" i="29" s="1"/>
  <c r="B79" i="29"/>
  <c r="A73" i="19" s="1"/>
  <c r="F73" i="19" s="1"/>
  <c r="F79" i="29"/>
  <c r="E79" i="29" s="1"/>
  <c r="AF84" i="29"/>
  <c r="A80" i="29"/>
  <c r="M79" i="20"/>
  <c r="L79" i="20" s="1"/>
  <c r="S77" i="20"/>
  <c r="R77" i="20" s="1"/>
  <c r="D71" i="19" s="1"/>
  <c r="H79" i="27"/>
  <c r="B79" i="27"/>
  <c r="F79" i="27"/>
  <c r="E79" i="27"/>
  <c r="D79" i="27"/>
  <c r="C79" i="27"/>
  <c r="I79" i="27"/>
  <c r="G79" i="27"/>
  <c r="A80" i="27"/>
  <c r="S81" i="27"/>
  <c r="E79" i="20"/>
  <c r="F79" i="26"/>
  <c r="L79" i="26"/>
  <c r="G79" i="26"/>
  <c r="J79" i="26"/>
  <c r="M79" i="26"/>
  <c r="C79" i="26"/>
  <c r="E79" i="26"/>
  <c r="D79" i="26"/>
  <c r="I79" i="26"/>
  <c r="H79" i="26"/>
  <c r="K79" i="26"/>
  <c r="B79" i="26"/>
  <c r="W87" i="26"/>
  <c r="A80" i="26"/>
  <c r="I80" i="20"/>
  <c r="H80" i="20" s="1"/>
  <c r="J80" i="20" s="1"/>
  <c r="F80" i="20"/>
  <c r="O80" i="20" s="1"/>
  <c r="N80" i="20" s="1"/>
  <c r="D80" i="20"/>
  <c r="C80" i="20" s="1"/>
  <c r="B80" i="20"/>
  <c r="A81" i="20"/>
  <c r="H79" i="20"/>
  <c r="J79" i="20" s="1"/>
  <c r="G79" i="20"/>
  <c r="L78" i="20"/>
  <c r="K78" i="20" s="1"/>
  <c r="B72" i="19" s="1"/>
  <c r="Q78" i="20"/>
  <c r="P78" i="20" s="1"/>
  <c r="C72" i="19" s="1"/>
  <c r="AA86" i="23"/>
  <c r="A80" i="23"/>
  <c r="H80" i="22"/>
  <c r="L80" i="22"/>
  <c r="P80" i="22"/>
  <c r="G80" i="22"/>
  <c r="J80" i="22"/>
  <c r="Q80" i="22"/>
  <c r="D80" i="22"/>
  <c r="C80" i="22"/>
  <c r="I80" i="22"/>
  <c r="F80" i="22"/>
  <c r="E80" i="22"/>
  <c r="N80" i="22"/>
  <c r="K80" i="22"/>
  <c r="M80" i="22"/>
  <c r="B80" i="22"/>
  <c r="O80" i="22"/>
  <c r="J79" i="9"/>
  <c r="I79" i="9" s="1"/>
  <c r="E79" i="9"/>
  <c r="B79" i="9"/>
  <c r="Q79" i="9" s="1"/>
  <c r="F79" i="9"/>
  <c r="D79" i="9"/>
  <c r="H79" i="9" s="1"/>
  <c r="G79" i="9" s="1"/>
  <c r="AA88" i="22"/>
  <c r="A81" i="22"/>
  <c r="AA83" i="9"/>
  <c r="A80" i="9"/>
  <c r="O79" i="23"/>
  <c r="H79" i="23"/>
  <c r="B79" i="23"/>
  <c r="J79" i="23"/>
  <c r="P79" i="23"/>
  <c r="F79" i="23"/>
  <c r="I79" i="23"/>
  <c r="C79" i="23"/>
  <c r="L79" i="23"/>
  <c r="E79" i="23"/>
  <c r="K79" i="23"/>
  <c r="M79" i="23"/>
  <c r="D79" i="23"/>
  <c r="G79" i="23"/>
  <c r="Q79" i="23"/>
  <c r="N79" i="23"/>
  <c r="V79" i="20"/>
  <c r="I80" i="30"/>
  <c r="J80" i="30" s="1"/>
  <c r="S86" i="7"/>
  <c r="A81" i="7"/>
  <c r="B80" i="7"/>
  <c r="I80" i="7"/>
  <c r="C80" i="7"/>
  <c r="E80" i="7" s="1"/>
  <c r="H79" i="15"/>
  <c r="I79" i="15"/>
  <c r="F79" i="15"/>
  <c r="D79" i="15"/>
  <c r="E79" i="15"/>
  <c r="C79" i="15"/>
  <c r="G79" i="15"/>
  <c r="B79" i="15"/>
  <c r="D79" i="7"/>
  <c r="F79" i="7" s="1"/>
  <c r="G79" i="7" s="1"/>
  <c r="S82" i="15"/>
  <c r="A80" i="15"/>
  <c r="H81" i="13"/>
  <c r="E81" i="13"/>
  <c r="G81" i="13"/>
  <c r="C81" i="13"/>
  <c r="I81" i="13"/>
  <c r="F81" i="13"/>
  <c r="B81" i="13"/>
  <c r="D81" i="13"/>
  <c r="I80" i="14"/>
  <c r="C74" i="17" s="1"/>
  <c r="S81" i="13"/>
  <c r="A82" i="13"/>
  <c r="AF87" i="20"/>
  <c r="E80" i="21"/>
  <c r="F80" i="21"/>
  <c r="D80" i="21"/>
  <c r="N80" i="21"/>
  <c r="Q80" i="21"/>
  <c r="O80" i="21"/>
  <c r="C80" i="21"/>
  <c r="G80" i="21"/>
  <c r="H80" i="21"/>
  <c r="J80" i="21"/>
  <c r="M80" i="21"/>
  <c r="B80" i="21"/>
  <c r="P80" i="21"/>
  <c r="I80" i="21"/>
  <c r="K80" i="21"/>
  <c r="L80" i="21"/>
  <c r="A81" i="21"/>
  <c r="A80" i="28"/>
  <c r="AA87" i="28"/>
  <c r="G80" i="14"/>
  <c r="V90" i="30"/>
  <c r="AA109" i="21"/>
  <c r="Q88" i="25"/>
  <c r="G81" i="25"/>
  <c r="E81" i="25"/>
  <c r="B81" i="25"/>
  <c r="D81" i="25"/>
  <c r="C81" i="25"/>
  <c r="F81" i="25"/>
  <c r="A82" i="25"/>
  <c r="L81" i="30"/>
  <c r="C81" i="30"/>
  <c r="F81" i="30" s="1"/>
  <c r="B81" i="30"/>
  <c r="E81" i="30" s="1"/>
  <c r="D81" i="30"/>
  <c r="H81" i="30" s="1"/>
  <c r="A82" i="30"/>
  <c r="J79" i="14"/>
  <c r="D73" i="17" s="1"/>
  <c r="I79" i="28"/>
  <c r="K79" i="28"/>
  <c r="N79" i="28"/>
  <c r="F79" i="28"/>
  <c r="O79" i="28"/>
  <c r="D79" i="28"/>
  <c r="C79" i="28"/>
  <c r="H79" i="28"/>
  <c r="G79" i="28"/>
  <c r="B79" i="28"/>
  <c r="L79" i="28"/>
  <c r="M79" i="28"/>
  <c r="Q79" i="28"/>
  <c r="J79" i="28"/>
  <c r="E79" i="28"/>
  <c r="P79" i="28"/>
  <c r="G82" i="16"/>
  <c r="E82" i="16"/>
  <c r="D82" i="16"/>
  <c r="H82" i="16"/>
  <c r="I82" i="16"/>
  <c r="B82" i="16"/>
  <c r="C82" i="16"/>
  <c r="F82" i="16"/>
  <c r="S87" i="16"/>
  <c r="A83" i="16"/>
  <c r="A75" i="17"/>
  <c r="B81" i="14"/>
  <c r="E81" i="14" s="1"/>
  <c r="D81" i="14"/>
  <c r="H81" i="14" s="1"/>
  <c r="L81" i="14"/>
  <c r="C81" i="14"/>
  <c r="F81" i="14" s="1"/>
  <c r="V86" i="14"/>
  <c r="A82" i="14"/>
  <c r="C79" i="9" l="1"/>
  <c r="O63" i="28"/>
  <c r="P62" i="28"/>
  <c r="P56" i="22"/>
  <c r="O57" i="22"/>
  <c r="G79" i="29"/>
  <c r="M77" i="9"/>
  <c r="P46" i="21"/>
  <c r="O47" i="21"/>
  <c r="M79" i="29"/>
  <c r="L79" i="9"/>
  <c r="N78" i="9"/>
  <c r="K39" i="26"/>
  <c r="L38" i="26"/>
  <c r="V79" i="29"/>
  <c r="R77" i="29"/>
  <c r="S78" i="29"/>
  <c r="O74" i="23"/>
  <c r="P73" i="23"/>
  <c r="B74" i="17"/>
  <c r="G81" i="30"/>
  <c r="L75" i="17"/>
  <c r="F75" i="17"/>
  <c r="B80" i="29"/>
  <c r="A74" i="19" s="1"/>
  <c r="F74" i="19" s="1"/>
  <c r="F80" i="29"/>
  <c r="E80" i="29"/>
  <c r="O80" i="29"/>
  <c r="N80" i="29" s="1"/>
  <c r="L74" i="19" s="1"/>
  <c r="D80" i="29"/>
  <c r="M80" i="29" s="1"/>
  <c r="I80" i="29"/>
  <c r="H80" i="29" s="1"/>
  <c r="J80" i="29" s="1"/>
  <c r="AF85" i="29"/>
  <c r="A81" i="29"/>
  <c r="V80" i="20"/>
  <c r="S78" i="20"/>
  <c r="R78" i="20" s="1"/>
  <c r="D72" i="19" s="1"/>
  <c r="A81" i="27"/>
  <c r="S82" i="27"/>
  <c r="F80" i="27"/>
  <c r="B80" i="27"/>
  <c r="C80" i="27"/>
  <c r="D80" i="27"/>
  <c r="E80" i="27"/>
  <c r="H80" i="27"/>
  <c r="I80" i="27"/>
  <c r="G80" i="27"/>
  <c r="G80" i="20"/>
  <c r="C80" i="26"/>
  <c r="L80" i="26"/>
  <c r="F80" i="26"/>
  <c r="M80" i="26"/>
  <c r="K80" i="26"/>
  <c r="I80" i="26"/>
  <c r="D80" i="26"/>
  <c r="E80" i="26"/>
  <c r="G80" i="26"/>
  <c r="H80" i="26"/>
  <c r="J80" i="26"/>
  <c r="B80" i="26"/>
  <c r="W88" i="26"/>
  <c r="A81" i="26"/>
  <c r="E80" i="20"/>
  <c r="E80" i="23"/>
  <c r="P80" i="23"/>
  <c r="L80" i="23"/>
  <c r="K80" i="23"/>
  <c r="G80" i="23"/>
  <c r="C80" i="23"/>
  <c r="N80" i="23"/>
  <c r="F80" i="23"/>
  <c r="B80" i="23"/>
  <c r="D80" i="23"/>
  <c r="Q80" i="23"/>
  <c r="M80" i="23"/>
  <c r="O80" i="23"/>
  <c r="J80" i="23"/>
  <c r="I80" i="23"/>
  <c r="H80" i="23"/>
  <c r="AA87" i="23"/>
  <c r="A81" i="23"/>
  <c r="D80" i="9"/>
  <c r="H80" i="9" s="1"/>
  <c r="F80" i="9"/>
  <c r="E80" i="9" s="1"/>
  <c r="B80" i="9"/>
  <c r="Q80" i="9" s="1"/>
  <c r="C80" i="9"/>
  <c r="K79" i="20"/>
  <c r="B73" i="19" s="1"/>
  <c r="AA84" i="9"/>
  <c r="A81" i="9"/>
  <c r="Q79" i="20"/>
  <c r="A82" i="20"/>
  <c r="B81" i="20"/>
  <c r="F81" i="20"/>
  <c r="E81" i="20" s="1"/>
  <c r="D81" i="20"/>
  <c r="I81" i="20"/>
  <c r="M81" i="22"/>
  <c r="C81" i="22"/>
  <c r="E81" i="22"/>
  <c r="Q81" i="22"/>
  <c r="F81" i="22"/>
  <c r="P81" i="22"/>
  <c r="B81" i="22"/>
  <c r="H81" i="22"/>
  <c r="G81" i="22"/>
  <c r="K81" i="22"/>
  <c r="D81" i="22"/>
  <c r="I81" i="22"/>
  <c r="O81" i="22"/>
  <c r="J81" i="22"/>
  <c r="N81" i="22"/>
  <c r="L81" i="22"/>
  <c r="A82" i="22"/>
  <c r="AA89" i="22"/>
  <c r="M80" i="20"/>
  <c r="G81" i="14"/>
  <c r="A83" i="13"/>
  <c r="S82" i="13"/>
  <c r="I81" i="30"/>
  <c r="J81" i="30" s="1"/>
  <c r="D80" i="7"/>
  <c r="F80" i="7" s="1"/>
  <c r="H80" i="7" s="1"/>
  <c r="H79" i="7" s="1"/>
  <c r="H78" i="7" s="1"/>
  <c r="H77" i="7" s="1"/>
  <c r="H76" i="7" s="1"/>
  <c r="H75" i="7" s="1"/>
  <c r="H74" i="7" s="1"/>
  <c r="H73" i="7" s="1"/>
  <c r="H72" i="7" s="1"/>
  <c r="H71" i="7" s="1"/>
  <c r="H70" i="7" s="1"/>
  <c r="H69" i="7" s="1"/>
  <c r="H68" i="7" s="1"/>
  <c r="H67" i="7" s="1"/>
  <c r="H66" i="7" s="1"/>
  <c r="H65" i="7" s="1"/>
  <c r="H64" i="7" s="1"/>
  <c r="H63" i="7" s="1"/>
  <c r="H62" i="7" s="1"/>
  <c r="H61" i="7" s="1"/>
  <c r="H60" i="7" s="1"/>
  <c r="H59" i="7" s="1"/>
  <c r="H58" i="7" s="1"/>
  <c r="H57" i="7" s="1"/>
  <c r="H56" i="7" s="1"/>
  <c r="H55" i="7" s="1"/>
  <c r="H54" i="7" s="1"/>
  <c r="H53" i="7" s="1"/>
  <c r="H52" i="7" s="1"/>
  <c r="H51" i="7" s="1"/>
  <c r="H50" i="7" s="1"/>
  <c r="H49" i="7" s="1"/>
  <c r="H48" i="7" s="1"/>
  <c r="H47" i="7" s="1"/>
  <c r="H46" i="7" s="1"/>
  <c r="H45" i="7" s="1"/>
  <c r="H44" i="7" s="1"/>
  <c r="H43" i="7" s="1"/>
  <c r="H42" i="7" s="1"/>
  <c r="H41" i="7" s="1"/>
  <c r="H40" i="7" s="1"/>
  <c r="H39" i="7" s="1"/>
  <c r="H38" i="7" s="1"/>
  <c r="H37" i="7" s="1"/>
  <c r="H36" i="7" s="1"/>
  <c r="H35" i="7" s="1"/>
  <c r="H34" i="7" s="1"/>
  <c r="H33" i="7" s="1"/>
  <c r="H32" i="7" s="1"/>
  <c r="H31" i="7" s="1"/>
  <c r="H30" i="7" s="1"/>
  <c r="H29" i="7" s="1"/>
  <c r="C82" i="13"/>
  <c r="I82" i="13"/>
  <c r="H82" i="13"/>
  <c r="B82" i="13"/>
  <c r="G82" i="13"/>
  <c r="F82" i="13"/>
  <c r="E82" i="13"/>
  <c r="D82" i="13"/>
  <c r="B80" i="15"/>
  <c r="G80" i="15"/>
  <c r="D80" i="15"/>
  <c r="I80" i="15"/>
  <c r="C80" i="15"/>
  <c r="E80" i="15"/>
  <c r="F80" i="15"/>
  <c r="H80" i="15"/>
  <c r="A81" i="15"/>
  <c r="S83" i="15"/>
  <c r="S87" i="7"/>
  <c r="A82" i="7"/>
  <c r="D81" i="7"/>
  <c r="B81" i="7"/>
  <c r="C81" i="7"/>
  <c r="H81" i="7"/>
  <c r="E81" i="7"/>
  <c r="G81" i="7"/>
  <c r="F81" i="7"/>
  <c r="I81" i="7"/>
  <c r="J80" i="14"/>
  <c r="D74" i="17" s="1"/>
  <c r="I81" i="14"/>
  <c r="L82" i="30"/>
  <c r="B82" i="30"/>
  <c r="E82" i="30" s="1"/>
  <c r="C82" i="30"/>
  <c r="F82" i="30" s="1"/>
  <c r="D82" i="30"/>
  <c r="H82" i="30" s="1"/>
  <c r="A83" i="30"/>
  <c r="N81" i="21"/>
  <c r="G81" i="21"/>
  <c r="M81" i="21"/>
  <c r="O81" i="21"/>
  <c r="P81" i="21"/>
  <c r="Q81" i="21"/>
  <c r="J81" i="21"/>
  <c r="I81" i="21"/>
  <c r="B81" i="21"/>
  <c r="F81" i="21"/>
  <c r="H81" i="21"/>
  <c r="K81" i="21"/>
  <c r="C81" i="21"/>
  <c r="D81" i="21"/>
  <c r="L81" i="21"/>
  <c r="E81" i="21"/>
  <c r="A82" i="21"/>
  <c r="Q89" i="25"/>
  <c r="G82" i="25"/>
  <c r="D82" i="25"/>
  <c r="C82" i="25"/>
  <c r="F82" i="25"/>
  <c r="B82" i="25"/>
  <c r="E82" i="25"/>
  <c r="A83" i="25"/>
  <c r="AA110" i="21"/>
  <c r="AF88" i="20"/>
  <c r="V91" i="30"/>
  <c r="AA88" i="28"/>
  <c r="A81" i="28"/>
  <c r="E80" i="28"/>
  <c r="C80" i="28"/>
  <c r="L80" i="28"/>
  <c r="O80" i="28"/>
  <c r="M80" i="28"/>
  <c r="F80" i="28"/>
  <c r="D80" i="28"/>
  <c r="G80" i="28"/>
  <c r="K80" i="28"/>
  <c r="N80" i="28"/>
  <c r="H80" i="28"/>
  <c r="J80" i="28"/>
  <c r="I80" i="28"/>
  <c r="B80" i="28"/>
  <c r="Q80" i="28"/>
  <c r="P80" i="28"/>
  <c r="A76" i="17"/>
  <c r="D82" i="14"/>
  <c r="H82" i="14" s="1"/>
  <c r="L76" i="17" s="1"/>
  <c r="L82" i="14"/>
  <c r="C82" i="14"/>
  <c r="F82" i="14" s="1"/>
  <c r="B82" i="14"/>
  <c r="E82" i="14" s="1"/>
  <c r="V87" i="14"/>
  <c r="A83" i="14"/>
  <c r="D83" i="16"/>
  <c r="H83" i="16"/>
  <c r="E83" i="16"/>
  <c r="B83" i="16"/>
  <c r="F83" i="16"/>
  <c r="G83" i="16"/>
  <c r="I83" i="16"/>
  <c r="C83" i="16"/>
  <c r="S88" i="16"/>
  <c r="A84" i="16"/>
  <c r="G80" i="29" l="1"/>
  <c r="J80" i="9"/>
  <c r="I80" i="9" s="1"/>
  <c r="L80" i="29"/>
  <c r="Q80" i="29"/>
  <c r="P80" i="29" s="1"/>
  <c r="K80" i="29"/>
  <c r="C80" i="29"/>
  <c r="O62" i="28"/>
  <c r="P61" i="28"/>
  <c r="G80" i="9"/>
  <c r="R78" i="29"/>
  <c r="V80" i="29"/>
  <c r="L80" i="9"/>
  <c r="L37" i="26"/>
  <c r="K38" i="26"/>
  <c r="M78" i="9"/>
  <c r="N79" i="9"/>
  <c r="K79" i="9"/>
  <c r="Q79" i="29"/>
  <c r="P79" i="29" s="1"/>
  <c r="L79" i="29"/>
  <c r="K79" i="29" s="1"/>
  <c r="O46" i="21"/>
  <c r="P45" i="21"/>
  <c r="P55" i="22"/>
  <c r="O56" i="22"/>
  <c r="O73" i="23"/>
  <c r="P72" i="23"/>
  <c r="B75" i="17"/>
  <c r="C75" i="17"/>
  <c r="G82" i="30"/>
  <c r="F76" i="17"/>
  <c r="I81" i="29"/>
  <c r="H81" i="29" s="1"/>
  <c r="J81" i="29" s="1"/>
  <c r="D81" i="29"/>
  <c r="M81" i="29" s="1"/>
  <c r="G81" i="29"/>
  <c r="B81" i="29"/>
  <c r="V81" i="29" s="1"/>
  <c r="F81" i="29"/>
  <c r="E81" i="29" s="1"/>
  <c r="AF86" i="29"/>
  <c r="A82" i="29"/>
  <c r="J81" i="14"/>
  <c r="D75" i="17" s="1"/>
  <c r="S83" i="27"/>
  <c r="A82" i="27"/>
  <c r="C81" i="27"/>
  <c r="F81" i="27"/>
  <c r="B81" i="27"/>
  <c r="G81" i="27"/>
  <c r="E81" i="27"/>
  <c r="H81" i="27"/>
  <c r="D81" i="27"/>
  <c r="I81" i="27"/>
  <c r="O81" i="20"/>
  <c r="N81" i="20" s="1"/>
  <c r="L81" i="26"/>
  <c r="H81" i="26"/>
  <c r="K81" i="26"/>
  <c r="C81" i="26"/>
  <c r="G81" i="26"/>
  <c r="M81" i="26"/>
  <c r="J81" i="26"/>
  <c r="D81" i="26"/>
  <c r="F81" i="26"/>
  <c r="B81" i="26"/>
  <c r="I81" i="26"/>
  <c r="E81" i="26"/>
  <c r="W89" i="26"/>
  <c r="A82" i="26"/>
  <c r="J81" i="23"/>
  <c r="F81" i="23"/>
  <c r="B81" i="23"/>
  <c r="H81" i="23"/>
  <c r="Q81" i="23"/>
  <c r="M81" i="23"/>
  <c r="P81" i="23"/>
  <c r="O81" i="23"/>
  <c r="D81" i="23"/>
  <c r="C81" i="23"/>
  <c r="G81" i="23"/>
  <c r="K81" i="23"/>
  <c r="L81" i="23"/>
  <c r="I81" i="23"/>
  <c r="E81" i="23"/>
  <c r="N81" i="23"/>
  <c r="AA88" i="23"/>
  <c r="A82" i="23"/>
  <c r="A83" i="22"/>
  <c r="AA90" i="22"/>
  <c r="H81" i="20"/>
  <c r="J81" i="20" s="1"/>
  <c r="G81" i="20"/>
  <c r="J82" i="22"/>
  <c r="L82" i="22"/>
  <c r="P82" i="22"/>
  <c r="H82" i="22"/>
  <c r="F82" i="22"/>
  <c r="G82" i="22"/>
  <c r="B82" i="22"/>
  <c r="I82" i="22"/>
  <c r="K82" i="22"/>
  <c r="D82" i="22"/>
  <c r="Q82" i="22"/>
  <c r="N82" i="22"/>
  <c r="C82" i="22"/>
  <c r="E82" i="22"/>
  <c r="M82" i="22"/>
  <c r="O82" i="22"/>
  <c r="M81" i="20"/>
  <c r="C81" i="20"/>
  <c r="A75" i="19"/>
  <c r="F75" i="19" s="1"/>
  <c r="V81" i="20"/>
  <c r="I82" i="20"/>
  <c r="H82" i="20" s="1"/>
  <c r="J82" i="20" s="1"/>
  <c r="D82" i="20"/>
  <c r="C82" i="20" s="1"/>
  <c r="B82" i="20"/>
  <c r="F82" i="20"/>
  <c r="A83" i="20"/>
  <c r="Q80" i="20"/>
  <c r="P80" i="20" s="1"/>
  <c r="C74" i="19" s="1"/>
  <c r="L80" i="20"/>
  <c r="K80" i="20" s="1"/>
  <c r="B74" i="19" s="1"/>
  <c r="P79" i="20"/>
  <c r="C73" i="19" s="1"/>
  <c r="S79" i="20"/>
  <c r="R79" i="20" s="1"/>
  <c r="D73" i="19" s="1"/>
  <c r="M81" i="9"/>
  <c r="K81" i="9"/>
  <c r="F81" i="9"/>
  <c r="P81" i="9"/>
  <c r="J81" i="9"/>
  <c r="G81" i="9"/>
  <c r="I81" i="9"/>
  <c r="N81" i="9"/>
  <c r="C81" i="9"/>
  <c r="O81" i="9"/>
  <c r="E81" i="9"/>
  <c r="D81" i="9"/>
  <c r="H81" i="9"/>
  <c r="B81" i="9"/>
  <c r="Q81" i="9" s="1"/>
  <c r="L81" i="9"/>
  <c r="AA85" i="9"/>
  <c r="A82" i="9"/>
  <c r="I82" i="30"/>
  <c r="J82" i="30" s="1"/>
  <c r="A83" i="7"/>
  <c r="S88" i="7"/>
  <c r="G80" i="7"/>
  <c r="A82" i="15"/>
  <c r="S84" i="15"/>
  <c r="E81" i="15"/>
  <c r="H81" i="15"/>
  <c r="G81" i="15"/>
  <c r="F81" i="15"/>
  <c r="B81" i="15"/>
  <c r="D81" i="15"/>
  <c r="C81" i="15"/>
  <c r="I81" i="15"/>
  <c r="S83" i="13"/>
  <c r="A84" i="13"/>
  <c r="F82" i="7"/>
  <c r="C82" i="7"/>
  <c r="H82" i="7"/>
  <c r="I82" i="7"/>
  <c r="B82" i="7"/>
  <c r="G82" i="7"/>
  <c r="D82" i="7"/>
  <c r="E82" i="7"/>
  <c r="G82" i="14"/>
  <c r="H83" i="13"/>
  <c r="I83" i="13"/>
  <c r="D83" i="13"/>
  <c r="G83" i="13"/>
  <c r="E83" i="13"/>
  <c r="F83" i="13"/>
  <c r="C83" i="13"/>
  <c r="B83" i="13"/>
  <c r="E81" i="28"/>
  <c r="G81" i="28"/>
  <c r="M81" i="28"/>
  <c r="O81" i="28"/>
  <c r="C81" i="28"/>
  <c r="F81" i="28"/>
  <c r="D81" i="28"/>
  <c r="J81" i="28"/>
  <c r="Q81" i="28"/>
  <c r="K81" i="28"/>
  <c r="N81" i="28"/>
  <c r="L81" i="28"/>
  <c r="B81" i="28"/>
  <c r="I81" i="28"/>
  <c r="H81" i="28"/>
  <c r="P81" i="28"/>
  <c r="C83" i="30"/>
  <c r="F83" i="30" s="1"/>
  <c r="L83" i="30"/>
  <c r="D83" i="30"/>
  <c r="H83" i="30" s="1"/>
  <c r="B83" i="30"/>
  <c r="E83" i="30" s="1"/>
  <c r="A84" i="30"/>
  <c r="V92" i="30"/>
  <c r="J82" i="21"/>
  <c r="K82" i="21"/>
  <c r="N82" i="21"/>
  <c r="D82" i="21"/>
  <c r="L82" i="21"/>
  <c r="O82" i="21"/>
  <c r="P82" i="21"/>
  <c r="E82" i="21"/>
  <c r="I82" i="21"/>
  <c r="M82" i="21"/>
  <c r="B82" i="21"/>
  <c r="Q82" i="21"/>
  <c r="G82" i="21"/>
  <c r="C82" i="21"/>
  <c r="F82" i="21"/>
  <c r="H82" i="21"/>
  <c r="A83" i="21"/>
  <c r="AF89" i="20"/>
  <c r="I82" i="14"/>
  <c r="AA111" i="21"/>
  <c r="Q90" i="25"/>
  <c r="D83" i="25"/>
  <c r="E83" i="25"/>
  <c r="C83" i="25"/>
  <c r="B83" i="25"/>
  <c r="F83" i="25"/>
  <c r="G83" i="25"/>
  <c r="A84" i="25"/>
  <c r="AA89" i="28"/>
  <c r="A82" i="28"/>
  <c r="E84" i="16"/>
  <c r="H84" i="16"/>
  <c r="C84" i="16"/>
  <c r="F84" i="16"/>
  <c r="G84" i="16"/>
  <c r="D84" i="16"/>
  <c r="B84" i="16"/>
  <c r="I84" i="16"/>
  <c r="S89" i="16"/>
  <c r="A85" i="16"/>
  <c r="A77" i="17"/>
  <c r="L83" i="14"/>
  <c r="D83" i="14"/>
  <c r="H83" i="14" s="1"/>
  <c r="C83" i="14"/>
  <c r="F83" i="14" s="1"/>
  <c r="B83" i="14"/>
  <c r="E83" i="14" s="1"/>
  <c r="V88" i="14"/>
  <c r="A84" i="14"/>
  <c r="O81" i="29" l="1"/>
  <c r="N81" i="29" s="1"/>
  <c r="C81" i="29"/>
  <c r="O61" i="28"/>
  <c r="P60" i="28"/>
  <c r="S79" i="29"/>
  <c r="S80" i="29"/>
  <c r="R80" i="29" s="1"/>
  <c r="L81" i="29"/>
  <c r="K81" i="29" s="1"/>
  <c r="Q81" i="29"/>
  <c r="P81" i="29" s="1"/>
  <c r="R79" i="29"/>
  <c r="M79" i="9"/>
  <c r="K37" i="26"/>
  <c r="L36" i="26"/>
  <c r="K80" i="9"/>
  <c r="P80" i="9"/>
  <c r="O80" i="9" s="1"/>
  <c r="O72" i="23"/>
  <c r="P71" i="23"/>
  <c r="O55" i="22"/>
  <c r="P54" i="22"/>
  <c r="N80" i="9"/>
  <c r="M80" i="9" s="1"/>
  <c r="O45" i="21"/>
  <c r="P44" i="21"/>
  <c r="B76" i="17"/>
  <c r="L75" i="19"/>
  <c r="G83" i="30"/>
  <c r="L77" i="17"/>
  <c r="F77" i="17"/>
  <c r="C76" i="17"/>
  <c r="I82" i="29"/>
  <c r="H82" i="29" s="1"/>
  <c r="J82" i="29" s="1"/>
  <c r="D82" i="29"/>
  <c r="C82" i="29" s="1"/>
  <c r="F82" i="29"/>
  <c r="O82" i="29" s="1"/>
  <c r="N82" i="29" s="1"/>
  <c r="B82" i="29"/>
  <c r="A76" i="19" s="1"/>
  <c r="F76" i="19" s="1"/>
  <c r="AF87" i="29"/>
  <c r="A83" i="29"/>
  <c r="J82" i="14"/>
  <c r="D76" i="17" s="1"/>
  <c r="C82" i="27"/>
  <c r="F82" i="27"/>
  <c r="E82" i="27"/>
  <c r="H82" i="27"/>
  <c r="G82" i="27"/>
  <c r="B82" i="27"/>
  <c r="D82" i="27"/>
  <c r="I82" i="27"/>
  <c r="A83" i="27"/>
  <c r="S84" i="27"/>
  <c r="E82" i="26"/>
  <c r="K82" i="26"/>
  <c r="G82" i="26"/>
  <c r="L82" i="26"/>
  <c r="F82" i="26"/>
  <c r="I82" i="26"/>
  <c r="M82" i="26"/>
  <c r="C82" i="26"/>
  <c r="J82" i="26"/>
  <c r="H82" i="26"/>
  <c r="B82" i="26"/>
  <c r="D82" i="26"/>
  <c r="W90" i="26"/>
  <c r="A83" i="26"/>
  <c r="M82" i="20"/>
  <c r="L82" i="20" s="1"/>
  <c r="K82" i="20" s="1"/>
  <c r="B76" i="19" s="1"/>
  <c r="J82" i="23"/>
  <c r="H82" i="23"/>
  <c r="F82" i="23"/>
  <c r="G82" i="23"/>
  <c r="N82" i="23"/>
  <c r="D82" i="23"/>
  <c r="C82" i="23"/>
  <c r="M82" i="23"/>
  <c r="K82" i="23"/>
  <c r="O82" i="23"/>
  <c r="I82" i="23"/>
  <c r="B82" i="23"/>
  <c r="Q82" i="23"/>
  <c r="E82" i="23"/>
  <c r="L82" i="23"/>
  <c r="P82" i="23"/>
  <c r="O82" i="9"/>
  <c r="P82" i="9"/>
  <c r="Q82" i="9"/>
  <c r="H82" i="9"/>
  <c r="J82" i="9"/>
  <c r="I82" i="9"/>
  <c r="B82" i="9"/>
  <c r="F82" i="9"/>
  <c r="N82" i="9"/>
  <c r="M82" i="9"/>
  <c r="G82" i="9"/>
  <c r="L82" i="9"/>
  <c r="D82" i="9"/>
  <c r="C82" i="9"/>
  <c r="K82" i="9"/>
  <c r="E82" i="9"/>
  <c r="AA89" i="23"/>
  <c r="A83" i="23"/>
  <c r="AA86" i="9"/>
  <c r="A83" i="9"/>
  <c r="S80" i="20"/>
  <c r="R80" i="20" s="1"/>
  <c r="D74" i="19" s="1"/>
  <c r="F83" i="20"/>
  <c r="E83" i="20" s="1"/>
  <c r="B83" i="20"/>
  <c r="D83" i="20"/>
  <c r="C83" i="20" s="1"/>
  <c r="I83" i="20"/>
  <c r="A84" i="20"/>
  <c r="O82" i="20"/>
  <c r="N82" i="20" s="1"/>
  <c r="L76" i="19" s="1"/>
  <c r="E82" i="20"/>
  <c r="V82" i="20"/>
  <c r="G82" i="20"/>
  <c r="AA91" i="22"/>
  <c r="A84" i="22"/>
  <c r="Q81" i="20"/>
  <c r="P81" i="20" s="1"/>
  <c r="C75" i="19" s="1"/>
  <c r="L81" i="20"/>
  <c r="K81" i="20" s="1"/>
  <c r="B75" i="19" s="1"/>
  <c r="C83" i="22"/>
  <c r="G83" i="22"/>
  <c r="F83" i="22"/>
  <c r="Q83" i="22"/>
  <c r="N83" i="22"/>
  <c r="P83" i="22"/>
  <c r="I83" i="22"/>
  <c r="E83" i="22"/>
  <c r="H83" i="22"/>
  <c r="K83" i="22"/>
  <c r="L83" i="22"/>
  <c r="B83" i="22"/>
  <c r="M83" i="22"/>
  <c r="D83" i="22"/>
  <c r="O83" i="22"/>
  <c r="J83" i="22"/>
  <c r="S85" i="15"/>
  <c r="A83" i="15"/>
  <c r="I82" i="15"/>
  <c r="D82" i="15"/>
  <c r="B82" i="15"/>
  <c r="C82" i="15"/>
  <c r="E82" i="15"/>
  <c r="H82" i="15"/>
  <c r="G82" i="15"/>
  <c r="F82" i="15"/>
  <c r="C84" i="13"/>
  <c r="I84" i="13"/>
  <c r="E84" i="13"/>
  <c r="H84" i="13"/>
  <c r="D84" i="13"/>
  <c r="F84" i="13"/>
  <c r="G84" i="13"/>
  <c r="B84" i="13"/>
  <c r="S84" i="13"/>
  <c r="A85" i="13"/>
  <c r="A84" i="7"/>
  <c r="S89" i="7"/>
  <c r="B83" i="7"/>
  <c r="D83" i="7"/>
  <c r="I83" i="7"/>
  <c r="C83" i="7"/>
  <c r="G83" i="7"/>
  <c r="E83" i="7"/>
  <c r="F83" i="7"/>
  <c r="H83" i="7"/>
  <c r="I83" i="30"/>
  <c r="J83" i="30" s="1"/>
  <c r="I83" i="14"/>
  <c r="J82" i="28"/>
  <c r="N82" i="28"/>
  <c r="I82" i="28"/>
  <c r="Q82" i="28"/>
  <c r="E82" i="28"/>
  <c r="L82" i="28"/>
  <c r="O82" i="28"/>
  <c r="D82" i="28"/>
  <c r="H82" i="28"/>
  <c r="F82" i="28"/>
  <c r="K82" i="28"/>
  <c r="M82" i="28"/>
  <c r="P82" i="28"/>
  <c r="C82" i="28"/>
  <c r="G82" i="28"/>
  <c r="B82" i="28"/>
  <c r="AA90" i="28"/>
  <c r="A83" i="28"/>
  <c r="D84" i="30"/>
  <c r="H84" i="30" s="1"/>
  <c r="L84" i="30"/>
  <c r="B84" i="30"/>
  <c r="E84" i="30" s="1"/>
  <c r="C84" i="30"/>
  <c r="F84" i="30" s="1"/>
  <c r="A85" i="30"/>
  <c r="G83" i="14"/>
  <c r="D84" i="25"/>
  <c r="C84" i="25"/>
  <c r="E84" i="25"/>
  <c r="F84" i="25"/>
  <c r="B84" i="25"/>
  <c r="G84" i="25"/>
  <c r="A85" i="25"/>
  <c r="D83" i="21"/>
  <c r="F83" i="21"/>
  <c r="J83" i="21"/>
  <c r="H83" i="21"/>
  <c r="I83" i="21"/>
  <c r="G83" i="21"/>
  <c r="E83" i="21"/>
  <c r="B83" i="21"/>
  <c r="L83" i="21"/>
  <c r="N83" i="21"/>
  <c r="P83" i="21"/>
  <c r="C83" i="21"/>
  <c r="K83" i="21"/>
  <c r="Q83" i="21"/>
  <c r="M83" i="21"/>
  <c r="O83" i="21"/>
  <c r="A84" i="21"/>
  <c r="Q91" i="25"/>
  <c r="V93" i="30"/>
  <c r="AA112" i="21"/>
  <c r="AF90" i="20"/>
  <c r="A78" i="17"/>
  <c r="B84" i="14"/>
  <c r="E84" i="14" s="1"/>
  <c r="C84" i="14"/>
  <c r="F84" i="14" s="1"/>
  <c r="L84" i="14"/>
  <c r="F78" i="17" s="1"/>
  <c r="D84" i="14"/>
  <c r="H84" i="14" s="1"/>
  <c r="V89" i="14"/>
  <c r="A85" i="14"/>
  <c r="D85" i="16"/>
  <c r="C85" i="16"/>
  <c r="E85" i="16"/>
  <c r="F85" i="16"/>
  <c r="G85" i="16"/>
  <c r="B85" i="16"/>
  <c r="H85" i="16"/>
  <c r="I85" i="16"/>
  <c r="S90" i="16"/>
  <c r="A86" i="16"/>
  <c r="E82" i="29" l="1"/>
  <c r="V82" i="29"/>
  <c r="O60" i="28"/>
  <c r="P59" i="28"/>
  <c r="O54" i="22"/>
  <c r="P53" i="22"/>
  <c r="G82" i="29"/>
  <c r="O71" i="23"/>
  <c r="P70" i="23"/>
  <c r="M82" i="29"/>
  <c r="K36" i="26"/>
  <c r="L35" i="26"/>
  <c r="M83" i="20"/>
  <c r="L83" i="20" s="1"/>
  <c r="P79" i="9"/>
  <c r="P43" i="21"/>
  <c r="O44" i="21"/>
  <c r="S81" i="29"/>
  <c r="B77" i="17"/>
  <c r="G84" i="30"/>
  <c r="L78" i="17"/>
  <c r="C77" i="17"/>
  <c r="I83" i="29"/>
  <c r="G83" i="29" s="1"/>
  <c r="F83" i="29"/>
  <c r="E83" i="29" s="1"/>
  <c r="H83" i="29"/>
  <c r="J83" i="29" s="1"/>
  <c r="B83" i="29"/>
  <c r="A77" i="19" s="1"/>
  <c r="F77" i="19" s="1"/>
  <c r="D83" i="29"/>
  <c r="C83" i="29" s="1"/>
  <c r="AF88" i="29"/>
  <c r="A84" i="29"/>
  <c r="S85" i="27"/>
  <c r="A84" i="27"/>
  <c r="C83" i="27"/>
  <c r="I83" i="27"/>
  <c r="H83" i="27"/>
  <c r="E83" i="27"/>
  <c r="F83" i="27"/>
  <c r="D83" i="27"/>
  <c r="B83" i="27"/>
  <c r="G83" i="27"/>
  <c r="S81" i="20"/>
  <c r="R81" i="20" s="1"/>
  <c r="D75" i="19" s="1"/>
  <c r="Q82" i="20"/>
  <c r="P82" i="20" s="1"/>
  <c r="C76" i="19" s="1"/>
  <c r="V83" i="20"/>
  <c r="C83" i="26"/>
  <c r="K83" i="26"/>
  <c r="F83" i="26"/>
  <c r="G83" i="26"/>
  <c r="M83" i="26"/>
  <c r="E83" i="26"/>
  <c r="H83" i="26"/>
  <c r="I83" i="26"/>
  <c r="J83" i="26"/>
  <c r="D83" i="26"/>
  <c r="B83" i="26"/>
  <c r="L83" i="26"/>
  <c r="W91" i="26"/>
  <c r="A84" i="26"/>
  <c r="O83" i="20"/>
  <c r="N83" i="20" s="1"/>
  <c r="L77" i="19" s="1"/>
  <c r="AA87" i="9"/>
  <c r="A84" i="9"/>
  <c r="Q83" i="23"/>
  <c r="H83" i="23"/>
  <c r="C83" i="23"/>
  <c r="P83" i="23"/>
  <c r="I83" i="23"/>
  <c r="N83" i="23"/>
  <c r="E83" i="23"/>
  <c r="D83" i="23"/>
  <c r="F83" i="23"/>
  <c r="M83" i="23"/>
  <c r="G83" i="23"/>
  <c r="J83" i="23"/>
  <c r="B83" i="23"/>
  <c r="O83" i="23"/>
  <c r="L83" i="23"/>
  <c r="K83" i="23"/>
  <c r="AA90" i="23"/>
  <c r="A84" i="23"/>
  <c r="K84" i="22"/>
  <c r="D84" i="22"/>
  <c r="B84" i="22"/>
  <c r="H84" i="22"/>
  <c r="M84" i="22"/>
  <c r="G84" i="22"/>
  <c r="N84" i="22"/>
  <c r="O84" i="22"/>
  <c r="L84" i="22"/>
  <c r="Q84" i="22"/>
  <c r="I84" i="22"/>
  <c r="J84" i="22"/>
  <c r="P84" i="22"/>
  <c r="F84" i="22"/>
  <c r="E84" i="22"/>
  <c r="C84" i="22"/>
  <c r="A85" i="22"/>
  <c r="AA92" i="22"/>
  <c r="G83" i="20"/>
  <c r="H83" i="20"/>
  <c r="J83" i="20" s="1"/>
  <c r="K83" i="20" s="1"/>
  <c r="B77" i="19" s="1"/>
  <c r="P83" i="9"/>
  <c r="C83" i="9"/>
  <c r="H83" i="9"/>
  <c r="D83" i="9"/>
  <c r="B83" i="9"/>
  <c r="E83" i="9"/>
  <c r="K83" i="9"/>
  <c r="I83" i="9"/>
  <c r="G83" i="9"/>
  <c r="N83" i="9"/>
  <c r="Q83" i="9"/>
  <c r="L83" i="9"/>
  <c r="M83" i="9"/>
  <c r="F83" i="9"/>
  <c r="O83" i="9"/>
  <c r="J83" i="9"/>
  <c r="I84" i="20"/>
  <c r="H84" i="20" s="1"/>
  <c r="J84" i="20" s="1"/>
  <c r="B84" i="20"/>
  <c r="F84" i="20"/>
  <c r="O84" i="20" s="1"/>
  <c r="N84" i="20" s="1"/>
  <c r="D84" i="20"/>
  <c r="C84" i="20" s="1"/>
  <c r="A85" i="20"/>
  <c r="I84" i="30"/>
  <c r="J84" i="30" s="1"/>
  <c r="I84" i="14"/>
  <c r="C78" i="17" s="1"/>
  <c r="S86" i="15"/>
  <c r="A84" i="15"/>
  <c r="G84" i="14"/>
  <c r="I84" i="7"/>
  <c r="H84" i="7"/>
  <c r="D84" i="7"/>
  <c r="G84" i="7"/>
  <c r="E84" i="7"/>
  <c r="B84" i="7"/>
  <c r="F84" i="7"/>
  <c r="C84" i="7"/>
  <c r="C85" i="13"/>
  <c r="F85" i="13"/>
  <c r="G85" i="13"/>
  <c r="H85" i="13"/>
  <c r="I85" i="13"/>
  <c r="B85" i="13"/>
  <c r="E85" i="13"/>
  <c r="D85" i="13"/>
  <c r="S85" i="13"/>
  <c r="A86" i="13"/>
  <c r="E83" i="15"/>
  <c r="C83" i="15"/>
  <c r="I83" i="15"/>
  <c r="G83" i="15"/>
  <c r="B83" i="15"/>
  <c r="H83" i="15"/>
  <c r="F83" i="15"/>
  <c r="D83" i="15"/>
  <c r="S90" i="7"/>
  <c r="A85" i="7"/>
  <c r="Q92" i="25"/>
  <c r="F84" i="21"/>
  <c r="P84" i="21"/>
  <c r="Q84" i="21"/>
  <c r="D84" i="21"/>
  <c r="K84" i="21"/>
  <c r="N84" i="21"/>
  <c r="C84" i="21"/>
  <c r="J84" i="21"/>
  <c r="O84" i="21"/>
  <c r="G84" i="21"/>
  <c r="I84" i="21"/>
  <c r="M84" i="21"/>
  <c r="H84" i="21"/>
  <c r="B84" i="21"/>
  <c r="E84" i="21"/>
  <c r="L84" i="21"/>
  <c r="A85" i="21"/>
  <c r="D85" i="30"/>
  <c r="H85" i="30" s="1"/>
  <c r="L85" i="30"/>
  <c r="C85" i="30"/>
  <c r="F85" i="30" s="1"/>
  <c r="B85" i="30"/>
  <c r="E85" i="30" s="1"/>
  <c r="A86" i="30"/>
  <c r="G86" i="30" s="1"/>
  <c r="G85" i="25"/>
  <c r="B85" i="25"/>
  <c r="D85" i="25"/>
  <c r="F85" i="25"/>
  <c r="E85" i="25"/>
  <c r="C85" i="25"/>
  <c r="A86" i="25"/>
  <c r="V94" i="30"/>
  <c r="AF91" i="20"/>
  <c r="AA113" i="21"/>
  <c r="J83" i="14"/>
  <c r="D77" i="17" s="1"/>
  <c r="D83" i="28"/>
  <c r="O83" i="28"/>
  <c r="H83" i="28"/>
  <c r="N83" i="28"/>
  <c r="Q83" i="28"/>
  <c r="F83" i="28"/>
  <c r="E83" i="28"/>
  <c r="G83" i="28"/>
  <c r="I83" i="28"/>
  <c r="L83" i="28"/>
  <c r="M83" i="28"/>
  <c r="B83" i="28"/>
  <c r="C83" i="28"/>
  <c r="J83" i="28"/>
  <c r="P83" i="28"/>
  <c r="K83" i="28"/>
  <c r="AA91" i="28"/>
  <c r="A84" i="28"/>
  <c r="D86" i="16"/>
  <c r="C86" i="16"/>
  <c r="I86" i="16"/>
  <c r="F86" i="16"/>
  <c r="G86" i="16"/>
  <c r="B86" i="16"/>
  <c r="H86" i="16"/>
  <c r="E86" i="16"/>
  <c r="S91" i="16"/>
  <c r="A87" i="16"/>
  <c r="A79" i="17"/>
  <c r="L85" i="14"/>
  <c r="D85" i="14"/>
  <c r="H85" i="14" s="1"/>
  <c r="B85" i="14"/>
  <c r="E85" i="14" s="1"/>
  <c r="C85" i="14"/>
  <c r="F85" i="14" s="1"/>
  <c r="V90" i="14"/>
  <c r="A86" i="14"/>
  <c r="O83" i="29" l="1"/>
  <c r="N83" i="29" s="1"/>
  <c r="O59" i="28"/>
  <c r="P58" i="28"/>
  <c r="M83" i="29"/>
  <c r="R81" i="29"/>
  <c r="V83" i="29"/>
  <c r="P42" i="21"/>
  <c r="O43" i="21"/>
  <c r="O79" i="9"/>
  <c r="P78" i="9"/>
  <c r="Q82" i="29"/>
  <c r="P82" i="29" s="1"/>
  <c r="L82" i="29"/>
  <c r="K82" i="29" s="1"/>
  <c r="O70" i="23"/>
  <c r="P69" i="23"/>
  <c r="P52" i="22"/>
  <c r="O53" i="22"/>
  <c r="L34" i="26"/>
  <c r="K35" i="26"/>
  <c r="B78" i="17"/>
  <c r="G85" i="30"/>
  <c r="L79" i="17"/>
  <c r="F79" i="17"/>
  <c r="I84" i="29"/>
  <c r="H84" i="29" s="1"/>
  <c r="B84" i="29"/>
  <c r="A78" i="19" s="1"/>
  <c r="F78" i="19" s="1"/>
  <c r="E84" i="29"/>
  <c r="D84" i="29"/>
  <c r="C84" i="29" s="1"/>
  <c r="F84" i="29"/>
  <c r="O84" i="29" s="1"/>
  <c r="N84" i="29" s="1"/>
  <c r="L78" i="19" s="1"/>
  <c r="AF89" i="29"/>
  <c r="A85" i="29"/>
  <c r="S82" i="20"/>
  <c r="R82" i="20" s="1"/>
  <c r="D76" i="19" s="1"/>
  <c r="G84" i="27"/>
  <c r="C84" i="27"/>
  <c r="I84" i="27"/>
  <c r="F84" i="27"/>
  <c r="B84" i="27"/>
  <c r="E84" i="27"/>
  <c r="H84" i="27"/>
  <c r="D84" i="27"/>
  <c r="J84" i="14"/>
  <c r="D78" i="17" s="1"/>
  <c r="A85" i="27"/>
  <c r="S86" i="27"/>
  <c r="M84" i="20"/>
  <c r="L84" i="20" s="1"/>
  <c r="K84" i="20" s="1"/>
  <c r="B78" i="19" s="1"/>
  <c r="V84" i="20"/>
  <c r="D84" i="26"/>
  <c r="H84" i="26"/>
  <c r="C84" i="26"/>
  <c r="E84" i="26"/>
  <c r="L84" i="26"/>
  <c r="I84" i="26"/>
  <c r="K84" i="26"/>
  <c r="M84" i="26"/>
  <c r="J84" i="26"/>
  <c r="B84" i="26"/>
  <c r="F84" i="26"/>
  <c r="G84" i="26"/>
  <c r="W92" i="26"/>
  <c r="A85" i="26"/>
  <c r="A86" i="20"/>
  <c r="I85" i="20"/>
  <c r="G85" i="20" s="1"/>
  <c r="B85" i="20"/>
  <c r="D85" i="20"/>
  <c r="M85" i="20" s="1"/>
  <c r="L85" i="20" s="1"/>
  <c r="F85" i="20"/>
  <c r="E85" i="20" s="1"/>
  <c r="AA91" i="23"/>
  <c r="A85" i="23"/>
  <c r="O84" i="23"/>
  <c r="F84" i="23"/>
  <c r="B84" i="23"/>
  <c r="I84" i="23"/>
  <c r="H84" i="23"/>
  <c r="G84" i="23"/>
  <c r="P84" i="23"/>
  <c r="M84" i="23"/>
  <c r="J84" i="23"/>
  <c r="E84" i="23"/>
  <c r="D84" i="23"/>
  <c r="N84" i="23"/>
  <c r="L84" i="23"/>
  <c r="Q84" i="23"/>
  <c r="K84" i="23"/>
  <c r="C84" i="23"/>
  <c r="AA93" i="22"/>
  <c r="A86" i="22"/>
  <c r="I85" i="22"/>
  <c r="C85" i="22"/>
  <c r="N85" i="22"/>
  <c r="H85" i="22"/>
  <c r="P85" i="22"/>
  <c r="E85" i="22"/>
  <c r="K85" i="22"/>
  <c r="F85" i="22"/>
  <c r="L85" i="22"/>
  <c r="D85" i="22"/>
  <c r="O85" i="22"/>
  <c r="Q85" i="22"/>
  <c r="B85" i="22"/>
  <c r="G85" i="22"/>
  <c r="J85" i="22"/>
  <c r="M85" i="22"/>
  <c r="E84" i="20"/>
  <c r="G84" i="20"/>
  <c r="Q83" i="20"/>
  <c r="I84" i="9"/>
  <c r="E84" i="9"/>
  <c r="M84" i="9"/>
  <c r="H84" i="9"/>
  <c r="N84" i="9"/>
  <c r="P84" i="9"/>
  <c r="J84" i="9"/>
  <c r="G84" i="9"/>
  <c r="O84" i="9"/>
  <c r="F84" i="9"/>
  <c r="Q84" i="9"/>
  <c r="L84" i="9"/>
  <c r="K84" i="9"/>
  <c r="B84" i="9"/>
  <c r="C84" i="9"/>
  <c r="D84" i="9"/>
  <c r="AA88" i="9"/>
  <c r="A85" i="9"/>
  <c r="G85" i="14"/>
  <c r="E86" i="13"/>
  <c r="H86" i="13"/>
  <c r="C86" i="13"/>
  <c r="B86" i="13"/>
  <c r="D86" i="13"/>
  <c r="I86" i="13"/>
  <c r="F86" i="13"/>
  <c r="G86" i="13"/>
  <c r="A87" i="13"/>
  <c r="S86" i="13"/>
  <c r="I85" i="7"/>
  <c r="G85" i="7"/>
  <c r="C85" i="7"/>
  <c r="H85" i="7"/>
  <c r="F85" i="7"/>
  <c r="B85" i="7"/>
  <c r="D85" i="7"/>
  <c r="E85" i="7"/>
  <c r="H84" i="15"/>
  <c r="G84" i="15"/>
  <c r="I84" i="15"/>
  <c r="D84" i="15"/>
  <c r="C84" i="15"/>
  <c r="F84" i="15"/>
  <c r="E84" i="15"/>
  <c r="B84" i="15"/>
  <c r="A86" i="7"/>
  <c r="S91" i="7"/>
  <c r="A85" i="15"/>
  <c r="S87" i="15"/>
  <c r="I85" i="30"/>
  <c r="K85" i="30" s="1"/>
  <c r="K84" i="30" s="1"/>
  <c r="K83" i="30" s="1"/>
  <c r="K82" i="30" s="1"/>
  <c r="K81" i="30" s="1"/>
  <c r="K80" i="30" s="1"/>
  <c r="K79" i="30" s="1"/>
  <c r="K78" i="30" s="1"/>
  <c r="K77" i="30" s="1"/>
  <c r="K76" i="30" s="1"/>
  <c r="K75" i="30" s="1"/>
  <c r="K74" i="30" s="1"/>
  <c r="K73" i="30" s="1"/>
  <c r="K72" i="30" s="1"/>
  <c r="K71" i="30" s="1"/>
  <c r="K70" i="30" s="1"/>
  <c r="K69" i="30" s="1"/>
  <c r="K68" i="30" s="1"/>
  <c r="K67" i="30" s="1"/>
  <c r="K66" i="30" s="1"/>
  <c r="K65" i="30" s="1"/>
  <c r="K64" i="30" s="1"/>
  <c r="K63" i="30" s="1"/>
  <c r="K62" i="30" s="1"/>
  <c r="K61" i="30" s="1"/>
  <c r="K60" i="30" s="1"/>
  <c r="K59" i="30" s="1"/>
  <c r="K58" i="30" s="1"/>
  <c r="K57" i="30" s="1"/>
  <c r="K56" i="30" s="1"/>
  <c r="K55" i="30" s="1"/>
  <c r="K54" i="30" s="1"/>
  <c r="K53" i="30" s="1"/>
  <c r="K52" i="30" s="1"/>
  <c r="K51" i="30" s="1"/>
  <c r="K50" i="30" s="1"/>
  <c r="K49" i="30" s="1"/>
  <c r="K48" i="30" s="1"/>
  <c r="K47" i="30" s="1"/>
  <c r="K46" i="30" s="1"/>
  <c r="K45" i="30" s="1"/>
  <c r="K44" i="30" s="1"/>
  <c r="K43" i="30" s="1"/>
  <c r="K42" i="30" s="1"/>
  <c r="K41" i="30" s="1"/>
  <c r="K40" i="30" s="1"/>
  <c r="K39" i="30" s="1"/>
  <c r="K38" i="30" s="1"/>
  <c r="K37" i="30" s="1"/>
  <c r="K36" i="30" s="1"/>
  <c r="K35" i="30" s="1"/>
  <c r="K34" i="30" s="1"/>
  <c r="K33" i="30" s="1"/>
  <c r="K32" i="30" s="1"/>
  <c r="K31" i="30" s="1"/>
  <c r="K30" i="30" s="1"/>
  <c r="K29" i="30" s="1"/>
  <c r="I85" i="14"/>
  <c r="V95" i="30"/>
  <c r="G86" i="25"/>
  <c r="D86" i="25"/>
  <c r="E86" i="25"/>
  <c r="C86" i="25"/>
  <c r="F86" i="25"/>
  <c r="B86" i="25"/>
  <c r="A87" i="25"/>
  <c r="N84" i="28"/>
  <c r="I84" i="28"/>
  <c r="F84" i="28"/>
  <c r="E84" i="28"/>
  <c r="G84" i="28"/>
  <c r="K84" i="28"/>
  <c r="D84" i="28"/>
  <c r="P84" i="28"/>
  <c r="H84" i="28"/>
  <c r="O84" i="28"/>
  <c r="M84" i="28"/>
  <c r="C84" i="28"/>
  <c r="Q84" i="28"/>
  <c r="B84" i="28"/>
  <c r="L84" i="28"/>
  <c r="J84" i="28"/>
  <c r="AA92" i="28"/>
  <c r="A85" i="28"/>
  <c r="K86" i="30"/>
  <c r="C86" i="30"/>
  <c r="F86" i="30"/>
  <c r="H86" i="30"/>
  <c r="B86" i="30"/>
  <c r="D86" i="30"/>
  <c r="E86" i="30"/>
  <c r="I86" i="30"/>
  <c r="J86" i="30"/>
  <c r="L86" i="30"/>
  <c r="A87" i="30"/>
  <c r="G87" i="30" s="1"/>
  <c r="AA114" i="21"/>
  <c r="AF92" i="20"/>
  <c r="E85" i="21"/>
  <c r="N85" i="21"/>
  <c r="M85" i="21"/>
  <c r="K85" i="21"/>
  <c r="O85" i="21"/>
  <c r="P85" i="21"/>
  <c r="C85" i="21"/>
  <c r="D85" i="21"/>
  <c r="H85" i="21"/>
  <c r="G85" i="21"/>
  <c r="I85" i="21"/>
  <c r="J85" i="21"/>
  <c r="L85" i="21"/>
  <c r="B85" i="21"/>
  <c r="Q85" i="21"/>
  <c r="F85" i="21"/>
  <c r="A86" i="21"/>
  <c r="Q93" i="25"/>
  <c r="A80" i="17"/>
  <c r="L86" i="14"/>
  <c r="F80" i="17" s="1"/>
  <c r="D86" i="14"/>
  <c r="H86" i="14" s="1"/>
  <c r="L80" i="17" s="1"/>
  <c r="C86" i="14"/>
  <c r="F86" i="14" s="1"/>
  <c r="B86" i="14"/>
  <c r="E86" i="14" s="1"/>
  <c r="V91" i="14"/>
  <c r="A87" i="14"/>
  <c r="D87" i="16"/>
  <c r="F87" i="16"/>
  <c r="G87" i="16"/>
  <c r="B87" i="16"/>
  <c r="H87" i="16"/>
  <c r="C87" i="16"/>
  <c r="I87" i="16"/>
  <c r="E87" i="16"/>
  <c r="S92" i="16"/>
  <c r="A88" i="16"/>
  <c r="G84" i="29" l="1"/>
  <c r="S82" i="29"/>
  <c r="M84" i="29"/>
  <c r="L84" i="29" s="1"/>
  <c r="O58" i="28"/>
  <c r="P57" i="28"/>
  <c r="J84" i="29"/>
  <c r="K84" i="29" s="1"/>
  <c r="Q84" i="29"/>
  <c r="K34" i="26"/>
  <c r="L33" i="26"/>
  <c r="O52" i="22"/>
  <c r="P51" i="22"/>
  <c r="V84" i="29"/>
  <c r="P68" i="23"/>
  <c r="O69" i="23"/>
  <c r="R82" i="29"/>
  <c r="O78" i="9"/>
  <c r="P77" i="9"/>
  <c r="P41" i="21"/>
  <c r="O42" i="21"/>
  <c r="L83" i="29"/>
  <c r="K83" i="29" s="1"/>
  <c r="Q83" i="29"/>
  <c r="P83" i="29" s="1"/>
  <c r="B79" i="17"/>
  <c r="Q84" i="20"/>
  <c r="P84" i="20" s="1"/>
  <c r="C78" i="19"/>
  <c r="F85" i="29"/>
  <c r="E85" i="29" s="1"/>
  <c r="D85" i="29"/>
  <c r="C85" i="29" s="1"/>
  <c r="I85" i="29"/>
  <c r="H85" i="29" s="1"/>
  <c r="J85" i="29" s="1"/>
  <c r="B85" i="29"/>
  <c r="A79" i="19" s="1"/>
  <c r="F79" i="19" s="1"/>
  <c r="AF90" i="29"/>
  <c r="A86" i="29"/>
  <c r="K86" i="29" s="1"/>
  <c r="S87" i="27"/>
  <c r="A86" i="27"/>
  <c r="F85" i="27"/>
  <c r="B85" i="27"/>
  <c r="H85" i="27"/>
  <c r="C85" i="27"/>
  <c r="E85" i="27"/>
  <c r="D85" i="27"/>
  <c r="I85" i="27"/>
  <c r="G85" i="27"/>
  <c r="J85" i="26"/>
  <c r="D85" i="26"/>
  <c r="C85" i="26"/>
  <c r="B85" i="26"/>
  <c r="M85" i="26"/>
  <c r="F85" i="26"/>
  <c r="E85" i="26"/>
  <c r="I85" i="26"/>
  <c r="L85" i="26"/>
  <c r="H85" i="26"/>
  <c r="G85" i="26"/>
  <c r="K85" i="26"/>
  <c r="V85" i="20"/>
  <c r="W93" i="26"/>
  <c r="A86" i="26"/>
  <c r="H85" i="20"/>
  <c r="J85" i="20" s="1"/>
  <c r="K85" i="20" s="1"/>
  <c r="B79" i="19" s="1"/>
  <c r="C85" i="20"/>
  <c r="P83" i="20"/>
  <c r="C77" i="19" s="1"/>
  <c r="S83" i="20"/>
  <c r="R83" i="20" s="1"/>
  <c r="D77" i="19" s="1"/>
  <c r="F85" i="23"/>
  <c r="K85" i="23"/>
  <c r="I85" i="23"/>
  <c r="P85" i="23"/>
  <c r="C85" i="23"/>
  <c r="B85" i="23"/>
  <c r="Q85" i="23"/>
  <c r="J85" i="23"/>
  <c r="N85" i="23"/>
  <c r="D85" i="23"/>
  <c r="E85" i="23"/>
  <c r="O85" i="23"/>
  <c r="L85" i="23"/>
  <c r="M85" i="23"/>
  <c r="H85" i="23"/>
  <c r="G85" i="23"/>
  <c r="J85" i="9"/>
  <c r="G85" i="9"/>
  <c r="C85" i="9"/>
  <c r="Q85" i="9"/>
  <c r="E85" i="9"/>
  <c r="P85" i="9"/>
  <c r="D85" i="9"/>
  <c r="N85" i="9"/>
  <c r="M85" i="9"/>
  <c r="L85" i="9"/>
  <c r="H85" i="9"/>
  <c r="F85" i="9"/>
  <c r="I85" i="9"/>
  <c r="O85" i="9"/>
  <c r="B85" i="9"/>
  <c r="K85" i="9"/>
  <c r="D86" i="22"/>
  <c r="N86" i="22"/>
  <c r="E86" i="22"/>
  <c r="H86" i="22"/>
  <c r="M86" i="22"/>
  <c r="Q86" i="22"/>
  <c r="K86" i="22"/>
  <c r="J86" i="22"/>
  <c r="O86" i="22"/>
  <c r="F86" i="22"/>
  <c r="G86" i="22"/>
  <c r="B86" i="22"/>
  <c r="L86" i="22"/>
  <c r="P86" i="22"/>
  <c r="C86" i="22"/>
  <c r="I86" i="22"/>
  <c r="AA92" i="23"/>
  <c r="A86" i="23"/>
  <c r="AA89" i="9"/>
  <c r="A86" i="9"/>
  <c r="AA94" i="22"/>
  <c r="A87" i="22"/>
  <c r="D86" i="20"/>
  <c r="M86" i="20" s="1"/>
  <c r="L86" i="20" s="1"/>
  <c r="B86" i="20"/>
  <c r="F86" i="20"/>
  <c r="A87" i="20"/>
  <c r="I86" i="20"/>
  <c r="G86" i="20" s="1"/>
  <c r="O85" i="20"/>
  <c r="G86" i="14"/>
  <c r="B80" i="17" s="1"/>
  <c r="S88" i="15"/>
  <c r="A86" i="15"/>
  <c r="A87" i="7"/>
  <c r="S92" i="7"/>
  <c r="G86" i="7"/>
  <c r="I86" i="7"/>
  <c r="H86" i="7"/>
  <c r="B86" i="7"/>
  <c r="F86" i="7"/>
  <c r="E86" i="7"/>
  <c r="C86" i="7"/>
  <c r="D86" i="7"/>
  <c r="B85" i="15"/>
  <c r="I85" i="15"/>
  <c r="C85" i="15"/>
  <c r="E85" i="15"/>
  <c r="H85" i="15"/>
  <c r="F85" i="15"/>
  <c r="D85" i="15"/>
  <c r="G85" i="15"/>
  <c r="E87" i="13"/>
  <c r="B87" i="13"/>
  <c r="I87" i="13"/>
  <c r="C87" i="13"/>
  <c r="D87" i="13"/>
  <c r="F87" i="13"/>
  <c r="G87" i="13"/>
  <c r="H87" i="13"/>
  <c r="A88" i="13"/>
  <c r="S87" i="13"/>
  <c r="I87" i="30"/>
  <c r="K87" i="30"/>
  <c r="J87" i="30"/>
  <c r="L87" i="30"/>
  <c r="H87" i="30"/>
  <c r="B87" i="30"/>
  <c r="D87" i="30"/>
  <c r="C87" i="30"/>
  <c r="F87" i="30"/>
  <c r="E87" i="30"/>
  <c r="A88" i="30"/>
  <c r="G88" i="30" s="1"/>
  <c r="I86" i="21"/>
  <c r="Q86" i="21"/>
  <c r="E86" i="21"/>
  <c r="P86" i="21"/>
  <c r="N86" i="21"/>
  <c r="L86" i="21"/>
  <c r="H86" i="21"/>
  <c r="C86" i="21"/>
  <c r="G86" i="21"/>
  <c r="J86" i="21"/>
  <c r="D86" i="21"/>
  <c r="O86" i="21"/>
  <c r="K86" i="21"/>
  <c r="B86" i="21"/>
  <c r="F86" i="21"/>
  <c r="M86" i="21"/>
  <c r="A87" i="21"/>
  <c r="F87" i="25"/>
  <c r="B87" i="25"/>
  <c r="G87" i="25"/>
  <c r="E87" i="25"/>
  <c r="C87" i="25"/>
  <c r="D87" i="25"/>
  <c r="A88" i="25"/>
  <c r="V96" i="30"/>
  <c r="C79" i="17"/>
  <c r="J85" i="14"/>
  <c r="AA93" i="28"/>
  <c r="A86" i="28"/>
  <c r="I86" i="14"/>
  <c r="C80" i="17" s="1"/>
  <c r="AF93" i="20"/>
  <c r="AA115" i="21"/>
  <c r="Q94" i="25"/>
  <c r="I85" i="28"/>
  <c r="B85" i="28"/>
  <c r="Q85" i="28"/>
  <c r="C85" i="28"/>
  <c r="F85" i="28"/>
  <c r="K85" i="28"/>
  <c r="P85" i="28"/>
  <c r="E85" i="28"/>
  <c r="G85" i="28"/>
  <c r="M85" i="28"/>
  <c r="D85" i="28"/>
  <c r="H85" i="28"/>
  <c r="J85" i="28"/>
  <c r="O85" i="28"/>
  <c r="N85" i="28"/>
  <c r="L85" i="28"/>
  <c r="J85" i="30"/>
  <c r="G88" i="16"/>
  <c r="H88" i="16"/>
  <c r="D88" i="16"/>
  <c r="I88" i="16"/>
  <c r="B88" i="16"/>
  <c r="C88" i="16"/>
  <c r="E88" i="16"/>
  <c r="F88" i="16"/>
  <c r="S93" i="16"/>
  <c r="A89" i="16"/>
  <c r="A81" i="17"/>
  <c r="B87" i="14"/>
  <c r="E87" i="14" s="1"/>
  <c r="L87" i="14"/>
  <c r="C87" i="14"/>
  <c r="F87" i="14" s="1"/>
  <c r="D87" i="14"/>
  <c r="H87" i="14" s="1"/>
  <c r="V92" i="14"/>
  <c r="A88" i="14"/>
  <c r="O85" i="29" l="1"/>
  <c r="N85" i="29" s="1"/>
  <c r="G85" i="29"/>
  <c r="O57" i="28"/>
  <c r="P56" i="28"/>
  <c r="O41" i="21"/>
  <c r="P40" i="21"/>
  <c r="M85" i="29"/>
  <c r="O77" i="9"/>
  <c r="P76" i="9"/>
  <c r="O68" i="23"/>
  <c r="P67" i="23"/>
  <c r="V85" i="29"/>
  <c r="O51" i="22"/>
  <c r="P50" i="22"/>
  <c r="L32" i="26"/>
  <c r="K33" i="26"/>
  <c r="S84" i="29"/>
  <c r="P84" i="29"/>
  <c r="S83" i="29"/>
  <c r="S84" i="20"/>
  <c r="R84" i="20" s="1"/>
  <c r="D78" i="19" s="1"/>
  <c r="D79" i="17"/>
  <c r="L81" i="17"/>
  <c r="F81" i="17"/>
  <c r="T86" i="29"/>
  <c r="D86" i="29"/>
  <c r="G86" i="29"/>
  <c r="L86" i="29"/>
  <c r="P86" i="29"/>
  <c r="C86" i="29"/>
  <c r="S86" i="29"/>
  <c r="Q86" i="29"/>
  <c r="R86" i="29"/>
  <c r="O86" i="29"/>
  <c r="V86" i="29"/>
  <c r="N86" i="29"/>
  <c r="I86" i="29"/>
  <c r="H86" i="29"/>
  <c r="J86" i="29"/>
  <c r="U86" i="29"/>
  <c r="B86" i="29"/>
  <c r="A80" i="19" s="1"/>
  <c r="F80" i="19" s="1"/>
  <c r="M86" i="29"/>
  <c r="F86" i="29"/>
  <c r="E86" i="29"/>
  <c r="AF91" i="29"/>
  <c r="A87" i="29"/>
  <c r="K87" i="29" s="1"/>
  <c r="V86" i="20"/>
  <c r="F86" i="27"/>
  <c r="E86" i="27"/>
  <c r="G86" i="27"/>
  <c r="C86" i="27"/>
  <c r="H86" i="27"/>
  <c r="B86" i="27"/>
  <c r="I86" i="27"/>
  <c r="D86" i="27"/>
  <c r="S88" i="27"/>
  <c r="A87" i="27"/>
  <c r="C86" i="20"/>
  <c r="K86" i="26"/>
  <c r="E86" i="26"/>
  <c r="L86" i="26"/>
  <c r="J86" i="26"/>
  <c r="H86" i="26"/>
  <c r="D86" i="26"/>
  <c r="B86" i="26"/>
  <c r="M86" i="26"/>
  <c r="I86" i="26"/>
  <c r="G86" i="26"/>
  <c r="F86" i="26"/>
  <c r="C86" i="26"/>
  <c r="W94" i="26"/>
  <c r="A87" i="26"/>
  <c r="H86" i="20"/>
  <c r="J86" i="20" s="1"/>
  <c r="K86" i="20" s="1"/>
  <c r="B80" i="19" s="1"/>
  <c r="AA90" i="9"/>
  <c r="A87" i="9"/>
  <c r="N86" i="23"/>
  <c r="I86" i="23"/>
  <c r="P86" i="23"/>
  <c r="G86" i="23"/>
  <c r="L86" i="23"/>
  <c r="K86" i="23"/>
  <c r="E86" i="23"/>
  <c r="D86" i="23"/>
  <c r="B86" i="23"/>
  <c r="C86" i="23"/>
  <c r="H86" i="23"/>
  <c r="F86" i="23"/>
  <c r="J86" i="23"/>
  <c r="M86" i="23"/>
  <c r="O86" i="23"/>
  <c r="Q86" i="23"/>
  <c r="AA93" i="23"/>
  <c r="A87" i="23"/>
  <c r="B87" i="20"/>
  <c r="I87" i="20"/>
  <c r="A88" i="20"/>
  <c r="F87" i="20"/>
  <c r="O87" i="20" s="1"/>
  <c r="N87" i="20" s="1"/>
  <c r="D87" i="20"/>
  <c r="C87" i="20" s="1"/>
  <c r="E86" i="20"/>
  <c r="O86" i="20"/>
  <c r="N85" i="20"/>
  <c r="L79" i="19" s="1"/>
  <c r="Q85" i="20"/>
  <c r="L86" i="9"/>
  <c r="K86" i="9"/>
  <c r="G86" i="9"/>
  <c r="P86" i="9"/>
  <c r="F86" i="9"/>
  <c r="D86" i="9"/>
  <c r="C86" i="9"/>
  <c r="B86" i="9"/>
  <c r="Q86" i="9"/>
  <c r="N86" i="9"/>
  <c r="H86" i="9"/>
  <c r="O86" i="9"/>
  <c r="E86" i="9"/>
  <c r="I86" i="9"/>
  <c r="M86" i="9"/>
  <c r="J86" i="9"/>
  <c r="H87" i="22"/>
  <c r="G87" i="22"/>
  <c r="E87" i="22"/>
  <c r="I87" i="22"/>
  <c r="Q87" i="22"/>
  <c r="K87" i="22"/>
  <c r="N87" i="22"/>
  <c r="O87" i="22"/>
  <c r="C87" i="22"/>
  <c r="F87" i="22"/>
  <c r="D87" i="22"/>
  <c r="M87" i="22"/>
  <c r="P87" i="22"/>
  <c r="L87" i="22"/>
  <c r="B87" i="22"/>
  <c r="J87" i="22"/>
  <c r="A88" i="22"/>
  <c r="AA95" i="22"/>
  <c r="I87" i="14"/>
  <c r="C81" i="17" s="1"/>
  <c r="J86" i="14"/>
  <c r="D80" i="17" s="1"/>
  <c r="S88" i="13"/>
  <c r="A89" i="13"/>
  <c r="I88" i="13"/>
  <c r="B88" i="13"/>
  <c r="H88" i="13"/>
  <c r="C88" i="13"/>
  <c r="G88" i="13"/>
  <c r="D88" i="13"/>
  <c r="E88" i="13"/>
  <c r="F88" i="13"/>
  <c r="A88" i="7"/>
  <c r="S93" i="7"/>
  <c r="G87" i="7"/>
  <c r="C87" i="7"/>
  <c r="H87" i="7"/>
  <c r="B87" i="7"/>
  <c r="F87" i="7"/>
  <c r="D87" i="7"/>
  <c r="E87" i="7"/>
  <c r="I87" i="7"/>
  <c r="I86" i="15"/>
  <c r="G86" i="15"/>
  <c r="H86" i="15"/>
  <c r="E86" i="15"/>
  <c r="B86" i="15"/>
  <c r="C86" i="15"/>
  <c r="D86" i="15"/>
  <c r="F86" i="15"/>
  <c r="A87" i="15"/>
  <c r="S89" i="15"/>
  <c r="G87" i="14"/>
  <c r="B81" i="17" s="1"/>
  <c r="AA94" i="28"/>
  <c r="A87" i="28"/>
  <c r="O86" i="28"/>
  <c r="P86" i="28"/>
  <c r="D86" i="28"/>
  <c r="I86" i="28"/>
  <c r="K86" i="28"/>
  <c r="J86" i="28"/>
  <c r="M86" i="28"/>
  <c r="Q86" i="28"/>
  <c r="C86" i="28"/>
  <c r="H86" i="28"/>
  <c r="G86" i="28"/>
  <c r="E86" i="28"/>
  <c r="N86" i="28"/>
  <c r="B86" i="28"/>
  <c r="F86" i="28"/>
  <c r="L86" i="28"/>
  <c r="H88" i="30"/>
  <c r="J88" i="30"/>
  <c r="B88" i="30"/>
  <c r="D88" i="30"/>
  <c r="C88" i="30"/>
  <c r="K88" i="30"/>
  <c r="I88" i="30"/>
  <c r="L88" i="30"/>
  <c r="E88" i="30"/>
  <c r="F88" i="30"/>
  <c r="A89" i="30"/>
  <c r="G89" i="30" s="1"/>
  <c r="N87" i="21"/>
  <c r="O87" i="21"/>
  <c r="B87" i="21"/>
  <c r="L87" i="21"/>
  <c r="I87" i="21"/>
  <c r="Q87" i="21"/>
  <c r="H87" i="21"/>
  <c r="J87" i="21"/>
  <c r="F87" i="21"/>
  <c r="K87" i="21"/>
  <c r="D87" i="21"/>
  <c r="M87" i="21"/>
  <c r="C87" i="21"/>
  <c r="E87" i="21"/>
  <c r="G87" i="21"/>
  <c r="P87" i="21"/>
  <c r="A88" i="21"/>
  <c r="AA116" i="21"/>
  <c r="AF94" i="20"/>
  <c r="Q95" i="25"/>
  <c r="V97" i="30"/>
  <c r="B88" i="25"/>
  <c r="F88" i="25"/>
  <c r="G88" i="25"/>
  <c r="C88" i="25"/>
  <c r="D88" i="25"/>
  <c r="E88" i="25"/>
  <c r="A89" i="25"/>
  <c r="A82" i="17"/>
  <c r="D88" i="14"/>
  <c r="H88" i="14" s="1"/>
  <c r="L88" i="14"/>
  <c r="F82" i="17" s="1"/>
  <c r="C88" i="14"/>
  <c r="F88" i="14" s="1"/>
  <c r="B88" i="14"/>
  <c r="E88" i="14" s="1"/>
  <c r="V93" i="14"/>
  <c r="A89" i="14"/>
  <c r="G89" i="16"/>
  <c r="B89" i="16"/>
  <c r="F89" i="16"/>
  <c r="E89" i="16"/>
  <c r="C89" i="16"/>
  <c r="H89" i="16"/>
  <c r="I89" i="16"/>
  <c r="D89" i="16"/>
  <c r="S94" i="16"/>
  <c r="A90" i="16"/>
  <c r="P55" i="28" l="1"/>
  <c r="O56" i="28"/>
  <c r="R83" i="29"/>
  <c r="R84" i="29"/>
  <c r="L31" i="26"/>
  <c r="K32" i="26"/>
  <c r="O67" i="23"/>
  <c r="P66" i="23"/>
  <c r="O76" i="9"/>
  <c r="P75" i="9"/>
  <c r="S85" i="29"/>
  <c r="R85" i="29" s="1"/>
  <c r="Q85" i="29"/>
  <c r="L85" i="29"/>
  <c r="K85" i="29" s="1"/>
  <c r="O50" i="22"/>
  <c r="P49" i="22"/>
  <c r="O40" i="21"/>
  <c r="P39" i="21"/>
  <c r="L82" i="17"/>
  <c r="N87" i="29"/>
  <c r="L81" i="19" s="1"/>
  <c r="J87" i="29"/>
  <c r="O87" i="29"/>
  <c r="V87" i="29"/>
  <c r="R87" i="29"/>
  <c r="P87" i="29"/>
  <c r="C87" i="29"/>
  <c r="U87" i="29"/>
  <c r="E87" i="29"/>
  <c r="B87" i="29"/>
  <c r="A81" i="19" s="1"/>
  <c r="F81" i="19" s="1"/>
  <c r="M87" i="29"/>
  <c r="I87" i="29"/>
  <c r="H87" i="29"/>
  <c r="G87" i="29"/>
  <c r="Q87" i="29"/>
  <c r="L87" i="29"/>
  <c r="T87" i="29"/>
  <c r="D87" i="29"/>
  <c r="S87" i="29"/>
  <c r="F87" i="29"/>
  <c r="AF92" i="29"/>
  <c r="A88" i="29"/>
  <c r="K88" i="29" s="1"/>
  <c r="I87" i="27"/>
  <c r="F87" i="27"/>
  <c r="B87" i="27"/>
  <c r="C87" i="27"/>
  <c r="G87" i="27"/>
  <c r="E87" i="27"/>
  <c r="D87" i="27"/>
  <c r="H87" i="27"/>
  <c r="S89" i="27"/>
  <c r="A88" i="27"/>
  <c r="J87" i="14"/>
  <c r="D81" i="17" s="1"/>
  <c r="V87" i="20"/>
  <c r="E87" i="26"/>
  <c r="J87" i="26"/>
  <c r="C87" i="26"/>
  <c r="M87" i="26"/>
  <c r="D87" i="26"/>
  <c r="B87" i="26"/>
  <c r="I87" i="26"/>
  <c r="G87" i="26"/>
  <c r="L87" i="26"/>
  <c r="K87" i="26"/>
  <c r="H87" i="26"/>
  <c r="F87" i="26"/>
  <c r="W95" i="26"/>
  <c r="A88" i="26"/>
  <c r="AA94" i="23"/>
  <c r="A88" i="23"/>
  <c r="P85" i="20"/>
  <c r="C79" i="19" s="1"/>
  <c r="S85" i="20"/>
  <c r="R85" i="20" s="1"/>
  <c r="D79" i="19" s="1"/>
  <c r="N86" i="20"/>
  <c r="L80" i="19" s="1"/>
  <c r="Q86" i="20"/>
  <c r="E87" i="20"/>
  <c r="M87" i="23"/>
  <c r="C87" i="23"/>
  <c r="H87" i="23"/>
  <c r="O87" i="23"/>
  <c r="G87" i="23"/>
  <c r="D87" i="23"/>
  <c r="L87" i="23"/>
  <c r="B87" i="23"/>
  <c r="I87" i="23"/>
  <c r="Q87" i="23"/>
  <c r="N87" i="23"/>
  <c r="K87" i="23"/>
  <c r="E87" i="23"/>
  <c r="P87" i="23"/>
  <c r="F87" i="23"/>
  <c r="J87" i="23"/>
  <c r="AA96" i="22"/>
  <c r="A89" i="22"/>
  <c r="I88" i="20"/>
  <c r="F88" i="20"/>
  <c r="E88" i="20" s="1"/>
  <c r="B88" i="20"/>
  <c r="A89" i="20"/>
  <c r="D88" i="20"/>
  <c r="C88" i="20" s="1"/>
  <c r="D88" i="22"/>
  <c r="L88" i="22"/>
  <c r="G88" i="22"/>
  <c r="N88" i="22"/>
  <c r="O88" i="22"/>
  <c r="M88" i="22"/>
  <c r="E88" i="22"/>
  <c r="C88" i="22"/>
  <c r="Q88" i="22"/>
  <c r="F88" i="22"/>
  <c r="H88" i="22"/>
  <c r="K88" i="22"/>
  <c r="P88" i="22"/>
  <c r="J88" i="22"/>
  <c r="B88" i="22"/>
  <c r="I88" i="22"/>
  <c r="G87" i="20"/>
  <c r="H87" i="20"/>
  <c r="J87" i="20" s="1"/>
  <c r="M87" i="20"/>
  <c r="P87" i="9"/>
  <c r="I87" i="9"/>
  <c r="E87" i="9"/>
  <c r="B87" i="9"/>
  <c r="J87" i="9"/>
  <c r="F87" i="9"/>
  <c r="H87" i="9"/>
  <c r="Q87" i="9"/>
  <c r="C87" i="9"/>
  <c r="D87" i="9"/>
  <c r="M87" i="9"/>
  <c r="N87" i="9"/>
  <c r="G87" i="9"/>
  <c r="L87" i="9"/>
  <c r="O87" i="9"/>
  <c r="K87" i="9"/>
  <c r="AA91" i="9"/>
  <c r="A88" i="9"/>
  <c r="D87" i="15"/>
  <c r="G87" i="15"/>
  <c r="H87" i="15"/>
  <c r="F87" i="15"/>
  <c r="C87" i="15"/>
  <c r="B87" i="15"/>
  <c r="I87" i="15"/>
  <c r="E87" i="15"/>
  <c r="S94" i="7"/>
  <c r="A89" i="7"/>
  <c r="S90" i="15"/>
  <c r="A88" i="15"/>
  <c r="D88" i="7"/>
  <c r="F88" i="7"/>
  <c r="C88" i="7"/>
  <c r="G88" i="7"/>
  <c r="E88" i="7"/>
  <c r="H88" i="7"/>
  <c r="I88" i="7"/>
  <c r="B88" i="7"/>
  <c r="F89" i="13"/>
  <c r="G89" i="13"/>
  <c r="E89" i="13"/>
  <c r="H89" i="13"/>
  <c r="B89" i="13"/>
  <c r="D89" i="13"/>
  <c r="C89" i="13"/>
  <c r="I89" i="13"/>
  <c r="S89" i="13"/>
  <c r="A90" i="13"/>
  <c r="I88" i="14"/>
  <c r="C82" i="17" s="1"/>
  <c r="G88" i="14"/>
  <c r="B82" i="17" s="1"/>
  <c r="C89" i="25"/>
  <c r="E89" i="25"/>
  <c r="F89" i="25"/>
  <c r="D89" i="25"/>
  <c r="B89" i="25"/>
  <c r="G89" i="25"/>
  <c r="A90" i="25"/>
  <c r="B89" i="30"/>
  <c r="D89" i="30"/>
  <c r="C89" i="30"/>
  <c r="H89" i="30"/>
  <c r="E89" i="30"/>
  <c r="K89" i="30"/>
  <c r="J89" i="30"/>
  <c r="L89" i="30"/>
  <c r="I89" i="30"/>
  <c r="F89" i="30"/>
  <c r="A90" i="30"/>
  <c r="G90" i="30" s="1"/>
  <c r="AF95" i="20"/>
  <c r="D87" i="28"/>
  <c r="J87" i="28"/>
  <c r="M87" i="28"/>
  <c r="C87" i="28"/>
  <c r="L87" i="28"/>
  <c r="N87" i="28"/>
  <c r="G87" i="28"/>
  <c r="E87" i="28"/>
  <c r="I87" i="28"/>
  <c r="B87" i="28"/>
  <c r="P87" i="28"/>
  <c r="H87" i="28"/>
  <c r="K87" i="28"/>
  <c r="F87" i="28"/>
  <c r="Q87" i="28"/>
  <c r="O87" i="28"/>
  <c r="AA117" i="21"/>
  <c r="AA95" i="28"/>
  <c r="A88" i="28"/>
  <c r="I88" i="21"/>
  <c r="D88" i="21"/>
  <c r="C88" i="21"/>
  <c r="Q88" i="21"/>
  <c r="G88" i="21"/>
  <c r="H88" i="21"/>
  <c r="J88" i="21"/>
  <c r="M88" i="21"/>
  <c r="N88" i="21"/>
  <c r="O88" i="21"/>
  <c r="F88" i="21"/>
  <c r="K88" i="21"/>
  <c r="L88" i="21"/>
  <c r="P88" i="21"/>
  <c r="B88" i="21"/>
  <c r="E88" i="21"/>
  <c r="A89" i="21"/>
  <c r="V98" i="30"/>
  <c r="Q96" i="25"/>
  <c r="D90" i="16"/>
  <c r="E90" i="16"/>
  <c r="I90" i="16"/>
  <c r="G90" i="16"/>
  <c r="C90" i="16"/>
  <c r="H90" i="16"/>
  <c r="F90" i="16"/>
  <c r="B90" i="16"/>
  <c r="S95" i="16"/>
  <c r="A91" i="16"/>
  <c r="A83" i="17"/>
  <c r="D89" i="14"/>
  <c r="H89" i="14" s="1"/>
  <c r="L83" i="17" s="1"/>
  <c r="L89" i="14"/>
  <c r="B89" i="14"/>
  <c r="E89" i="14" s="1"/>
  <c r="C89" i="14"/>
  <c r="F89" i="14" s="1"/>
  <c r="V94" i="14"/>
  <c r="A90" i="14"/>
  <c r="O55" i="28" l="1"/>
  <c r="P54" i="28"/>
  <c r="P38" i="21"/>
  <c r="O39" i="21"/>
  <c r="P48" i="22"/>
  <c r="O49" i="22"/>
  <c r="P85" i="29"/>
  <c r="U85" i="29"/>
  <c r="O66" i="23"/>
  <c r="P65" i="23"/>
  <c r="K31" i="26"/>
  <c r="L30" i="26"/>
  <c r="O75" i="9"/>
  <c r="P74" i="9"/>
  <c r="F83" i="17"/>
  <c r="U88" i="29"/>
  <c r="V88" i="29"/>
  <c r="I88" i="29"/>
  <c r="C88" i="29"/>
  <c r="L88" i="29"/>
  <c r="N88" i="29"/>
  <c r="F88" i="29"/>
  <c r="B88" i="29"/>
  <c r="A82" i="19" s="1"/>
  <c r="F82" i="19" s="1"/>
  <c r="R88" i="29"/>
  <c r="T88" i="29"/>
  <c r="O88" i="29"/>
  <c r="Q88" i="29"/>
  <c r="G88" i="29"/>
  <c r="M88" i="29"/>
  <c r="D88" i="29"/>
  <c r="P88" i="29"/>
  <c r="E88" i="29"/>
  <c r="S88" i="29"/>
  <c r="H88" i="29"/>
  <c r="J88" i="29"/>
  <c r="AF93" i="29"/>
  <c r="A89" i="29"/>
  <c r="K89" i="29" s="1"/>
  <c r="G89" i="14"/>
  <c r="B83" i="17" s="1"/>
  <c r="G88" i="27"/>
  <c r="B88" i="27"/>
  <c r="I88" i="27"/>
  <c r="E88" i="27"/>
  <c r="D88" i="27"/>
  <c r="F88" i="27"/>
  <c r="H88" i="27"/>
  <c r="C88" i="27"/>
  <c r="A89" i="27"/>
  <c r="S90" i="27"/>
  <c r="H88" i="26"/>
  <c r="J88" i="26"/>
  <c r="M88" i="26"/>
  <c r="F88" i="26"/>
  <c r="C88" i="26"/>
  <c r="L88" i="26"/>
  <c r="K88" i="26"/>
  <c r="I88" i="26"/>
  <c r="E88" i="26"/>
  <c r="G88" i="26"/>
  <c r="B88" i="26"/>
  <c r="D88" i="26"/>
  <c r="W96" i="26"/>
  <c r="A89" i="26"/>
  <c r="G88" i="23"/>
  <c r="N88" i="23"/>
  <c r="L88" i="23"/>
  <c r="C88" i="23"/>
  <c r="I88" i="23"/>
  <c r="D88" i="23"/>
  <c r="F88" i="23"/>
  <c r="J88" i="23"/>
  <c r="H88" i="23"/>
  <c r="O88" i="23"/>
  <c r="M88" i="23"/>
  <c r="P88" i="23"/>
  <c r="Q88" i="23"/>
  <c r="K88" i="23"/>
  <c r="B88" i="23"/>
  <c r="E88" i="23"/>
  <c r="AA95" i="23"/>
  <c r="A89" i="23"/>
  <c r="L87" i="20"/>
  <c r="K87" i="20" s="1"/>
  <c r="B81" i="19" s="1"/>
  <c r="Q87" i="20"/>
  <c r="P87" i="20" s="1"/>
  <c r="C81" i="19" s="1"/>
  <c r="H88" i="9"/>
  <c r="N88" i="9"/>
  <c r="Q88" i="9"/>
  <c r="P88" i="9"/>
  <c r="G88" i="9"/>
  <c r="I88" i="9"/>
  <c r="K88" i="9"/>
  <c r="L88" i="9"/>
  <c r="B88" i="9"/>
  <c r="D88" i="9"/>
  <c r="C88" i="9"/>
  <c r="J88" i="9"/>
  <c r="F88" i="9"/>
  <c r="E88" i="9"/>
  <c r="O88" i="9"/>
  <c r="M88" i="9"/>
  <c r="A90" i="20"/>
  <c r="D89" i="20"/>
  <c r="M89" i="20" s="1"/>
  <c r="I89" i="20"/>
  <c r="G89" i="20" s="1"/>
  <c r="B89" i="20"/>
  <c r="V89" i="20" s="1"/>
  <c r="F89" i="20"/>
  <c r="O89" i="20" s="1"/>
  <c r="N89" i="20" s="1"/>
  <c r="AA92" i="9"/>
  <c r="A89" i="9"/>
  <c r="M88" i="20"/>
  <c r="O88" i="20"/>
  <c r="N88" i="20" s="1"/>
  <c r="L82" i="19" s="1"/>
  <c r="V88" i="20"/>
  <c r="G88" i="20"/>
  <c r="H88" i="20"/>
  <c r="J88" i="20" s="1"/>
  <c r="L89" i="22"/>
  <c r="H89" i="22"/>
  <c r="E89" i="22"/>
  <c r="O89" i="22"/>
  <c r="N89" i="22"/>
  <c r="G89" i="22"/>
  <c r="C89" i="22"/>
  <c r="M89" i="22"/>
  <c r="I89" i="22"/>
  <c r="B89" i="22"/>
  <c r="J89" i="22"/>
  <c r="Q89" i="22"/>
  <c r="P89" i="22"/>
  <c r="D89" i="22"/>
  <c r="K89" i="22"/>
  <c r="F89" i="22"/>
  <c r="A90" i="22"/>
  <c r="AA97" i="22"/>
  <c r="S86" i="20"/>
  <c r="R86" i="20" s="1"/>
  <c r="D80" i="19" s="1"/>
  <c r="P86" i="20"/>
  <c r="C80" i="19" s="1"/>
  <c r="I89" i="14"/>
  <c r="C83" i="17" s="1"/>
  <c r="A89" i="15"/>
  <c r="S91" i="15"/>
  <c r="E90" i="13"/>
  <c r="I90" i="13"/>
  <c r="B90" i="13"/>
  <c r="F90" i="13"/>
  <c r="G90" i="13"/>
  <c r="C90" i="13"/>
  <c r="D90" i="13"/>
  <c r="H90" i="13"/>
  <c r="C89" i="7"/>
  <c r="I89" i="7"/>
  <c r="B89" i="7"/>
  <c r="H89" i="7"/>
  <c r="G89" i="7"/>
  <c r="E89" i="7"/>
  <c r="D89" i="7"/>
  <c r="F89" i="7"/>
  <c r="S90" i="13"/>
  <c r="A91" i="13"/>
  <c r="S95" i="7"/>
  <c r="A90" i="7"/>
  <c r="D88" i="15"/>
  <c r="B88" i="15"/>
  <c r="F88" i="15"/>
  <c r="I88" i="15"/>
  <c r="C88" i="15"/>
  <c r="G88" i="15"/>
  <c r="E88" i="15"/>
  <c r="H88" i="15"/>
  <c r="J88" i="14"/>
  <c r="D82" i="17" s="1"/>
  <c r="Q97" i="25"/>
  <c r="AA118" i="21"/>
  <c r="D90" i="30"/>
  <c r="I90" i="30"/>
  <c r="E90" i="30"/>
  <c r="J90" i="30"/>
  <c r="L90" i="30"/>
  <c r="B90" i="30"/>
  <c r="F90" i="30"/>
  <c r="K90" i="30"/>
  <c r="H90" i="30"/>
  <c r="C90" i="30"/>
  <c r="A91" i="30"/>
  <c r="G91" i="30" s="1"/>
  <c r="AF96" i="20"/>
  <c r="V99" i="30"/>
  <c r="B90" i="25"/>
  <c r="D90" i="25"/>
  <c r="F90" i="25"/>
  <c r="E90" i="25"/>
  <c r="C90" i="25"/>
  <c r="G90" i="25"/>
  <c r="A91" i="25"/>
  <c r="P88" i="28"/>
  <c r="F88" i="28"/>
  <c r="K88" i="28"/>
  <c r="N88" i="28"/>
  <c r="J88" i="28"/>
  <c r="I88" i="28"/>
  <c r="Q88" i="28"/>
  <c r="L88" i="28"/>
  <c r="D88" i="28"/>
  <c r="E88" i="28"/>
  <c r="M88" i="28"/>
  <c r="G88" i="28"/>
  <c r="O88" i="28"/>
  <c r="B88" i="28"/>
  <c r="C88" i="28"/>
  <c r="H88" i="28"/>
  <c r="D89" i="21"/>
  <c r="P89" i="21"/>
  <c r="L89" i="21"/>
  <c r="O89" i="21"/>
  <c r="F89" i="21"/>
  <c r="E89" i="21"/>
  <c r="M89" i="21"/>
  <c r="I89" i="21"/>
  <c r="K89" i="21"/>
  <c r="C89" i="21"/>
  <c r="G89" i="21"/>
  <c r="N89" i="21"/>
  <c r="B89" i="21"/>
  <c r="H89" i="21"/>
  <c r="Q89" i="21"/>
  <c r="J89" i="21"/>
  <c r="A90" i="21"/>
  <c r="AA96" i="28"/>
  <c r="A89" i="28"/>
  <c r="A84" i="17"/>
  <c r="L90" i="14"/>
  <c r="F84" i="17" s="1"/>
  <c r="B90" i="14"/>
  <c r="E90" i="14" s="1"/>
  <c r="D90" i="14"/>
  <c r="H90" i="14" s="1"/>
  <c r="L84" i="17" s="1"/>
  <c r="C90" i="14"/>
  <c r="F90" i="14" s="1"/>
  <c r="V95" i="14"/>
  <c r="A91" i="14"/>
  <c r="F91" i="16"/>
  <c r="G91" i="16"/>
  <c r="E91" i="16"/>
  <c r="B91" i="16"/>
  <c r="D91" i="16"/>
  <c r="I91" i="16"/>
  <c r="H91" i="16"/>
  <c r="C91" i="16"/>
  <c r="S96" i="16"/>
  <c r="A92" i="16"/>
  <c r="H89" i="20" l="1"/>
  <c r="J89" i="20" s="1"/>
  <c r="O54" i="28"/>
  <c r="P53" i="28"/>
  <c r="L89" i="20"/>
  <c r="K89" i="20" s="1"/>
  <c r="B83" i="19" s="1"/>
  <c r="Q89" i="20"/>
  <c r="P89" i="20" s="1"/>
  <c r="O74" i="9"/>
  <c r="P73" i="9"/>
  <c r="P64" i="23"/>
  <c r="O65" i="23"/>
  <c r="E89" i="20"/>
  <c r="C89" i="20"/>
  <c r="T85" i="29"/>
  <c r="U84" i="29"/>
  <c r="P47" i="22"/>
  <c r="O48" i="22"/>
  <c r="K30" i="26"/>
  <c r="L29" i="26"/>
  <c r="K29" i="26" s="1"/>
  <c r="P37" i="21"/>
  <c r="O38" i="21"/>
  <c r="I89" i="29"/>
  <c r="B89" i="29"/>
  <c r="A83" i="19" s="1"/>
  <c r="F83" i="19" s="1"/>
  <c r="C89" i="29"/>
  <c r="E89" i="29"/>
  <c r="R89" i="29"/>
  <c r="D89" i="29"/>
  <c r="U89" i="29"/>
  <c r="L89" i="29"/>
  <c r="V89" i="29"/>
  <c r="Q89" i="29"/>
  <c r="J89" i="29"/>
  <c r="O89" i="29"/>
  <c r="N89" i="29"/>
  <c r="L83" i="19" s="1"/>
  <c r="F89" i="29"/>
  <c r="P89" i="29"/>
  <c r="C83" i="19" s="1"/>
  <c r="G89" i="29"/>
  <c r="T89" i="29"/>
  <c r="H89" i="29"/>
  <c r="M89" i="29"/>
  <c r="S89" i="29"/>
  <c r="AF94" i="29"/>
  <c r="A90" i="29"/>
  <c r="K90" i="29" s="1"/>
  <c r="S91" i="27"/>
  <c r="A90" i="27"/>
  <c r="G89" i="27"/>
  <c r="C89" i="27"/>
  <c r="D89" i="27"/>
  <c r="H89" i="27"/>
  <c r="I89" i="27"/>
  <c r="E89" i="27"/>
  <c r="B89" i="27"/>
  <c r="F89" i="27"/>
  <c r="J89" i="14"/>
  <c r="D83" i="17" s="1"/>
  <c r="M89" i="26"/>
  <c r="K89" i="26"/>
  <c r="G89" i="26"/>
  <c r="E89" i="26"/>
  <c r="I89" i="26"/>
  <c r="C89" i="26"/>
  <c r="L89" i="26"/>
  <c r="D89" i="26"/>
  <c r="H89" i="26"/>
  <c r="B89" i="26"/>
  <c r="F89" i="26"/>
  <c r="J89" i="26"/>
  <c r="W97" i="26"/>
  <c r="A90" i="26"/>
  <c r="S87" i="20"/>
  <c r="R87" i="20" s="1"/>
  <c r="D81" i="19" s="1"/>
  <c r="AA96" i="23"/>
  <c r="A90" i="23"/>
  <c r="O89" i="23"/>
  <c r="J89" i="23"/>
  <c r="D89" i="23"/>
  <c r="G89" i="23"/>
  <c r="K89" i="23"/>
  <c r="M89" i="23"/>
  <c r="E89" i="23"/>
  <c r="F89" i="23"/>
  <c r="B89" i="23"/>
  <c r="I89" i="23"/>
  <c r="N89" i="23"/>
  <c r="H89" i="23"/>
  <c r="Q89" i="23"/>
  <c r="C89" i="23"/>
  <c r="L89" i="23"/>
  <c r="P89" i="23"/>
  <c r="L88" i="20"/>
  <c r="K88" i="20" s="1"/>
  <c r="B82" i="19" s="1"/>
  <c r="Q88" i="20"/>
  <c r="AA98" i="22"/>
  <c r="A91" i="22"/>
  <c r="O89" i="9"/>
  <c r="C89" i="9"/>
  <c r="D89" i="9"/>
  <c r="B89" i="9"/>
  <c r="E89" i="9"/>
  <c r="N89" i="9"/>
  <c r="G89" i="9"/>
  <c r="P89" i="9"/>
  <c r="F89" i="9"/>
  <c r="H89" i="9"/>
  <c r="L89" i="9"/>
  <c r="K89" i="9"/>
  <c r="J89" i="9"/>
  <c r="M89" i="9"/>
  <c r="I89" i="9"/>
  <c r="Q89" i="9"/>
  <c r="C90" i="22"/>
  <c r="F90" i="22"/>
  <c r="N90" i="22"/>
  <c r="K90" i="22"/>
  <c r="J90" i="22"/>
  <c r="I90" i="22"/>
  <c r="Q90" i="22"/>
  <c r="B90" i="22"/>
  <c r="H90" i="22"/>
  <c r="P90" i="22"/>
  <c r="M90" i="22"/>
  <c r="D90" i="22"/>
  <c r="E90" i="22"/>
  <c r="O90" i="22"/>
  <c r="G90" i="22"/>
  <c r="L90" i="22"/>
  <c r="AA93" i="9"/>
  <c r="A90" i="9"/>
  <c r="D90" i="20"/>
  <c r="M90" i="20" s="1"/>
  <c r="H90" i="20"/>
  <c r="J90" i="20" s="1"/>
  <c r="F90" i="20"/>
  <c r="E90" i="20" s="1"/>
  <c r="I90" i="20"/>
  <c r="G90" i="20" s="1"/>
  <c r="A91" i="20"/>
  <c r="B90" i="20"/>
  <c r="V90" i="20" s="1"/>
  <c r="I90" i="7"/>
  <c r="G90" i="7"/>
  <c r="H90" i="7"/>
  <c r="C90" i="7"/>
  <c r="B90" i="7"/>
  <c r="D90" i="7"/>
  <c r="E90" i="7"/>
  <c r="F90" i="7"/>
  <c r="S92" i="15"/>
  <c r="A90" i="15"/>
  <c r="A91" i="7"/>
  <c r="S96" i="7"/>
  <c r="E89" i="15"/>
  <c r="B89" i="15"/>
  <c r="H89" i="15"/>
  <c r="C89" i="15"/>
  <c r="G89" i="15"/>
  <c r="D89" i="15"/>
  <c r="I89" i="15"/>
  <c r="F89" i="15"/>
  <c r="D91" i="13"/>
  <c r="G91" i="13"/>
  <c r="B91" i="13"/>
  <c r="I91" i="13"/>
  <c r="E91" i="13"/>
  <c r="F91" i="13"/>
  <c r="H91" i="13"/>
  <c r="C91" i="13"/>
  <c r="S91" i="13"/>
  <c r="A92" i="13"/>
  <c r="I90" i="14"/>
  <c r="V100" i="30"/>
  <c r="G90" i="14"/>
  <c r="B84" i="17" s="1"/>
  <c r="B91" i="25"/>
  <c r="F91" i="25"/>
  <c r="C91" i="25"/>
  <c r="D91" i="25"/>
  <c r="E91" i="25"/>
  <c r="G91" i="25"/>
  <c r="A92" i="25"/>
  <c r="AF97" i="20"/>
  <c r="AA97" i="28"/>
  <c r="A90" i="28"/>
  <c r="AA119" i="21"/>
  <c r="H89" i="28"/>
  <c r="Q89" i="28"/>
  <c r="O89" i="28"/>
  <c r="P89" i="28"/>
  <c r="N89" i="28"/>
  <c r="D89" i="28"/>
  <c r="K89" i="28"/>
  <c r="L89" i="28"/>
  <c r="I89" i="28"/>
  <c r="M89" i="28"/>
  <c r="B89" i="28"/>
  <c r="F89" i="28"/>
  <c r="J89" i="28"/>
  <c r="E89" i="28"/>
  <c r="G89" i="28"/>
  <c r="C89" i="28"/>
  <c r="Q98" i="25"/>
  <c r="O90" i="21"/>
  <c r="N90" i="21"/>
  <c r="F90" i="21"/>
  <c r="M90" i="21"/>
  <c r="P90" i="21"/>
  <c r="E90" i="21"/>
  <c r="B90" i="21"/>
  <c r="C90" i="21"/>
  <c r="L90" i="21"/>
  <c r="H90" i="21"/>
  <c r="K90" i="21"/>
  <c r="Q90" i="21"/>
  <c r="J90" i="21"/>
  <c r="I90" i="21"/>
  <c r="G90" i="21"/>
  <c r="D90" i="21"/>
  <c r="A91" i="21"/>
  <c r="B91" i="30"/>
  <c r="D91" i="30"/>
  <c r="C91" i="30"/>
  <c r="J91" i="30"/>
  <c r="H91" i="30"/>
  <c r="L91" i="30"/>
  <c r="E91" i="30"/>
  <c r="F91" i="30"/>
  <c r="I91" i="30"/>
  <c r="K91" i="30"/>
  <c r="A92" i="30"/>
  <c r="G92" i="30" s="1"/>
  <c r="F92" i="16"/>
  <c r="E92" i="16"/>
  <c r="D92" i="16"/>
  <c r="B92" i="16"/>
  <c r="H92" i="16"/>
  <c r="C92" i="16"/>
  <c r="I92" i="16"/>
  <c r="G92" i="16"/>
  <c r="S97" i="16"/>
  <c r="A93" i="16"/>
  <c r="A85" i="17"/>
  <c r="B91" i="14"/>
  <c r="E91" i="14" s="1"/>
  <c r="C91" i="14"/>
  <c r="F91" i="14" s="1"/>
  <c r="D91" i="14"/>
  <c r="H91" i="14" s="1"/>
  <c r="L85" i="17" s="1"/>
  <c r="L91" i="14"/>
  <c r="F85" i="17" s="1"/>
  <c r="V96" i="14"/>
  <c r="A92" i="14"/>
  <c r="C90" i="20" l="1"/>
  <c r="O53" i="28"/>
  <c r="P52" i="28"/>
  <c r="O90" i="20"/>
  <c r="N90" i="20" s="1"/>
  <c r="O37" i="21"/>
  <c r="P36" i="21"/>
  <c r="P46" i="22"/>
  <c r="O47" i="22"/>
  <c r="T84" i="29"/>
  <c r="U83" i="29"/>
  <c r="L90" i="20"/>
  <c r="K90" i="20" s="1"/>
  <c r="B84" i="19" s="1"/>
  <c r="O64" i="23"/>
  <c r="P63" i="23"/>
  <c r="O73" i="9"/>
  <c r="P72" i="9"/>
  <c r="S89" i="20"/>
  <c r="U90" i="29"/>
  <c r="H90" i="29"/>
  <c r="J90" i="29"/>
  <c r="C90" i="29"/>
  <c r="G90" i="29"/>
  <c r="O90" i="29"/>
  <c r="F90" i="29"/>
  <c r="T90" i="29"/>
  <c r="N90" i="29"/>
  <c r="L84" i="19" s="1"/>
  <c r="Q90" i="29"/>
  <c r="E90" i="29"/>
  <c r="B90" i="29"/>
  <c r="A84" i="19" s="1"/>
  <c r="F84" i="19" s="1"/>
  <c r="R90" i="29"/>
  <c r="P90" i="29"/>
  <c r="D90" i="29"/>
  <c r="S90" i="29"/>
  <c r="L90" i="29"/>
  <c r="V90" i="29"/>
  <c r="I90" i="29"/>
  <c r="M90" i="29"/>
  <c r="AF95" i="29"/>
  <c r="A91" i="29"/>
  <c r="K91" i="29" s="1"/>
  <c r="C90" i="27"/>
  <c r="H90" i="27"/>
  <c r="B90" i="27"/>
  <c r="I90" i="27"/>
  <c r="D90" i="27"/>
  <c r="F90" i="27"/>
  <c r="G90" i="27"/>
  <c r="E90" i="27"/>
  <c r="S92" i="27"/>
  <c r="A91" i="27"/>
  <c r="K90" i="26"/>
  <c r="C90" i="26"/>
  <c r="D90" i="26"/>
  <c r="G90" i="26"/>
  <c r="M90" i="26"/>
  <c r="I90" i="26"/>
  <c r="L90" i="26"/>
  <c r="E90" i="26"/>
  <c r="H90" i="26"/>
  <c r="F90" i="26"/>
  <c r="B90" i="26"/>
  <c r="J90" i="26"/>
  <c r="W98" i="26"/>
  <c r="A91" i="26"/>
  <c r="B91" i="22"/>
  <c r="C91" i="22"/>
  <c r="G91" i="22"/>
  <c r="E91" i="22"/>
  <c r="P91" i="22"/>
  <c r="O91" i="22"/>
  <c r="N91" i="22"/>
  <c r="L91" i="22"/>
  <c r="F91" i="22"/>
  <c r="H91" i="22"/>
  <c r="I91" i="22"/>
  <c r="D91" i="22"/>
  <c r="J91" i="22"/>
  <c r="M91" i="22"/>
  <c r="K91" i="22"/>
  <c r="Q91" i="22"/>
  <c r="O90" i="23"/>
  <c r="I90" i="23"/>
  <c r="E90" i="23"/>
  <c r="C90" i="23"/>
  <c r="M90" i="23"/>
  <c r="P90" i="23"/>
  <c r="J90" i="23"/>
  <c r="N90" i="23"/>
  <c r="B90" i="23"/>
  <c r="K90" i="23"/>
  <c r="Q90" i="23"/>
  <c r="D90" i="23"/>
  <c r="F90" i="23"/>
  <c r="H90" i="23"/>
  <c r="L90" i="23"/>
  <c r="G90" i="23"/>
  <c r="A92" i="22"/>
  <c r="AA99" i="22"/>
  <c r="AA97" i="23"/>
  <c r="A91" i="23"/>
  <c r="D90" i="9"/>
  <c r="B90" i="9"/>
  <c r="L90" i="9"/>
  <c r="C90" i="9"/>
  <c r="Q90" i="9"/>
  <c r="G90" i="9"/>
  <c r="O90" i="9"/>
  <c r="I90" i="9"/>
  <c r="H90" i="9"/>
  <c r="F90" i="9"/>
  <c r="N90" i="9"/>
  <c r="M90" i="9"/>
  <c r="E90" i="9"/>
  <c r="K90" i="9"/>
  <c r="J90" i="9"/>
  <c r="P90" i="9"/>
  <c r="D91" i="20"/>
  <c r="C91" i="20" s="1"/>
  <c r="I91" i="20"/>
  <c r="G91" i="20" s="1"/>
  <c r="A92" i="20"/>
  <c r="F91" i="20"/>
  <c r="O91" i="20" s="1"/>
  <c r="N91" i="20" s="1"/>
  <c r="B91" i="20"/>
  <c r="V91" i="20" s="1"/>
  <c r="AA94" i="9"/>
  <c r="A91" i="9"/>
  <c r="P88" i="20"/>
  <c r="C82" i="19" s="1"/>
  <c r="S88" i="20"/>
  <c r="R88" i="20" s="1"/>
  <c r="D82" i="19" s="1"/>
  <c r="I91" i="14"/>
  <c r="C85" i="17" s="1"/>
  <c r="H92" i="13"/>
  <c r="B92" i="13"/>
  <c r="C92" i="13"/>
  <c r="I92" i="13"/>
  <c r="G92" i="13"/>
  <c r="D92" i="13"/>
  <c r="F92" i="13"/>
  <c r="E92" i="13"/>
  <c r="H90" i="15"/>
  <c r="E90" i="15"/>
  <c r="D90" i="15"/>
  <c r="I90" i="15"/>
  <c r="B90" i="15"/>
  <c r="F90" i="15"/>
  <c r="G90" i="15"/>
  <c r="C90" i="15"/>
  <c r="A93" i="13"/>
  <c r="S92" i="13"/>
  <c r="S93" i="15"/>
  <c r="A91" i="15"/>
  <c r="S97" i="7"/>
  <c r="A92" i="7"/>
  <c r="H91" i="7"/>
  <c r="B91" i="7"/>
  <c r="G91" i="7"/>
  <c r="C91" i="7"/>
  <c r="F91" i="7"/>
  <c r="D91" i="7"/>
  <c r="E91" i="7"/>
  <c r="I91" i="7"/>
  <c r="G91" i="14"/>
  <c r="B85" i="17" s="1"/>
  <c r="C91" i="21"/>
  <c r="G91" i="21"/>
  <c r="D91" i="21"/>
  <c r="L91" i="21"/>
  <c r="F91" i="21"/>
  <c r="N91" i="21"/>
  <c r="I91" i="21"/>
  <c r="K91" i="21"/>
  <c r="J91" i="21"/>
  <c r="M91" i="21"/>
  <c r="O91" i="21"/>
  <c r="B91" i="21"/>
  <c r="H91" i="21"/>
  <c r="E91" i="21"/>
  <c r="P91" i="21"/>
  <c r="Q91" i="21"/>
  <c r="A92" i="21"/>
  <c r="Q99" i="25"/>
  <c r="D92" i="25"/>
  <c r="F92" i="25"/>
  <c r="G92" i="25"/>
  <c r="E92" i="25"/>
  <c r="B92" i="25"/>
  <c r="C92" i="25"/>
  <c r="A93" i="25"/>
  <c r="J90" i="28"/>
  <c r="F90" i="28"/>
  <c r="K90" i="28"/>
  <c r="I90" i="28"/>
  <c r="M90" i="28"/>
  <c r="B90" i="28"/>
  <c r="E90" i="28"/>
  <c r="Q90" i="28"/>
  <c r="C90" i="28"/>
  <c r="L90" i="28"/>
  <c r="H90" i="28"/>
  <c r="P90" i="28"/>
  <c r="G90" i="28"/>
  <c r="O90" i="28"/>
  <c r="D90" i="28"/>
  <c r="N90" i="28"/>
  <c r="AA98" i="28"/>
  <c r="A91" i="28"/>
  <c r="J92" i="30"/>
  <c r="E92" i="30"/>
  <c r="F92" i="30"/>
  <c r="I92" i="30"/>
  <c r="D92" i="30"/>
  <c r="B92" i="30"/>
  <c r="H92" i="30"/>
  <c r="C92" i="30"/>
  <c r="L92" i="30"/>
  <c r="K92" i="30"/>
  <c r="A93" i="30"/>
  <c r="G93" i="30" s="1"/>
  <c r="AF98" i="20"/>
  <c r="AA120" i="21"/>
  <c r="V101" i="30"/>
  <c r="C84" i="17"/>
  <c r="J90" i="14"/>
  <c r="D84" i="17" s="1"/>
  <c r="A86" i="17"/>
  <c r="B92" i="14"/>
  <c r="E92" i="14" s="1"/>
  <c r="C92" i="14"/>
  <c r="F92" i="14" s="1"/>
  <c r="D92" i="14"/>
  <c r="H92" i="14" s="1"/>
  <c r="L92" i="14"/>
  <c r="V97" i="14"/>
  <c r="A93" i="14"/>
  <c r="I93" i="16"/>
  <c r="E93" i="16"/>
  <c r="F93" i="16"/>
  <c r="G93" i="16"/>
  <c r="B93" i="16"/>
  <c r="C93" i="16"/>
  <c r="D93" i="16"/>
  <c r="H93" i="16"/>
  <c r="S98" i="16"/>
  <c r="A94" i="16"/>
  <c r="E91" i="20" l="1"/>
  <c r="P51" i="28"/>
  <c r="O52" i="28"/>
  <c r="O72" i="9"/>
  <c r="P71" i="9"/>
  <c r="O63" i="23"/>
  <c r="P62" i="23"/>
  <c r="H91" i="20"/>
  <c r="J91" i="20" s="1"/>
  <c r="T83" i="29"/>
  <c r="U82" i="29"/>
  <c r="O46" i="22"/>
  <c r="P45" i="22"/>
  <c r="M91" i="20"/>
  <c r="P35" i="21"/>
  <c r="O36" i="21"/>
  <c r="R89" i="20"/>
  <c r="D83" i="19" s="1"/>
  <c r="Q90" i="20"/>
  <c r="F86" i="17"/>
  <c r="AF96" i="29"/>
  <c r="A92" i="29"/>
  <c r="K92" i="29" s="1"/>
  <c r="F91" i="29"/>
  <c r="O91" i="29"/>
  <c r="Q91" i="29"/>
  <c r="B91" i="29"/>
  <c r="A85" i="19" s="1"/>
  <c r="F85" i="19" s="1"/>
  <c r="N91" i="29"/>
  <c r="L85" i="19" s="1"/>
  <c r="T91" i="29"/>
  <c r="G91" i="29"/>
  <c r="L91" i="29"/>
  <c r="H91" i="29"/>
  <c r="R91" i="29"/>
  <c r="J91" i="29"/>
  <c r="I91" i="29"/>
  <c r="V91" i="29"/>
  <c r="S91" i="29"/>
  <c r="E91" i="29"/>
  <c r="C91" i="29"/>
  <c r="U91" i="29"/>
  <c r="D91" i="29"/>
  <c r="M91" i="29"/>
  <c r="P91" i="29"/>
  <c r="C91" i="27"/>
  <c r="D91" i="27"/>
  <c r="F91" i="27"/>
  <c r="G91" i="27"/>
  <c r="H91" i="27"/>
  <c r="E91" i="27"/>
  <c r="I91" i="27"/>
  <c r="B91" i="27"/>
  <c r="S93" i="27"/>
  <c r="A92" i="27"/>
  <c r="J91" i="14"/>
  <c r="D85" i="17" s="1"/>
  <c r="H91" i="26"/>
  <c r="B91" i="26"/>
  <c r="F91" i="26"/>
  <c r="E91" i="26"/>
  <c r="J91" i="26"/>
  <c r="C91" i="26"/>
  <c r="D91" i="26"/>
  <c r="G91" i="26"/>
  <c r="M91" i="26"/>
  <c r="K91" i="26"/>
  <c r="L91" i="26"/>
  <c r="I91" i="26"/>
  <c r="W99" i="26"/>
  <c r="A92" i="26"/>
  <c r="H92" i="22"/>
  <c r="N92" i="22"/>
  <c r="L92" i="22"/>
  <c r="E92" i="22"/>
  <c r="G92" i="22"/>
  <c r="D92" i="22"/>
  <c r="I92" i="22"/>
  <c r="J92" i="22"/>
  <c r="B92" i="22"/>
  <c r="M92" i="22"/>
  <c r="O92" i="22"/>
  <c r="Q92" i="22"/>
  <c r="K92" i="22"/>
  <c r="P92" i="22"/>
  <c r="F92" i="22"/>
  <c r="C92" i="22"/>
  <c r="A93" i="22"/>
  <c r="AA100" i="22"/>
  <c r="D92" i="20"/>
  <c r="M92" i="20" s="1"/>
  <c r="A93" i="20"/>
  <c r="F92" i="20"/>
  <c r="E92" i="20" s="1"/>
  <c r="B92" i="20"/>
  <c r="V92" i="20" s="1"/>
  <c r="I92" i="20"/>
  <c r="H92" i="20" s="1"/>
  <c r="J92" i="20" s="1"/>
  <c r="O92" i="20"/>
  <c r="N92" i="20" s="1"/>
  <c r="L91" i="9"/>
  <c r="K91" i="9"/>
  <c r="Q91" i="9"/>
  <c r="P91" i="9"/>
  <c r="I91" i="9"/>
  <c r="N91" i="9"/>
  <c r="F91" i="9"/>
  <c r="C91" i="9"/>
  <c r="B91" i="9"/>
  <c r="H91" i="9"/>
  <c r="G91" i="9"/>
  <c r="J91" i="9"/>
  <c r="O91" i="9"/>
  <c r="E91" i="9"/>
  <c r="M91" i="9"/>
  <c r="D91" i="9"/>
  <c r="C91" i="23"/>
  <c r="D91" i="23"/>
  <c r="I91" i="23"/>
  <c r="Q91" i="23"/>
  <c r="N91" i="23"/>
  <c r="B91" i="23"/>
  <c r="M91" i="23"/>
  <c r="O91" i="23"/>
  <c r="F91" i="23"/>
  <c r="K91" i="23"/>
  <c r="J91" i="23"/>
  <c r="P91" i="23"/>
  <c r="H91" i="23"/>
  <c r="L91" i="23"/>
  <c r="E91" i="23"/>
  <c r="G91" i="23"/>
  <c r="AA95" i="9"/>
  <c r="A92" i="9"/>
  <c r="AA98" i="23"/>
  <c r="A92" i="23"/>
  <c r="G92" i="14"/>
  <c r="B86" i="17" s="1"/>
  <c r="S98" i="7"/>
  <c r="A93" i="7"/>
  <c r="D92" i="7"/>
  <c r="C92" i="7"/>
  <c r="H92" i="7"/>
  <c r="F92" i="7"/>
  <c r="I92" i="7"/>
  <c r="E92" i="7"/>
  <c r="B92" i="7"/>
  <c r="G92" i="7"/>
  <c r="F91" i="15"/>
  <c r="I91" i="15"/>
  <c r="B91" i="15"/>
  <c r="D91" i="15"/>
  <c r="H91" i="15"/>
  <c r="C91" i="15"/>
  <c r="G91" i="15"/>
  <c r="E91" i="15"/>
  <c r="A92" i="15"/>
  <c r="S94" i="15"/>
  <c r="A94" i="13"/>
  <c r="S93" i="13"/>
  <c r="F93" i="13"/>
  <c r="H93" i="13"/>
  <c r="D93" i="13"/>
  <c r="B93" i="13"/>
  <c r="E93" i="13"/>
  <c r="G93" i="13"/>
  <c r="C93" i="13"/>
  <c r="I93" i="13"/>
  <c r="L86" i="17"/>
  <c r="I92" i="14"/>
  <c r="B91" i="28"/>
  <c r="I91" i="28"/>
  <c r="D91" i="28"/>
  <c r="F91" i="28"/>
  <c r="J91" i="28"/>
  <c r="G91" i="28"/>
  <c r="P91" i="28"/>
  <c r="K91" i="28"/>
  <c r="E91" i="28"/>
  <c r="O91" i="28"/>
  <c r="M91" i="28"/>
  <c r="L91" i="28"/>
  <c r="H91" i="28"/>
  <c r="C91" i="28"/>
  <c r="N91" i="28"/>
  <c r="Q91" i="28"/>
  <c r="F93" i="30"/>
  <c r="E93" i="30"/>
  <c r="I93" i="30"/>
  <c r="J93" i="30"/>
  <c r="L93" i="30"/>
  <c r="B93" i="30"/>
  <c r="H93" i="30"/>
  <c r="K93" i="30"/>
  <c r="D93" i="30"/>
  <c r="C93" i="30"/>
  <c r="A94" i="30"/>
  <c r="G94" i="30" s="1"/>
  <c r="AA99" i="28"/>
  <c r="A92" i="28"/>
  <c r="V102" i="30"/>
  <c r="G93" i="25"/>
  <c r="B93" i="25"/>
  <c r="D93" i="25"/>
  <c r="F93" i="25"/>
  <c r="C93" i="25"/>
  <c r="E93" i="25"/>
  <c r="A94" i="25"/>
  <c r="O92" i="21"/>
  <c r="Q92" i="21"/>
  <c r="K92" i="21"/>
  <c r="F92" i="21"/>
  <c r="M92" i="21"/>
  <c r="E92" i="21"/>
  <c r="C92" i="21"/>
  <c r="D92" i="21"/>
  <c r="H92" i="21"/>
  <c r="G92" i="21"/>
  <c r="N92" i="21"/>
  <c r="L92" i="21"/>
  <c r="I92" i="21"/>
  <c r="B92" i="21"/>
  <c r="J92" i="21"/>
  <c r="P92" i="21"/>
  <c r="A93" i="21"/>
  <c r="Q100" i="25"/>
  <c r="AA121" i="21"/>
  <c r="AF99" i="20"/>
  <c r="G94" i="16"/>
  <c r="C94" i="16"/>
  <c r="I94" i="16"/>
  <c r="B94" i="16"/>
  <c r="E94" i="16"/>
  <c r="D94" i="16"/>
  <c r="H94" i="16"/>
  <c r="F94" i="16"/>
  <c r="S99" i="16"/>
  <c r="A95" i="16"/>
  <c r="A87" i="17"/>
  <c r="C93" i="14"/>
  <c r="F93" i="14" s="1"/>
  <c r="L93" i="14"/>
  <c r="F87" i="17" s="1"/>
  <c r="B93" i="14"/>
  <c r="E93" i="14" s="1"/>
  <c r="D93" i="14"/>
  <c r="H93" i="14" s="1"/>
  <c r="V98" i="14"/>
  <c r="A94" i="14"/>
  <c r="C92" i="20" l="1"/>
  <c r="O51" i="28"/>
  <c r="P50" i="28"/>
  <c r="Q92" i="20"/>
  <c r="P92" i="20" s="1"/>
  <c r="L92" i="20"/>
  <c r="K92" i="20" s="1"/>
  <c r="B86" i="19" s="1"/>
  <c r="P34" i="21"/>
  <c r="O35" i="21"/>
  <c r="L91" i="20"/>
  <c r="K91" i="20" s="1"/>
  <c r="B85" i="19" s="1"/>
  <c r="Q91" i="20"/>
  <c r="P91" i="20" s="1"/>
  <c r="C85" i="19" s="1"/>
  <c r="O45" i="22"/>
  <c r="P44" i="22"/>
  <c r="G92" i="20"/>
  <c r="T82" i="29"/>
  <c r="U81" i="29"/>
  <c r="O62" i="23"/>
  <c r="P61" i="23"/>
  <c r="O71" i="9"/>
  <c r="P70" i="9"/>
  <c r="P90" i="20"/>
  <c r="C84" i="19" s="1"/>
  <c r="S90" i="20"/>
  <c r="L87" i="17"/>
  <c r="M92" i="29"/>
  <c r="Q92" i="29"/>
  <c r="G92" i="29"/>
  <c r="F92" i="29"/>
  <c r="C92" i="29"/>
  <c r="B92" i="29"/>
  <c r="A86" i="19" s="1"/>
  <c r="F86" i="19" s="1"/>
  <c r="E92" i="29"/>
  <c r="R92" i="29"/>
  <c r="O92" i="29"/>
  <c r="P92" i="29"/>
  <c r="C86" i="19" s="1"/>
  <c r="V92" i="29"/>
  <c r="U92" i="29"/>
  <c r="I92" i="29"/>
  <c r="H92" i="29"/>
  <c r="L92" i="29"/>
  <c r="N92" i="29"/>
  <c r="L86" i="19" s="1"/>
  <c r="T92" i="29"/>
  <c r="D92" i="29"/>
  <c r="S92" i="29"/>
  <c r="J92" i="29"/>
  <c r="AF97" i="29"/>
  <c r="A93" i="29"/>
  <c r="K93" i="29" s="1"/>
  <c r="F92" i="27"/>
  <c r="D92" i="27"/>
  <c r="G92" i="27"/>
  <c r="H92" i="27"/>
  <c r="B92" i="27"/>
  <c r="E92" i="27"/>
  <c r="I92" i="27"/>
  <c r="C92" i="27"/>
  <c r="S94" i="27"/>
  <c r="A93" i="27"/>
  <c r="K92" i="26"/>
  <c r="F92" i="26"/>
  <c r="I92" i="26"/>
  <c r="C92" i="26"/>
  <c r="L92" i="26"/>
  <c r="J92" i="26"/>
  <c r="D92" i="26"/>
  <c r="B92" i="26"/>
  <c r="E92" i="26"/>
  <c r="G92" i="26"/>
  <c r="M92" i="26"/>
  <c r="H92" i="26"/>
  <c r="W100" i="26"/>
  <c r="A93" i="26"/>
  <c r="A94" i="20"/>
  <c r="F93" i="20"/>
  <c r="E93" i="20" s="1"/>
  <c r="B93" i="20"/>
  <c r="V93" i="20"/>
  <c r="H93" i="20"/>
  <c r="J93" i="20" s="1"/>
  <c r="D93" i="20"/>
  <c r="C93" i="20" s="1"/>
  <c r="I93" i="20"/>
  <c r="G93" i="20" s="1"/>
  <c r="P92" i="23"/>
  <c r="L92" i="23"/>
  <c r="B92" i="23"/>
  <c r="I92" i="23"/>
  <c r="Q92" i="23"/>
  <c r="F92" i="23"/>
  <c r="G92" i="23"/>
  <c r="N92" i="23"/>
  <c r="J92" i="23"/>
  <c r="H92" i="23"/>
  <c r="E92" i="23"/>
  <c r="K92" i="23"/>
  <c r="C92" i="23"/>
  <c r="O92" i="23"/>
  <c r="M92" i="23"/>
  <c r="D92" i="23"/>
  <c r="AA99" i="23"/>
  <c r="A93" i="23"/>
  <c r="AA96" i="9"/>
  <c r="A93" i="9"/>
  <c r="AA101" i="22"/>
  <c r="A94" i="22"/>
  <c r="G93" i="22"/>
  <c r="N93" i="22"/>
  <c r="D93" i="22"/>
  <c r="J93" i="22"/>
  <c r="P93" i="22"/>
  <c r="F93" i="22"/>
  <c r="B93" i="22"/>
  <c r="H93" i="22"/>
  <c r="C93" i="22"/>
  <c r="I93" i="22"/>
  <c r="Q93" i="22"/>
  <c r="M93" i="22"/>
  <c r="O93" i="22"/>
  <c r="K93" i="22"/>
  <c r="L93" i="22"/>
  <c r="E93" i="22"/>
  <c r="F92" i="9"/>
  <c r="L92" i="9"/>
  <c r="I92" i="9"/>
  <c r="D92" i="9"/>
  <c r="N92" i="9"/>
  <c r="O92" i="9"/>
  <c r="M92" i="9"/>
  <c r="Q92" i="9"/>
  <c r="H92" i="9"/>
  <c r="P92" i="9"/>
  <c r="B92" i="9"/>
  <c r="C92" i="9"/>
  <c r="K92" i="9"/>
  <c r="G92" i="9"/>
  <c r="E92" i="9"/>
  <c r="J92" i="9"/>
  <c r="A93" i="15"/>
  <c r="S95" i="15"/>
  <c r="S94" i="13"/>
  <c r="A95" i="13"/>
  <c r="D92" i="15"/>
  <c r="F92" i="15"/>
  <c r="H92" i="15"/>
  <c r="I92" i="15"/>
  <c r="E92" i="15"/>
  <c r="G92" i="15"/>
  <c r="C92" i="15"/>
  <c r="B92" i="15"/>
  <c r="C94" i="13"/>
  <c r="I94" i="13"/>
  <c r="D94" i="13"/>
  <c r="E94" i="13"/>
  <c r="F94" i="13"/>
  <c r="B94" i="13"/>
  <c r="G94" i="13"/>
  <c r="H94" i="13"/>
  <c r="H93" i="7"/>
  <c r="I93" i="7"/>
  <c r="F93" i="7"/>
  <c r="C93" i="7"/>
  <c r="E93" i="7"/>
  <c r="D93" i="7"/>
  <c r="B93" i="7"/>
  <c r="G93" i="7"/>
  <c r="S99" i="7"/>
  <c r="A94" i="7"/>
  <c r="G93" i="14"/>
  <c r="B87" i="17" s="1"/>
  <c r="I93" i="14"/>
  <c r="C87" i="17" s="1"/>
  <c r="AF100" i="20"/>
  <c r="G94" i="25"/>
  <c r="C94" i="25"/>
  <c r="D94" i="25"/>
  <c r="E94" i="25"/>
  <c r="F94" i="25"/>
  <c r="B94" i="25"/>
  <c r="A95" i="25"/>
  <c r="AA122" i="21"/>
  <c r="Q101" i="25"/>
  <c r="V103" i="30"/>
  <c r="B92" i="28"/>
  <c r="P92" i="28"/>
  <c r="G92" i="28"/>
  <c r="J92" i="28"/>
  <c r="L92" i="28"/>
  <c r="N92" i="28"/>
  <c r="K92" i="28"/>
  <c r="C92" i="28"/>
  <c r="H92" i="28"/>
  <c r="D92" i="28"/>
  <c r="M92" i="28"/>
  <c r="Q92" i="28"/>
  <c r="E92" i="28"/>
  <c r="I92" i="28"/>
  <c r="F92" i="28"/>
  <c r="O92" i="28"/>
  <c r="J93" i="21"/>
  <c r="E93" i="21"/>
  <c r="C93" i="21"/>
  <c r="L93" i="21"/>
  <c r="N93" i="21"/>
  <c r="I93" i="21"/>
  <c r="D93" i="21"/>
  <c r="K93" i="21"/>
  <c r="M93" i="21"/>
  <c r="Q93" i="21"/>
  <c r="P93" i="21"/>
  <c r="B93" i="21"/>
  <c r="F93" i="21"/>
  <c r="G93" i="21"/>
  <c r="O93" i="21"/>
  <c r="H93" i="21"/>
  <c r="A94" i="21"/>
  <c r="A93" i="28"/>
  <c r="AA100" i="28"/>
  <c r="K94" i="30"/>
  <c r="B94" i="30"/>
  <c r="E94" i="30"/>
  <c r="I94" i="30"/>
  <c r="J94" i="30"/>
  <c r="L94" i="30"/>
  <c r="D94" i="30"/>
  <c r="F94" i="30"/>
  <c r="H94" i="30"/>
  <c r="C94" i="30"/>
  <c r="A95" i="30"/>
  <c r="G95" i="30" s="1"/>
  <c r="C86" i="17"/>
  <c r="J92" i="14"/>
  <c r="D86" i="17" s="1"/>
  <c r="A88" i="17"/>
  <c r="B94" i="14"/>
  <c r="E94" i="14" s="1"/>
  <c r="L94" i="14"/>
  <c r="D94" i="14"/>
  <c r="H94" i="14" s="1"/>
  <c r="C94" i="14"/>
  <c r="F94" i="14" s="1"/>
  <c r="V99" i="14"/>
  <c r="A95" i="14"/>
  <c r="D95" i="16"/>
  <c r="I95" i="16"/>
  <c r="E95" i="16"/>
  <c r="B95" i="16"/>
  <c r="F95" i="16"/>
  <c r="G95" i="16"/>
  <c r="H95" i="16"/>
  <c r="C95" i="16"/>
  <c r="S100" i="16"/>
  <c r="A96" i="16"/>
  <c r="S92" i="20" l="1"/>
  <c r="S91" i="20"/>
  <c r="O50" i="28"/>
  <c r="P49" i="28"/>
  <c r="U80" i="29"/>
  <c r="T81" i="29"/>
  <c r="M93" i="20"/>
  <c r="O44" i="22"/>
  <c r="P43" i="22"/>
  <c r="R91" i="20"/>
  <c r="D85" i="19" s="1"/>
  <c r="R90" i="20"/>
  <c r="D84" i="19" s="1"/>
  <c r="O93" i="20"/>
  <c r="N93" i="20" s="1"/>
  <c r="O34" i="21"/>
  <c r="P33" i="21"/>
  <c r="P69" i="9"/>
  <c r="O70" i="9"/>
  <c r="R92" i="20"/>
  <c r="D86" i="19" s="1"/>
  <c r="O61" i="23"/>
  <c r="P60" i="23"/>
  <c r="L88" i="17"/>
  <c r="F88" i="17"/>
  <c r="R93" i="29"/>
  <c r="Q93" i="29"/>
  <c r="C93" i="29"/>
  <c r="M93" i="29"/>
  <c r="T93" i="29"/>
  <c r="F93" i="29"/>
  <c r="D93" i="29"/>
  <c r="U93" i="29"/>
  <c r="O93" i="29"/>
  <c r="I93" i="29"/>
  <c r="J93" i="29"/>
  <c r="P93" i="29"/>
  <c r="N93" i="29"/>
  <c r="L93" i="29"/>
  <c r="V93" i="29"/>
  <c r="B93" i="29"/>
  <c r="A87" i="19" s="1"/>
  <c r="F87" i="19" s="1"/>
  <c r="H93" i="29"/>
  <c r="G93" i="29"/>
  <c r="S93" i="29"/>
  <c r="E93" i="29"/>
  <c r="AF98" i="29"/>
  <c r="A94" i="29"/>
  <c r="K94" i="29" s="1"/>
  <c r="D93" i="27"/>
  <c r="E93" i="27"/>
  <c r="C93" i="27"/>
  <c r="F93" i="27"/>
  <c r="H93" i="27"/>
  <c r="I93" i="27"/>
  <c r="G93" i="27"/>
  <c r="B93" i="27"/>
  <c r="A94" i="27"/>
  <c r="S95" i="27"/>
  <c r="H93" i="26"/>
  <c r="K93" i="26"/>
  <c r="D93" i="26"/>
  <c r="F93" i="26"/>
  <c r="B93" i="26"/>
  <c r="I93" i="26"/>
  <c r="J93" i="26"/>
  <c r="E93" i="26"/>
  <c r="M93" i="26"/>
  <c r="G93" i="26"/>
  <c r="L93" i="26"/>
  <c r="C93" i="26"/>
  <c r="W101" i="26"/>
  <c r="A94" i="26"/>
  <c r="C93" i="23"/>
  <c r="M93" i="23"/>
  <c r="N93" i="23"/>
  <c r="F93" i="23"/>
  <c r="J93" i="23"/>
  <c r="K93" i="23"/>
  <c r="I93" i="23"/>
  <c r="G93" i="23"/>
  <c r="E93" i="23"/>
  <c r="B93" i="23"/>
  <c r="Q93" i="23"/>
  <c r="D93" i="23"/>
  <c r="O93" i="23"/>
  <c r="H93" i="23"/>
  <c r="P93" i="23"/>
  <c r="L93" i="23"/>
  <c r="AA100" i="23"/>
  <c r="A94" i="23"/>
  <c r="AA97" i="9"/>
  <c r="A94" i="9"/>
  <c r="D94" i="20"/>
  <c r="C94" i="20" s="1"/>
  <c r="F94" i="20"/>
  <c r="E94" i="20" s="1"/>
  <c r="B94" i="20"/>
  <c r="V94" i="20" s="1"/>
  <c r="I94" i="20"/>
  <c r="H94" i="20" s="1"/>
  <c r="J94" i="20" s="1"/>
  <c r="A95" i="20"/>
  <c r="O94" i="20"/>
  <c r="N94" i="20" s="1"/>
  <c r="N94" i="22"/>
  <c r="C94" i="22"/>
  <c r="Q94" i="22"/>
  <c r="E94" i="22"/>
  <c r="J94" i="22"/>
  <c r="O94" i="22"/>
  <c r="H94" i="22"/>
  <c r="I94" i="22"/>
  <c r="K94" i="22"/>
  <c r="D94" i="22"/>
  <c r="L94" i="22"/>
  <c r="M94" i="22"/>
  <c r="G94" i="22"/>
  <c r="F94" i="22"/>
  <c r="B94" i="22"/>
  <c r="P94" i="22"/>
  <c r="AA102" i="22"/>
  <c r="A95" i="22"/>
  <c r="M93" i="9"/>
  <c r="P93" i="9"/>
  <c r="Q93" i="9"/>
  <c r="N93" i="9"/>
  <c r="H93" i="9"/>
  <c r="F93" i="9"/>
  <c r="E93" i="9"/>
  <c r="C93" i="9"/>
  <c r="L93" i="9"/>
  <c r="B93" i="9"/>
  <c r="D93" i="9"/>
  <c r="I93" i="9"/>
  <c r="G93" i="9"/>
  <c r="O93" i="9"/>
  <c r="K93" i="9"/>
  <c r="J93" i="9"/>
  <c r="A95" i="7"/>
  <c r="S100" i="7"/>
  <c r="D95" i="13"/>
  <c r="I95" i="13"/>
  <c r="C95" i="13"/>
  <c r="F95" i="13"/>
  <c r="H95" i="13"/>
  <c r="G95" i="13"/>
  <c r="E95" i="13"/>
  <c r="B95" i="13"/>
  <c r="I94" i="7"/>
  <c r="E94" i="7"/>
  <c r="C94" i="7"/>
  <c r="G94" i="7"/>
  <c r="H94" i="7"/>
  <c r="D94" i="7"/>
  <c r="B94" i="7"/>
  <c r="F94" i="7"/>
  <c r="A96" i="13"/>
  <c r="S95" i="13"/>
  <c r="S96" i="15"/>
  <c r="A94" i="15"/>
  <c r="H93" i="15"/>
  <c r="F93" i="15"/>
  <c r="D93" i="15"/>
  <c r="E93" i="15"/>
  <c r="I93" i="15"/>
  <c r="C93" i="15"/>
  <c r="B93" i="15"/>
  <c r="G93" i="15"/>
  <c r="G94" i="14"/>
  <c r="B88" i="17" s="1"/>
  <c r="I94" i="14"/>
  <c r="C88" i="17" s="1"/>
  <c r="J93" i="28"/>
  <c r="B93" i="28"/>
  <c r="C93" i="28"/>
  <c r="D93" i="28"/>
  <c r="K93" i="28"/>
  <c r="G93" i="28"/>
  <c r="L93" i="28"/>
  <c r="H93" i="28"/>
  <c r="Q93" i="28"/>
  <c r="I93" i="28"/>
  <c r="O93" i="28"/>
  <c r="M93" i="28"/>
  <c r="E93" i="28"/>
  <c r="P93" i="28"/>
  <c r="N93" i="28"/>
  <c r="F93" i="28"/>
  <c r="M94" i="21"/>
  <c r="L94" i="21"/>
  <c r="K94" i="21"/>
  <c r="D94" i="21"/>
  <c r="C94" i="21"/>
  <c r="F94" i="21"/>
  <c r="B94" i="21"/>
  <c r="Q94" i="21"/>
  <c r="G94" i="21"/>
  <c r="P94" i="21"/>
  <c r="O94" i="21"/>
  <c r="H94" i="21"/>
  <c r="E94" i="21"/>
  <c r="J94" i="21"/>
  <c r="N94" i="21"/>
  <c r="I94" i="21"/>
  <c r="A95" i="21"/>
  <c r="J95" i="30"/>
  <c r="F95" i="30"/>
  <c r="E95" i="30"/>
  <c r="K95" i="30"/>
  <c r="H95" i="30"/>
  <c r="L95" i="30"/>
  <c r="D95" i="30"/>
  <c r="C95" i="30"/>
  <c r="I95" i="30"/>
  <c r="B95" i="30"/>
  <c r="A96" i="30"/>
  <c r="G96" i="30" s="1"/>
  <c r="Q102" i="25"/>
  <c r="E95" i="25"/>
  <c r="F95" i="25"/>
  <c r="G95" i="25"/>
  <c r="D95" i="25"/>
  <c r="B95" i="25"/>
  <c r="C95" i="25"/>
  <c r="A96" i="25"/>
  <c r="AA123" i="21"/>
  <c r="V104" i="30"/>
  <c r="AF101" i="20"/>
  <c r="J93" i="14"/>
  <c r="D87" i="17" s="1"/>
  <c r="AA101" i="28"/>
  <c r="A94" i="28"/>
  <c r="C96" i="16"/>
  <c r="D96" i="16"/>
  <c r="F96" i="16"/>
  <c r="G96" i="16"/>
  <c r="E96" i="16"/>
  <c r="H96" i="16"/>
  <c r="B96" i="16"/>
  <c r="I96" i="16"/>
  <c r="S101" i="16"/>
  <c r="A97" i="16"/>
  <c r="A89" i="17"/>
  <c r="D95" i="14"/>
  <c r="H95" i="14" s="1"/>
  <c r="L89" i="17" s="1"/>
  <c r="B95" i="14"/>
  <c r="E95" i="14" s="1"/>
  <c r="C95" i="14"/>
  <c r="F95" i="14" s="1"/>
  <c r="L95" i="14"/>
  <c r="V100" i="14"/>
  <c r="A96" i="14"/>
  <c r="L87" i="19" l="1"/>
  <c r="M94" i="20"/>
  <c r="L94" i="20" s="1"/>
  <c r="K94" i="20"/>
  <c r="B88" i="19" s="1"/>
  <c r="P48" i="28"/>
  <c r="O49" i="28"/>
  <c r="Q94" i="20"/>
  <c r="P94" i="20" s="1"/>
  <c r="P68" i="9"/>
  <c r="O69" i="9"/>
  <c r="P32" i="21"/>
  <c r="O33" i="21"/>
  <c r="O43" i="22"/>
  <c r="P42" i="22"/>
  <c r="G94" i="20"/>
  <c r="L93" i="20"/>
  <c r="K93" i="20" s="1"/>
  <c r="B87" i="19" s="1"/>
  <c r="Q93" i="20"/>
  <c r="P93" i="20" s="1"/>
  <c r="C87" i="19" s="1"/>
  <c r="P59" i="23"/>
  <c r="O60" i="23"/>
  <c r="T80" i="29"/>
  <c r="U79" i="29"/>
  <c r="F89" i="17"/>
  <c r="I95" i="14"/>
  <c r="C89" i="17" s="1"/>
  <c r="H94" i="29"/>
  <c r="D94" i="29"/>
  <c r="T94" i="29"/>
  <c r="V94" i="29"/>
  <c r="O94" i="29"/>
  <c r="L94" i="29"/>
  <c r="P94" i="29"/>
  <c r="C88" i="19" s="1"/>
  <c r="C94" i="29"/>
  <c r="E94" i="29"/>
  <c r="I94" i="29"/>
  <c r="J94" i="29"/>
  <c r="M94" i="29"/>
  <c r="S94" i="29"/>
  <c r="N94" i="29"/>
  <c r="L88" i="19" s="1"/>
  <c r="U94" i="29"/>
  <c r="Q94" i="29"/>
  <c r="G94" i="29"/>
  <c r="B94" i="29"/>
  <c r="A88" i="19" s="1"/>
  <c r="F88" i="19" s="1"/>
  <c r="R94" i="29"/>
  <c r="F94" i="29"/>
  <c r="AF99" i="29"/>
  <c r="A95" i="29"/>
  <c r="K95" i="29" s="1"/>
  <c r="S96" i="27"/>
  <c r="A95" i="27"/>
  <c r="E94" i="27"/>
  <c r="H94" i="27"/>
  <c r="C94" i="27"/>
  <c r="D94" i="27"/>
  <c r="F94" i="27"/>
  <c r="G94" i="27"/>
  <c r="I94" i="27"/>
  <c r="B94" i="27"/>
  <c r="G95" i="14"/>
  <c r="B89" i="17" s="1"/>
  <c r="I94" i="26"/>
  <c r="F94" i="26"/>
  <c r="K94" i="26"/>
  <c r="D94" i="26"/>
  <c r="J94" i="26"/>
  <c r="B94" i="26"/>
  <c r="M94" i="26"/>
  <c r="C94" i="26"/>
  <c r="L94" i="26"/>
  <c r="G94" i="26"/>
  <c r="E94" i="26"/>
  <c r="H94" i="26"/>
  <c r="W102" i="26"/>
  <c r="A95" i="26"/>
  <c r="H94" i="23"/>
  <c r="Q94" i="23"/>
  <c r="O94" i="23"/>
  <c r="P94" i="23"/>
  <c r="F94" i="23"/>
  <c r="E94" i="23"/>
  <c r="N94" i="23"/>
  <c r="M94" i="23"/>
  <c r="K94" i="23"/>
  <c r="J94" i="23"/>
  <c r="L94" i="23"/>
  <c r="B94" i="23"/>
  <c r="C94" i="23"/>
  <c r="G94" i="23"/>
  <c r="I94" i="23"/>
  <c r="D94" i="23"/>
  <c r="N95" i="22"/>
  <c r="D95" i="22"/>
  <c r="M95" i="22"/>
  <c r="B95" i="22"/>
  <c r="G95" i="22"/>
  <c r="P95" i="22"/>
  <c r="E95" i="22"/>
  <c r="I95" i="22"/>
  <c r="O95" i="22"/>
  <c r="K95" i="22"/>
  <c r="J95" i="22"/>
  <c r="Q95" i="22"/>
  <c r="H95" i="22"/>
  <c r="L95" i="22"/>
  <c r="C95" i="22"/>
  <c r="F95" i="22"/>
  <c r="F95" i="20"/>
  <c r="O95" i="20" s="1"/>
  <c r="N95" i="20" s="1"/>
  <c r="I95" i="20"/>
  <c r="H95" i="20" s="1"/>
  <c r="J95" i="20" s="1"/>
  <c r="B95" i="20"/>
  <c r="V95" i="20" s="1"/>
  <c r="D95" i="20"/>
  <c r="C95" i="20" s="1"/>
  <c r="A96" i="20"/>
  <c r="AA101" i="23"/>
  <c r="A95" i="23"/>
  <c r="A96" i="22"/>
  <c r="AA103" i="22"/>
  <c r="G94" i="9"/>
  <c r="L94" i="9"/>
  <c r="O94" i="9"/>
  <c r="D94" i="9"/>
  <c r="J94" i="9"/>
  <c r="I94" i="9"/>
  <c r="N94" i="9"/>
  <c r="H94" i="9"/>
  <c r="E94" i="9"/>
  <c r="F94" i="9"/>
  <c r="C94" i="9"/>
  <c r="Q94" i="9"/>
  <c r="B94" i="9"/>
  <c r="K94" i="9"/>
  <c r="M94" i="9"/>
  <c r="P94" i="9"/>
  <c r="AA98" i="9"/>
  <c r="A95" i="9"/>
  <c r="F96" i="13"/>
  <c r="G96" i="13"/>
  <c r="B96" i="13"/>
  <c r="I96" i="13"/>
  <c r="E96" i="13"/>
  <c r="D96" i="13"/>
  <c r="C96" i="13"/>
  <c r="H96" i="13"/>
  <c r="A97" i="13"/>
  <c r="S96" i="13"/>
  <c r="E94" i="15"/>
  <c r="D94" i="15"/>
  <c r="F94" i="15"/>
  <c r="G94" i="15"/>
  <c r="I94" i="15"/>
  <c r="C94" i="15"/>
  <c r="H94" i="15"/>
  <c r="B94" i="15"/>
  <c r="S101" i="7"/>
  <c r="A96" i="7"/>
  <c r="A95" i="15"/>
  <c r="S97" i="15"/>
  <c r="E95" i="7"/>
  <c r="D95" i="7"/>
  <c r="H95" i="7"/>
  <c r="C95" i="7"/>
  <c r="F95" i="7"/>
  <c r="G95" i="7"/>
  <c r="B95" i="7"/>
  <c r="I95" i="7"/>
  <c r="AF102" i="20"/>
  <c r="F96" i="30"/>
  <c r="I96" i="30"/>
  <c r="E96" i="30"/>
  <c r="C96" i="30"/>
  <c r="K96" i="30"/>
  <c r="H96" i="30"/>
  <c r="B96" i="30"/>
  <c r="D96" i="30"/>
  <c r="L96" i="30"/>
  <c r="J96" i="30"/>
  <c r="A97" i="30"/>
  <c r="G97" i="30" s="1"/>
  <c r="Q103" i="25"/>
  <c r="J95" i="14"/>
  <c r="D89" i="17" s="1"/>
  <c r="AA124" i="21"/>
  <c r="D96" i="25"/>
  <c r="C96" i="25"/>
  <c r="B96" i="25"/>
  <c r="G96" i="25"/>
  <c r="F96" i="25"/>
  <c r="E96" i="25"/>
  <c r="A97" i="25"/>
  <c r="V105" i="30"/>
  <c r="F95" i="21"/>
  <c r="O95" i="21"/>
  <c r="E95" i="21"/>
  <c r="C95" i="21"/>
  <c r="K95" i="21"/>
  <c r="H95" i="21"/>
  <c r="I95" i="21"/>
  <c r="G95" i="21"/>
  <c r="N95" i="21"/>
  <c r="Q95" i="21"/>
  <c r="L95" i="21"/>
  <c r="M95" i="21"/>
  <c r="J95" i="21"/>
  <c r="B95" i="21"/>
  <c r="P95" i="21"/>
  <c r="D95" i="21"/>
  <c r="A96" i="21"/>
  <c r="N94" i="28"/>
  <c r="O94" i="28"/>
  <c r="B94" i="28"/>
  <c r="P94" i="28"/>
  <c r="J94" i="28"/>
  <c r="E94" i="28"/>
  <c r="G94" i="28"/>
  <c r="F94" i="28"/>
  <c r="C94" i="28"/>
  <c r="H94" i="28"/>
  <c r="K94" i="28"/>
  <c r="I94" i="28"/>
  <c r="D94" i="28"/>
  <c r="Q94" i="28"/>
  <c r="L94" i="28"/>
  <c r="M94" i="28"/>
  <c r="AA102" i="28"/>
  <c r="A95" i="28"/>
  <c r="J94" i="14"/>
  <c r="D88" i="17" s="1"/>
  <c r="A90" i="17"/>
  <c r="L96" i="14"/>
  <c r="C96" i="14"/>
  <c r="F96" i="14" s="1"/>
  <c r="B96" i="14"/>
  <c r="E96" i="14" s="1"/>
  <c r="D96" i="14"/>
  <c r="H96" i="14" s="1"/>
  <c r="V101" i="14"/>
  <c r="A97" i="14"/>
  <c r="C97" i="16"/>
  <c r="I97" i="16"/>
  <c r="E97" i="16"/>
  <c r="H97" i="16"/>
  <c r="F97" i="16"/>
  <c r="G97" i="16"/>
  <c r="D97" i="16"/>
  <c r="B97" i="16"/>
  <c r="S102" i="16"/>
  <c r="A98" i="16"/>
  <c r="S94" i="20" l="1"/>
  <c r="E95" i="20"/>
  <c r="G95" i="20"/>
  <c r="P47" i="28"/>
  <c r="O48" i="28"/>
  <c r="P58" i="23"/>
  <c r="O59" i="23"/>
  <c r="R94" i="20"/>
  <c r="S93" i="20"/>
  <c r="O42" i="22"/>
  <c r="P41" i="22"/>
  <c r="M95" i="20"/>
  <c r="D88" i="19"/>
  <c r="P31" i="21"/>
  <c r="O32" i="21"/>
  <c r="O68" i="9"/>
  <c r="P67" i="9"/>
  <c r="T79" i="29"/>
  <c r="U78" i="29"/>
  <c r="L90" i="17"/>
  <c r="F90" i="17"/>
  <c r="B95" i="29"/>
  <c r="A89" i="19" s="1"/>
  <c r="F89" i="19" s="1"/>
  <c r="D95" i="29"/>
  <c r="R95" i="29"/>
  <c r="G95" i="29"/>
  <c r="S95" i="29"/>
  <c r="H95" i="29"/>
  <c r="T95" i="29"/>
  <c r="E95" i="29"/>
  <c r="M95" i="29"/>
  <c r="P95" i="29"/>
  <c r="N95" i="29"/>
  <c r="L89" i="19" s="1"/>
  <c r="C95" i="29"/>
  <c r="L95" i="29"/>
  <c r="V95" i="29"/>
  <c r="O95" i="29"/>
  <c r="U95" i="29"/>
  <c r="Q95" i="29"/>
  <c r="J95" i="29"/>
  <c r="I95" i="29"/>
  <c r="F95" i="29"/>
  <c r="AF100" i="29"/>
  <c r="A96" i="29"/>
  <c r="K96" i="29" s="1"/>
  <c r="G96" i="14"/>
  <c r="B90" i="17" s="1"/>
  <c r="I95" i="27"/>
  <c r="F95" i="27"/>
  <c r="E95" i="27"/>
  <c r="H95" i="27"/>
  <c r="G95" i="27"/>
  <c r="B95" i="27"/>
  <c r="C95" i="27"/>
  <c r="D95" i="27"/>
  <c r="S97" i="27"/>
  <c r="A96" i="27"/>
  <c r="J95" i="26"/>
  <c r="B95" i="26"/>
  <c r="K95" i="26"/>
  <c r="M95" i="26"/>
  <c r="F95" i="26"/>
  <c r="G95" i="26"/>
  <c r="C95" i="26"/>
  <c r="H95" i="26"/>
  <c r="L95" i="26"/>
  <c r="D95" i="26"/>
  <c r="E95" i="26"/>
  <c r="I95" i="26"/>
  <c r="W103" i="26"/>
  <c r="A96" i="26"/>
  <c r="AA102" i="23"/>
  <c r="A96" i="23"/>
  <c r="D96" i="20"/>
  <c r="M96" i="20" s="1"/>
  <c r="V96" i="20"/>
  <c r="I96" i="20"/>
  <c r="G96" i="20" s="1"/>
  <c r="F96" i="20"/>
  <c r="O96" i="20" s="1"/>
  <c r="N96" i="20" s="1"/>
  <c r="B96" i="20"/>
  <c r="A97" i="20"/>
  <c r="P95" i="23"/>
  <c r="E95" i="23"/>
  <c r="B95" i="23"/>
  <c r="D95" i="23"/>
  <c r="M95" i="23"/>
  <c r="J95" i="23"/>
  <c r="G95" i="23"/>
  <c r="I95" i="23"/>
  <c r="L95" i="23"/>
  <c r="C95" i="23"/>
  <c r="K95" i="23"/>
  <c r="N95" i="23"/>
  <c r="H95" i="23"/>
  <c r="O95" i="23"/>
  <c r="F95" i="23"/>
  <c r="Q95" i="23"/>
  <c r="H95" i="9"/>
  <c r="B95" i="9"/>
  <c r="N95" i="9"/>
  <c r="I95" i="9"/>
  <c r="D95" i="9"/>
  <c r="F95" i="9"/>
  <c r="L95" i="9"/>
  <c r="E95" i="9"/>
  <c r="Q95" i="9"/>
  <c r="J95" i="9"/>
  <c r="K95" i="9"/>
  <c r="C95" i="9"/>
  <c r="P95" i="9"/>
  <c r="G95" i="9"/>
  <c r="O95" i="9"/>
  <c r="M95" i="9"/>
  <c r="AA99" i="9"/>
  <c r="A96" i="9"/>
  <c r="A97" i="22"/>
  <c r="AA104" i="22"/>
  <c r="F96" i="22"/>
  <c r="Q96" i="22"/>
  <c r="E96" i="22"/>
  <c r="P96" i="22"/>
  <c r="J96" i="22"/>
  <c r="B96" i="22"/>
  <c r="G96" i="22"/>
  <c r="I96" i="22"/>
  <c r="O96" i="22"/>
  <c r="H96" i="22"/>
  <c r="N96" i="22"/>
  <c r="D96" i="22"/>
  <c r="M96" i="22"/>
  <c r="C96" i="22"/>
  <c r="K96" i="22"/>
  <c r="L96" i="22"/>
  <c r="H97" i="13"/>
  <c r="I97" i="13"/>
  <c r="C97" i="13"/>
  <c r="G97" i="13"/>
  <c r="B97" i="13"/>
  <c r="E97" i="13"/>
  <c r="D97" i="13"/>
  <c r="F97" i="13"/>
  <c r="C96" i="7"/>
  <c r="F96" i="7"/>
  <c r="D96" i="7"/>
  <c r="I96" i="7"/>
  <c r="G96" i="7"/>
  <c r="H96" i="7"/>
  <c r="B96" i="7"/>
  <c r="E96" i="7"/>
  <c r="I95" i="15"/>
  <c r="C95" i="15"/>
  <c r="B95" i="15"/>
  <c r="E95" i="15"/>
  <c r="D95" i="15"/>
  <c r="G95" i="15"/>
  <c r="H95" i="15"/>
  <c r="F95" i="15"/>
  <c r="S102" i="7"/>
  <c r="A97" i="7"/>
  <c r="S97" i="13"/>
  <c r="A98" i="13"/>
  <c r="I96" i="14"/>
  <c r="C90" i="17" s="1"/>
  <c r="S98" i="15"/>
  <c r="A96" i="15"/>
  <c r="C97" i="25"/>
  <c r="G97" i="25"/>
  <c r="B97" i="25"/>
  <c r="D97" i="25"/>
  <c r="F97" i="25"/>
  <c r="E97" i="25"/>
  <c r="A98" i="25"/>
  <c r="AF103" i="20"/>
  <c r="Q104" i="25"/>
  <c r="O96" i="21"/>
  <c r="H96" i="21"/>
  <c r="P96" i="21"/>
  <c r="D96" i="21"/>
  <c r="F96" i="21"/>
  <c r="J96" i="21"/>
  <c r="L96" i="21"/>
  <c r="N96" i="21"/>
  <c r="C96" i="21"/>
  <c r="E96" i="21"/>
  <c r="K96" i="21"/>
  <c r="I96" i="21"/>
  <c r="M96" i="21"/>
  <c r="B96" i="21"/>
  <c r="G96" i="21"/>
  <c r="Q96" i="21"/>
  <c r="A97" i="21"/>
  <c r="AA125" i="21"/>
  <c r="V106" i="30"/>
  <c r="E95" i="28"/>
  <c r="I95" i="28"/>
  <c r="F95" i="28"/>
  <c r="K95" i="28"/>
  <c r="Q95" i="28"/>
  <c r="G95" i="28"/>
  <c r="N95" i="28"/>
  <c r="P95" i="28"/>
  <c r="C95" i="28"/>
  <c r="J95" i="28"/>
  <c r="B95" i="28"/>
  <c r="D95" i="28"/>
  <c r="L95" i="28"/>
  <c r="M95" i="28"/>
  <c r="O95" i="28"/>
  <c r="H95" i="28"/>
  <c r="AA103" i="28"/>
  <c r="A96" i="28"/>
  <c r="E97" i="30"/>
  <c r="C97" i="30"/>
  <c r="L97" i="30"/>
  <c r="B97" i="30"/>
  <c r="H97" i="30"/>
  <c r="D97" i="30"/>
  <c r="F97" i="30"/>
  <c r="I97" i="30"/>
  <c r="J97" i="30"/>
  <c r="K97" i="30"/>
  <c r="A98" i="30"/>
  <c r="G98" i="30" s="1"/>
  <c r="B98" i="16"/>
  <c r="C98" i="16"/>
  <c r="F98" i="16"/>
  <c r="G98" i="16"/>
  <c r="D98" i="16"/>
  <c r="E98" i="16"/>
  <c r="I98" i="16"/>
  <c r="H98" i="16"/>
  <c r="S103" i="16"/>
  <c r="A99" i="16"/>
  <c r="A91" i="17"/>
  <c r="C97" i="14"/>
  <c r="F97" i="14" s="1"/>
  <c r="B97" i="14"/>
  <c r="E97" i="14" s="1"/>
  <c r="D97" i="14"/>
  <c r="H97" i="14" s="1"/>
  <c r="L97" i="14"/>
  <c r="F91" i="17" s="1"/>
  <c r="V102" i="14"/>
  <c r="A98" i="14"/>
  <c r="H96" i="20" l="1"/>
  <c r="J96" i="20" s="1"/>
  <c r="C96" i="20"/>
  <c r="P46" i="28"/>
  <c r="O47" i="28"/>
  <c r="Q96" i="20"/>
  <c r="P96" i="20" s="1"/>
  <c r="L96" i="20"/>
  <c r="K96" i="20" s="1"/>
  <c r="B90" i="19" s="1"/>
  <c r="T78" i="29"/>
  <c r="U77" i="29"/>
  <c r="O67" i="9"/>
  <c r="P66" i="9"/>
  <c r="O31" i="21"/>
  <c r="P30" i="21"/>
  <c r="P40" i="22"/>
  <c r="O41" i="22"/>
  <c r="E96" i="20"/>
  <c r="L95" i="20"/>
  <c r="K95" i="20" s="1"/>
  <c r="B89" i="19" s="1"/>
  <c r="Q95" i="20"/>
  <c r="P95" i="20" s="1"/>
  <c r="C89" i="19" s="1"/>
  <c r="R93" i="20"/>
  <c r="D87" i="19" s="1"/>
  <c r="P57" i="23"/>
  <c r="O58" i="23"/>
  <c r="D96" i="29"/>
  <c r="M96" i="29"/>
  <c r="O96" i="29"/>
  <c r="I96" i="29"/>
  <c r="Q96" i="29"/>
  <c r="T96" i="29"/>
  <c r="V96" i="29"/>
  <c r="H96" i="29"/>
  <c r="B96" i="29"/>
  <c r="A90" i="19" s="1"/>
  <c r="F90" i="19" s="1"/>
  <c r="G96" i="29"/>
  <c r="S96" i="29"/>
  <c r="J96" i="29"/>
  <c r="P96" i="29"/>
  <c r="C90" i="19" s="1"/>
  <c r="U96" i="29"/>
  <c r="N96" i="29"/>
  <c r="L90" i="19" s="1"/>
  <c r="E96" i="29"/>
  <c r="R96" i="29"/>
  <c r="F96" i="29"/>
  <c r="L96" i="29"/>
  <c r="C96" i="29"/>
  <c r="AF101" i="29"/>
  <c r="A97" i="29"/>
  <c r="K97" i="29" s="1"/>
  <c r="J96" i="14"/>
  <c r="D90" i="17" s="1"/>
  <c r="B96" i="27"/>
  <c r="C96" i="27"/>
  <c r="I96" i="27"/>
  <c r="G96" i="27"/>
  <c r="E96" i="27"/>
  <c r="H96" i="27"/>
  <c r="D96" i="27"/>
  <c r="F96" i="27"/>
  <c r="A97" i="27"/>
  <c r="S98" i="27"/>
  <c r="G96" i="26"/>
  <c r="H96" i="26"/>
  <c r="B96" i="26"/>
  <c r="C96" i="26"/>
  <c r="E96" i="26"/>
  <c r="L96" i="26"/>
  <c r="J96" i="26"/>
  <c r="M96" i="26"/>
  <c r="K96" i="26"/>
  <c r="F96" i="26"/>
  <c r="D96" i="26"/>
  <c r="I96" i="26"/>
  <c r="W104" i="26"/>
  <c r="A97" i="26"/>
  <c r="I96" i="9"/>
  <c r="K96" i="9"/>
  <c r="H96" i="9"/>
  <c r="C96" i="9"/>
  <c r="Q96" i="9"/>
  <c r="P96" i="9"/>
  <c r="D96" i="9"/>
  <c r="F96" i="9"/>
  <c r="N96" i="9"/>
  <c r="O96" i="9"/>
  <c r="B96" i="9"/>
  <c r="E96" i="9"/>
  <c r="M96" i="9"/>
  <c r="G96" i="9"/>
  <c r="J96" i="9"/>
  <c r="L96" i="9"/>
  <c r="AA100" i="9"/>
  <c r="A97" i="9"/>
  <c r="F97" i="20"/>
  <c r="E97" i="20" s="1"/>
  <c r="D97" i="20"/>
  <c r="B97" i="20"/>
  <c r="V97" i="20" s="1"/>
  <c r="M97" i="20"/>
  <c r="I97" i="20"/>
  <c r="H97" i="20" s="1"/>
  <c r="J97" i="20" s="1"/>
  <c r="A98" i="20"/>
  <c r="C97" i="20"/>
  <c r="I97" i="22"/>
  <c r="H97" i="22"/>
  <c r="E97" i="22"/>
  <c r="C97" i="22"/>
  <c r="B97" i="22"/>
  <c r="P97" i="22"/>
  <c r="G97" i="22"/>
  <c r="O97" i="22"/>
  <c r="D97" i="22"/>
  <c r="K97" i="22"/>
  <c r="N97" i="22"/>
  <c r="J97" i="22"/>
  <c r="F97" i="22"/>
  <c r="Q97" i="22"/>
  <c r="L97" i="22"/>
  <c r="M97" i="22"/>
  <c r="AA105" i="22"/>
  <c r="A98" i="22"/>
  <c r="P96" i="23"/>
  <c r="M96" i="23"/>
  <c r="K96" i="23"/>
  <c r="J96" i="23"/>
  <c r="N96" i="23"/>
  <c r="F96" i="23"/>
  <c r="Q96" i="23"/>
  <c r="B96" i="23"/>
  <c r="L96" i="23"/>
  <c r="E96" i="23"/>
  <c r="C96" i="23"/>
  <c r="D96" i="23"/>
  <c r="G96" i="23"/>
  <c r="O96" i="23"/>
  <c r="I96" i="23"/>
  <c r="H96" i="23"/>
  <c r="AA103" i="23"/>
  <c r="A97" i="23"/>
  <c r="G97" i="14"/>
  <c r="B91" i="17" s="1"/>
  <c r="S99" i="15"/>
  <c r="A97" i="15"/>
  <c r="H98" i="13"/>
  <c r="E98" i="13"/>
  <c r="I98" i="13"/>
  <c r="D98" i="13"/>
  <c r="C98" i="13"/>
  <c r="F98" i="13"/>
  <c r="G98" i="13"/>
  <c r="B98" i="13"/>
  <c r="S98" i="13"/>
  <c r="A99" i="13"/>
  <c r="B97" i="7"/>
  <c r="F97" i="7"/>
  <c r="D97" i="7"/>
  <c r="C97" i="7"/>
  <c r="I97" i="7"/>
  <c r="E97" i="7"/>
  <c r="G97" i="7"/>
  <c r="H97" i="7"/>
  <c r="S103" i="7"/>
  <c r="A98" i="7"/>
  <c r="B96" i="15"/>
  <c r="C96" i="15"/>
  <c r="E96" i="15"/>
  <c r="I96" i="15"/>
  <c r="D96" i="15"/>
  <c r="F96" i="15"/>
  <c r="H96" i="15"/>
  <c r="G96" i="15"/>
  <c r="D96" i="28"/>
  <c r="N96" i="28"/>
  <c r="Q96" i="28"/>
  <c r="L96" i="28"/>
  <c r="M96" i="28"/>
  <c r="F96" i="28"/>
  <c r="K96" i="28"/>
  <c r="E96" i="28"/>
  <c r="O96" i="28"/>
  <c r="H96" i="28"/>
  <c r="P96" i="28"/>
  <c r="C96" i="28"/>
  <c r="G96" i="28"/>
  <c r="B96" i="28"/>
  <c r="J96" i="28"/>
  <c r="I96" i="28"/>
  <c r="D97" i="21"/>
  <c r="N97" i="21"/>
  <c r="M97" i="21"/>
  <c r="E97" i="21"/>
  <c r="C97" i="21"/>
  <c r="H97" i="21"/>
  <c r="Q97" i="21"/>
  <c r="B97" i="21"/>
  <c r="F97" i="21"/>
  <c r="L97" i="21"/>
  <c r="J97" i="21"/>
  <c r="I97" i="21"/>
  <c r="O97" i="21"/>
  <c r="P97" i="21"/>
  <c r="K97" i="21"/>
  <c r="G97" i="21"/>
  <c r="A98" i="21"/>
  <c r="AA104" i="28"/>
  <c r="A97" i="28"/>
  <c r="AF104" i="20"/>
  <c r="G98" i="25"/>
  <c r="F98" i="25"/>
  <c r="E98" i="25"/>
  <c r="C98" i="25"/>
  <c r="B98" i="25"/>
  <c r="D98" i="25"/>
  <c r="A99" i="25"/>
  <c r="AA126" i="21"/>
  <c r="V107" i="30"/>
  <c r="F98" i="30"/>
  <c r="K98" i="30"/>
  <c r="H98" i="30"/>
  <c r="E98" i="30"/>
  <c r="I98" i="30"/>
  <c r="J98" i="30"/>
  <c r="B98" i="30"/>
  <c r="C98" i="30"/>
  <c r="D98" i="30"/>
  <c r="L98" i="30"/>
  <c r="A99" i="30"/>
  <c r="G99" i="30" s="1"/>
  <c r="Q105" i="25"/>
  <c r="A92" i="17"/>
  <c r="K98" i="14"/>
  <c r="C98" i="14"/>
  <c r="E98" i="14"/>
  <c r="G98" i="14"/>
  <c r="B92" i="17" s="1"/>
  <c r="D98" i="14"/>
  <c r="I98" i="14"/>
  <c r="J98" i="14"/>
  <c r="B98" i="14"/>
  <c r="F98" i="14"/>
  <c r="L98" i="14"/>
  <c r="H98" i="14"/>
  <c r="L92" i="17" s="1"/>
  <c r="V103" i="14"/>
  <c r="A99" i="14"/>
  <c r="L91" i="17"/>
  <c r="I97" i="14"/>
  <c r="H99" i="16"/>
  <c r="I99" i="16"/>
  <c r="F99" i="16"/>
  <c r="E99" i="16"/>
  <c r="G99" i="16"/>
  <c r="D99" i="16"/>
  <c r="C99" i="16"/>
  <c r="B99" i="16"/>
  <c r="S104" i="16"/>
  <c r="A100" i="16"/>
  <c r="G97" i="20" l="1"/>
  <c r="O46" i="28"/>
  <c r="P45" i="28"/>
  <c r="L97" i="20"/>
  <c r="K97" i="20" s="1"/>
  <c r="B91" i="19" s="1"/>
  <c r="S95" i="20"/>
  <c r="O40" i="22"/>
  <c r="P39" i="22"/>
  <c r="O30" i="21"/>
  <c r="P29" i="21"/>
  <c r="O29" i="21" s="1"/>
  <c r="P65" i="9"/>
  <c r="O66" i="9"/>
  <c r="T77" i="29"/>
  <c r="U76" i="29"/>
  <c r="O97" i="20"/>
  <c r="N97" i="20" s="1"/>
  <c r="O57" i="23"/>
  <c r="P56" i="23"/>
  <c r="S96" i="20"/>
  <c r="C92" i="17"/>
  <c r="D92" i="17"/>
  <c r="F92" i="17"/>
  <c r="E92" i="17"/>
  <c r="U97" i="29"/>
  <c r="P97" i="29"/>
  <c r="D97" i="29"/>
  <c r="H97" i="29"/>
  <c r="G97" i="29"/>
  <c r="S97" i="29"/>
  <c r="N97" i="29"/>
  <c r="L91" i="19" s="1"/>
  <c r="V97" i="29"/>
  <c r="B97" i="29"/>
  <c r="A91" i="19" s="1"/>
  <c r="F91" i="19" s="1"/>
  <c r="E97" i="29"/>
  <c r="M97" i="29"/>
  <c r="L97" i="29"/>
  <c r="R97" i="29"/>
  <c r="Q97" i="29"/>
  <c r="F97" i="29"/>
  <c r="I97" i="29"/>
  <c r="O97" i="29"/>
  <c r="J97" i="29"/>
  <c r="T97" i="29"/>
  <c r="C97" i="29"/>
  <c r="AF102" i="29"/>
  <c r="A98" i="29"/>
  <c r="K98" i="29" s="1"/>
  <c r="S99" i="27"/>
  <c r="A98" i="27"/>
  <c r="B97" i="27"/>
  <c r="I97" i="27"/>
  <c r="D97" i="27"/>
  <c r="G97" i="27"/>
  <c r="F97" i="27"/>
  <c r="H97" i="27"/>
  <c r="C97" i="27"/>
  <c r="E97" i="27"/>
  <c r="I97" i="26"/>
  <c r="H97" i="26"/>
  <c r="D97" i="26"/>
  <c r="B97" i="26"/>
  <c r="C97" i="26"/>
  <c r="E97" i="26"/>
  <c r="K97" i="26"/>
  <c r="J97" i="26"/>
  <c r="L97" i="26"/>
  <c r="G97" i="26"/>
  <c r="F97" i="26"/>
  <c r="M97" i="26"/>
  <c r="W105" i="26"/>
  <c r="A98" i="26"/>
  <c r="Q98" i="20"/>
  <c r="L98" i="20"/>
  <c r="P98" i="20"/>
  <c r="S98" i="20"/>
  <c r="R98" i="20"/>
  <c r="T98" i="20"/>
  <c r="A99" i="20"/>
  <c r="E98" i="20"/>
  <c r="U98" i="20"/>
  <c r="I98" i="20"/>
  <c r="C98" i="20"/>
  <c r="D98" i="20"/>
  <c r="J98" i="20"/>
  <c r="G98" i="20"/>
  <c r="O98" i="20"/>
  <c r="H98" i="20"/>
  <c r="N98" i="20"/>
  <c r="K98" i="20"/>
  <c r="B98" i="20"/>
  <c r="M98" i="20"/>
  <c r="V98" i="20"/>
  <c r="F98" i="20"/>
  <c r="J97" i="9"/>
  <c r="E97" i="9"/>
  <c r="K97" i="9"/>
  <c r="L97" i="9"/>
  <c r="N97" i="9"/>
  <c r="H97" i="9"/>
  <c r="F97" i="9"/>
  <c r="B97" i="9"/>
  <c r="Q97" i="9"/>
  <c r="D97" i="9"/>
  <c r="M97" i="9"/>
  <c r="P97" i="9"/>
  <c r="C97" i="9"/>
  <c r="O97" i="9"/>
  <c r="I97" i="9"/>
  <c r="G97" i="9"/>
  <c r="AA101" i="9"/>
  <c r="A98" i="9"/>
  <c r="B97" i="23"/>
  <c r="F97" i="23"/>
  <c r="M97" i="23"/>
  <c r="L97" i="23"/>
  <c r="C97" i="23"/>
  <c r="I97" i="23"/>
  <c r="P97" i="23"/>
  <c r="D97" i="23"/>
  <c r="O97" i="23"/>
  <c r="N97" i="23"/>
  <c r="G97" i="23"/>
  <c r="E97" i="23"/>
  <c r="K97" i="23"/>
  <c r="J97" i="23"/>
  <c r="H97" i="23"/>
  <c r="Q97" i="23"/>
  <c r="AA104" i="23"/>
  <c r="A98" i="23"/>
  <c r="N98" i="22"/>
  <c r="J98" i="22"/>
  <c r="I98" i="22"/>
  <c r="B98" i="22"/>
  <c r="M98" i="22"/>
  <c r="K98" i="22"/>
  <c r="E98" i="22"/>
  <c r="H98" i="22"/>
  <c r="L98" i="22"/>
  <c r="P98" i="22"/>
  <c r="C98" i="22"/>
  <c r="F98" i="22"/>
  <c r="G98" i="22"/>
  <c r="D98" i="22"/>
  <c r="O98" i="22"/>
  <c r="Q98" i="22"/>
  <c r="AA106" i="22"/>
  <c r="A99" i="22"/>
  <c r="G99" i="13"/>
  <c r="B99" i="13"/>
  <c r="C99" i="13"/>
  <c r="E99" i="13"/>
  <c r="D99" i="13"/>
  <c r="F99" i="13"/>
  <c r="H99" i="13"/>
  <c r="I99" i="13"/>
  <c r="A100" i="13"/>
  <c r="S99" i="13"/>
  <c r="S104" i="7"/>
  <c r="A99" i="7"/>
  <c r="G98" i="7"/>
  <c r="F98" i="7"/>
  <c r="C98" i="7"/>
  <c r="H98" i="7"/>
  <c r="E98" i="7"/>
  <c r="D98" i="7"/>
  <c r="I98" i="7"/>
  <c r="B98" i="7"/>
  <c r="E97" i="15"/>
  <c r="I97" i="15"/>
  <c r="C97" i="15"/>
  <c r="B97" i="15"/>
  <c r="D97" i="15"/>
  <c r="F97" i="15"/>
  <c r="G97" i="15"/>
  <c r="H97" i="15"/>
  <c r="S100" i="15"/>
  <c r="A98" i="15"/>
  <c r="L99" i="30"/>
  <c r="I99" i="30"/>
  <c r="J99" i="30"/>
  <c r="K99" i="30"/>
  <c r="B99" i="30"/>
  <c r="D99" i="30"/>
  <c r="C99" i="30"/>
  <c r="F99" i="30"/>
  <c r="H99" i="30"/>
  <c r="E99" i="30"/>
  <c r="A100" i="30"/>
  <c r="G100" i="30" s="1"/>
  <c r="AF105" i="20"/>
  <c r="Q97" i="28"/>
  <c r="M97" i="28"/>
  <c r="D97" i="28"/>
  <c r="J97" i="28"/>
  <c r="N97" i="28"/>
  <c r="I97" i="28"/>
  <c r="E97" i="28"/>
  <c r="B97" i="28"/>
  <c r="K97" i="28"/>
  <c r="C97" i="28"/>
  <c r="P97" i="28"/>
  <c r="G97" i="28"/>
  <c r="F97" i="28"/>
  <c r="O97" i="28"/>
  <c r="H97" i="28"/>
  <c r="L97" i="28"/>
  <c r="AA127" i="21"/>
  <c r="AA105" i="28"/>
  <c r="A98" i="28"/>
  <c r="G99" i="25"/>
  <c r="E99" i="25"/>
  <c r="D99" i="25"/>
  <c r="F99" i="25"/>
  <c r="B99" i="25"/>
  <c r="C99" i="25"/>
  <c r="A100" i="25"/>
  <c r="F98" i="21"/>
  <c r="B98" i="21"/>
  <c r="C98" i="21"/>
  <c r="P98" i="21"/>
  <c r="Q98" i="21"/>
  <c r="O98" i="21"/>
  <c r="L98" i="21"/>
  <c r="E98" i="21"/>
  <c r="K98" i="21"/>
  <c r="I98" i="21"/>
  <c r="M98" i="21"/>
  <c r="J98" i="21"/>
  <c r="N98" i="21"/>
  <c r="H98" i="21"/>
  <c r="D98" i="21"/>
  <c r="G98" i="21"/>
  <c r="A99" i="21"/>
  <c r="V108" i="30"/>
  <c r="Q106" i="25"/>
  <c r="B100" i="16"/>
  <c r="F100" i="16"/>
  <c r="H100" i="16"/>
  <c r="D100" i="16"/>
  <c r="G100" i="16"/>
  <c r="E100" i="16"/>
  <c r="C100" i="16"/>
  <c r="I100" i="16"/>
  <c r="S105" i="16"/>
  <c r="A101" i="16"/>
  <c r="C91" i="17"/>
  <c r="J97" i="14"/>
  <c r="D91" i="17" s="1"/>
  <c r="K97" i="14"/>
  <c r="A93" i="17"/>
  <c r="B99" i="14"/>
  <c r="L99" i="14"/>
  <c r="F93" i="17" s="1"/>
  <c r="F99" i="14"/>
  <c r="H99" i="14"/>
  <c r="G99" i="14"/>
  <c r="B93" i="17" s="1"/>
  <c r="E99" i="14"/>
  <c r="I99" i="14"/>
  <c r="D99" i="14"/>
  <c r="C99" i="14"/>
  <c r="J99" i="14"/>
  <c r="D93" i="17" s="1"/>
  <c r="K99" i="14"/>
  <c r="E93" i="17" s="1"/>
  <c r="V104" i="14"/>
  <c r="A100" i="14"/>
  <c r="P44" i="28" l="1"/>
  <c r="O45" i="28"/>
  <c r="U75" i="29"/>
  <c r="T76" i="29"/>
  <c r="O65" i="9"/>
  <c r="P64" i="9"/>
  <c r="O56" i="23"/>
  <c r="P55" i="23"/>
  <c r="O39" i="22"/>
  <c r="P38" i="22"/>
  <c r="R95" i="20"/>
  <c r="D89" i="19" s="1"/>
  <c r="R96" i="20"/>
  <c r="D90" i="19" s="1"/>
  <c r="Q97" i="20"/>
  <c r="B92" i="19"/>
  <c r="L93" i="17"/>
  <c r="C93" i="17"/>
  <c r="R98" i="29"/>
  <c r="D92" i="19" s="1"/>
  <c r="G98" i="29"/>
  <c r="J98" i="29"/>
  <c r="Q98" i="29"/>
  <c r="T98" i="29"/>
  <c r="E92" i="19" s="1"/>
  <c r="L98" i="29"/>
  <c r="V98" i="29"/>
  <c r="B98" i="29"/>
  <c r="A92" i="19" s="1"/>
  <c r="F92" i="19" s="1"/>
  <c r="M98" i="29"/>
  <c r="N98" i="29"/>
  <c r="L92" i="19" s="1"/>
  <c r="H98" i="29"/>
  <c r="C98" i="29"/>
  <c r="P98" i="29"/>
  <c r="C92" i="19" s="1"/>
  <c r="I98" i="29"/>
  <c r="S98" i="29"/>
  <c r="D98" i="29"/>
  <c r="E98" i="29"/>
  <c r="F98" i="29"/>
  <c r="U98" i="29"/>
  <c r="O98" i="29"/>
  <c r="AF103" i="29"/>
  <c r="A99" i="29"/>
  <c r="K99" i="29" s="1"/>
  <c r="C98" i="27"/>
  <c r="I98" i="27"/>
  <c r="B98" i="27"/>
  <c r="E98" i="27"/>
  <c r="F98" i="27"/>
  <c r="G98" i="27"/>
  <c r="H98" i="27"/>
  <c r="D98" i="27"/>
  <c r="S100" i="27"/>
  <c r="A99" i="27"/>
  <c r="M98" i="26"/>
  <c r="C98" i="26"/>
  <c r="F98" i="26"/>
  <c r="H98" i="26"/>
  <c r="B98" i="26"/>
  <c r="D98" i="26"/>
  <c r="E98" i="26"/>
  <c r="G98" i="26"/>
  <c r="K98" i="26"/>
  <c r="I98" i="26"/>
  <c r="J98" i="26"/>
  <c r="L98" i="26"/>
  <c r="W106" i="26"/>
  <c r="A99" i="26"/>
  <c r="AA105" i="23"/>
  <c r="A99" i="23"/>
  <c r="AA102" i="9"/>
  <c r="A99" i="9"/>
  <c r="O98" i="23"/>
  <c r="L98" i="23"/>
  <c r="P98" i="23"/>
  <c r="E98" i="23"/>
  <c r="C98" i="23"/>
  <c r="D98" i="23"/>
  <c r="M98" i="23"/>
  <c r="Q98" i="23"/>
  <c r="J98" i="23"/>
  <c r="H98" i="23"/>
  <c r="G98" i="23"/>
  <c r="K98" i="23"/>
  <c r="B98" i="23"/>
  <c r="N98" i="23"/>
  <c r="I98" i="23"/>
  <c r="F98" i="23"/>
  <c r="O98" i="9"/>
  <c r="P98" i="9"/>
  <c r="K98" i="9"/>
  <c r="J98" i="9"/>
  <c r="Q98" i="9"/>
  <c r="I98" i="9"/>
  <c r="L98" i="9"/>
  <c r="E98" i="9"/>
  <c r="F98" i="9"/>
  <c r="H98" i="9"/>
  <c r="M98" i="9"/>
  <c r="B98" i="9"/>
  <c r="N98" i="9"/>
  <c r="C98" i="9"/>
  <c r="G98" i="9"/>
  <c r="D98" i="9"/>
  <c r="F99" i="22"/>
  <c r="E99" i="22"/>
  <c r="K99" i="22"/>
  <c r="H99" i="22"/>
  <c r="O99" i="22"/>
  <c r="Q99" i="22"/>
  <c r="M99" i="22"/>
  <c r="L99" i="22"/>
  <c r="P99" i="22"/>
  <c r="N99" i="22"/>
  <c r="G99" i="22"/>
  <c r="D99" i="22"/>
  <c r="C99" i="22"/>
  <c r="J99" i="22"/>
  <c r="I99" i="22"/>
  <c r="B99" i="22"/>
  <c r="A100" i="22"/>
  <c r="AA107" i="22"/>
  <c r="M99" i="20"/>
  <c r="N99" i="20"/>
  <c r="O99" i="20"/>
  <c r="L99" i="20"/>
  <c r="B99" i="20"/>
  <c r="H99" i="20"/>
  <c r="R99" i="20"/>
  <c r="V99" i="20"/>
  <c r="T99" i="20"/>
  <c r="J99" i="20"/>
  <c r="I99" i="20"/>
  <c r="E99" i="20"/>
  <c r="F99" i="20"/>
  <c r="P99" i="20"/>
  <c r="A100" i="20"/>
  <c r="S99" i="20"/>
  <c r="G99" i="20"/>
  <c r="K99" i="20"/>
  <c r="U99" i="20"/>
  <c r="D99" i="20"/>
  <c r="C99" i="20"/>
  <c r="Q99" i="20"/>
  <c r="D98" i="15"/>
  <c r="B98" i="15"/>
  <c r="C98" i="15"/>
  <c r="E98" i="15"/>
  <c r="I98" i="15"/>
  <c r="F98" i="15"/>
  <c r="G98" i="15"/>
  <c r="H98" i="15"/>
  <c r="D99" i="7"/>
  <c r="E99" i="7"/>
  <c r="B99" i="7"/>
  <c r="H99" i="7"/>
  <c r="F99" i="7"/>
  <c r="C99" i="7"/>
  <c r="I99" i="7"/>
  <c r="G99" i="7"/>
  <c r="A100" i="7"/>
  <c r="S105" i="7"/>
  <c r="A101" i="13"/>
  <c r="S100" i="13"/>
  <c r="C100" i="13"/>
  <c r="H100" i="13"/>
  <c r="I100" i="13"/>
  <c r="D100" i="13"/>
  <c r="B100" i="13"/>
  <c r="F100" i="13"/>
  <c r="G100" i="13"/>
  <c r="E100" i="13"/>
  <c r="S101" i="15"/>
  <c r="A99" i="15"/>
  <c r="I100" i="30"/>
  <c r="J100" i="30"/>
  <c r="C100" i="30"/>
  <c r="B100" i="30"/>
  <c r="D100" i="30"/>
  <c r="K100" i="30"/>
  <c r="H100" i="30"/>
  <c r="F100" i="30"/>
  <c r="L100" i="30"/>
  <c r="E100" i="30"/>
  <c r="A101" i="30"/>
  <c r="G101" i="30" s="1"/>
  <c r="AF106" i="20"/>
  <c r="Q107" i="25"/>
  <c r="B100" i="25"/>
  <c r="G100" i="25"/>
  <c r="D100" i="25"/>
  <c r="E100" i="25"/>
  <c r="C100" i="25"/>
  <c r="F100" i="25"/>
  <c r="A101" i="25"/>
  <c r="O99" i="21"/>
  <c r="N99" i="21"/>
  <c r="P99" i="21"/>
  <c r="D99" i="21"/>
  <c r="M99" i="21"/>
  <c r="K99" i="21"/>
  <c r="E99" i="21"/>
  <c r="F99" i="21"/>
  <c r="H99" i="21"/>
  <c r="G99" i="21"/>
  <c r="J99" i="21"/>
  <c r="Q99" i="21"/>
  <c r="L99" i="21"/>
  <c r="I99" i="21"/>
  <c r="C99" i="21"/>
  <c r="B99" i="21"/>
  <c r="A100" i="21"/>
  <c r="Q98" i="28"/>
  <c r="O98" i="28"/>
  <c r="E98" i="28"/>
  <c r="G98" i="28"/>
  <c r="N98" i="28"/>
  <c r="K98" i="28"/>
  <c r="I98" i="28"/>
  <c r="M98" i="28"/>
  <c r="H98" i="28"/>
  <c r="P98" i="28"/>
  <c r="D98" i="28"/>
  <c r="C98" i="28"/>
  <c r="J98" i="28"/>
  <c r="F98" i="28"/>
  <c r="L98" i="28"/>
  <c r="B98" i="28"/>
  <c r="AA106" i="28"/>
  <c r="A99" i="28"/>
  <c r="AA128" i="21"/>
  <c r="V109" i="30"/>
  <c r="A94" i="17"/>
  <c r="F100" i="14"/>
  <c r="E100" i="14"/>
  <c r="L100" i="14"/>
  <c r="I100" i="14"/>
  <c r="C94" i="17" s="1"/>
  <c r="G100" i="14"/>
  <c r="B94" i="17" s="1"/>
  <c r="J100" i="14"/>
  <c r="C100" i="14"/>
  <c r="B100" i="14"/>
  <c r="H100" i="14"/>
  <c r="L94" i="17" s="1"/>
  <c r="D100" i="14"/>
  <c r="K100" i="14"/>
  <c r="E94" i="17" s="1"/>
  <c r="V105" i="14"/>
  <c r="A101" i="14"/>
  <c r="E91" i="17"/>
  <c r="K96" i="14"/>
  <c r="G101" i="16"/>
  <c r="I101" i="16"/>
  <c r="H101" i="16"/>
  <c r="F101" i="16"/>
  <c r="D101" i="16"/>
  <c r="E101" i="16"/>
  <c r="B101" i="16"/>
  <c r="C101" i="16"/>
  <c r="S106" i="16"/>
  <c r="A102" i="16"/>
  <c r="O44" i="28" l="1"/>
  <c r="P43" i="28"/>
  <c r="P97" i="20"/>
  <c r="C91" i="19" s="1"/>
  <c r="U97" i="20"/>
  <c r="S97" i="20"/>
  <c r="R97" i="20" s="1"/>
  <c r="D91" i="19" s="1"/>
  <c r="P37" i="22"/>
  <c r="O38" i="22"/>
  <c r="P54" i="23"/>
  <c r="O55" i="23"/>
  <c r="O64" i="9"/>
  <c r="P63" i="9"/>
  <c r="U74" i="29"/>
  <c r="T75" i="29"/>
  <c r="B93" i="19"/>
  <c r="D94" i="17"/>
  <c r="F94" i="17"/>
  <c r="O99" i="29"/>
  <c r="N99" i="29"/>
  <c r="L93" i="19" s="1"/>
  <c r="J99" i="29"/>
  <c r="R99" i="29"/>
  <c r="D93" i="19" s="1"/>
  <c r="V99" i="29"/>
  <c r="U99" i="29"/>
  <c r="T99" i="29"/>
  <c r="E93" i="19" s="1"/>
  <c r="F99" i="29"/>
  <c r="Q99" i="29"/>
  <c r="H99" i="29"/>
  <c r="M99" i="29"/>
  <c r="L99" i="29"/>
  <c r="G99" i="29"/>
  <c r="D99" i="29"/>
  <c r="C99" i="29"/>
  <c r="B99" i="29"/>
  <c r="A93" i="19" s="1"/>
  <c r="F93" i="19" s="1"/>
  <c r="I99" i="29"/>
  <c r="E99" i="29"/>
  <c r="P99" i="29"/>
  <c r="C93" i="19" s="1"/>
  <c r="S99" i="29"/>
  <c r="AF104" i="29"/>
  <c r="A100" i="29"/>
  <c r="K100" i="29" s="1"/>
  <c r="G99" i="27"/>
  <c r="E99" i="27"/>
  <c r="H99" i="27"/>
  <c r="C99" i="27"/>
  <c r="I99" i="27"/>
  <c r="D99" i="27"/>
  <c r="F99" i="27"/>
  <c r="B99" i="27"/>
  <c r="S101" i="27"/>
  <c r="A100" i="27"/>
  <c r="I99" i="26"/>
  <c r="F99" i="26"/>
  <c r="D99" i="26"/>
  <c r="L99" i="26"/>
  <c r="C99" i="26"/>
  <c r="G99" i="26"/>
  <c r="H99" i="26"/>
  <c r="M99" i="26"/>
  <c r="J99" i="26"/>
  <c r="K99" i="26"/>
  <c r="E99" i="26"/>
  <c r="B99" i="26"/>
  <c r="W107" i="26"/>
  <c r="A100" i="26"/>
  <c r="C100" i="22"/>
  <c r="L100" i="22"/>
  <c r="H100" i="22"/>
  <c r="E100" i="22"/>
  <c r="M100" i="22"/>
  <c r="D100" i="22"/>
  <c r="F100" i="22"/>
  <c r="N100" i="22"/>
  <c r="I100" i="22"/>
  <c r="G100" i="22"/>
  <c r="J100" i="22"/>
  <c r="K100" i="22"/>
  <c r="P100" i="22"/>
  <c r="Q100" i="22"/>
  <c r="O100" i="22"/>
  <c r="B100" i="22"/>
  <c r="H100" i="20"/>
  <c r="A101" i="20"/>
  <c r="K100" i="20"/>
  <c r="J100" i="20"/>
  <c r="B100" i="20"/>
  <c r="P100" i="20"/>
  <c r="V100" i="20"/>
  <c r="D100" i="20"/>
  <c r="S100" i="20"/>
  <c r="R100" i="20"/>
  <c r="O100" i="20"/>
  <c r="G100" i="20"/>
  <c r="N100" i="20"/>
  <c r="T100" i="20"/>
  <c r="Q100" i="20"/>
  <c r="C100" i="20"/>
  <c r="U100" i="20"/>
  <c r="L100" i="20"/>
  <c r="F100" i="20"/>
  <c r="E100" i="20"/>
  <c r="I100" i="20"/>
  <c r="M100" i="20"/>
  <c r="A101" i="22"/>
  <c r="AA108" i="22"/>
  <c r="G99" i="9"/>
  <c r="M99" i="9"/>
  <c r="F99" i="9"/>
  <c r="N99" i="9"/>
  <c r="Q99" i="9"/>
  <c r="C99" i="9"/>
  <c r="O99" i="9"/>
  <c r="D99" i="9"/>
  <c r="B99" i="9"/>
  <c r="E99" i="9"/>
  <c r="L99" i="9"/>
  <c r="I99" i="9"/>
  <c r="P99" i="9"/>
  <c r="J99" i="9"/>
  <c r="H99" i="9"/>
  <c r="K99" i="9"/>
  <c r="AA103" i="9"/>
  <c r="A100" i="9"/>
  <c r="E99" i="23"/>
  <c r="P99" i="23"/>
  <c r="D99" i="23"/>
  <c r="F99" i="23"/>
  <c r="G99" i="23"/>
  <c r="C99" i="23"/>
  <c r="O99" i="23"/>
  <c r="L99" i="23"/>
  <c r="J99" i="23"/>
  <c r="Q99" i="23"/>
  <c r="K99" i="23"/>
  <c r="M99" i="23"/>
  <c r="B99" i="23"/>
  <c r="N99" i="23"/>
  <c r="I99" i="23"/>
  <c r="H99" i="23"/>
  <c r="AA106" i="23"/>
  <c r="A100" i="23"/>
  <c r="S102" i="15"/>
  <c r="A100" i="15"/>
  <c r="S101" i="13"/>
  <c r="A102" i="13"/>
  <c r="C101" i="13"/>
  <c r="I101" i="13"/>
  <c r="B101" i="13"/>
  <c r="D101" i="13"/>
  <c r="E101" i="13"/>
  <c r="G101" i="13"/>
  <c r="F101" i="13"/>
  <c r="H101" i="13"/>
  <c r="A101" i="7"/>
  <c r="S106" i="7"/>
  <c r="D100" i="7"/>
  <c r="F100" i="7"/>
  <c r="H100" i="7"/>
  <c r="C100" i="7"/>
  <c r="I100" i="7"/>
  <c r="G100" i="7"/>
  <c r="E100" i="7"/>
  <c r="B100" i="7"/>
  <c r="F99" i="15"/>
  <c r="H99" i="15"/>
  <c r="G99" i="15"/>
  <c r="C99" i="15"/>
  <c r="B99" i="15"/>
  <c r="E99" i="15"/>
  <c r="D99" i="15"/>
  <c r="I99" i="15"/>
  <c r="C100" i="21"/>
  <c r="H100" i="21"/>
  <c r="B100" i="21"/>
  <c r="Q100" i="21"/>
  <c r="E100" i="21"/>
  <c r="G100" i="21"/>
  <c r="M100" i="21"/>
  <c r="D100" i="21"/>
  <c r="P100" i="21"/>
  <c r="F100" i="21"/>
  <c r="J100" i="21"/>
  <c r="O100" i="21"/>
  <c r="L100" i="21"/>
  <c r="I100" i="21"/>
  <c r="N100" i="21"/>
  <c r="K100" i="21"/>
  <c r="A101" i="21"/>
  <c r="V110" i="30"/>
  <c r="P99" i="28"/>
  <c r="Q99" i="28"/>
  <c r="O99" i="28"/>
  <c r="G99" i="28"/>
  <c r="M99" i="28"/>
  <c r="B99" i="28"/>
  <c r="I99" i="28"/>
  <c r="E99" i="28"/>
  <c r="N99" i="28"/>
  <c r="H99" i="28"/>
  <c r="K99" i="28"/>
  <c r="J99" i="28"/>
  <c r="L99" i="28"/>
  <c r="F99" i="28"/>
  <c r="C99" i="28"/>
  <c r="D99" i="28"/>
  <c r="AA129" i="21"/>
  <c r="AA107" i="28"/>
  <c r="A100" i="28"/>
  <c r="C101" i="30"/>
  <c r="F101" i="30"/>
  <c r="B101" i="30"/>
  <c r="E101" i="30"/>
  <c r="K101" i="30"/>
  <c r="I101" i="30"/>
  <c r="L101" i="30"/>
  <c r="H101" i="30"/>
  <c r="J101" i="30"/>
  <c r="D101" i="30"/>
  <c r="A102" i="30"/>
  <c r="G102" i="30" s="1"/>
  <c r="C101" i="25"/>
  <c r="G101" i="25"/>
  <c r="D101" i="25"/>
  <c r="F101" i="25"/>
  <c r="B101" i="25"/>
  <c r="E101" i="25"/>
  <c r="A102" i="25"/>
  <c r="Q108" i="25"/>
  <c r="AF107" i="20"/>
  <c r="D102" i="16"/>
  <c r="F102" i="16"/>
  <c r="B102" i="16"/>
  <c r="C102" i="16"/>
  <c r="I102" i="16"/>
  <c r="G102" i="16"/>
  <c r="E102" i="16"/>
  <c r="H102" i="16"/>
  <c r="S107" i="16"/>
  <c r="A103" i="16"/>
  <c r="E90" i="17"/>
  <c r="K95" i="14"/>
  <c r="A95" i="17"/>
  <c r="J101" i="14"/>
  <c r="D95" i="17" s="1"/>
  <c r="L101" i="14"/>
  <c r="F95" i="17" s="1"/>
  <c r="C101" i="14"/>
  <c r="D101" i="14"/>
  <c r="B101" i="14"/>
  <c r="H101" i="14"/>
  <c r="L95" i="17" s="1"/>
  <c r="K101" i="14"/>
  <c r="I101" i="14"/>
  <c r="F101" i="14"/>
  <c r="E101" i="14"/>
  <c r="G101" i="14"/>
  <c r="B95" i="17" s="1"/>
  <c r="V106" i="14"/>
  <c r="A102" i="14"/>
  <c r="O43" i="28" l="1"/>
  <c r="P42" i="28"/>
  <c r="T74" i="29"/>
  <c r="U73" i="29"/>
  <c r="P62" i="9"/>
  <c r="O63" i="9"/>
  <c r="O54" i="23"/>
  <c r="P53" i="23"/>
  <c r="O37" i="22"/>
  <c r="P36" i="22"/>
  <c r="T97" i="20"/>
  <c r="E91" i="19" s="1"/>
  <c r="U96" i="20"/>
  <c r="B94" i="19"/>
  <c r="C95" i="17"/>
  <c r="E95" i="17"/>
  <c r="C100" i="29"/>
  <c r="T100" i="29"/>
  <c r="E94" i="19" s="1"/>
  <c r="Q100" i="29"/>
  <c r="F100" i="29"/>
  <c r="V100" i="29"/>
  <c r="U100" i="29"/>
  <c r="E100" i="29"/>
  <c r="G100" i="29"/>
  <c r="H100" i="29"/>
  <c r="M100" i="29"/>
  <c r="J100" i="29"/>
  <c r="O100" i="29"/>
  <c r="D100" i="29"/>
  <c r="I100" i="29"/>
  <c r="B100" i="29"/>
  <c r="A94" i="19" s="1"/>
  <c r="F94" i="19" s="1"/>
  <c r="R100" i="29"/>
  <c r="D94" i="19" s="1"/>
  <c r="S100" i="29"/>
  <c r="N100" i="29"/>
  <c r="L94" i="19" s="1"/>
  <c r="L100" i="29"/>
  <c r="P100" i="29"/>
  <c r="C94" i="19" s="1"/>
  <c r="AF105" i="29"/>
  <c r="A101" i="29"/>
  <c r="K101" i="29" s="1"/>
  <c r="B100" i="27"/>
  <c r="I100" i="27"/>
  <c r="D100" i="27"/>
  <c r="C100" i="27"/>
  <c r="H100" i="27"/>
  <c r="G100" i="27"/>
  <c r="E100" i="27"/>
  <c r="F100" i="27"/>
  <c r="S102" i="27"/>
  <c r="A101" i="27"/>
  <c r="K100" i="26"/>
  <c r="M100" i="26"/>
  <c r="G100" i="26"/>
  <c r="F100" i="26"/>
  <c r="H100" i="26"/>
  <c r="I100" i="26"/>
  <c r="L100" i="26"/>
  <c r="C100" i="26"/>
  <c r="B100" i="26"/>
  <c r="D100" i="26"/>
  <c r="J100" i="26"/>
  <c r="E100" i="26"/>
  <c r="W108" i="26"/>
  <c r="A101" i="26"/>
  <c r="O101" i="22"/>
  <c r="E101" i="22"/>
  <c r="J101" i="22"/>
  <c r="C101" i="22"/>
  <c r="I101" i="22"/>
  <c r="H101" i="22"/>
  <c r="N101" i="22"/>
  <c r="K101" i="22"/>
  <c r="L101" i="22"/>
  <c r="M101" i="22"/>
  <c r="B101" i="22"/>
  <c r="G101" i="22"/>
  <c r="D101" i="22"/>
  <c r="F101" i="22"/>
  <c r="Q101" i="22"/>
  <c r="P101" i="22"/>
  <c r="E101" i="20"/>
  <c r="P101" i="20"/>
  <c r="I101" i="20"/>
  <c r="L101" i="20"/>
  <c r="Q101" i="20"/>
  <c r="S101" i="20"/>
  <c r="H101" i="20"/>
  <c r="A102" i="20"/>
  <c r="K101" i="20"/>
  <c r="J101" i="20"/>
  <c r="U101" i="20"/>
  <c r="D101" i="20"/>
  <c r="T101" i="20"/>
  <c r="B101" i="20"/>
  <c r="V101" i="20"/>
  <c r="C101" i="20"/>
  <c r="R101" i="20"/>
  <c r="G101" i="20"/>
  <c r="F101" i="20"/>
  <c r="O101" i="20"/>
  <c r="M101" i="20"/>
  <c r="N101" i="20"/>
  <c r="F100" i="9"/>
  <c r="B100" i="9"/>
  <c r="J100" i="9"/>
  <c r="O100" i="9"/>
  <c r="L100" i="9"/>
  <c r="H100" i="9"/>
  <c r="P100" i="9"/>
  <c r="Q100" i="9"/>
  <c r="G100" i="9"/>
  <c r="I100" i="9"/>
  <c r="E100" i="9"/>
  <c r="K100" i="9"/>
  <c r="C100" i="9"/>
  <c r="N100" i="9"/>
  <c r="D100" i="9"/>
  <c r="M100" i="9"/>
  <c r="AA104" i="9"/>
  <c r="A101" i="9"/>
  <c r="L100" i="23"/>
  <c r="I100" i="23"/>
  <c r="Q100" i="23"/>
  <c r="E100" i="23"/>
  <c r="C100" i="23"/>
  <c r="M100" i="23"/>
  <c r="G100" i="23"/>
  <c r="H100" i="23"/>
  <c r="F100" i="23"/>
  <c r="D100" i="23"/>
  <c r="O100" i="23"/>
  <c r="J100" i="23"/>
  <c r="P100" i="23"/>
  <c r="N100" i="23"/>
  <c r="B100" i="23"/>
  <c r="K100" i="23"/>
  <c r="AA107" i="23"/>
  <c r="A101" i="23"/>
  <c r="AA109" i="22"/>
  <c r="A102" i="22"/>
  <c r="E102" i="13"/>
  <c r="I102" i="13"/>
  <c r="F102" i="13"/>
  <c r="C102" i="13"/>
  <c r="G102" i="13"/>
  <c r="H102" i="13"/>
  <c r="B102" i="13"/>
  <c r="D102" i="13"/>
  <c r="S102" i="13"/>
  <c r="A103" i="13"/>
  <c r="G100" i="15"/>
  <c r="E100" i="15"/>
  <c r="F100" i="15"/>
  <c r="I100" i="15"/>
  <c r="D100" i="15"/>
  <c r="C100" i="15"/>
  <c r="B100" i="15"/>
  <c r="H100" i="15"/>
  <c r="S103" i="15"/>
  <c r="A101" i="15"/>
  <c r="A102" i="7"/>
  <c r="S107" i="7"/>
  <c r="F101" i="7"/>
  <c r="I101" i="7"/>
  <c r="D101" i="7"/>
  <c r="B101" i="7"/>
  <c r="G101" i="7"/>
  <c r="H101" i="7"/>
  <c r="E101" i="7"/>
  <c r="C101" i="7"/>
  <c r="D101" i="21"/>
  <c r="G101" i="21"/>
  <c r="L101" i="21"/>
  <c r="Q101" i="21"/>
  <c r="B101" i="21"/>
  <c r="E101" i="21"/>
  <c r="H101" i="21"/>
  <c r="J101" i="21"/>
  <c r="C101" i="21"/>
  <c r="I101" i="21"/>
  <c r="P101" i="21"/>
  <c r="O101" i="21"/>
  <c r="N101" i="21"/>
  <c r="M101" i="21"/>
  <c r="K101" i="21"/>
  <c r="F101" i="21"/>
  <c r="A102" i="21"/>
  <c r="F102" i="30"/>
  <c r="L102" i="30"/>
  <c r="J102" i="30"/>
  <c r="C102" i="30"/>
  <c r="I102" i="30"/>
  <c r="H102" i="30"/>
  <c r="B102" i="30"/>
  <c r="E102" i="30"/>
  <c r="K102" i="30"/>
  <c r="D102" i="30"/>
  <c r="A103" i="30"/>
  <c r="G103" i="30" s="1"/>
  <c r="M100" i="28"/>
  <c r="J100" i="28"/>
  <c r="I100" i="28"/>
  <c r="E100" i="28"/>
  <c r="H100" i="28"/>
  <c r="C100" i="28"/>
  <c r="D100" i="28"/>
  <c r="O100" i="28"/>
  <c r="K100" i="28"/>
  <c r="G100" i="28"/>
  <c r="N100" i="28"/>
  <c r="B100" i="28"/>
  <c r="L100" i="28"/>
  <c r="F100" i="28"/>
  <c r="P100" i="28"/>
  <c r="Q100" i="28"/>
  <c r="AF108" i="20"/>
  <c r="G102" i="25"/>
  <c r="C102" i="25"/>
  <c r="F102" i="25"/>
  <c r="D102" i="25"/>
  <c r="E102" i="25"/>
  <c r="B102" i="25"/>
  <c r="A103" i="25"/>
  <c r="AA108" i="28"/>
  <c r="A101" i="28"/>
  <c r="AA130" i="21"/>
  <c r="V111" i="30"/>
  <c r="Q109" i="25"/>
  <c r="A96" i="17"/>
  <c r="L102" i="14"/>
  <c r="F96" i="17" s="1"/>
  <c r="D102" i="14"/>
  <c r="K102" i="14"/>
  <c r="B102" i="14"/>
  <c r="H102" i="14"/>
  <c r="L96" i="17" s="1"/>
  <c r="F102" i="14"/>
  <c r="I102" i="14"/>
  <c r="C96" i="17" s="1"/>
  <c r="C102" i="14"/>
  <c r="E102" i="14"/>
  <c r="J102" i="14"/>
  <c r="G102" i="14"/>
  <c r="B96" i="17" s="1"/>
  <c r="V107" i="14"/>
  <c r="A103" i="14"/>
  <c r="E89" i="17"/>
  <c r="K94" i="14"/>
  <c r="D103" i="16"/>
  <c r="E103" i="16"/>
  <c r="C103" i="16"/>
  <c r="B103" i="16"/>
  <c r="F103" i="16"/>
  <c r="G103" i="16"/>
  <c r="I103" i="16"/>
  <c r="H103" i="16"/>
  <c r="S108" i="16"/>
  <c r="A104" i="16"/>
  <c r="P41" i="28" l="1"/>
  <c r="O42" i="28"/>
  <c r="O36" i="22"/>
  <c r="P35" i="22"/>
  <c r="T96" i="20"/>
  <c r="E90" i="19" s="1"/>
  <c r="U95" i="20"/>
  <c r="P52" i="23"/>
  <c r="O53" i="23"/>
  <c r="O62" i="9"/>
  <c r="P61" i="9"/>
  <c r="U72" i="29"/>
  <c r="T73" i="29"/>
  <c r="B95" i="19"/>
  <c r="D96" i="17"/>
  <c r="E96" i="17"/>
  <c r="F101" i="29"/>
  <c r="D101" i="29"/>
  <c r="P101" i="29"/>
  <c r="C95" i="19" s="1"/>
  <c r="E101" i="29"/>
  <c r="C101" i="29"/>
  <c r="V101" i="29"/>
  <c r="Q101" i="29"/>
  <c r="T101" i="29"/>
  <c r="E95" i="19" s="1"/>
  <c r="I101" i="29"/>
  <c r="L101" i="29"/>
  <c r="R101" i="29"/>
  <c r="D95" i="19" s="1"/>
  <c r="O101" i="29"/>
  <c r="S101" i="29"/>
  <c r="H101" i="29"/>
  <c r="N101" i="29"/>
  <c r="L95" i="19" s="1"/>
  <c r="U101" i="29"/>
  <c r="G101" i="29"/>
  <c r="J101" i="29"/>
  <c r="B101" i="29"/>
  <c r="A95" i="19" s="1"/>
  <c r="F95" i="19" s="1"/>
  <c r="M101" i="29"/>
  <c r="AF106" i="29"/>
  <c r="A102" i="29"/>
  <c r="K102" i="29" s="1"/>
  <c r="I101" i="27"/>
  <c r="C101" i="27"/>
  <c r="B101" i="27"/>
  <c r="G101" i="27"/>
  <c r="H101" i="27"/>
  <c r="F101" i="27"/>
  <c r="E101" i="27"/>
  <c r="D101" i="27"/>
  <c r="S103" i="27"/>
  <c r="A102" i="27"/>
  <c r="L101" i="26"/>
  <c r="M101" i="26"/>
  <c r="J101" i="26"/>
  <c r="H101" i="26"/>
  <c r="I101" i="26"/>
  <c r="K101" i="26"/>
  <c r="E101" i="26"/>
  <c r="D101" i="26"/>
  <c r="F101" i="26"/>
  <c r="C101" i="26"/>
  <c r="G101" i="26"/>
  <c r="B101" i="26"/>
  <c r="W109" i="26"/>
  <c r="A102" i="26"/>
  <c r="M101" i="9"/>
  <c r="B101" i="9"/>
  <c r="L101" i="9"/>
  <c r="C101" i="9"/>
  <c r="N101" i="9"/>
  <c r="H101" i="9"/>
  <c r="E101" i="9"/>
  <c r="Q101" i="9"/>
  <c r="D101" i="9"/>
  <c r="G101" i="9"/>
  <c r="F101" i="9"/>
  <c r="J101" i="9"/>
  <c r="K101" i="9"/>
  <c r="O101" i="9"/>
  <c r="I101" i="9"/>
  <c r="P101" i="9"/>
  <c r="AA105" i="9"/>
  <c r="A102" i="9"/>
  <c r="B101" i="23"/>
  <c r="I101" i="23"/>
  <c r="K101" i="23"/>
  <c r="Q101" i="23"/>
  <c r="L101" i="23"/>
  <c r="G101" i="23"/>
  <c r="J101" i="23"/>
  <c r="P101" i="23"/>
  <c r="M101" i="23"/>
  <c r="F101" i="23"/>
  <c r="O101" i="23"/>
  <c r="C101" i="23"/>
  <c r="E101" i="23"/>
  <c r="D101" i="23"/>
  <c r="H101" i="23"/>
  <c r="N101" i="23"/>
  <c r="D102" i="22"/>
  <c r="H102" i="22"/>
  <c r="B102" i="22"/>
  <c r="P102" i="22"/>
  <c r="C102" i="22"/>
  <c r="F102" i="22"/>
  <c r="G102" i="22"/>
  <c r="N102" i="22"/>
  <c r="L102" i="22"/>
  <c r="Q102" i="22"/>
  <c r="O102" i="22"/>
  <c r="K102" i="22"/>
  <c r="I102" i="22"/>
  <c r="E102" i="22"/>
  <c r="M102" i="22"/>
  <c r="J102" i="22"/>
  <c r="AA110" i="22"/>
  <c r="A103" i="22"/>
  <c r="AA108" i="23"/>
  <c r="A102" i="23"/>
  <c r="V102" i="20"/>
  <c r="P102" i="20"/>
  <c r="N102" i="20"/>
  <c r="L102" i="20"/>
  <c r="O102" i="20"/>
  <c r="R102" i="20"/>
  <c r="H102" i="20"/>
  <c r="K102" i="20"/>
  <c r="J102" i="20"/>
  <c r="F102" i="20"/>
  <c r="I102" i="20"/>
  <c r="M102" i="20"/>
  <c r="D102" i="20"/>
  <c r="U102" i="20"/>
  <c r="G102" i="20"/>
  <c r="E102" i="20"/>
  <c r="B102" i="20"/>
  <c r="A103" i="20"/>
  <c r="C102" i="20"/>
  <c r="Q102" i="20"/>
  <c r="S102" i="20"/>
  <c r="T102" i="20"/>
  <c r="F102" i="7"/>
  <c r="C102" i="7"/>
  <c r="H102" i="7"/>
  <c r="I102" i="7"/>
  <c r="E102" i="7"/>
  <c r="B102" i="7"/>
  <c r="D102" i="7"/>
  <c r="G102" i="7"/>
  <c r="S108" i="7"/>
  <c r="A103" i="7"/>
  <c r="G101" i="15"/>
  <c r="F101" i="15"/>
  <c r="C101" i="15"/>
  <c r="I101" i="15"/>
  <c r="D101" i="15"/>
  <c r="E101" i="15"/>
  <c r="H101" i="15"/>
  <c r="B101" i="15"/>
  <c r="E103" i="13"/>
  <c r="C103" i="13"/>
  <c r="D103" i="13"/>
  <c r="F103" i="13"/>
  <c r="G103" i="13"/>
  <c r="I103" i="13"/>
  <c r="H103" i="13"/>
  <c r="B103" i="13"/>
  <c r="S104" i="15"/>
  <c r="A102" i="15"/>
  <c r="A104" i="13"/>
  <c r="S103" i="13"/>
  <c r="V112" i="30"/>
  <c r="L102" i="21"/>
  <c r="K102" i="21"/>
  <c r="F102" i="21"/>
  <c r="Q102" i="21"/>
  <c r="P102" i="21"/>
  <c r="O102" i="21"/>
  <c r="M102" i="21"/>
  <c r="H102" i="21"/>
  <c r="G102" i="21"/>
  <c r="B102" i="21"/>
  <c r="J102" i="21"/>
  <c r="I102" i="21"/>
  <c r="C102" i="21"/>
  <c r="N102" i="21"/>
  <c r="D102" i="21"/>
  <c r="E102" i="21"/>
  <c r="A103" i="21"/>
  <c r="K101" i="28"/>
  <c r="O101" i="28"/>
  <c r="B101" i="28"/>
  <c r="P101" i="28"/>
  <c r="C101" i="28"/>
  <c r="F101" i="28"/>
  <c r="D101" i="28"/>
  <c r="L101" i="28"/>
  <c r="M101" i="28"/>
  <c r="G101" i="28"/>
  <c r="E101" i="28"/>
  <c r="H101" i="28"/>
  <c r="J101" i="28"/>
  <c r="N101" i="28"/>
  <c r="I101" i="28"/>
  <c r="Q101" i="28"/>
  <c r="AA109" i="28"/>
  <c r="A102" i="28"/>
  <c r="C103" i="25"/>
  <c r="G103" i="25"/>
  <c r="D103" i="25"/>
  <c r="B103" i="25"/>
  <c r="E103" i="25"/>
  <c r="F103" i="25"/>
  <c r="A104" i="25"/>
  <c r="AF109" i="20"/>
  <c r="H103" i="30"/>
  <c r="K103" i="30"/>
  <c r="C103" i="30"/>
  <c r="E103" i="30"/>
  <c r="J103" i="30"/>
  <c r="L103" i="30"/>
  <c r="F103" i="30"/>
  <c r="I103" i="30"/>
  <c r="B103" i="30"/>
  <c r="D103" i="30"/>
  <c r="A104" i="30"/>
  <c r="G104" i="30" s="1"/>
  <c r="AA131" i="21"/>
  <c r="Q110" i="25"/>
  <c r="F104" i="16"/>
  <c r="H104" i="16"/>
  <c r="G104" i="16"/>
  <c r="C104" i="16"/>
  <c r="E104" i="16"/>
  <c r="B104" i="16"/>
  <c r="D104" i="16"/>
  <c r="I104" i="16"/>
  <c r="S109" i="16"/>
  <c r="A105" i="16"/>
  <c r="E88" i="17"/>
  <c r="K93" i="14"/>
  <c r="A97" i="17"/>
  <c r="I103" i="14"/>
  <c r="J103" i="14"/>
  <c r="C103" i="14"/>
  <c r="H103" i="14"/>
  <c r="L97" i="17" s="1"/>
  <c r="G103" i="14"/>
  <c r="B97" i="17" s="1"/>
  <c r="K103" i="14"/>
  <c r="E97" i="17" s="1"/>
  <c r="B103" i="14"/>
  <c r="L103" i="14"/>
  <c r="D103" i="14"/>
  <c r="F103" i="14"/>
  <c r="E103" i="14"/>
  <c r="V108" i="14"/>
  <c r="A104" i="14"/>
  <c r="O41" i="28" l="1"/>
  <c r="P40" i="28"/>
  <c r="U71" i="29"/>
  <c r="T72" i="29"/>
  <c r="O61" i="9"/>
  <c r="P60" i="9"/>
  <c r="O52" i="23"/>
  <c r="P51" i="23"/>
  <c r="T95" i="20"/>
  <c r="E89" i="19" s="1"/>
  <c r="U94" i="20"/>
  <c r="P34" i="22"/>
  <c r="O35" i="22"/>
  <c r="B96" i="19"/>
  <c r="C97" i="17"/>
  <c r="F97" i="17"/>
  <c r="D97" i="17"/>
  <c r="D102" i="29"/>
  <c r="U102" i="29"/>
  <c r="V102" i="29"/>
  <c r="M102" i="29"/>
  <c r="T102" i="29"/>
  <c r="E96" i="19" s="1"/>
  <c r="B102" i="29"/>
  <c r="A96" i="19" s="1"/>
  <c r="F96" i="19" s="1"/>
  <c r="Q102" i="29"/>
  <c r="N102" i="29"/>
  <c r="L96" i="19" s="1"/>
  <c r="P102" i="29"/>
  <c r="C96" i="19" s="1"/>
  <c r="R102" i="29"/>
  <c r="D96" i="19" s="1"/>
  <c r="S102" i="29"/>
  <c r="H102" i="29"/>
  <c r="O102" i="29"/>
  <c r="E102" i="29"/>
  <c r="F102" i="29"/>
  <c r="C102" i="29"/>
  <c r="G102" i="29"/>
  <c r="I102" i="29"/>
  <c r="J102" i="29"/>
  <c r="L102" i="29"/>
  <c r="AF107" i="29"/>
  <c r="A103" i="29"/>
  <c r="K103" i="29" s="1"/>
  <c r="E102" i="27"/>
  <c r="F102" i="27"/>
  <c r="D102" i="27"/>
  <c r="B102" i="27"/>
  <c r="H102" i="27"/>
  <c r="G102" i="27"/>
  <c r="I102" i="27"/>
  <c r="C102" i="27"/>
  <c r="A103" i="27"/>
  <c r="S104" i="27"/>
  <c r="M102" i="26"/>
  <c r="F102" i="26"/>
  <c r="G102" i="26"/>
  <c r="L102" i="26"/>
  <c r="H102" i="26"/>
  <c r="C102" i="26"/>
  <c r="K102" i="26"/>
  <c r="B102" i="26"/>
  <c r="I102" i="26"/>
  <c r="D102" i="26"/>
  <c r="J102" i="26"/>
  <c r="E102" i="26"/>
  <c r="W110" i="26"/>
  <c r="A103" i="26"/>
  <c r="AA106" i="9"/>
  <c r="A103" i="9"/>
  <c r="H102" i="23"/>
  <c r="K102" i="23"/>
  <c r="Q102" i="23"/>
  <c r="J102" i="23"/>
  <c r="N102" i="23"/>
  <c r="G102" i="23"/>
  <c r="M102" i="23"/>
  <c r="F102" i="23"/>
  <c r="P102" i="23"/>
  <c r="D102" i="23"/>
  <c r="L102" i="23"/>
  <c r="C102" i="23"/>
  <c r="O102" i="23"/>
  <c r="B102" i="23"/>
  <c r="E102" i="23"/>
  <c r="I102" i="23"/>
  <c r="AA109" i="23"/>
  <c r="A103" i="23"/>
  <c r="M102" i="9"/>
  <c r="O102" i="9"/>
  <c r="G102" i="9"/>
  <c r="D102" i="9"/>
  <c r="E102" i="9"/>
  <c r="P102" i="9"/>
  <c r="J102" i="9"/>
  <c r="N102" i="9"/>
  <c r="C102" i="9"/>
  <c r="Q102" i="9"/>
  <c r="F102" i="9"/>
  <c r="K102" i="9"/>
  <c r="I102" i="9"/>
  <c r="L102" i="9"/>
  <c r="B102" i="9"/>
  <c r="H102" i="9"/>
  <c r="H103" i="22"/>
  <c r="E103" i="22"/>
  <c r="O103" i="22"/>
  <c r="B103" i="22"/>
  <c r="Q103" i="22"/>
  <c r="P103" i="22"/>
  <c r="K103" i="22"/>
  <c r="G103" i="22"/>
  <c r="C103" i="22"/>
  <c r="N103" i="22"/>
  <c r="J103" i="22"/>
  <c r="F103" i="22"/>
  <c r="D103" i="22"/>
  <c r="I103" i="22"/>
  <c r="L103" i="22"/>
  <c r="M103" i="22"/>
  <c r="A104" i="22"/>
  <c r="AA111" i="22"/>
  <c r="O103" i="20"/>
  <c r="G103" i="20"/>
  <c r="U103" i="20"/>
  <c r="A104" i="20"/>
  <c r="C103" i="20"/>
  <c r="R103" i="20"/>
  <c r="D103" i="20"/>
  <c r="J103" i="20"/>
  <c r="M103" i="20"/>
  <c r="Q103" i="20"/>
  <c r="H103" i="20"/>
  <c r="L103" i="20"/>
  <c r="E103" i="20"/>
  <c r="K103" i="20"/>
  <c r="B103" i="20"/>
  <c r="P103" i="20"/>
  <c r="T103" i="20"/>
  <c r="S103" i="20"/>
  <c r="V103" i="20"/>
  <c r="F103" i="20"/>
  <c r="N103" i="20"/>
  <c r="I103" i="20"/>
  <c r="A105" i="13"/>
  <c r="S104" i="13"/>
  <c r="B102" i="15"/>
  <c r="F102" i="15"/>
  <c r="C102" i="15"/>
  <c r="E102" i="15"/>
  <c r="H102" i="15"/>
  <c r="I102" i="15"/>
  <c r="G102" i="15"/>
  <c r="D102" i="15"/>
  <c r="S105" i="15"/>
  <c r="A103" i="15"/>
  <c r="B103" i="7"/>
  <c r="F103" i="7"/>
  <c r="D103" i="7"/>
  <c r="G103" i="7"/>
  <c r="H103" i="7"/>
  <c r="E103" i="7"/>
  <c r="I103" i="7"/>
  <c r="C103" i="7"/>
  <c r="S109" i="7"/>
  <c r="A104" i="7"/>
  <c r="H104" i="13"/>
  <c r="E104" i="13"/>
  <c r="B104" i="13"/>
  <c r="D104" i="13"/>
  <c r="F104" i="13"/>
  <c r="G104" i="13"/>
  <c r="C104" i="13"/>
  <c r="I104" i="13"/>
  <c r="F102" i="28"/>
  <c r="O102" i="28"/>
  <c r="K102" i="28"/>
  <c r="H102" i="28"/>
  <c r="L102" i="28"/>
  <c r="Q102" i="28"/>
  <c r="C102" i="28"/>
  <c r="N102" i="28"/>
  <c r="E102" i="28"/>
  <c r="J102" i="28"/>
  <c r="B102" i="28"/>
  <c r="M102" i="28"/>
  <c r="G102" i="28"/>
  <c r="I102" i="28"/>
  <c r="P102" i="28"/>
  <c r="D102" i="28"/>
  <c r="AA110" i="28"/>
  <c r="A103" i="28"/>
  <c r="AA132" i="21"/>
  <c r="H104" i="30"/>
  <c r="B104" i="30"/>
  <c r="F104" i="30"/>
  <c r="J104" i="30"/>
  <c r="L104" i="30"/>
  <c r="K104" i="30"/>
  <c r="C104" i="30"/>
  <c r="E104" i="30"/>
  <c r="D104" i="30"/>
  <c r="I104" i="30"/>
  <c r="A105" i="30"/>
  <c r="G105" i="30" s="1"/>
  <c r="AF110" i="20"/>
  <c r="G104" i="25"/>
  <c r="C104" i="25"/>
  <c r="E104" i="25"/>
  <c r="F104" i="25"/>
  <c r="D104" i="25"/>
  <c r="B104" i="25"/>
  <c r="A105" i="25"/>
  <c r="Q111" i="25"/>
  <c r="J103" i="21"/>
  <c r="F103" i="21"/>
  <c r="G103" i="21"/>
  <c r="D103" i="21"/>
  <c r="L103" i="21"/>
  <c r="Q103" i="21"/>
  <c r="H103" i="21"/>
  <c r="E103" i="21"/>
  <c r="O103" i="21"/>
  <c r="C103" i="21"/>
  <c r="I103" i="21"/>
  <c r="M103" i="21"/>
  <c r="P103" i="21"/>
  <c r="K103" i="21"/>
  <c r="N103" i="21"/>
  <c r="B103" i="21"/>
  <c r="A104" i="21"/>
  <c r="V113" i="30"/>
  <c r="A98" i="17"/>
  <c r="K104" i="14"/>
  <c r="C104" i="14"/>
  <c r="G104" i="14"/>
  <c r="B98" i="17" s="1"/>
  <c r="B104" i="14"/>
  <c r="L104" i="14"/>
  <c r="F98" i="17" s="1"/>
  <c r="H104" i="14"/>
  <c r="L98" i="17" s="1"/>
  <c r="E104" i="14"/>
  <c r="D104" i="14"/>
  <c r="F104" i="14"/>
  <c r="I104" i="14"/>
  <c r="J104" i="14"/>
  <c r="D98" i="17" s="1"/>
  <c r="V109" i="14"/>
  <c r="A105" i="14"/>
  <c r="E87" i="17"/>
  <c r="K92" i="14"/>
  <c r="B105" i="16"/>
  <c r="F105" i="16"/>
  <c r="G105" i="16"/>
  <c r="I105" i="16"/>
  <c r="C105" i="16"/>
  <c r="E105" i="16"/>
  <c r="D105" i="16"/>
  <c r="H105" i="16"/>
  <c r="S110" i="16"/>
  <c r="A106" i="16"/>
  <c r="O40" i="28" l="1"/>
  <c r="P39" i="28"/>
  <c r="P33" i="22"/>
  <c r="O34" i="22"/>
  <c r="T94" i="20"/>
  <c r="E88" i="19" s="1"/>
  <c r="U93" i="20"/>
  <c r="P50" i="23"/>
  <c r="O51" i="23"/>
  <c r="O60" i="9"/>
  <c r="P59" i="9"/>
  <c r="U70" i="29"/>
  <c r="T71" i="29"/>
  <c r="B97" i="19"/>
  <c r="C98" i="17"/>
  <c r="E98" i="17"/>
  <c r="D103" i="29"/>
  <c r="M103" i="29"/>
  <c r="R103" i="29"/>
  <c r="D97" i="19" s="1"/>
  <c r="S103" i="29"/>
  <c r="V103" i="29"/>
  <c r="H103" i="29"/>
  <c r="P103" i="29"/>
  <c r="C97" i="19" s="1"/>
  <c r="I103" i="29"/>
  <c r="O103" i="29"/>
  <c r="F103" i="29"/>
  <c r="L103" i="29"/>
  <c r="T103" i="29"/>
  <c r="E97" i="19" s="1"/>
  <c r="Q103" i="29"/>
  <c r="N103" i="29"/>
  <c r="L97" i="19" s="1"/>
  <c r="C103" i="29"/>
  <c r="G103" i="29"/>
  <c r="J103" i="29"/>
  <c r="U103" i="29"/>
  <c r="E103" i="29"/>
  <c r="B103" i="29"/>
  <c r="A97" i="19" s="1"/>
  <c r="F97" i="19" s="1"/>
  <c r="AF108" i="29"/>
  <c r="A104" i="29"/>
  <c r="K104" i="29" s="1"/>
  <c r="S105" i="27"/>
  <c r="A104" i="27"/>
  <c r="F103" i="27"/>
  <c r="B103" i="27"/>
  <c r="I103" i="27"/>
  <c r="G103" i="27"/>
  <c r="C103" i="27"/>
  <c r="H103" i="27"/>
  <c r="E103" i="27"/>
  <c r="D103" i="27"/>
  <c r="G103" i="26"/>
  <c r="E103" i="26"/>
  <c r="D103" i="26"/>
  <c r="K103" i="26"/>
  <c r="J103" i="26"/>
  <c r="M103" i="26"/>
  <c r="L103" i="26"/>
  <c r="I103" i="26"/>
  <c r="F103" i="26"/>
  <c r="C103" i="26"/>
  <c r="H103" i="26"/>
  <c r="B103" i="26"/>
  <c r="W111" i="26"/>
  <c r="A104" i="26"/>
  <c r="AA112" i="22"/>
  <c r="A105" i="22"/>
  <c r="M104" i="22"/>
  <c r="C104" i="22"/>
  <c r="O104" i="22"/>
  <c r="K104" i="22"/>
  <c r="H104" i="22"/>
  <c r="L104" i="22"/>
  <c r="P104" i="22"/>
  <c r="B104" i="22"/>
  <c r="G104" i="22"/>
  <c r="J104" i="22"/>
  <c r="N104" i="22"/>
  <c r="I104" i="22"/>
  <c r="D104" i="22"/>
  <c r="Q104" i="22"/>
  <c r="F104" i="22"/>
  <c r="E104" i="22"/>
  <c r="O103" i="23"/>
  <c r="M103" i="23"/>
  <c r="L103" i="23"/>
  <c r="C103" i="23"/>
  <c r="K103" i="23"/>
  <c r="F103" i="23"/>
  <c r="B103" i="23"/>
  <c r="Q103" i="23"/>
  <c r="J103" i="23"/>
  <c r="D103" i="23"/>
  <c r="E103" i="23"/>
  <c r="H103" i="23"/>
  <c r="N103" i="23"/>
  <c r="G103" i="23"/>
  <c r="P103" i="23"/>
  <c r="I103" i="23"/>
  <c r="N103" i="9"/>
  <c r="M103" i="9"/>
  <c r="C103" i="9"/>
  <c r="E103" i="9"/>
  <c r="H103" i="9"/>
  <c r="K103" i="9"/>
  <c r="P103" i="9"/>
  <c r="Q103" i="9"/>
  <c r="I103" i="9"/>
  <c r="D103" i="9"/>
  <c r="L103" i="9"/>
  <c r="O103" i="9"/>
  <c r="G103" i="9"/>
  <c r="F103" i="9"/>
  <c r="J103" i="9"/>
  <c r="B103" i="9"/>
  <c r="AA110" i="23"/>
  <c r="A104" i="23"/>
  <c r="AA107" i="9"/>
  <c r="A104" i="9"/>
  <c r="C104" i="20"/>
  <c r="D104" i="20"/>
  <c r="P104" i="20"/>
  <c r="H104" i="20"/>
  <c r="K104" i="20"/>
  <c r="U104" i="20"/>
  <c r="L104" i="20"/>
  <c r="V104" i="20"/>
  <c r="S104" i="20"/>
  <c r="F104" i="20"/>
  <c r="A105" i="20"/>
  <c r="I104" i="20"/>
  <c r="M104" i="20"/>
  <c r="O104" i="20"/>
  <c r="T104" i="20"/>
  <c r="N104" i="20"/>
  <c r="R104" i="20"/>
  <c r="J104" i="20"/>
  <c r="B104" i="20"/>
  <c r="E104" i="20"/>
  <c r="G104" i="20"/>
  <c r="Q104" i="20"/>
  <c r="F103" i="15"/>
  <c r="I103" i="15"/>
  <c r="E103" i="15"/>
  <c r="C103" i="15"/>
  <c r="H103" i="15"/>
  <c r="G103" i="15"/>
  <c r="B103" i="15"/>
  <c r="D103" i="15"/>
  <c r="S106" i="15"/>
  <c r="A104" i="15"/>
  <c r="H104" i="7"/>
  <c r="B104" i="7"/>
  <c r="F104" i="7"/>
  <c r="G104" i="7"/>
  <c r="E104" i="7"/>
  <c r="D104" i="7"/>
  <c r="C104" i="7"/>
  <c r="I104" i="7"/>
  <c r="A106" i="13"/>
  <c r="S105" i="13"/>
  <c r="A105" i="7"/>
  <c r="S110" i="7"/>
  <c r="B105" i="13"/>
  <c r="D105" i="13"/>
  <c r="H105" i="13"/>
  <c r="I105" i="13"/>
  <c r="G105" i="13"/>
  <c r="E105" i="13"/>
  <c r="C105" i="13"/>
  <c r="F105" i="13"/>
  <c r="Q112" i="25"/>
  <c r="C104" i="21"/>
  <c r="Q104" i="21"/>
  <c r="N104" i="21"/>
  <c r="B104" i="21"/>
  <c r="K104" i="21"/>
  <c r="O104" i="21"/>
  <c r="M104" i="21"/>
  <c r="F104" i="21"/>
  <c r="J104" i="21"/>
  <c r="I104" i="21"/>
  <c r="D104" i="21"/>
  <c r="E104" i="21"/>
  <c r="L104" i="21"/>
  <c r="H104" i="21"/>
  <c r="P104" i="21"/>
  <c r="G104" i="21"/>
  <c r="A105" i="21"/>
  <c r="AA133" i="21"/>
  <c r="G103" i="28"/>
  <c r="C103" i="28"/>
  <c r="N103" i="28"/>
  <c r="I103" i="28"/>
  <c r="B103" i="28"/>
  <c r="L103" i="28"/>
  <c r="K103" i="28"/>
  <c r="Q103" i="28"/>
  <c r="D103" i="28"/>
  <c r="H103" i="28"/>
  <c r="M103" i="28"/>
  <c r="J103" i="28"/>
  <c r="O103" i="28"/>
  <c r="P103" i="28"/>
  <c r="F103" i="28"/>
  <c r="E103" i="28"/>
  <c r="AA111" i="28"/>
  <c r="A104" i="28"/>
  <c r="AF111" i="20"/>
  <c r="E105" i="25"/>
  <c r="F105" i="25"/>
  <c r="G105" i="25"/>
  <c r="C105" i="25"/>
  <c r="D105" i="25"/>
  <c r="B105" i="25"/>
  <c r="A106" i="25"/>
  <c r="K105" i="30"/>
  <c r="F105" i="30"/>
  <c r="D105" i="30"/>
  <c r="E105" i="30"/>
  <c r="I105" i="30"/>
  <c r="B105" i="30"/>
  <c r="L105" i="30"/>
  <c r="H105" i="30"/>
  <c r="J105" i="30"/>
  <c r="C105" i="30"/>
  <c r="A106" i="30"/>
  <c r="G106" i="30" s="1"/>
  <c r="V114" i="30"/>
  <c r="I106" i="16"/>
  <c r="E106" i="16"/>
  <c r="D106" i="16"/>
  <c r="H106" i="16"/>
  <c r="F106" i="16"/>
  <c r="G106" i="16"/>
  <c r="C106" i="16"/>
  <c r="B106" i="16"/>
  <c r="S111" i="16"/>
  <c r="A107" i="16"/>
  <c r="E86" i="17"/>
  <c r="K91" i="14"/>
  <c r="A99" i="17"/>
  <c r="I105" i="14"/>
  <c r="C99" i="17" s="1"/>
  <c r="G105" i="14"/>
  <c r="B99" i="17" s="1"/>
  <c r="K105" i="14"/>
  <c r="E99" i="17" s="1"/>
  <c r="E105" i="14"/>
  <c r="J105" i="14"/>
  <c r="D99" i="17" s="1"/>
  <c r="C105" i="14"/>
  <c r="F105" i="14"/>
  <c r="L105" i="14"/>
  <c r="D105" i="14"/>
  <c r="B105" i="14"/>
  <c r="H105" i="14"/>
  <c r="V110" i="14"/>
  <c r="A106" i="14"/>
  <c r="O39" i="28" l="1"/>
  <c r="P38" i="28"/>
  <c r="T70" i="29"/>
  <c r="U69" i="29"/>
  <c r="P58" i="9"/>
  <c r="O59" i="9"/>
  <c r="O50" i="23"/>
  <c r="P49" i="23"/>
  <c r="T93" i="20"/>
  <c r="E87" i="19" s="1"/>
  <c r="U92" i="20"/>
  <c r="O33" i="22"/>
  <c r="P32" i="22"/>
  <c r="B98" i="19"/>
  <c r="F99" i="17"/>
  <c r="L99" i="17"/>
  <c r="C104" i="29"/>
  <c r="D104" i="29"/>
  <c r="O104" i="29"/>
  <c r="Q104" i="29"/>
  <c r="G104" i="29"/>
  <c r="H104" i="29"/>
  <c r="V104" i="29"/>
  <c r="P104" i="29"/>
  <c r="C98" i="19" s="1"/>
  <c r="B104" i="29"/>
  <c r="A98" i="19" s="1"/>
  <c r="F98" i="19" s="1"/>
  <c r="R104" i="29"/>
  <c r="D98" i="19" s="1"/>
  <c r="T104" i="29"/>
  <c r="E98" i="19" s="1"/>
  <c r="L104" i="29"/>
  <c r="J104" i="29"/>
  <c r="S104" i="29"/>
  <c r="F104" i="29"/>
  <c r="U104" i="29"/>
  <c r="N104" i="29"/>
  <c r="L98" i="19" s="1"/>
  <c r="I104" i="29"/>
  <c r="M104" i="29"/>
  <c r="E104" i="29"/>
  <c r="AF109" i="29"/>
  <c r="A105" i="29"/>
  <c r="K105" i="29" s="1"/>
  <c r="G104" i="27"/>
  <c r="I104" i="27"/>
  <c r="E104" i="27"/>
  <c r="B104" i="27"/>
  <c r="H104" i="27"/>
  <c r="F104" i="27"/>
  <c r="D104" i="27"/>
  <c r="C104" i="27"/>
  <c r="S106" i="27"/>
  <c r="A105" i="27"/>
  <c r="B104" i="26"/>
  <c r="H104" i="26"/>
  <c r="M104" i="26"/>
  <c r="F104" i="26"/>
  <c r="E104" i="26"/>
  <c r="I104" i="26"/>
  <c r="L104" i="26"/>
  <c r="K104" i="26"/>
  <c r="G104" i="26"/>
  <c r="C104" i="26"/>
  <c r="J104" i="26"/>
  <c r="D104" i="26"/>
  <c r="W112" i="26"/>
  <c r="A105" i="26"/>
  <c r="E105" i="20"/>
  <c r="O105" i="20"/>
  <c r="N105" i="20"/>
  <c r="C105" i="20"/>
  <c r="S105" i="20"/>
  <c r="U105" i="20"/>
  <c r="R105" i="20"/>
  <c r="V105" i="20"/>
  <c r="F105" i="20"/>
  <c r="A106" i="20"/>
  <c r="P105" i="20"/>
  <c r="T105" i="20"/>
  <c r="G105" i="20"/>
  <c r="D105" i="20"/>
  <c r="L105" i="20"/>
  <c r="I105" i="20"/>
  <c r="K105" i="20"/>
  <c r="B105" i="20"/>
  <c r="Q105" i="20"/>
  <c r="H105" i="20"/>
  <c r="M105" i="20"/>
  <c r="J105" i="20"/>
  <c r="E104" i="9"/>
  <c r="O104" i="9"/>
  <c r="M104" i="9"/>
  <c r="Q104" i="9"/>
  <c r="I104" i="9"/>
  <c r="P104" i="9"/>
  <c r="G104" i="9"/>
  <c r="F104" i="9"/>
  <c r="D104" i="9"/>
  <c r="N104" i="9"/>
  <c r="B104" i="9"/>
  <c r="L104" i="9"/>
  <c r="J104" i="9"/>
  <c r="H104" i="9"/>
  <c r="C104" i="9"/>
  <c r="K104" i="9"/>
  <c r="AA108" i="9"/>
  <c r="A105" i="9"/>
  <c r="L104" i="23"/>
  <c r="P104" i="23"/>
  <c r="N104" i="23"/>
  <c r="Q104" i="23"/>
  <c r="J104" i="23"/>
  <c r="C104" i="23"/>
  <c r="K104" i="23"/>
  <c r="M104" i="23"/>
  <c r="F104" i="23"/>
  <c r="O104" i="23"/>
  <c r="B104" i="23"/>
  <c r="G104" i="23"/>
  <c r="I104" i="23"/>
  <c r="H104" i="23"/>
  <c r="E104" i="23"/>
  <c r="D104" i="23"/>
  <c r="AA111" i="23"/>
  <c r="A105" i="23"/>
  <c r="Q105" i="22"/>
  <c r="D105" i="22"/>
  <c r="L105" i="22"/>
  <c r="M105" i="22"/>
  <c r="N105" i="22"/>
  <c r="E105" i="22"/>
  <c r="G105" i="22"/>
  <c r="F105" i="22"/>
  <c r="H105" i="22"/>
  <c r="K105" i="22"/>
  <c r="P105" i="22"/>
  <c r="J105" i="22"/>
  <c r="B105" i="22"/>
  <c r="I105" i="22"/>
  <c r="C105" i="22"/>
  <c r="O105" i="22"/>
  <c r="AA113" i="22"/>
  <c r="A106" i="22"/>
  <c r="B105" i="7"/>
  <c r="E105" i="7"/>
  <c r="F105" i="7"/>
  <c r="I105" i="7"/>
  <c r="H105" i="7"/>
  <c r="G105" i="7"/>
  <c r="C105" i="7"/>
  <c r="D105" i="7"/>
  <c r="A107" i="13"/>
  <c r="S106" i="13"/>
  <c r="H104" i="15"/>
  <c r="B104" i="15"/>
  <c r="C104" i="15"/>
  <c r="E104" i="15"/>
  <c r="D104" i="15"/>
  <c r="I104" i="15"/>
  <c r="F104" i="15"/>
  <c r="G104" i="15"/>
  <c r="H106" i="13"/>
  <c r="G106" i="13"/>
  <c r="D106" i="13"/>
  <c r="F106" i="13"/>
  <c r="I106" i="13"/>
  <c r="B106" i="13"/>
  <c r="C106" i="13"/>
  <c r="E106" i="13"/>
  <c r="A105" i="15"/>
  <c r="S107" i="15"/>
  <c r="S111" i="7"/>
  <c r="A106" i="7"/>
  <c r="AF112" i="20"/>
  <c r="D106" i="30"/>
  <c r="K106" i="30"/>
  <c r="F106" i="30"/>
  <c r="E106" i="30"/>
  <c r="J106" i="30"/>
  <c r="B106" i="30"/>
  <c r="L106" i="30"/>
  <c r="C106" i="30"/>
  <c r="H106" i="30"/>
  <c r="I106" i="30"/>
  <c r="A107" i="30"/>
  <c r="G107" i="30" s="1"/>
  <c r="V115" i="30"/>
  <c r="F106" i="25"/>
  <c r="G106" i="25"/>
  <c r="D106" i="25"/>
  <c r="E106" i="25"/>
  <c r="B106" i="25"/>
  <c r="C106" i="25"/>
  <c r="A107" i="25"/>
  <c r="AA134" i="21"/>
  <c r="D104" i="28"/>
  <c r="O104" i="28"/>
  <c r="P104" i="28"/>
  <c r="C104" i="28"/>
  <c r="B104" i="28"/>
  <c r="M104" i="28"/>
  <c r="L104" i="28"/>
  <c r="F104" i="28"/>
  <c r="E104" i="28"/>
  <c r="Q104" i="28"/>
  <c r="K104" i="28"/>
  <c r="G104" i="28"/>
  <c r="H104" i="28"/>
  <c r="I104" i="28"/>
  <c r="N104" i="28"/>
  <c r="J104" i="28"/>
  <c r="P105" i="21"/>
  <c r="J105" i="21"/>
  <c r="I105" i="21"/>
  <c r="K105" i="21"/>
  <c r="N105" i="21"/>
  <c r="G105" i="21"/>
  <c r="B105" i="21"/>
  <c r="O105" i="21"/>
  <c r="D105" i="21"/>
  <c r="H105" i="21"/>
  <c r="Q105" i="21"/>
  <c r="F105" i="21"/>
  <c r="M105" i="21"/>
  <c r="L105" i="21"/>
  <c r="E105" i="21"/>
  <c r="C105" i="21"/>
  <c r="A106" i="21"/>
  <c r="Q113" i="25"/>
  <c r="AA112" i="28"/>
  <c r="A105" i="28"/>
  <c r="A100" i="17"/>
  <c r="E106" i="14"/>
  <c r="G106" i="14"/>
  <c r="B100" i="17" s="1"/>
  <c r="J106" i="14"/>
  <c r="I106" i="14"/>
  <c r="L106" i="14"/>
  <c r="B106" i="14"/>
  <c r="C106" i="14"/>
  <c r="D106" i="14"/>
  <c r="H106" i="14"/>
  <c r="F106" i="14"/>
  <c r="K106" i="14"/>
  <c r="E100" i="17" s="1"/>
  <c r="V111" i="14"/>
  <c r="A107" i="14"/>
  <c r="E85" i="17"/>
  <c r="K90" i="14"/>
  <c r="B107" i="16"/>
  <c r="F107" i="16"/>
  <c r="E107" i="16"/>
  <c r="G107" i="16"/>
  <c r="D107" i="16"/>
  <c r="H107" i="16"/>
  <c r="C107" i="16"/>
  <c r="I107" i="16"/>
  <c r="S112" i="16"/>
  <c r="A108" i="16"/>
  <c r="O38" i="28" l="1"/>
  <c r="P37" i="28"/>
  <c r="T92" i="20"/>
  <c r="E86" i="19" s="1"/>
  <c r="U91" i="20"/>
  <c r="P48" i="23"/>
  <c r="O49" i="23"/>
  <c r="O32" i="22"/>
  <c r="P31" i="22"/>
  <c r="O58" i="9"/>
  <c r="P57" i="9"/>
  <c r="U68" i="29"/>
  <c r="T69" i="29"/>
  <c r="B99" i="19"/>
  <c r="L100" i="17"/>
  <c r="C100" i="17"/>
  <c r="F100" i="17"/>
  <c r="D100" i="17"/>
  <c r="N105" i="29"/>
  <c r="L99" i="19" s="1"/>
  <c r="V105" i="29"/>
  <c r="G105" i="29"/>
  <c r="C105" i="29"/>
  <c r="O105" i="29"/>
  <c r="U105" i="29"/>
  <c r="T105" i="29"/>
  <c r="E99" i="19" s="1"/>
  <c r="R105" i="29"/>
  <c r="D99" i="19" s="1"/>
  <c r="D105" i="29"/>
  <c r="H105" i="29"/>
  <c r="E105" i="29"/>
  <c r="S105" i="29"/>
  <c r="Q105" i="29"/>
  <c r="J105" i="29"/>
  <c r="B105" i="29"/>
  <c r="A99" i="19" s="1"/>
  <c r="F99" i="19" s="1"/>
  <c r="I105" i="29"/>
  <c r="M105" i="29"/>
  <c r="F105" i="29"/>
  <c r="P105" i="29"/>
  <c r="C99" i="19" s="1"/>
  <c r="L105" i="29"/>
  <c r="AF110" i="29"/>
  <c r="A106" i="29"/>
  <c r="K106" i="29" s="1"/>
  <c r="B105" i="27"/>
  <c r="C105" i="27"/>
  <c r="I105" i="27"/>
  <c r="E105" i="27"/>
  <c r="H105" i="27"/>
  <c r="D105" i="27"/>
  <c r="F105" i="27"/>
  <c r="G105" i="27"/>
  <c r="S107" i="27"/>
  <c r="A106" i="27"/>
  <c r="H105" i="26"/>
  <c r="E105" i="26"/>
  <c r="L105" i="26"/>
  <c r="C105" i="26"/>
  <c r="F105" i="26"/>
  <c r="D105" i="26"/>
  <c r="I105" i="26"/>
  <c r="B105" i="26"/>
  <c r="M105" i="26"/>
  <c r="G105" i="26"/>
  <c r="K105" i="26"/>
  <c r="J105" i="26"/>
  <c r="W113" i="26"/>
  <c r="A106" i="26"/>
  <c r="Q105" i="9"/>
  <c r="C105" i="9"/>
  <c r="I105" i="9"/>
  <c r="N105" i="9"/>
  <c r="F105" i="9"/>
  <c r="K105" i="9"/>
  <c r="B105" i="9"/>
  <c r="L105" i="9"/>
  <c r="J105" i="9"/>
  <c r="E105" i="9"/>
  <c r="O105" i="9"/>
  <c r="P105" i="9"/>
  <c r="G105" i="9"/>
  <c r="D105" i="9"/>
  <c r="M105" i="9"/>
  <c r="H105" i="9"/>
  <c r="AA109" i="9"/>
  <c r="A106" i="9"/>
  <c r="N105" i="23"/>
  <c r="P105" i="23"/>
  <c r="B105" i="23"/>
  <c r="H105" i="23"/>
  <c r="I105" i="23"/>
  <c r="M105" i="23"/>
  <c r="O105" i="23"/>
  <c r="Q105" i="23"/>
  <c r="L105" i="23"/>
  <c r="K105" i="23"/>
  <c r="G105" i="23"/>
  <c r="C105" i="23"/>
  <c r="E105" i="23"/>
  <c r="F105" i="23"/>
  <c r="D105" i="23"/>
  <c r="J105" i="23"/>
  <c r="AA112" i="23"/>
  <c r="A106" i="23"/>
  <c r="M106" i="22"/>
  <c r="G106" i="22"/>
  <c r="D106" i="22"/>
  <c r="B106" i="22"/>
  <c r="J106" i="22"/>
  <c r="L106" i="22"/>
  <c r="C106" i="22"/>
  <c r="N106" i="22"/>
  <c r="O106" i="22"/>
  <c r="I106" i="22"/>
  <c r="K106" i="22"/>
  <c r="Q106" i="22"/>
  <c r="E106" i="22"/>
  <c r="P106" i="22"/>
  <c r="F106" i="22"/>
  <c r="H106" i="22"/>
  <c r="AA114" i="22"/>
  <c r="A107" i="22"/>
  <c r="K106" i="20"/>
  <c r="H106" i="20"/>
  <c r="I106" i="20"/>
  <c r="L106" i="20"/>
  <c r="T106" i="20"/>
  <c r="G106" i="20"/>
  <c r="E106" i="20"/>
  <c r="B106" i="20"/>
  <c r="U106" i="20"/>
  <c r="Q106" i="20"/>
  <c r="M106" i="20"/>
  <c r="C106" i="20"/>
  <c r="F106" i="20"/>
  <c r="O106" i="20"/>
  <c r="N106" i="20"/>
  <c r="V106" i="20"/>
  <c r="A107" i="20"/>
  <c r="P106" i="20"/>
  <c r="S106" i="20"/>
  <c r="D106" i="20"/>
  <c r="J106" i="20"/>
  <c r="R106" i="20"/>
  <c r="E106" i="7"/>
  <c r="F106" i="7"/>
  <c r="H106" i="7"/>
  <c r="D106" i="7"/>
  <c r="C106" i="7"/>
  <c r="G106" i="7"/>
  <c r="B106" i="7"/>
  <c r="I106" i="7"/>
  <c r="S107" i="13"/>
  <c r="A108" i="13"/>
  <c r="I107" i="13"/>
  <c r="H107" i="13"/>
  <c r="C107" i="13"/>
  <c r="G107" i="13"/>
  <c r="B107" i="13"/>
  <c r="D107" i="13"/>
  <c r="F107" i="13"/>
  <c r="E107" i="13"/>
  <c r="S108" i="15"/>
  <c r="A106" i="15"/>
  <c r="A107" i="7"/>
  <c r="S112" i="7"/>
  <c r="H105" i="15"/>
  <c r="I105" i="15"/>
  <c r="F105" i="15"/>
  <c r="B105" i="15"/>
  <c r="E105" i="15"/>
  <c r="D105" i="15"/>
  <c r="C105" i="15"/>
  <c r="G105" i="15"/>
  <c r="F105" i="28"/>
  <c r="E105" i="28"/>
  <c r="B105" i="28"/>
  <c r="Q105" i="28"/>
  <c r="G105" i="28"/>
  <c r="H105" i="28"/>
  <c r="O105" i="28"/>
  <c r="P105" i="28"/>
  <c r="M105" i="28"/>
  <c r="D105" i="28"/>
  <c r="L105" i="28"/>
  <c r="K105" i="28"/>
  <c r="J105" i="28"/>
  <c r="C105" i="28"/>
  <c r="I105" i="28"/>
  <c r="N105" i="28"/>
  <c r="V116" i="30"/>
  <c r="AA113" i="28"/>
  <c r="A106" i="28"/>
  <c r="Q114" i="25"/>
  <c r="C106" i="21"/>
  <c r="F106" i="21"/>
  <c r="L106" i="21"/>
  <c r="P106" i="21"/>
  <c r="J106" i="21"/>
  <c r="I106" i="21"/>
  <c r="E106" i="21"/>
  <c r="D106" i="21"/>
  <c r="B106" i="21"/>
  <c r="M106" i="21"/>
  <c r="K106" i="21"/>
  <c r="O106" i="21"/>
  <c r="N106" i="21"/>
  <c r="H106" i="21"/>
  <c r="G106" i="21"/>
  <c r="Q106" i="21"/>
  <c r="A107" i="21"/>
  <c r="AA135" i="21"/>
  <c r="F107" i="25"/>
  <c r="G107" i="25"/>
  <c r="C107" i="25"/>
  <c r="D107" i="25"/>
  <c r="E107" i="25"/>
  <c r="B107" i="25"/>
  <c r="A108" i="25"/>
  <c r="B107" i="30"/>
  <c r="J107" i="30"/>
  <c r="L107" i="30"/>
  <c r="F107" i="30"/>
  <c r="E107" i="30"/>
  <c r="C107" i="30"/>
  <c r="D107" i="30"/>
  <c r="K107" i="30"/>
  <c r="H107" i="30"/>
  <c r="I107" i="30"/>
  <c r="A108" i="30"/>
  <c r="G108" i="30" s="1"/>
  <c r="AF113" i="20"/>
  <c r="I108" i="16"/>
  <c r="D108" i="16"/>
  <c r="G108" i="16"/>
  <c r="E108" i="16"/>
  <c r="F108" i="16"/>
  <c r="C108" i="16"/>
  <c r="H108" i="16"/>
  <c r="B108" i="16"/>
  <c r="S113" i="16"/>
  <c r="A109" i="16"/>
  <c r="E84" i="17"/>
  <c r="K89" i="14"/>
  <c r="A101" i="17"/>
  <c r="D107" i="14"/>
  <c r="B107" i="14"/>
  <c r="F107" i="14"/>
  <c r="H107" i="14"/>
  <c r="L101" i="17" s="1"/>
  <c r="E107" i="14"/>
  <c r="I107" i="14"/>
  <c r="C101" i="17" s="1"/>
  <c r="J107" i="14"/>
  <c r="G107" i="14"/>
  <c r="B101" i="17" s="1"/>
  <c r="L107" i="14"/>
  <c r="C107" i="14"/>
  <c r="K107" i="14"/>
  <c r="V112" i="14"/>
  <c r="A108" i="14"/>
  <c r="P36" i="28" l="1"/>
  <c r="O37" i="28"/>
  <c r="T68" i="29"/>
  <c r="U67" i="29"/>
  <c r="P56" i="9"/>
  <c r="O57" i="9"/>
  <c r="O31" i="22"/>
  <c r="P30" i="22"/>
  <c r="P47" i="23"/>
  <c r="O48" i="23"/>
  <c r="T91" i="20"/>
  <c r="E85" i="19" s="1"/>
  <c r="U90" i="20"/>
  <c r="B100" i="19"/>
  <c r="F101" i="17"/>
  <c r="E101" i="17"/>
  <c r="D101" i="17"/>
  <c r="D106" i="29"/>
  <c r="G106" i="29"/>
  <c r="O106" i="29"/>
  <c r="N106" i="29"/>
  <c r="L100" i="19" s="1"/>
  <c r="E106" i="29"/>
  <c r="L106" i="29"/>
  <c r="B106" i="29"/>
  <c r="A100" i="19" s="1"/>
  <c r="F100" i="19" s="1"/>
  <c r="Q106" i="29"/>
  <c r="C106" i="29"/>
  <c r="R106" i="29"/>
  <c r="D100" i="19" s="1"/>
  <c r="H106" i="29"/>
  <c r="P106" i="29"/>
  <c r="C100" i="19" s="1"/>
  <c r="J106" i="29"/>
  <c r="U106" i="29"/>
  <c r="M106" i="29"/>
  <c r="V106" i="29"/>
  <c r="I106" i="29"/>
  <c r="T106" i="29"/>
  <c r="E100" i="19" s="1"/>
  <c r="S106" i="29"/>
  <c r="F106" i="29"/>
  <c r="AF111" i="29"/>
  <c r="A107" i="29"/>
  <c r="K107" i="29" s="1"/>
  <c r="H106" i="27"/>
  <c r="E106" i="27"/>
  <c r="I106" i="27"/>
  <c r="G106" i="27"/>
  <c r="F106" i="27"/>
  <c r="C106" i="27"/>
  <c r="D106" i="27"/>
  <c r="B106" i="27"/>
  <c r="A107" i="27"/>
  <c r="S108" i="27"/>
  <c r="B106" i="26"/>
  <c r="L106" i="26"/>
  <c r="I106" i="26"/>
  <c r="D106" i="26"/>
  <c r="J106" i="26"/>
  <c r="M106" i="26"/>
  <c r="F106" i="26"/>
  <c r="H106" i="26"/>
  <c r="G106" i="26"/>
  <c r="E106" i="26"/>
  <c r="K106" i="26"/>
  <c r="C106" i="26"/>
  <c r="W114" i="26"/>
  <c r="A107" i="26"/>
  <c r="N106" i="9"/>
  <c r="M106" i="9"/>
  <c r="H106" i="9"/>
  <c r="Q106" i="9"/>
  <c r="J106" i="9"/>
  <c r="L106" i="9"/>
  <c r="O106" i="9"/>
  <c r="C106" i="9"/>
  <c r="P106" i="9"/>
  <c r="F106" i="9"/>
  <c r="I106" i="9"/>
  <c r="B106" i="9"/>
  <c r="K106" i="9"/>
  <c r="E106" i="9"/>
  <c r="D106" i="9"/>
  <c r="G106" i="9"/>
  <c r="AA110" i="9"/>
  <c r="A107" i="9"/>
  <c r="J106" i="23"/>
  <c r="C106" i="23"/>
  <c r="Q106" i="23"/>
  <c r="M106" i="23"/>
  <c r="L106" i="23"/>
  <c r="D106" i="23"/>
  <c r="F106" i="23"/>
  <c r="K106" i="23"/>
  <c r="P106" i="23"/>
  <c r="I106" i="23"/>
  <c r="O106" i="23"/>
  <c r="H106" i="23"/>
  <c r="G106" i="23"/>
  <c r="N106" i="23"/>
  <c r="E106" i="23"/>
  <c r="B106" i="23"/>
  <c r="AA113" i="23"/>
  <c r="A107" i="23"/>
  <c r="B107" i="22"/>
  <c r="I107" i="22"/>
  <c r="C107" i="22"/>
  <c r="G107" i="22"/>
  <c r="M107" i="22"/>
  <c r="Q107" i="22"/>
  <c r="J107" i="22"/>
  <c r="F107" i="22"/>
  <c r="H107" i="22"/>
  <c r="D107" i="22"/>
  <c r="E107" i="22"/>
  <c r="O107" i="22"/>
  <c r="L107" i="22"/>
  <c r="N107" i="22"/>
  <c r="K107" i="22"/>
  <c r="P107" i="22"/>
  <c r="K107" i="20"/>
  <c r="F107" i="20"/>
  <c r="E107" i="20"/>
  <c r="U107" i="20"/>
  <c r="S107" i="20"/>
  <c r="N107" i="20"/>
  <c r="C107" i="20"/>
  <c r="P107" i="20"/>
  <c r="Q107" i="20"/>
  <c r="B107" i="20"/>
  <c r="J107" i="20"/>
  <c r="G107" i="20"/>
  <c r="R107" i="20"/>
  <c r="T107" i="20"/>
  <c r="M107" i="20"/>
  <c r="O107" i="20"/>
  <c r="V107" i="20"/>
  <c r="A108" i="20"/>
  <c r="H107" i="20"/>
  <c r="I107" i="20"/>
  <c r="D107" i="20"/>
  <c r="L107" i="20"/>
  <c r="AA115" i="22"/>
  <c r="A108" i="22"/>
  <c r="D106" i="15"/>
  <c r="E106" i="15"/>
  <c r="C106" i="15"/>
  <c r="I106" i="15"/>
  <c r="H106" i="15"/>
  <c r="B106" i="15"/>
  <c r="F106" i="15"/>
  <c r="G106" i="15"/>
  <c r="F108" i="13"/>
  <c r="C108" i="13"/>
  <c r="B108" i="13"/>
  <c r="G108" i="13"/>
  <c r="I108" i="13"/>
  <c r="D108" i="13"/>
  <c r="E108" i="13"/>
  <c r="H108" i="13"/>
  <c r="A109" i="13"/>
  <c r="S108" i="13"/>
  <c r="S109" i="15"/>
  <c r="A107" i="15"/>
  <c r="A108" i="7"/>
  <c r="S113" i="7"/>
  <c r="G107" i="7"/>
  <c r="H107" i="7"/>
  <c r="C107" i="7"/>
  <c r="F107" i="7"/>
  <c r="E107" i="7"/>
  <c r="I107" i="7"/>
  <c r="D107" i="7"/>
  <c r="B107" i="7"/>
  <c r="J108" i="30"/>
  <c r="B108" i="30"/>
  <c r="C108" i="30"/>
  <c r="L108" i="30"/>
  <c r="D108" i="30"/>
  <c r="F108" i="30"/>
  <c r="I108" i="30"/>
  <c r="K108" i="30"/>
  <c r="E108" i="30"/>
  <c r="H108" i="30"/>
  <c r="A109" i="30"/>
  <c r="G109" i="30" s="1"/>
  <c r="AA136" i="21"/>
  <c r="K107" i="21"/>
  <c r="M107" i="21"/>
  <c r="C107" i="21"/>
  <c r="D107" i="21"/>
  <c r="H107" i="21"/>
  <c r="G107" i="21"/>
  <c r="J107" i="21"/>
  <c r="F107" i="21"/>
  <c r="N107" i="21"/>
  <c r="Q107" i="21"/>
  <c r="L107" i="21"/>
  <c r="O107" i="21"/>
  <c r="I107" i="21"/>
  <c r="B107" i="21"/>
  <c r="E107" i="21"/>
  <c r="P107" i="21"/>
  <c r="A108" i="21"/>
  <c r="AF114" i="20"/>
  <c r="E108" i="25"/>
  <c r="F108" i="25"/>
  <c r="G108" i="25"/>
  <c r="B108" i="25"/>
  <c r="C108" i="25"/>
  <c r="D108" i="25"/>
  <c r="A109" i="25"/>
  <c r="Q115" i="25"/>
  <c r="H106" i="28"/>
  <c r="M106" i="28"/>
  <c r="I106" i="28"/>
  <c r="E106" i="28"/>
  <c r="Q106" i="28"/>
  <c r="D106" i="28"/>
  <c r="G106" i="28"/>
  <c r="P106" i="28"/>
  <c r="F106" i="28"/>
  <c r="L106" i="28"/>
  <c r="J106" i="28"/>
  <c r="K106" i="28"/>
  <c r="O106" i="28"/>
  <c r="B106" i="28"/>
  <c r="C106" i="28"/>
  <c r="N106" i="28"/>
  <c r="AA114" i="28"/>
  <c r="A107" i="28"/>
  <c r="V117" i="30"/>
  <c r="A102" i="17"/>
  <c r="I108" i="14"/>
  <c r="K108" i="14"/>
  <c r="E108" i="14"/>
  <c r="J108" i="14"/>
  <c r="D102" i="17" s="1"/>
  <c r="G108" i="14"/>
  <c r="B102" i="17" s="1"/>
  <c r="L108" i="14"/>
  <c r="F102" i="17" s="1"/>
  <c r="B108" i="14"/>
  <c r="C108" i="14"/>
  <c r="H108" i="14"/>
  <c r="F108" i="14"/>
  <c r="D108" i="14"/>
  <c r="V113" i="14"/>
  <c r="A109" i="14"/>
  <c r="E83" i="17"/>
  <c r="K88" i="14"/>
  <c r="E109" i="16"/>
  <c r="B109" i="16"/>
  <c r="F109" i="16"/>
  <c r="G109" i="16"/>
  <c r="C109" i="16"/>
  <c r="D109" i="16"/>
  <c r="H109" i="16"/>
  <c r="I109" i="16"/>
  <c r="S114" i="16"/>
  <c r="A110" i="16"/>
  <c r="P35" i="28" l="1"/>
  <c r="O36" i="28"/>
  <c r="O47" i="23"/>
  <c r="P46" i="23"/>
  <c r="T90" i="20"/>
  <c r="E84" i="19" s="1"/>
  <c r="U89" i="20"/>
  <c r="O30" i="22"/>
  <c r="P29" i="22"/>
  <c r="O29" i="22" s="1"/>
  <c r="P55" i="9"/>
  <c r="O56" i="9"/>
  <c r="U66" i="29"/>
  <c r="T67" i="29"/>
  <c r="B101" i="19"/>
  <c r="L102" i="17"/>
  <c r="C102" i="17"/>
  <c r="E102" i="17"/>
  <c r="D107" i="29"/>
  <c r="T107" i="29"/>
  <c r="E101" i="19" s="1"/>
  <c r="N107" i="29"/>
  <c r="L101" i="19" s="1"/>
  <c r="O107" i="29"/>
  <c r="F107" i="29"/>
  <c r="I107" i="29"/>
  <c r="Q107" i="29"/>
  <c r="V107" i="29"/>
  <c r="R107" i="29"/>
  <c r="D101" i="19" s="1"/>
  <c r="C107" i="29"/>
  <c r="M107" i="29"/>
  <c r="E107" i="29"/>
  <c r="P107" i="29"/>
  <c r="C101" i="19" s="1"/>
  <c r="J107" i="29"/>
  <c r="S107" i="29"/>
  <c r="U107" i="29"/>
  <c r="B107" i="29"/>
  <c r="A101" i="19" s="1"/>
  <c r="F101" i="19" s="1"/>
  <c r="H107" i="29"/>
  <c r="G107" i="29"/>
  <c r="L107" i="29"/>
  <c r="AF112" i="29"/>
  <c r="A108" i="29"/>
  <c r="K108" i="29" s="1"/>
  <c r="A108" i="27"/>
  <c r="S109" i="27"/>
  <c r="H107" i="27"/>
  <c r="B107" i="27"/>
  <c r="I107" i="27"/>
  <c r="E107" i="27"/>
  <c r="D107" i="27"/>
  <c r="F107" i="27"/>
  <c r="G107" i="27"/>
  <c r="C107" i="27"/>
  <c r="M107" i="26"/>
  <c r="I107" i="26"/>
  <c r="H107" i="26"/>
  <c r="J107" i="26"/>
  <c r="L107" i="26"/>
  <c r="B107" i="26"/>
  <c r="K107" i="26"/>
  <c r="D107" i="26"/>
  <c r="C107" i="26"/>
  <c r="G107" i="26"/>
  <c r="F107" i="26"/>
  <c r="E107" i="26"/>
  <c r="W115" i="26"/>
  <c r="A108" i="26"/>
  <c r="AA116" i="22"/>
  <c r="A109" i="22"/>
  <c r="D107" i="23"/>
  <c r="B107" i="23"/>
  <c r="Q107" i="23"/>
  <c r="E107" i="23"/>
  <c r="J107" i="23"/>
  <c r="M107" i="23"/>
  <c r="P107" i="23"/>
  <c r="H107" i="23"/>
  <c r="O107" i="23"/>
  <c r="G107" i="23"/>
  <c r="C107" i="23"/>
  <c r="N107" i="23"/>
  <c r="I107" i="23"/>
  <c r="L107" i="23"/>
  <c r="F107" i="23"/>
  <c r="K107" i="23"/>
  <c r="G107" i="9"/>
  <c r="P107" i="9"/>
  <c r="B107" i="9"/>
  <c r="I107" i="9"/>
  <c r="O107" i="9"/>
  <c r="N107" i="9"/>
  <c r="D107" i="9"/>
  <c r="L107" i="9"/>
  <c r="J107" i="9"/>
  <c r="E107" i="9"/>
  <c r="C107" i="9"/>
  <c r="K107" i="9"/>
  <c r="Q107" i="9"/>
  <c r="H107" i="9"/>
  <c r="M107" i="9"/>
  <c r="F107" i="9"/>
  <c r="AA114" i="23"/>
  <c r="A108" i="23"/>
  <c r="AA111" i="9"/>
  <c r="A108" i="9"/>
  <c r="P108" i="22"/>
  <c r="K108" i="22"/>
  <c r="G108" i="22"/>
  <c r="O108" i="22"/>
  <c r="H108" i="22"/>
  <c r="N108" i="22"/>
  <c r="L108" i="22"/>
  <c r="I108" i="22"/>
  <c r="F108" i="22"/>
  <c r="Q108" i="22"/>
  <c r="D108" i="22"/>
  <c r="B108" i="22"/>
  <c r="E108" i="22"/>
  <c r="J108" i="22"/>
  <c r="C108" i="22"/>
  <c r="M108" i="22"/>
  <c r="E108" i="20"/>
  <c r="B108" i="20"/>
  <c r="J108" i="20"/>
  <c r="C108" i="20"/>
  <c r="P108" i="20"/>
  <c r="G108" i="20"/>
  <c r="S108" i="20"/>
  <c r="I108" i="20"/>
  <c r="N108" i="20"/>
  <c r="K108" i="20"/>
  <c r="A109" i="20"/>
  <c r="D108" i="20"/>
  <c r="R108" i="20"/>
  <c r="F108" i="20"/>
  <c r="U108" i="20"/>
  <c r="L108" i="20"/>
  <c r="M108" i="20"/>
  <c r="H108" i="20"/>
  <c r="Q108" i="20"/>
  <c r="O108" i="20"/>
  <c r="V108" i="20"/>
  <c r="T108" i="20"/>
  <c r="F108" i="7"/>
  <c r="E108" i="7"/>
  <c r="G108" i="7"/>
  <c r="H108" i="7"/>
  <c r="I108" i="7"/>
  <c r="B108" i="7"/>
  <c r="D108" i="7"/>
  <c r="C108" i="7"/>
  <c r="D107" i="15"/>
  <c r="F107" i="15"/>
  <c r="G107" i="15"/>
  <c r="C107" i="15"/>
  <c r="I107" i="15"/>
  <c r="B107" i="15"/>
  <c r="E107" i="15"/>
  <c r="H107" i="15"/>
  <c r="S110" i="15"/>
  <c r="A108" i="15"/>
  <c r="A109" i="7"/>
  <c r="S114" i="7"/>
  <c r="S109" i="13"/>
  <c r="A110" i="13"/>
  <c r="D109" i="13"/>
  <c r="C109" i="13"/>
  <c r="H109" i="13"/>
  <c r="E109" i="13"/>
  <c r="F109" i="13"/>
  <c r="G109" i="13"/>
  <c r="I109" i="13"/>
  <c r="B109" i="13"/>
  <c r="G109" i="25"/>
  <c r="C109" i="25"/>
  <c r="B109" i="25"/>
  <c r="E109" i="25"/>
  <c r="F109" i="25"/>
  <c r="D109" i="25"/>
  <c r="A110" i="25"/>
  <c r="B108" i="21"/>
  <c r="N108" i="21"/>
  <c r="C108" i="21"/>
  <c r="G108" i="21"/>
  <c r="Q108" i="21"/>
  <c r="P108" i="21"/>
  <c r="I108" i="21"/>
  <c r="O108" i="21"/>
  <c r="F108" i="21"/>
  <c r="M108" i="21"/>
  <c r="E108" i="21"/>
  <c r="J108" i="21"/>
  <c r="K108" i="21"/>
  <c r="D108" i="21"/>
  <c r="H108" i="21"/>
  <c r="L108" i="21"/>
  <c r="A109" i="21"/>
  <c r="Q116" i="25"/>
  <c r="AA137" i="21"/>
  <c r="F109" i="30"/>
  <c r="E109" i="30"/>
  <c r="I109" i="30"/>
  <c r="J109" i="30"/>
  <c r="H109" i="30"/>
  <c r="B109" i="30"/>
  <c r="C109" i="30"/>
  <c r="L109" i="30"/>
  <c r="D109" i="30"/>
  <c r="K109" i="30"/>
  <c r="A110" i="30"/>
  <c r="G110" i="30" s="1"/>
  <c r="AF115" i="20"/>
  <c r="J107" i="28"/>
  <c r="P107" i="28"/>
  <c r="I107" i="28"/>
  <c r="O107" i="28"/>
  <c r="E107" i="28"/>
  <c r="H107" i="28"/>
  <c r="G107" i="28"/>
  <c r="M107" i="28"/>
  <c r="F107" i="28"/>
  <c r="K107" i="28"/>
  <c r="D107" i="28"/>
  <c r="L107" i="28"/>
  <c r="C107" i="28"/>
  <c r="B107" i="28"/>
  <c r="Q107" i="28"/>
  <c r="N107" i="28"/>
  <c r="AA115" i="28"/>
  <c r="A108" i="28"/>
  <c r="V118" i="30"/>
  <c r="C110" i="16"/>
  <c r="E110" i="16"/>
  <c r="F110" i="16"/>
  <c r="D110" i="16"/>
  <c r="G110" i="16"/>
  <c r="H110" i="16"/>
  <c r="B110" i="16"/>
  <c r="I110" i="16"/>
  <c r="S115" i="16"/>
  <c r="A111" i="16"/>
  <c r="E82" i="17"/>
  <c r="K87" i="14"/>
  <c r="A103" i="17"/>
  <c r="C109" i="14"/>
  <c r="D109" i="14"/>
  <c r="L109" i="14"/>
  <c r="B109" i="14"/>
  <c r="F109" i="14"/>
  <c r="H109" i="14"/>
  <c r="K109" i="14"/>
  <c r="E103" i="17" s="1"/>
  <c r="J109" i="14"/>
  <c r="E109" i="14"/>
  <c r="I109" i="14"/>
  <c r="G109" i="14"/>
  <c r="B103" i="17" s="1"/>
  <c r="V114" i="14"/>
  <c r="A110" i="14"/>
  <c r="B102" i="19" l="1"/>
  <c r="O35" i="28"/>
  <c r="P34" i="28"/>
  <c r="T66" i="29"/>
  <c r="U65" i="29"/>
  <c r="O55" i="9"/>
  <c r="P54" i="9"/>
  <c r="T89" i="20"/>
  <c r="E83" i="19" s="1"/>
  <c r="U88" i="20"/>
  <c r="P45" i="23"/>
  <c r="O46" i="23"/>
  <c r="F103" i="17"/>
  <c r="L103" i="17"/>
  <c r="C103" i="17"/>
  <c r="D103" i="17"/>
  <c r="T108" i="29"/>
  <c r="E102" i="19" s="1"/>
  <c r="M108" i="29"/>
  <c r="R108" i="29"/>
  <c r="D102" i="19" s="1"/>
  <c r="O108" i="29"/>
  <c r="Q108" i="29"/>
  <c r="D108" i="29"/>
  <c r="I108" i="29"/>
  <c r="S108" i="29"/>
  <c r="F108" i="29"/>
  <c r="B108" i="29"/>
  <c r="A102" i="19" s="1"/>
  <c r="F102" i="19" s="1"/>
  <c r="P108" i="29"/>
  <c r="C102" i="19" s="1"/>
  <c r="N108" i="29"/>
  <c r="L102" i="19" s="1"/>
  <c r="J108" i="29"/>
  <c r="E108" i="29"/>
  <c r="C108" i="29"/>
  <c r="G108" i="29"/>
  <c r="L108" i="29"/>
  <c r="H108" i="29"/>
  <c r="V108" i="29"/>
  <c r="U108" i="29"/>
  <c r="AF113" i="29"/>
  <c r="A109" i="29"/>
  <c r="K109" i="29" s="1"/>
  <c r="S110" i="27"/>
  <c r="A109" i="27"/>
  <c r="D108" i="27"/>
  <c r="G108" i="27"/>
  <c r="C108" i="27"/>
  <c r="H108" i="27"/>
  <c r="I108" i="27"/>
  <c r="B108" i="27"/>
  <c r="E108" i="27"/>
  <c r="F108" i="27"/>
  <c r="B108" i="26"/>
  <c r="E108" i="26"/>
  <c r="C108" i="26"/>
  <c r="F108" i="26"/>
  <c r="J108" i="26"/>
  <c r="L108" i="26"/>
  <c r="D108" i="26"/>
  <c r="I108" i="26"/>
  <c r="G108" i="26"/>
  <c r="K108" i="26"/>
  <c r="M108" i="26"/>
  <c r="H108" i="26"/>
  <c r="W116" i="26"/>
  <c r="A109" i="26"/>
  <c r="G108" i="9"/>
  <c r="K108" i="9"/>
  <c r="L108" i="9"/>
  <c r="B108" i="9"/>
  <c r="D108" i="9"/>
  <c r="H108" i="9"/>
  <c r="E108" i="9"/>
  <c r="C108" i="9"/>
  <c r="Q108" i="9"/>
  <c r="P108" i="9"/>
  <c r="F108" i="9"/>
  <c r="J108" i="9"/>
  <c r="M108" i="9"/>
  <c r="I108" i="9"/>
  <c r="O108" i="9"/>
  <c r="N108" i="9"/>
  <c r="AA112" i="9"/>
  <c r="A109" i="9"/>
  <c r="D108" i="23"/>
  <c r="J108" i="23"/>
  <c r="N108" i="23"/>
  <c r="L108" i="23"/>
  <c r="G108" i="23"/>
  <c r="M108" i="23"/>
  <c r="O108" i="23"/>
  <c r="Q108" i="23"/>
  <c r="H108" i="23"/>
  <c r="C108" i="23"/>
  <c r="I108" i="23"/>
  <c r="B108" i="23"/>
  <c r="P108" i="23"/>
  <c r="E108" i="23"/>
  <c r="K108" i="23"/>
  <c r="F108" i="23"/>
  <c r="AA115" i="23"/>
  <c r="A109" i="23"/>
  <c r="M109" i="20"/>
  <c r="J109" i="20"/>
  <c r="B109" i="20"/>
  <c r="G109" i="20"/>
  <c r="P109" i="20"/>
  <c r="T109" i="20"/>
  <c r="C109" i="20"/>
  <c r="L109" i="20"/>
  <c r="A110" i="20"/>
  <c r="N109" i="20"/>
  <c r="O109" i="20"/>
  <c r="E109" i="20"/>
  <c r="D109" i="20"/>
  <c r="F109" i="20"/>
  <c r="U109" i="20"/>
  <c r="H109" i="20"/>
  <c r="I109" i="20"/>
  <c r="V109" i="20"/>
  <c r="S109" i="20"/>
  <c r="Q109" i="20"/>
  <c r="R109" i="20"/>
  <c r="K109" i="20"/>
  <c r="J109" i="22"/>
  <c r="D109" i="22"/>
  <c r="O109" i="22"/>
  <c r="C109" i="22"/>
  <c r="L109" i="22"/>
  <c r="B109" i="22"/>
  <c r="E109" i="22"/>
  <c r="Q109" i="22"/>
  <c r="H109" i="22"/>
  <c r="F109" i="22"/>
  <c r="P109" i="22"/>
  <c r="N109" i="22"/>
  <c r="I109" i="22"/>
  <c r="G109" i="22"/>
  <c r="K109" i="22"/>
  <c r="M109" i="22"/>
  <c r="A110" i="22"/>
  <c r="AA117" i="22"/>
  <c r="G109" i="7"/>
  <c r="D109" i="7"/>
  <c r="H109" i="7"/>
  <c r="C109" i="7"/>
  <c r="I109" i="7"/>
  <c r="F109" i="7"/>
  <c r="B109" i="7"/>
  <c r="E109" i="7"/>
  <c r="H108" i="15"/>
  <c r="B108" i="15"/>
  <c r="D108" i="15"/>
  <c r="I108" i="15"/>
  <c r="C108" i="15"/>
  <c r="E108" i="15"/>
  <c r="F108" i="15"/>
  <c r="G108" i="15"/>
  <c r="A109" i="15"/>
  <c r="S111" i="15"/>
  <c r="S115" i="7"/>
  <c r="A110" i="7"/>
  <c r="H110" i="13"/>
  <c r="C110" i="13"/>
  <c r="D110" i="13"/>
  <c r="B110" i="13"/>
  <c r="E110" i="13"/>
  <c r="F110" i="13"/>
  <c r="G110" i="13"/>
  <c r="I110" i="13"/>
  <c r="A111" i="13"/>
  <c r="S110" i="13"/>
  <c r="B110" i="30"/>
  <c r="D110" i="30"/>
  <c r="H110" i="30"/>
  <c r="F110" i="30"/>
  <c r="E110" i="30"/>
  <c r="L110" i="30"/>
  <c r="K110" i="30"/>
  <c r="I110" i="30"/>
  <c r="C110" i="30"/>
  <c r="J110" i="30"/>
  <c r="A111" i="30"/>
  <c r="G111" i="30" s="1"/>
  <c r="AA138" i="21"/>
  <c r="AA116" i="28"/>
  <c r="A109" i="28"/>
  <c r="Q117" i="25"/>
  <c r="H108" i="28"/>
  <c r="L108" i="28"/>
  <c r="K108" i="28"/>
  <c r="G108" i="28"/>
  <c r="N108" i="28"/>
  <c r="I108" i="28"/>
  <c r="J108" i="28"/>
  <c r="M108" i="28"/>
  <c r="Q108" i="28"/>
  <c r="C108" i="28"/>
  <c r="D108" i="28"/>
  <c r="O108" i="28"/>
  <c r="B108" i="28"/>
  <c r="E108" i="28"/>
  <c r="F108" i="28"/>
  <c r="P108" i="28"/>
  <c r="M109" i="21"/>
  <c r="H109" i="21"/>
  <c r="N109" i="21"/>
  <c r="D109" i="21"/>
  <c r="P109" i="21"/>
  <c r="Q109" i="21"/>
  <c r="F109" i="21"/>
  <c r="E109" i="21"/>
  <c r="L109" i="21"/>
  <c r="B109" i="21"/>
  <c r="K109" i="21"/>
  <c r="J109" i="21"/>
  <c r="C109" i="21"/>
  <c r="O109" i="21"/>
  <c r="I109" i="21"/>
  <c r="G109" i="21"/>
  <c r="A110" i="21"/>
  <c r="D110" i="25"/>
  <c r="B110" i="25"/>
  <c r="G110" i="25"/>
  <c r="C110" i="25"/>
  <c r="F110" i="25"/>
  <c r="E110" i="25"/>
  <c r="A111" i="25"/>
  <c r="AF116" i="20"/>
  <c r="V119" i="30"/>
  <c r="A104" i="17"/>
  <c r="K110" i="14"/>
  <c r="E110" i="14"/>
  <c r="J110" i="14"/>
  <c r="G110" i="14"/>
  <c r="B104" i="17" s="1"/>
  <c r="D110" i="14"/>
  <c r="L110" i="14"/>
  <c r="C110" i="14"/>
  <c r="H110" i="14"/>
  <c r="L104" i="17" s="1"/>
  <c r="F110" i="14"/>
  <c r="B110" i="14"/>
  <c r="I110" i="14"/>
  <c r="C104" i="17" s="1"/>
  <c r="V115" i="14"/>
  <c r="A111" i="14"/>
  <c r="E81" i="17"/>
  <c r="K86" i="14"/>
  <c r="H111" i="16"/>
  <c r="E111" i="16"/>
  <c r="B111" i="16"/>
  <c r="F111" i="16"/>
  <c r="C111" i="16"/>
  <c r="D111" i="16"/>
  <c r="G111" i="16"/>
  <c r="I111" i="16"/>
  <c r="S116" i="16"/>
  <c r="A112" i="16"/>
  <c r="P33" i="28" l="1"/>
  <c r="O34" i="28"/>
  <c r="O45" i="23"/>
  <c r="P44" i="23"/>
  <c r="U87" i="20"/>
  <c r="T88" i="20"/>
  <c r="E82" i="19" s="1"/>
  <c r="O54" i="9"/>
  <c r="P53" i="9"/>
  <c r="T65" i="29"/>
  <c r="U64" i="29"/>
  <c r="B103" i="19"/>
  <c r="F104" i="17"/>
  <c r="E104" i="17"/>
  <c r="D104" i="17"/>
  <c r="J109" i="29"/>
  <c r="G109" i="29"/>
  <c r="F109" i="29"/>
  <c r="E109" i="29"/>
  <c r="H109" i="29"/>
  <c r="V109" i="29"/>
  <c r="Q109" i="29"/>
  <c r="R109" i="29"/>
  <c r="D103" i="19" s="1"/>
  <c r="M109" i="29"/>
  <c r="D109" i="29"/>
  <c r="N109" i="29"/>
  <c r="L103" i="19" s="1"/>
  <c r="P109" i="29"/>
  <c r="C103" i="19" s="1"/>
  <c r="S109" i="29"/>
  <c r="U109" i="29"/>
  <c r="T109" i="29"/>
  <c r="E103" i="19" s="1"/>
  <c r="L109" i="29"/>
  <c r="B109" i="29"/>
  <c r="A103" i="19" s="1"/>
  <c r="F103" i="19" s="1"/>
  <c r="I109" i="29"/>
  <c r="C109" i="29"/>
  <c r="O109" i="29"/>
  <c r="AF114" i="29"/>
  <c r="A110" i="29"/>
  <c r="K110" i="29" s="1"/>
  <c r="G109" i="27"/>
  <c r="E109" i="27"/>
  <c r="I109" i="27"/>
  <c r="C109" i="27"/>
  <c r="D109" i="27"/>
  <c r="H109" i="27"/>
  <c r="F109" i="27"/>
  <c r="B109" i="27"/>
  <c r="S111" i="27"/>
  <c r="A110" i="27"/>
  <c r="C109" i="26"/>
  <c r="G109" i="26"/>
  <c r="F109" i="26"/>
  <c r="E109" i="26"/>
  <c r="B109" i="26"/>
  <c r="K109" i="26"/>
  <c r="M109" i="26"/>
  <c r="H109" i="26"/>
  <c r="L109" i="26"/>
  <c r="J109" i="26"/>
  <c r="D109" i="26"/>
  <c r="I109" i="26"/>
  <c r="W117" i="26"/>
  <c r="A110" i="26"/>
  <c r="H109" i="9"/>
  <c r="O109" i="9"/>
  <c r="D109" i="9"/>
  <c r="G109" i="9"/>
  <c r="L109" i="9"/>
  <c r="F109" i="9"/>
  <c r="P109" i="9"/>
  <c r="I109" i="9"/>
  <c r="B109" i="9"/>
  <c r="E109" i="9"/>
  <c r="J109" i="9"/>
  <c r="M109" i="9"/>
  <c r="Q109" i="9"/>
  <c r="K109" i="9"/>
  <c r="N109" i="9"/>
  <c r="C109" i="9"/>
  <c r="AA113" i="9"/>
  <c r="A110" i="9"/>
  <c r="E109" i="23"/>
  <c r="L109" i="23"/>
  <c r="F109" i="23"/>
  <c r="D109" i="23"/>
  <c r="C109" i="23"/>
  <c r="K109" i="23"/>
  <c r="I109" i="23"/>
  <c r="B109" i="23"/>
  <c r="J109" i="23"/>
  <c r="O109" i="23"/>
  <c r="H109" i="23"/>
  <c r="N109" i="23"/>
  <c r="G109" i="23"/>
  <c r="P109" i="23"/>
  <c r="M109" i="23"/>
  <c r="Q109" i="23"/>
  <c r="AA116" i="23"/>
  <c r="A110" i="23"/>
  <c r="E110" i="22"/>
  <c r="M110" i="22"/>
  <c r="B110" i="22"/>
  <c r="H110" i="22"/>
  <c r="N110" i="22"/>
  <c r="O110" i="22"/>
  <c r="G110" i="22"/>
  <c r="J110" i="22"/>
  <c r="K110" i="22"/>
  <c r="D110" i="22"/>
  <c r="Q110" i="22"/>
  <c r="F110" i="22"/>
  <c r="L110" i="22"/>
  <c r="C110" i="22"/>
  <c r="P110" i="22"/>
  <c r="I110" i="22"/>
  <c r="A111" i="22"/>
  <c r="AA118" i="22"/>
  <c r="C110" i="20"/>
  <c r="U110" i="20"/>
  <c r="P110" i="20"/>
  <c r="J110" i="20"/>
  <c r="R110" i="20"/>
  <c r="K110" i="20"/>
  <c r="I110" i="20"/>
  <c r="O110" i="20"/>
  <c r="L110" i="20"/>
  <c r="A111" i="20"/>
  <c r="V110" i="20"/>
  <c r="Q110" i="20"/>
  <c r="H110" i="20"/>
  <c r="D110" i="20"/>
  <c r="M110" i="20"/>
  <c r="B110" i="20"/>
  <c r="E110" i="20"/>
  <c r="N110" i="20"/>
  <c r="S110" i="20"/>
  <c r="G110" i="20"/>
  <c r="T110" i="20"/>
  <c r="F110" i="20"/>
  <c r="A110" i="15"/>
  <c r="S112" i="15"/>
  <c r="B109" i="15"/>
  <c r="G109" i="15"/>
  <c r="D109" i="15"/>
  <c r="E109" i="15"/>
  <c r="F109" i="15"/>
  <c r="C109" i="15"/>
  <c r="H109" i="15"/>
  <c r="I109" i="15"/>
  <c r="I111" i="13"/>
  <c r="B111" i="13"/>
  <c r="F111" i="13"/>
  <c r="D111" i="13"/>
  <c r="G111" i="13"/>
  <c r="C111" i="13"/>
  <c r="E111" i="13"/>
  <c r="H111" i="13"/>
  <c r="I110" i="7"/>
  <c r="F110" i="7"/>
  <c r="G110" i="7"/>
  <c r="H110" i="7"/>
  <c r="E110" i="7"/>
  <c r="C110" i="7"/>
  <c r="D110" i="7"/>
  <c r="B110" i="7"/>
  <c r="S111" i="13"/>
  <c r="A112" i="13"/>
  <c r="A111" i="7"/>
  <c r="S116" i="7"/>
  <c r="I111" i="30"/>
  <c r="J111" i="30"/>
  <c r="C111" i="30"/>
  <c r="F111" i="30"/>
  <c r="B111" i="30"/>
  <c r="E111" i="30"/>
  <c r="H111" i="30"/>
  <c r="L111" i="30"/>
  <c r="D111" i="30"/>
  <c r="K111" i="30"/>
  <c r="A112" i="30"/>
  <c r="G112" i="30" s="1"/>
  <c r="Q110" i="21"/>
  <c r="L110" i="21"/>
  <c r="E110" i="21"/>
  <c r="C110" i="21"/>
  <c r="H110" i="21"/>
  <c r="F110" i="21"/>
  <c r="P110" i="21"/>
  <c r="B110" i="21"/>
  <c r="O110" i="21"/>
  <c r="K110" i="21"/>
  <c r="J110" i="21"/>
  <c r="D110" i="21"/>
  <c r="M110" i="21"/>
  <c r="I110" i="21"/>
  <c r="N110" i="21"/>
  <c r="G110" i="21"/>
  <c r="A111" i="21"/>
  <c r="V120" i="30"/>
  <c r="AF117" i="20"/>
  <c r="AA139" i="21"/>
  <c r="C111" i="25"/>
  <c r="E111" i="25"/>
  <c r="D111" i="25"/>
  <c r="G111" i="25"/>
  <c r="F111" i="25"/>
  <c r="B111" i="25"/>
  <c r="A112" i="25"/>
  <c r="Q118" i="25"/>
  <c r="B109" i="28"/>
  <c r="D109" i="28"/>
  <c r="K109" i="28"/>
  <c r="C109" i="28"/>
  <c r="F109" i="28"/>
  <c r="E109" i="28"/>
  <c r="H109" i="28"/>
  <c r="O109" i="28"/>
  <c r="I109" i="28"/>
  <c r="P109" i="28"/>
  <c r="N109" i="28"/>
  <c r="J109" i="28"/>
  <c r="L109" i="28"/>
  <c r="M109" i="28"/>
  <c r="Q109" i="28"/>
  <c r="G109" i="28"/>
  <c r="AA117" i="28"/>
  <c r="A110" i="28"/>
  <c r="G112" i="16"/>
  <c r="H112" i="16"/>
  <c r="C112" i="16"/>
  <c r="D112" i="16"/>
  <c r="I112" i="16"/>
  <c r="B112" i="16"/>
  <c r="E112" i="16"/>
  <c r="F112" i="16"/>
  <c r="S117" i="16"/>
  <c r="A113" i="16"/>
  <c r="E80" i="17"/>
  <c r="K85" i="14"/>
  <c r="A105" i="17"/>
  <c r="C111" i="14"/>
  <c r="L111" i="14"/>
  <c r="F105" i="17" s="1"/>
  <c r="B111" i="14"/>
  <c r="D111" i="14"/>
  <c r="H111" i="14"/>
  <c r="L105" i="17" s="1"/>
  <c r="E111" i="14"/>
  <c r="K111" i="14"/>
  <c r="E105" i="17" s="1"/>
  <c r="F111" i="14"/>
  <c r="I111" i="14"/>
  <c r="J111" i="14"/>
  <c r="G111" i="14"/>
  <c r="B105" i="17" s="1"/>
  <c r="V116" i="14"/>
  <c r="A112" i="14"/>
  <c r="P32" i="28" l="1"/>
  <c r="O33" i="28"/>
  <c r="T64" i="29"/>
  <c r="U63" i="29"/>
  <c r="O53" i="9"/>
  <c r="P52" i="9"/>
  <c r="T87" i="20"/>
  <c r="E81" i="19" s="1"/>
  <c r="U86" i="20"/>
  <c r="P43" i="23"/>
  <c r="O44" i="23"/>
  <c r="B104" i="19"/>
  <c r="D105" i="17"/>
  <c r="C105" i="17"/>
  <c r="F110" i="29"/>
  <c r="B110" i="29"/>
  <c r="A104" i="19" s="1"/>
  <c r="F104" i="19" s="1"/>
  <c r="R110" i="29"/>
  <c r="D104" i="19" s="1"/>
  <c r="P110" i="29"/>
  <c r="C104" i="19" s="1"/>
  <c r="O110" i="29"/>
  <c r="C110" i="29"/>
  <c r="L110" i="29"/>
  <c r="I110" i="29"/>
  <c r="T110" i="29"/>
  <c r="E104" i="19" s="1"/>
  <c r="S110" i="29"/>
  <c r="M110" i="29"/>
  <c r="N110" i="29"/>
  <c r="L104" i="19" s="1"/>
  <c r="Q110" i="29"/>
  <c r="E110" i="29"/>
  <c r="D110" i="29"/>
  <c r="H110" i="29"/>
  <c r="G110" i="29"/>
  <c r="U110" i="29"/>
  <c r="V110" i="29"/>
  <c r="J110" i="29"/>
  <c r="AF115" i="29"/>
  <c r="A111" i="29"/>
  <c r="K111" i="29" s="1"/>
  <c r="C110" i="27"/>
  <c r="F110" i="27"/>
  <c r="D110" i="27"/>
  <c r="G110" i="27"/>
  <c r="H110" i="27"/>
  <c r="I110" i="27"/>
  <c r="B110" i="27"/>
  <c r="E110" i="27"/>
  <c r="S112" i="27"/>
  <c r="A111" i="27"/>
  <c r="L110" i="26"/>
  <c r="M110" i="26"/>
  <c r="C110" i="26"/>
  <c r="G110" i="26"/>
  <c r="F110" i="26"/>
  <c r="K110" i="26"/>
  <c r="I110" i="26"/>
  <c r="D110" i="26"/>
  <c r="B110" i="26"/>
  <c r="E110" i="26"/>
  <c r="H110" i="26"/>
  <c r="J110" i="26"/>
  <c r="W118" i="26"/>
  <c r="A111" i="26"/>
  <c r="Q111" i="20"/>
  <c r="L111" i="20"/>
  <c r="O111" i="20"/>
  <c r="R111" i="20"/>
  <c r="F111" i="20"/>
  <c r="A112" i="20"/>
  <c r="C111" i="20"/>
  <c r="V111" i="20"/>
  <c r="J111" i="20"/>
  <c r="B111" i="20"/>
  <c r="M111" i="20"/>
  <c r="S111" i="20"/>
  <c r="D111" i="20"/>
  <c r="I111" i="20"/>
  <c r="G111" i="20"/>
  <c r="E111" i="20"/>
  <c r="U111" i="20"/>
  <c r="N111" i="20"/>
  <c r="T111" i="20"/>
  <c r="K111" i="20"/>
  <c r="H111" i="20"/>
  <c r="P111" i="20"/>
  <c r="AA114" i="9"/>
  <c r="A111" i="9"/>
  <c r="P110" i="23"/>
  <c r="N110" i="23"/>
  <c r="M110" i="23"/>
  <c r="C110" i="23"/>
  <c r="L110" i="23"/>
  <c r="K110" i="23"/>
  <c r="E110" i="23"/>
  <c r="I110" i="23"/>
  <c r="J110" i="23"/>
  <c r="D110" i="23"/>
  <c r="G110" i="23"/>
  <c r="O110" i="23"/>
  <c r="B110" i="23"/>
  <c r="H110" i="23"/>
  <c r="Q110" i="23"/>
  <c r="F110" i="23"/>
  <c r="AA117" i="23"/>
  <c r="A111" i="23"/>
  <c r="I110" i="9"/>
  <c r="E110" i="9"/>
  <c r="F110" i="9"/>
  <c r="D110" i="9"/>
  <c r="H110" i="9"/>
  <c r="B110" i="9"/>
  <c r="J110" i="9"/>
  <c r="N110" i="9"/>
  <c r="K110" i="9"/>
  <c r="G110" i="9"/>
  <c r="C110" i="9"/>
  <c r="Q110" i="9"/>
  <c r="M110" i="9"/>
  <c r="P110" i="9"/>
  <c r="O110" i="9"/>
  <c r="L110" i="9"/>
  <c r="A112" i="22"/>
  <c r="AA119" i="22"/>
  <c r="H111" i="22"/>
  <c r="K111" i="22"/>
  <c r="B111" i="22"/>
  <c r="J111" i="22"/>
  <c r="P111" i="22"/>
  <c r="G111" i="22"/>
  <c r="C111" i="22"/>
  <c r="L111" i="22"/>
  <c r="F111" i="22"/>
  <c r="E111" i="22"/>
  <c r="M111" i="22"/>
  <c r="O111" i="22"/>
  <c r="N111" i="22"/>
  <c r="Q111" i="22"/>
  <c r="D111" i="22"/>
  <c r="I111" i="22"/>
  <c r="D112" i="13"/>
  <c r="E112" i="13"/>
  <c r="F112" i="13"/>
  <c r="G112" i="13"/>
  <c r="H112" i="13"/>
  <c r="B112" i="13"/>
  <c r="C112" i="13"/>
  <c r="I112" i="13"/>
  <c r="S112" i="13"/>
  <c r="A113" i="13"/>
  <c r="A112" i="7"/>
  <c r="S117" i="7"/>
  <c r="S113" i="15"/>
  <c r="A111" i="15"/>
  <c r="B111" i="7"/>
  <c r="E111" i="7"/>
  <c r="G111" i="7"/>
  <c r="C111" i="7"/>
  <c r="D111" i="7"/>
  <c r="F111" i="7"/>
  <c r="I111" i="7"/>
  <c r="H111" i="7"/>
  <c r="C110" i="15"/>
  <c r="I110" i="15"/>
  <c r="D110" i="15"/>
  <c r="B110" i="15"/>
  <c r="F110" i="15"/>
  <c r="G110" i="15"/>
  <c r="H110" i="15"/>
  <c r="E110" i="15"/>
  <c r="AF118" i="20"/>
  <c r="P111" i="21"/>
  <c r="N111" i="21"/>
  <c r="O111" i="21"/>
  <c r="B111" i="21"/>
  <c r="G111" i="21"/>
  <c r="M111" i="21"/>
  <c r="C111" i="21"/>
  <c r="I111" i="21"/>
  <c r="J111" i="21"/>
  <c r="F111" i="21"/>
  <c r="D111" i="21"/>
  <c r="K111" i="21"/>
  <c r="L111" i="21"/>
  <c r="E111" i="21"/>
  <c r="Q111" i="21"/>
  <c r="H111" i="21"/>
  <c r="A112" i="21"/>
  <c r="B112" i="30"/>
  <c r="E112" i="30"/>
  <c r="C112" i="30"/>
  <c r="L112" i="30"/>
  <c r="F112" i="30"/>
  <c r="H112" i="30"/>
  <c r="K112" i="30"/>
  <c r="J112" i="30"/>
  <c r="D112" i="30"/>
  <c r="I112" i="30"/>
  <c r="A113" i="30"/>
  <c r="G113" i="30" s="1"/>
  <c r="V121" i="30"/>
  <c r="Q119" i="25"/>
  <c r="AA140" i="21"/>
  <c r="P110" i="28"/>
  <c r="O110" i="28"/>
  <c r="B110" i="28"/>
  <c r="Q110" i="28"/>
  <c r="H110" i="28"/>
  <c r="M110" i="28"/>
  <c r="D110" i="28"/>
  <c r="J110" i="28"/>
  <c r="L110" i="28"/>
  <c r="F110" i="28"/>
  <c r="K110" i="28"/>
  <c r="N110" i="28"/>
  <c r="C110" i="28"/>
  <c r="I110" i="28"/>
  <c r="G110" i="28"/>
  <c r="E110" i="28"/>
  <c r="AA118" i="28"/>
  <c r="A111" i="28"/>
  <c r="F112" i="25"/>
  <c r="G112" i="25"/>
  <c r="E112" i="25"/>
  <c r="B112" i="25"/>
  <c r="D112" i="25"/>
  <c r="C112" i="25"/>
  <c r="A113" i="25"/>
  <c r="A106" i="17"/>
  <c r="C112" i="14"/>
  <c r="L112" i="14"/>
  <c r="B112" i="14"/>
  <c r="F112" i="14"/>
  <c r="E112" i="14"/>
  <c r="I112" i="14"/>
  <c r="J112" i="14"/>
  <c r="H112" i="14"/>
  <c r="L106" i="17" s="1"/>
  <c r="G112" i="14"/>
  <c r="B106" i="17" s="1"/>
  <c r="D112" i="14"/>
  <c r="K112" i="14"/>
  <c r="E106" i="17" s="1"/>
  <c r="V117" i="14"/>
  <c r="A113" i="14"/>
  <c r="E79" i="17"/>
  <c r="K84" i="14"/>
  <c r="C113" i="16"/>
  <c r="G113" i="16"/>
  <c r="I113" i="16"/>
  <c r="D113" i="16"/>
  <c r="F113" i="16"/>
  <c r="H113" i="16"/>
  <c r="E113" i="16"/>
  <c r="B113" i="16"/>
  <c r="S118" i="16"/>
  <c r="A114" i="16"/>
  <c r="P31" i="28" l="1"/>
  <c r="O32" i="28"/>
  <c r="P42" i="23"/>
  <c r="O43" i="23"/>
  <c r="T86" i="20"/>
  <c r="E80" i="19" s="1"/>
  <c r="U85" i="20"/>
  <c r="O52" i="9"/>
  <c r="P51" i="9"/>
  <c r="U62" i="29"/>
  <c r="T63" i="29"/>
  <c r="B105" i="19"/>
  <c r="D106" i="17"/>
  <c r="F106" i="17"/>
  <c r="C106" i="17"/>
  <c r="U111" i="29"/>
  <c r="Q111" i="29"/>
  <c r="M111" i="29"/>
  <c r="J111" i="29"/>
  <c r="T111" i="29"/>
  <c r="E105" i="19" s="1"/>
  <c r="R111" i="29"/>
  <c r="D105" i="19" s="1"/>
  <c r="P111" i="29"/>
  <c r="C105" i="19" s="1"/>
  <c r="L111" i="29"/>
  <c r="D111" i="29"/>
  <c r="F111" i="29"/>
  <c r="H111" i="29"/>
  <c r="N111" i="29"/>
  <c r="L105" i="19" s="1"/>
  <c r="I111" i="29"/>
  <c r="G111" i="29"/>
  <c r="S111" i="29"/>
  <c r="E111" i="29"/>
  <c r="V111" i="29"/>
  <c r="O111" i="29"/>
  <c r="C111" i="29"/>
  <c r="B111" i="29"/>
  <c r="A105" i="19" s="1"/>
  <c r="F105" i="19" s="1"/>
  <c r="AF116" i="29"/>
  <c r="A112" i="29"/>
  <c r="K112" i="29" s="1"/>
  <c r="F111" i="27"/>
  <c r="H111" i="27"/>
  <c r="G111" i="27"/>
  <c r="C111" i="27"/>
  <c r="I111" i="27"/>
  <c r="B111" i="27"/>
  <c r="E111" i="27"/>
  <c r="D111" i="27"/>
  <c r="A112" i="27"/>
  <c r="S113" i="27"/>
  <c r="I111" i="26"/>
  <c r="H111" i="26"/>
  <c r="G111" i="26"/>
  <c r="L111" i="26"/>
  <c r="F111" i="26"/>
  <c r="D111" i="26"/>
  <c r="K111" i="26"/>
  <c r="M111" i="26"/>
  <c r="J111" i="26"/>
  <c r="B111" i="26"/>
  <c r="C111" i="26"/>
  <c r="E111" i="26"/>
  <c r="W119" i="26"/>
  <c r="A112" i="26"/>
  <c r="H112" i="20"/>
  <c r="L112" i="20"/>
  <c r="R112" i="20"/>
  <c r="O112" i="20"/>
  <c r="I112" i="20"/>
  <c r="F112" i="20"/>
  <c r="A113" i="20"/>
  <c r="V112" i="20"/>
  <c r="B112" i="20"/>
  <c r="N112" i="20"/>
  <c r="Q112" i="20"/>
  <c r="E112" i="20"/>
  <c r="D112" i="20"/>
  <c r="S112" i="20"/>
  <c r="J112" i="20"/>
  <c r="K112" i="20"/>
  <c r="C112" i="20"/>
  <c r="P112" i="20"/>
  <c r="G112" i="20"/>
  <c r="T112" i="20"/>
  <c r="M112" i="20"/>
  <c r="U112" i="20"/>
  <c r="Q111" i="9"/>
  <c r="J111" i="9"/>
  <c r="M111" i="9"/>
  <c r="G111" i="9"/>
  <c r="H111" i="9"/>
  <c r="L111" i="9"/>
  <c r="N111" i="9"/>
  <c r="K111" i="9"/>
  <c r="E111" i="9"/>
  <c r="F111" i="9"/>
  <c r="I111" i="9"/>
  <c r="B111" i="9"/>
  <c r="O111" i="9"/>
  <c r="D111" i="9"/>
  <c r="C111" i="9"/>
  <c r="P111" i="9"/>
  <c r="AA115" i="9"/>
  <c r="A112" i="9"/>
  <c r="AA120" i="22"/>
  <c r="A113" i="22"/>
  <c r="D111" i="23"/>
  <c r="J111" i="23"/>
  <c r="P111" i="23"/>
  <c r="K111" i="23"/>
  <c r="C111" i="23"/>
  <c r="O111" i="23"/>
  <c r="F111" i="23"/>
  <c r="H111" i="23"/>
  <c r="G111" i="23"/>
  <c r="I111" i="23"/>
  <c r="E111" i="23"/>
  <c r="B111" i="23"/>
  <c r="M111" i="23"/>
  <c r="Q111" i="23"/>
  <c r="L111" i="23"/>
  <c r="N111" i="23"/>
  <c r="K112" i="22"/>
  <c r="O112" i="22"/>
  <c r="L112" i="22"/>
  <c r="G112" i="22"/>
  <c r="F112" i="22"/>
  <c r="D112" i="22"/>
  <c r="C112" i="22"/>
  <c r="H112" i="22"/>
  <c r="B112" i="22"/>
  <c r="E112" i="22"/>
  <c r="J112" i="22"/>
  <c r="Q112" i="22"/>
  <c r="P112" i="22"/>
  <c r="M112" i="22"/>
  <c r="N112" i="22"/>
  <c r="I112" i="22"/>
  <c r="AA118" i="23"/>
  <c r="A112" i="23"/>
  <c r="I112" i="7"/>
  <c r="B112" i="7"/>
  <c r="E112" i="7"/>
  <c r="G112" i="7"/>
  <c r="H112" i="7"/>
  <c r="D112" i="7"/>
  <c r="F112" i="7"/>
  <c r="C112" i="7"/>
  <c r="E113" i="13"/>
  <c r="F113" i="13"/>
  <c r="G113" i="13"/>
  <c r="I113" i="13"/>
  <c r="B113" i="13"/>
  <c r="C113" i="13"/>
  <c r="H113" i="13"/>
  <c r="D113" i="13"/>
  <c r="S113" i="13"/>
  <c r="A114" i="13"/>
  <c r="S118" i="7"/>
  <c r="A113" i="7"/>
  <c r="I111" i="15"/>
  <c r="C111" i="15"/>
  <c r="D111" i="15"/>
  <c r="E111" i="15"/>
  <c r="F111" i="15"/>
  <c r="G111" i="15"/>
  <c r="H111" i="15"/>
  <c r="B111" i="15"/>
  <c r="S114" i="15"/>
  <c r="A112" i="15"/>
  <c r="E113" i="25"/>
  <c r="G113" i="25"/>
  <c r="C113" i="25"/>
  <c r="B113" i="25"/>
  <c r="F113" i="25"/>
  <c r="D113" i="25"/>
  <c r="A114" i="25"/>
  <c r="K112" i="21"/>
  <c r="B112" i="21"/>
  <c r="Q112" i="21"/>
  <c r="E112" i="21"/>
  <c r="L112" i="21"/>
  <c r="N112" i="21"/>
  <c r="J112" i="21"/>
  <c r="I112" i="21"/>
  <c r="O112" i="21"/>
  <c r="M112" i="21"/>
  <c r="C112" i="21"/>
  <c r="G112" i="21"/>
  <c r="F112" i="21"/>
  <c r="P112" i="21"/>
  <c r="H112" i="21"/>
  <c r="D112" i="21"/>
  <c r="A113" i="21"/>
  <c r="Q120" i="25"/>
  <c r="H111" i="28"/>
  <c r="E111" i="28"/>
  <c r="F111" i="28"/>
  <c r="D111" i="28"/>
  <c r="K111" i="28"/>
  <c r="P111" i="28"/>
  <c r="J111" i="28"/>
  <c r="N111" i="28"/>
  <c r="O111" i="28"/>
  <c r="L111" i="28"/>
  <c r="C111" i="28"/>
  <c r="Q111" i="28"/>
  <c r="G111" i="28"/>
  <c r="M111" i="28"/>
  <c r="I111" i="28"/>
  <c r="B111" i="28"/>
  <c r="AA119" i="28"/>
  <c r="A112" i="28"/>
  <c r="V122" i="30"/>
  <c r="B113" i="30"/>
  <c r="L113" i="30"/>
  <c r="C113" i="30"/>
  <c r="F113" i="30"/>
  <c r="I113" i="30"/>
  <c r="H113" i="30"/>
  <c r="E113" i="30"/>
  <c r="D113" i="30"/>
  <c r="K113" i="30"/>
  <c r="J113" i="30"/>
  <c r="A114" i="30"/>
  <c r="G114" i="30" s="1"/>
  <c r="AA141" i="21"/>
  <c r="AF119" i="20"/>
  <c r="G114" i="16"/>
  <c r="F114" i="16"/>
  <c r="B114" i="16"/>
  <c r="I114" i="16"/>
  <c r="E114" i="16"/>
  <c r="H114" i="16"/>
  <c r="C114" i="16"/>
  <c r="D114" i="16"/>
  <c r="S119" i="16"/>
  <c r="A115" i="16"/>
  <c r="E78" i="17"/>
  <c r="K83" i="14"/>
  <c r="A107" i="17"/>
  <c r="I113" i="14"/>
  <c r="C107" i="17" s="1"/>
  <c r="C113" i="14"/>
  <c r="H113" i="14"/>
  <c r="J113" i="14"/>
  <c r="K113" i="14"/>
  <c r="B113" i="14"/>
  <c r="L113" i="14"/>
  <c r="F107" i="17" s="1"/>
  <c r="G113" i="14"/>
  <c r="B107" i="17" s="1"/>
  <c r="F113" i="14"/>
  <c r="D113" i="14"/>
  <c r="E113" i="14"/>
  <c r="V118" i="14"/>
  <c r="A114" i="14"/>
  <c r="O31" i="28" l="1"/>
  <c r="P30" i="28"/>
  <c r="T62" i="29"/>
  <c r="U61" i="29"/>
  <c r="O51" i="9"/>
  <c r="P50" i="9"/>
  <c r="U84" i="20"/>
  <c r="T85" i="20"/>
  <c r="E79" i="19" s="1"/>
  <c r="O42" i="23"/>
  <c r="P41" i="23"/>
  <c r="B106" i="19"/>
  <c r="D107" i="17"/>
  <c r="L107" i="17"/>
  <c r="E107" i="17"/>
  <c r="R112" i="29"/>
  <c r="D106" i="19" s="1"/>
  <c r="I112" i="29"/>
  <c r="C112" i="29"/>
  <c r="B112" i="29"/>
  <c r="A106" i="19" s="1"/>
  <c r="F106" i="19" s="1"/>
  <c r="G112" i="29"/>
  <c r="U112" i="29"/>
  <c r="M112" i="29"/>
  <c r="H112" i="29"/>
  <c r="T112" i="29"/>
  <c r="E106" i="19" s="1"/>
  <c r="D112" i="29"/>
  <c r="F112" i="29"/>
  <c r="N112" i="29"/>
  <c r="L106" i="19" s="1"/>
  <c r="E112" i="29"/>
  <c r="L112" i="29"/>
  <c r="S112" i="29"/>
  <c r="V112" i="29"/>
  <c r="Q112" i="29"/>
  <c r="P112" i="29"/>
  <c r="C106" i="19" s="1"/>
  <c r="J112" i="29"/>
  <c r="O112" i="29"/>
  <c r="AF117" i="29"/>
  <c r="A113" i="29"/>
  <c r="K113" i="29" s="1"/>
  <c r="S114" i="27"/>
  <c r="A113" i="27"/>
  <c r="E112" i="27"/>
  <c r="G112" i="27"/>
  <c r="C112" i="27"/>
  <c r="F112" i="27"/>
  <c r="I112" i="27"/>
  <c r="D112" i="27"/>
  <c r="B112" i="27"/>
  <c r="H112" i="27"/>
  <c r="K112" i="26"/>
  <c r="E112" i="26"/>
  <c r="C112" i="26"/>
  <c r="H112" i="26"/>
  <c r="D112" i="26"/>
  <c r="I112" i="26"/>
  <c r="M112" i="26"/>
  <c r="F112" i="26"/>
  <c r="G112" i="26"/>
  <c r="B112" i="26"/>
  <c r="L112" i="26"/>
  <c r="J112" i="26"/>
  <c r="W120" i="26"/>
  <c r="A113" i="26"/>
  <c r="D113" i="22"/>
  <c r="C113" i="22"/>
  <c r="G113" i="22"/>
  <c r="O113" i="22"/>
  <c r="E113" i="22"/>
  <c r="Q113" i="22"/>
  <c r="L113" i="22"/>
  <c r="N113" i="22"/>
  <c r="H113" i="22"/>
  <c r="K113" i="22"/>
  <c r="F113" i="22"/>
  <c r="B113" i="22"/>
  <c r="I113" i="22"/>
  <c r="J113" i="22"/>
  <c r="P113" i="22"/>
  <c r="M113" i="22"/>
  <c r="A114" i="22"/>
  <c r="AA121" i="22"/>
  <c r="AA119" i="23"/>
  <c r="A113" i="23"/>
  <c r="R113" i="20"/>
  <c r="E113" i="20"/>
  <c r="N113" i="20"/>
  <c r="K113" i="20"/>
  <c r="V113" i="20"/>
  <c r="Q113" i="20"/>
  <c r="H113" i="20"/>
  <c r="M113" i="20"/>
  <c r="S113" i="20"/>
  <c r="F113" i="20"/>
  <c r="D113" i="20"/>
  <c r="L113" i="20"/>
  <c r="J113" i="20"/>
  <c r="T113" i="20"/>
  <c r="A114" i="20"/>
  <c r="U113" i="20"/>
  <c r="G113" i="20"/>
  <c r="B113" i="20"/>
  <c r="C113" i="20"/>
  <c r="P113" i="20"/>
  <c r="I113" i="20"/>
  <c r="O113" i="20"/>
  <c r="D112" i="23"/>
  <c r="J112" i="23"/>
  <c r="H112" i="23"/>
  <c r="I112" i="23"/>
  <c r="L112" i="23"/>
  <c r="E112" i="23"/>
  <c r="F112" i="23"/>
  <c r="B112" i="23"/>
  <c r="Q112" i="23"/>
  <c r="M112" i="23"/>
  <c r="C112" i="23"/>
  <c r="K112" i="23"/>
  <c r="P112" i="23"/>
  <c r="G112" i="23"/>
  <c r="N112" i="23"/>
  <c r="O112" i="23"/>
  <c r="K112" i="9"/>
  <c r="F112" i="9"/>
  <c r="D112" i="9"/>
  <c r="J112" i="9"/>
  <c r="M112" i="9"/>
  <c r="O112" i="9"/>
  <c r="H112" i="9"/>
  <c r="B112" i="9"/>
  <c r="C112" i="9"/>
  <c r="Q112" i="9"/>
  <c r="I112" i="9"/>
  <c r="G112" i="9"/>
  <c r="L112" i="9"/>
  <c r="E112" i="9"/>
  <c r="P112" i="9"/>
  <c r="N112" i="9"/>
  <c r="AA116" i="9"/>
  <c r="A113" i="9"/>
  <c r="S115" i="15"/>
  <c r="A113" i="15"/>
  <c r="F113" i="7"/>
  <c r="E113" i="7"/>
  <c r="B113" i="7"/>
  <c r="D113" i="7"/>
  <c r="G113" i="7"/>
  <c r="C113" i="7"/>
  <c r="I113" i="7"/>
  <c r="H113" i="7"/>
  <c r="A114" i="7"/>
  <c r="S119" i="7"/>
  <c r="I114" i="13"/>
  <c r="B114" i="13"/>
  <c r="D114" i="13"/>
  <c r="E114" i="13"/>
  <c r="F114" i="13"/>
  <c r="G114" i="13"/>
  <c r="H114" i="13"/>
  <c r="C114" i="13"/>
  <c r="I112" i="15"/>
  <c r="G112" i="15"/>
  <c r="F112" i="15"/>
  <c r="E112" i="15"/>
  <c r="D112" i="15"/>
  <c r="B112" i="15"/>
  <c r="H112" i="15"/>
  <c r="C112" i="15"/>
  <c r="S114" i="13"/>
  <c r="A115" i="13"/>
  <c r="AF120" i="20"/>
  <c r="V123" i="30"/>
  <c r="AA142" i="21"/>
  <c r="K112" i="28"/>
  <c r="I112" i="28"/>
  <c r="D112" i="28"/>
  <c r="H112" i="28"/>
  <c r="Q112" i="28"/>
  <c r="L112" i="28"/>
  <c r="N112" i="28"/>
  <c r="F112" i="28"/>
  <c r="E112" i="28"/>
  <c r="P112" i="28"/>
  <c r="B112" i="28"/>
  <c r="O112" i="28"/>
  <c r="J112" i="28"/>
  <c r="C112" i="28"/>
  <c r="G112" i="28"/>
  <c r="M112" i="28"/>
  <c r="AA120" i="28"/>
  <c r="A113" i="28"/>
  <c r="C114" i="30"/>
  <c r="D114" i="30"/>
  <c r="J114" i="30"/>
  <c r="B114" i="30"/>
  <c r="F114" i="30"/>
  <c r="L114" i="30"/>
  <c r="E114" i="30"/>
  <c r="K114" i="30"/>
  <c r="I114" i="30"/>
  <c r="H114" i="30"/>
  <c r="A115" i="30"/>
  <c r="G115" i="30" s="1"/>
  <c r="F114" i="25"/>
  <c r="B114" i="25"/>
  <c r="C114" i="25"/>
  <c r="E114" i="25"/>
  <c r="G114" i="25"/>
  <c r="D114" i="25"/>
  <c r="A115" i="25"/>
  <c r="Q121" i="25"/>
  <c r="G113" i="21"/>
  <c r="N113" i="21"/>
  <c r="C113" i="21"/>
  <c r="E113" i="21"/>
  <c r="F113" i="21"/>
  <c r="B113" i="21"/>
  <c r="D113" i="21"/>
  <c r="H113" i="21"/>
  <c r="Q113" i="21"/>
  <c r="O113" i="21"/>
  <c r="J113" i="21"/>
  <c r="M113" i="21"/>
  <c r="K113" i="21"/>
  <c r="P113" i="21"/>
  <c r="I113" i="21"/>
  <c r="L113" i="21"/>
  <c r="A114" i="21"/>
  <c r="A108" i="17"/>
  <c r="B114" i="14"/>
  <c r="C114" i="14"/>
  <c r="D114" i="14"/>
  <c r="L114" i="14"/>
  <c r="K114" i="14"/>
  <c r="F114" i="14"/>
  <c r="H114" i="14"/>
  <c r="E114" i="14"/>
  <c r="I114" i="14"/>
  <c r="G114" i="14"/>
  <c r="B108" i="17" s="1"/>
  <c r="J114" i="14"/>
  <c r="D108" i="17" s="1"/>
  <c r="V119" i="14"/>
  <c r="A115" i="14"/>
  <c r="E77" i="17"/>
  <c r="K82" i="14"/>
  <c r="G115" i="16"/>
  <c r="C115" i="16"/>
  <c r="B115" i="16"/>
  <c r="H115" i="16"/>
  <c r="E115" i="16"/>
  <c r="D115" i="16"/>
  <c r="I115" i="16"/>
  <c r="F115" i="16"/>
  <c r="S120" i="16"/>
  <c r="A116" i="16"/>
  <c r="P29" i="28" l="1"/>
  <c r="O29" i="28" s="1"/>
  <c r="O30" i="28"/>
  <c r="P40" i="23"/>
  <c r="O41" i="23"/>
  <c r="T84" i="20"/>
  <c r="E78" i="19" s="1"/>
  <c r="U83" i="20"/>
  <c r="P49" i="9"/>
  <c r="O50" i="9"/>
  <c r="U60" i="29"/>
  <c r="T61" i="29"/>
  <c r="B107" i="19"/>
  <c r="C108" i="17"/>
  <c r="L108" i="17"/>
  <c r="E108" i="17"/>
  <c r="F108" i="17"/>
  <c r="U113" i="29"/>
  <c r="T113" i="29"/>
  <c r="E107" i="19" s="1"/>
  <c r="I113" i="29"/>
  <c r="P113" i="29"/>
  <c r="C107" i="19" s="1"/>
  <c r="C113" i="29"/>
  <c r="L113" i="29"/>
  <c r="F113" i="29"/>
  <c r="V113" i="29"/>
  <c r="N113" i="29"/>
  <c r="L107" i="19" s="1"/>
  <c r="R113" i="29"/>
  <c r="D107" i="19" s="1"/>
  <c r="O113" i="29"/>
  <c r="H113" i="29"/>
  <c r="M113" i="29"/>
  <c r="S113" i="29"/>
  <c r="G113" i="29"/>
  <c r="B113" i="29"/>
  <c r="A107" i="19" s="1"/>
  <c r="F107" i="19" s="1"/>
  <c r="E113" i="29"/>
  <c r="D113" i="29"/>
  <c r="J113" i="29"/>
  <c r="Q113" i="29"/>
  <c r="AF118" i="29"/>
  <c r="A114" i="29"/>
  <c r="K114" i="29" s="1"/>
  <c r="H113" i="27"/>
  <c r="I113" i="27"/>
  <c r="B113" i="27"/>
  <c r="F113" i="27"/>
  <c r="G113" i="27"/>
  <c r="C113" i="27"/>
  <c r="E113" i="27"/>
  <c r="D113" i="27"/>
  <c r="A114" i="27"/>
  <c r="S115" i="27"/>
  <c r="I113" i="26"/>
  <c r="E113" i="26"/>
  <c r="F113" i="26"/>
  <c r="L113" i="26"/>
  <c r="M113" i="26"/>
  <c r="G113" i="26"/>
  <c r="B113" i="26"/>
  <c r="H113" i="26"/>
  <c r="D113" i="26"/>
  <c r="K113" i="26"/>
  <c r="C113" i="26"/>
  <c r="J113" i="26"/>
  <c r="W121" i="26"/>
  <c r="A114" i="26"/>
  <c r="A115" i="22"/>
  <c r="AA122" i="22"/>
  <c r="F114" i="22"/>
  <c r="O114" i="22"/>
  <c r="B114" i="22"/>
  <c r="N114" i="22"/>
  <c r="J114" i="22"/>
  <c r="K114" i="22"/>
  <c r="C114" i="22"/>
  <c r="H114" i="22"/>
  <c r="G114" i="22"/>
  <c r="L114" i="22"/>
  <c r="E114" i="22"/>
  <c r="D114" i="22"/>
  <c r="Q114" i="22"/>
  <c r="M114" i="22"/>
  <c r="P114" i="22"/>
  <c r="I114" i="22"/>
  <c r="AA120" i="23"/>
  <c r="A114" i="23"/>
  <c r="M113" i="9"/>
  <c r="D113" i="9"/>
  <c r="I113" i="9"/>
  <c r="L113" i="9"/>
  <c r="Q113" i="9"/>
  <c r="H113" i="9"/>
  <c r="P113" i="9"/>
  <c r="G113" i="9"/>
  <c r="J113" i="9"/>
  <c r="K113" i="9"/>
  <c r="N113" i="9"/>
  <c r="B113" i="9"/>
  <c r="E113" i="9"/>
  <c r="O113" i="9"/>
  <c r="C113" i="9"/>
  <c r="F113" i="9"/>
  <c r="AA117" i="9"/>
  <c r="A114" i="9"/>
  <c r="R114" i="20"/>
  <c r="U114" i="20"/>
  <c r="P114" i="20"/>
  <c r="D114" i="20"/>
  <c r="G114" i="20"/>
  <c r="N114" i="20"/>
  <c r="F114" i="20"/>
  <c r="K114" i="20"/>
  <c r="V114" i="20"/>
  <c r="H114" i="20"/>
  <c r="L114" i="20"/>
  <c r="B114" i="20"/>
  <c r="Q114" i="20"/>
  <c r="A115" i="20"/>
  <c r="I114" i="20"/>
  <c r="T114" i="20"/>
  <c r="S114" i="20"/>
  <c r="J114" i="20"/>
  <c r="C114" i="20"/>
  <c r="M114" i="20"/>
  <c r="O114" i="20"/>
  <c r="E114" i="20"/>
  <c r="L113" i="23"/>
  <c r="F113" i="23"/>
  <c r="B113" i="23"/>
  <c r="C113" i="23"/>
  <c r="O113" i="23"/>
  <c r="G113" i="23"/>
  <c r="M113" i="23"/>
  <c r="H113" i="23"/>
  <c r="Q113" i="23"/>
  <c r="P113" i="23"/>
  <c r="I113" i="23"/>
  <c r="N113" i="23"/>
  <c r="E113" i="23"/>
  <c r="K113" i="23"/>
  <c r="J113" i="23"/>
  <c r="D113" i="23"/>
  <c r="S115" i="13"/>
  <c r="A116" i="13"/>
  <c r="S120" i="7"/>
  <c r="A115" i="7"/>
  <c r="C115" i="13"/>
  <c r="E115" i="13"/>
  <c r="F115" i="13"/>
  <c r="I115" i="13"/>
  <c r="G115" i="13"/>
  <c r="H115" i="13"/>
  <c r="D115" i="13"/>
  <c r="B115" i="13"/>
  <c r="B114" i="7"/>
  <c r="G114" i="7"/>
  <c r="E114" i="7"/>
  <c r="I114" i="7"/>
  <c r="D114" i="7"/>
  <c r="C114" i="7"/>
  <c r="F114" i="7"/>
  <c r="H114" i="7"/>
  <c r="H113" i="15"/>
  <c r="E113" i="15"/>
  <c r="C113" i="15"/>
  <c r="G113" i="15"/>
  <c r="F113" i="15"/>
  <c r="D113" i="15"/>
  <c r="B113" i="15"/>
  <c r="I113" i="15"/>
  <c r="A114" i="15"/>
  <c r="S116" i="15"/>
  <c r="G115" i="25"/>
  <c r="F115" i="25"/>
  <c r="D115" i="25"/>
  <c r="B115" i="25"/>
  <c r="E115" i="25"/>
  <c r="C115" i="25"/>
  <c r="A116" i="25"/>
  <c r="AA121" i="28"/>
  <c r="A114" i="28"/>
  <c r="AA143" i="21"/>
  <c r="F114" i="21"/>
  <c r="C114" i="21"/>
  <c r="P114" i="21"/>
  <c r="B114" i="21"/>
  <c r="N114" i="21"/>
  <c r="O114" i="21"/>
  <c r="Q114" i="21"/>
  <c r="L114" i="21"/>
  <c r="G114" i="21"/>
  <c r="K114" i="21"/>
  <c r="M114" i="21"/>
  <c r="H114" i="21"/>
  <c r="D114" i="21"/>
  <c r="E114" i="21"/>
  <c r="I114" i="21"/>
  <c r="J114" i="21"/>
  <c r="A115" i="21"/>
  <c r="J115" i="30"/>
  <c r="K115" i="30"/>
  <c r="B115" i="30"/>
  <c r="L115" i="30"/>
  <c r="F115" i="30"/>
  <c r="I115" i="30"/>
  <c r="D115" i="30"/>
  <c r="H115" i="30"/>
  <c r="E115" i="30"/>
  <c r="C115" i="30"/>
  <c r="A116" i="30"/>
  <c r="G116" i="30" s="1"/>
  <c r="V124" i="30"/>
  <c r="I113" i="28"/>
  <c r="M113" i="28"/>
  <c r="P113" i="28"/>
  <c r="G113" i="28"/>
  <c r="J113" i="28"/>
  <c r="L113" i="28"/>
  <c r="O113" i="28"/>
  <c r="E113" i="28"/>
  <c r="H113" i="28"/>
  <c r="K113" i="28"/>
  <c r="B113" i="28"/>
  <c r="N113" i="28"/>
  <c r="F113" i="28"/>
  <c r="Q113" i="28"/>
  <c r="C113" i="28"/>
  <c r="D113" i="28"/>
  <c r="Q122" i="25"/>
  <c r="AF121" i="20"/>
  <c r="C116" i="16"/>
  <c r="D116" i="16"/>
  <c r="I116" i="16"/>
  <c r="B116" i="16"/>
  <c r="G116" i="16"/>
  <c r="E116" i="16"/>
  <c r="F116" i="16"/>
  <c r="H116" i="16"/>
  <c r="S121" i="16"/>
  <c r="A117" i="16"/>
  <c r="E76" i="17"/>
  <c r="K81" i="14"/>
  <c r="A109" i="17"/>
  <c r="E115" i="14"/>
  <c r="I115" i="14"/>
  <c r="C115" i="14"/>
  <c r="F115" i="14"/>
  <c r="L115" i="14"/>
  <c r="D115" i="14"/>
  <c r="B115" i="14"/>
  <c r="G115" i="14"/>
  <c r="B109" i="17" s="1"/>
  <c r="J115" i="14"/>
  <c r="H115" i="14"/>
  <c r="K115" i="14"/>
  <c r="V120" i="14"/>
  <c r="A116" i="14"/>
  <c r="B108" i="19" l="1"/>
  <c r="T60" i="29"/>
  <c r="U59" i="29"/>
  <c r="O49" i="9"/>
  <c r="P48" i="9"/>
  <c r="T83" i="20"/>
  <c r="E77" i="19" s="1"/>
  <c r="U82" i="20"/>
  <c r="P39" i="23"/>
  <c r="O40" i="23"/>
  <c r="C109" i="17"/>
  <c r="F109" i="17"/>
  <c r="E109" i="17"/>
  <c r="L109" i="17"/>
  <c r="D109" i="17"/>
  <c r="G114" i="29"/>
  <c r="P114" i="29"/>
  <c r="C108" i="19" s="1"/>
  <c r="B114" i="29"/>
  <c r="A108" i="19" s="1"/>
  <c r="F108" i="19" s="1"/>
  <c r="L114" i="29"/>
  <c r="C114" i="29"/>
  <c r="F114" i="29"/>
  <c r="Q114" i="29"/>
  <c r="V114" i="29"/>
  <c r="O114" i="29"/>
  <c r="N114" i="29"/>
  <c r="L108" i="19" s="1"/>
  <c r="H114" i="29"/>
  <c r="R114" i="29"/>
  <c r="D108" i="19" s="1"/>
  <c r="E114" i="29"/>
  <c r="J114" i="29"/>
  <c r="I114" i="29"/>
  <c r="T114" i="29"/>
  <c r="E108" i="19" s="1"/>
  <c r="M114" i="29"/>
  <c r="S114" i="29"/>
  <c r="U114" i="29"/>
  <c r="D114" i="29"/>
  <c r="AF119" i="29"/>
  <c r="A115" i="29"/>
  <c r="K115" i="29" s="1"/>
  <c r="S116" i="27"/>
  <c r="A115" i="27"/>
  <c r="I114" i="27"/>
  <c r="G114" i="27"/>
  <c r="E114" i="27"/>
  <c r="H114" i="27"/>
  <c r="F114" i="27"/>
  <c r="B114" i="27"/>
  <c r="D114" i="27"/>
  <c r="C114" i="27"/>
  <c r="I114" i="26"/>
  <c r="M114" i="26"/>
  <c r="J114" i="26"/>
  <c r="H114" i="26"/>
  <c r="C114" i="26"/>
  <c r="F114" i="26"/>
  <c r="D114" i="26"/>
  <c r="E114" i="26"/>
  <c r="K114" i="26"/>
  <c r="G114" i="26"/>
  <c r="L114" i="26"/>
  <c r="B114" i="26"/>
  <c r="W122" i="26"/>
  <c r="A115" i="26"/>
  <c r="AA118" i="9"/>
  <c r="A115" i="9"/>
  <c r="E115" i="20"/>
  <c r="J115" i="20"/>
  <c r="U115" i="20"/>
  <c r="F115" i="20"/>
  <c r="N115" i="20"/>
  <c r="C115" i="20"/>
  <c r="S115" i="20"/>
  <c r="O115" i="20"/>
  <c r="H115" i="20"/>
  <c r="T115" i="20"/>
  <c r="I115" i="20"/>
  <c r="R115" i="20"/>
  <c r="D115" i="20"/>
  <c r="K115" i="20"/>
  <c r="A116" i="20"/>
  <c r="L115" i="20"/>
  <c r="M115" i="20"/>
  <c r="B115" i="20"/>
  <c r="G115" i="20"/>
  <c r="Q115" i="20"/>
  <c r="V115" i="20"/>
  <c r="P115" i="20"/>
  <c r="M114" i="9"/>
  <c r="K114" i="9"/>
  <c r="Q114" i="9"/>
  <c r="B114" i="9"/>
  <c r="N114" i="9"/>
  <c r="J114" i="9"/>
  <c r="E114" i="9"/>
  <c r="L114" i="9"/>
  <c r="P114" i="9"/>
  <c r="O114" i="9"/>
  <c r="F114" i="9"/>
  <c r="I114" i="9"/>
  <c r="G114" i="9"/>
  <c r="C114" i="9"/>
  <c r="H114" i="9"/>
  <c r="D114" i="9"/>
  <c r="D114" i="23"/>
  <c r="H114" i="23"/>
  <c r="I114" i="23"/>
  <c r="M114" i="23"/>
  <c r="K114" i="23"/>
  <c r="G114" i="23"/>
  <c r="F114" i="23"/>
  <c r="J114" i="23"/>
  <c r="E114" i="23"/>
  <c r="N114" i="23"/>
  <c r="B114" i="23"/>
  <c r="P114" i="23"/>
  <c r="L114" i="23"/>
  <c r="C114" i="23"/>
  <c r="O114" i="23"/>
  <c r="Q114" i="23"/>
  <c r="AA123" i="22"/>
  <c r="A116" i="22"/>
  <c r="AA121" i="23"/>
  <c r="A115" i="23"/>
  <c r="M115" i="22"/>
  <c r="B115" i="22"/>
  <c r="F115" i="22"/>
  <c r="E115" i="22"/>
  <c r="J115" i="22"/>
  <c r="G115" i="22"/>
  <c r="I115" i="22"/>
  <c r="K115" i="22"/>
  <c r="D115" i="22"/>
  <c r="L115" i="22"/>
  <c r="O115" i="22"/>
  <c r="C115" i="22"/>
  <c r="P115" i="22"/>
  <c r="Q115" i="22"/>
  <c r="N115" i="22"/>
  <c r="H115" i="22"/>
  <c r="A115" i="15"/>
  <c r="S117" i="15"/>
  <c r="D115" i="7"/>
  <c r="B115" i="7"/>
  <c r="F115" i="7"/>
  <c r="H115" i="7"/>
  <c r="E115" i="7"/>
  <c r="I115" i="7"/>
  <c r="C115" i="7"/>
  <c r="G115" i="7"/>
  <c r="S121" i="7"/>
  <c r="A116" i="7"/>
  <c r="B116" i="13"/>
  <c r="I116" i="13"/>
  <c r="G116" i="13"/>
  <c r="F116" i="13"/>
  <c r="H116" i="13"/>
  <c r="E116" i="13"/>
  <c r="D116" i="13"/>
  <c r="C116" i="13"/>
  <c r="C114" i="15"/>
  <c r="I114" i="15"/>
  <c r="B114" i="15"/>
  <c r="E114" i="15"/>
  <c r="G114" i="15"/>
  <c r="H114" i="15"/>
  <c r="D114" i="15"/>
  <c r="F114" i="15"/>
  <c r="S116" i="13"/>
  <c r="A117" i="13"/>
  <c r="AF122" i="20"/>
  <c r="E116" i="30"/>
  <c r="D116" i="30"/>
  <c r="C116" i="30"/>
  <c r="F116" i="30"/>
  <c r="B116" i="30"/>
  <c r="I116" i="30"/>
  <c r="L116" i="30"/>
  <c r="J116" i="30"/>
  <c r="K116" i="30"/>
  <c r="H116" i="30"/>
  <c r="A117" i="30"/>
  <c r="G117" i="30" s="1"/>
  <c r="D116" i="25"/>
  <c r="C116" i="25"/>
  <c r="B116" i="25"/>
  <c r="F116" i="25"/>
  <c r="E116" i="25"/>
  <c r="G116" i="25"/>
  <c r="A117" i="25"/>
  <c r="Q123" i="25"/>
  <c r="AA122" i="28"/>
  <c r="A115" i="28"/>
  <c r="V125" i="30"/>
  <c r="G115" i="21"/>
  <c r="L115" i="21"/>
  <c r="D115" i="21"/>
  <c r="K115" i="21"/>
  <c r="I115" i="21"/>
  <c r="J115" i="21"/>
  <c r="O115" i="21"/>
  <c r="F115" i="21"/>
  <c r="N115" i="21"/>
  <c r="C115" i="21"/>
  <c r="Q115" i="21"/>
  <c r="B115" i="21"/>
  <c r="M115" i="21"/>
  <c r="E115" i="21"/>
  <c r="P115" i="21"/>
  <c r="H115" i="21"/>
  <c r="A116" i="21"/>
  <c r="AA144" i="21"/>
  <c r="P114" i="28"/>
  <c r="C114" i="28"/>
  <c r="B114" i="28"/>
  <c r="H114" i="28"/>
  <c r="K114" i="28"/>
  <c r="O114" i="28"/>
  <c r="Q114" i="28"/>
  <c r="J114" i="28"/>
  <c r="F114" i="28"/>
  <c r="D114" i="28"/>
  <c r="I114" i="28"/>
  <c r="E114" i="28"/>
  <c r="G114" i="28"/>
  <c r="N114" i="28"/>
  <c r="L114" i="28"/>
  <c r="M114" i="28"/>
  <c r="A110" i="17"/>
  <c r="D116" i="14"/>
  <c r="C116" i="14"/>
  <c r="B116" i="14"/>
  <c r="K116" i="14"/>
  <c r="F116" i="14"/>
  <c r="L116" i="14"/>
  <c r="H116" i="14"/>
  <c r="E116" i="14"/>
  <c r="I116" i="14"/>
  <c r="G116" i="14"/>
  <c r="B110" i="17" s="1"/>
  <c r="J116" i="14"/>
  <c r="D110" i="17" s="1"/>
  <c r="V121" i="14"/>
  <c r="A117" i="14"/>
  <c r="E75" i="17"/>
  <c r="K80" i="14"/>
  <c r="I117" i="16"/>
  <c r="F117" i="16"/>
  <c r="C117" i="16"/>
  <c r="G117" i="16"/>
  <c r="B117" i="16"/>
  <c r="E117" i="16"/>
  <c r="H117" i="16"/>
  <c r="D117" i="16"/>
  <c r="S122" i="16"/>
  <c r="A118" i="16"/>
  <c r="P38" i="23" l="1"/>
  <c r="O39" i="23"/>
  <c r="T82" i="20"/>
  <c r="E76" i="19" s="1"/>
  <c r="U81" i="20"/>
  <c r="P47" i="9"/>
  <c r="O48" i="9"/>
  <c r="T59" i="29"/>
  <c r="U58" i="29"/>
  <c r="B109" i="19"/>
  <c r="C110" i="17"/>
  <c r="E110" i="17"/>
  <c r="L110" i="17"/>
  <c r="F110" i="17"/>
  <c r="N115" i="29"/>
  <c r="L109" i="19" s="1"/>
  <c r="H115" i="29"/>
  <c r="L115" i="29"/>
  <c r="R115" i="29"/>
  <c r="D109" i="19" s="1"/>
  <c r="P115" i="29"/>
  <c r="C109" i="19" s="1"/>
  <c r="F115" i="29"/>
  <c r="B115" i="29"/>
  <c r="A109" i="19" s="1"/>
  <c r="F109" i="19" s="1"/>
  <c r="M115" i="29"/>
  <c r="I115" i="29"/>
  <c r="J115" i="29"/>
  <c r="C115" i="29"/>
  <c r="T115" i="29"/>
  <c r="E109" i="19" s="1"/>
  <c r="S115" i="29"/>
  <c r="G115" i="29"/>
  <c r="O115" i="29"/>
  <c r="Q115" i="29"/>
  <c r="V115" i="29"/>
  <c r="U115" i="29"/>
  <c r="E115" i="29"/>
  <c r="D115" i="29"/>
  <c r="AF120" i="29"/>
  <c r="A116" i="29"/>
  <c r="K116" i="29" s="1"/>
  <c r="F115" i="27"/>
  <c r="I115" i="27"/>
  <c r="C115" i="27"/>
  <c r="H115" i="27"/>
  <c r="B115" i="27"/>
  <c r="E115" i="27"/>
  <c r="D115" i="27"/>
  <c r="G115" i="27"/>
  <c r="S117" i="27"/>
  <c r="A116" i="27"/>
  <c r="C115" i="26"/>
  <c r="I115" i="26"/>
  <c r="J115" i="26"/>
  <c r="B115" i="26"/>
  <c r="L115" i="26"/>
  <c r="F115" i="26"/>
  <c r="H115" i="26"/>
  <c r="D115" i="26"/>
  <c r="G115" i="26"/>
  <c r="E115" i="26"/>
  <c r="M115" i="26"/>
  <c r="K115" i="26"/>
  <c r="W123" i="26"/>
  <c r="A116" i="26"/>
  <c r="L115" i="23"/>
  <c r="C115" i="23"/>
  <c r="F115" i="23"/>
  <c r="J115" i="23"/>
  <c r="I115" i="23"/>
  <c r="M115" i="23"/>
  <c r="N115" i="23"/>
  <c r="Q115" i="23"/>
  <c r="P115" i="23"/>
  <c r="H115" i="23"/>
  <c r="G115" i="23"/>
  <c r="D115" i="23"/>
  <c r="O115" i="23"/>
  <c r="B115" i="23"/>
  <c r="E115" i="23"/>
  <c r="K115" i="23"/>
  <c r="AA122" i="23"/>
  <c r="A116" i="23"/>
  <c r="P115" i="9"/>
  <c r="N115" i="9"/>
  <c r="D115" i="9"/>
  <c r="E115" i="9"/>
  <c r="M115" i="9"/>
  <c r="F115" i="9"/>
  <c r="C115" i="9"/>
  <c r="B115" i="9"/>
  <c r="G115" i="9"/>
  <c r="H115" i="9"/>
  <c r="J115" i="9"/>
  <c r="O115" i="9"/>
  <c r="L115" i="9"/>
  <c r="K115" i="9"/>
  <c r="Q115" i="9"/>
  <c r="I115" i="9"/>
  <c r="AA119" i="9"/>
  <c r="A116" i="9"/>
  <c r="F116" i="22"/>
  <c r="C116" i="22"/>
  <c r="M116" i="22"/>
  <c r="P116" i="22"/>
  <c r="L116" i="22"/>
  <c r="I116" i="22"/>
  <c r="J116" i="22"/>
  <c r="H116" i="22"/>
  <c r="Q116" i="22"/>
  <c r="D116" i="22"/>
  <c r="E116" i="22"/>
  <c r="G116" i="22"/>
  <c r="O116" i="22"/>
  <c r="K116" i="22"/>
  <c r="N116" i="22"/>
  <c r="B116" i="22"/>
  <c r="AA124" i="22"/>
  <c r="A117" i="22"/>
  <c r="Q116" i="20"/>
  <c r="D116" i="20"/>
  <c r="G116" i="20"/>
  <c r="K116" i="20"/>
  <c r="N116" i="20"/>
  <c r="I116" i="20"/>
  <c r="F116" i="20"/>
  <c r="U116" i="20"/>
  <c r="A117" i="20"/>
  <c r="E116" i="20"/>
  <c r="C116" i="20"/>
  <c r="L116" i="20"/>
  <c r="V116" i="20"/>
  <c r="R116" i="20"/>
  <c r="M116" i="20"/>
  <c r="J116" i="20"/>
  <c r="T116" i="20"/>
  <c r="S116" i="20"/>
  <c r="O116" i="20"/>
  <c r="H116" i="20"/>
  <c r="B116" i="20"/>
  <c r="P116" i="20"/>
  <c r="A117" i="7"/>
  <c r="S122" i="7"/>
  <c r="S117" i="13"/>
  <c r="A118" i="13"/>
  <c r="D116" i="7"/>
  <c r="F116" i="7"/>
  <c r="G116" i="7"/>
  <c r="E116" i="7"/>
  <c r="B116" i="7"/>
  <c r="H116" i="7"/>
  <c r="I116" i="7"/>
  <c r="C116" i="7"/>
  <c r="H117" i="13"/>
  <c r="C117" i="13"/>
  <c r="E117" i="13"/>
  <c r="I117" i="13"/>
  <c r="D117" i="13"/>
  <c r="B117" i="13"/>
  <c r="F117" i="13"/>
  <c r="G117" i="13"/>
  <c r="A116" i="15"/>
  <c r="S118" i="15"/>
  <c r="F115" i="15"/>
  <c r="E115" i="15"/>
  <c r="I115" i="15"/>
  <c r="H115" i="15"/>
  <c r="D115" i="15"/>
  <c r="B115" i="15"/>
  <c r="C115" i="15"/>
  <c r="G115" i="15"/>
  <c r="AF123" i="20"/>
  <c r="F117" i="25"/>
  <c r="E117" i="25"/>
  <c r="C117" i="25"/>
  <c r="G117" i="25"/>
  <c r="B117" i="25"/>
  <c r="D117" i="25"/>
  <c r="A118" i="25"/>
  <c r="AA145" i="21"/>
  <c r="A116" i="28"/>
  <c r="AA123" i="28"/>
  <c r="D115" i="28"/>
  <c r="O115" i="28"/>
  <c r="B115" i="28"/>
  <c r="I115" i="28"/>
  <c r="L115" i="28"/>
  <c r="G115" i="28"/>
  <c r="Q115" i="28"/>
  <c r="N115" i="28"/>
  <c r="C115" i="28"/>
  <c r="P115" i="28"/>
  <c r="E115" i="28"/>
  <c r="M115" i="28"/>
  <c r="K115" i="28"/>
  <c r="F115" i="28"/>
  <c r="H115" i="28"/>
  <c r="J115" i="28"/>
  <c r="I117" i="30"/>
  <c r="E117" i="30"/>
  <c r="K117" i="30"/>
  <c r="L117" i="30"/>
  <c r="C117" i="30"/>
  <c r="F117" i="30"/>
  <c r="D117" i="30"/>
  <c r="J117" i="30"/>
  <c r="H117" i="30"/>
  <c r="B117" i="30"/>
  <c r="A118" i="30"/>
  <c r="G118" i="30" s="1"/>
  <c r="Q124" i="25"/>
  <c r="B116" i="21"/>
  <c r="P116" i="21"/>
  <c r="H116" i="21"/>
  <c r="J116" i="21"/>
  <c r="F116" i="21"/>
  <c r="E116" i="21"/>
  <c r="Q116" i="21"/>
  <c r="C116" i="21"/>
  <c r="I116" i="21"/>
  <c r="D116" i="21"/>
  <c r="N116" i="21"/>
  <c r="L116" i="21"/>
  <c r="O116" i="21"/>
  <c r="G116" i="21"/>
  <c r="K116" i="21"/>
  <c r="M116" i="21"/>
  <c r="A117" i="21"/>
  <c r="V126" i="30"/>
  <c r="H118" i="16"/>
  <c r="E118" i="16"/>
  <c r="D118" i="16"/>
  <c r="F118" i="16"/>
  <c r="I118" i="16"/>
  <c r="B118" i="16"/>
  <c r="G118" i="16"/>
  <c r="C118" i="16"/>
  <c r="S123" i="16"/>
  <c r="A119" i="16"/>
  <c r="E74" i="17"/>
  <c r="K79" i="14"/>
  <c r="A111" i="17"/>
  <c r="G117" i="14"/>
  <c r="B111" i="17" s="1"/>
  <c r="H117" i="14"/>
  <c r="D117" i="14"/>
  <c r="C117" i="14"/>
  <c r="L117" i="14"/>
  <c r="F117" i="14"/>
  <c r="J117" i="14"/>
  <c r="D111" i="17" s="1"/>
  <c r="B117" i="14"/>
  <c r="E117" i="14"/>
  <c r="I117" i="14"/>
  <c r="K117" i="14"/>
  <c r="V122" i="14"/>
  <c r="A118" i="14"/>
  <c r="U57" i="29" l="1"/>
  <c r="T58" i="29"/>
  <c r="P46" i="9"/>
  <c r="O47" i="9"/>
  <c r="U80" i="20"/>
  <c r="T81" i="20"/>
  <c r="E75" i="19" s="1"/>
  <c r="O38" i="23"/>
  <c r="P37" i="23"/>
  <c r="B110" i="19"/>
  <c r="L111" i="17"/>
  <c r="F111" i="17"/>
  <c r="E111" i="17"/>
  <c r="C111" i="17"/>
  <c r="M116" i="29"/>
  <c r="J116" i="29"/>
  <c r="H116" i="29"/>
  <c r="C116" i="29"/>
  <c r="P116" i="29"/>
  <c r="C110" i="19" s="1"/>
  <c r="D116" i="29"/>
  <c r="B116" i="29"/>
  <c r="A110" i="19" s="1"/>
  <c r="F110" i="19" s="1"/>
  <c r="N116" i="29"/>
  <c r="L110" i="19" s="1"/>
  <c r="O116" i="29"/>
  <c r="Q116" i="29"/>
  <c r="F116" i="29"/>
  <c r="S116" i="29"/>
  <c r="E116" i="29"/>
  <c r="R116" i="29"/>
  <c r="D110" i="19" s="1"/>
  <c r="T116" i="29"/>
  <c r="E110" i="19" s="1"/>
  <c r="L116" i="29"/>
  <c r="U116" i="29"/>
  <c r="V116" i="29"/>
  <c r="G116" i="29"/>
  <c r="I116" i="29"/>
  <c r="AF121" i="29"/>
  <c r="A117" i="29"/>
  <c r="K117" i="29" s="1"/>
  <c r="C116" i="27"/>
  <c r="B116" i="27"/>
  <c r="D116" i="27"/>
  <c r="H116" i="27"/>
  <c r="G116" i="27"/>
  <c r="I116" i="27"/>
  <c r="F116" i="27"/>
  <c r="E116" i="27"/>
  <c r="S118" i="27"/>
  <c r="A117" i="27"/>
  <c r="I116" i="26"/>
  <c r="L116" i="26"/>
  <c r="D116" i="26"/>
  <c r="M116" i="26"/>
  <c r="J116" i="26"/>
  <c r="B116" i="26"/>
  <c r="F116" i="26"/>
  <c r="K116" i="26"/>
  <c r="H116" i="26"/>
  <c r="E116" i="26"/>
  <c r="C116" i="26"/>
  <c r="G116" i="26"/>
  <c r="W124" i="26"/>
  <c r="A117" i="26"/>
  <c r="H117" i="20"/>
  <c r="E117" i="20"/>
  <c r="B117" i="20"/>
  <c r="R117" i="20"/>
  <c r="N117" i="20"/>
  <c r="P117" i="20"/>
  <c r="U117" i="20"/>
  <c r="J117" i="20"/>
  <c r="K117" i="20"/>
  <c r="V117" i="20"/>
  <c r="M117" i="20"/>
  <c r="O117" i="20"/>
  <c r="C117" i="20"/>
  <c r="F117" i="20"/>
  <c r="A118" i="20"/>
  <c r="G117" i="20"/>
  <c r="T117" i="20"/>
  <c r="Q117" i="20"/>
  <c r="D117" i="20"/>
  <c r="S117" i="20"/>
  <c r="L117" i="20"/>
  <c r="I117" i="20"/>
  <c r="G116" i="23"/>
  <c r="H116" i="23"/>
  <c r="B116" i="23"/>
  <c r="L116" i="23"/>
  <c r="E116" i="23"/>
  <c r="Q116" i="23"/>
  <c r="O116" i="23"/>
  <c r="J116" i="23"/>
  <c r="P116" i="23"/>
  <c r="I116" i="23"/>
  <c r="K116" i="23"/>
  <c r="C116" i="23"/>
  <c r="N116" i="23"/>
  <c r="M116" i="23"/>
  <c r="D116" i="23"/>
  <c r="F116" i="23"/>
  <c r="AA123" i="23"/>
  <c r="A117" i="23"/>
  <c r="F117" i="22"/>
  <c r="L117" i="22"/>
  <c r="M117" i="22"/>
  <c r="K117" i="22"/>
  <c r="B117" i="22"/>
  <c r="E117" i="22"/>
  <c r="O117" i="22"/>
  <c r="J117" i="22"/>
  <c r="G117" i="22"/>
  <c r="N117" i="22"/>
  <c r="Q117" i="22"/>
  <c r="C117" i="22"/>
  <c r="I117" i="22"/>
  <c r="P117" i="22"/>
  <c r="H117" i="22"/>
  <c r="D117" i="22"/>
  <c r="P116" i="9"/>
  <c r="E116" i="9"/>
  <c r="H116" i="9"/>
  <c r="L116" i="9"/>
  <c r="B116" i="9"/>
  <c r="F116" i="9"/>
  <c r="Q116" i="9"/>
  <c r="O116" i="9"/>
  <c r="N116" i="9"/>
  <c r="I116" i="9"/>
  <c r="D116" i="9"/>
  <c r="G116" i="9"/>
  <c r="C116" i="9"/>
  <c r="K116" i="9"/>
  <c r="J116" i="9"/>
  <c r="M116" i="9"/>
  <c r="AA125" i="22"/>
  <c r="A118" i="22"/>
  <c r="AA120" i="9"/>
  <c r="A117" i="9"/>
  <c r="A117" i="15"/>
  <c r="S119" i="15"/>
  <c r="B116" i="15"/>
  <c r="D116" i="15"/>
  <c r="G116" i="15"/>
  <c r="E116" i="15"/>
  <c r="I116" i="15"/>
  <c r="H116" i="15"/>
  <c r="C116" i="15"/>
  <c r="F116" i="15"/>
  <c r="G118" i="13"/>
  <c r="E118" i="13"/>
  <c r="B118" i="13"/>
  <c r="D118" i="13"/>
  <c r="F118" i="13"/>
  <c r="I118" i="13"/>
  <c r="H118" i="13"/>
  <c r="C118" i="13"/>
  <c r="A119" i="13"/>
  <c r="S118" i="13"/>
  <c r="A118" i="7"/>
  <c r="S123" i="7"/>
  <c r="I117" i="7"/>
  <c r="B117" i="7"/>
  <c r="E117" i="7"/>
  <c r="D117" i="7"/>
  <c r="G117" i="7"/>
  <c r="C117" i="7"/>
  <c r="F117" i="7"/>
  <c r="H117" i="7"/>
  <c r="K116" i="28"/>
  <c r="N116" i="28"/>
  <c r="E116" i="28"/>
  <c r="F116" i="28"/>
  <c r="J116" i="28"/>
  <c r="P116" i="28"/>
  <c r="C116" i="28"/>
  <c r="D116" i="28"/>
  <c r="L116" i="28"/>
  <c r="B116" i="28"/>
  <c r="Q116" i="28"/>
  <c r="M116" i="28"/>
  <c r="H116" i="28"/>
  <c r="I116" i="28"/>
  <c r="O116" i="28"/>
  <c r="G116" i="28"/>
  <c r="M117" i="21"/>
  <c r="Q117" i="21"/>
  <c r="C117" i="21"/>
  <c r="L117" i="21"/>
  <c r="D117" i="21"/>
  <c r="I117" i="21"/>
  <c r="G117" i="21"/>
  <c r="P117" i="21"/>
  <c r="N117" i="21"/>
  <c r="H117" i="21"/>
  <c r="J117" i="21"/>
  <c r="B117" i="21"/>
  <c r="O117" i="21"/>
  <c r="K117" i="21"/>
  <c r="E117" i="21"/>
  <c r="F117" i="21"/>
  <c r="A118" i="21"/>
  <c r="AA146" i="21"/>
  <c r="AA124" i="28"/>
  <c r="A117" i="28"/>
  <c r="C118" i="30"/>
  <c r="D118" i="30"/>
  <c r="L118" i="30"/>
  <c r="I118" i="30"/>
  <c r="H118" i="30"/>
  <c r="J118" i="30"/>
  <c r="E118" i="30"/>
  <c r="F118" i="30"/>
  <c r="K118" i="30"/>
  <c r="B118" i="30"/>
  <c r="A119" i="30"/>
  <c r="G119" i="30" s="1"/>
  <c r="Q125" i="25"/>
  <c r="V127" i="30"/>
  <c r="AF124" i="20"/>
  <c r="B118" i="25"/>
  <c r="E118" i="25"/>
  <c r="C118" i="25"/>
  <c r="D118" i="25"/>
  <c r="F118" i="25"/>
  <c r="G118" i="25"/>
  <c r="A119" i="25"/>
  <c r="A112" i="17"/>
  <c r="B118" i="14"/>
  <c r="L118" i="14"/>
  <c r="F112" i="17" s="1"/>
  <c r="E118" i="14"/>
  <c r="F118" i="14"/>
  <c r="J118" i="14"/>
  <c r="D112" i="17" s="1"/>
  <c r="K118" i="14"/>
  <c r="H118" i="14"/>
  <c r="I118" i="14"/>
  <c r="D118" i="14"/>
  <c r="G118" i="14"/>
  <c r="B112" i="17" s="1"/>
  <c r="C118" i="14"/>
  <c r="V123" i="14"/>
  <c r="A119" i="14"/>
  <c r="E73" i="17"/>
  <c r="K78" i="14"/>
  <c r="I119" i="16"/>
  <c r="H119" i="16"/>
  <c r="F119" i="16"/>
  <c r="E119" i="16"/>
  <c r="G119" i="16"/>
  <c r="D119" i="16"/>
  <c r="B119" i="16"/>
  <c r="C119" i="16"/>
  <c r="S124" i="16"/>
  <c r="A120" i="16"/>
  <c r="B111" i="19" l="1"/>
  <c r="O37" i="23"/>
  <c r="P36" i="23"/>
  <c r="T80" i="20"/>
  <c r="E74" i="19" s="1"/>
  <c r="U79" i="20"/>
  <c r="P45" i="9"/>
  <c r="O46" i="9"/>
  <c r="U56" i="29"/>
  <c r="T57" i="29"/>
  <c r="C112" i="17"/>
  <c r="L112" i="17"/>
  <c r="E112" i="17"/>
  <c r="H117" i="29"/>
  <c r="V117" i="29"/>
  <c r="E117" i="29"/>
  <c r="O117" i="29"/>
  <c r="C117" i="29"/>
  <c r="N117" i="29"/>
  <c r="L111" i="19" s="1"/>
  <c r="Q117" i="29"/>
  <c r="L117" i="29"/>
  <c r="S117" i="29"/>
  <c r="F117" i="29"/>
  <c r="U117" i="29"/>
  <c r="J117" i="29"/>
  <c r="P117" i="29"/>
  <c r="C111" i="19" s="1"/>
  <c r="D117" i="29"/>
  <c r="R117" i="29"/>
  <c r="D111" i="19" s="1"/>
  <c r="T117" i="29"/>
  <c r="E111" i="19" s="1"/>
  <c r="M117" i="29"/>
  <c r="B117" i="29"/>
  <c r="A111" i="19" s="1"/>
  <c r="F111" i="19" s="1"/>
  <c r="G117" i="29"/>
  <c r="I117" i="29"/>
  <c r="AF122" i="29"/>
  <c r="A118" i="29"/>
  <c r="K118" i="29" s="1"/>
  <c r="I117" i="27"/>
  <c r="G117" i="27"/>
  <c r="C117" i="27"/>
  <c r="H117" i="27"/>
  <c r="B117" i="27"/>
  <c r="D117" i="27"/>
  <c r="E117" i="27"/>
  <c r="F117" i="27"/>
  <c r="A118" i="27"/>
  <c r="S119" i="27"/>
  <c r="K117" i="26"/>
  <c r="E117" i="26"/>
  <c r="F117" i="26"/>
  <c r="D117" i="26"/>
  <c r="G117" i="26"/>
  <c r="H117" i="26"/>
  <c r="L117" i="26"/>
  <c r="C117" i="26"/>
  <c r="M117" i="26"/>
  <c r="J117" i="26"/>
  <c r="I117" i="26"/>
  <c r="B117" i="26"/>
  <c r="W125" i="26"/>
  <c r="A118" i="26"/>
  <c r="AA124" i="23"/>
  <c r="A118" i="23"/>
  <c r="B117" i="9"/>
  <c r="N117" i="9"/>
  <c r="K117" i="9"/>
  <c r="H117" i="9"/>
  <c r="I117" i="9"/>
  <c r="O117" i="9"/>
  <c r="C117" i="9"/>
  <c r="D117" i="9"/>
  <c r="L117" i="9"/>
  <c r="J117" i="9"/>
  <c r="P117" i="9"/>
  <c r="E117" i="9"/>
  <c r="G117" i="9"/>
  <c r="Q117" i="9"/>
  <c r="M117" i="9"/>
  <c r="F117" i="9"/>
  <c r="AA121" i="9"/>
  <c r="A118" i="9"/>
  <c r="H117" i="23"/>
  <c r="L117" i="23"/>
  <c r="D117" i="23"/>
  <c r="C117" i="23"/>
  <c r="M117" i="23"/>
  <c r="I117" i="23"/>
  <c r="O117" i="23"/>
  <c r="G117" i="23"/>
  <c r="F117" i="23"/>
  <c r="Q117" i="23"/>
  <c r="K117" i="23"/>
  <c r="J117" i="23"/>
  <c r="N117" i="23"/>
  <c r="E117" i="23"/>
  <c r="B117" i="23"/>
  <c r="P117" i="23"/>
  <c r="Q118" i="22"/>
  <c r="M118" i="22"/>
  <c r="N118" i="22"/>
  <c r="P118" i="22"/>
  <c r="I118" i="22"/>
  <c r="K118" i="22"/>
  <c r="H118" i="22"/>
  <c r="L118" i="22"/>
  <c r="G118" i="22"/>
  <c r="E118" i="22"/>
  <c r="B118" i="22"/>
  <c r="C118" i="22"/>
  <c r="J118" i="22"/>
  <c r="D118" i="22"/>
  <c r="F118" i="22"/>
  <c r="O118" i="22"/>
  <c r="AA126" i="22"/>
  <c r="A119" i="22"/>
  <c r="B118" i="20"/>
  <c r="U118" i="20"/>
  <c r="G118" i="20"/>
  <c r="M118" i="20"/>
  <c r="Q118" i="20"/>
  <c r="T118" i="20"/>
  <c r="K118" i="20"/>
  <c r="R118" i="20"/>
  <c r="F118" i="20"/>
  <c r="I118" i="20"/>
  <c r="H118" i="20"/>
  <c r="P118" i="20"/>
  <c r="L118" i="20"/>
  <c r="S118" i="20"/>
  <c r="J118" i="20"/>
  <c r="A119" i="20"/>
  <c r="D118" i="20"/>
  <c r="C118" i="20"/>
  <c r="O118" i="20"/>
  <c r="E118" i="20"/>
  <c r="N118" i="20"/>
  <c r="V118" i="20"/>
  <c r="E118" i="7"/>
  <c r="H118" i="7"/>
  <c r="I118" i="7"/>
  <c r="B118" i="7"/>
  <c r="G118" i="7"/>
  <c r="D118" i="7"/>
  <c r="F118" i="7"/>
  <c r="C118" i="7"/>
  <c r="S119" i="13"/>
  <c r="A120" i="13"/>
  <c r="G119" i="13"/>
  <c r="H119" i="13"/>
  <c r="F119" i="13"/>
  <c r="E119" i="13"/>
  <c r="D119" i="13"/>
  <c r="C119" i="13"/>
  <c r="I119" i="13"/>
  <c r="B119" i="13"/>
  <c r="A119" i="7"/>
  <c r="S124" i="7"/>
  <c r="S120" i="15"/>
  <c r="A118" i="15"/>
  <c r="C117" i="15"/>
  <c r="D117" i="15"/>
  <c r="E117" i="15"/>
  <c r="H117" i="15"/>
  <c r="B117" i="15"/>
  <c r="I117" i="15"/>
  <c r="F117" i="15"/>
  <c r="G117" i="15"/>
  <c r="K119" i="30"/>
  <c r="E119" i="30"/>
  <c r="B119" i="30"/>
  <c r="I119" i="30"/>
  <c r="J119" i="30"/>
  <c r="D119" i="30"/>
  <c r="C119" i="30"/>
  <c r="H119" i="30"/>
  <c r="L119" i="30"/>
  <c r="F119" i="30"/>
  <c r="A120" i="30"/>
  <c r="G120" i="30" s="1"/>
  <c r="G119" i="25"/>
  <c r="F119" i="25"/>
  <c r="E119" i="25"/>
  <c r="D119" i="25"/>
  <c r="B119" i="25"/>
  <c r="C119" i="25"/>
  <c r="A120" i="25"/>
  <c r="Q117" i="28"/>
  <c r="G117" i="28"/>
  <c r="K117" i="28"/>
  <c r="E117" i="28"/>
  <c r="P117" i="28"/>
  <c r="O117" i="28"/>
  <c r="J117" i="28"/>
  <c r="F117" i="28"/>
  <c r="B117" i="28"/>
  <c r="L117" i="28"/>
  <c r="M117" i="28"/>
  <c r="I117" i="28"/>
  <c r="N117" i="28"/>
  <c r="D117" i="28"/>
  <c r="C117" i="28"/>
  <c r="H117" i="28"/>
  <c r="A118" i="28"/>
  <c r="AA125" i="28"/>
  <c r="AF125" i="20"/>
  <c r="AA147" i="21"/>
  <c r="V128" i="30"/>
  <c r="O118" i="21"/>
  <c r="C118" i="21"/>
  <c r="J118" i="21"/>
  <c r="D118" i="21"/>
  <c r="P118" i="21"/>
  <c r="N118" i="21"/>
  <c r="L118" i="21"/>
  <c r="E118" i="21"/>
  <c r="M118" i="21"/>
  <c r="I118" i="21"/>
  <c r="H118" i="21"/>
  <c r="B118" i="21"/>
  <c r="Q118" i="21"/>
  <c r="G118" i="21"/>
  <c r="F118" i="21"/>
  <c r="K118" i="21"/>
  <c r="A119" i="21"/>
  <c r="Q126" i="25"/>
  <c r="I120" i="16"/>
  <c r="H120" i="16"/>
  <c r="G120" i="16"/>
  <c r="D120" i="16"/>
  <c r="E120" i="16"/>
  <c r="F120" i="16"/>
  <c r="C120" i="16"/>
  <c r="B120" i="16"/>
  <c r="S125" i="16"/>
  <c r="A121" i="16"/>
  <c r="E72" i="17"/>
  <c r="K77" i="14"/>
  <c r="A113" i="17"/>
  <c r="D119" i="14"/>
  <c r="E119" i="14"/>
  <c r="F119" i="14"/>
  <c r="C119" i="14"/>
  <c r="B119" i="14"/>
  <c r="H119" i="14"/>
  <c r="L113" i="17" s="1"/>
  <c r="G119" i="14"/>
  <c r="B113" i="17" s="1"/>
  <c r="I119" i="14"/>
  <c r="C113" i="17" s="1"/>
  <c r="L119" i="14"/>
  <c r="F113" i="17" s="1"/>
  <c r="K119" i="14"/>
  <c r="J119" i="14"/>
  <c r="V124" i="14"/>
  <c r="A120" i="14"/>
  <c r="T56" i="29" l="1"/>
  <c r="U55" i="29"/>
  <c r="P44" i="9"/>
  <c r="O45" i="9"/>
  <c r="T79" i="20"/>
  <c r="E73" i="19" s="1"/>
  <c r="U78" i="20"/>
  <c r="O36" i="23"/>
  <c r="P35" i="23"/>
  <c r="B112" i="19"/>
  <c r="D113" i="17"/>
  <c r="E113" i="17"/>
  <c r="V118" i="29"/>
  <c r="L118" i="29"/>
  <c r="G118" i="29"/>
  <c r="U118" i="29"/>
  <c r="Q118" i="29"/>
  <c r="M118" i="29"/>
  <c r="O118" i="29"/>
  <c r="F118" i="29"/>
  <c r="H118" i="29"/>
  <c r="P118" i="29"/>
  <c r="C112" i="19" s="1"/>
  <c r="R118" i="29"/>
  <c r="D112" i="19" s="1"/>
  <c r="D118" i="29"/>
  <c r="C118" i="29"/>
  <c r="T118" i="29"/>
  <c r="E112" i="19" s="1"/>
  <c r="I118" i="29"/>
  <c r="B118" i="29"/>
  <c r="A112" i="19" s="1"/>
  <c r="F112" i="19" s="1"/>
  <c r="S118" i="29"/>
  <c r="N118" i="29"/>
  <c r="L112" i="19" s="1"/>
  <c r="J118" i="29"/>
  <c r="E118" i="29"/>
  <c r="AF123" i="29"/>
  <c r="A119" i="29"/>
  <c r="K119" i="29" s="1"/>
  <c r="S120" i="27"/>
  <c r="A119" i="27"/>
  <c r="G118" i="27"/>
  <c r="B118" i="27"/>
  <c r="C118" i="27"/>
  <c r="D118" i="27"/>
  <c r="H118" i="27"/>
  <c r="F118" i="27"/>
  <c r="I118" i="27"/>
  <c r="E118" i="27"/>
  <c r="H118" i="26"/>
  <c r="K118" i="26"/>
  <c r="J118" i="26"/>
  <c r="I118" i="26"/>
  <c r="B118" i="26"/>
  <c r="L118" i="26"/>
  <c r="C118" i="26"/>
  <c r="E118" i="26"/>
  <c r="M118" i="26"/>
  <c r="G118" i="26"/>
  <c r="D118" i="26"/>
  <c r="F118" i="26"/>
  <c r="W126" i="26"/>
  <c r="A119" i="26"/>
  <c r="AA122" i="9"/>
  <c r="A119" i="9"/>
  <c r="C118" i="9"/>
  <c r="D118" i="9"/>
  <c r="F118" i="9"/>
  <c r="B118" i="9"/>
  <c r="Q118" i="9"/>
  <c r="M118" i="9"/>
  <c r="G118" i="9"/>
  <c r="I118" i="9"/>
  <c r="H118" i="9"/>
  <c r="L118" i="9"/>
  <c r="K118" i="9"/>
  <c r="N118" i="9"/>
  <c r="J118" i="9"/>
  <c r="P118" i="9"/>
  <c r="E118" i="9"/>
  <c r="O118" i="9"/>
  <c r="E119" i="22"/>
  <c r="K119" i="22"/>
  <c r="B119" i="22"/>
  <c r="H119" i="22"/>
  <c r="P119" i="22"/>
  <c r="M119" i="22"/>
  <c r="L119" i="22"/>
  <c r="O119" i="22"/>
  <c r="G119" i="22"/>
  <c r="C119" i="22"/>
  <c r="I119" i="22"/>
  <c r="D119" i="22"/>
  <c r="F119" i="22"/>
  <c r="J119" i="22"/>
  <c r="Q119" i="22"/>
  <c r="N119" i="22"/>
  <c r="C119" i="20"/>
  <c r="U119" i="20"/>
  <c r="Q119" i="20"/>
  <c r="M119" i="20"/>
  <c r="A120" i="20"/>
  <c r="V119" i="20"/>
  <c r="D119" i="20"/>
  <c r="N119" i="20"/>
  <c r="O119" i="20"/>
  <c r="K119" i="20"/>
  <c r="L119" i="20"/>
  <c r="S119" i="20"/>
  <c r="P119" i="20"/>
  <c r="F119" i="20"/>
  <c r="E119" i="20"/>
  <c r="I119" i="20"/>
  <c r="T119" i="20"/>
  <c r="H119" i="20"/>
  <c r="J119" i="20"/>
  <c r="G119" i="20"/>
  <c r="B119" i="20"/>
  <c r="R119" i="20"/>
  <c r="AA127" i="22"/>
  <c r="A120" i="22"/>
  <c r="G118" i="23"/>
  <c r="P118" i="23"/>
  <c r="Q118" i="23"/>
  <c r="M118" i="23"/>
  <c r="D118" i="23"/>
  <c r="I118" i="23"/>
  <c r="E118" i="23"/>
  <c r="O118" i="23"/>
  <c r="H118" i="23"/>
  <c r="L118" i="23"/>
  <c r="C118" i="23"/>
  <c r="K118" i="23"/>
  <c r="N118" i="23"/>
  <c r="B118" i="23"/>
  <c r="J118" i="23"/>
  <c r="F118" i="23"/>
  <c r="AA125" i="23"/>
  <c r="A119" i="23"/>
  <c r="A121" i="13"/>
  <c r="S120" i="13"/>
  <c r="A119" i="15"/>
  <c r="S121" i="15"/>
  <c r="S125" i="7"/>
  <c r="A120" i="7"/>
  <c r="G119" i="7"/>
  <c r="F119" i="7"/>
  <c r="B119" i="7"/>
  <c r="E119" i="7"/>
  <c r="C119" i="7"/>
  <c r="I119" i="7"/>
  <c r="D119" i="7"/>
  <c r="H119" i="7"/>
  <c r="I120" i="13"/>
  <c r="H120" i="13"/>
  <c r="D120" i="13"/>
  <c r="E120" i="13"/>
  <c r="B120" i="13"/>
  <c r="C120" i="13"/>
  <c r="G120" i="13"/>
  <c r="F120" i="13"/>
  <c r="F118" i="15"/>
  <c r="I118" i="15"/>
  <c r="D118" i="15"/>
  <c r="B118" i="15"/>
  <c r="H118" i="15"/>
  <c r="C118" i="15"/>
  <c r="G118" i="15"/>
  <c r="E118" i="15"/>
  <c r="O119" i="21"/>
  <c r="D119" i="21"/>
  <c r="N119" i="21"/>
  <c r="C119" i="21"/>
  <c r="L119" i="21"/>
  <c r="F119" i="21"/>
  <c r="B119" i="21"/>
  <c r="I119" i="21"/>
  <c r="G119" i="21"/>
  <c r="J119" i="21"/>
  <c r="Q119" i="21"/>
  <c r="P119" i="21"/>
  <c r="E119" i="21"/>
  <c r="M119" i="21"/>
  <c r="K119" i="21"/>
  <c r="H119" i="21"/>
  <c r="A120" i="21"/>
  <c r="V129" i="30"/>
  <c r="Q127" i="25"/>
  <c r="H120" i="30"/>
  <c r="C120" i="30"/>
  <c r="E120" i="30"/>
  <c r="I120" i="30"/>
  <c r="K120" i="30"/>
  <c r="J120" i="30"/>
  <c r="F120" i="30"/>
  <c r="B120" i="30"/>
  <c r="L120" i="30"/>
  <c r="D120" i="30"/>
  <c r="A121" i="30"/>
  <c r="G121" i="30" s="1"/>
  <c r="D120" i="25"/>
  <c r="B120" i="25"/>
  <c r="G120" i="25"/>
  <c r="C120" i="25"/>
  <c r="E120" i="25"/>
  <c r="F120" i="25"/>
  <c r="A121" i="25"/>
  <c r="AA148" i="21"/>
  <c r="AF126" i="20"/>
  <c r="AA126" i="28"/>
  <c r="A119" i="28"/>
  <c r="D118" i="28"/>
  <c r="K118" i="28"/>
  <c r="E118" i="28"/>
  <c r="N118" i="28"/>
  <c r="P118" i="28"/>
  <c r="C118" i="28"/>
  <c r="Q118" i="28"/>
  <c r="O118" i="28"/>
  <c r="F118" i="28"/>
  <c r="B118" i="28"/>
  <c r="J118" i="28"/>
  <c r="L118" i="28"/>
  <c r="G118" i="28"/>
  <c r="M118" i="28"/>
  <c r="I118" i="28"/>
  <c r="H118" i="28"/>
  <c r="A114" i="17"/>
  <c r="L120" i="14"/>
  <c r="F114" i="17" s="1"/>
  <c r="D120" i="14"/>
  <c r="J120" i="14"/>
  <c r="I120" i="14"/>
  <c r="G120" i="14"/>
  <c r="B114" i="17" s="1"/>
  <c r="E120" i="14"/>
  <c r="B120" i="14"/>
  <c r="F120" i="14"/>
  <c r="H120" i="14"/>
  <c r="C120" i="14"/>
  <c r="K120" i="14"/>
  <c r="E114" i="17" s="1"/>
  <c r="V125" i="14"/>
  <c r="A121" i="14"/>
  <c r="E71" i="17"/>
  <c r="K76" i="14"/>
  <c r="F121" i="16"/>
  <c r="C121" i="16"/>
  <c r="E121" i="16"/>
  <c r="D121" i="16"/>
  <c r="B121" i="16"/>
  <c r="H121" i="16"/>
  <c r="I121" i="16"/>
  <c r="G121" i="16"/>
  <c r="S126" i="16"/>
  <c r="A122" i="16"/>
  <c r="O35" i="23" l="1"/>
  <c r="P34" i="23"/>
  <c r="T78" i="20"/>
  <c r="E72" i="19" s="1"/>
  <c r="U77" i="20"/>
  <c r="P43" i="9"/>
  <c r="O44" i="9"/>
  <c r="T55" i="29"/>
  <c r="U54" i="29"/>
  <c r="B113" i="19"/>
  <c r="D114" i="17"/>
  <c r="C114" i="17"/>
  <c r="L114" i="17"/>
  <c r="C119" i="29"/>
  <c r="E119" i="29"/>
  <c r="R119" i="29"/>
  <c r="D113" i="19" s="1"/>
  <c r="P119" i="29"/>
  <c r="C113" i="19" s="1"/>
  <c r="F119" i="29"/>
  <c r="M119" i="29"/>
  <c r="G119" i="29"/>
  <c r="T119" i="29"/>
  <c r="E113" i="19" s="1"/>
  <c r="B119" i="29"/>
  <c r="A113" i="19" s="1"/>
  <c r="F113" i="19" s="1"/>
  <c r="V119" i="29"/>
  <c r="O119" i="29"/>
  <c r="U119" i="29"/>
  <c r="I119" i="29"/>
  <c r="L119" i="29"/>
  <c r="S119" i="29"/>
  <c r="J119" i="29"/>
  <c r="H119" i="29"/>
  <c r="N119" i="29"/>
  <c r="L113" i="19" s="1"/>
  <c r="Q119" i="29"/>
  <c r="D119" i="29"/>
  <c r="AF124" i="29"/>
  <c r="A120" i="29"/>
  <c r="K120" i="29" s="1"/>
  <c r="C119" i="27"/>
  <c r="B119" i="27"/>
  <c r="E119" i="27"/>
  <c r="G119" i="27"/>
  <c r="D119" i="27"/>
  <c r="H119" i="27"/>
  <c r="I119" i="27"/>
  <c r="F119" i="27"/>
  <c r="S121" i="27"/>
  <c r="A120" i="27"/>
  <c r="B119" i="26"/>
  <c r="J119" i="26"/>
  <c r="H119" i="26"/>
  <c r="M119" i="26"/>
  <c r="F119" i="26"/>
  <c r="D119" i="26"/>
  <c r="E119" i="26"/>
  <c r="G119" i="26"/>
  <c r="K119" i="26"/>
  <c r="L119" i="26"/>
  <c r="C119" i="26"/>
  <c r="I119" i="26"/>
  <c r="W127" i="26"/>
  <c r="A120" i="26"/>
  <c r="A121" i="22"/>
  <c r="AA128" i="22"/>
  <c r="P120" i="22"/>
  <c r="F120" i="22"/>
  <c r="C120" i="22"/>
  <c r="H120" i="22"/>
  <c r="M120" i="22"/>
  <c r="E120" i="22"/>
  <c r="L120" i="22"/>
  <c r="J120" i="22"/>
  <c r="N120" i="22"/>
  <c r="Q120" i="22"/>
  <c r="O120" i="22"/>
  <c r="B120" i="22"/>
  <c r="G120" i="22"/>
  <c r="D120" i="22"/>
  <c r="I120" i="22"/>
  <c r="K120" i="22"/>
  <c r="O119" i="23"/>
  <c r="Q119" i="23"/>
  <c r="M119" i="23"/>
  <c r="L119" i="23"/>
  <c r="G119" i="23"/>
  <c r="E119" i="23"/>
  <c r="B119" i="23"/>
  <c r="J119" i="23"/>
  <c r="P119" i="23"/>
  <c r="D119" i="23"/>
  <c r="N119" i="23"/>
  <c r="H119" i="23"/>
  <c r="I119" i="23"/>
  <c r="F119" i="23"/>
  <c r="K119" i="23"/>
  <c r="C119" i="23"/>
  <c r="AA126" i="23"/>
  <c r="A120" i="23"/>
  <c r="E119" i="9"/>
  <c r="F119" i="9"/>
  <c r="Q119" i="9"/>
  <c r="L119" i="9"/>
  <c r="I119" i="9"/>
  <c r="O119" i="9"/>
  <c r="J119" i="9"/>
  <c r="D119" i="9"/>
  <c r="H119" i="9"/>
  <c r="B119" i="9"/>
  <c r="C119" i="9"/>
  <c r="M119" i="9"/>
  <c r="N119" i="9"/>
  <c r="P119" i="9"/>
  <c r="G119" i="9"/>
  <c r="K119" i="9"/>
  <c r="I120" i="20"/>
  <c r="Q120" i="20"/>
  <c r="J120" i="20"/>
  <c r="A121" i="20"/>
  <c r="V120" i="20"/>
  <c r="S120" i="20"/>
  <c r="D120" i="20"/>
  <c r="E120" i="20"/>
  <c r="C120" i="20"/>
  <c r="T120" i="20"/>
  <c r="B120" i="20"/>
  <c r="G120" i="20"/>
  <c r="P120" i="20"/>
  <c r="H120" i="20"/>
  <c r="O120" i="20"/>
  <c r="K120" i="20"/>
  <c r="L120" i="20"/>
  <c r="R120" i="20"/>
  <c r="U120" i="20"/>
  <c r="M120" i="20"/>
  <c r="N120" i="20"/>
  <c r="F120" i="20"/>
  <c r="AA123" i="9"/>
  <c r="A120" i="9"/>
  <c r="B120" i="7"/>
  <c r="G120" i="7"/>
  <c r="E120" i="7"/>
  <c r="C120" i="7"/>
  <c r="I120" i="7"/>
  <c r="H120" i="7"/>
  <c r="D120" i="7"/>
  <c r="F120" i="7"/>
  <c r="A121" i="7"/>
  <c r="S126" i="7"/>
  <c r="S122" i="15"/>
  <c r="A120" i="15"/>
  <c r="F119" i="15"/>
  <c r="E119" i="15"/>
  <c r="B119" i="15"/>
  <c r="C119" i="15"/>
  <c r="I119" i="15"/>
  <c r="D119" i="15"/>
  <c r="H119" i="15"/>
  <c r="G119" i="15"/>
  <c r="S121" i="13"/>
  <c r="A122" i="13"/>
  <c r="H121" i="13"/>
  <c r="D121" i="13"/>
  <c r="G121" i="13"/>
  <c r="E121" i="13"/>
  <c r="F121" i="13"/>
  <c r="I121" i="13"/>
  <c r="C121" i="13"/>
  <c r="B121" i="13"/>
  <c r="I121" i="30"/>
  <c r="H121" i="30"/>
  <c r="E121" i="30"/>
  <c r="F121" i="30"/>
  <c r="B121" i="30"/>
  <c r="K121" i="30"/>
  <c r="D121" i="30"/>
  <c r="L121" i="30"/>
  <c r="J121" i="30"/>
  <c r="C121" i="30"/>
  <c r="A122" i="30"/>
  <c r="G122" i="30" s="1"/>
  <c r="F119" i="28"/>
  <c r="G119" i="28"/>
  <c r="H119" i="28"/>
  <c r="I119" i="28"/>
  <c r="C119" i="28"/>
  <c r="Q119" i="28"/>
  <c r="D119" i="28"/>
  <c r="L119" i="28"/>
  <c r="E119" i="28"/>
  <c r="P119" i="28"/>
  <c r="B119" i="28"/>
  <c r="K119" i="28"/>
  <c r="O119" i="28"/>
  <c r="J119" i="28"/>
  <c r="N119" i="28"/>
  <c r="M119" i="28"/>
  <c r="AA127" i="28"/>
  <c r="A120" i="28"/>
  <c r="AF127" i="20"/>
  <c r="V130" i="30"/>
  <c r="AA149" i="21"/>
  <c r="N120" i="21"/>
  <c r="P120" i="21"/>
  <c r="O120" i="21"/>
  <c r="K120" i="21"/>
  <c r="I120" i="21"/>
  <c r="H120" i="21"/>
  <c r="J120" i="21"/>
  <c r="B120" i="21"/>
  <c r="C120" i="21"/>
  <c r="M120" i="21"/>
  <c r="F120" i="21"/>
  <c r="E120" i="21"/>
  <c r="D120" i="21"/>
  <c r="Q120" i="21"/>
  <c r="L120" i="21"/>
  <c r="G120" i="21"/>
  <c r="A121" i="21"/>
  <c r="C121" i="25"/>
  <c r="B121" i="25"/>
  <c r="G121" i="25"/>
  <c r="F121" i="25"/>
  <c r="E121" i="25"/>
  <c r="D121" i="25"/>
  <c r="A122" i="25"/>
  <c r="Q128" i="25"/>
  <c r="E122" i="16"/>
  <c r="C122" i="16"/>
  <c r="I122" i="16"/>
  <c r="D122" i="16"/>
  <c r="F122" i="16"/>
  <c r="H122" i="16"/>
  <c r="G122" i="16"/>
  <c r="B122" i="16"/>
  <c r="S127" i="16"/>
  <c r="A123" i="16"/>
  <c r="E70" i="17"/>
  <c r="K75" i="14"/>
  <c r="A115" i="17"/>
  <c r="F121" i="14"/>
  <c r="E121" i="14"/>
  <c r="I121" i="14"/>
  <c r="J121" i="14"/>
  <c r="D115" i="17" s="1"/>
  <c r="G121" i="14"/>
  <c r="B115" i="17" s="1"/>
  <c r="L121" i="14"/>
  <c r="F115" i="17" s="1"/>
  <c r="C121" i="14"/>
  <c r="B121" i="14"/>
  <c r="D121" i="14"/>
  <c r="H121" i="14"/>
  <c r="K121" i="14"/>
  <c r="E115" i="17" s="1"/>
  <c r="V126" i="14"/>
  <c r="A122" i="14"/>
  <c r="U53" i="29" l="1"/>
  <c r="T54" i="29"/>
  <c r="P42" i="9"/>
  <c r="O43" i="9"/>
  <c r="T77" i="20"/>
  <c r="E71" i="19" s="1"/>
  <c r="U76" i="20"/>
  <c r="P33" i="23"/>
  <c r="O34" i="23"/>
  <c r="B114" i="19"/>
  <c r="L115" i="17"/>
  <c r="C115" i="17"/>
  <c r="O120" i="29"/>
  <c r="G120" i="29"/>
  <c r="L120" i="29"/>
  <c r="B120" i="29"/>
  <c r="A114" i="19" s="1"/>
  <c r="F114" i="19" s="1"/>
  <c r="N120" i="29"/>
  <c r="L114" i="19" s="1"/>
  <c r="S120" i="29"/>
  <c r="M120" i="29"/>
  <c r="U120" i="29"/>
  <c r="P120" i="29"/>
  <c r="C114" i="19" s="1"/>
  <c r="E120" i="29"/>
  <c r="Q120" i="29"/>
  <c r="I120" i="29"/>
  <c r="H120" i="29"/>
  <c r="C120" i="29"/>
  <c r="V120" i="29"/>
  <c r="T120" i="29"/>
  <c r="E114" i="19" s="1"/>
  <c r="F120" i="29"/>
  <c r="D120" i="29"/>
  <c r="R120" i="29"/>
  <c r="D114" i="19" s="1"/>
  <c r="J120" i="29"/>
  <c r="AF125" i="29"/>
  <c r="A121" i="29"/>
  <c r="K121" i="29" s="1"/>
  <c r="D120" i="27"/>
  <c r="E120" i="27"/>
  <c r="F120" i="27"/>
  <c r="C120" i="27"/>
  <c r="H120" i="27"/>
  <c r="B120" i="27"/>
  <c r="G120" i="27"/>
  <c r="I120" i="27"/>
  <c r="S122" i="27"/>
  <c r="A121" i="27"/>
  <c r="J120" i="26"/>
  <c r="K120" i="26"/>
  <c r="I120" i="26"/>
  <c r="B120" i="26"/>
  <c r="F120" i="26"/>
  <c r="C120" i="26"/>
  <c r="D120" i="26"/>
  <c r="M120" i="26"/>
  <c r="G120" i="26"/>
  <c r="L120" i="26"/>
  <c r="E120" i="26"/>
  <c r="H120" i="26"/>
  <c r="W128" i="26"/>
  <c r="A121" i="26"/>
  <c r="M120" i="23"/>
  <c r="H120" i="23"/>
  <c r="Q120" i="23"/>
  <c r="L120" i="23"/>
  <c r="B120" i="23"/>
  <c r="G120" i="23"/>
  <c r="I120" i="23"/>
  <c r="K120" i="23"/>
  <c r="D120" i="23"/>
  <c r="P120" i="23"/>
  <c r="N120" i="23"/>
  <c r="E120" i="23"/>
  <c r="F120" i="23"/>
  <c r="C120" i="23"/>
  <c r="O120" i="23"/>
  <c r="J120" i="23"/>
  <c r="AA127" i="23"/>
  <c r="A121" i="23"/>
  <c r="G120" i="9"/>
  <c r="C120" i="9"/>
  <c r="I120" i="9"/>
  <c r="F120" i="9"/>
  <c r="H120" i="9"/>
  <c r="K120" i="9"/>
  <c r="M120" i="9"/>
  <c r="N120" i="9"/>
  <c r="B120" i="9"/>
  <c r="O120" i="9"/>
  <c r="L120" i="9"/>
  <c r="E120" i="9"/>
  <c r="J120" i="9"/>
  <c r="Q120" i="9"/>
  <c r="P120" i="9"/>
  <c r="D120" i="9"/>
  <c r="Q121" i="20"/>
  <c r="I121" i="20"/>
  <c r="H121" i="20"/>
  <c r="M121" i="20"/>
  <c r="U121" i="20"/>
  <c r="R121" i="20"/>
  <c r="V121" i="20"/>
  <c r="S121" i="20"/>
  <c r="A122" i="20"/>
  <c r="F121" i="20"/>
  <c r="L121" i="20"/>
  <c r="P121" i="20"/>
  <c r="O121" i="20"/>
  <c r="B121" i="20"/>
  <c r="J121" i="20"/>
  <c r="T121" i="20"/>
  <c r="E121" i="20"/>
  <c r="K121" i="20"/>
  <c r="G121" i="20"/>
  <c r="D121" i="20"/>
  <c r="C121" i="20"/>
  <c r="N121" i="20"/>
  <c r="AA124" i="9"/>
  <c r="A121" i="9"/>
  <c r="AA129" i="22"/>
  <c r="A122" i="22"/>
  <c r="K121" i="22"/>
  <c r="G121" i="22"/>
  <c r="N121" i="22"/>
  <c r="I121" i="22"/>
  <c r="M121" i="22"/>
  <c r="L121" i="22"/>
  <c r="D121" i="22"/>
  <c r="O121" i="22"/>
  <c r="Q121" i="22"/>
  <c r="E121" i="22"/>
  <c r="B121" i="22"/>
  <c r="C121" i="22"/>
  <c r="F121" i="22"/>
  <c r="P121" i="22"/>
  <c r="H121" i="22"/>
  <c r="J121" i="22"/>
  <c r="F121" i="7"/>
  <c r="C121" i="7"/>
  <c r="H121" i="7"/>
  <c r="D121" i="7"/>
  <c r="I121" i="7"/>
  <c r="E121" i="7"/>
  <c r="G121" i="7"/>
  <c r="B121" i="7"/>
  <c r="S122" i="13"/>
  <c r="A123" i="13"/>
  <c r="D122" i="13"/>
  <c r="C122" i="13"/>
  <c r="I122" i="13"/>
  <c r="F122" i="13"/>
  <c r="G122" i="13"/>
  <c r="H122" i="13"/>
  <c r="B122" i="13"/>
  <c r="E122" i="13"/>
  <c r="F120" i="15"/>
  <c r="C120" i="15"/>
  <c r="G120" i="15"/>
  <c r="I120" i="15"/>
  <c r="B120" i="15"/>
  <c r="H120" i="15"/>
  <c r="D120" i="15"/>
  <c r="E120" i="15"/>
  <c r="A122" i="7"/>
  <c r="S127" i="7"/>
  <c r="A121" i="15"/>
  <c r="S123" i="15"/>
  <c r="Q129" i="25"/>
  <c r="K120" i="28"/>
  <c r="C120" i="28"/>
  <c r="D120" i="28"/>
  <c r="B120" i="28"/>
  <c r="E120" i="28"/>
  <c r="F120" i="28"/>
  <c r="M120" i="28"/>
  <c r="H120" i="28"/>
  <c r="P120" i="28"/>
  <c r="Q120" i="28"/>
  <c r="O120" i="28"/>
  <c r="J120" i="28"/>
  <c r="L120" i="28"/>
  <c r="G120" i="28"/>
  <c r="I120" i="28"/>
  <c r="N120" i="28"/>
  <c r="AA128" i="28"/>
  <c r="A121" i="28"/>
  <c r="K122" i="30"/>
  <c r="L122" i="30"/>
  <c r="J122" i="30"/>
  <c r="H122" i="30"/>
  <c r="C122" i="30"/>
  <c r="E122" i="30"/>
  <c r="D122" i="30"/>
  <c r="B122" i="30"/>
  <c r="F122" i="30"/>
  <c r="I122" i="30"/>
  <c r="A123" i="30"/>
  <c r="G123" i="30" s="1"/>
  <c r="AF128" i="20"/>
  <c r="F122" i="25"/>
  <c r="C122" i="25"/>
  <c r="B122" i="25"/>
  <c r="D122" i="25"/>
  <c r="E122" i="25"/>
  <c r="G122" i="25"/>
  <c r="A123" i="25"/>
  <c r="AA150" i="21"/>
  <c r="E121" i="21"/>
  <c r="J121" i="21"/>
  <c r="H121" i="21"/>
  <c r="G121" i="21"/>
  <c r="N121" i="21"/>
  <c r="O121" i="21"/>
  <c r="I121" i="21"/>
  <c r="P121" i="21"/>
  <c r="M121" i="21"/>
  <c r="L121" i="21"/>
  <c r="F121" i="21"/>
  <c r="D121" i="21"/>
  <c r="K121" i="21"/>
  <c r="B121" i="21"/>
  <c r="C121" i="21"/>
  <c r="Q121" i="21"/>
  <c r="A122" i="21"/>
  <c r="V131" i="30"/>
  <c r="A116" i="17"/>
  <c r="L122" i="14"/>
  <c r="K122" i="14"/>
  <c r="D122" i="14"/>
  <c r="H122" i="14"/>
  <c r="C122" i="14"/>
  <c r="B122" i="14"/>
  <c r="F122" i="14"/>
  <c r="J122" i="14"/>
  <c r="I122" i="14"/>
  <c r="G122" i="14"/>
  <c r="B116" i="17" s="1"/>
  <c r="E122" i="14"/>
  <c r="V127" i="14"/>
  <c r="A123" i="14"/>
  <c r="E69" i="17"/>
  <c r="K74" i="14"/>
  <c r="G123" i="16"/>
  <c r="E123" i="16"/>
  <c r="F123" i="16"/>
  <c r="I123" i="16"/>
  <c r="D123" i="16"/>
  <c r="H123" i="16"/>
  <c r="B123" i="16"/>
  <c r="C123" i="16"/>
  <c r="S128" i="16"/>
  <c r="A124" i="16"/>
  <c r="O33" i="23" l="1"/>
  <c r="P32" i="23"/>
  <c r="T76" i="20"/>
  <c r="E70" i="19" s="1"/>
  <c r="U75" i="20"/>
  <c r="O42" i="9"/>
  <c r="P41" i="9"/>
  <c r="T53" i="29"/>
  <c r="U52" i="29"/>
  <c r="B115" i="19"/>
  <c r="E116" i="17"/>
  <c r="L116" i="17"/>
  <c r="C116" i="17"/>
  <c r="F116" i="17"/>
  <c r="D116" i="17"/>
  <c r="V121" i="29"/>
  <c r="T121" i="29"/>
  <c r="E115" i="19" s="1"/>
  <c r="R121" i="29"/>
  <c r="D115" i="19" s="1"/>
  <c r="D121" i="29"/>
  <c r="I121" i="29"/>
  <c r="C121" i="29"/>
  <c r="H121" i="29"/>
  <c r="L121" i="29"/>
  <c r="N121" i="29"/>
  <c r="L115" i="19" s="1"/>
  <c r="G121" i="29"/>
  <c r="Q121" i="29"/>
  <c r="U121" i="29"/>
  <c r="B121" i="29"/>
  <c r="A115" i="19" s="1"/>
  <c r="F115" i="19" s="1"/>
  <c r="F121" i="29"/>
  <c r="J121" i="29"/>
  <c r="S121" i="29"/>
  <c r="O121" i="29"/>
  <c r="E121" i="29"/>
  <c r="P121" i="29"/>
  <c r="C115" i="19" s="1"/>
  <c r="M121" i="29"/>
  <c r="AF126" i="29"/>
  <c r="A122" i="29"/>
  <c r="K122" i="29" s="1"/>
  <c r="E121" i="27"/>
  <c r="F121" i="27"/>
  <c r="D121" i="27"/>
  <c r="H121" i="27"/>
  <c r="C121" i="27"/>
  <c r="B121" i="27"/>
  <c r="G121" i="27"/>
  <c r="I121" i="27"/>
  <c r="A122" i="27"/>
  <c r="S123" i="27"/>
  <c r="L121" i="26"/>
  <c r="G121" i="26"/>
  <c r="C121" i="26"/>
  <c r="D121" i="26"/>
  <c r="B121" i="26"/>
  <c r="I121" i="26"/>
  <c r="H121" i="26"/>
  <c r="K121" i="26"/>
  <c r="F121" i="26"/>
  <c r="J121" i="26"/>
  <c r="E121" i="26"/>
  <c r="M121" i="26"/>
  <c r="W129" i="26"/>
  <c r="A122" i="26"/>
  <c r="L122" i="20"/>
  <c r="J122" i="20"/>
  <c r="R122" i="20"/>
  <c r="B122" i="20"/>
  <c r="E122" i="20"/>
  <c r="Q122" i="20"/>
  <c r="F122" i="20"/>
  <c r="T122" i="20"/>
  <c r="G122" i="20"/>
  <c r="D122" i="20"/>
  <c r="I122" i="20"/>
  <c r="O122" i="20"/>
  <c r="U122" i="20"/>
  <c r="P122" i="20"/>
  <c r="H122" i="20"/>
  <c r="K122" i="20"/>
  <c r="M122" i="20"/>
  <c r="N122" i="20"/>
  <c r="A123" i="20"/>
  <c r="V122" i="20"/>
  <c r="C122" i="20"/>
  <c r="S122" i="20"/>
  <c r="K122" i="22"/>
  <c r="C122" i="22"/>
  <c r="B122" i="22"/>
  <c r="O122" i="22"/>
  <c r="N122" i="22"/>
  <c r="E122" i="22"/>
  <c r="G122" i="22"/>
  <c r="L122" i="22"/>
  <c r="J122" i="22"/>
  <c r="D122" i="22"/>
  <c r="F122" i="22"/>
  <c r="H122" i="22"/>
  <c r="M122" i="22"/>
  <c r="I122" i="22"/>
  <c r="P122" i="22"/>
  <c r="Q122" i="22"/>
  <c r="AA130" i="22"/>
  <c r="A123" i="22"/>
  <c r="AA125" i="9"/>
  <c r="A122" i="9"/>
  <c r="AA128" i="23"/>
  <c r="A122" i="23"/>
  <c r="N121" i="23"/>
  <c r="J121" i="23"/>
  <c r="O121" i="23"/>
  <c r="L121" i="23"/>
  <c r="B121" i="23"/>
  <c r="C121" i="23"/>
  <c r="Q121" i="23"/>
  <c r="K121" i="23"/>
  <c r="I121" i="23"/>
  <c r="F121" i="23"/>
  <c r="H121" i="23"/>
  <c r="G121" i="23"/>
  <c r="D121" i="23"/>
  <c r="M121" i="23"/>
  <c r="P121" i="23"/>
  <c r="E121" i="23"/>
  <c r="K121" i="9"/>
  <c r="L121" i="9"/>
  <c r="J121" i="9"/>
  <c r="N121" i="9"/>
  <c r="I121" i="9"/>
  <c r="E121" i="9"/>
  <c r="M121" i="9"/>
  <c r="H121" i="9"/>
  <c r="D121" i="9"/>
  <c r="P121" i="9"/>
  <c r="B121" i="9"/>
  <c r="Q121" i="9"/>
  <c r="O121" i="9"/>
  <c r="F121" i="9"/>
  <c r="C121" i="9"/>
  <c r="G121" i="9"/>
  <c r="B123" i="13"/>
  <c r="E123" i="13"/>
  <c r="F123" i="13"/>
  <c r="D123" i="13"/>
  <c r="G123" i="13"/>
  <c r="I123" i="13"/>
  <c r="H123" i="13"/>
  <c r="C123" i="13"/>
  <c r="A123" i="7"/>
  <c r="S128" i="7"/>
  <c r="B122" i="7"/>
  <c r="F122" i="7"/>
  <c r="C122" i="7"/>
  <c r="I122" i="7"/>
  <c r="E122" i="7"/>
  <c r="H122" i="7"/>
  <c r="G122" i="7"/>
  <c r="D122" i="7"/>
  <c r="F121" i="15"/>
  <c r="I121" i="15"/>
  <c r="B121" i="15"/>
  <c r="C121" i="15"/>
  <c r="H121" i="15"/>
  <c r="D121" i="15"/>
  <c r="G121" i="15"/>
  <c r="E121" i="15"/>
  <c r="S123" i="13"/>
  <c r="A124" i="13"/>
  <c r="A122" i="15"/>
  <c r="S124" i="15"/>
  <c r="J123" i="30"/>
  <c r="K123" i="30"/>
  <c r="I123" i="30"/>
  <c r="L123" i="30"/>
  <c r="F123" i="30"/>
  <c r="B123" i="30"/>
  <c r="D123" i="30"/>
  <c r="E123" i="30"/>
  <c r="H123" i="30"/>
  <c r="C123" i="30"/>
  <c r="A124" i="30"/>
  <c r="G124" i="30" s="1"/>
  <c r="N122" i="21"/>
  <c r="J122" i="21"/>
  <c r="O122" i="21"/>
  <c r="I122" i="21"/>
  <c r="L122" i="21"/>
  <c r="F122" i="21"/>
  <c r="D122" i="21"/>
  <c r="P122" i="21"/>
  <c r="B122" i="21"/>
  <c r="G122" i="21"/>
  <c r="E122" i="21"/>
  <c r="K122" i="21"/>
  <c r="M122" i="21"/>
  <c r="C122" i="21"/>
  <c r="Q122" i="21"/>
  <c r="H122" i="21"/>
  <c r="A123" i="21"/>
  <c r="C123" i="25"/>
  <c r="E123" i="25"/>
  <c r="G123" i="25"/>
  <c r="D123" i="25"/>
  <c r="F123" i="25"/>
  <c r="B123" i="25"/>
  <c r="A124" i="25"/>
  <c r="Q130" i="25"/>
  <c r="AA151" i="21"/>
  <c r="H121" i="28"/>
  <c r="N121" i="28"/>
  <c r="E121" i="28"/>
  <c r="L121" i="28"/>
  <c r="M121" i="28"/>
  <c r="P121" i="28"/>
  <c r="F121" i="28"/>
  <c r="Q121" i="28"/>
  <c r="J121" i="28"/>
  <c r="D121" i="28"/>
  <c r="I121" i="28"/>
  <c r="B121" i="28"/>
  <c r="C121" i="28"/>
  <c r="O121" i="28"/>
  <c r="G121" i="28"/>
  <c r="K121" i="28"/>
  <c r="AA129" i="28"/>
  <c r="A122" i="28"/>
  <c r="AF129" i="20"/>
  <c r="V132" i="30"/>
  <c r="G124" i="16"/>
  <c r="C124" i="16"/>
  <c r="F124" i="16"/>
  <c r="D124" i="16"/>
  <c r="E124" i="16"/>
  <c r="I124" i="16"/>
  <c r="B124" i="16"/>
  <c r="H124" i="16"/>
  <c r="S129" i="16"/>
  <c r="A125" i="16"/>
  <c r="E68" i="17"/>
  <c r="K73" i="14"/>
  <c r="A117" i="17"/>
  <c r="I123" i="14"/>
  <c r="C117" i="17" s="1"/>
  <c r="K123" i="14"/>
  <c r="E123" i="14"/>
  <c r="J123" i="14"/>
  <c r="G123" i="14"/>
  <c r="B117" i="17" s="1"/>
  <c r="B123" i="14"/>
  <c r="F123" i="14"/>
  <c r="C123" i="14"/>
  <c r="D123" i="14"/>
  <c r="H123" i="14"/>
  <c r="L123" i="14"/>
  <c r="V128" i="14"/>
  <c r="A124" i="14"/>
  <c r="U51" i="29" l="1"/>
  <c r="T52" i="29"/>
  <c r="O41" i="9"/>
  <c r="P40" i="9"/>
  <c r="U74" i="20"/>
  <c r="T75" i="20"/>
  <c r="E69" i="19" s="1"/>
  <c r="O32" i="23"/>
  <c r="P31" i="23"/>
  <c r="B116" i="19"/>
  <c r="F117" i="17"/>
  <c r="L117" i="17"/>
  <c r="D117" i="17"/>
  <c r="E117" i="17"/>
  <c r="P122" i="29"/>
  <c r="C116" i="19" s="1"/>
  <c r="J122" i="29"/>
  <c r="L122" i="29"/>
  <c r="E122" i="29"/>
  <c r="O122" i="29"/>
  <c r="V122" i="29"/>
  <c r="T122" i="29"/>
  <c r="E116" i="19" s="1"/>
  <c r="R122" i="29"/>
  <c r="D116" i="19" s="1"/>
  <c r="D122" i="29"/>
  <c r="C122" i="29"/>
  <c r="I122" i="29"/>
  <c r="U122" i="29"/>
  <c r="B122" i="29"/>
  <c r="A116" i="19" s="1"/>
  <c r="F116" i="19" s="1"/>
  <c r="Q122" i="29"/>
  <c r="M122" i="29"/>
  <c r="G122" i="29"/>
  <c r="S122" i="29"/>
  <c r="F122" i="29"/>
  <c r="H122" i="29"/>
  <c r="N122" i="29"/>
  <c r="L116" i="19" s="1"/>
  <c r="AF127" i="29"/>
  <c r="A123" i="29"/>
  <c r="K123" i="29" s="1"/>
  <c r="A123" i="27"/>
  <c r="S124" i="27"/>
  <c r="G122" i="27"/>
  <c r="I122" i="27"/>
  <c r="H122" i="27"/>
  <c r="E122" i="27"/>
  <c r="D122" i="27"/>
  <c r="C122" i="27"/>
  <c r="F122" i="27"/>
  <c r="B122" i="27"/>
  <c r="E122" i="26"/>
  <c r="J122" i="26"/>
  <c r="C122" i="26"/>
  <c r="I122" i="26"/>
  <c r="K122" i="26"/>
  <c r="F122" i="26"/>
  <c r="M122" i="26"/>
  <c r="B122" i="26"/>
  <c r="G122" i="26"/>
  <c r="H122" i="26"/>
  <c r="D122" i="26"/>
  <c r="L122" i="26"/>
  <c r="W130" i="26"/>
  <c r="A123" i="26"/>
  <c r="AA131" i="22"/>
  <c r="A124" i="22"/>
  <c r="E123" i="20"/>
  <c r="M123" i="20"/>
  <c r="H123" i="20"/>
  <c r="A124" i="20"/>
  <c r="B123" i="20"/>
  <c r="F123" i="20"/>
  <c r="K123" i="20"/>
  <c r="G123" i="20"/>
  <c r="T123" i="20"/>
  <c r="D123" i="20"/>
  <c r="V123" i="20"/>
  <c r="P123" i="20"/>
  <c r="U123" i="20"/>
  <c r="N123" i="20"/>
  <c r="O123" i="20"/>
  <c r="S123" i="20"/>
  <c r="L123" i="20"/>
  <c r="J123" i="20"/>
  <c r="Q123" i="20"/>
  <c r="I123" i="20"/>
  <c r="R123" i="20"/>
  <c r="C123" i="20"/>
  <c r="L123" i="22"/>
  <c r="O123" i="22"/>
  <c r="I123" i="22"/>
  <c r="G123" i="22"/>
  <c r="F123" i="22"/>
  <c r="P123" i="22"/>
  <c r="E123" i="22"/>
  <c r="M123" i="22"/>
  <c r="C123" i="22"/>
  <c r="N123" i="22"/>
  <c r="H123" i="22"/>
  <c r="D123" i="22"/>
  <c r="Q123" i="22"/>
  <c r="K123" i="22"/>
  <c r="J123" i="22"/>
  <c r="B123" i="22"/>
  <c r="L122" i="23"/>
  <c r="D122" i="23"/>
  <c r="P122" i="23"/>
  <c r="I122" i="23"/>
  <c r="Q122" i="23"/>
  <c r="K122" i="23"/>
  <c r="H122" i="23"/>
  <c r="N122" i="23"/>
  <c r="C122" i="23"/>
  <c r="F122" i="23"/>
  <c r="E122" i="23"/>
  <c r="J122" i="23"/>
  <c r="G122" i="23"/>
  <c r="O122" i="23"/>
  <c r="B122" i="23"/>
  <c r="M122" i="23"/>
  <c r="AA129" i="23"/>
  <c r="A123" i="23"/>
  <c r="F122" i="9"/>
  <c r="C122" i="9"/>
  <c r="B122" i="9"/>
  <c r="I122" i="9"/>
  <c r="D122" i="9"/>
  <c r="P122" i="9"/>
  <c r="J122" i="9"/>
  <c r="E122" i="9"/>
  <c r="L122" i="9"/>
  <c r="N122" i="9"/>
  <c r="G122" i="9"/>
  <c r="M122" i="9"/>
  <c r="H122" i="9"/>
  <c r="K122" i="9"/>
  <c r="Q122" i="9"/>
  <c r="O122" i="9"/>
  <c r="AA126" i="9"/>
  <c r="A123" i="9"/>
  <c r="A123" i="15"/>
  <c r="S125" i="15"/>
  <c r="B124" i="13"/>
  <c r="I124" i="13"/>
  <c r="D124" i="13"/>
  <c r="H124" i="13"/>
  <c r="F124" i="13"/>
  <c r="E124" i="13"/>
  <c r="G124" i="13"/>
  <c r="C124" i="13"/>
  <c r="S124" i="13"/>
  <c r="A125" i="13"/>
  <c r="I122" i="15"/>
  <c r="G122" i="15"/>
  <c r="F122" i="15"/>
  <c r="D122" i="15"/>
  <c r="B122" i="15"/>
  <c r="E122" i="15"/>
  <c r="C122" i="15"/>
  <c r="H122" i="15"/>
  <c r="S129" i="7"/>
  <c r="A124" i="7"/>
  <c r="B123" i="7"/>
  <c r="D123" i="7"/>
  <c r="E123" i="7"/>
  <c r="H123" i="7"/>
  <c r="F123" i="7"/>
  <c r="I123" i="7"/>
  <c r="G123" i="7"/>
  <c r="C123" i="7"/>
  <c r="AF130" i="20"/>
  <c r="V133" i="30"/>
  <c r="M122" i="28"/>
  <c r="E122" i="28"/>
  <c r="K122" i="28"/>
  <c r="N122" i="28"/>
  <c r="J122" i="28"/>
  <c r="B122" i="28"/>
  <c r="L122" i="28"/>
  <c r="I122" i="28"/>
  <c r="G122" i="28"/>
  <c r="H122" i="28"/>
  <c r="P122" i="28"/>
  <c r="F122" i="28"/>
  <c r="D122" i="28"/>
  <c r="Q122" i="28"/>
  <c r="O122" i="28"/>
  <c r="C122" i="28"/>
  <c r="AA152" i="21"/>
  <c r="AA130" i="28"/>
  <c r="A123" i="28"/>
  <c r="C124" i="25"/>
  <c r="F124" i="25"/>
  <c r="E124" i="25"/>
  <c r="D124" i="25"/>
  <c r="B124" i="25"/>
  <c r="G124" i="25"/>
  <c r="A125" i="25"/>
  <c r="D124" i="30"/>
  <c r="I124" i="30"/>
  <c r="J124" i="30"/>
  <c r="L124" i="30"/>
  <c r="H124" i="30"/>
  <c r="B124" i="30"/>
  <c r="E124" i="30"/>
  <c r="C124" i="30"/>
  <c r="K124" i="30"/>
  <c r="F124" i="30"/>
  <c r="A125" i="30"/>
  <c r="G125" i="30" s="1"/>
  <c r="Q131" i="25"/>
  <c r="I123" i="21"/>
  <c r="J123" i="21"/>
  <c r="L123" i="21"/>
  <c r="C123" i="21"/>
  <c r="Q123" i="21"/>
  <c r="D123" i="21"/>
  <c r="M123" i="21"/>
  <c r="P123" i="21"/>
  <c r="O123" i="21"/>
  <c r="F123" i="21"/>
  <c r="E123" i="21"/>
  <c r="G123" i="21"/>
  <c r="K123" i="21"/>
  <c r="H123" i="21"/>
  <c r="B123" i="21"/>
  <c r="N123" i="21"/>
  <c r="A124" i="21"/>
  <c r="A118" i="17"/>
  <c r="K124" i="14"/>
  <c r="E118" i="17" s="1"/>
  <c r="I124" i="14"/>
  <c r="G124" i="14"/>
  <c r="B118" i="17" s="1"/>
  <c r="J124" i="14"/>
  <c r="D124" i="14"/>
  <c r="C124" i="14"/>
  <c r="F124" i="14"/>
  <c r="B124" i="14"/>
  <c r="H124" i="14"/>
  <c r="L124" i="14"/>
  <c r="E124" i="14"/>
  <c r="V129" i="14"/>
  <c r="A125" i="14"/>
  <c r="E67" i="17"/>
  <c r="K72" i="14"/>
  <c r="F125" i="16"/>
  <c r="E125" i="16"/>
  <c r="H125" i="16"/>
  <c r="D125" i="16"/>
  <c r="G125" i="16"/>
  <c r="B125" i="16"/>
  <c r="I125" i="16"/>
  <c r="C125" i="16"/>
  <c r="S130" i="16"/>
  <c r="A126" i="16"/>
  <c r="B117" i="19" l="1"/>
  <c r="P30" i="23"/>
  <c r="O31" i="23"/>
  <c r="T74" i="20"/>
  <c r="E68" i="19" s="1"/>
  <c r="U73" i="20"/>
  <c r="O40" i="9"/>
  <c r="P39" i="9"/>
  <c r="U50" i="29"/>
  <c r="T51" i="29"/>
  <c r="D118" i="17"/>
  <c r="C118" i="17"/>
  <c r="F118" i="17"/>
  <c r="L118" i="17"/>
  <c r="C123" i="29"/>
  <c r="I123" i="29"/>
  <c r="Q123" i="29"/>
  <c r="P123" i="29"/>
  <c r="C117" i="19" s="1"/>
  <c r="R123" i="29"/>
  <c r="D117" i="19" s="1"/>
  <c r="M123" i="29"/>
  <c r="D123" i="29"/>
  <c r="V123" i="29"/>
  <c r="G123" i="29"/>
  <c r="H123" i="29"/>
  <c r="F123" i="29"/>
  <c r="U123" i="29"/>
  <c r="S123" i="29"/>
  <c r="E123" i="29"/>
  <c r="B123" i="29"/>
  <c r="A117" i="19" s="1"/>
  <c r="F117" i="19" s="1"/>
  <c r="T123" i="29"/>
  <c r="E117" i="19" s="1"/>
  <c r="J123" i="29"/>
  <c r="O123" i="29"/>
  <c r="N123" i="29"/>
  <c r="L117" i="19" s="1"/>
  <c r="L123" i="29"/>
  <c r="AF128" i="29"/>
  <c r="A124" i="29"/>
  <c r="K124" i="29" s="1"/>
  <c r="S125" i="27"/>
  <c r="A124" i="27"/>
  <c r="D123" i="27"/>
  <c r="E123" i="27"/>
  <c r="I123" i="27"/>
  <c r="C123" i="27"/>
  <c r="G123" i="27"/>
  <c r="H123" i="27"/>
  <c r="B123" i="27"/>
  <c r="F123" i="27"/>
  <c r="H123" i="26"/>
  <c r="G123" i="26"/>
  <c r="E123" i="26"/>
  <c r="M123" i="26"/>
  <c r="D123" i="26"/>
  <c r="C123" i="26"/>
  <c r="L123" i="26"/>
  <c r="F123" i="26"/>
  <c r="I123" i="26"/>
  <c r="J123" i="26"/>
  <c r="K123" i="26"/>
  <c r="B123" i="26"/>
  <c r="W131" i="26"/>
  <c r="A124" i="26"/>
  <c r="AA130" i="23"/>
  <c r="A124" i="23"/>
  <c r="L123" i="9"/>
  <c r="G123" i="9"/>
  <c r="M123" i="9"/>
  <c r="O123" i="9"/>
  <c r="J123" i="9"/>
  <c r="B123" i="9"/>
  <c r="I123" i="9"/>
  <c r="K123" i="9"/>
  <c r="C123" i="9"/>
  <c r="P123" i="9"/>
  <c r="E123" i="9"/>
  <c r="F123" i="9"/>
  <c r="Q123" i="9"/>
  <c r="D123" i="9"/>
  <c r="N123" i="9"/>
  <c r="H123" i="9"/>
  <c r="AA127" i="9"/>
  <c r="A124" i="9"/>
  <c r="E123" i="23"/>
  <c r="C123" i="23"/>
  <c r="M123" i="23"/>
  <c r="G123" i="23"/>
  <c r="K123" i="23"/>
  <c r="Q123" i="23"/>
  <c r="O123" i="23"/>
  <c r="I123" i="23"/>
  <c r="H123" i="23"/>
  <c r="D123" i="23"/>
  <c r="J123" i="23"/>
  <c r="N123" i="23"/>
  <c r="P123" i="23"/>
  <c r="L123" i="23"/>
  <c r="F123" i="23"/>
  <c r="B123" i="23"/>
  <c r="A125" i="20"/>
  <c r="K124" i="20"/>
  <c r="B124" i="20"/>
  <c r="O124" i="20"/>
  <c r="L124" i="20"/>
  <c r="U124" i="20"/>
  <c r="D124" i="20"/>
  <c r="T124" i="20"/>
  <c r="I124" i="20"/>
  <c r="E124" i="20"/>
  <c r="P124" i="20"/>
  <c r="V124" i="20"/>
  <c r="G124" i="20"/>
  <c r="J124" i="20"/>
  <c r="H124" i="20"/>
  <c r="C124" i="20"/>
  <c r="Q124" i="20"/>
  <c r="M124" i="20"/>
  <c r="F124" i="20"/>
  <c r="R124" i="20"/>
  <c r="N124" i="20"/>
  <c r="S124" i="20"/>
  <c r="P124" i="22"/>
  <c r="J124" i="22"/>
  <c r="N124" i="22"/>
  <c r="G124" i="22"/>
  <c r="O124" i="22"/>
  <c r="B124" i="22"/>
  <c r="F124" i="22"/>
  <c r="Q124" i="22"/>
  <c r="D124" i="22"/>
  <c r="H124" i="22"/>
  <c r="E124" i="22"/>
  <c r="M124" i="22"/>
  <c r="K124" i="22"/>
  <c r="C124" i="22"/>
  <c r="I124" i="22"/>
  <c r="L124" i="22"/>
  <c r="AA132" i="22"/>
  <c r="A125" i="22"/>
  <c r="D125" i="13"/>
  <c r="E125" i="13"/>
  <c r="I125" i="13"/>
  <c r="B125" i="13"/>
  <c r="C125" i="13"/>
  <c r="F125" i="13"/>
  <c r="G125" i="13"/>
  <c r="H125" i="13"/>
  <c r="A126" i="13"/>
  <c r="S125" i="13"/>
  <c r="G124" i="7"/>
  <c r="H124" i="7"/>
  <c r="C124" i="7"/>
  <c r="B124" i="7"/>
  <c r="F124" i="7"/>
  <c r="I124" i="7"/>
  <c r="E124" i="7"/>
  <c r="D124" i="7"/>
  <c r="S126" i="15"/>
  <c r="A124" i="15"/>
  <c r="S130" i="7"/>
  <c r="A125" i="7"/>
  <c r="C123" i="15"/>
  <c r="H123" i="15"/>
  <c r="G123" i="15"/>
  <c r="E123" i="15"/>
  <c r="B123" i="15"/>
  <c r="I123" i="15"/>
  <c r="F123" i="15"/>
  <c r="D123" i="15"/>
  <c r="D125" i="30"/>
  <c r="C125" i="30"/>
  <c r="B125" i="30"/>
  <c r="H125" i="30"/>
  <c r="F125" i="30"/>
  <c r="E125" i="30"/>
  <c r="J125" i="30"/>
  <c r="I125" i="30"/>
  <c r="K125" i="30"/>
  <c r="L125" i="30"/>
  <c r="A126" i="30"/>
  <c r="G126" i="30" s="1"/>
  <c r="B123" i="28"/>
  <c r="I123" i="28"/>
  <c r="E123" i="28"/>
  <c r="P123" i="28"/>
  <c r="L123" i="28"/>
  <c r="O123" i="28"/>
  <c r="K123" i="28"/>
  <c r="M123" i="28"/>
  <c r="F123" i="28"/>
  <c r="D123" i="28"/>
  <c r="Q123" i="28"/>
  <c r="C123" i="28"/>
  <c r="G123" i="28"/>
  <c r="N123" i="28"/>
  <c r="H123" i="28"/>
  <c r="J123" i="28"/>
  <c r="AA131" i="28"/>
  <c r="A124" i="28"/>
  <c r="M124" i="21"/>
  <c r="G124" i="21"/>
  <c r="O124" i="21"/>
  <c r="J124" i="21"/>
  <c r="Q124" i="21"/>
  <c r="L124" i="21"/>
  <c r="P124" i="21"/>
  <c r="E124" i="21"/>
  <c r="D124" i="21"/>
  <c r="N124" i="21"/>
  <c r="K124" i="21"/>
  <c r="I124" i="21"/>
  <c r="F124" i="21"/>
  <c r="B124" i="21"/>
  <c r="C124" i="21"/>
  <c r="H124" i="21"/>
  <c r="A125" i="21"/>
  <c r="C125" i="25"/>
  <c r="G125" i="25"/>
  <c r="F125" i="25"/>
  <c r="E125" i="25"/>
  <c r="D125" i="25"/>
  <c r="B125" i="25"/>
  <c r="A126" i="25"/>
  <c r="V134" i="30"/>
  <c r="Q132" i="25"/>
  <c r="AA153" i="21"/>
  <c r="AF131" i="20"/>
  <c r="C126" i="16"/>
  <c r="E126" i="16"/>
  <c r="I126" i="16"/>
  <c r="H126" i="16"/>
  <c r="F126" i="16"/>
  <c r="B126" i="16"/>
  <c r="D126" i="16"/>
  <c r="G126" i="16"/>
  <c r="S131" i="16"/>
  <c r="A127" i="16"/>
  <c r="E66" i="17"/>
  <c r="K71" i="14"/>
  <c r="A119" i="17"/>
  <c r="J125" i="14"/>
  <c r="D119" i="17" s="1"/>
  <c r="C125" i="14"/>
  <c r="B125" i="14"/>
  <c r="G125" i="14"/>
  <c r="B119" i="17" s="1"/>
  <c r="K125" i="14"/>
  <c r="E119" i="17" s="1"/>
  <c r="L125" i="14"/>
  <c r="F119" i="17" s="1"/>
  <c r="D125" i="14"/>
  <c r="F125" i="14"/>
  <c r="H125" i="14"/>
  <c r="E125" i="14"/>
  <c r="I125" i="14"/>
  <c r="V130" i="14"/>
  <c r="A126" i="14"/>
  <c r="T50" i="29" l="1"/>
  <c r="U49" i="29"/>
  <c r="O39" i="9"/>
  <c r="P38" i="9"/>
  <c r="T73" i="20"/>
  <c r="E67" i="19" s="1"/>
  <c r="U72" i="20"/>
  <c r="O30" i="23"/>
  <c r="P29" i="23"/>
  <c r="O29" i="23" s="1"/>
  <c r="B118" i="19"/>
  <c r="C119" i="17"/>
  <c r="L119" i="17"/>
  <c r="U124" i="29"/>
  <c r="T124" i="29"/>
  <c r="E118" i="19" s="1"/>
  <c r="C124" i="29"/>
  <c r="R124" i="29"/>
  <c r="D118" i="19" s="1"/>
  <c r="G124" i="29"/>
  <c r="V124" i="29"/>
  <c r="O124" i="29"/>
  <c r="J124" i="29"/>
  <c r="I124" i="29"/>
  <c r="H124" i="29"/>
  <c r="D124" i="29"/>
  <c r="Q124" i="29"/>
  <c r="E124" i="29"/>
  <c r="P124" i="29"/>
  <c r="C118" i="19" s="1"/>
  <c r="F124" i="29"/>
  <c r="B124" i="29"/>
  <c r="A118" i="19" s="1"/>
  <c r="F118" i="19" s="1"/>
  <c r="N124" i="29"/>
  <c r="L118" i="19" s="1"/>
  <c r="S124" i="29"/>
  <c r="M124" i="29"/>
  <c r="L124" i="29"/>
  <c r="AF129" i="29"/>
  <c r="A125" i="29"/>
  <c r="K125" i="29" s="1"/>
  <c r="E124" i="27"/>
  <c r="H124" i="27"/>
  <c r="G124" i="27"/>
  <c r="I124" i="27"/>
  <c r="B124" i="27"/>
  <c r="F124" i="27"/>
  <c r="D124" i="27"/>
  <c r="C124" i="27"/>
  <c r="S126" i="27"/>
  <c r="A125" i="27"/>
  <c r="G124" i="26"/>
  <c r="J124" i="26"/>
  <c r="M124" i="26"/>
  <c r="K124" i="26"/>
  <c r="D124" i="26"/>
  <c r="E124" i="26"/>
  <c r="B124" i="26"/>
  <c r="L124" i="26"/>
  <c r="I124" i="26"/>
  <c r="F124" i="26"/>
  <c r="C124" i="26"/>
  <c r="H124" i="26"/>
  <c r="W132" i="26"/>
  <c r="A125" i="26"/>
  <c r="B124" i="23"/>
  <c r="O124" i="23"/>
  <c r="E124" i="23"/>
  <c r="J124" i="23"/>
  <c r="C124" i="23"/>
  <c r="G124" i="23"/>
  <c r="Q124" i="23"/>
  <c r="P124" i="23"/>
  <c r="K124" i="23"/>
  <c r="L124" i="23"/>
  <c r="N124" i="23"/>
  <c r="D124" i="23"/>
  <c r="H124" i="23"/>
  <c r="M124" i="23"/>
  <c r="F124" i="23"/>
  <c r="I124" i="23"/>
  <c r="AA131" i="23"/>
  <c r="A125" i="23"/>
  <c r="M124" i="9"/>
  <c r="J124" i="9"/>
  <c r="C124" i="9"/>
  <c r="B124" i="9"/>
  <c r="I124" i="9"/>
  <c r="E124" i="9"/>
  <c r="K124" i="9"/>
  <c r="N124" i="9"/>
  <c r="H124" i="9"/>
  <c r="Q124" i="9"/>
  <c r="P124" i="9"/>
  <c r="D124" i="9"/>
  <c r="L124" i="9"/>
  <c r="F124" i="9"/>
  <c r="G124" i="9"/>
  <c r="O124" i="9"/>
  <c r="AA128" i="9"/>
  <c r="A125" i="9"/>
  <c r="R125" i="20"/>
  <c r="Q125" i="20"/>
  <c r="O125" i="20"/>
  <c r="V125" i="20"/>
  <c r="N125" i="20"/>
  <c r="U125" i="20"/>
  <c r="A126" i="20"/>
  <c r="L125" i="20"/>
  <c r="D125" i="20"/>
  <c r="M125" i="20"/>
  <c r="K125" i="20"/>
  <c r="H125" i="20"/>
  <c r="E125" i="20"/>
  <c r="I125" i="20"/>
  <c r="P125" i="20"/>
  <c r="S125" i="20"/>
  <c r="G125" i="20"/>
  <c r="C125" i="20"/>
  <c r="J125" i="20"/>
  <c r="F125" i="20"/>
  <c r="T125" i="20"/>
  <c r="B125" i="20"/>
  <c r="F125" i="22"/>
  <c r="K125" i="22"/>
  <c r="P125" i="22"/>
  <c r="N125" i="22"/>
  <c r="H125" i="22"/>
  <c r="D125" i="22"/>
  <c r="L125" i="22"/>
  <c r="G125" i="22"/>
  <c r="C125" i="22"/>
  <c r="J125" i="22"/>
  <c r="B125" i="22"/>
  <c r="Q125" i="22"/>
  <c r="I125" i="22"/>
  <c r="O125" i="22"/>
  <c r="E125" i="22"/>
  <c r="M125" i="22"/>
  <c r="A126" i="22"/>
  <c r="AA133" i="22"/>
  <c r="S131" i="7"/>
  <c r="A126" i="7"/>
  <c r="H126" i="13"/>
  <c r="F126" i="13"/>
  <c r="G126" i="13"/>
  <c r="D126" i="13"/>
  <c r="E126" i="13"/>
  <c r="I126" i="13"/>
  <c r="C126" i="13"/>
  <c r="B126" i="13"/>
  <c r="B124" i="15"/>
  <c r="E124" i="15"/>
  <c r="D124" i="15"/>
  <c r="H124" i="15"/>
  <c r="I124" i="15"/>
  <c r="C124" i="15"/>
  <c r="F124" i="15"/>
  <c r="G124" i="15"/>
  <c r="S127" i="15"/>
  <c r="A125" i="15"/>
  <c r="D125" i="7"/>
  <c r="C125" i="7"/>
  <c r="I125" i="7"/>
  <c r="H125" i="7"/>
  <c r="G125" i="7"/>
  <c r="F125" i="7"/>
  <c r="E125" i="7"/>
  <c r="B125" i="7"/>
  <c r="S126" i="13"/>
  <c r="A127" i="13"/>
  <c r="AF132" i="20"/>
  <c r="AA154" i="21"/>
  <c r="V135" i="30"/>
  <c r="Q133" i="25"/>
  <c r="D126" i="25"/>
  <c r="E126" i="25"/>
  <c r="B126" i="25"/>
  <c r="G126" i="25"/>
  <c r="F126" i="25"/>
  <c r="C126" i="25"/>
  <c r="A127" i="25"/>
  <c r="G124" i="28"/>
  <c r="L124" i="28"/>
  <c r="J124" i="28"/>
  <c r="P124" i="28"/>
  <c r="C124" i="28"/>
  <c r="O124" i="28"/>
  <c r="I124" i="28"/>
  <c r="Q124" i="28"/>
  <c r="H124" i="28"/>
  <c r="N124" i="28"/>
  <c r="M124" i="28"/>
  <c r="B124" i="28"/>
  <c r="F124" i="28"/>
  <c r="D124" i="28"/>
  <c r="K124" i="28"/>
  <c r="E124" i="28"/>
  <c r="E126" i="30"/>
  <c r="D126" i="30"/>
  <c r="I126" i="30"/>
  <c r="J126" i="30"/>
  <c r="L126" i="30"/>
  <c r="F126" i="30"/>
  <c r="K126" i="30"/>
  <c r="B126" i="30"/>
  <c r="C126" i="30"/>
  <c r="H126" i="30"/>
  <c r="A127" i="30"/>
  <c r="G127" i="30" s="1"/>
  <c r="K125" i="21"/>
  <c r="I125" i="21"/>
  <c r="N125" i="21"/>
  <c r="B125" i="21"/>
  <c r="P125" i="21"/>
  <c r="C125" i="21"/>
  <c r="O125" i="21"/>
  <c r="H125" i="21"/>
  <c r="J125" i="21"/>
  <c r="L125" i="21"/>
  <c r="Q125" i="21"/>
  <c r="G125" i="21"/>
  <c r="F125" i="21"/>
  <c r="M125" i="21"/>
  <c r="E125" i="21"/>
  <c r="D125" i="21"/>
  <c r="A126" i="21"/>
  <c r="AA132" i="28"/>
  <c r="A125" i="28"/>
  <c r="A120" i="17"/>
  <c r="K126" i="14"/>
  <c r="B126" i="14"/>
  <c r="H126" i="14"/>
  <c r="I126" i="14"/>
  <c r="C126" i="14"/>
  <c r="D126" i="14"/>
  <c r="L126" i="14"/>
  <c r="G126" i="14"/>
  <c r="B120" i="17" s="1"/>
  <c r="F126" i="14"/>
  <c r="J126" i="14"/>
  <c r="E126" i="14"/>
  <c r="V131" i="14"/>
  <c r="A127" i="14"/>
  <c r="E65" i="17"/>
  <c r="K70" i="14"/>
  <c r="G127" i="16"/>
  <c r="D127" i="16"/>
  <c r="E127" i="16"/>
  <c r="B127" i="16"/>
  <c r="I127" i="16"/>
  <c r="C127" i="16"/>
  <c r="F127" i="16"/>
  <c r="H127" i="16"/>
  <c r="S132" i="16"/>
  <c r="A128" i="16"/>
  <c r="T72" i="20" l="1"/>
  <c r="E66" i="19" s="1"/>
  <c r="U71" i="20"/>
  <c r="O38" i="9"/>
  <c r="P37" i="9"/>
  <c r="U48" i="29"/>
  <c r="T49" i="29"/>
  <c r="B119" i="19"/>
  <c r="C120" i="17"/>
  <c r="D120" i="17"/>
  <c r="L120" i="17"/>
  <c r="E120" i="17"/>
  <c r="F120" i="17"/>
  <c r="Q125" i="29"/>
  <c r="U125" i="29"/>
  <c r="D125" i="29"/>
  <c r="R125" i="29"/>
  <c r="D119" i="19" s="1"/>
  <c r="B125" i="29"/>
  <c r="A119" i="19" s="1"/>
  <c r="F119" i="19" s="1"/>
  <c r="T125" i="29"/>
  <c r="E119" i="19" s="1"/>
  <c r="S125" i="29"/>
  <c r="J125" i="29"/>
  <c r="N125" i="29"/>
  <c r="L119" i="19" s="1"/>
  <c r="O125" i="29"/>
  <c r="H125" i="29"/>
  <c r="L125" i="29"/>
  <c r="V125" i="29"/>
  <c r="F125" i="29"/>
  <c r="I125" i="29"/>
  <c r="G125" i="29"/>
  <c r="E125" i="29"/>
  <c r="M125" i="29"/>
  <c r="P125" i="29"/>
  <c r="C119" i="19" s="1"/>
  <c r="C125" i="29"/>
  <c r="AF130" i="29"/>
  <c r="A126" i="29"/>
  <c r="K126" i="29" s="1"/>
  <c r="G125" i="27"/>
  <c r="H125" i="27"/>
  <c r="C125" i="27"/>
  <c r="E125" i="27"/>
  <c r="D125" i="27"/>
  <c r="I125" i="27"/>
  <c r="B125" i="27"/>
  <c r="F125" i="27"/>
  <c r="S127" i="27"/>
  <c r="A126" i="27"/>
  <c r="G125" i="26"/>
  <c r="F125" i="26"/>
  <c r="L125" i="26"/>
  <c r="B125" i="26"/>
  <c r="H125" i="26"/>
  <c r="M125" i="26"/>
  <c r="C125" i="26"/>
  <c r="K125" i="26"/>
  <c r="I125" i="26"/>
  <c r="J125" i="26"/>
  <c r="D125" i="26"/>
  <c r="E125" i="26"/>
  <c r="W133" i="26"/>
  <c r="A126" i="26"/>
  <c r="C125" i="23"/>
  <c r="F125" i="23"/>
  <c r="J125" i="23"/>
  <c r="E125" i="23"/>
  <c r="H125" i="23"/>
  <c r="I125" i="23"/>
  <c r="B125" i="23"/>
  <c r="P125" i="23"/>
  <c r="Q125" i="23"/>
  <c r="D125" i="23"/>
  <c r="O125" i="23"/>
  <c r="K125" i="23"/>
  <c r="N125" i="23"/>
  <c r="G125" i="23"/>
  <c r="M125" i="23"/>
  <c r="L125" i="23"/>
  <c r="AA132" i="23"/>
  <c r="A126" i="23"/>
  <c r="AA134" i="22"/>
  <c r="A127" i="22"/>
  <c r="P125" i="9"/>
  <c r="C125" i="9"/>
  <c r="I125" i="9"/>
  <c r="F125" i="9"/>
  <c r="D125" i="9"/>
  <c r="H125" i="9"/>
  <c r="E125" i="9"/>
  <c r="G125" i="9"/>
  <c r="J125" i="9"/>
  <c r="L125" i="9"/>
  <c r="Q125" i="9"/>
  <c r="B125" i="9"/>
  <c r="K125" i="9"/>
  <c r="M125" i="9"/>
  <c r="O125" i="9"/>
  <c r="N125" i="9"/>
  <c r="C126" i="22"/>
  <c r="F126" i="22"/>
  <c r="E126" i="22"/>
  <c r="G126" i="22"/>
  <c r="Q126" i="22"/>
  <c r="I126" i="22"/>
  <c r="M126" i="22"/>
  <c r="K126" i="22"/>
  <c r="D126" i="22"/>
  <c r="J126" i="22"/>
  <c r="N126" i="22"/>
  <c r="O126" i="22"/>
  <c r="H126" i="22"/>
  <c r="B126" i="22"/>
  <c r="P126" i="22"/>
  <c r="L126" i="22"/>
  <c r="AA129" i="9"/>
  <c r="A126" i="9"/>
  <c r="D126" i="20"/>
  <c r="J126" i="20"/>
  <c r="F126" i="20"/>
  <c r="P126" i="20"/>
  <c r="E126" i="20"/>
  <c r="A127" i="20"/>
  <c r="L126" i="20"/>
  <c r="I126" i="20"/>
  <c r="C126" i="20"/>
  <c r="Q126" i="20"/>
  <c r="T126" i="20"/>
  <c r="U126" i="20"/>
  <c r="O126" i="20"/>
  <c r="R126" i="20"/>
  <c r="B126" i="20"/>
  <c r="V126" i="20"/>
  <c r="M126" i="20"/>
  <c r="N126" i="20"/>
  <c r="H126" i="20"/>
  <c r="K126" i="20"/>
  <c r="G126" i="20"/>
  <c r="S126" i="20"/>
  <c r="S128" i="15"/>
  <c r="A126" i="15"/>
  <c r="H125" i="15"/>
  <c r="B125" i="15"/>
  <c r="E125" i="15"/>
  <c r="I125" i="15"/>
  <c r="C125" i="15"/>
  <c r="D125" i="15"/>
  <c r="G125" i="15"/>
  <c r="F125" i="15"/>
  <c r="G127" i="13"/>
  <c r="H127" i="13"/>
  <c r="E127" i="13"/>
  <c r="F127" i="13"/>
  <c r="C127" i="13"/>
  <c r="D127" i="13"/>
  <c r="B127" i="13"/>
  <c r="I127" i="13"/>
  <c r="S127" i="13"/>
  <c r="A128" i="13"/>
  <c r="C126" i="7"/>
  <c r="D126" i="7"/>
  <c r="G126" i="7"/>
  <c r="E126" i="7"/>
  <c r="H126" i="7"/>
  <c r="I126" i="7"/>
  <c r="B126" i="7"/>
  <c r="F126" i="7"/>
  <c r="S132" i="7"/>
  <c r="A127" i="7"/>
  <c r="Q134" i="25"/>
  <c r="E126" i="21"/>
  <c r="K126" i="21"/>
  <c r="H126" i="21"/>
  <c r="B126" i="21"/>
  <c r="M126" i="21"/>
  <c r="I126" i="21"/>
  <c r="Q126" i="21"/>
  <c r="O126" i="21"/>
  <c r="N126" i="21"/>
  <c r="P126" i="21"/>
  <c r="D126" i="21"/>
  <c r="L126" i="21"/>
  <c r="C126" i="21"/>
  <c r="G126" i="21"/>
  <c r="F126" i="21"/>
  <c r="J126" i="21"/>
  <c r="A127" i="21"/>
  <c r="AA133" i="28"/>
  <c r="A126" i="28"/>
  <c r="G127" i="25"/>
  <c r="E127" i="25"/>
  <c r="F127" i="25"/>
  <c r="C127" i="25"/>
  <c r="B127" i="25"/>
  <c r="D127" i="25"/>
  <c r="A128" i="25"/>
  <c r="AA155" i="21"/>
  <c r="F127" i="30"/>
  <c r="B127" i="30"/>
  <c r="D127" i="30"/>
  <c r="C127" i="30"/>
  <c r="H127" i="30"/>
  <c r="I127" i="30"/>
  <c r="E127" i="30"/>
  <c r="K127" i="30"/>
  <c r="L127" i="30"/>
  <c r="J127" i="30"/>
  <c r="A128" i="30"/>
  <c r="G128" i="30" s="1"/>
  <c r="M125" i="28"/>
  <c r="B125" i="28"/>
  <c r="K125" i="28"/>
  <c r="L125" i="28"/>
  <c r="N125" i="28"/>
  <c r="G125" i="28"/>
  <c r="Q125" i="28"/>
  <c r="D125" i="28"/>
  <c r="F125" i="28"/>
  <c r="P125" i="28"/>
  <c r="H125" i="28"/>
  <c r="I125" i="28"/>
  <c r="J125" i="28"/>
  <c r="E125" i="28"/>
  <c r="O125" i="28"/>
  <c r="C125" i="28"/>
  <c r="V136" i="30"/>
  <c r="AF133" i="20"/>
  <c r="H128" i="16"/>
  <c r="F128" i="16"/>
  <c r="C128" i="16"/>
  <c r="B128" i="16"/>
  <c r="E128" i="16"/>
  <c r="D128" i="16"/>
  <c r="G128" i="16"/>
  <c r="I128" i="16"/>
  <c r="S133" i="16"/>
  <c r="A129" i="16"/>
  <c r="E64" i="17"/>
  <c r="K69" i="14"/>
  <c r="A121" i="17"/>
  <c r="B127" i="14"/>
  <c r="H127" i="14"/>
  <c r="F127" i="14"/>
  <c r="E127" i="14"/>
  <c r="I127" i="14"/>
  <c r="G127" i="14"/>
  <c r="B121" i="17" s="1"/>
  <c r="D127" i="14"/>
  <c r="K127" i="14"/>
  <c r="J127" i="14"/>
  <c r="D121" i="17" s="1"/>
  <c r="L127" i="14"/>
  <c r="C127" i="14"/>
  <c r="V132" i="14"/>
  <c r="A128" i="14"/>
  <c r="U47" i="29" l="1"/>
  <c r="T48" i="29"/>
  <c r="O37" i="9"/>
  <c r="P36" i="9"/>
  <c r="U70" i="20"/>
  <c r="T71" i="20"/>
  <c r="E65" i="19" s="1"/>
  <c r="B120" i="19"/>
  <c r="F121" i="17"/>
  <c r="E121" i="17"/>
  <c r="C121" i="17"/>
  <c r="L121" i="17"/>
  <c r="N126" i="29"/>
  <c r="L120" i="19" s="1"/>
  <c r="Q126" i="29"/>
  <c r="G126" i="29"/>
  <c r="S126" i="29"/>
  <c r="O126" i="29"/>
  <c r="M126" i="29"/>
  <c r="D126" i="29"/>
  <c r="J126" i="29"/>
  <c r="F126" i="29"/>
  <c r="U126" i="29"/>
  <c r="C126" i="29"/>
  <c r="P126" i="29"/>
  <c r="C120" i="19" s="1"/>
  <c r="T126" i="29"/>
  <c r="E120" i="19" s="1"/>
  <c r="V126" i="29"/>
  <c r="B126" i="29"/>
  <c r="A120" i="19" s="1"/>
  <c r="F120" i="19" s="1"/>
  <c r="E126" i="29"/>
  <c r="H126" i="29"/>
  <c r="R126" i="29"/>
  <c r="D120" i="19" s="1"/>
  <c r="I126" i="29"/>
  <c r="L126" i="29"/>
  <c r="AF131" i="29"/>
  <c r="A127" i="29"/>
  <c r="K127" i="29" s="1"/>
  <c r="B126" i="27"/>
  <c r="F126" i="27"/>
  <c r="D126" i="27"/>
  <c r="G126" i="27"/>
  <c r="H126" i="27"/>
  <c r="E126" i="27"/>
  <c r="I126" i="27"/>
  <c r="C126" i="27"/>
  <c r="S128" i="27"/>
  <c r="A127" i="27"/>
  <c r="I126" i="26"/>
  <c r="D126" i="26"/>
  <c r="B126" i="26"/>
  <c r="J126" i="26"/>
  <c r="C126" i="26"/>
  <c r="E126" i="26"/>
  <c r="F126" i="26"/>
  <c r="K126" i="26"/>
  <c r="G126" i="26"/>
  <c r="H126" i="26"/>
  <c r="L126" i="26"/>
  <c r="M126" i="26"/>
  <c r="W134" i="26"/>
  <c r="A127" i="26"/>
  <c r="D127" i="20"/>
  <c r="U127" i="20"/>
  <c r="B127" i="20"/>
  <c r="E127" i="20"/>
  <c r="V127" i="20"/>
  <c r="T127" i="20"/>
  <c r="C127" i="20"/>
  <c r="K127" i="20"/>
  <c r="P127" i="20"/>
  <c r="M127" i="20"/>
  <c r="L127" i="20"/>
  <c r="G127" i="20"/>
  <c r="O127" i="20"/>
  <c r="H127" i="20"/>
  <c r="Q127" i="20"/>
  <c r="R127" i="20"/>
  <c r="A128" i="20"/>
  <c r="N127" i="20"/>
  <c r="S127" i="20"/>
  <c r="F127" i="20"/>
  <c r="J127" i="20"/>
  <c r="I127" i="20"/>
  <c r="AA135" i="22"/>
  <c r="A128" i="22"/>
  <c r="B126" i="23"/>
  <c r="L126" i="23"/>
  <c r="I126" i="23"/>
  <c r="D126" i="23"/>
  <c r="M126" i="23"/>
  <c r="H126" i="23"/>
  <c r="C126" i="23"/>
  <c r="F126" i="23"/>
  <c r="P126" i="23"/>
  <c r="Q126" i="23"/>
  <c r="O126" i="23"/>
  <c r="G126" i="23"/>
  <c r="J126" i="23"/>
  <c r="K126" i="23"/>
  <c r="E126" i="23"/>
  <c r="N126" i="23"/>
  <c r="AA133" i="23"/>
  <c r="A127" i="23"/>
  <c r="F126" i="9"/>
  <c r="J126" i="9"/>
  <c r="H126" i="9"/>
  <c r="E126" i="9"/>
  <c r="L126" i="9"/>
  <c r="I126" i="9"/>
  <c r="B126" i="9"/>
  <c r="M126" i="9"/>
  <c r="O126" i="9"/>
  <c r="G126" i="9"/>
  <c r="K126" i="9"/>
  <c r="N126" i="9"/>
  <c r="Q126" i="9"/>
  <c r="C126" i="9"/>
  <c r="D126" i="9"/>
  <c r="P126" i="9"/>
  <c r="O127" i="22"/>
  <c r="M127" i="22"/>
  <c r="H127" i="22"/>
  <c r="K127" i="22"/>
  <c r="I127" i="22"/>
  <c r="J127" i="22"/>
  <c r="L127" i="22"/>
  <c r="B127" i="22"/>
  <c r="D127" i="22"/>
  <c r="F127" i="22"/>
  <c r="G127" i="22"/>
  <c r="Q127" i="22"/>
  <c r="E127" i="22"/>
  <c r="N127" i="22"/>
  <c r="C127" i="22"/>
  <c r="P127" i="22"/>
  <c r="AA130" i="9"/>
  <c r="A127" i="9"/>
  <c r="S133" i="7"/>
  <c r="A128" i="7"/>
  <c r="C127" i="7"/>
  <c r="G127" i="7"/>
  <c r="E127" i="7"/>
  <c r="D127" i="7"/>
  <c r="B127" i="7"/>
  <c r="I127" i="7"/>
  <c r="F127" i="7"/>
  <c r="H127" i="7"/>
  <c r="H126" i="15"/>
  <c r="E126" i="15"/>
  <c r="I126" i="15"/>
  <c r="G126" i="15"/>
  <c r="D126" i="15"/>
  <c r="B126" i="15"/>
  <c r="C126" i="15"/>
  <c r="F126" i="15"/>
  <c r="S129" i="15"/>
  <c r="A127" i="15"/>
  <c r="I128" i="13"/>
  <c r="E128" i="13"/>
  <c r="H128" i="13"/>
  <c r="F128" i="13"/>
  <c r="C128" i="13"/>
  <c r="B128" i="13"/>
  <c r="D128" i="13"/>
  <c r="G128" i="13"/>
  <c r="A129" i="13"/>
  <c r="S128" i="13"/>
  <c r="B128" i="25"/>
  <c r="G128" i="25"/>
  <c r="C128" i="25"/>
  <c r="F128" i="25"/>
  <c r="D128" i="25"/>
  <c r="E128" i="25"/>
  <c r="A129" i="25"/>
  <c r="AF134" i="20"/>
  <c r="L128" i="30"/>
  <c r="J128" i="30"/>
  <c r="H128" i="30"/>
  <c r="C128" i="30"/>
  <c r="E128" i="30"/>
  <c r="K128" i="30"/>
  <c r="D128" i="30"/>
  <c r="F128" i="30"/>
  <c r="I128" i="30"/>
  <c r="B128" i="30"/>
  <c r="A129" i="30"/>
  <c r="G129" i="30" s="1"/>
  <c r="J127" i="21"/>
  <c r="I127" i="21"/>
  <c r="B127" i="21"/>
  <c r="K127" i="21"/>
  <c r="C127" i="21"/>
  <c r="F127" i="21"/>
  <c r="Q127" i="21"/>
  <c r="H127" i="21"/>
  <c r="N127" i="21"/>
  <c r="E127" i="21"/>
  <c r="G127" i="21"/>
  <c r="L127" i="21"/>
  <c r="O127" i="21"/>
  <c r="M127" i="21"/>
  <c r="P127" i="21"/>
  <c r="D127" i="21"/>
  <c r="A128" i="21"/>
  <c r="V137" i="30"/>
  <c r="H126" i="28"/>
  <c r="F126" i="28"/>
  <c r="B126" i="28"/>
  <c r="I126" i="28"/>
  <c r="E126" i="28"/>
  <c r="J126" i="28"/>
  <c r="O126" i="28"/>
  <c r="K126" i="28"/>
  <c r="G126" i="28"/>
  <c r="C126" i="28"/>
  <c r="P126" i="28"/>
  <c r="N126" i="28"/>
  <c r="D126" i="28"/>
  <c r="Q126" i="28"/>
  <c r="L126" i="28"/>
  <c r="M126" i="28"/>
  <c r="AA134" i="28"/>
  <c r="A127" i="28"/>
  <c r="Q135" i="25"/>
  <c r="AA156" i="21"/>
  <c r="A122" i="17"/>
  <c r="B128" i="14"/>
  <c r="I128" i="14"/>
  <c r="L128" i="14"/>
  <c r="C128" i="14"/>
  <c r="F128" i="14"/>
  <c r="D128" i="14"/>
  <c r="H128" i="14"/>
  <c r="K128" i="14"/>
  <c r="G128" i="14"/>
  <c r="B122" i="17" s="1"/>
  <c r="E128" i="14"/>
  <c r="J128" i="14"/>
  <c r="V133" i="14"/>
  <c r="A129" i="14"/>
  <c r="E63" i="17"/>
  <c r="K68" i="14"/>
  <c r="I129" i="16"/>
  <c r="E129" i="16"/>
  <c r="G129" i="16"/>
  <c r="F129" i="16"/>
  <c r="B129" i="16"/>
  <c r="D129" i="16"/>
  <c r="H129" i="16"/>
  <c r="C129" i="16"/>
  <c r="S134" i="16"/>
  <c r="A130" i="16"/>
  <c r="B121" i="19" l="1"/>
  <c r="U69" i="20"/>
  <c r="T70" i="20"/>
  <c r="E64" i="19" s="1"/>
  <c r="O36" i="9"/>
  <c r="P35" i="9"/>
  <c r="U46" i="29"/>
  <c r="T47" i="29"/>
  <c r="D122" i="17"/>
  <c r="F122" i="17"/>
  <c r="C122" i="17"/>
  <c r="L122" i="17"/>
  <c r="E122" i="17"/>
  <c r="P127" i="29"/>
  <c r="C121" i="19" s="1"/>
  <c r="S127" i="29"/>
  <c r="B127" i="29"/>
  <c r="A121" i="19" s="1"/>
  <c r="F121" i="19" s="1"/>
  <c r="T127" i="29"/>
  <c r="E121" i="19" s="1"/>
  <c r="F127" i="29"/>
  <c r="V127" i="29"/>
  <c r="R127" i="29"/>
  <c r="D121" i="19" s="1"/>
  <c r="M127" i="29"/>
  <c r="Q127" i="29"/>
  <c r="I127" i="29"/>
  <c r="N127" i="29"/>
  <c r="L121" i="19" s="1"/>
  <c r="D127" i="29"/>
  <c r="L127" i="29"/>
  <c r="E127" i="29"/>
  <c r="G127" i="29"/>
  <c r="J127" i="29"/>
  <c r="H127" i="29"/>
  <c r="O127" i="29"/>
  <c r="U127" i="29"/>
  <c r="C127" i="29"/>
  <c r="AF132" i="29"/>
  <c r="A128" i="29"/>
  <c r="K128" i="29" s="1"/>
  <c r="I127" i="27"/>
  <c r="F127" i="27"/>
  <c r="C127" i="27"/>
  <c r="H127" i="27"/>
  <c r="E127" i="27"/>
  <c r="B127" i="27"/>
  <c r="D127" i="27"/>
  <c r="G127" i="27"/>
  <c r="S129" i="27"/>
  <c r="A128" i="27"/>
  <c r="G127" i="26"/>
  <c r="I127" i="26"/>
  <c r="D127" i="26"/>
  <c r="C127" i="26"/>
  <c r="F127" i="26"/>
  <c r="J127" i="26"/>
  <c r="B127" i="26"/>
  <c r="H127" i="26"/>
  <c r="E127" i="26"/>
  <c r="L127" i="26"/>
  <c r="M127" i="26"/>
  <c r="K127" i="26"/>
  <c r="W135" i="26"/>
  <c r="A128" i="26"/>
  <c r="D127" i="9"/>
  <c r="J127" i="9"/>
  <c r="Q127" i="9"/>
  <c r="K127" i="9"/>
  <c r="C127" i="9"/>
  <c r="P127" i="9"/>
  <c r="M127" i="9"/>
  <c r="H127" i="9"/>
  <c r="G127" i="9"/>
  <c r="N127" i="9"/>
  <c r="O127" i="9"/>
  <c r="B127" i="9"/>
  <c r="L127" i="9"/>
  <c r="I127" i="9"/>
  <c r="E127" i="9"/>
  <c r="F127" i="9"/>
  <c r="AA131" i="9"/>
  <c r="A128" i="9"/>
  <c r="N128" i="20"/>
  <c r="B128" i="20"/>
  <c r="J128" i="20"/>
  <c r="H128" i="20"/>
  <c r="Q128" i="20"/>
  <c r="A129" i="20"/>
  <c r="V128" i="20"/>
  <c r="E128" i="20"/>
  <c r="G128" i="20"/>
  <c r="F128" i="20"/>
  <c r="O128" i="20"/>
  <c r="T128" i="20"/>
  <c r="I128" i="20"/>
  <c r="C128" i="20"/>
  <c r="L128" i="20"/>
  <c r="R128" i="20"/>
  <c r="P128" i="20"/>
  <c r="U128" i="20"/>
  <c r="M128" i="20"/>
  <c r="K128" i="20"/>
  <c r="D128" i="20"/>
  <c r="S128" i="20"/>
  <c r="N128" i="22"/>
  <c r="D128" i="22"/>
  <c r="O128" i="22"/>
  <c r="L128" i="22"/>
  <c r="B128" i="22"/>
  <c r="J128" i="22"/>
  <c r="I128" i="22"/>
  <c r="K128" i="22"/>
  <c r="F128" i="22"/>
  <c r="M128" i="22"/>
  <c r="E128" i="22"/>
  <c r="H128" i="22"/>
  <c r="C128" i="22"/>
  <c r="G128" i="22"/>
  <c r="P128" i="22"/>
  <c r="Q128" i="22"/>
  <c r="AA136" i="22"/>
  <c r="A129" i="22"/>
  <c r="J127" i="23"/>
  <c r="L127" i="23"/>
  <c r="Q127" i="23"/>
  <c r="B127" i="23"/>
  <c r="N127" i="23"/>
  <c r="H127" i="23"/>
  <c r="O127" i="23"/>
  <c r="D127" i="23"/>
  <c r="E127" i="23"/>
  <c r="F127" i="23"/>
  <c r="K127" i="23"/>
  <c r="P127" i="23"/>
  <c r="I127" i="23"/>
  <c r="C127" i="23"/>
  <c r="G127" i="23"/>
  <c r="M127" i="23"/>
  <c r="AA134" i="23"/>
  <c r="A128" i="23"/>
  <c r="S130" i="15"/>
  <c r="A128" i="15"/>
  <c r="A130" i="13"/>
  <c r="S129" i="13"/>
  <c r="F129" i="13"/>
  <c r="B129" i="13"/>
  <c r="C129" i="13"/>
  <c r="D129" i="13"/>
  <c r="I129" i="13"/>
  <c r="H129" i="13"/>
  <c r="G129" i="13"/>
  <c r="E129" i="13"/>
  <c r="B127" i="15"/>
  <c r="C127" i="15"/>
  <c r="H127" i="15"/>
  <c r="E127" i="15"/>
  <c r="F127" i="15"/>
  <c r="D127" i="15"/>
  <c r="G127" i="15"/>
  <c r="I127" i="15"/>
  <c r="E128" i="7"/>
  <c r="H128" i="7"/>
  <c r="F128" i="7"/>
  <c r="D128" i="7"/>
  <c r="B128" i="7"/>
  <c r="G128" i="7"/>
  <c r="I128" i="7"/>
  <c r="C128" i="7"/>
  <c r="A129" i="7"/>
  <c r="S134" i="7"/>
  <c r="V138" i="30"/>
  <c r="N128" i="21"/>
  <c r="J128" i="21"/>
  <c r="H128" i="21"/>
  <c r="E128" i="21"/>
  <c r="G128" i="21"/>
  <c r="D128" i="21"/>
  <c r="M128" i="21"/>
  <c r="L128" i="21"/>
  <c r="I128" i="21"/>
  <c r="Q128" i="21"/>
  <c r="P128" i="21"/>
  <c r="K128" i="21"/>
  <c r="B128" i="21"/>
  <c r="O128" i="21"/>
  <c r="C128" i="21"/>
  <c r="F128" i="21"/>
  <c r="A129" i="21"/>
  <c r="P127" i="28"/>
  <c r="J127" i="28"/>
  <c r="G127" i="28"/>
  <c r="N127" i="28"/>
  <c r="I127" i="28"/>
  <c r="D127" i="28"/>
  <c r="E127" i="28"/>
  <c r="M127" i="28"/>
  <c r="C127" i="28"/>
  <c r="B127" i="28"/>
  <c r="H127" i="28"/>
  <c r="O127" i="28"/>
  <c r="Q127" i="28"/>
  <c r="L127" i="28"/>
  <c r="F127" i="28"/>
  <c r="K127" i="28"/>
  <c r="Q136" i="25"/>
  <c r="A128" i="28"/>
  <c r="AA135" i="28"/>
  <c r="AF135" i="20"/>
  <c r="E129" i="30"/>
  <c r="F129" i="30"/>
  <c r="H129" i="30"/>
  <c r="I129" i="30"/>
  <c r="J129" i="30"/>
  <c r="L129" i="30"/>
  <c r="D129" i="30"/>
  <c r="K129" i="30"/>
  <c r="C129" i="30"/>
  <c r="B129" i="30"/>
  <c r="A130" i="30"/>
  <c r="G130" i="30" s="1"/>
  <c r="AA157" i="21"/>
  <c r="F129" i="25"/>
  <c r="D129" i="25"/>
  <c r="G129" i="25"/>
  <c r="B129" i="25"/>
  <c r="E129" i="25"/>
  <c r="C129" i="25"/>
  <c r="A130" i="25"/>
  <c r="F130" i="16"/>
  <c r="C130" i="16"/>
  <c r="D130" i="16"/>
  <c r="B130" i="16"/>
  <c r="G130" i="16"/>
  <c r="H130" i="16"/>
  <c r="E130" i="16"/>
  <c r="I130" i="16"/>
  <c r="S135" i="16"/>
  <c r="A131" i="16"/>
  <c r="E62" i="17"/>
  <c r="K67" i="14"/>
  <c r="A123" i="17"/>
  <c r="B129" i="14"/>
  <c r="G129" i="14"/>
  <c r="B123" i="17" s="1"/>
  <c r="L129" i="14"/>
  <c r="D129" i="14"/>
  <c r="K129" i="14"/>
  <c r="E123" i="17" s="1"/>
  <c r="J129" i="14"/>
  <c r="H129" i="14"/>
  <c r="F129" i="14"/>
  <c r="C129" i="14"/>
  <c r="I129" i="14"/>
  <c r="E129" i="14"/>
  <c r="V134" i="14"/>
  <c r="A130" i="14"/>
  <c r="U45" i="29" l="1"/>
  <c r="T46" i="29"/>
  <c r="P34" i="9"/>
  <c r="O35" i="9"/>
  <c r="U68" i="20"/>
  <c r="T69" i="20"/>
  <c r="E63" i="19" s="1"/>
  <c r="B122" i="19"/>
  <c r="D123" i="17"/>
  <c r="L123" i="17"/>
  <c r="C123" i="17"/>
  <c r="F123" i="17"/>
  <c r="D128" i="29"/>
  <c r="S128" i="29"/>
  <c r="P128" i="29"/>
  <c r="C122" i="19" s="1"/>
  <c r="I128" i="29"/>
  <c r="C128" i="29"/>
  <c r="H128" i="29"/>
  <c r="E128" i="29"/>
  <c r="R128" i="29"/>
  <c r="D122" i="19" s="1"/>
  <c r="O128" i="29"/>
  <c r="Q128" i="29"/>
  <c r="V128" i="29"/>
  <c r="M128" i="29"/>
  <c r="F128" i="29"/>
  <c r="L128" i="29"/>
  <c r="B128" i="29"/>
  <c r="A122" i="19" s="1"/>
  <c r="F122" i="19" s="1"/>
  <c r="N128" i="29"/>
  <c r="L122" i="19" s="1"/>
  <c r="J128" i="29"/>
  <c r="U128" i="29"/>
  <c r="G128" i="29"/>
  <c r="T128" i="29"/>
  <c r="E122" i="19" s="1"/>
  <c r="AF133" i="29"/>
  <c r="A129" i="29"/>
  <c r="K129" i="29" s="1"/>
  <c r="E128" i="27"/>
  <c r="I128" i="27"/>
  <c r="F128" i="27"/>
  <c r="G128" i="27"/>
  <c r="H128" i="27"/>
  <c r="D128" i="27"/>
  <c r="C128" i="27"/>
  <c r="B128" i="27"/>
  <c r="S130" i="27"/>
  <c r="A129" i="27"/>
  <c r="C128" i="26"/>
  <c r="G128" i="26"/>
  <c r="I128" i="26"/>
  <c r="B128" i="26"/>
  <c r="F128" i="26"/>
  <c r="D128" i="26"/>
  <c r="L128" i="26"/>
  <c r="J128" i="26"/>
  <c r="H128" i="26"/>
  <c r="M128" i="26"/>
  <c r="E128" i="26"/>
  <c r="K128" i="26"/>
  <c r="W136" i="26"/>
  <c r="A129" i="26"/>
  <c r="V129" i="20"/>
  <c r="D129" i="20"/>
  <c r="T129" i="20"/>
  <c r="H129" i="20"/>
  <c r="S129" i="20"/>
  <c r="J129" i="20"/>
  <c r="I129" i="20"/>
  <c r="Q129" i="20"/>
  <c r="R129" i="20"/>
  <c r="C129" i="20"/>
  <c r="P129" i="20"/>
  <c r="F129" i="20"/>
  <c r="L129" i="20"/>
  <c r="G129" i="20"/>
  <c r="N129" i="20"/>
  <c r="B129" i="20"/>
  <c r="M129" i="20"/>
  <c r="E129" i="20"/>
  <c r="U129" i="20"/>
  <c r="A130" i="20"/>
  <c r="O129" i="20"/>
  <c r="K129" i="20"/>
  <c r="G128" i="23"/>
  <c r="M128" i="23"/>
  <c r="C128" i="23"/>
  <c r="B128" i="23"/>
  <c r="I128" i="23"/>
  <c r="H128" i="23"/>
  <c r="Q128" i="23"/>
  <c r="N128" i="23"/>
  <c r="F128" i="23"/>
  <c r="E128" i="23"/>
  <c r="K128" i="23"/>
  <c r="J128" i="23"/>
  <c r="D128" i="23"/>
  <c r="P128" i="23"/>
  <c r="O128" i="23"/>
  <c r="L128" i="23"/>
  <c r="I128" i="9"/>
  <c r="O128" i="9"/>
  <c r="E128" i="9"/>
  <c r="P128" i="9"/>
  <c r="D128" i="9"/>
  <c r="G128" i="9"/>
  <c r="F128" i="9"/>
  <c r="L128" i="9"/>
  <c r="B128" i="9"/>
  <c r="H128" i="9"/>
  <c r="C128" i="9"/>
  <c r="N128" i="9"/>
  <c r="K128" i="9"/>
  <c r="M128" i="9"/>
  <c r="J128" i="9"/>
  <c r="Q128" i="9"/>
  <c r="G129" i="22"/>
  <c r="B129" i="22"/>
  <c r="E129" i="22"/>
  <c r="I129" i="22"/>
  <c r="N129" i="22"/>
  <c r="H129" i="22"/>
  <c r="L129" i="22"/>
  <c r="Q129" i="22"/>
  <c r="K129" i="22"/>
  <c r="O129" i="22"/>
  <c r="J129" i="22"/>
  <c r="M129" i="22"/>
  <c r="D129" i="22"/>
  <c r="P129" i="22"/>
  <c r="F129" i="22"/>
  <c r="C129" i="22"/>
  <c r="AA135" i="23"/>
  <c r="A129" i="23"/>
  <c r="AA132" i="9"/>
  <c r="A129" i="9"/>
  <c r="AA137" i="22"/>
  <c r="A130" i="22"/>
  <c r="S135" i="7"/>
  <c r="A130" i="7"/>
  <c r="S130" i="13"/>
  <c r="A131" i="13"/>
  <c r="B130" i="13"/>
  <c r="C130" i="13"/>
  <c r="I130" i="13"/>
  <c r="E130" i="13"/>
  <c r="D130" i="13"/>
  <c r="G130" i="13"/>
  <c r="F130" i="13"/>
  <c r="H130" i="13"/>
  <c r="G128" i="15"/>
  <c r="I128" i="15"/>
  <c r="H128" i="15"/>
  <c r="D128" i="15"/>
  <c r="C128" i="15"/>
  <c r="F128" i="15"/>
  <c r="B128" i="15"/>
  <c r="E128" i="15"/>
  <c r="B129" i="7"/>
  <c r="G129" i="7"/>
  <c r="E129" i="7"/>
  <c r="C129" i="7"/>
  <c r="H129" i="7"/>
  <c r="D129" i="7"/>
  <c r="F129" i="7"/>
  <c r="I129" i="7"/>
  <c r="S131" i="15"/>
  <c r="A129" i="15"/>
  <c r="AF136" i="20"/>
  <c r="C130" i="25"/>
  <c r="F130" i="25"/>
  <c r="B130" i="25"/>
  <c r="G130" i="25"/>
  <c r="D130" i="25"/>
  <c r="E130" i="25"/>
  <c r="A131" i="25"/>
  <c r="Q137" i="25"/>
  <c r="C129" i="21"/>
  <c r="N129" i="21"/>
  <c r="D129" i="21"/>
  <c r="Q129" i="21"/>
  <c r="B129" i="21"/>
  <c r="I129" i="21"/>
  <c r="M129" i="21"/>
  <c r="J129" i="21"/>
  <c r="E129" i="21"/>
  <c r="H129" i="21"/>
  <c r="L129" i="21"/>
  <c r="G129" i="21"/>
  <c r="P129" i="21"/>
  <c r="F129" i="21"/>
  <c r="K129" i="21"/>
  <c r="O129" i="21"/>
  <c r="A130" i="21"/>
  <c r="H130" i="30"/>
  <c r="C130" i="30"/>
  <c r="D130" i="30"/>
  <c r="B130" i="30"/>
  <c r="L130" i="30"/>
  <c r="I130" i="30"/>
  <c r="E130" i="30"/>
  <c r="K130" i="30"/>
  <c r="J130" i="30"/>
  <c r="F130" i="30"/>
  <c r="A131" i="30"/>
  <c r="G131" i="30" s="1"/>
  <c r="AA158" i="21"/>
  <c r="AA136" i="28"/>
  <c r="A129" i="28"/>
  <c r="P128" i="28"/>
  <c r="F128" i="28"/>
  <c r="I128" i="28"/>
  <c r="M128" i="28"/>
  <c r="E128" i="28"/>
  <c r="L128" i="28"/>
  <c r="J128" i="28"/>
  <c r="B128" i="28"/>
  <c r="Q128" i="28"/>
  <c r="C128" i="28"/>
  <c r="D128" i="28"/>
  <c r="O128" i="28"/>
  <c r="H128" i="28"/>
  <c r="G128" i="28"/>
  <c r="N128" i="28"/>
  <c r="K128" i="28"/>
  <c r="V139" i="30"/>
  <c r="A124" i="17"/>
  <c r="G130" i="14"/>
  <c r="B124" i="17" s="1"/>
  <c r="C130" i="14"/>
  <c r="E130" i="14"/>
  <c r="J130" i="14"/>
  <c r="D130" i="14"/>
  <c r="I130" i="14"/>
  <c r="K130" i="14"/>
  <c r="B130" i="14"/>
  <c r="L130" i="14"/>
  <c r="F130" i="14"/>
  <c r="H130" i="14"/>
  <c r="V135" i="14"/>
  <c r="A131" i="14"/>
  <c r="E61" i="17"/>
  <c r="K66" i="14"/>
  <c r="C131" i="16"/>
  <c r="F131" i="16"/>
  <c r="B131" i="16"/>
  <c r="H131" i="16"/>
  <c r="D131" i="16"/>
  <c r="E131" i="16"/>
  <c r="I131" i="16"/>
  <c r="G131" i="16"/>
  <c r="S136" i="16"/>
  <c r="A132" i="16"/>
  <c r="U67" i="20" l="1"/>
  <c r="T68" i="20"/>
  <c r="E62" i="19" s="1"/>
  <c r="P33" i="9"/>
  <c r="O34" i="9"/>
  <c r="U44" i="29"/>
  <c r="T45" i="29"/>
  <c r="B123" i="19"/>
  <c r="D124" i="17"/>
  <c r="C124" i="17"/>
  <c r="L124" i="17"/>
  <c r="F124" i="17"/>
  <c r="E124" i="17"/>
  <c r="S129" i="29"/>
  <c r="B129" i="29"/>
  <c r="A123" i="19" s="1"/>
  <c r="F123" i="19" s="1"/>
  <c r="Q129" i="29"/>
  <c r="N129" i="29"/>
  <c r="L123" i="19" s="1"/>
  <c r="R129" i="29"/>
  <c r="D123" i="19" s="1"/>
  <c r="H129" i="29"/>
  <c r="C129" i="29"/>
  <c r="E129" i="29"/>
  <c r="G129" i="29"/>
  <c r="L129" i="29"/>
  <c r="I129" i="29"/>
  <c r="T129" i="29"/>
  <c r="E123" i="19" s="1"/>
  <c r="P129" i="29"/>
  <c r="C123" i="19" s="1"/>
  <c r="V129" i="29"/>
  <c r="D129" i="29"/>
  <c r="O129" i="29"/>
  <c r="J129" i="29"/>
  <c r="M129" i="29"/>
  <c r="U129" i="29"/>
  <c r="F129" i="29"/>
  <c r="AF134" i="29"/>
  <c r="A130" i="29"/>
  <c r="K130" i="29" s="1"/>
  <c r="B129" i="27"/>
  <c r="H129" i="27"/>
  <c r="G129" i="27"/>
  <c r="C129" i="27"/>
  <c r="D129" i="27"/>
  <c r="I129" i="27"/>
  <c r="F129" i="27"/>
  <c r="E129" i="27"/>
  <c r="S131" i="27"/>
  <c r="A130" i="27"/>
  <c r="C129" i="26"/>
  <c r="I129" i="26"/>
  <c r="M129" i="26"/>
  <c r="H129" i="26"/>
  <c r="B129" i="26"/>
  <c r="G129" i="26"/>
  <c r="F129" i="26"/>
  <c r="J129" i="26"/>
  <c r="L129" i="26"/>
  <c r="K129" i="26"/>
  <c r="E129" i="26"/>
  <c r="D129" i="26"/>
  <c r="W137" i="26"/>
  <c r="A130" i="26"/>
  <c r="O130" i="20"/>
  <c r="I130" i="20"/>
  <c r="E130" i="20"/>
  <c r="V130" i="20"/>
  <c r="K130" i="20"/>
  <c r="T130" i="20"/>
  <c r="R130" i="20"/>
  <c r="H130" i="20"/>
  <c r="A131" i="20"/>
  <c r="D130" i="20"/>
  <c r="B130" i="20"/>
  <c r="C130" i="20"/>
  <c r="P130" i="20"/>
  <c r="L130" i="20"/>
  <c r="F130" i="20"/>
  <c r="S130" i="20"/>
  <c r="U130" i="20"/>
  <c r="J130" i="20"/>
  <c r="G130" i="20"/>
  <c r="N130" i="20"/>
  <c r="M130" i="20"/>
  <c r="Q130" i="20"/>
  <c r="C130" i="22"/>
  <c r="P130" i="22"/>
  <c r="J130" i="22"/>
  <c r="O130" i="22"/>
  <c r="K130" i="22"/>
  <c r="L130" i="22"/>
  <c r="I130" i="22"/>
  <c r="N130" i="22"/>
  <c r="M130" i="22"/>
  <c r="Q130" i="22"/>
  <c r="E130" i="22"/>
  <c r="G130" i="22"/>
  <c r="D130" i="22"/>
  <c r="B130" i="22"/>
  <c r="H130" i="22"/>
  <c r="F130" i="22"/>
  <c r="A131" i="22"/>
  <c r="AA138" i="22"/>
  <c r="G129" i="9"/>
  <c r="C129" i="9"/>
  <c r="M129" i="9"/>
  <c r="B129" i="9"/>
  <c r="L129" i="9"/>
  <c r="F129" i="9"/>
  <c r="K129" i="9"/>
  <c r="Q129" i="9"/>
  <c r="P129" i="9"/>
  <c r="J129" i="9"/>
  <c r="E129" i="9"/>
  <c r="N129" i="9"/>
  <c r="O129" i="9"/>
  <c r="D129" i="9"/>
  <c r="I129" i="9"/>
  <c r="H129" i="9"/>
  <c r="AA133" i="9"/>
  <c r="A130" i="9"/>
  <c r="B129" i="23"/>
  <c r="C129" i="23"/>
  <c r="I129" i="23"/>
  <c r="Q129" i="23"/>
  <c r="G129" i="23"/>
  <c r="O129" i="23"/>
  <c r="P129" i="23"/>
  <c r="M129" i="23"/>
  <c r="L129" i="23"/>
  <c r="N129" i="23"/>
  <c r="E129" i="23"/>
  <c r="K129" i="23"/>
  <c r="D129" i="23"/>
  <c r="H129" i="23"/>
  <c r="F129" i="23"/>
  <c r="J129" i="23"/>
  <c r="AA136" i="23"/>
  <c r="A130" i="23"/>
  <c r="S132" i="15"/>
  <c r="A130" i="15"/>
  <c r="D131" i="13"/>
  <c r="B131" i="13"/>
  <c r="G131" i="13"/>
  <c r="E131" i="13"/>
  <c r="I131" i="13"/>
  <c r="F131" i="13"/>
  <c r="H131" i="13"/>
  <c r="C131" i="13"/>
  <c r="B130" i="7"/>
  <c r="D130" i="7"/>
  <c r="H130" i="7"/>
  <c r="I130" i="7"/>
  <c r="C130" i="7"/>
  <c r="F130" i="7"/>
  <c r="E130" i="7"/>
  <c r="G130" i="7"/>
  <c r="A132" i="13"/>
  <c r="S131" i="13"/>
  <c r="S136" i="7"/>
  <c r="S137" i="7" s="1"/>
  <c r="S138" i="7" s="1"/>
  <c r="S139" i="7" s="1"/>
  <c r="S140" i="7" s="1"/>
  <c r="S141" i="7" s="1"/>
  <c r="S142" i="7" s="1"/>
  <c r="S143" i="7" s="1"/>
  <c r="S144" i="7" s="1"/>
  <c r="S145" i="7" s="1"/>
  <c r="S146" i="7" s="1"/>
  <c r="S147" i="7" s="1"/>
  <c r="S148" i="7" s="1"/>
  <c r="S149" i="7" s="1"/>
  <c r="S150" i="7" s="1"/>
  <c r="S151" i="7" s="1"/>
  <c r="S152" i="7" s="1"/>
  <c r="S153" i="7" s="1"/>
  <c r="S154" i="7" s="1"/>
  <c r="S155" i="7" s="1"/>
  <c r="S156" i="7" s="1"/>
  <c r="S157" i="7" s="1"/>
  <c r="S158" i="7" s="1"/>
  <c r="S159" i="7" s="1"/>
  <c r="S160" i="7" s="1"/>
  <c r="S161" i="7" s="1"/>
  <c r="S162" i="7" s="1"/>
  <c r="S163" i="7" s="1"/>
  <c r="S164" i="7" s="1"/>
  <c r="S165" i="7" s="1"/>
  <c r="S166" i="7" s="1"/>
  <c r="S167" i="7" s="1"/>
  <c r="S168" i="7" s="1"/>
  <c r="S169" i="7" s="1"/>
  <c r="S170" i="7" s="1"/>
  <c r="S171" i="7" s="1"/>
  <c r="S172" i="7" s="1"/>
  <c r="S173" i="7" s="1"/>
  <c r="S174" i="7" s="1"/>
  <c r="S175" i="7" s="1"/>
  <c r="S176" i="7" s="1"/>
  <c r="S177" i="7" s="1"/>
  <c r="S178" i="7" s="1"/>
  <c r="S179" i="7" s="1"/>
  <c r="S180" i="7" s="1"/>
  <c r="S181" i="7" s="1"/>
  <c r="S182" i="7" s="1"/>
  <c r="S183" i="7" s="1"/>
  <c r="S184" i="7" s="1"/>
  <c r="S185" i="7" s="1"/>
  <c r="S186" i="7" s="1"/>
  <c r="S187" i="7" s="1"/>
  <c r="S188" i="7" s="1"/>
  <c r="S189" i="7" s="1"/>
  <c r="S190" i="7" s="1"/>
  <c r="S191" i="7" s="1"/>
  <c r="S192" i="7" s="1"/>
  <c r="S193" i="7" s="1"/>
  <c r="S194" i="7" s="1"/>
  <c r="S195" i="7" s="1"/>
  <c r="S196" i="7" s="1"/>
  <c r="S197" i="7" s="1"/>
  <c r="S198" i="7" s="1"/>
  <c r="S199" i="7" s="1"/>
  <c r="S200" i="7" s="1"/>
  <c r="S201" i="7" s="1"/>
  <c r="S202" i="7" s="1"/>
  <c r="S203" i="7" s="1"/>
  <c r="S204" i="7" s="1"/>
  <c r="S205" i="7" s="1"/>
  <c r="S206" i="7" s="1"/>
  <c r="S207" i="7" s="1"/>
  <c r="S208" i="7" s="1"/>
  <c r="S209" i="7" s="1"/>
  <c r="S210" i="7" s="1"/>
  <c r="S211" i="7" s="1"/>
  <c r="S212" i="7" s="1"/>
  <c r="S213" i="7" s="1"/>
  <c r="S214" i="7" s="1"/>
  <c r="S215" i="7" s="1"/>
  <c r="S216" i="7" s="1"/>
  <c r="S217" i="7" s="1"/>
  <c r="S218" i="7" s="1"/>
  <c r="S219" i="7" s="1"/>
  <c r="S220" i="7" s="1"/>
  <c r="S221" i="7" s="1"/>
  <c r="S222" i="7" s="1"/>
  <c r="S223" i="7" s="1"/>
  <c r="S224" i="7" s="1"/>
  <c r="S225" i="7" s="1"/>
  <c r="S226" i="7" s="1"/>
  <c r="S227" i="7" s="1"/>
  <c r="S228" i="7" s="1"/>
  <c r="S229" i="7" s="1"/>
  <c r="S230" i="7" s="1"/>
  <c r="S231" i="7" s="1"/>
  <c r="S232" i="7" s="1"/>
  <c r="S233" i="7" s="1"/>
  <c r="S234" i="7" s="1"/>
  <c r="S235" i="7" s="1"/>
  <c r="S236" i="7" s="1"/>
  <c r="S237" i="7" s="1"/>
  <c r="S238" i="7" s="1"/>
  <c r="S239" i="7" s="1"/>
  <c r="S240" i="7" s="1"/>
  <c r="S241" i="7" s="1"/>
  <c r="S242" i="7" s="1"/>
  <c r="S243" i="7" s="1"/>
  <c r="S244" i="7" s="1"/>
  <c r="S245" i="7" s="1"/>
  <c r="S246" i="7" s="1"/>
  <c r="S247" i="7" s="1"/>
  <c r="S248" i="7" s="1"/>
  <c r="S249" i="7" s="1"/>
  <c r="S250" i="7" s="1"/>
  <c r="S251" i="7" s="1"/>
  <c r="S252" i="7" s="1"/>
  <c r="S253" i="7" s="1"/>
  <c r="S254" i="7" s="1"/>
  <c r="S255" i="7" s="1"/>
  <c r="S256" i="7" s="1"/>
  <c r="S257" i="7" s="1"/>
  <c r="S258" i="7" s="1"/>
  <c r="S259" i="7" s="1"/>
  <c r="S260" i="7" s="1"/>
  <c r="S261" i="7" s="1"/>
  <c r="S262" i="7" s="1"/>
  <c r="S263" i="7" s="1"/>
  <c r="S264" i="7" s="1"/>
  <c r="S265" i="7" s="1"/>
  <c r="S266" i="7" s="1"/>
  <c r="S267" i="7" s="1"/>
  <c r="S268" i="7" s="1"/>
  <c r="S269" i="7" s="1"/>
  <c r="S270" i="7" s="1"/>
  <c r="S271" i="7" s="1"/>
  <c r="S272" i="7" s="1"/>
  <c r="S273" i="7" s="1"/>
  <c r="S274" i="7" s="1"/>
  <c r="S275" i="7" s="1"/>
  <c r="S276" i="7" s="1"/>
  <c r="S277" i="7" s="1"/>
  <c r="S278" i="7" s="1"/>
  <c r="S279" i="7" s="1"/>
  <c r="S280" i="7" s="1"/>
  <c r="S281" i="7" s="1"/>
  <c r="S282" i="7" s="1"/>
  <c r="S283" i="7" s="1"/>
  <c r="S284" i="7" s="1"/>
  <c r="S285" i="7" s="1"/>
  <c r="S286" i="7" s="1"/>
  <c r="S287" i="7" s="1"/>
  <c r="S288" i="7" s="1"/>
  <c r="S289" i="7" s="1"/>
  <c r="S290" i="7" s="1"/>
  <c r="S291" i="7" s="1"/>
  <c r="S292" i="7" s="1"/>
  <c r="S293" i="7" s="1"/>
  <c r="S294" i="7" s="1"/>
  <c r="S295" i="7" s="1"/>
  <c r="S296" i="7" s="1"/>
  <c r="S297" i="7" s="1"/>
  <c r="S298" i="7" s="1"/>
  <c r="S299" i="7" s="1"/>
  <c r="S300" i="7" s="1"/>
  <c r="S301" i="7" s="1"/>
  <c r="S302" i="7" s="1"/>
  <c r="S303" i="7" s="1"/>
  <c r="S304" i="7" s="1"/>
  <c r="S305" i="7" s="1"/>
  <c r="S306" i="7" s="1"/>
  <c r="S307" i="7" s="1"/>
  <c r="S308" i="7" s="1"/>
  <c r="S309" i="7" s="1"/>
  <c r="S310" i="7" s="1"/>
  <c r="S311" i="7" s="1"/>
  <c r="S312" i="7" s="1"/>
  <c r="S313" i="7" s="1"/>
  <c r="S314" i="7" s="1"/>
  <c r="S315" i="7" s="1"/>
  <c r="S316" i="7" s="1"/>
  <c r="S317" i="7" s="1"/>
  <c r="S318" i="7" s="1"/>
  <c r="S319" i="7" s="1"/>
  <c r="S320" i="7" s="1"/>
  <c r="S321" i="7" s="1"/>
  <c r="S322" i="7" s="1"/>
  <c r="S323" i="7" s="1"/>
  <c r="S324" i="7" s="1"/>
  <c r="S325" i="7" s="1"/>
  <c r="S326" i="7" s="1"/>
  <c r="S327" i="7" s="1"/>
  <c r="S328" i="7" s="1"/>
  <c r="S329" i="7" s="1"/>
  <c r="S330" i="7" s="1"/>
  <c r="S331" i="7" s="1"/>
  <c r="S332" i="7" s="1"/>
  <c r="S333" i="7" s="1"/>
  <c r="A131" i="7"/>
  <c r="B129" i="15"/>
  <c r="C129" i="15"/>
  <c r="I129" i="15"/>
  <c r="E129" i="15"/>
  <c r="H129" i="15"/>
  <c r="D129" i="15"/>
  <c r="F129" i="15"/>
  <c r="G129" i="15"/>
  <c r="V140" i="30"/>
  <c r="E131" i="25"/>
  <c r="B131" i="25"/>
  <c r="F131" i="25"/>
  <c r="D131" i="25"/>
  <c r="C131" i="25"/>
  <c r="G131" i="25"/>
  <c r="A132" i="25"/>
  <c r="H131" i="30"/>
  <c r="F131" i="30"/>
  <c r="J131" i="30"/>
  <c r="L131" i="30"/>
  <c r="K131" i="30"/>
  <c r="I131" i="30"/>
  <c r="B131" i="30"/>
  <c r="D131" i="30"/>
  <c r="E131" i="30"/>
  <c r="C131" i="30"/>
  <c r="A132" i="30"/>
  <c r="G132" i="30" s="1"/>
  <c r="N130" i="21"/>
  <c r="G130" i="21"/>
  <c r="D130" i="21"/>
  <c r="J130" i="21"/>
  <c r="M130" i="21"/>
  <c r="L130" i="21"/>
  <c r="P130" i="21"/>
  <c r="Q130" i="21"/>
  <c r="B130" i="21"/>
  <c r="I130" i="21"/>
  <c r="C130" i="21"/>
  <c r="E130" i="21"/>
  <c r="K130" i="21"/>
  <c r="O130" i="21"/>
  <c r="H130" i="21"/>
  <c r="F130" i="21"/>
  <c r="A131" i="21"/>
  <c r="AA159" i="21"/>
  <c r="AA137" i="28"/>
  <c r="A130" i="28"/>
  <c r="N129" i="28"/>
  <c r="P129" i="28"/>
  <c r="E129" i="28"/>
  <c r="D129" i="28"/>
  <c r="K129" i="28"/>
  <c r="M129" i="28"/>
  <c r="C129" i="28"/>
  <c r="I129" i="28"/>
  <c r="L129" i="28"/>
  <c r="B129" i="28"/>
  <c r="G129" i="28"/>
  <c r="H129" i="28"/>
  <c r="Q129" i="28"/>
  <c r="O129" i="28"/>
  <c r="J129" i="28"/>
  <c r="F129" i="28"/>
  <c r="Q138" i="25"/>
  <c r="AF137" i="20"/>
  <c r="G132" i="16"/>
  <c r="B132" i="16"/>
  <c r="I132" i="16"/>
  <c r="F132" i="16"/>
  <c r="D132" i="16"/>
  <c r="C132" i="16"/>
  <c r="H132" i="16"/>
  <c r="E132" i="16"/>
  <c r="S137" i="16"/>
  <c r="A133" i="16"/>
  <c r="E60" i="17"/>
  <c r="K65" i="14"/>
  <c r="A125" i="17"/>
  <c r="I131" i="14"/>
  <c r="G131" i="14"/>
  <c r="B125" i="17" s="1"/>
  <c r="C131" i="14"/>
  <c r="J131" i="14"/>
  <c r="D125" i="17" s="1"/>
  <c r="K131" i="14"/>
  <c r="E125" i="17" s="1"/>
  <c r="L131" i="14"/>
  <c r="F131" i="14"/>
  <c r="B131" i="14"/>
  <c r="D131" i="14"/>
  <c r="H131" i="14"/>
  <c r="L125" i="17" s="1"/>
  <c r="E131" i="14"/>
  <c r="V136" i="14"/>
  <c r="A132" i="14"/>
  <c r="U43" i="29" l="1"/>
  <c r="T44" i="29"/>
  <c r="P32" i="9"/>
  <c r="O33" i="9"/>
  <c r="T67" i="20"/>
  <c r="E61" i="19" s="1"/>
  <c r="U66" i="20"/>
  <c r="B124" i="19"/>
  <c r="F125" i="17"/>
  <c r="C125" i="17"/>
  <c r="T130" i="29"/>
  <c r="E124" i="19" s="1"/>
  <c r="O130" i="29"/>
  <c r="N130" i="29"/>
  <c r="L124" i="19" s="1"/>
  <c r="F130" i="29"/>
  <c r="R130" i="29"/>
  <c r="D124" i="19" s="1"/>
  <c r="J130" i="29"/>
  <c r="S130" i="29"/>
  <c r="M130" i="29"/>
  <c r="G130" i="29"/>
  <c r="D130" i="29"/>
  <c r="I130" i="29"/>
  <c r="H130" i="29"/>
  <c r="L130" i="29"/>
  <c r="E130" i="29"/>
  <c r="C130" i="29"/>
  <c r="V130" i="29"/>
  <c r="P130" i="29"/>
  <c r="C124" i="19" s="1"/>
  <c r="Q130" i="29"/>
  <c r="U130" i="29"/>
  <c r="B130" i="29"/>
  <c r="A124" i="19" s="1"/>
  <c r="F124" i="19" s="1"/>
  <c r="AF135" i="29"/>
  <c r="A131" i="29"/>
  <c r="K131" i="29" s="1"/>
  <c r="B130" i="27"/>
  <c r="E130" i="27"/>
  <c r="I130" i="27"/>
  <c r="F130" i="27"/>
  <c r="D130" i="27"/>
  <c r="G130" i="27"/>
  <c r="H130" i="27"/>
  <c r="C130" i="27"/>
  <c r="A131" i="27"/>
  <c r="S132" i="27"/>
  <c r="L130" i="26"/>
  <c r="B130" i="26"/>
  <c r="C130" i="26"/>
  <c r="K130" i="26"/>
  <c r="G130" i="26"/>
  <c r="M130" i="26"/>
  <c r="I130" i="26"/>
  <c r="H130" i="26"/>
  <c r="F130" i="26"/>
  <c r="J130" i="26"/>
  <c r="E130" i="26"/>
  <c r="D130" i="26"/>
  <c r="W138" i="26"/>
  <c r="A131" i="26"/>
  <c r="C131" i="22"/>
  <c r="J131" i="22"/>
  <c r="K131" i="22"/>
  <c r="O131" i="22"/>
  <c r="Q131" i="22"/>
  <c r="B131" i="22"/>
  <c r="P131" i="22"/>
  <c r="L131" i="22"/>
  <c r="E131" i="22"/>
  <c r="F131" i="22"/>
  <c r="M131" i="22"/>
  <c r="G131" i="22"/>
  <c r="N131" i="22"/>
  <c r="D131" i="22"/>
  <c r="I131" i="22"/>
  <c r="H131" i="22"/>
  <c r="E130" i="9"/>
  <c r="M130" i="9"/>
  <c r="Q130" i="9"/>
  <c r="J130" i="9"/>
  <c r="O130" i="9"/>
  <c r="I130" i="9"/>
  <c r="C130" i="9"/>
  <c r="G130" i="9"/>
  <c r="B130" i="9"/>
  <c r="N130" i="9"/>
  <c r="K130" i="9"/>
  <c r="D130" i="9"/>
  <c r="F130" i="9"/>
  <c r="H130" i="9"/>
  <c r="P130" i="9"/>
  <c r="L130" i="9"/>
  <c r="AA134" i="9"/>
  <c r="A131" i="9"/>
  <c r="A132" i="22"/>
  <c r="AA139" i="22"/>
  <c r="Q130" i="23"/>
  <c r="N130" i="23"/>
  <c r="E130" i="23"/>
  <c r="L130" i="23"/>
  <c r="J130" i="23"/>
  <c r="O130" i="23"/>
  <c r="P130" i="23"/>
  <c r="M130" i="23"/>
  <c r="I130" i="23"/>
  <c r="K130" i="23"/>
  <c r="D130" i="23"/>
  <c r="C130" i="23"/>
  <c r="F130" i="23"/>
  <c r="B130" i="23"/>
  <c r="G130" i="23"/>
  <c r="H130" i="23"/>
  <c r="AA137" i="23"/>
  <c r="A131" i="23"/>
  <c r="P131" i="20"/>
  <c r="T131" i="20"/>
  <c r="G131" i="20"/>
  <c r="L131" i="20"/>
  <c r="F131" i="20"/>
  <c r="E131" i="20"/>
  <c r="J131" i="20"/>
  <c r="M131" i="20"/>
  <c r="Q131" i="20"/>
  <c r="C131" i="20"/>
  <c r="K131" i="20"/>
  <c r="A132" i="20"/>
  <c r="S131" i="20"/>
  <c r="V131" i="20"/>
  <c r="B131" i="20"/>
  <c r="N131" i="20"/>
  <c r="I131" i="20"/>
  <c r="R131" i="20"/>
  <c r="O131" i="20"/>
  <c r="U131" i="20"/>
  <c r="H131" i="20"/>
  <c r="D131" i="20"/>
  <c r="A133" i="13"/>
  <c r="S132" i="13"/>
  <c r="F132" i="13"/>
  <c r="H132" i="13"/>
  <c r="D132" i="13"/>
  <c r="C132" i="13"/>
  <c r="I132" i="13"/>
  <c r="G132" i="13"/>
  <c r="B132" i="13"/>
  <c r="E132" i="13"/>
  <c r="G131" i="7"/>
  <c r="C131" i="7"/>
  <c r="D131" i="7"/>
  <c r="F131" i="7"/>
  <c r="E131" i="7"/>
  <c r="I131" i="7"/>
  <c r="B131" i="7"/>
  <c r="H131" i="7"/>
  <c r="C130" i="15"/>
  <c r="F130" i="15"/>
  <c r="I130" i="15"/>
  <c r="E130" i="15"/>
  <c r="D130" i="15"/>
  <c r="H130" i="15"/>
  <c r="B130" i="15"/>
  <c r="G130" i="15"/>
  <c r="S133" i="15"/>
  <c r="A131" i="15"/>
  <c r="V141" i="30"/>
  <c r="I132" i="30"/>
  <c r="H132" i="30"/>
  <c r="L132" i="30"/>
  <c r="C132" i="30"/>
  <c r="B132" i="30"/>
  <c r="K132" i="30"/>
  <c r="F132" i="30"/>
  <c r="E132" i="30"/>
  <c r="J132" i="30"/>
  <c r="D132" i="30"/>
  <c r="A133" i="30"/>
  <c r="G133" i="30" s="1"/>
  <c r="AA160" i="21"/>
  <c r="J131" i="21"/>
  <c r="E131" i="21"/>
  <c r="H131" i="21"/>
  <c r="P131" i="21"/>
  <c r="B131" i="21"/>
  <c r="M131" i="21"/>
  <c r="G131" i="21"/>
  <c r="N131" i="21"/>
  <c r="K131" i="21"/>
  <c r="Q131" i="21"/>
  <c r="L131" i="21"/>
  <c r="D131" i="21"/>
  <c r="C131" i="21"/>
  <c r="I131" i="21"/>
  <c r="F131" i="21"/>
  <c r="O131" i="21"/>
  <c r="A132" i="21"/>
  <c r="C132" i="25"/>
  <c r="D132" i="25"/>
  <c r="F132" i="25"/>
  <c r="G132" i="25"/>
  <c r="B132" i="25"/>
  <c r="E132" i="25"/>
  <c r="A133" i="25"/>
  <c r="Q139" i="25"/>
  <c r="AA138" i="28"/>
  <c r="A131" i="28"/>
  <c r="AF138" i="20"/>
  <c r="M130" i="28"/>
  <c r="O130" i="28"/>
  <c r="F130" i="28"/>
  <c r="N130" i="28"/>
  <c r="L130" i="28"/>
  <c r="G130" i="28"/>
  <c r="E130" i="28"/>
  <c r="C130" i="28"/>
  <c r="J130" i="28"/>
  <c r="H130" i="28"/>
  <c r="I130" i="28"/>
  <c r="K130" i="28"/>
  <c r="D130" i="28"/>
  <c r="P130" i="28"/>
  <c r="Q130" i="28"/>
  <c r="B130" i="28"/>
  <c r="A126" i="17"/>
  <c r="I132" i="14"/>
  <c r="G132" i="14"/>
  <c r="B126" i="17" s="1"/>
  <c r="K132" i="14"/>
  <c r="E132" i="14"/>
  <c r="C132" i="14"/>
  <c r="B132" i="14"/>
  <c r="J132" i="14"/>
  <c r="L132" i="14"/>
  <c r="D132" i="14"/>
  <c r="F132" i="14"/>
  <c r="H132" i="14"/>
  <c r="V137" i="14"/>
  <c r="A133" i="14"/>
  <c r="E59" i="17"/>
  <c r="K64" i="14"/>
  <c r="H133" i="16"/>
  <c r="G133" i="16"/>
  <c r="B133" i="16"/>
  <c r="F133" i="16"/>
  <c r="I133" i="16"/>
  <c r="C133" i="16"/>
  <c r="D133" i="16"/>
  <c r="E133" i="16"/>
  <c r="S138" i="16"/>
  <c r="A134" i="16"/>
  <c r="U65" i="20" l="1"/>
  <c r="T66" i="20"/>
  <c r="E60" i="19" s="1"/>
  <c r="P31" i="9"/>
  <c r="O32" i="9"/>
  <c r="T43" i="29"/>
  <c r="U42" i="29"/>
  <c r="B125" i="19"/>
  <c r="F126" i="17"/>
  <c r="D126" i="17"/>
  <c r="C126" i="17"/>
  <c r="E126" i="17"/>
  <c r="L126" i="17"/>
  <c r="R131" i="29"/>
  <c r="D125" i="19" s="1"/>
  <c r="T131" i="29"/>
  <c r="E125" i="19" s="1"/>
  <c r="Q131" i="29"/>
  <c r="G131" i="29"/>
  <c r="O131" i="29"/>
  <c r="H131" i="29"/>
  <c r="V131" i="29"/>
  <c r="B131" i="29"/>
  <c r="A125" i="19" s="1"/>
  <c r="F125" i="19" s="1"/>
  <c r="D131" i="29"/>
  <c r="N131" i="29"/>
  <c r="L125" i="19" s="1"/>
  <c r="J131" i="29"/>
  <c r="M131" i="29"/>
  <c r="E131" i="29"/>
  <c r="U131" i="29"/>
  <c r="P131" i="29"/>
  <c r="C125" i="19" s="1"/>
  <c r="I131" i="29"/>
  <c r="C131" i="29"/>
  <c r="L131" i="29"/>
  <c r="S131" i="29"/>
  <c r="F131" i="29"/>
  <c r="AF136" i="29"/>
  <c r="A132" i="29"/>
  <c r="K132" i="29" s="1"/>
  <c r="A132" i="27"/>
  <c r="S133" i="27"/>
  <c r="E131" i="27"/>
  <c r="B131" i="27"/>
  <c r="G131" i="27"/>
  <c r="I131" i="27"/>
  <c r="F131" i="27"/>
  <c r="C131" i="27"/>
  <c r="H131" i="27"/>
  <c r="D131" i="27"/>
  <c r="K131" i="26"/>
  <c r="B131" i="26"/>
  <c r="J131" i="26"/>
  <c r="C131" i="26"/>
  <c r="F131" i="26"/>
  <c r="L131" i="26"/>
  <c r="H131" i="26"/>
  <c r="M131" i="26"/>
  <c r="G131" i="26"/>
  <c r="E131" i="26"/>
  <c r="D131" i="26"/>
  <c r="I131" i="26"/>
  <c r="W139" i="26"/>
  <c r="A132" i="26"/>
  <c r="AA140" i="22"/>
  <c r="A133" i="22"/>
  <c r="F132" i="22"/>
  <c r="L132" i="22"/>
  <c r="I132" i="22"/>
  <c r="K132" i="22"/>
  <c r="H132" i="22"/>
  <c r="C132" i="22"/>
  <c r="Q132" i="22"/>
  <c r="E132" i="22"/>
  <c r="D132" i="22"/>
  <c r="O132" i="22"/>
  <c r="B132" i="22"/>
  <c r="G132" i="22"/>
  <c r="M132" i="22"/>
  <c r="J132" i="22"/>
  <c r="P132" i="22"/>
  <c r="N132" i="22"/>
  <c r="L131" i="23"/>
  <c r="I131" i="23"/>
  <c r="G131" i="23"/>
  <c r="Q131" i="23"/>
  <c r="O131" i="23"/>
  <c r="F131" i="23"/>
  <c r="C131" i="23"/>
  <c r="N131" i="23"/>
  <c r="H131" i="23"/>
  <c r="J131" i="23"/>
  <c r="B131" i="23"/>
  <c r="D131" i="23"/>
  <c r="E131" i="23"/>
  <c r="M131" i="23"/>
  <c r="K131" i="23"/>
  <c r="P131" i="23"/>
  <c r="AA138" i="23"/>
  <c r="A132" i="23"/>
  <c r="F131" i="9"/>
  <c r="M131" i="9"/>
  <c r="N131" i="9"/>
  <c r="D131" i="9"/>
  <c r="P131" i="9"/>
  <c r="G131" i="9"/>
  <c r="K131" i="9"/>
  <c r="H131" i="9"/>
  <c r="I131" i="9"/>
  <c r="O131" i="9"/>
  <c r="E131" i="9"/>
  <c r="Q131" i="9"/>
  <c r="B131" i="9"/>
  <c r="J131" i="9"/>
  <c r="L131" i="9"/>
  <c r="C131" i="9"/>
  <c r="AA135" i="9"/>
  <c r="AA136" i="9" s="1"/>
  <c r="AA137" i="9" s="1"/>
  <c r="AA138" i="9" s="1"/>
  <c r="AA139" i="9" s="1"/>
  <c r="AA140" i="9" s="1"/>
  <c r="AA141" i="9" s="1"/>
  <c r="AA142" i="9" s="1"/>
  <c r="AA143" i="9" s="1"/>
  <c r="AA144" i="9" s="1"/>
  <c r="AA145" i="9" s="1"/>
  <c r="AA146" i="9" s="1"/>
  <c r="AA147" i="9" s="1"/>
  <c r="AA148" i="9" s="1"/>
  <c r="AA149" i="9" s="1"/>
  <c r="AA150" i="9" s="1"/>
  <c r="AA151" i="9" s="1"/>
  <c r="AA152" i="9" s="1"/>
  <c r="AA153" i="9" s="1"/>
  <c r="AA154" i="9" s="1"/>
  <c r="AA155" i="9" s="1"/>
  <c r="AA156" i="9" s="1"/>
  <c r="AA157" i="9" s="1"/>
  <c r="AA158" i="9" s="1"/>
  <c r="AA159" i="9" s="1"/>
  <c r="AA160" i="9" s="1"/>
  <c r="AA161" i="9" s="1"/>
  <c r="AA162" i="9" s="1"/>
  <c r="AA163" i="9" s="1"/>
  <c r="AA164" i="9" s="1"/>
  <c r="AA165" i="9" s="1"/>
  <c r="AA166" i="9" s="1"/>
  <c r="AA167" i="9" s="1"/>
  <c r="AA168" i="9" s="1"/>
  <c r="AA169" i="9" s="1"/>
  <c r="AA170" i="9" s="1"/>
  <c r="AA171" i="9" s="1"/>
  <c r="AA172" i="9" s="1"/>
  <c r="AA173" i="9" s="1"/>
  <c r="AA174" i="9" s="1"/>
  <c r="AA175" i="9" s="1"/>
  <c r="AA176" i="9" s="1"/>
  <c r="AA177" i="9" s="1"/>
  <c r="AA178" i="9" s="1"/>
  <c r="AA179" i="9" s="1"/>
  <c r="AA180" i="9" s="1"/>
  <c r="AA181" i="9" s="1"/>
  <c r="AA182" i="9" s="1"/>
  <c r="AA183" i="9" s="1"/>
  <c r="AA184" i="9" s="1"/>
  <c r="AA185" i="9" s="1"/>
  <c r="AA186" i="9" s="1"/>
  <c r="AA187" i="9" s="1"/>
  <c r="AA188" i="9" s="1"/>
  <c r="AA189" i="9" s="1"/>
  <c r="AA190" i="9" s="1"/>
  <c r="AA191" i="9" s="1"/>
  <c r="AA192" i="9" s="1"/>
  <c r="AA193" i="9" s="1"/>
  <c r="AA194" i="9" s="1"/>
  <c r="AA195" i="9" s="1"/>
  <c r="AA196" i="9" s="1"/>
  <c r="AA197" i="9" s="1"/>
  <c r="AA198" i="9" s="1"/>
  <c r="AA199" i="9" s="1"/>
  <c r="AA200" i="9" s="1"/>
  <c r="AA201" i="9" s="1"/>
  <c r="AA202" i="9" s="1"/>
  <c r="AA203" i="9" s="1"/>
  <c r="AA204" i="9" s="1"/>
  <c r="AA205" i="9" s="1"/>
  <c r="AA206" i="9" s="1"/>
  <c r="AA207" i="9" s="1"/>
  <c r="AA208" i="9" s="1"/>
  <c r="AA209" i="9" s="1"/>
  <c r="AA210" i="9" s="1"/>
  <c r="AA211" i="9" s="1"/>
  <c r="AA212" i="9" s="1"/>
  <c r="AA213" i="9" s="1"/>
  <c r="AA214" i="9" s="1"/>
  <c r="AA215" i="9" s="1"/>
  <c r="AA216" i="9" s="1"/>
  <c r="AA217" i="9" s="1"/>
  <c r="AA218" i="9" s="1"/>
  <c r="AA219" i="9" s="1"/>
  <c r="AA220" i="9" s="1"/>
  <c r="AA221" i="9" s="1"/>
  <c r="AA222" i="9" s="1"/>
  <c r="AA223" i="9" s="1"/>
  <c r="AA224" i="9" s="1"/>
  <c r="AA225" i="9" s="1"/>
  <c r="AA226" i="9" s="1"/>
  <c r="AA227" i="9" s="1"/>
  <c r="AA228" i="9" s="1"/>
  <c r="AA229" i="9" s="1"/>
  <c r="AA230" i="9" s="1"/>
  <c r="AA231" i="9" s="1"/>
  <c r="AA232" i="9" s="1"/>
  <c r="AA233" i="9" s="1"/>
  <c r="AA234" i="9" s="1"/>
  <c r="AA235" i="9" s="1"/>
  <c r="AA236" i="9" s="1"/>
  <c r="AA237" i="9" s="1"/>
  <c r="AA238" i="9" s="1"/>
  <c r="AA239" i="9" s="1"/>
  <c r="AA240" i="9" s="1"/>
  <c r="AA241" i="9" s="1"/>
  <c r="AA242" i="9" s="1"/>
  <c r="AA243" i="9" s="1"/>
  <c r="AA244" i="9" s="1"/>
  <c r="AA245" i="9" s="1"/>
  <c r="AA246" i="9" s="1"/>
  <c r="AA247" i="9" s="1"/>
  <c r="AA248" i="9" s="1"/>
  <c r="AA249" i="9" s="1"/>
  <c r="AA250" i="9" s="1"/>
  <c r="AA251" i="9" s="1"/>
  <c r="AA252" i="9" s="1"/>
  <c r="AA253" i="9" s="1"/>
  <c r="AA254" i="9" s="1"/>
  <c r="AA255" i="9" s="1"/>
  <c r="AA256" i="9" s="1"/>
  <c r="AA257" i="9" s="1"/>
  <c r="AA258" i="9" s="1"/>
  <c r="AA259" i="9" s="1"/>
  <c r="AA260" i="9" s="1"/>
  <c r="AA261" i="9" s="1"/>
  <c r="AA262" i="9" s="1"/>
  <c r="AA263" i="9" s="1"/>
  <c r="AA264" i="9" s="1"/>
  <c r="AA265" i="9" s="1"/>
  <c r="AA266" i="9" s="1"/>
  <c r="AA267" i="9" s="1"/>
  <c r="AA268" i="9" s="1"/>
  <c r="AA269" i="9" s="1"/>
  <c r="AA270" i="9" s="1"/>
  <c r="AA271" i="9" s="1"/>
  <c r="AA272" i="9" s="1"/>
  <c r="AA273" i="9" s="1"/>
  <c r="AA274" i="9" s="1"/>
  <c r="AA275" i="9" s="1"/>
  <c r="AA276" i="9" s="1"/>
  <c r="AA277" i="9" s="1"/>
  <c r="AA278" i="9" s="1"/>
  <c r="A132" i="9"/>
  <c r="T132" i="20"/>
  <c r="G132" i="20"/>
  <c r="B132" i="20"/>
  <c r="E132" i="20"/>
  <c r="D132" i="20"/>
  <c r="J132" i="20"/>
  <c r="N132" i="20"/>
  <c r="K132" i="20"/>
  <c r="A133" i="20"/>
  <c r="R132" i="20"/>
  <c r="U132" i="20"/>
  <c r="F132" i="20"/>
  <c r="Q132" i="20"/>
  <c r="V132" i="20"/>
  <c r="M132" i="20"/>
  <c r="H132" i="20"/>
  <c r="L132" i="20"/>
  <c r="P132" i="20"/>
  <c r="S132" i="20"/>
  <c r="O132" i="20"/>
  <c r="I132" i="20"/>
  <c r="C132" i="20"/>
  <c r="A132" i="15"/>
  <c r="S134" i="15"/>
  <c r="S133" i="13"/>
  <c r="A134" i="13"/>
  <c r="I131" i="15"/>
  <c r="D131" i="15"/>
  <c r="C131" i="15"/>
  <c r="H131" i="15"/>
  <c r="G131" i="15"/>
  <c r="F131" i="15"/>
  <c r="B131" i="15"/>
  <c r="E131" i="15"/>
  <c r="H133" i="13"/>
  <c r="D133" i="13"/>
  <c r="E133" i="13"/>
  <c r="G133" i="13"/>
  <c r="B133" i="13"/>
  <c r="C133" i="13"/>
  <c r="I133" i="13"/>
  <c r="F133" i="13"/>
  <c r="AA161" i="21"/>
  <c r="Q140" i="25"/>
  <c r="D133" i="30"/>
  <c r="C133" i="30"/>
  <c r="L133" i="30"/>
  <c r="H133" i="30"/>
  <c r="F133" i="30"/>
  <c r="J133" i="30"/>
  <c r="I133" i="30"/>
  <c r="B133" i="30"/>
  <c r="E133" i="30"/>
  <c r="K133" i="30"/>
  <c r="A134" i="30"/>
  <c r="G134" i="30" s="1"/>
  <c r="F133" i="25"/>
  <c r="B133" i="25"/>
  <c r="E133" i="25"/>
  <c r="G133" i="25"/>
  <c r="D133" i="25"/>
  <c r="C133" i="25"/>
  <c r="A134" i="25"/>
  <c r="AF139" i="20"/>
  <c r="C131" i="28"/>
  <c r="N131" i="28"/>
  <c r="K131" i="28"/>
  <c r="M131" i="28"/>
  <c r="B131" i="28"/>
  <c r="L131" i="28"/>
  <c r="O131" i="28"/>
  <c r="H131" i="28"/>
  <c r="Q131" i="28"/>
  <c r="E131" i="28"/>
  <c r="P131" i="28"/>
  <c r="J131" i="28"/>
  <c r="G131" i="28"/>
  <c r="F131" i="28"/>
  <c r="I131" i="28"/>
  <c r="D131" i="28"/>
  <c r="AA139" i="28"/>
  <c r="A132" i="28"/>
  <c r="G132" i="21"/>
  <c r="O132" i="21"/>
  <c r="M132" i="21"/>
  <c r="E132" i="21"/>
  <c r="J132" i="21"/>
  <c r="L132" i="21"/>
  <c r="H132" i="21"/>
  <c r="F132" i="21"/>
  <c r="B132" i="21"/>
  <c r="P132" i="21"/>
  <c r="Q132" i="21"/>
  <c r="D132" i="21"/>
  <c r="K132" i="21"/>
  <c r="C132" i="21"/>
  <c r="N132" i="21"/>
  <c r="I132" i="21"/>
  <c r="A133" i="21"/>
  <c r="V142" i="30"/>
  <c r="E134" i="16"/>
  <c r="B134" i="16"/>
  <c r="G134" i="16"/>
  <c r="C134" i="16"/>
  <c r="I134" i="16"/>
  <c r="D134" i="16"/>
  <c r="F134" i="16"/>
  <c r="H134" i="16"/>
  <c r="S139" i="16"/>
  <c r="A135" i="16"/>
  <c r="E58" i="17"/>
  <c r="K63" i="14"/>
  <c r="A127" i="17"/>
  <c r="B133" i="14"/>
  <c r="F133" i="14"/>
  <c r="H133" i="14"/>
  <c r="K133" i="14"/>
  <c r="L133" i="14"/>
  <c r="J133" i="14"/>
  <c r="E133" i="14"/>
  <c r="C133" i="14"/>
  <c r="G133" i="14"/>
  <c r="B127" i="17" s="1"/>
  <c r="D133" i="14"/>
  <c r="I133" i="14"/>
  <c r="V138" i="14"/>
  <c r="A134" i="14"/>
  <c r="U41" i="29" l="1"/>
  <c r="T42" i="29"/>
  <c r="P30" i="9"/>
  <c r="O31" i="9"/>
  <c r="U64" i="20"/>
  <c r="T65" i="20"/>
  <c r="E59" i="19" s="1"/>
  <c r="B126" i="19"/>
  <c r="C127" i="17"/>
  <c r="E127" i="17"/>
  <c r="L127" i="17"/>
  <c r="D127" i="17"/>
  <c r="F127" i="17"/>
  <c r="S132" i="29"/>
  <c r="O132" i="29"/>
  <c r="M132" i="29"/>
  <c r="R132" i="29"/>
  <c r="D126" i="19" s="1"/>
  <c r="B132" i="29"/>
  <c r="A126" i="19" s="1"/>
  <c r="F126" i="19" s="1"/>
  <c r="D132" i="29"/>
  <c r="U132" i="29"/>
  <c r="N132" i="29"/>
  <c r="L126" i="19" s="1"/>
  <c r="H132" i="29"/>
  <c r="I132" i="29"/>
  <c r="J132" i="29"/>
  <c r="C132" i="29"/>
  <c r="L132" i="29"/>
  <c r="E132" i="29"/>
  <c r="F132" i="29"/>
  <c r="Q132" i="29"/>
  <c r="V132" i="29"/>
  <c r="G132" i="29"/>
  <c r="T132" i="29"/>
  <c r="E126" i="19" s="1"/>
  <c r="P132" i="29"/>
  <c r="C126" i="19" s="1"/>
  <c r="AF137" i="29"/>
  <c r="A133" i="29"/>
  <c r="K133" i="29" s="1"/>
  <c r="A133" i="27"/>
  <c r="S134" i="27"/>
  <c r="G132" i="27"/>
  <c r="H132" i="27"/>
  <c r="C132" i="27"/>
  <c r="E132" i="27"/>
  <c r="B132" i="27"/>
  <c r="D132" i="27"/>
  <c r="F132" i="27"/>
  <c r="I132" i="27"/>
  <c r="D132" i="26"/>
  <c r="L132" i="26"/>
  <c r="H132" i="26"/>
  <c r="G132" i="26"/>
  <c r="E132" i="26"/>
  <c r="C132" i="26"/>
  <c r="M132" i="26"/>
  <c r="I132" i="26"/>
  <c r="K132" i="26"/>
  <c r="J132" i="26"/>
  <c r="F132" i="26"/>
  <c r="B132" i="26"/>
  <c r="W140" i="26"/>
  <c r="A133" i="26"/>
  <c r="A133" i="9"/>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K132" i="23"/>
  <c r="O132" i="23"/>
  <c r="H132" i="23"/>
  <c r="L132" i="23"/>
  <c r="E132" i="23"/>
  <c r="M132" i="23"/>
  <c r="N132" i="23"/>
  <c r="C132" i="23"/>
  <c r="P132" i="23"/>
  <c r="F132" i="23"/>
  <c r="G132" i="23"/>
  <c r="J132" i="23"/>
  <c r="D132" i="23"/>
  <c r="B132" i="23"/>
  <c r="I132" i="23"/>
  <c r="Q132" i="23"/>
  <c r="AA139" i="23"/>
  <c r="A133" i="23"/>
  <c r="AA279" i="9"/>
  <c r="V133" i="20"/>
  <c r="N133" i="20"/>
  <c r="A134" i="20"/>
  <c r="E133" i="20"/>
  <c r="G133" i="20"/>
  <c r="Q133" i="20"/>
  <c r="B133" i="20"/>
  <c r="C133" i="20"/>
  <c r="T133" i="20"/>
  <c r="K133" i="20"/>
  <c r="D133" i="20"/>
  <c r="O133" i="20"/>
  <c r="M133" i="20"/>
  <c r="S133" i="20"/>
  <c r="U133" i="20"/>
  <c r="I133" i="20"/>
  <c r="P133" i="20"/>
  <c r="R133" i="20"/>
  <c r="F133" i="20"/>
  <c r="H133" i="20"/>
  <c r="L133" i="20"/>
  <c r="J133" i="20"/>
  <c r="K133" i="22"/>
  <c r="F133" i="22"/>
  <c r="O133" i="22"/>
  <c r="C133" i="22"/>
  <c r="B133" i="22"/>
  <c r="M133" i="22"/>
  <c r="N133" i="22"/>
  <c r="G133" i="22"/>
  <c r="J133" i="22"/>
  <c r="E133" i="22"/>
  <c r="D133" i="22"/>
  <c r="I133" i="22"/>
  <c r="L133" i="22"/>
  <c r="H133" i="22"/>
  <c r="Q133" i="22"/>
  <c r="P133" i="22"/>
  <c r="AA141" i="22"/>
  <c r="A134" i="22"/>
  <c r="H134" i="13"/>
  <c r="F134" i="13"/>
  <c r="D134" i="13"/>
  <c r="E134" i="13"/>
  <c r="C134" i="13"/>
  <c r="B134" i="13"/>
  <c r="G134" i="13"/>
  <c r="I134" i="13"/>
  <c r="S134" i="13"/>
  <c r="A135" i="13"/>
  <c r="A133" i="15"/>
  <c r="S135" i="15"/>
  <c r="D132" i="15"/>
  <c r="F132" i="15"/>
  <c r="E132" i="15"/>
  <c r="I132" i="15"/>
  <c r="H132" i="15"/>
  <c r="G132" i="15"/>
  <c r="B132" i="15"/>
  <c r="C132" i="15"/>
  <c r="F134" i="30"/>
  <c r="I134" i="30"/>
  <c r="E134" i="30"/>
  <c r="J134" i="30"/>
  <c r="H134" i="30"/>
  <c r="B134" i="30"/>
  <c r="L134" i="30"/>
  <c r="C134" i="30"/>
  <c r="D134" i="30"/>
  <c r="K134" i="30"/>
  <c r="A135" i="30"/>
  <c r="G135" i="30" s="1"/>
  <c r="AF140" i="20"/>
  <c r="V143" i="30"/>
  <c r="K132" i="28"/>
  <c r="I132" i="28"/>
  <c r="M132" i="28"/>
  <c r="N132" i="28"/>
  <c r="O132" i="28"/>
  <c r="E132" i="28"/>
  <c r="B132" i="28"/>
  <c r="D132" i="28"/>
  <c r="L132" i="28"/>
  <c r="H132" i="28"/>
  <c r="C132" i="28"/>
  <c r="F132" i="28"/>
  <c r="P132" i="28"/>
  <c r="Q132" i="28"/>
  <c r="G132" i="28"/>
  <c r="J132" i="28"/>
  <c r="F134" i="25"/>
  <c r="G134" i="25"/>
  <c r="D134" i="25"/>
  <c r="C134" i="25"/>
  <c r="E134" i="25"/>
  <c r="B134" i="25"/>
  <c r="A135" i="25"/>
  <c r="AA140" i="28"/>
  <c r="A133" i="28"/>
  <c r="M133" i="21"/>
  <c r="F133" i="21"/>
  <c r="P133" i="21"/>
  <c r="Q133" i="21"/>
  <c r="N133" i="21"/>
  <c r="K133" i="21"/>
  <c r="D133" i="21"/>
  <c r="H133" i="21"/>
  <c r="L133" i="21"/>
  <c r="C133" i="21"/>
  <c r="O133" i="21"/>
  <c r="G133" i="21"/>
  <c r="I133" i="21"/>
  <c r="B133" i="21"/>
  <c r="J133" i="21"/>
  <c r="E133" i="21"/>
  <c r="A134" i="21"/>
  <c r="Q141" i="25"/>
  <c r="AA162" i="21"/>
  <c r="A128" i="17"/>
  <c r="E134" i="14"/>
  <c r="B134" i="14"/>
  <c r="L134" i="14"/>
  <c r="D134" i="14"/>
  <c r="C134" i="14"/>
  <c r="H134" i="14"/>
  <c r="I134" i="14"/>
  <c r="F134" i="14"/>
  <c r="J134" i="14"/>
  <c r="G134" i="14"/>
  <c r="B128" i="17" s="1"/>
  <c r="K134" i="14"/>
  <c r="V139" i="14"/>
  <c r="A135" i="14"/>
  <c r="E57" i="17"/>
  <c r="K62" i="14"/>
  <c r="C135" i="16"/>
  <c r="F135" i="16"/>
  <c r="D135" i="16"/>
  <c r="I135" i="16"/>
  <c r="H135" i="16"/>
  <c r="G135" i="16"/>
  <c r="E135" i="16"/>
  <c r="B135" i="16"/>
  <c r="S140" i="16"/>
  <c r="A136" i="16"/>
  <c r="B127" i="19" l="1"/>
  <c r="T64" i="20"/>
  <c r="E58" i="19" s="1"/>
  <c r="U63" i="20"/>
  <c r="O30" i="9"/>
  <c r="P29" i="9"/>
  <c r="O29" i="9" s="1"/>
  <c r="T41" i="29"/>
  <c r="U40" i="29"/>
  <c r="L128" i="17"/>
  <c r="D128" i="17"/>
  <c r="F128" i="17"/>
  <c r="E128" i="17"/>
  <c r="C128" i="17"/>
  <c r="L133" i="29"/>
  <c r="Q133" i="29"/>
  <c r="R133" i="29"/>
  <c r="D127" i="19" s="1"/>
  <c r="U133" i="29"/>
  <c r="N133" i="29"/>
  <c r="L127" i="19" s="1"/>
  <c r="B133" i="29"/>
  <c r="A127" i="19" s="1"/>
  <c r="F127" i="19" s="1"/>
  <c r="S133" i="29"/>
  <c r="V133" i="29"/>
  <c r="F133" i="29"/>
  <c r="D133" i="29"/>
  <c r="M133" i="29"/>
  <c r="J133" i="29"/>
  <c r="T133" i="29"/>
  <c r="E127" i="19" s="1"/>
  <c r="I133" i="29"/>
  <c r="H133" i="29"/>
  <c r="O133" i="29"/>
  <c r="P133" i="29"/>
  <c r="C127" i="19" s="1"/>
  <c r="G133" i="29"/>
  <c r="C133" i="29"/>
  <c r="E133" i="29"/>
  <c r="AF138" i="29"/>
  <c r="A134" i="29"/>
  <c r="K134" i="29" s="1"/>
  <c r="S135" i="27"/>
  <c r="A134" i="27"/>
  <c r="C133" i="27"/>
  <c r="H133" i="27"/>
  <c r="D133" i="27"/>
  <c r="G133" i="27"/>
  <c r="B133" i="27"/>
  <c r="E133" i="27"/>
  <c r="F133" i="27"/>
  <c r="I133" i="27"/>
  <c r="C133" i="26"/>
  <c r="M133" i="26"/>
  <c r="H133" i="26"/>
  <c r="F133" i="26"/>
  <c r="D133" i="26"/>
  <c r="B133" i="26"/>
  <c r="E133" i="26"/>
  <c r="J133" i="26"/>
  <c r="G133" i="26"/>
  <c r="L133" i="26"/>
  <c r="I133" i="26"/>
  <c r="K133" i="26"/>
  <c r="W141" i="26"/>
  <c r="A134" i="26"/>
  <c r="A277" i="9"/>
  <c r="AA280" i="9"/>
  <c r="D133" i="23"/>
  <c r="H133" i="23"/>
  <c r="N133" i="23"/>
  <c r="E133" i="23"/>
  <c r="G133" i="23"/>
  <c r="L133" i="23"/>
  <c r="K133" i="23"/>
  <c r="I133" i="23"/>
  <c r="C133" i="23"/>
  <c r="J133" i="23"/>
  <c r="B133" i="23"/>
  <c r="P133" i="23"/>
  <c r="O133" i="23"/>
  <c r="Q133" i="23"/>
  <c r="F133" i="23"/>
  <c r="M133" i="23"/>
  <c r="AA140" i="23"/>
  <c r="A134" i="23"/>
  <c r="E134" i="22"/>
  <c r="P134" i="22"/>
  <c r="M134" i="22"/>
  <c r="F134" i="22"/>
  <c r="G134" i="22"/>
  <c r="C134" i="22"/>
  <c r="J134" i="22"/>
  <c r="Q134" i="22"/>
  <c r="I134" i="22"/>
  <c r="L134" i="22"/>
  <c r="B134" i="22"/>
  <c r="N134" i="22"/>
  <c r="H134" i="22"/>
  <c r="D134" i="22"/>
  <c r="K134" i="22"/>
  <c r="O134" i="22"/>
  <c r="AA142" i="22"/>
  <c r="A135" i="22"/>
  <c r="T134" i="20"/>
  <c r="Q134" i="20"/>
  <c r="A135" i="20"/>
  <c r="D134" i="20"/>
  <c r="E134" i="20"/>
  <c r="U134" i="20"/>
  <c r="C134" i="20"/>
  <c r="B134" i="20"/>
  <c r="K134" i="20"/>
  <c r="O134" i="20"/>
  <c r="I134" i="20"/>
  <c r="M134" i="20"/>
  <c r="V134" i="20"/>
  <c r="H134" i="20"/>
  <c r="G134" i="20"/>
  <c r="P134" i="20"/>
  <c r="S134" i="20"/>
  <c r="J134" i="20"/>
  <c r="L134" i="20"/>
  <c r="F134" i="20"/>
  <c r="R134" i="20"/>
  <c r="N134" i="20"/>
  <c r="D135" i="13"/>
  <c r="E135" i="13"/>
  <c r="F135" i="13"/>
  <c r="C135" i="13"/>
  <c r="G135" i="13"/>
  <c r="I135" i="13"/>
  <c r="H135" i="13"/>
  <c r="B135" i="13"/>
  <c r="S135" i="13"/>
  <c r="A136" i="13"/>
  <c r="S136" i="15"/>
  <c r="A134" i="15"/>
  <c r="I133" i="15"/>
  <c r="E133" i="15"/>
  <c r="F133" i="15"/>
  <c r="B133" i="15"/>
  <c r="H133" i="15"/>
  <c r="C133" i="15"/>
  <c r="D133" i="15"/>
  <c r="G133" i="15"/>
  <c r="AA141" i="28"/>
  <c r="A134" i="28"/>
  <c r="J134" i="21"/>
  <c r="O134" i="21"/>
  <c r="D134" i="21"/>
  <c r="H134" i="21"/>
  <c r="Q134" i="21"/>
  <c r="B134" i="21"/>
  <c r="L134" i="21"/>
  <c r="M134" i="21"/>
  <c r="N134" i="21"/>
  <c r="C134" i="21"/>
  <c r="F134" i="21"/>
  <c r="P134" i="21"/>
  <c r="K134" i="21"/>
  <c r="G134" i="21"/>
  <c r="E134" i="21"/>
  <c r="I134" i="21"/>
  <c r="A135" i="21"/>
  <c r="K135" i="30"/>
  <c r="D135" i="30"/>
  <c r="C135" i="30"/>
  <c r="B135" i="30"/>
  <c r="H135" i="30"/>
  <c r="F135" i="30"/>
  <c r="I135" i="30"/>
  <c r="E135" i="30"/>
  <c r="J135" i="30"/>
  <c r="L135" i="30"/>
  <c r="A136" i="30"/>
  <c r="G136" i="30" s="1"/>
  <c r="Q142" i="25"/>
  <c r="C135" i="25"/>
  <c r="E135" i="25"/>
  <c r="D135" i="25"/>
  <c r="B135" i="25"/>
  <c r="F135" i="25"/>
  <c r="G135" i="25"/>
  <c r="A136" i="25"/>
  <c r="AA163" i="21"/>
  <c r="AF141" i="20"/>
  <c r="B133" i="28"/>
  <c r="D133" i="28"/>
  <c r="J133" i="28"/>
  <c r="I133" i="28"/>
  <c r="Q133" i="28"/>
  <c r="N133" i="28"/>
  <c r="F133" i="28"/>
  <c r="H133" i="28"/>
  <c r="P133" i="28"/>
  <c r="G133" i="28"/>
  <c r="K133" i="28"/>
  <c r="M133" i="28"/>
  <c r="E133" i="28"/>
  <c r="L133" i="28"/>
  <c r="O133" i="28"/>
  <c r="C133" i="28"/>
  <c r="V144" i="30"/>
  <c r="D136" i="16"/>
  <c r="H136" i="16"/>
  <c r="F136" i="16"/>
  <c r="I136" i="16"/>
  <c r="G136" i="16"/>
  <c r="E136" i="16"/>
  <c r="B136" i="16"/>
  <c r="C136" i="16"/>
  <c r="S141" i="16"/>
  <c r="A137" i="16"/>
  <c r="E56" i="17"/>
  <c r="K61" i="14"/>
  <c r="A129" i="17"/>
  <c r="L135" i="14"/>
  <c r="B135" i="14"/>
  <c r="D135" i="14"/>
  <c r="H135" i="14"/>
  <c r="I135" i="14"/>
  <c r="E135" i="14"/>
  <c r="J135" i="14"/>
  <c r="G135" i="14"/>
  <c r="B129" i="17" s="1"/>
  <c r="F135" i="14"/>
  <c r="C135" i="14"/>
  <c r="K135" i="14"/>
  <c r="V140" i="14"/>
  <c r="A136" i="14"/>
  <c r="U39" i="29" l="1"/>
  <c r="T40" i="29"/>
  <c r="T63" i="20"/>
  <c r="E57" i="19" s="1"/>
  <c r="U62" i="20"/>
  <c r="B128" i="19"/>
  <c r="E129" i="17"/>
  <c r="F129" i="17"/>
  <c r="D129" i="17"/>
  <c r="C129" i="17"/>
  <c r="L129" i="17"/>
  <c r="B134" i="29"/>
  <c r="A128" i="19" s="1"/>
  <c r="F128" i="19" s="1"/>
  <c r="N134" i="29"/>
  <c r="L128" i="19" s="1"/>
  <c r="U134" i="29"/>
  <c r="S134" i="29"/>
  <c r="P134" i="29"/>
  <c r="C128" i="19" s="1"/>
  <c r="O134" i="29"/>
  <c r="L134" i="29"/>
  <c r="Q134" i="29"/>
  <c r="T134" i="29"/>
  <c r="E128" i="19" s="1"/>
  <c r="R134" i="29"/>
  <c r="D128" i="19" s="1"/>
  <c r="M134" i="29"/>
  <c r="D134" i="29"/>
  <c r="E134" i="29"/>
  <c r="I134" i="29"/>
  <c r="H134" i="29"/>
  <c r="F134" i="29"/>
  <c r="C134" i="29"/>
  <c r="V134" i="29"/>
  <c r="J134" i="29"/>
  <c r="G134" i="29"/>
  <c r="AF139" i="29"/>
  <c r="A135" i="29"/>
  <c r="K135" i="29" s="1"/>
  <c r="B134" i="27"/>
  <c r="C134" i="27"/>
  <c r="D134" i="27"/>
  <c r="I134" i="27"/>
  <c r="F134" i="27"/>
  <c r="H134" i="27"/>
  <c r="E134" i="27"/>
  <c r="G134" i="27"/>
  <c r="A135" i="27"/>
  <c r="S136" i="27"/>
  <c r="B134" i="26"/>
  <c r="J134" i="26"/>
  <c r="D134" i="26"/>
  <c r="L134" i="26"/>
  <c r="M134" i="26"/>
  <c r="K134" i="26"/>
  <c r="G134" i="26"/>
  <c r="I134" i="26"/>
  <c r="C134" i="26"/>
  <c r="H134" i="26"/>
  <c r="F134" i="26"/>
  <c r="E134" i="26"/>
  <c r="W142" i="26"/>
  <c r="A135" i="26"/>
  <c r="AA141" i="23"/>
  <c r="A135" i="23"/>
  <c r="H135" i="22"/>
  <c r="F135" i="22"/>
  <c r="I135" i="22"/>
  <c r="N135" i="22"/>
  <c r="L135" i="22"/>
  <c r="D135" i="22"/>
  <c r="B135" i="22"/>
  <c r="M135" i="22"/>
  <c r="E135" i="22"/>
  <c r="P135" i="22"/>
  <c r="J135" i="22"/>
  <c r="C135" i="22"/>
  <c r="G135" i="22"/>
  <c r="K135" i="22"/>
  <c r="O135" i="22"/>
  <c r="Q135" i="22"/>
  <c r="A136" i="22"/>
  <c r="AA143" i="22"/>
  <c r="S135" i="20"/>
  <c r="K135" i="20"/>
  <c r="D135" i="20"/>
  <c r="P135" i="20"/>
  <c r="L135" i="20"/>
  <c r="O135" i="20"/>
  <c r="B135" i="20"/>
  <c r="U135" i="20"/>
  <c r="I135" i="20"/>
  <c r="E135" i="20"/>
  <c r="Q135" i="20"/>
  <c r="R135" i="20"/>
  <c r="G135" i="20"/>
  <c r="J135" i="20"/>
  <c r="H135" i="20"/>
  <c r="T135" i="20"/>
  <c r="A136" i="20"/>
  <c r="N135" i="20"/>
  <c r="F135" i="20"/>
  <c r="V135" i="20"/>
  <c r="C135" i="20"/>
  <c r="M135" i="20"/>
  <c r="M134" i="23"/>
  <c r="C134" i="23"/>
  <c r="H134" i="23"/>
  <c r="D134" i="23"/>
  <c r="P134" i="23"/>
  <c r="G134" i="23"/>
  <c r="E134" i="23"/>
  <c r="L134" i="23"/>
  <c r="Q134" i="23"/>
  <c r="B134" i="23"/>
  <c r="N134" i="23"/>
  <c r="O134" i="23"/>
  <c r="F134" i="23"/>
  <c r="K134" i="23"/>
  <c r="J134" i="23"/>
  <c r="I134" i="23"/>
  <c r="A278" i="9"/>
  <c r="AA281" i="9"/>
  <c r="S136" i="13"/>
  <c r="A137" i="13"/>
  <c r="E136" i="13"/>
  <c r="D136" i="13"/>
  <c r="H136" i="13"/>
  <c r="B136" i="13"/>
  <c r="F136" i="13"/>
  <c r="G136" i="13"/>
  <c r="C136" i="13"/>
  <c r="I136" i="13"/>
  <c r="H134" i="15"/>
  <c r="G134" i="15"/>
  <c r="F134" i="15"/>
  <c r="C134" i="15"/>
  <c r="B134" i="15"/>
  <c r="D134" i="15"/>
  <c r="I134" i="15"/>
  <c r="E134" i="15"/>
  <c r="S137" i="15"/>
  <c r="A135" i="15"/>
  <c r="Q143" i="25"/>
  <c r="M135" i="21"/>
  <c r="Q135" i="21"/>
  <c r="E135" i="21"/>
  <c r="C135" i="21"/>
  <c r="L135" i="21"/>
  <c r="H135" i="21"/>
  <c r="J135" i="21"/>
  <c r="P135" i="21"/>
  <c r="N135" i="21"/>
  <c r="I135" i="21"/>
  <c r="O135" i="21"/>
  <c r="B135" i="21"/>
  <c r="G135" i="21"/>
  <c r="K135" i="21"/>
  <c r="F135" i="21"/>
  <c r="D135" i="21"/>
  <c r="A136" i="21"/>
  <c r="AF142" i="20"/>
  <c r="V145" i="30"/>
  <c r="B136" i="30"/>
  <c r="H136" i="30"/>
  <c r="L136" i="30"/>
  <c r="F136" i="30"/>
  <c r="J136" i="30"/>
  <c r="E136" i="30"/>
  <c r="I136" i="30"/>
  <c r="C136" i="30"/>
  <c r="D136" i="30"/>
  <c r="K136" i="30"/>
  <c r="A137" i="30"/>
  <c r="G137" i="30" s="1"/>
  <c r="AA164" i="21"/>
  <c r="Q134" i="28"/>
  <c r="O134" i="28"/>
  <c r="M134" i="28"/>
  <c r="P134" i="28"/>
  <c r="N134" i="28"/>
  <c r="D134" i="28"/>
  <c r="C134" i="28"/>
  <c r="B134" i="28"/>
  <c r="K134" i="28"/>
  <c r="H134" i="28"/>
  <c r="L134" i="28"/>
  <c r="J134" i="28"/>
  <c r="E134" i="28"/>
  <c r="I134" i="28"/>
  <c r="G134" i="28"/>
  <c r="F134" i="28"/>
  <c r="F136" i="25"/>
  <c r="D136" i="25"/>
  <c r="B136" i="25"/>
  <c r="C136" i="25"/>
  <c r="E136" i="25"/>
  <c r="G136" i="25"/>
  <c r="A137" i="25"/>
  <c r="AA142" i="28"/>
  <c r="A135" i="28"/>
  <c r="A130" i="17"/>
  <c r="G136" i="14"/>
  <c r="B130" i="17" s="1"/>
  <c r="I136" i="14"/>
  <c r="J136" i="14"/>
  <c r="D136" i="14"/>
  <c r="C136" i="14"/>
  <c r="L136" i="14"/>
  <c r="F130" i="17" s="1"/>
  <c r="K136" i="14"/>
  <c r="E130" i="17" s="1"/>
  <c r="B136" i="14"/>
  <c r="F136" i="14"/>
  <c r="H136" i="14"/>
  <c r="E136" i="14"/>
  <c r="V141" i="14"/>
  <c r="A137" i="14"/>
  <c r="E55" i="17"/>
  <c r="K60" i="14"/>
  <c r="B137" i="16"/>
  <c r="C137" i="16"/>
  <c r="E137" i="16"/>
  <c r="F137" i="16"/>
  <c r="G137" i="16"/>
  <c r="I137" i="16"/>
  <c r="H137" i="16"/>
  <c r="D137" i="16"/>
  <c r="S142" i="16"/>
  <c r="A138" i="16"/>
  <c r="U61" i="20" l="1"/>
  <c r="T62" i="20"/>
  <c r="E56" i="19" s="1"/>
  <c r="T39" i="29"/>
  <c r="U38" i="29"/>
  <c r="B129" i="19"/>
  <c r="D130" i="17"/>
  <c r="L130" i="17"/>
  <c r="C130" i="17"/>
  <c r="E135" i="29"/>
  <c r="L135" i="29"/>
  <c r="P135" i="29"/>
  <c r="C129" i="19" s="1"/>
  <c r="M135" i="29"/>
  <c r="Q135" i="29"/>
  <c r="B135" i="29"/>
  <c r="A129" i="19" s="1"/>
  <c r="F129" i="19" s="1"/>
  <c r="R135" i="29"/>
  <c r="D129" i="19" s="1"/>
  <c r="O135" i="29"/>
  <c r="I135" i="29"/>
  <c r="D135" i="29"/>
  <c r="F135" i="29"/>
  <c r="N135" i="29"/>
  <c r="L129" i="19" s="1"/>
  <c r="C135" i="29"/>
  <c r="V135" i="29"/>
  <c r="J135" i="29"/>
  <c r="T135" i="29"/>
  <c r="E129" i="19" s="1"/>
  <c r="H135" i="29"/>
  <c r="U135" i="29"/>
  <c r="S135" i="29"/>
  <c r="G135" i="29"/>
  <c r="AF140" i="29"/>
  <c r="A136" i="29"/>
  <c r="K136" i="29" s="1"/>
  <c r="S137" i="27"/>
  <c r="A136" i="27"/>
  <c r="F135" i="27"/>
  <c r="C135" i="27"/>
  <c r="G135" i="27"/>
  <c r="E135" i="27"/>
  <c r="D135" i="27"/>
  <c r="B135" i="27"/>
  <c r="H135" i="27"/>
  <c r="I135" i="27"/>
  <c r="L135" i="26"/>
  <c r="B135" i="26"/>
  <c r="I135" i="26"/>
  <c r="K135" i="26"/>
  <c r="H135" i="26"/>
  <c r="J135" i="26"/>
  <c r="E135" i="26"/>
  <c r="D135" i="26"/>
  <c r="C135" i="26"/>
  <c r="M135" i="26"/>
  <c r="G135" i="26"/>
  <c r="F135" i="26"/>
  <c r="W143" i="26"/>
  <c r="A136" i="26"/>
  <c r="A279" i="9"/>
  <c r="AA282" i="9"/>
  <c r="H136" i="20"/>
  <c r="K136" i="20"/>
  <c r="C136" i="20"/>
  <c r="P136" i="20"/>
  <c r="T136" i="20"/>
  <c r="Q136" i="20"/>
  <c r="E136" i="20"/>
  <c r="N136" i="20"/>
  <c r="J136" i="20"/>
  <c r="R136" i="20"/>
  <c r="L136" i="20"/>
  <c r="F136" i="20"/>
  <c r="O136" i="20"/>
  <c r="S136" i="20"/>
  <c r="G136" i="20"/>
  <c r="I136" i="20"/>
  <c r="M136" i="20"/>
  <c r="B136" i="20"/>
  <c r="D136" i="20"/>
  <c r="A137" i="20"/>
  <c r="U136" i="20"/>
  <c r="V136" i="20"/>
  <c r="N136" i="22"/>
  <c r="I136" i="22"/>
  <c r="P136" i="22"/>
  <c r="L136" i="22"/>
  <c r="H136" i="22"/>
  <c r="O136" i="22"/>
  <c r="M136" i="22"/>
  <c r="G136" i="22"/>
  <c r="F136" i="22"/>
  <c r="J136" i="22"/>
  <c r="K136" i="22"/>
  <c r="C136" i="22"/>
  <c r="D136" i="22"/>
  <c r="B136" i="22"/>
  <c r="Q136" i="22"/>
  <c r="E136" i="22"/>
  <c r="A137" i="22"/>
  <c r="AA144" i="22"/>
  <c r="K135" i="23"/>
  <c r="D135" i="23"/>
  <c r="M135" i="23"/>
  <c r="Q135" i="23"/>
  <c r="L135" i="23"/>
  <c r="H135" i="23"/>
  <c r="O135" i="23"/>
  <c r="J135" i="23"/>
  <c r="G135" i="23"/>
  <c r="P135" i="23"/>
  <c r="I135" i="23"/>
  <c r="F135" i="23"/>
  <c r="N135" i="23"/>
  <c r="E135" i="23"/>
  <c r="C135" i="23"/>
  <c r="B135" i="23"/>
  <c r="AA142" i="23"/>
  <c r="A136" i="23"/>
  <c r="G135" i="15"/>
  <c r="H135" i="15"/>
  <c r="D135" i="15"/>
  <c r="B135" i="15"/>
  <c r="C135" i="15"/>
  <c r="E135" i="15"/>
  <c r="I135" i="15"/>
  <c r="F135" i="15"/>
  <c r="S138" i="15"/>
  <c r="A136" i="15"/>
  <c r="H137" i="13"/>
  <c r="F137" i="13"/>
  <c r="G137" i="13"/>
  <c r="D137" i="13"/>
  <c r="E137" i="13"/>
  <c r="B137" i="13"/>
  <c r="C137" i="13"/>
  <c r="I137" i="13"/>
  <c r="A138" i="13"/>
  <c r="S137" i="13"/>
  <c r="V146" i="30"/>
  <c r="Q144" i="25"/>
  <c r="AF143" i="20"/>
  <c r="H136" i="21"/>
  <c r="O136" i="21"/>
  <c r="C136" i="21"/>
  <c r="L136" i="21"/>
  <c r="M136" i="21"/>
  <c r="K136" i="21"/>
  <c r="G136" i="21"/>
  <c r="E136" i="21"/>
  <c r="I136" i="21"/>
  <c r="F136" i="21"/>
  <c r="J136" i="21"/>
  <c r="N136" i="21"/>
  <c r="B136" i="21"/>
  <c r="Q136" i="21"/>
  <c r="D136" i="21"/>
  <c r="P136" i="21"/>
  <c r="A137" i="21"/>
  <c r="I135" i="28"/>
  <c r="H135" i="28"/>
  <c r="G135" i="28"/>
  <c r="D135" i="28"/>
  <c r="C135" i="28"/>
  <c r="Q135" i="28"/>
  <c r="N135" i="28"/>
  <c r="M135" i="28"/>
  <c r="L135" i="28"/>
  <c r="F135" i="28"/>
  <c r="P135" i="28"/>
  <c r="J135" i="28"/>
  <c r="K135" i="28"/>
  <c r="B135" i="28"/>
  <c r="O135" i="28"/>
  <c r="E135" i="28"/>
  <c r="F137" i="30"/>
  <c r="L137" i="30"/>
  <c r="D137" i="30"/>
  <c r="I137" i="30"/>
  <c r="J137" i="30"/>
  <c r="E137" i="30"/>
  <c r="H137" i="30"/>
  <c r="C137" i="30"/>
  <c r="K137" i="30"/>
  <c r="B137" i="30"/>
  <c r="A138" i="30"/>
  <c r="G138" i="30" s="1"/>
  <c r="AA165" i="21"/>
  <c r="AA143" i="28"/>
  <c r="A136" i="28"/>
  <c r="G137" i="25"/>
  <c r="F137" i="25"/>
  <c r="D137" i="25"/>
  <c r="E137" i="25"/>
  <c r="B137" i="25"/>
  <c r="C137" i="25"/>
  <c r="A138" i="25"/>
  <c r="E138" i="16"/>
  <c r="H138" i="16"/>
  <c r="B138" i="16"/>
  <c r="D138" i="16"/>
  <c r="G138" i="16"/>
  <c r="C138" i="16"/>
  <c r="I138" i="16"/>
  <c r="F138" i="16"/>
  <c r="S143" i="16"/>
  <c r="A139" i="16"/>
  <c r="E54" i="17"/>
  <c r="K59" i="14"/>
  <c r="A131" i="17"/>
  <c r="G137" i="14"/>
  <c r="B131" i="17" s="1"/>
  <c r="J137" i="14"/>
  <c r="D137" i="14"/>
  <c r="B137" i="14"/>
  <c r="L137" i="14"/>
  <c r="I137" i="14"/>
  <c r="K137" i="14"/>
  <c r="C137" i="14"/>
  <c r="H137" i="14"/>
  <c r="F137" i="14"/>
  <c r="E137" i="14"/>
  <c r="V142" i="14"/>
  <c r="A138" i="14"/>
  <c r="T38" i="29" l="1"/>
  <c r="U37" i="29"/>
  <c r="U60" i="20"/>
  <c r="T61" i="20"/>
  <c r="E55" i="19" s="1"/>
  <c r="B130" i="19"/>
  <c r="C131" i="17"/>
  <c r="E131" i="17"/>
  <c r="L131" i="17"/>
  <c r="F131" i="17"/>
  <c r="D131" i="17"/>
  <c r="V136" i="29"/>
  <c r="U136" i="29"/>
  <c r="F136" i="29"/>
  <c r="M136" i="29"/>
  <c r="B136" i="29"/>
  <c r="A130" i="19" s="1"/>
  <c r="F130" i="19" s="1"/>
  <c r="P136" i="29"/>
  <c r="C130" i="19" s="1"/>
  <c r="L136" i="29"/>
  <c r="R136" i="29"/>
  <c r="D130" i="19" s="1"/>
  <c r="O136" i="29"/>
  <c r="N136" i="29"/>
  <c r="L130" i="19" s="1"/>
  <c r="H136" i="29"/>
  <c r="Q136" i="29"/>
  <c r="S136" i="29"/>
  <c r="D136" i="29"/>
  <c r="G136" i="29"/>
  <c r="C136" i="29"/>
  <c r="J136" i="29"/>
  <c r="T136" i="29"/>
  <c r="E130" i="19" s="1"/>
  <c r="I136" i="29"/>
  <c r="E136" i="29"/>
  <c r="AF141" i="29"/>
  <c r="A137" i="29"/>
  <c r="K137" i="29" s="1"/>
  <c r="G136" i="27"/>
  <c r="F136" i="27"/>
  <c r="C136" i="27"/>
  <c r="B136" i="27"/>
  <c r="H136" i="27"/>
  <c r="E136" i="27"/>
  <c r="D136" i="27"/>
  <c r="I136" i="27"/>
  <c r="S138" i="27"/>
  <c r="A137" i="27"/>
  <c r="B136" i="26"/>
  <c r="H136" i="26"/>
  <c r="E136" i="26"/>
  <c r="D136" i="26"/>
  <c r="G136" i="26"/>
  <c r="L136" i="26"/>
  <c r="F136" i="26"/>
  <c r="M136" i="26"/>
  <c r="I136" i="26"/>
  <c r="C136" i="26"/>
  <c r="J136" i="26"/>
  <c r="K136" i="26"/>
  <c r="W144" i="26"/>
  <c r="A137" i="26"/>
  <c r="AA145" i="22"/>
  <c r="A138" i="22"/>
  <c r="C137" i="20"/>
  <c r="I137" i="20"/>
  <c r="N137" i="20"/>
  <c r="A138" i="20"/>
  <c r="K137" i="20"/>
  <c r="O137" i="20"/>
  <c r="F137" i="20"/>
  <c r="R137" i="20"/>
  <c r="D137" i="20"/>
  <c r="H137" i="20"/>
  <c r="U137" i="20"/>
  <c r="T137" i="20"/>
  <c r="Q137" i="20"/>
  <c r="J137" i="20"/>
  <c r="V137" i="20"/>
  <c r="P137" i="20"/>
  <c r="E137" i="20"/>
  <c r="B137" i="20"/>
  <c r="L137" i="20"/>
  <c r="M137" i="20"/>
  <c r="G137" i="20"/>
  <c r="S137" i="20"/>
  <c r="B137" i="22"/>
  <c r="E137" i="22"/>
  <c r="J137" i="22"/>
  <c r="F137" i="22"/>
  <c r="M137" i="22"/>
  <c r="G137" i="22"/>
  <c r="N137" i="22"/>
  <c r="I137" i="22"/>
  <c r="Q137" i="22"/>
  <c r="O137" i="22"/>
  <c r="L137" i="22"/>
  <c r="D137" i="22"/>
  <c r="K137" i="22"/>
  <c r="H137" i="22"/>
  <c r="P137" i="22"/>
  <c r="C137" i="22"/>
  <c r="G136" i="23"/>
  <c r="C136" i="23"/>
  <c r="I136" i="23"/>
  <c r="D136" i="23"/>
  <c r="H136" i="23"/>
  <c r="J136" i="23"/>
  <c r="B136" i="23"/>
  <c r="P136" i="23"/>
  <c r="L136" i="23"/>
  <c r="N136" i="23"/>
  <c r="M136" i="23"/>
  <c r="E136" i="23"/>
  <c r="F136" i="23"/>
  <c r="O136" i="23"/>
  <c r="Q136" i="23"/>
  <c r="K136" i="23"/>
  <c r="AA143" i="23"/>
  <c r="A137" i="23"/>
  <c r="A280" i="9"/>
  <c r="AA283" i="9"/>
  <c r="S139" i="15"/>
  <c r="A137" i="15"/>
  <c r="H136" i="15"/>
  <c r="F136" i="15"/>
  <c r="I136" i="15"/>
  <c r="C136" i="15"/>
  <c r="E136" i="15"/>
  <c r="B136" i="15"/>
  <c r="D136" i="15"/>
  <c r="G136" i="15"/>
  <c r="A139" i="13"/>
  <c r="S138" i="13"/>
  <c r="C138" i="13"/>
  <c r="G138" i="13"/>
  <c r="H138" i="13"/>
  <c r="B138" i="13"/>
  <c r="F138" i="13"/>
  <c r="I138" i="13"/>
  <c r="D138" i="13"/>
  <c r="E138" i="13"/>
  <c r="D136" i="28"/>
  <c r="K136" i="28"/>
  <c r="Q136" i="28"/>
  <c r="E136" i="28"/>
  <c r="F136" i="28"/>
  <c r="L136" i="28"/>
  <c r="J136" i="28"/>
  <c r="H136" i="28"/>
  <c r="G136" i="28"/>
  <c r="N136" i="28"/>
  <c r="I136" i="28"/>
  <c r="P136" i="28"/>
  <c r="M136" i="28"/>
  <c r="C136" i="28"/>
  <c r="O136" i="28"/>
  <c r="B136" i="28"/>
  <c r="AA144" i="28"/>
  <c r="A137" i="28"/>
  <c r="Q145" i="25"/>
  <c r="AF144" i="20"/>
  <c r="V147" i="30"/>
  <c r="AA166" i="21"/>
  <c r="L138" i="30"/>
  <c r="I138" i="30"/>
  <c r="E138" i="30"/>
  <c r="H138" i="30"/>
  <c r="J138" i="30"/>
  <c r="B138" i="30"/>
  <c r="C138" i="30"/>
  <c r="F138" i="30"/>
  <c r="K138" i="30"/>
  <c r="D138" i="30"/>
  <c r="A139" i="30"/>
  <c r="G139" i="30" s="1"/>
  <c r="C137" i="21"/>
  <c r="I137" i="21"/>
  <c r="G137" i="21"/>
  <c r="D137" i="21"/>
  <c r="L137" i="21"/>
  <c r="M137" i="21"/>
  <c r="F137" i="21"/>
  <c r="E137" i="21"/>
  <c r="K137" i="21"/>
  <c r="N137" i="21"/>
  <c r="H137" i="21"/>
  <c r="B137" i="21"/>
  <c r="J137" i="21"/>
  <c r="O137" i="21"/>
  <c r="Q137" i="21"/>
  <c r="P137" i="21"/>
  <c r="A138" i="21"/>
  <c r="E138" i="25"/>
  <c r="B138" i="25"/>
  <c r="C138" i="25"/>
  <c r="G138" i="25"/>
  <c r="F138" i="25"/>
  <c r="D138" i="25"/>
  <c r="A139" i="25"/>
  <c r="A132" i="17"/>
  <c r="D138" i="14"/>
  <c r="F138" i="14"/>
  <c r="L138" i="14"/>
  <c r="J138" i="14"/>
  <c r="G138" i="14"/>
  <c r="B132" i="17" s="1"/>
  <c r="B138" i="14"/>
  <c r="C138" i="14"/>
  <c r="E138" i="14"/>
  <c r="H138" i="14"/>
  <c r="L132" i="17" s="1"/>
  <c r="I138" i="14"/>
  <c r="K138" i="14"/>
  <c r="V143" i="14"/>
  <c r="A139" i="14"/>
  <c r="E53" i="17"/>
  <c r="K58" i="14"/>
  <c r="C139" i="16"/>
  <c r="F139" i="16"/>
  <c r="G139" i="16"/>
  <c r="H139" i="16"/>
  <c r="I139" i="16"/>
  <c r="B139" i="16"/>
  <c r="E139" i="16"/>
  <c r="D139" i="16"/>
  <c r="S144" i="16"/>
  <c r="A140" i="16"/>
  <c r="U59" i="20" l="1"/>
  <c r="T60" i="20"/>
  <c r="E54" i="19" s="1"/>
  <c r="T37" i="29"/>
  <c r="U36" i="29"/>
  <c r="B131" i="19"/>
  <c r="F132" i="17"/>
  <c r="C132" i="17"/>
  <c r="E132" i="17"/>
  <c r="D132" i="17"/>
  <c r="P137" i="29"/>
  <c r="C131" i="19" s="1"/>
  <c r="U137" i="29"/>
  <c r="N137" i="29"/>
  <c r="L131" i="19" s="1"/>
  <c r="O137" i="29"/>
  <c r="L137" i="29"/>
  <c r="F137" i="29"/>
  <c r="G137" i="29"/>
  <c r="E137" i="29"/>
  <c r="T137" i="29"/>
  <c r="E131" i="19" s="1"/>
  <c r="C137" i="29"/>
  <c r="H137" i="29"/>
  <c r="M137" i="29"/>
  <c r="I137" i="29"/>
  <c r="B137" i="29"/>
  <c r="A131" i="19" s="1"/>
  <c r="F131" i="19" s="1"/>
  <c r="S137" i="29"/>
  <c r="Q137" i="29"/>
  <c r="V137" i="29"/>
  <c r="D137" i="29"/>
  <c r="R137" i="29"/>
  <c r="D131" i="19" s="1"/>
  <c r="J137" i="29"/>
  <c r="AF142" i="29"/>
  <c r="A138" i="29"/>
  <c r="K138" i="29" s="1"/>
  <c r="I137" i="27"/>
  <c r="G137" i="27"/>
  <c r="B137" i="27"/>
  <c r="H137" i="27"/>
  <c r="D137" i="27"/>
  <c r="C137" i="27"/>
  <c r="E137" i="27"/>
  <c r="F137" i="27"/>
  <c r="S139" i="27"/>
  <c r="A138" i="27"/>
  <c r="L137" i="26"/>
  <c r="E137" i="26"/>
  <c r="C137" i="26"/>
  <c r="G137" i="26"/>
  <c r="F137" i="26"/>
  <c r="H137" i="26"/>
  <c r="B137" i="26"/>
  <c r="I137" i="26"/>
  <c r="D137" i="26"/>
  <c r="M137" i="26"/>
  <c r="K137" i="26"/>
  <c r="J137" i="26"/>
  <c r="W145" i="26"/>
  <c r="A138" i="26"/>
  <c r="F137" i="23"/>
  <c r="G137" i="23"/>
  <c r="D137" i="23"/>
  <c r="P137" i="23"/>
  <c r="N137" i="23"/>
  <c r="H137" i="23"/>
  <c r="M137" i="23"/>
  <c r="O137" i="23"/>
  <c r="Q137" i="23"/>
  <c r="E137" i="23"/>
  <c r="C137" i="23"/>
  <c r="J137" i="23"/>
  <c r="L137" i="23"/>
  <c r="K137" i="23"/>
  <c r="I137" i="23"/>
  <c r="B137" i="23"/>
  <c r="AA144" i="23"/>
  <c r="A138" i="23"/>
  <c r="AA284" i="9"/>
  <c r="A281" i="9"/>
  <c r="J138" i="20"/>
  <c r="S138" i="20"/>
  <c r="F138" i="20"/>
  <c r="C138" i="20"/>
  <c r="M138" i="20"/>
  <c r="T138" i="20"/>
  <c r="R138" i="20"/>
  <c r="B138" i="20"/>
  <c r="O138" i="20"/>
  <c r="I138" i="20"/>
  <c r="A139" i="20"/>
  <c r="E138" i="20"/>
  <c r="U138" i="20"/>
  <c r="L138" i="20"/>
  <c r="Q138" i="20"/>
  <c r="G138" i="20"/>
  <c r="N138" i="20"/>
  <c r="D138" i="20"/>
  <c r="P138" i="20"/>
  <c r="V138" i="20"/>
  <c r="H138" i="20"/>
  <c r="K138" i="20"/>
  <c r="L138" i="22"/>
  <c r="K138" i="22"/>
  <c r="N138" i="22"/>
  <c r="B138" i="22"/>
  <c r="F138" i="22"/>
  <c r="D138" i="22"/>
  <c r="H138" i="22"/>
  <c r="C138" i="22"/>
  <c r="Q138" i="22"/>
  <c r="M138" i="22"/>
  <c r="I138" i="22"/>
  <c r="G138" i="22"/>
  <c r="P138" i="22"/>
  <c r="E138" i="22"/>
  <c r="J138" i="22"/>
  <c r="O138" i="22"/>
  <c r="AA146" i="22"/>
  <c r="A139" i="22"/>
  <c r="A140" i="13"/>
  <c r="S139" i="13"/>
  <c r="H139" i="13"/>
  <c r="I139" i="13"/>
  <c r="F139" i="13"/>
  <c r="E139" i="13"/>
  <c r="B139" i="13"/>
  <c r="C139" i="13"/>
  <c r="D139" i="13"/>
  <c r="G139" i="13"/>
  <c r="C137" i="15"/>
  <c r="B137" i="15"/>
  <c r="G137" i="15"/>
  <c r="I137" i="15"/>
  <c r="H137" i="15"/>
  <c r="E137" i="15"/>
  <c r="D137" i="15"/>
  <c r="F137" i="15"/>
  <c r="S140" i="15"/>
  <c r="A138" i="15"/>
  <c r="Q146" i="25"/>
  <c r="L138" i="21"/>
  <c r="M138" i="21"/>
  <c r="D138" i="21"/>
  <c r="K138" i="21"/>
  <c r="H138" i="21"/>
  <c r="J138" i="21"/>
  <c r="E138" i="21"/>
  <c r="B138" i="21"/>
  <c r="O138" i="21"/>
  <c r="Q138" i="21"/>
  <c r="P138" i="21"/>
  <c r="I138" i="21"/>
  <c r="F138" i="21"/>
  <c r="G138" i="21"/>
  <c r="C138" i="21"/>
  <c r="N138" i="21"/>
  <c r="A139" i="21"/>
  <c r="L137" i="28"/>
  <c r="H137" i="28"/>
  <c r="C137" i="28"/>
  <c r="K137" i="28"/>
  <c r="I137" i="28"/>
  <c r="D137" i="28"/>
  <c r="B137" i="28"/>
  <c r="M137" i="28"/>
  <c r="Q137" i="28"/>
  <c r="E137" i="28"/>
  <c r="F137" i="28"/>
  <c r="P137" i="28"/>
  <c r="N137" i="28"/>
  <c r="G137" i="28"/>
  <c r="J137" i="28"/>
  <c r="O137" i="28"/>
  <c r="AA145" i="28"/>
  <c r="A138" i="28"/>
  <c r="F139" i="25"/>
  <c r="C139" i="25"/>
  <c r="D139" i="25"/>
  <c r="B139" i="25"/>
  <c r="E139" i="25"/>
  <c r="G139" i="25"/>
  <c r="A140" i="25"/>
  <c r="J139" i="30"/>
  <c r="E139" i="30"/>
  <c r="L139" i="30"/>
  <c r="F139" i="30"/>
  <c r="K139" i="30"/>
  <c r="H139" i="30"/>
  <c r="C139" i="30"/>
  <c r="I139" i="30"/>
  <c r="D139" i="30"/>
  <c r="B139" i="30"/>
  <c r="A140" i="30"/>
  <c r="G140" i="30" s="1"/>
  <c r="AA167" i="21"/>
  <c r="V148" i="30"/>
  <c r="AF145" i="20"/>
  <c r="C140" i="16"/>
  <c r="F140" i="16"/>
  <c r="G140" i="16"/>
  <c r="H140" i="16"/>
  <c r="D140" i="16"/>
  <c r="E140" i="16"/>
  <c r="I140" i="16"/>
  <c r="B140" i="16"/>
  <c r="S145" i="16"/>
  <c r="A141" i="16"/>
  <c r="E52" i="17"/>
  <c r="K57" i="14"/>
  <c r="A133" i="17"/>
  <c r="L139" i="14"/>
  <c r="F139" i="14"/>
  <c r="G139" i="14"/>
  <c r="B133" i="17" s="1"/>
  <c r="H139" i="14"/>
  <c r="E139" i="14"/>
  <c r="B139" i="14"/>
  <c r="J139" i="14"/>
  <c r="C139" i="14"/>
  <c r="I139" i="14"/>
  <c r="D139" i="14"/>
  <c r="K139" i="14"/>
  <c r="V144" i="14"/>
  <c r="A140" i="14"/>
  <c r="T36" i="29" l="1"/>
  <c r="U35" i="29"/>
  <c r="T59" i="20"/>
  <c r="E53" i="19" s="1"/>
  <c r="U58" i="20"/>
  <c r="B132" i="19"/>
  <c r="F133" i="17"/>
  <c r="E133" i="17"/>
  <c r="D133" i="17"/>
  <c r="C133" i="17"/>
  <c r="L133" i="17"/>
  <c r="P138" i="29"/>
  <c r="C132" i="19" s="1"/>
  <c r="I138" i="29"/>
  <c r="C138" i="29"/>
  <c r="O138" i="29"/>
  <c r="N138" i="29"/>
  <c r="L132" i="19" s="1"/>
  <c r="U138" i="29"/>
  <c r="S138" i="29"/>
  <c r="J138" i="29"/>
  <c r="L138" i="29"/>
  <c r="G138" i="29"/>
  <c r="T138" i="29"/>
  <c r="E132" i="19" s="1"/>
  <c r="D138" i="29"/>
  <c r="B138" i="29"/>
  <c r="A132" i="19" s="1"/>
  <c r="F132" i="19" s="1"/>
  <c r="F138" i="29"/>
  <c r="V138" i="29"/>
  <c r="H138" i="29"/>
  <c r="R138" i="29"/>
  <c r="D132" i="19" s="1"/>
  <c r="E138" i="29"/>
  <c r="Q138" i="29"/>
  <c r="M138" i="29"/>
  <c r="AF143" i="29"/>
  <c r="A139" i="29"/>
  <c r="K139" i="29" s="1"/>
  <c r="H138" i="27"/>
  <c r="I138" i="27"/>
  <c r="B138" i="27"/>
  <c r="F138" i="27"/>
  <c r="D138" i="27"/>
  <c r="E138" i="27"/>
  <c r="G138" i="27"/>
  <c r="C138" i="27"/>
  <c r="S140" i="27"/>
  <c r="A139" i="27"/>
  <c r="E138" i="26"/>
  <c r="M138" i="26"/>
  <c r="F138" i="26"/>
  <c r="H138" i="26"/>
  <c r="L138" i="26"/>
  <c r="J138" i="26"/>
  <c r="G138" i="26"/>
  <c r="D138" i="26"/>
  <c r="I138" i="26"/>
  <c r="B138" i="26"/>
  <c r="K138" i="26"/>
  <c r="C138" i="26"/>
  <c r="W146" i="26"/>
  <c r="A139" i="26"/>
  <c r="AA285" i="9"/>
  <c r="A282" i="9"/>
  <c r="N138" i="23"/>
  <c r="I138" i="23"/>
  <c r="K138" i="23"/>
  <c r="P138" i="23"/>
  <c r="O138" i="23"/>
  <c r="Q138" i="23"/>
  <c r="D138" i="23"/>
  <c r="M138" i="23"/>
  <c r="G138" i="23"/>
  <c r="C138" i="23"/>
  <c r="J138" i="23"/>
  <c r="B138" i="23"/>
  <c r="H138" i="23"/>
  <c r="E138" i="23"/>
  <c r="F138" i="23"/>
  <c r="L138" i="23"/>
  <c r="AA145" i="23"/>
  <c r="A139" i="23"/>
  <c r="O139" i="22"/>
  <c r="H139" i="22"/>
  <c r="F139" i="22"/>
  <c r="J139" i="22"/>
  <c r="G139" i="22"/>
  <c r="P139" i="22"/>
  <c r="K139" i="22"/>
  <c r="M139" i="22"/>
  <c r="L139" i="22"/>
  <c r="D139" i="22"/>
  <c r="I139" i="22"/>
  <c r="N139" i="22"/>
  <c r="E139" i="22"/>
  <c r="C139" i="22"/>
  <c r="B139" i="22"/>
  <c r="Q139" i="22"/>
  <c r="AA147" i="22"/>
  <c r="A140" i="22"/>
  <c r="P139" i="20"/>
  <c r="O139" i="20"/>
  <c r="I139" i="20"/>
  <c r="L139" i="20"/>
  <c r="N139" i="20"/>
  <c r="V139" i="20"/>
  <c r="E139" i="20"/>
  <c r="A140" i="20"/>
  <c r="B139" i="20"/>
  <c r="K139" i="20"/>
  <c r="U139" i="20"/>
  <c r="F139" i="20"/>
  <c r="D139" i="20"/>
  <c r="H139" i="20"/>
  <c r="C139" i="20"/>
  <c r="T139" i="20"/>
  <c r="G139" i="20"/>
  <c r="J139" i="20"/>
  <c r="R139" i="20"/>
  <c r="Q139" i="20"/>
  <c r="M139" i="20"/>
  <c r="S139" i="20"/>
  <c r="B138" i="15"/>
  <c r="E138" i="15"/>
  <c r="I138" i="15"/>
  <c r="C138" i="15"/>
  <c r="D138" i="15"/>
  <c r="G138" i="15"/>
  <c r="F138" i="15"/>
  <c r="H138" i="15"/>
  <c r="A139" i="15"/>
  <c r="S141" i="15"/>
  <c r="S140" i="13"/>
  <c r="S141" i="13" s="1"/>
  <c r="A141" i="13"/>
  <c r="F140" i="13"/>
  <c r="G140" i="13"/>
  <c r="C140" i="13"/>
  <c r="D140" i="13"/>
  <c r="I140" i="13"/>
  <c r="B140" i="13"/>
  <c r="E140" i="13"/>
  <c r="H140" i="13"/>
  <c r="V149" i="30"/>
  <c r="AF146" i="20"/>
  <c r="AA146" i="28"/>
  <c r="A139" i="28"/>
  <c r="D138" i="28"/>
  <c r="C138" i="28"/>
  <c r="B138" i="28"/>
  <c r="J138" i="28"/>
  <c r="M138" i="28"/>
  <c r="O138" i="28"/>
  <c r="Q138" i="28"/>
  <c r="N138" i="28"/>
  <c r="F138" i="28"/>
  <c r="P138" i="28"/>
  <c r="G138" i="28"/>
  <c r="K138" i="28"/>
  <c r="E138" i="28"/>
  <c r="L138" i="28"/>
  <c r="I138" i="28"/>
  <c r="H138" i="28"/>
  <c r="Q147" i="25"/>
  <c r="AA168" i="21"/>
  <c r="C140" i="30"/>
  <c r="E140" i="30"/>
  <c r="D140" i="30"/>
  <c r="L140" i="30"/>
  <c r="F140" i="30"/>
  <c r="J140" i="30"/>
  <c r="K140" i="30"/>
  <c r="H140" i="30"/>
  <c r="B140" i="30"/>
  <c r="I140" i="30"/>
  <c r="A141" i="30"/>
  <c r="G141" i="30" s="1"/>
  <c r="B140" i="25"/>
  <c r="G140" i="25"/>
  <c r="D140" i="25"/>
  <c r="F140" i="25"/>
  <c r="C140" i="25"/>
  <c r="E140" i="25"/>
  <c r="A141" i="25"/>
  <c r="G139" i="21"/>
  <c r="C139" i="21"/>
  <c r="M139" i="21"/>
  <c r="O139" i="21"/>
  <c r="P139" i="21"/>
  <c r="F139" i="21"/>
  <c r="E139" i="21"/>
  <c r="H139" i="21"/>
  <c r="J139" i="21"/>
  <c r="D139" i="21"/>
  <c r="B139" i="21"/>
  <c r="N139" i="21"/>
  <c r="I139" i="21"/>
  <c r="Q139" i="21"/>
  <c r="L139" i="21"/>
  <c r="K139" i="21"/>
  <c r="A140" i="21"/>
  <c r="A134" i="17"/>
  <c r="K140" i="14"/>
  <c r="G140" i="14"/>
  <c r="B134" i="17" s="1"/>
  <c r="H140" i="14"/>
  <c r="L134" i="17" s="1"/>
  <c r="D140" i="14"/>
  <c r="F140" i="14"/>
  <c r="B140" i="14"/>
  <c r="L140" i="14"/>
  <c r="I140" i="14"/>
  <c r="J140" i="14"/>
  <c r="E140" i="14"/>
  <c r="C140" i="14"/>
  <c r="V145" i="14"/>
  <c r="A141" i="14"/>
  <c r="E51" i="17"/>
  <c r="K56" i="14"/>
  <c r="H141" i="16"/>
  <c r="I141" i="16"/>
  <c r="B141" i="16"/>
  <c r="D141" i="16"/>
  <c r="F141" i="16"/>
  <c r="E141" i="16"/>
  <c r="G141" i="16"/>
  <c r="C141" i="16"/>
  <c r="S146" i="16"/>
  <c r="A142" i="16"/>
  <c r="U57" i="20" l="1"/>
  <c r="T58" i="20"/>
  <c r="E52" i="19" s="1"/>
  <c r="T35" i="29"/>
  <c r="U34" i="29"/>
  <c r="B133" i="19"/>
  <c r="C134" i="17"/>
  <c r="D134" i="17"/>
  <c r="F134" i="17"/>
  <c r="E134" i="17"/>
  <c r="B139" i="29"/>
  <c r="A133" i="19" s="1"/>
  <c r="F133" i="19" s="1"/>
  <c r="D139" i="29"/>
  <c r="N139" i="29"/>
  <c r="L133" i="19" s="1"/>
  <c r="R139" i="29"/>
  <c r="D133" i="19" s="1"/>
  <c r="S139" i="29"/>
  <c r="J139" i="29"/>
  <c r="F139" i="29"/>
  <c r="L139" i="29"/>
  <c r="U139" i="29"/>
  <c r="E139" i="29"/>
  <c r="V139" i="29"/>
  <c r="P139" i="29"/>
  <c r="C133" i="19" s="1"/>
  <c r="T139" i="29"/>
  <c r="E133" i="19" s="1"/>
  <c r="O139" i="29"/>
  <c r="G139" i="29"/>
  <c r="I139" i="29"/>
  <c r="Q139" i="29"/>
  <c r="C139" i="29"/>
  <c r="H139" i="29"/>
  <c r="M139" i="29"/>
  <c r="AF144" i="29"/>
  <c r="A140" i="29"/>
  <c r="K140" i="29" s="1"/>
  <c r="H139" i="27"/>
  <c r="I139" i="27"/>
  <c r="F139" i="27"/>
  <c r="C139" i="27"/>
  <c r="G139" i="27"/>
  <c r="E139" i="27"/>
  <c r="B139" i="27"/>
  <c r="D139" i="27"/>
  <c r="S141" i="27"/>
  <c r="A140" i="27"/>
  <c r="J139" i="26"/>
  <c r="E139" i="26"/>
  <c r="F139" i="26"/>
  <c r="M139" i="26"/>
  <c r="I139" i="26"/>
  <c r="K139" i="26"/>
  <c r="B139" i="26"/>
  <c r="L139" i="26"/>
  <c r="D139" i="26"/>
  <c r="G139" i="26"/>
  <c r="C139" i="26"/>
  <c r="H139" i="26"/>
  <c r="W147" i="26"/>
  <c r="A140" i="26"/>
  <c r="D140" i="20"/>
  <c r="E140" i="20"/>
  <c r="T140" i="20"/>
  <c r="B140" i="20"/>
  <c r="L140" i="20"/>
  <c r="S140" i="20"/>
  <c r="G140" i="20"/>
  <c r="U140" i="20"/>
  <c r="I140" i="20"/>
  <c r="J140" i="20"/>
  <c r="V140" i="20"/>
  <c r="C140" i="20"/>
  <c r="F140" i="20"/>
  <c r="O140" i="20"/>
  <c r="R140" i="20"/>
  <c r="P140" i="20"/>
  <c r="K140" i="20"/>
  <c r="H140" i="20"/>
  <c r="Q140" i="20"/>
  <c r="M140" i="20"/>
  <c r="N140" i="20"/>
  <c r="A141" i="20"/>
  <c r="AA146" i="23"/>
  <c r="A140" i="23"/>
  <c r="P140" i="22"/>
  <c r="G140" i="22"/>
  <c r="D140" i="22"/>
  <c r="K140" i="22"/>
  <c r="N140" i="22"/>
  <c r="O140" i="22"/>
  <c r="E140" i="22"/>
  <c r="F140" i="22"/>
  <c r="M140" i="22"/>
  <c r="H140" i="22"/>
  <c r="L140" i="22"/>
  <c r="Q140" i="22"/>
  <c r="C140" i="22"/>
  <c r="I140" i="22"/>
  <c r="B140" i="22"/>
  <c r="J140" i="22"/>
  <c r="AA148" i="22"/>
  <c r="A141" i="22"/>
  <c r="M139" i="23"/>
  <c r="F139" i="23"/>
  <c r="L139" i="23"/>
  <c r="I139" i="23"/>
  <c r="Q139" i="23"/>
  <c r="H139" i="23"/>
  <c r="D139" i="23"/>
  <c r="N139" i="23"/>
  <c r="B139" i="23"/>
  <c r="K139" i="23"/>
  <c r="G139" i="23"/>
  <c r="O139" i="23"/>
  <c r="E139" i="23"/>
  <c r="J139" i="23"/>
  <c r="P139" i="23"/>
  <c r="C139" i="23"/>
  <c r="A283" i="9"/>
  <c r="AA286" i="9"/>
  <c r="D139" i="15"/>
  <c r="F139" i="15"/>
  <c r="G139" i="15"/>
  <c r="I139" i="15"/>
  <c r="E139" i="15"/>
  <c r="B139" i="15"/>
  <c r="H139" i="15"/>
  <c r="C139" i="15"/>
  <c r="S142" i="15"/>
  <c r="A140" i="15"/>
  <c r="D141" i="13"/>
  <c r="I141" i="13"/>
  <c r="G141" i="13"/>
  <c r="H141" i="13"/>
  <c r="C141" i="13"/>
  <c r="E141" i="13"/>
  <c r="F141" i="13"/>
  <c r="B141" i="13"/>
  <c r="I140" i="21"/>
  <c r="L140" i="21"/>
  <c r="C140" i="21"/>
  <c r="O140" i="21"/>
  <c r="H140" i="21"/>
  <c r="P140" i="21"/>
  <c r="G140" i="21"/>
  <c r="Q140" i="21"/>
  <c r="M140" i="21"/>
  <c r="J140" i="21"/>
  <c r="K140" i="21"/>
  <c r="E140" i="21"/>
  <c r="N140" i="21"/>
  <c r="B140" i="21"/>
  <c r="D140" i="21"/>
  <c r="F140" i="21"/>
  <c r="A141" i="21"/>
  <c r="AA169" i="21"/>
  <c r="C139" i="28"/>
  <c r="F139" i="28"/>
  <c r="E139" i="28"/>
  <c r="J139" i="28"/>
  <c r="K139" i="28"/>
  <c r="P139" i="28"/>
  <c r="L139" i="28"/>
  <c r="H139" i="28"/>
  <c r="B139" i="28"/>
  <c r="M139" i="28"/>
  <c r="D139" i="28"/>
  <c r="G139" i="28"/>
  <c r="I139" i="28"/>
  <c r="Q139" i="28"/>
  <c r="N139" i="28"/>
  <c r="O139" i="28"/>
  <c r="Q148" i="25"/>
  <c r="AA147" i="28"/>
  <c r="A140" i="28"/>
  <c r="AF147" i="20"/>
  <c r="V150" i="30"/>
  <c r="C141" i="30"/>
  <c r="E141" i="30"/>
  <c r="K141" i="30"/>
  <c r="L141" i="30"/>
  <c r="D141" i="30"/>
  <c r="I141" i="30"/>
  <c r="H141" i="30"/>
  <c r="F141" i="30"/>
  <c r="B141" i="30"/>
  <c r="J141" i="30"/>
  <c r="A142" i="30"/>
  <c r="G142" i="30" s="1"/>
  <c r="B141" i="25"/>
  <c r="C141" i="25"/>
  <c r="G141" i="25"/>
  <c r="E141" i="25"/>
  <c r="D141" i="25"/>
  <c r="F141" i="25"/>
  <c r="A142" i="25"/>
  <c r="D142" i="16"/>
  <c r="G142" i="16"/>
  <c r="H142" i="16"/>
  <c r="F142" i="16"/>
  <c r="B142" i="16"/>
  <c r="I142" i="16"/>
  <c r="C142" i="16"/>
  <c r="E142" i="16"/>
  <c r="S147" i="16"/>
  <c r="A143" i="16"/>
  <c r="E50" i="17"/>
  <c r="K55" i="14"/>
  <c r="A135" i="17"/>
  <c r="H141" i="14"/>
  <c r="E141" i="14"/>
  <c r="G141" i="14"/>
  <c r="B135" i="17" s="1"/>
  <c r="D141" i="14"/>
  <c r="J141" i="14"/>
  <c r="C141" i="14"/>
  <c r="B141" i="14"/>
  <c r="K141" i="14"/>
  <c r="L141" i="14"/>
  <c r="F141" i="14"/>
  <c r="I141" i="14"/>
  <c r="V146" i="14"/>
  <c r="A142" i="14"/>
  <c r="B134" i="19" l="1"/>
  <c r="U33" i="29"/>
  <c r="T34" i="29"/>
  <c r="T57" i="20"/>
  <c r="E51" i="19" s="1"/>
  <c r="U56" i="20"/>
  <c r="L135" i="17"/>
  <c r="C135" i="17"/>
  <c r="F135" i="17"/>
  <c r="E135" i="17"/>
  <c r="D135" i="17"/>
  <c r="C140" i="29"/>
  <c r="V140" i="29"/>
  <c r="L140" i="29"/>
  <c r="Q140" i="29"/>
  <c r="B140" i="29"/>
  <c r="A134" i="19" s="1"/>
  <c r="F134" i="19" s="1"/>
  <c r="O140" i="29"/>
  <c r="P140" i="29"/>
  <c r="C134" i="19" s="1"/>
  <c r="M140" i="29"/>
  <c r="N140" i="29"/>
  <c r="L134" i="19" s="1"/>
  <c r="D140" i="29"/>
  <c r="U140" i="29"/>
  <c r="H140" i="29"/>
  <c r="G140" i="29"/>
  <c r="F140" i="29"/>
  <c r="R140" i="29"/>
  <c r="D134" i="19" s="1"/>
  <c r="S140" i="29"/>
  <c r="T140" i="29"/>
  <c r="E134" i="19" s="1"/>
  <c r="E140" i="29"/>
  <c r="J140" i="29"/>
  <c r="I140" i="29"/>
  <c r="AF145" i="29"/>
  <c r="A141" i="29"/>
  <c r="K141" i="29" s="1"/>
  <c r="D140" i="27"/>
  <c r="B140" i="27"/>
  <c r="E140" i="27"/>
  <c r="F140" i="27"/>
  <c r="H140" i="27"/>
  <c r="C140" i="27"/>
  <c r="I140" i="27"/>
  <c r="G140" i="27"/>
  <c r="S142" i="27"/>
  <c r="A141" i="27"/>
  <c r="C140" i="26"/>
  <c r="B140" i="26"/>
  <c r="D140" i="26"/>
  <c r="K140" i="26"/>
  <c r="I140" i="26"/>
  <c r="L140" i="26"/>
  <c r="G140" i="26"/>
  <c r="M140" i="26"/>
  <c r="F140" i="26"/>
  <c r="H140" i="26"/>
  <c r="J140" i="26"/>
  <c r="E140" i="26"/>
  <c r="W148" i="26"/>
  <c r="A141" i="26"/>
  <c r="A284" i="9"/>
  <c r="AA287" i="9"/>
  <c r="J140" i="23"/>
  <c r="P140" i="23"/>
  <c r="D140" i="23"/>
  <c r="B140" i="23"/>
  <c r="E140" i="23"/>
  <c r="C140" i="23"/>
  <c r="L140" i="23"/>
  <c r="G140" i="23"/>
  <c r="O140" i="23"/>
  <c r="Q140" i="23"/>
  <c r="H140" i="23"/>
  <c r="K140" i="23"/>
  <c r="N140" i="23"/>
  <c r="M140" i="23"/>
  <c r="I140" i="23"/>
  <c r="F140" i="23"/>
  <c r="AA147" i="23"/>
  <c r="A141" i="23"/>
  <c r="Q141" i="22"/>
  <c r="M141" i="22"/>
  <c r="H141" i="22"/>
  <c r="N141" i="22"/>
  <c r="F141" i="22"/>
  <c r="D141" i="22"/>
  <c r="I141" i="22"/>
  <c r="B141" i="22"/>
  <c r="O141" i="22"/>
  <c r="C141" i="22"/>
  <c r="E141" i="22"/>
  <c r="P141" i="22"/>
  <c r="L141" i="22"/>
  <c r="G141" i="22"/>
  <c r="J141" i="22"/>
  <c r="K141" i="22"/>
  <c r="S141" i="20"/>
  <c r="B141" i="20"/>
  <c r="P141" i="20"/>
  <c r="A142" i="20"/>
  <c r="C141" i="20"/>
  <c r="R141" i="20"/>
  <c r="J141" i="20"/>
  <c r="K141" i="20"/>
  <c r="U141" i="20"/>
  <c r="Q141" i="20"/>
  <c r="I141" i="20"/>
  <c r="G141" i="20"/>
  <c r="D141" i="20"/>
  <c r="M141" i="20"/>
  <c r="E141" i="20"/>
  <c r="N141" i="20"/>
  <c r="L141" i="20"/>
  <c r="V141" i="20"/>
  <c r="F141" i="20"/>
  <c r="O141" i="20"/>
  <c r="T141" i="20"/>
  <c r="H141" i="20"/>
  <c r="A142" i="22"/>
  <c r="AA149" i="22"/>
  <c r="E140" i="15"/>
  <c r="D140" i="15"/>
  <c r="C140" i="15"/>
  <c r="I140" i="15"/>
  <c r="G140" i="15"/>
  <c r="F140" i="15"/>
  <c r="H140" i="15"/>
  <c r="B140" i="15"/>
  <c r="S143" i="15"/>
  <c r="A141" i="15"/>
  <c r="F142" i="25"/>
  <c r="G142" i="25"/>
  <c r="D142" i="25"/>
  <c r="B142" i="25"/>
  <c r="C142" i="25"/>
  <c r="E142" i="25"/>
  <c r="A143" i="25"/>
  <c r="I141" i="21"/>
  <c r="L141" i="21"/>
  <c r="P141" i="21"/>
  <c r="C141" i="21"/>
  <c r="O141" i="21"/>
  <c r="N141" i="21"/>
  <c r="B141" i="21"/>
  <c r="K141" i="21"/>
  <c r="H141" i="21"/>
  <c r="M141" i="21"/>
  <c r="E141" i="21"/>
  <c r="D141" i="21"/>
  <c r="J141" i="21"/>
  <c r="Q141" i="21"/>
  <c r="G141" i="21"/>
  <c r="F141" i="21"/>
  <c r="A142" i="21"/>
  <c r="H140" i="28"/>
  <c r="N140" i="28"/>
  <c r="F140" i="28"/>
  <c r="J140" i="28"/>
  <c r="P140" i="28"/>
  <c r="I140" i="28"/>
  <c r="C140" i="28"/>
  <c r="M140" i="28"/>
  <c r="G140" i="28"/>
  <c r="O140" i="28"/>
  <c r="E140" i="28"/>
  <c r="D140" i="28"/>
  <c r="K140" i="28"/>
  <c r="B140" i="28"/>
  <c r="Q140" i="28"/>
  <c r="L140" i="28"/>
  <c r="F142" i="30"/>
  <c r="L142" i="30"/>
  <c r="H142" i="30"/>
  <c r="E142" i="30"/>
  <c r="B142" i="30"/>
  <c r="K142" i="30"/>
  <c r="J142" i="30"/>
  <c r="I142" i="30"/>
  <c r="D142" i="30"/>
  <c r="C142" i="30"/>
  <c r="A143" i="30"/>
  <c r="G143" i="30" s="1"/>
  <c r="AA148" i="28"/>
  <c r="A141" i="28"/>
  <c r="AA170" i="21"/>
  <c r="Q149" i="25"/>
  <c r="V151" i="30"/>
  <c r="AF148" i="20"/>
  <c r="A136" i="17"/>
  <c r="C142" i="14"/>
  <c r="H142" i="14"/>
  <c r="F142" i="14"/>
  <c r="K142" i="14"/>
  <c r="I142" i="14"/>
  <c r="E142" i="14"/>
  <c r="J142" i="14"/>
  <c r="G142" i="14"/>
  <c r="B136" i="17" s="1"/>
  <c r="D142" i="14"/>
  <c r="L142" i="14"/>
  <c r="F136" i="17" s="1"/>
  <c r="B142" i="14"/>
  <c r="V147" i="14"/>
  <c r="A143" i="14"/>
  <c r="E49" i="17"/>
  <c r="K54" i="14"/>
  <c r="H143" i="16"/>
  <c r="C143" i="16"/>
  <c r="F143" i="16"/>
  <c r="D143" i="16"/>
  <c r="E143" i="16"/>
  <c r="B143" i="16"/>
  <c r="I143" i="16"/>
  <c r="G143" i="16"/>
  <c r="S148" i="16"/>
  <c r="A144" i="16"/>
  <c r="T56" i="20" l="1"/>
  <c r="E50" i="19" s="1"/>
  <c r="U55" i="20"/>
  <c r="T33" i="29"/>
  <c r="U32" i="29"/>
  <c r="B135" i="19"/>
  <c r="D136" i="17"/>
  <c r="C136" i="17"/>
  <c r="E136" i="17"/>
  <c r="L136" i="17"/>
  <c r="B141" i="29"/>
  <c r="A135" i="19" s="1"/>
  <c r="F135" i="19" s="1"/>
  <c r="E141" i="29"/>
  <c r="O141" i="29"/>
  <c r="H141" i="29"/>
  <c r="L141" i="29"/>
  <c r="J141" i="29"/>
  <c r="S141" i="29"/>
  <c r="R141" i="29"/>
  <c r="D135" i="19" s="1"/>
  <c r="P141" i="29"/>
  <c r="C135" i="19" s="1"/>
  <c r="V141" i="29"/>
  <c r="I141" i="29"/>
  <c r="N141" i="29"/>
  <c r="L135" i="19" s="1"/>
  <c r="D141" i="29"/>
  <c r="Q141" i="29"/>
  <c r="F141" i="29"/>
  <c r="M141" i="29"/>
  <c r="U141" i="29"/>
  <c r="G141" i="29"/>
  <c r="C141" i="29"/>
  <c r="T141" i="29"/>
  <c r="E135" i="19" s="1"/>
  <c r="AF146" i="29"/>
  <c r="A142" i="29"/>
  <c r="K142" i="29" s="1"/>
  <c r="B141" i="27"/>
  <c r="G141" i="27"/>
  <c r="H141" i="27"/>
  <c r="E141" i="27"/>
  <c r="C141" i="27"/>
  <c r="D141" i="27"/>
  <c r="I141" i="27"/>
  <c r="F141" i="27"/>
  <c r="S143" i="27"/>
  <c r="A142" i="27"/>
  <c r="F141" i="26"/>
  <c r="H141" i="26"/>
  <c r="B141" i="26"/>
  <c r="M141" i="26"/>
  <c r="L141" i="26"/>
  <c r="J141" i="26"/>
  <c r="K141" i="26"/>
  <c r="G141" i="26"/>
  <c r="E141" i="26"/>
  <c r="D141" i="26"/>
  <c r="C141" i="26"/>
  <c r="I141" i="26"/>
  <c r="W149" i="26"/>
  <c r="A142" i="26"/>
  <c r="AA150" i="22"/>
  <c r="A143" i="22"/>
  <c r="L142" i="20"/>
  <c r="I142" i="20"/>
  <c r="E142" i="20"/>
  <c r="J142" i="20"/>
  <c r="C142" i="20"/>
  <c r="O142" i="20"/>
  <c r="T142" i="20"/>
  <c r="U142" i="20"/>
  <c r="S142" i="20"/>
  <c r="Q142" i="20"/>
  <c r="B142" i="20"/>
  <c r="M142" i="20"/>
  <c r="G142" i="20"/>
  <c r="H142" i="20"/>
  <c r="P142" i="20"/>
  <c r="R142" i="20"/>
  <c r="D142" i="20"/>
  <c r="A143" i="20"/>
  <c r="K142" i="20"/>
  <c r="F142" i="20"/>
  <c r="V142" i="20"/>
  <c r="N142" i="20"/>
  <c r="N141" i="23"/>
  <c r="J141" i="23"/>
  <c r="P141" i="23"/>
  <c r="L141" i="23"/>
  <c r="I141" i="23"/>
  <c r="G141" i="23"/>
  <c r="F141" i="23"/>
  <c r="D141" i="23"/>
  <c r="K141" i="23"/>
  <c r="O141" i="23"/>
  <c r="H141" i="23"/>
  <c r="M141" i="23"/>
  <c r="E141" i="23"/>
  <c r="C141" i="23"/>
  <c r="B141" i="23"/>
  <c r="Q141" i="23"/>
  <c r="J142" i="22"/>
  <c r="O142" i="22"/>
  <c r="I142" i="22"/>
  <c r="G142" i="22"/>
  <c r="K142" i="22"/>
  <c r="D142" i="22"/>
  <c r="H142" i="22"/>
  <c r="Q142" i="22"/>
  <c r="C142" i="22"/>
  <c r="M142" i="22"/>
  <c r="P142" i="22"/>
  <c r="F142" i="22"/>
  <c r="N142" i="22"/>
  <c r="B142" i="22"/>
  <c r="L142" i="22"/>
  <c r="E142" i="22"/>
  <c r="AA148" i="23"/>
  <c r="A142" i="23"/>
  <c r="AA288" i="9"/>
  <c r="A285" i="9"/>
  <c r="C141" i="15"/>
  <c r="F141" i="15"/>
  <c r="D141" i="15"/>
  <c r="E141" i="15"/>
  <c r="B141" i="15"/>
  <c r="I141" i="15"/>
  <c r="G141" i="15"/>
  <c r="H141" i="15"/>
  <c r="S144" i="15"/>
  <c r="A142" i="15"/>
  <c r="L143" i="30"/>
  <c r="B143" i="30"/>
  <c r="D143" i="30"/>
  <c r="C143" i="30"/>
  <c r="H143" i="30"/>
  <c r="I143" i="30"/>
  <c r="F143" i="30"/>
  <c r="J143" i="30"/>
  <c r="K143" i="30"/>
  <c r="E143" i="30"/>
  <c r="A144" i="30"/>
  <c r="G144" i="30" s="1"/>
  <c r="AA149" i="28"/>
  <c r="A142" i="28"/>
  <c r="F143" i="25"/>
  <c r="D143" i="25"/>
  <c r="C143" i="25"/>
  <c r="G143" i="25"/>
  <c r="E143" i="25"/>
  <c r="B143" i="25"/>
  <c r="A144" i="25"/>
  <c r="AF149" i="20"/>
  <c r="K142" i="21"/>
  <c r="F142" i="21"/>
  <c r="H142" i="21"/>
  <c r="P142" i="21"/>
  <c r="J142" i="21"/>
  <c r="E142" i="21"/>
  <c r="B142" i="21"/>
  <c r="L142" i="21"/>
  <c r="N142" i="21"/>
  <c r="M142" i="21"/>
  <c r="Q142" i="21"/>
  <c r="C142" i="21"/>
  <c r="O142" i="21"/>
  <c r="I142" i="21"/>
  <c r="D142" i="21"/>
  <c r="G142" i="21"/>
  <c r="A143" i="21"/>
  <c r="Q141" i="28"/>
  <c r="P141" i="28"/>
  <c r="L141" i="28"/>
  <c r="J141" i="28"/>
  <c r="F141" i="28"/>
  <c r="K141" i="28"/>
  <c r="N141" i="28"/>
  <c r="C141" i="28"/>
  <c r="B141" i="28"/>
  <c r="D141" i="28"/>
  <c r="H141" i="28"/>
  <c r="G141" i="28"/>
  <c r="I141" i="28"/>
  <c r="O141" i="28"/>
  <c r="M141" i="28"/>
  <c r="E141" i="28"/>
  <c r="V152" i="30"/>
  <c r="Q150" i="25"/>
  <c r="AA171" i="21"/>
  <c r="B144" i="16"/>
  <c r="H144" i="16"/>
  <c r="G144" i="16"/>
  <c r="E144" i="16"/>
  <c r="D144" i="16"/>
  <c r="F144" i="16"/>
  <c r="I144" i="16"/>
  <c r="C144" i="16"/>
  <c r="S149" i="16"/>
  <c r="A145" i="16"/>
  <c r="E48" i="17"/>
  <c r="K53" i="14"/>
  <c r="A137" i="17"/>
  <c r="K143" i="14"/>
  <c r="E137" i="17" s="1"/>
  <c r="F143" i="14"/>
  <c r="E143" i="14"/>
  <c r="C143" i="14"/>
  <c r="G143" i="14"/>
  <c r="B137" i="17" s="1"/>
  <c r="B143" i="14"/>
  <c r="J143" i="14"/>
  <c r="D137" i="17" s="1"/>
  <c r="L143" i="14"/>
  <c r="D143" i="14"/>
  <c r="H143" i="14"/>
  <c r="I143" i="14"/>
  <c r="V148" i="14"/>
  <c r="A144" i="14"/>
  <c r="T32" i="29" l="1"/>
  <c r="U31" i="29"/>
  <c r="T55" i="20"/>
  <c r="E49" i="19" s="1"/>
  <c r="U54" i="20"/>
  <c r="B136" i="19"/>
  <c r="F137" i="17"/>
  <c r="L137" i="17"/>
  <c r="C137" i="17"/>
  <c r="J142" i="29"/>
  <c r="S142" i="29"/>
  <c r="G142" i="29"/>
  <c r="I142" i="29"/>
  <c r="L142" i="29"/>
  <c r="D142" i="29"/>
  <c r="T142" i="29"/>
  <c r="E136" i="19" s="1"/>
  <c r="O142" i="29"/>
  <c r="V142" i="29"/>
  <c r="R142" i="29"/>
  <c r="D136" i="19" s="1"/>
  <c r="F142" i="29"/>
  <c r="Q142" i="29"/>
  <c r="E142" i="29"/>
  <c r="P142" i="29"/>
  <c r="C136" i="19" s="1"/>
  <c r="U142" i="29"/>
  <c r="N142" i="29"/>
  <c r="L136" i="19" s="1"/>
  <c r="B142" i="29"/>
  <c r="A136" i="19" s="1"/>
  <c r="F136" i="19" s="1"/>
  <c r="C142" i="29"/>
  <c r="H142" i="29"/>
  <c r="M142" i="29"/>
  <c r="AF147" i="29"/>
  <c r="A143" i="29"/>
  <c r="K143" i="29" s="1"/>
  <c r="H142" i="27"/>
  <c r="C142" i="27"/>
  <c r="G142" i="27"/>
  <c r="B142" i="27"/>
  <c r="D142" i="27"/>
  <c r="E142" i="27"/>
  <c r="F142" i="27"/>
  <c r="I142" i="27"/>
  <c r="S144" i="27"/>
  <c r="A143" i="27"/>
  <c r="I142" i="26"/>
  <c r="J142" i="26"/>
  <c r="L142" i="26"/>
  <c r="E142" i="26"/>
  <c r="M142" i="26"/>
  <c r="D142" i="26"/>
  <c r="G142" i="26"/>
  <c r="K142" i="26"/>
  <c r="F142" i="26"/>
  <c r="B142" i="26"/>
  <c r="C142" i="26"/>
  <c r="H142" i="26"/>
  <c r="W150" i="26"/>
  <c r="A143" i="26"/>
  <c r="F142" i="23"/>
  <c r="G142" i="23"/>
  <c r="P142" i="23"/>
  <c r="B142" i="23"/>
  <c r="L142" i="23"/>
  <c r="E142" i="23"/>
  <c r="O142" i="23"/>
  <c r="M142" i="23"/>
  <c r="Q142" i="23"/>
  <c r="H142" i="23"/>
  <c r="D142" i="23"/>
  <c r="C142" i="23"/>
  <c r="K142" i="23"/>
  <c r="N142" i="23"/>
  <c r="J142" i="23"/>
  <c r="I142" i="23"/>
  <c r="AA149" i="23"/>
  <c r="A143" i="23"/>
  <c r="AA289" i="9"/>
  <c r="A286" i="9"/>
  <c r="P143" i="20"/>
  <c r="R143" i="20"/>
  <c r="L143" i="20"/>
  <c r="C143" i="20"/>
  <c r="H143" i="20"/>
  <c r="J143" i="20"/>
  <c r="F143" i="20"/>
  <c r="N143" i="20"/>
  <c r="B143" i="20"/>
  <c r="G143" i="20"/>
  <c r="K143" i="20"/>
  <c r="Q143" i="20"/>
  <c r="S143" i="20"/>
  <c r="I143" i="20"/>
  <c r="V143" i="20"/>
  <c r="A144" i="20"/>
  <c r="E143" i="20"/>
  <c r="O143" i="20"/>
  <c r="T143" i="20"/>
  <c r="M143" i="20"/>
  <c r="U143" i="20"/>
  <c r="D143" i="20"/>
  <c r="C143" i="22"/>
  <c r="D143" i="22"/>
  <c r="F143" i="22"/>
  <c r="N143" i="22"/>
  <c r="G143" i="22"/>
  <c r="B143" i="22"/>
  <c r="O143" i="22"/>
  <c r="H143" i="22"/>
  <c r="L143" i="22"/>
  <c r="E143" i="22"/>
  <c r="K143" i="22"/>
  <c r="J143" i="22"/>
  <c r="Q143" i="22"/>
  <c r="M143" i="22"/>
  <c r="I143" i="22"/>
  <c r="P143" i="22"/>
  <c r="A144" i="22"/>
  <c r="AA151" i="22"/>
  <c r="D142" i="15"/>
  <c r="B142" i="15"/>
  <c r="H142" i="15"/>
  <c r="C142" i="15"/>
  <c r="I142" i="15"/>
  <c r="E142" i="15"/>
  <c r="G142" i="15"/>
  <c r="F142" i="15"/>
  <c r="S145" i="15"/>
  <c r="A143" i="15"/>
  <c r="P142" i="28"/>
  <c r="D142" i="28"/>
  <c r="Q142" i="28"/>
  <c r="M142" i="28"/>
  <c r="H142" i="28"/>
  <c r="B142" i="28"/>
  <c r="I142" i="28"/>
  <c r="F142" i="28"/>
  <c r="G142" i="28"/>
  <c r="C142" i="28"/>
  <c r="L142" i="28"/>
  <c r="K142" i="28"/>
  <c r="J142" i="28"/>
  <c r="O142" i="28"/>
  <c r="N142" i="28"/>
  <c r="E142" i="28"/>
  <c r="AA172" i="21"/>
  <c r="A143" i="28"/>
  <c r="AA150" i="28"/>
  <c r="D144" i="30"/>
  <c r="H144" i="30"/>
  <c r="C144" i="30"/>
  <c r="F144" i="30"/>
  <c r="J144" i="30"/>
  <c r="L144" i="30"/>
  <c r="E144" i="30"/>
  <c r="K144" i="30"/>
  <c r="I144" i="30"/>
  <c r="B144" i="30"/>
  <c r="A145" i="30"/>
  <c r="G145" i="30" s="1"/>
  <c r="Q151" i="25"/>
  <c r="V153" i="30"/>
  <c r="G144" i="25"/>
  <c r="B144" i="25"/>
  <c r="C144" i="25"/>
  <c r="D144" i="25"/>
  <c r="E144" i="25"/>
  <c r="F144" i="25"/>
  <c r="A145" i="25"/>
  <c r="AF150" i="20"/>
  <c r="N143" i="21"/>
  <c r="G143" i="21"/>
  <c r="M143" i="21"/>
  <c r="L143" i="21"/>
  <c r="F143" i="21"/>
  <c r="D143" i="21"/>
  <c r="J143" i="21"/>
  <c r="K143" i="21"/>
  <c r="Q143" i="21"/>
  <c r="P143" i="21"/>
  <c r="H143" i="21"/>
  <c r="E143" i="21"/>
  <c r="B143" i="21"/>
  <c r="I143" i="21"/>
  <c r="O143" i="21"/>
  <c r="C143" i="21"/>
  <c r="A144" i="21"/>
  <c r="A138" i="17"/>
  <c r="K144" i="14"/>
  <c r="B144" i="14"/>
  <c r="L144" i="14"/>
  <c r="C144" i="14"/>
  <c r="D144" i="14"/>
  <c r="F144" i="14"/>
  <c r="H144" i="14"/>
  <c r="L138" i="17" s="1"/>
  <c r="E144" i="14"/>
  <c r="I144" i="14"/>
  <c r="C138" i="17" s="1"/>
  <c r="J144" i="14"/>
  <c r="D138" i="17" s="1"/>
  <c r="G144" i="14"/>
  <c r="B138" i="17" s="1"/>
  <c r="V149" i="14"/>
  <c r="A145" i="14"/>
  <c r="E47" i="17"/>
  <c r="K52" i="14"/>
  <c r="B145" i="16"/>
  <c r="H145" i="16"/>
  <c r="E145" i="16"/>
  <c r="I145" i="16"/>
  <c r="C145" i="16"/>
  <c r="G145" i="16"/>
  <c r="D145" i="16"/>
  <c r="F145" i="16"/>
  <c r="S150" i="16"/>
  <c r="A146" i="16"/>
  <c r="B137" i="19" l="1"/>
  <c r="U53" i="20"/>
  <c r="T54" i="20"/>
  <c r="E48" i="19" s="1"/>
  <c r="T31" i="29"/>
  <c r="U30" i="29"/>
  <c r="E138" i="17"/>
  <c r="F138" i="17"/>
  <c r="I143" i="29"/>
  <c r="J143" i="29"/>
  <c r="E143" i="29"/>
  <c r="V143" i="29"/>
  <c r="F143" i="29"/>
  <c r="T143" i="29"/>
  <c r="E137" i="19" s="1"/>
  <c r="U143" i="29"/>
  <c r="M143" i="29"/>
  <c r="C143" i="29"/>
  <c r="Q143" i="29"/>
  <c r="R143" i="29"/>
  <c r="D137" i="19" s="1"/>
  <c r="N143" i="29"/>
  <c r="L137" i="19" s="1"/>
  <c r="B143" i="29"/>
  <c r="A137" i="19" s="1"/>
  <c r="F137" i="19" s="1"/>
  <c r="O143" i="29"/>
  <c r="G143" i="29"/>
  <c r="P143" i="29"/>
  <c r="C137" i="19" s="1"/>
  <c r="H143" i="29"/>
  <c r="L143" i="29"/>
  <c r="S143" i="29"/>
  <c r="D143" i="29"/>
  <c r="AF148" i="29"/>
  <c r="A144" i="29"/>
  <c r="K144" i="29" s="1"/>
  <c r="F143" i="27"/>
  <c r="B143" i="27"/>
  <c r="C143" i="27"/>
  <c r="H143" i="27"/>
  <c r="D143" i="27"/>
  <c r="E143" i="27"/>
  <c r="I143" i="27"/>
  <c r="G143" i="27"/>
  <c r="A144" i="27"/>
  <c r="S145" i="27"/>
  <c r="L143" i="26"/>
  <c r="F143" i="26"/>
  <c r="K143" i="26"/>
  <c r="D143" i="26"/>
  <c r="M143" i="26"/>
  <c r="H143" i="26"/>
  <c r="C143" i="26"/>
  <c r="J143" i="26"/>
  <c r="B143" i="26"/>
  <c r="I143" i="26"/>
  <c r="G143" i="26"/>
  <c r="E143" i="26"/>
  <c r="W151" i="26"/>
  <c r="A144" i="26"/>
  <c r="E144" i="20"/>
  <c r="H144" i="20"/>
  <c r="S144" i="20"/>
  <c r="O144" i="20"/>
  <c r="D144" i="20"/>
  <c r="F144" i="20"/>
  <c r="I144" i="20"/>
  <c r="M144" i="20"/>
  <c r="N144" i="20"/>
  <c r="G144" i="20"/>
  <c r="K144" i="20"/>
  <c r="V144" i="20"/>
  <c r="L144" i="20"/>
  <c r="C144" i="20"/>
  <c r="R144" i="20"/>
  <c r="A145" i="20"/>
  <c r="J144" i="20"/>
  <c r="B144" i="20"/>
  <c r="U144" i="20"/>
  <c r="T144" i="20"/>
  <c r="Q144" i="20"/>
  <c r="P144" i="20"/>
  <c r="D143" i="23"/>
  <c r="C143" i="23"/>
  <c r="K143" i="23"/>
  <c r="M143" i="23"/>
  <c r="B143" i="23"/>
  <c r="G143" i="23"/>
  <c r="L143" i="23"/>
  <c r="Q143" i="23"/>
  <c r="N143" i="23"/>
  <c r="F143" i="23"/>
  <c r="H143" i="23"/>
  <c r="O143" i="23"/>
  <c r="J143" i="23"/>
  <c r="I143" i="23"/>
  <c r="P143" i="23"/>
  <c r="E143" i="23"/>
  <c r="AA150" i="23"/>
  <c r="A144" i="23"/>
  <c r="A145" i="22"/>
  <c r="AA152" i="22"/>
  <c r="D144" i="22"/>
  <c r="P144" i="22"/>
  <c r="K144" i="22"/>
  <c r="E144" i="22"/>
  <c r="H144" i="22"/>
  <c r="O144" i="22"/>
  <c r="J144" i="22"/>
  <c r="Q144" i="22"/>
  <c r="L144" i="22"/>
  <c r="C144" i="22"/>
  <c r="F144" i="22"/>
  <c r="M144" i="22"/>
  <c r="B144" i="22"/>
  <c r="I144" i="22"/>
  <c r="N144" i="22"/>
  <c r="G144" i="22"/>
  <c r="A287" i="9"/>
  <c r="AA290" i="9"/>
  <c r="I143" i="15"/>
  <c r="B143" i="15"/>
  <c r="H143" i="15"/>
  <c r="G143" i="15"/>
  <c r="C143" i="15"/>
  <c r="D143" i="15"/>
  <c r="E143" i="15"/>
  <c r="F143" i="15"/>
  <c r="S146" i="15"/>
  <c r="A144" i="15"/>
  <c r="AA151" i="28"/>
  <c r="A144" i="28"/>
  <c r="M143" i="28"/>
  <c r="F143" i="28"/>
  <c r="I143" i="28"/>
  <c r="C143" i="28"/>
  <c r="N143" i="28"/>
  <c r="E143" i="28"/>
  <c r="B143" i="28"/>
  <c r="D143" i="28"/>
  <c r="Q143" i="28"/>
  <c r="O143" i="28"/>
  <c r="K143" i="28"/>
  <c r="J143" i="28"/>
  <c r="P143" i="28"/>
  <c r="L143" i="28"/>
  <c r="H143" i="28"/>
  <c r="G143" i="28"/>
  <c r="AA173" i="21"/>
  <c r="B145" i="25"/>
  <c r="E145" i="25"/>
  <c r="D145" i="25"/>
  <c r="C145" i="25"/>
  <c r="F145" i="25"/>
  <c r="G145" i="25"/>
  <c r="A146" i="25"/>
  <c r="Q152" i="25"/>
  <c r="AF151" i="20"/>
  <c r="Q144" i="21"/>
  <c r="H144" i="21"/>
  <c r="G144" i="21"/>
  <c r="L144" i="21"/>
  <c r="O144" i="21"/>
  <c r="K144" i="21"/>
  <c r="M144" i="21"/>
  <c r="E144" i="21"/>
  <c r="J144" i="21"/>
  <c r="C144" i="21"/>
  <c r="I144" i="21"/>
  <c r="P144" i="21"/>
  <c r="B144" i="21"/>
  <c r="N144" i="21"/>
  <c r="F144" i="21"/>
  <c r="D144" i="21"/>
  <c r="A145" i="21"/>
  <c r="V154" i="30"/>
  <c r="K145" i="30"/>
  <c r="I145" i="30"/>
  <c r="D145" i="30"/>
  <c r="L145" i="30"/>
  <c r="F145" i="30"/>
  <c r="C145" i="30"/>
  <c r="J145" i="30"/>
  <c r="B145" i="30"/>
  <c r="E145" i="30"/>
  <c r="H145" i="30"/>
  <c r="A146" i="30"/>
  <c r="G146" i="30" s="1"/>
  <c r="G146" i="16"/>
  <c r="B146" i="16"/>
  <c r="C146" i="16"/>
  <c r="F146" i="16"/>
  <c r="E146" i="16"/>
  <c r="I146" i="16"/>
  <c r="H146" i="16"/>
  <c r="D146" i="16"/>
  <c r="S151" i="16"/>
  <c r="A147" i="16"/>
  <c r="E46" i="17"/>
  <c r="K51" i="14"/>
  <c r="A139" i="17"/>
  <c r="H145" i="14"/>
  <c r="E145" i="14"/>
  <c r="G145" i="14"/>
  <c r="B139" i="17" s="1"/>
  <c r="K145" i="14"/>
  <c r="E139" i="17" s="1"/>
  <c r="I145" i="14"/>
  <c r="C139" i="17" s="1"/>
  <c r="J145" i="14"/>
  <c r="F145" i="14"/>
  <c r="B145" i="14"/>
  <c r="C145" i="14"/>
  <c r="D145" i="14"/>
  <c r="L145" i="14"/>
  <c r="V150" i="14"/>
  <c r="A146" i="14"/>
  <c r="B138" i="19" l="1"/>
  <c r="T30" i="29"/>
  <c r="U29" i="29"/>
  <c r="T29" i="29" s="1"/>
  <c r="U52" i="20"/>
  <c r="T53" i="20"/>
  <c r="E47" i="19" s="1"/>
  <c r="F139" i="17"/>
  <c r="L139" i="17"/>
  <c r="D139" i="17"/>
  <c r="N144" i="29"/>
  <c r="L138" i="19" s="1"/>
  <c r="J144" i="29"/>
  <c r="L144" i="29"/>
  <c r="V144" i="29"/>
  <c r="F144" i="29"/>
  <c r="M144" i="29"/>
  <c r="T144" i="29"/>
  <c r="E138" i="19" s="1"/>
  <c r="D144" i="29"/>
  <c r="G144" i="29"/>
  <c r="P144" i="29"/>
  <c r="C138" i="19" s="1"/>
  <c r="S144" i="29"/>
  <c r="Q144" i="29"/>
  <c r="E144" i="29"/>
  <c r="R144" i="29"/>
  <c r="D138" i="19" s="1"/>
  <c r="U144" i="29"/>
  <c r="H144" i="29"/>
  <c r="C144" i="29"/>
  <c r="O144" i="29"/>
  <c r="B144" i="29"/>
  <c r="A138" i="19" s="1"/>
  <c r="F138" i="19" s="1"/>
  <c r="I144" i="29"/>
  <c r="AF149" i="29"/>
  <c r="A145" i="29"/>
  <c r="K145" i="29" s="1"/>
  <c r="S146" i="27"/>
  <c r="A145" i="27"/>
  <c r="I144" i="27"/>
  <c r="F144" i="27"/>
  <c r="D144" i="27"/>
  <c r="G144" i="27"/>
  <c r="B144" i="27"/>
  <c r="C144" i="27"/>
  <c r="H144" i="27"/>
  <c r="E144" i="27"/>
  <c r="M144" i="26"/>
  <c r="C144" i="26"/>
  <c r="D144" i="26"/>
  <c r="I144" i="26"/>
  <c r="H144" i="26"/>
  <c r="G144" i="26"/>
  <c r="E144" i="26"/>
  <c r="K144" i="26"/>
  <c r="B144" i="26"/>
  <c r="L144" i="26"/>
  <c r="J144" i="26"/>
  <c r="F144" i="26"/>
  <c r="W152" i="26"/>
  <c r="A145" i="26"/>
  <c r="M145" i="20"/>
  <c r="S145" i="20"/>
  <c r="O145" i="20"/>
  <c r="F145" i="20"/>
  <c r="L145" i="20"/>
  <c r="I145" i="20"/>
  <c r="C145" i="20"/>
  <c r="R145" i="20"/>
  <c r="Q145" i="20"/>
  <c r="P145" i="20"/>
  <c r="E145" i="20"/>
  <c r="T145" i="20"/>
  <c r="D145" i="20"/>
  <c r="V145" i="20"/>
  <c r="N145" i="20"/>
  <c r="A146" i="20"/>
  <c r="K145" i="20"/>
  <c r="H145" i="20"/>
  <c r="U145" i="20"/>
  <c r="G145" i="20"/>
  <c r="B145" i="20"/>
  <c r="J145" i="20"/>
  <c r="A288" i="9"/>
  <c r="AA291" i="9"/>
  <c r="A146" i="22"/>
  <c r="AA153" i="22"/>
  <c r="K145" i="22"/>
  <c r="F145" i="22"/>
  <c r="O145" i="22"/>
  <c r="G145" i="22"/>
  <c r="I145" i="22"/>
  <c r="C145" i="22"/>
  <c r="E145" i="22"/>
  <c r="H145" i="22"/>
  <c r="J145" i="22"/>
  <c r="Q145" i="22"/>
  <c r="N145" i="22"/>
  <c r="P145" i="22"/>
  <c r="D145" i="22"/>
  <c r="B145" i="22"/>
  <c r="L145" i="22"/>
  <c r="M145" i="22"/>
  <c r="G144" i="23"/>
  <c r="P144" i="23"/>
  <c r="E144" i="23"/>
  <c r="J144" i="23"/>
  <c r="K144" i="23"/>
  <c r="N144" i="23"/>
  <c r="D144" i="23"/>
  <c r="B144" i="23"/>
  <c r="F144" i="23"/>
  <c r="C144" i="23"/>
  <c r="I144" i="23"/>
  <c r="H144" i="23"/>
  <c r="O144" i="23"/>
  <c r="L144" i="23"/>
  <c r="Q144" i="23"/>
  <c r="M144" i="23"/>
  <c r="AA151" i="23"/>
  <c r="A145" i="23"/>
  <c r="F144" i="15"/>
  <c r="B144" i="15"/>
  <c r="I144" i="15"/>
  <c r="G144" i="15"/>
  <c r="D144" i="15"/>
  <c r="C144" i="15"/>
  <c r="E144" i="15"/>
  <c r="H144" i="15"/>
  <c r="A145" i="15"/>
  <c r="S147" i="15"/>
  <c r="AA174" i="21"/>
  <c r="V155" i="30"/>
  <c r="D146" i="30"/>
  <c r="H146" i="30"/>
  <c r="L146" i="30"/>
  <c r="I146" i="30"/>
  <c r="J146" i="30"/>
  <c r="F146" i="30"/>
  <c r="B146" i="30"/>
  <c r="E146" i="30"/>
  <c r="C146" i="30"/>
  <c r="K146" i="30"/>
  <c r="A147" i="30"/>
  <c r="G147" i="30" s="1"/>
  <c r="N145" i="21"/>
  <c r="Q145" i="21"/>
  <c r="P145" i="21"/>
  <c r="F145" i="21"/>
  <c r="C145" i="21"/>
  <c r="E145" i="21"/>
  <c r="M145" i="21"/>
  <c r="J145" i="21"/>
  <c r="I145" i="21"/>
  <c r="H145" i="21"/>
  <c r="L145" i="21"/>
  <c r="K145" i="21"/>
  <c r="B145" i="21"/>
  <c r="G145" i="21"/>
  <c r="D145" i="21"/>
  <c r="O145" i="21"/>
  <c r="A146" i="21"/>
  <c r="AF152" i="20"/>
  <c r="Q153" i="25"/>
  <c r="E146" i="25"/>
  <c r="B146" i="25"/>
  <c r="D146" i="25"/>
  <c r="G146" i="25"/>
  <c r="C146" i="25"/>
  <c r="F146" i="25"/>
  <c r="A147" i="25"/>
  <c r="F144" i="28"/>
  <c r="E144" i="28"/>
  <c r="J144" i="28"/>
  <c r="Q144" i="28"/>
  <c r="D144" i="28"/>
  <c r="H144" i="28"/>
  <c r="B144" i="28"/>
  <c r="O144" i="28"/>
  <c r="M144" i="28"/>
  <c r="L144" i="28"/>
  <c r="C144" i="28"/>
  <c r="P144" i="28"/>
  <c r="I144" i="28"/>
  <c r="G144" i="28"/>
  <c r="K144" i="28"/>
  <c r="N144" i="28"/>
  <c r="AA152" i="28"/>
  <c r="A145" i="28"/>
  <c r="A140" i="17"/>
  <c r="H146" i="14"/>
  <c r="E146" i="14"/>
  <c r="J146" i="14"/>
  <c r="I146" i="14"/>
  <c r="G146" i="14"/>
  <c r="B140" i="17" s="1"/>
  <c r="K146" i="14"/>
  <c r="D146" i="14"/>
  <c r="B146" i="14"/>
  <c r="C146" i="14"/>
  <c r="F146" i="14"/>
  <c r="L146" i="14"/>
  <c r="F140" i="17" s="1"/>
  <c r="V151" i="14"/>
  <c r="A147" i="14"/>
  <c r="E45" i="17"/>
  <c r="K50" i="14"/>
  <c r="C147" i="16"/>
  <c r="E147" i="16"/>
  <c r="H147" i="16"/>
  <c r="F147" i="16"/>
  <c r="I147" i="16"/>
  <c r="G147" i="16"/>
  <c r="B147" i="16"/>
  <c r="D147" i="16"/>
  <c r="S152" i="16"/>
  <c r="A148" i="16"/>
  <c r="U51" i="20" l="1"/>
  <c r="T52" i="20"/>
  <c r="E46" i="19" s="1"/>
  <c r="B139" i="19"/>
  <c r="L140" i="17"/>
  <c r="D140" i="17"/>
  <c r="E140" i="17"/>
  <c r="C140" i="17"/>
  <c r="U145" i="29"/>
  <c r="N145" i="29"/>
  <c r="L139" i="19" s="1"/>
  <c r="C145" i="29"/>
  <c r="J145" i="29"/>
  <c r="O145" i="29"/>
  <c r="R145" i="29"/>
  <c r="D139" i="19" s="1"/>
  <c r="P145" i="29"/>
  <c r="C139" i="19" s="1"/>
  <c r="M145" i="29"/>
  <c r="D145" i="29"/>
  <c r="F145" i="29"/>
  <c r="E145" i="29"/>
  <c r="L145" i="29"/>
  <c r="S145" i="29"/>
  <c r="H145" i="29"/>
  <c r="B145" i="29"/>
  <c r="A139" i="19" s="1"/>
  <c r="F139" i="19" s="1"/>
  <c r="V145" i="29"/>
  <c r="Q145" i="29"/>
  <c r="T145" i="29"/>
  <c r="E139" i="19" s="1"/>
  <c r="G145" i="29"/>
  <c r="I145" i="29"/>
  <c r="AF150" i="29"/>
  <c r="A146" i="29"/>
  <c r="K146" i="29" s="1"/>
  <c r="F145" i="27"/>
  <c r="G145" i="27"/>
  <c r="H145" i="27"/>
  <c r="D145" i="27"/>
  <c r="I145" i="27"/>
  <c r="E145" i="27"/>
  <c r="C145" i="27"/>
  <c r="B145" i="27"/>
  <c r="S147" i="27"/>
  <c r="A146" i="27"/>
  <c r="I145" i="26"/>
  <c r="B145" i="26"/>
  <c r="D145" i="26"/>
  <c r="K145" i="26"/>
  <c r="E145" i="26"/>
  <c r="M145" i="26"/>
  <c r="C145" i="26"/>
  <c r="F145" i="26"/>
  <c r="G145" i="26"/>
  <c r="H145" i="26"/>
  <c r="L145" i="26"/>
  <c r="J145" i="26"/>
  <c r="W153" i="26"/>
  <c r="A146" i="26"/>
  <c r="AA154" i="22"/>
  <c r="A147" i="22"/>
  <c r="G146" i="22"/>
  <c r="E146" i="22"/>
  <c r="B146" i="22"/>
  <c r="Q146" i="22"/>
  <c r="O146" i="22"/>
  <c r="K146" i="22"/>
  <c r="P146" i="22"/>
  <c r="M146" i="22"/>
  <c r="I146" i="22"/>
  <c r="J146" i="22"/>
  <c r="F146" i="22"/>
  <c r="L146" i="22"/>
  <c r="C146" i="22"/>
  <c r="H146" i="22"/>
  <c r="D146" i="22"/>
  <c r="N146" i="22"/>
  <c r="F146" i="20"/>
  <c r="J146" i="20"/>
  <c r="Q146" i="20"/>
  <c r="N146" i="20"/>
  <c r="H146" i="20"/>
  <c r="L146" i="20"/>
  <c r="A147" i="20"/>
  <c r="P146" i="20"/>
  <c r="U146" i="20"/>
  <c r="B146" i="20"/>
  <c r="G146" i="20"/>
  <c r="V146" i="20"/>
  <c r="R146" i="20"/>
  <c r="E146" i="20"/>
  <c r="D146" i="20"/>
  <c r="M146" i="20"/>
  <c r="K146" i="20"/>
  <c r="C146" i="20"/>
  <c r="O146" i="20"/>
  <c r="I146" i="20"/>
  <c r="S146" i="20"/>
  <c r="T146" i="20"/>
  <c r="E145" i="23"/>
  <c r="F145" i="23"/>
  <c r="Q145" i="23"/>
  <c r="D145" i="23"/>
  <c r="L145" i="23"/>
  <c r="I145" i="23"/>
  <c r="H145" i="23"/>
  <c r="P145" i="23"/>
  <c r="N145" i="23"/>
  <c r="C145" i="23"/>
  <c r="K145" i="23"/>
  <c r="O145" i="23"/>
  <c r="M145" i="23"/>
  <c r="J145" i="23"/>
  <c r="G145" i="23"/>
  <c r="B145" i="23"/>
  <c r="AA152" i="23"/>
  <c r="A146" i="23"/>
  <c r="AA292" i="9"/>
  <c r="A289" i="9"/>
  <c r="A146" i="15"/>
  <c r="S148" i="15"/>
  <c r="B145" i="15"/>
  <c r="C145" i="15"/>
  <c r="E145" i="15"/>
  <c r="I145" i="15"/>
  <c r="G145" i="15"/>
  <c r="F145" i="15"/>
  <c r="D145" i="15"/>
  <c r="H145" i="15"/>
  <c r="I145" i="28"/>
  <c r="G145" i="28"/>
  <c r="L145" i="28"/>
  <c r="O145" i="28"/>
  <c r="D145" i="28"/>
  <c r="H145" i="28"/>
  <c r="K145" i="28"/>
  <c r="Q145" i="28"/>
  <c r="E145" i="28"/>
  <c r="M145" i="28"/>
  <c r="J145" i="28"/>
  <c r="C145" i="28"/>
  <c r="N145" i="28"/>
  <c r="F145" i="28"/>
  <c r="B145" i="28"/>
  <c r="P145" i="28"/>
  <c r="AA153" i="28"/>
  <c r="A146" i="28"/>
  <c r="F147" i="25"/>
  <c r="D147" i="25"/>
  <c r="C147" i="25"/>
  <c r="B147" i="25"/>
  <c r="G147" i="25"/>
  <c r="E147" i="25"/>
  <c r="A148" i="25"/>
  <c r="AF153" i="20"/>
  <c r="P146" i="21"/>
  <c r="I146" i="21"/>
  <c r="B146" i="21"/>
  <c r="H146" i="21"/>
  <c r="Q146" i="21"/>
  <c r="L146" i="21"/>
  <c r="N146" i="21"/>
  <c r="C146" i="21"/>
  <c r="K146" i="21"/>
  <c r="F146" i="21"/>
  <c r="E146" i="21"/>
  <c r="M146" i="21"/>
  <c r="G146" i="21"/>
  <c r="O146" i="21"/>
  <c r="J146" i="21"/>
  <c r="D146" i="21"/>
  <c r="A147" i="21"/>
  <c r="F147" i="30"/>
  <c r="J147" i="30"/>
  <c r="C147" i="30"/>
  <c r="D147" i="30"/>
  <c r="I147" i="30"/>
  <c r="K147" i="30"/>
  <c r="H147" i="30"/>
  <c r="L147" i="30"/>
  <c r="B147" i="30"/>
  <c r="E147" i="30"/>
  <c r="A148" i="30"/>
  <c r="G148" i="30" s="1"/>
  <c r="Q154" i="25"/>
  <c r="V156" i="30"/>
  <c r="AA175" i="21"/>
  <c r="C148" i="16"/>
  <c r="H148" i="16"/>
  <c r="E148" i="16"/>
  <c r="F148" i="16"/>
  <c r="D148" i="16"/>
  <c r="B148" i="16"/>
  <c r="I148" i="16"/>
  <c r="G148" i="16"/>
  <c r="S153" i="16"/>
  <c r="A149" i="16"/>
  <c r="E44" i="17"/>
  <c r="K49" i="14"/>
  <c r="A141" i="17"/>
  <c r="D147" i="14"/>
  <c r="L147" i="14"/>
  <c r="F147" i="14"/>
  <c r="H147" i="14"/>
  <c r="L141" i="17" s="1"/>
  <c r="E147" i="14"/>
  <c r="G147" i="14"/>
  <c r="B141" i="17" s="1"/>
  <c r="I147" i="14"/>
  <c r="J147" i="14"/>
  <c r="K147" i="14"/>
  <c r="B147" i="14"/>
  <c r="C147" i="14"/>
  <c r="V152" i="14"/>
  <c r="A148" i="14"/>
  <c r="U50" i="20" l="1"/>
  <c r="T51" i="20"/>
  <c r="E45" i="19" s="1"/>
  <c r="B140" i="19"/>
  <c r="F141" i="17"/>
  <c r="E141" i="17"/>
  <c r="D141" i="17"/>
  <c r="C141" i="17"/>
  <c r="B146" i="29"/>
  <c r="A140" i="19" s="1"/>
  <c r="F140" i="19" s="1"/>
  <c r="Q146" i="29"/>
  <c r="S146" i="29"/>
  <c r="N146" i="29"/>
  <c r="L140" i="19" s="1"/>
  <c r="P146" i="29"/>
  <c r="C140" i="19" s="1"/>
  <c r="J146" i="29"/>
  <c r="T146" i="29"/>
  <c r="E140" i="19" s="1"/>
  <c r="V146" i="29"/>
  <c r="G146" i="29"/>
  <c r="I146" i="29"/>
  <c r="E146" i="29"/>
  <c r="F146" i="29"/>
  <c r="R146" i="29"/>
  <c r="D140" i="19" s="1"/>
  <c r="D146" i="29"/>
  <c r="M146" i="29"/>
  <c r="O146" i="29"/>
  <c r="H146" i="29"/>
  <c r="C146" i="29"/>
  <c r="U146" i="29"/>
  <c r="L146" i="29"/>
  <c r="AF151" i="29"/>
  <c r="A147" i="29"/>
  <c r="K147" i="29" s="1"/>
  <c r="E146" i="27"/>
  <c r="I146" i="27"/>
  <c r="C146" i="27"/>
  <c r="B146" i="27"/>
  <c r="D146" i="27"/>
  <c r="H146" i="27"/>
  <c r="F146" i="27"/>
  <c r="G146" i="27"/>
  <c r="S148" i="27"/>
  <c r="A147" i="27"/>
  <c r="D146" i="26"/>
  <c r="M146" i="26"/>
  <c r="G146" i="26"/>
  <c r="B146" i="26"/>
  <c r="E146" i="26"/>
  <c r="F146" i="26"/>
  <c r="K146" i="26"/>
  <c r="I146" i="26"/>
  <c r="H146" i="26"/>
  <c r="L146" i="26"/>
  <c r="C146" i="26"/>
  <c r="J146" i="26"/>
  <c r="W154" i="26"/>
  <c r="A147" i="26"/>
  <c r="J146" i="23"/>
  <c r="E146" i="23"/>
  <c r="F146" i="23"/>
  <c r="C146" i="23"/>
  <c r="I146" i="23"/>
  <c r="D146" i="23"/>
  <c r="O146" i="23"/>
  <c r="L146" i="23"/>
  <c r="H146" i="23"/>
  <c r="B146" i="23"/>
  <c r="K146" i="23"/>
  <c r="N146" i="23"/>
  <c r="M146" i="23"/>
  <c r="G146" i="23"/>
  <c r="P146" i="23"/>
  <c r="Q146" i="23"/>
  <c r="AA153" i="23"/>
  <c r="A147" i="23"/>
  <c r="A290" i="9"/>
  <c r="AA293" i="9"/>
  <c r="B147" i="20"/>
  <c r="F147" i="20"/>
  <c r="M147" i="20"/>
  <c r="D147" i="20"/>
  <c r="G147" i="20"/>
  <c r="N147" i="20"/>
  <c r="P147" i="20"/>
  <c r="U147" i="20"/>
  <c r="H147" i="20"/>
  <c r="S147" i="20"/>
  <c r="I147" i="20"/>
  <c r="V147" i="20"/>
  <c r="R147" i="20"/>
  <c r="E147" i="20"/>
  <c r="A148" i="20"/>
  <c r="L147" i="20"/>
  <c r="O147" i="20"/>
  <c r="Q147" i="20"/>
  <c r="K147" i="20"/>
  <c r="T147" i="20"/>
  <c r="C147" i="20"/>
  <c r="J147" i="20"/>
  <c r="L147" i="22"/>
  <c r="P147" i="22"/>
  <c r="O147" i="22"/>
  <c r="B147" i="22"/>
  <c r="F147" i="22"/>
  <c r="D147" i="22"/>
  <c r="I147" i="22"/>
  <c r="E147" i="22"/>
  <c r="G147" i="22"/>
  <c r="C147" i="22"/>
  <c r="K147" i="22"/>
  <c r="M147" i="22"/>
  <c r="H147" i="22"/>
  <c r="Q147" i="22"/>
  <c r="J147" i="22"/>
  <c r="N147" i="22"/>
  <c r="A148" i="22"/>
  <c r="AA155" i="22"/>
  <c r="A147" i="15"/>
  <c r="S149" i="15"/>
  <c r="F146" i="15"/>
  <c r="I146" i="15"/>
  <c r="E146" i="15"/>
  <c r="B146" i="15"/>
  <c r="D146" i="15"/>
  <c r="G146" i="15"/>
  <c r="C146" i="15"/>
  <c r="H146" i="15"/>
  <c r="M146" i="28"/>
  <c r="O146" i="28"/>
  <c r="F146" i="28"/>
  <c r="J146" i="28"/>
  <c r="D146" i="28"/>
  <c r="Q146" i="28"/>
  <c r="B146" i="28"/>
  <c r="H146" i="28"/>
  <c r="K146" i="28"/>
  <c r="I146" i="28"/>
  <c r="G146" i="28"/>
  <c r="E146" i="28"/>
  <c r="N146" i="28"/>
  <c r="P146" i="28"/>
  <c r="C146" i="28"/>
  <c r="L146" i="28"/>
  <c r="AA154" i="28"/>
  <c r="A147" i="28"/>
  <c r="B147" i="21"/>
  <c r="N147" i="21"/>
  <c r="Q147" i="21"/>
  <c r="G147" i="21"/>
  <c r="F147" i="21"/>
  <c r="O147" i="21"/>
  <c r="J147" i="21"/>
  <c r="E147" i="21"/>
  <c r="C147" i="21"/>
  <c r="P147" i="21"/>
  <c r="I147" i="21"/>
  <c r="D147" i="21"/>
  <c r="K147" i="21"/>
  <c r="L147" i="21"/>
  <c r="H147" i="21"/>
  <c r="M147" i="21"/>
  <c r="A148" i="21"/>
  <c r="AF154" i="20"/>
  <c r="B148" i="25"/>
  <c r="F148" i="25"/>
  <c r="D148" i="25"/>
  <c r="C148" i="25"/>
  <c r="E148" i="25"/>
  <c r="G148" i="25"/>
  <c r="A149" i="25"/>
  <c r="V157" i="30"/>
  <c r="AA176" i="21"/>
  <c r="Q155" i="25"/>
  <c r="E148" i="30"/>
  <c r="F148" i="30"/>
  <c r="B148" i="30"/>
  <c r="I148" i="30"/>
  <c r="J148" i="30"/>
  <c r="K148" i="30"/>
  <c r="D148" i="30"/>
  <c r="L148" i="30"/>
  <c r="H148" i="30"/>
  <c r="C148" i="30"/>
  <c r="A149" i="30"/>
  <c r="G149" i="30" s="1"/>
  <c r="A142" i="17"/>
  <c r="I148" i="14"/>
  <c r="J148" i="14"/>
  <c r="K148" i="14"/>
  <c r="E148" i="14"/>
  <c r="G148" i="14"/>
  <c r="B142" i="17" s="1"/>
  <c r="H148" i="14"/>
  <c r="D148" i="14"/>
  <c r="B148" i="14"/>
  <c r="F148" i="14"/>
  <c r="L148" i="14"/>
  <c r="C148" i="14"/>
  <c r="V153" i="14"/>
  <c r="A149" i="14"/>
  <c r="E43" i="17"/>
  <c r="K48" i="14"/>
  <c r="F149" i="16"/>
  <c r="B149" i="16"/>
  <c r="G149" i="16"/>
  <c r="H149" i="16"/>
  <c r="D149" i="16"/>
  <c r="C149" i="16"/>
  <c r="I149" i="16"/>
  <c r="E149" i="16"/>
  <c r="S154" i="16"/>
  <c r="A150" i="16"/>
  <c r="T50" i="20" l="1"/>
  <c r="E44" i="19" s="1"/>
  <c r="U49" i="20"/>
  <c r="B141" i="19"/>
  <c r="E142" i="17"/>
  <c r="D142" i="17"/>
  <c r="C142" i="17"/>
  <c r="F142" i="17"/>
  <c r="L142" i="17"/>
  <c r="T147" i="29"/>
  <c r="E141" i="19" s="1"/>
  <c r="P147" i="29"/>
  <c r="C141" i="19" s="1"/>
  <c r="U147" i="29"/>
  <c r="N147" i="29"/>
  <c r="L141" i="19" s="1"/>
  <c r="M147" i="29"/>
  <c r="S147" i="29"/>
  <c r="R147" i="29"/>
  <c r="D141" i="19" s="1"/>
  <c r="G147" i="29"/>
  <c r="V147" i="29"/>
  <c r="I147" i="29"/>
  <c r="Q147" i="29"/>
  <c r="E147" i="29"/>
  <c r="F147" i="29"/>
  <c r="L147" i="29"/>
  <c r="D147" i="29"/>
  <c r="C147" i="29"/>
  <c r="H147" i="29"/>
  <c r="O147" i="29"/>
  <c r="J147" i="29"/>
  <c r="B147" i="29"/>
  <c r="A141" i="19" s="1"/>
  <c r="F141" i="19" s="1"/>
  <c r="AF152" i="29"/>
  <c r="A148" i="29"/>
  <c r="K148" i="29" s="1"/>
  <c r="G147" i="27"/>
  <c r="H147" i="27"/>
  <c r="F147" i="27"/>
  <c r="I147" i="27"/>
  <c r="E147" i="27"/>
  <c r="D147" i="27"/>
  <c r="C147" i="27"/>
  <c r="B147" i="27"/>
  <c r="A148" i="27"/>
  <c r="S149" i="27"/>
  <c r="G147" i="26"/>
  <c r="J147" i="26"/>
  <c r="M147" i="26"/>
  <c r="E147" i="26"/>
  <c r="I147" i="26"/>
  <c r="K147" i="26"/>
  <c r="C147" i="26"/>
  <c r="H147" i="26"/>
  <c r="B147" i="26"/>
  <c r="F147" i="26"/>
  <c r="L147" i="26"/>
  <c r="D147" i="26"/>
  <c r="W155" i="26"/>
  <c r="A148" i="26"/>
  <c r="AA154" i="23"/>
  <c r="A148" i="23"/>
  <c r="G147" i="23"/>
  <c r="E147" i="23"/>
  <c r="O147" i="23"/>
  <c r="M147" i="23"/>
  <c r="B147" i="23"/>
  <c r="I147" i="23"/>
  <c r="L147" i="23"/>
  <c r="N147" i="23"/>
  <c r="Q147" i="23"/>
  <c r="C147" i="23"/>
  <c r="H147" i="23"/>
  <c r="D147" i="23"/>
  <c r="K147" i="23"/>
  <c r="F147" i="23"/>
  <c r="P147" i="23"/>
  <c r="J147" i="23"/>
  <c r="AA156" i="22"/>
  <c r="A149" i="22"/>
  <c r="Q148" i="22"/>
  <c r="F148" i="22"/>
  <c r="I148" i="22"/>
  <c r="G148" i="22"/>
  <c r="D148" i="22"/>
  <c r="K148" i="22"/>
  <c r="J148" i="22"/>
  <c r="E148" i="22"/>
  <c r="C148" i="22"/>
  <c r="N148" i="22"/>
  <c r="M148" i="22"/>
  <c r="P148" i="22"/>
  <c r="B148" i="22"/>
  <c r="L148" i="22"/>
  <c r="O148" i="22"/>
  <c r="H148" i="22"/>
  <c r="T148" i="20"/>
  <c r="C148" i="20"/>
  <c r="R148" i="20"/>
  <c r="U148" i="20"/>
  <c r="S148" i="20"/>
  <c r="I148" i="20"/>
  <c r="F148" i="20"/>
  <c r="K148" i="20"/>
  <c r="Q148" i="20"/>
  <c r="A149" i="20"/>
  <c r="P148" i="20"/>
  <c r="E148" i="20"/>
  <c r="H148" i="20"/>
  <c r="G148" i="20"/>
  <c r="D148" i="20"/>
  <c r="B148" i="20"/>
  <c r="L148" i="20"/>
  <c r="J148" i="20"/>
  <c r="N148" i="20"/>
  <c r="M148" i="20"/>
  <c r="O148" i="20"/>
  <c r="V148" i="20"/>
  <c r="AA294" i="9"/>
  <c r="A291" i="9"/>
  <c r="A148" i="15"/>
  <c r="S150" i="15"/>
  <c r="F147" i="15"/>
  <c r="E147" i="15"/>
  <c r="D147" i="15"/>
  <c r="I147" i="15"/>
  <c r="H147" i="15"/>
  <c r="B147" i="15"/>
  <c r="G147" i="15"/>
  <c r="C147" i="15"/>
  <c r="AF155" i="20"/>
  <c r="E147" i="28"/>
  <c r="K147" i="28"/>
  <c r="Q147" i="28"/>
  <c r="D147" i="28"/>
  <c r="G147" i="28"/>
  <c r="N147" i="28"/>
  <c r="I147" i="28"/>
  <c r="B147" i="28"/>
  <c r="H147" i="28"/>
  <c r="P147" i="28"/>
  <c r="C147" i="28"/>
  <c r="O147" i="28"/>
  <c r="L147" i="28"/>
  <c r="M147" i="28"/>
  <c r="F147" i="28"/>
  <c r="J147" i="28"/>
  <c r="AA155" i="28"/>
  <c r="A148" i="28"/>
  <c r="Q156" i="25"/>
  <c r="E149" i="30"/>
  <c r="I149" i="30"/>
  <c r="C149" i="30"/>
  <c r="B149" i="30"/>
  <c r="K149" i="30"/>
  <c r="J149" i="30"/>
  <c r="L149" i="30"/>
  <c r="D149" i="30"/>
  <c r="F149" i="30"/>
  <c r="H149" i="30"/>
  <c r="A150" i="30"/>
  <c r="G150" i="30" s="1"/>
  <c r="E148" i="21"/>
  <c r="Q148" i="21"/>
  <c r="J148" i="21"/>
  <c r="D148" i="21"/>
  <c r="M148" i="21"/>
  <c r="P148" i="21"/>
  <c r="C148" i="21"/>
  <c r="O148" i="21"/>
  <c r="I148" i="21"/>
  <c r="F148" i="21"/>
  <c r="L148" i="21"/>
  <c r="B148" i="21"/>
  <c r="N148" i="21"/>
  <c r="K148" i="21"/>
  <c r="G148" i="21"/>
  <c r="H148" i="21"/>
  <c r="A149" i="21"/>
  <c r="V158" i="30"/>
  <c r="V159" i="30" s="1"/>
  <c r="V160" i="30" s="1"/>
  <c r="V161" i="30" s="1"/>
  <c r="V162" i="30" s="1"/>
  <c r="V163" i="30" s="1"/>
  <c r="V164" i="30" s="1"/>
  <c r="V165" i="30" s="1"/>
  <c r="V166" i="30" s="1"/>
  <c r="V167" i="30" s="1"/>
  <c r="V168" i="30" s="1"/>
  <c r="V169" i="30" s="1"/>
  <c r="V170" i="30" s="1"/>
  <c r="V171" i="30" s="1"/>
  <c r="V172" i="30" s="1"/>
  <c r="V173" i="30" s="1"/>
  <c r="V174" i="30" s="1"/>
  <c r="V175" i="30" s="1"/>
  <c r="V176" i="30" s="1"/>
  <c r="V177" i="30" s="1"/>
  <c r="V178" i="30" s="1"/>
  <c r="V179" i="30" s="1"/>
  <c r="V180" i="30" s="1"/>
  <c r="V181" i="30" s="1"/>
  <c r="V182" i="30" s="1"/>
  <c r="V183" i="30" s="1"/>
  <c r="V184" i="30" s="1"/>
  <c r="V185" i="30" s="1"/>
  <c r="V186" i="30" s="1"/>
  <c r="V187" i="30" s="1"/>
  <c r="V188" i="30" s="1"/>
  <c r="V189" i="30" s="1"/>
  <c r="V190" i="30" s="1"/>
  <c r="V191" i="30" s="1"/>
  <c r="V192" i="30" s="1"/>
  <c r="V193" i="30" s="1"/>
  <c r="V194" i="30" s="1"/>
  <c r="V195" i="30" s="1"/>
  <c r="V196" i="30" s="1"/>
  <c r="V197" i="30" s="1"/>
  <c r="V198" i="30" s="1"/>
  <c r="V199" i="30" s="1"/>
  <c r="V200" i="30" s="1"/>
  <c r="V201" i="30" s="1"/>
  <c r="V202" i="30" s="1"/>
  <c r="V203" i="30" s="1"/>
  <c r="V204" i="30" s="1"/>
  <c r="V205" i="30" s="1"/>
  <c r="V206" i="30" s="1"/>
  <c r="V207" i="30" s="1"/>
  <c r="V208" i="30" s="1"/>
  <c r="V209" i="30" s="1"/>
  <c r="V210" i="30" s="1"/>
  <c r="V211" i="30" s="1"/>
  <c r="V212" i="30" s="1"/>
  <c r="V213" i="30" s="1"/>
  <c r="V214" i="30" s="1"/>
  <c r="V215" i="30" s="1"/>
  <c r="V216" i="30" s="1"/>
  <c r="V217" i="30" s="1"/>
  <c r="V218" i="30" s="1"/>
  <c r="V219" i="30" s="1"/>
  <c r="V220" i="30" s="1"/>
  <c r="V221" i="30" s="1"/>
  <c r="V222" i="30" s="1"/>
  <c r="V223" i="30" s="1"/>
  <c r="V224" i="30" s="1"/>
  <c r="V225" i="30" s="1"/>
  <c r="V226" i="30" s="1"/>
  <c r="V227" i="30" s="1"/>
  <c r="V228" i="30" s="1"/>
  <c r="V229" i="30" s="1"/>
  <c r="V230" i="30" s="1"/>
  <c r="V231" i="30" s="1"/>
  <c r="V232" i="30" s="1"/>
  <c r="V233" i="30" s="1"/>
  <c r="V234" i="30" s="1"/>
  <c r="V235" i="30" s="1"/>
  <c r="V236" i="30" s="1"/>
  <c r="V237" i="30" s="1"/>
  <c r="V238" i="30" s="1"/>
  <c r="V239" i="30" s="1"/>
  <c r="V240" i="30" s="1"/>
  <c r="V241" i="30" s="1"/>
  <c r="V242" i="30" s="1"/>
  <c r="V243" i="30" s="1"/>
  <c r="V244" i="30" s="1"/>
  <c r="V245" i="30" s="1"/>
  <c r="V246" i="30" s="1"/>
  <c r="V247" i="30" s="1"/>
  <c r="V248" i="30" s="1"/>
  <c r="V249" i="30" s="1"/>
  <c r="V250" i="30" s="1"/>
  <c r="V251" i="30" s="1"/>
  <c r="V252" i="30" s="1"/>
  <c r="V253" i="30" s="1"/>
  <c r="V254" i="30" s="1"/>
  <c r="V255" i="30" s="1"/>
  <c r="V256" i="30" s="1"/>
  <c r="V257" i="30" s="1"/>
  <c r="V258" i="30" s="1"/>
  <c r="V259" i="30" s="1"/>
  <c r="V260" i="30" s="1"/>
  <c r="V261" i="30" s="1"/>
  <c r="V262" i="30" s="1"/>
  <c r="V263" i="30" s="1"/>
  <c r="V264" i="30" s="1"/>
  <c r="V265" i="30" s="1"/>
  <c r="V266" i="30" s="1"/>
  <c r="V267" i="30" s="1"/>
  <c r="V268" i="30" s="1"/>
  <c r="V269" i="30" s="1"/>
  <c r="V270" i="30" s="1"/>
  <c r="V271" i="30" s="1"/>
  <c r="V272" i="30" s="1"/>
  <c r="V273" i="30" s="1"/>
  <c r="V274" i="30" s="1"/>
  <c r="V275" i="30" s="1"/>
  <c r="V276" i="30" s="1"/>
  <c r="V277" i="30" s="1"/>
  <c r="V278" i="30" s="1"/>
  <c r="V279" i="30" s="1"/>
  <c r="V280" i="30" s="1"/>
  <c r="V281" i="30" s="1"/>
  <c r="V282" i="30" s="1"/>
  <c r="V283" i="30" s="1"/>
  <c r="V284" i="30" s="1"/>
  <c r="V285" i="30" s="1"/>
  <c r="V286" i="30" s="1"/>
  <c r="V287" i="30" s="1"/>
  <c r="V288" i="30" s="1"/>
  <c r="V289" i="30" s="1"/>
  <c r="V290" i="30" s="1"/>
  <c r="V291" i="30" s="1"/>
  <c r="V292" i="30" s="1"/>
  <c r="V293" i="30" s="1"/>
  <c r="V294" i="30" s="1"/>
  <c r="V295" i="30" s="1"/>
  <c r="V296" i="30" s="1"/>
  <c r="V297" i="30" s="1"/>
  <c r="V298" i="30" s="1"/>
  <c r="V299" i="30" s="1"/>
  <c r="V300" i="30" s="1"/>
  <c r="V301" i="30" s="1"/>
  <c r="V302" i="30" s="1"/>
  <c r="V303" i="30" s="1"/>
  <c r="V304" i="30" s="1"/>
  <c r="V305" i="30" s="1"/>
  <c r="V306" i="30" s="1"/>
  <c r="V307" i="30" s="1"/>
  <c r="V308" i="30" s="1"/>
  <c r="V309" i="30" s="1"/>
  <c r="V310" i="30" s="1"/>
  <c r="V311" i="30" s="1"/>
  <c r="V312" i="30" s="1"/>
  <c r="V313" i="30" s="1"/>
  <c r="V314" i="30" s="1"/>
  <c r="V315" i="30" s="1"/>
  <c r="V316" i="30" s="1"/>
  <c r="V317" i="30" s="1"/>
  <c r="V318" i="30" s="1"/>
  <c r="V319" i="30" s="1"/>
  <c r="V320" i="30" s="1"/>
  <c r="V321" i="30" s="1"/>
  <c r="V322" i="30" s="1"/>
  <c r="V323" i="30" s="1"/>
  <c r="V324" i="30" s="1"/>
  <c r="V325" i="30" s="1"/>
  <c r="V326" i="30" s="1"/>
  <c r="V327" i="30" s="1"/>
  <c r="V328" i="30" s="1"/>
  <c r="V329" i="30" s="1"/>
  <c r="V330" i="30" s="1"/>
  <c r="V331" i="30" s="1"/>
  <c r="V332" i="30" s="1"/>
  <c r="C149" i="25"/>
  <c r="D149" i="25"/>
  <c r="G149" i="25"/>
  <c r="F149" i="25"/>
  <c r="B149" i="25"/>
  <c r="E149" i="25"/>
  <c r="A150" i="25"/>
  <c r="AA177" i="21"/>
  <c r="I150" i="16"/>
  <c r="B150" i="16"/>
  <c r="H150" i="16"/>
  <c r="F150" i="16"/>
  <c r="G150" i="16"/>
  <c r="C150" i="16"/>
  <c r="D150" i="16"/>
  <c r="E150" i="16"/>
  <c r="S155" i="16"/>
  <c r="A151" i="16"/>
  <c r="E42" i="17"/>
  <c r="K47" i="14"/>
  <c r="A143" i="17"/>
  <c r="C149" i="14"/>
  <c r="F149" i="14"/>
  <c r="L149" i="14"/>
  <c r="F143" i="17" s="1"/>
  <c r="D149" i="14"/>
  <c r="H149" i="14"/>
  <c r="L143" i="17" s="1"/>
  <c r="G149" i="14"/>
  <c r="B143" i="17" s="1"/>
  <c r="B149" i="14"/>
  <c r="J149" i="14"/>
  <c r="K149" i="14"/>
  <c r="I149" i="14"/>
  <c r="E149" i="14"/>
  <c r="V154" i="14"/>
  <c r="A150" i="14"/>
  <c r="U48" i="20" l="1"/>
  <c r="T49" i="20"/>
  <c r="E43" i="19" s="1"/>
  <c r="B142" i="19"/>
  <c r="C143" i="17"/>
  <c r="D143" i="17"/>
  <c r="E143" i="17"/>
  <c r="E148" i="29"/>
  <c r="G148" i="29"/>
  <c r="C142" i="19" s="1"/>
  <c r="T148" i="29"/>
  <c r="E142" i="19" s="1"/>
  <c r="B148" i="29"/>
  <c r="A142" i="19" s="1"/>
  <c r="F142" i="19" s="1"/>
  <c r="F148" i="29"/>
  <c r="I148" i="29"/>
  <c r="C148" i="29"/>
  <c r="H148" i="29"/>
  <c r="M148" i="29"/>
  <c r="U148" i="29"/>
  <c r="V148" i="29"/>
  <c r="S148" i="29"/>
  <c r="J148" i="29"/>
  <c r="D148" i="29"/>
  <c r="R148" i="29"/>
  <c r="D142" i="19" s="1"/>
  <c r="P148" i="29"/>
  <c r="O148" i="29"/>
  <c r="L148" i="29"/>
  <c r="N148" i="29"/>
  <c r="L142" i="19" s="1"/>
  <c r="Q148" i="29"/>
  <c r="AF153" i="29"/>
  <c r="A149" i="29"/>
  <c r="K149" i="29" s="1"/>
  <c r="S150" i="27"/>
  <c r="A149" i="27"/>
  <c r="H148" i="27"/>
  <c r="G148" i="27"/>
  <c r="B148" i="27"/>
  <c r="I148" i="27"/>
  <c r="E148" i="27"/>
  <c r="D148" i="27"/>
  <c r="F148" i="27"/>
  <c r="C148" i="27"/>
  <c r="E148" i="26"/>
  <c r="C148" i="26"/>
  <c r="J148" i="26"/>
  <c r="F148" i="26"/>
  <c r="H148" i="26"/>
  <c r="K148" i="26"/>
  <c r="I148" i="26"/>
  <c r="G148" i="26"/>
  <c r="L148" i="26"/>
  <c r="M148" i="26"/>
  <c r="B148" i="26"/>
  <c r="D148" i="26"/>
  <c r="W156" i="26"/>
  <c r="A149" i="26"/>
  <c r="AA157" i="22"/>
  <c r="A150" i="22"/>
  <c r="B149" i="22"/>
  <c r="L149" i="22"/>
  <c r="P149" i="22"/>
  <c r="F149" i="22"/>
  <c r="J149" i="22"/>
  <c r="I149" i="22"/>
  <c r="N149" i="22"/>
  <c r="D149" i="22"/>
  <c r="K149" i="22"/>
  <c r="O149" i="22"/>
  <c r="E149" i="22"/>
  <c r="Q149" i="22"/>
  <c r="H149" i="22"/>
  <c r="G149" i="22"/>
  <c r="M149" i="22"/>
  <c r="C149" i="22"/>
  <c r="N149" i="20"/>
  <c r="L149" i="20"/>
  <c r="M149" i="20"/>
  <c r="J149" i="20"/>
  <c r="S149" i="20"/>
  <c r="Q149" i="20"/>
  <c r="I149" i="20"/>
  <c r="D149" i="20"/>
  <c r="G149" i="20"/>
  <c r="O149" i="20"/>
  <c r="A150" i="20"/>
  <c r="C149" i="20"/>
  <c r="T149" i="20"/>
  <c r="V149" i="20"/>
  <c r="K149" i="20"/>
  <c r="F149" i="20"/>
  <c r="R149" i="20"/>
  <c r="H149" i="20"/>
  <c r="E149" i="20"/>
  <c r="U149" i="20"/>
  <c r="B149" i="20"/>
  <c r="P149" i="20"/>
  <c r="M148" i="23"/>
  <c r="E148" i="23"/>
  <c r="D148" i="23"/>
  <c r="O148" i="23"/>
  <c r="K148" i="23"/>
  <c r="B148" i="23"/>
  <c r="P148" i="23"/>
  <c r="G148" i="23"/>
  <c r="N148" i="23"/>
  <c r="H148" i="23"/>
  <c r="F148" i="23"/>
  <c r="C148" i="23"/>
  <c r="J148" i="23"/>
  <c r="I148" i="23"/>
  <c r="L148" i="23"/>
  <c r="Q148" i="23"/>
  <c r="AA295" i="9"/>
  <c r="A292" i="9"/>
  <c r="AA155" i="23"/>
  <c r="A149" i="23"/>
  <c r="H148" i="15"/>
  <c r="G148" i="15"/>
  <c r="D148" i="15"/>
  <c r="E148" i="15"/>
  <c r="C148" i="15"/>
  <c r="B148" i="15"/>
  <c r="I148" i="15"/>
  <c r="F148" i="15"/>
  <c r="S151" i="15"/>
  <c r="A149" i="15"/>
  <c r="D150" i="30"/>
  <c r="B150" i="30"/>
  <c r="C150" i="30"/>
  <c r="F150" i="30"/>
  <c r="L150" i="30"/>
  <c r="I150" i="30"/>
  <c r="J150" i="30"/>
  <c r="K150" i="30"/>
  <c r="H150" i="30"/>
  <c r="E150" i="30"/>
  <c r="A151" i="30"/>
  <c r="I149" i="21"/>
  <c r="M149" i="21"/>
  <c r="O149" i="21"/>
  <c r="B149" i="21"/>
  <c r="C149" i="21"/>
  <c r="K149" i="21"/>
  <c r="P149" i="21"/>
  <c r="Q149" i="21"/>
  <c r="N149" i="21"/>
  <c r="G149" i="21"/>
  <c r="F149" i="21"/>
  <c r="J149" i="21"/>
  <c r="L149" i="21"/>
  <c r="E149" i="21"/>
  <c r="H149" i="21"/>
  <c r="D149" i="21"/>
  <c r="A150" i="21"/>
  <c r="AA178" i="21"/>
  <c r="G150" i="25"/>
  <c r="C150" i="25"/>
  <c r="E150" i="25"/>
  <c r="B150" i="25"/>
  <c r="F150" i="25"/>
  <c r="D150" i="25"/>
  <c r="A151" i="25"/>
  <c r="Q157" i="25"/>
  <c r="AF156" i="20"/>
  <c r="B148" i="28"/>
  <c r="Q148" i="28"/>
  <c r="O148" i="28"/>
  <c r="I148" i="28"/>
  <c r="N148" i="28"/>
  <c r="J148" i="28"/>
  <c r="E148" i="28"/>
  <c r="L148" i="28"/>
  <c r="D148" i="28"/>
  <c r="C148" i="28"/>
  <c r="G148" i="28"/>
  <c r="P148" i="28"/>
  <c r="K148" i="28"/>
  <c r="H148" i="28"/>
  <c r="M148" i="28"/>
  <c r="F148" i="28"/>
  <c r="AA156" i="28"/>
  <c r="A149" i="28"/>
  <c r="A144" i="17"/>
  <c r="F150" i="14"/>
  <c r="J150" i="14"/>
  <c r="G150" i="14"/>
  <c r="B144" i="17" s="1"/>
  <c r="H150" i="14"/>
  <c r="K150" i="14"/>
  <c r="B150" i="14"/>
  <c r="E150" i="14"/>
  <c r="I150" i="14"/>
  <c r="C150" i="14"/>
  <c r="L150" i="14"/>
  <c r="D150" i="14"/>
  <c r="V155" i="14"/>
  <c r="A151" i="14"/>
  <c r="E41" i="17"/>
  <c r="K46" i="14"/>
  <c r="D151" i="16"/>
  <c r="H151" i="16"/>
  <c r="B151" i="16"/>
  <c r="C151" i="16"/>
  <c r="G151" i="16"/>
  <c r="I151" i="16"/>
  <c r="E151" i="16"/>
  <c r="F151" i="16"/>
  <c r="S156" i="16"/>
  <c r="A152" i="16"/>
  <c r="B143" i="19" l="1"/>
  <c r="U47" i="20"/>
  <c r="T48" i="20"/>
  <c r="E42" i="19" s="1"/>
  <c r="E144" i="17"/>
  <c r="F144" i="17"/>
  <c r="L144" i="17"/>
  <c r="D144" i="17"/>
  <c r="C144" i="17"/>
  <c r="V149" i="29"/>
  <c r="E149" i="29"/>
  <c r="D149" i="29"/>
  <c r="R149" i="29"/>
  <c r="D143" i="19" s="1"/>
  <c r="G149" i="29"/>
  <c r="C143" i="19" s="1"/>
  <c r="C149" i="29"/>
  <c r="T149" i="29"/>
  <c r="E143" i="19" s="1"/>
  <c r="U149" i="29"/>
  <c r="I149" i="29"/>
  <c r="N149" i="29"/>
  <c r="L143" i="19" s="1"/>
  <c r="S149" i="29"/>
  <c r="L149" i="29"/>
  <c r="B149" i="29"/>
  <c r="A143" i="19" s="1"/>
  <c r="F143" i="19" s="1"/>
  <c r="J149" i="29"/>
  <c r="F149" i="29"/>
  <c r="P149" i="29"/>
  <c r="H149" i="29"/>
  <c r="M149" i="29"/>
  <c r="Q149" i="29"/>
  <c r="O149" i="29"/>
  <c r="AF154" i="29"/>
  <c r="A150" i="29"/>
  <c r="K150" i="29" s="1"/>
  <c r="B149" i="27"/>
  <c r="E149" i="27"/>
  <c r="C149" i="27"/>
  <c r="G149" i="27"/>
  <c r="I149" i="27"/>
  <c r="H149" i="27"/>
  <c r="D149" i="27"/>
  <c r="F149" i="27"/>
  <c r="S151" i="27"/>
  <c r="A150" i="27"/>
  <c r="E149" i="26"/>
  <c r="D149" i="26"/>
  <c r="H149" i="26"/>
  <c r="F149" i="26"/>
  <c r="K149" i="26"/>
  <c r="C149" i="26"/>
  <c r="J149" i="26"/>
  <c r="B149" i="26"/>
  <c r="M149" i="26"/>
  <c r="G149" i="26"/>
  <c r="I149" i="26"/>
  <c r="L149" i="26"/>
  <c r="W157" i="26"/>
  <c r="A150" i="26"/>
  <c r="J149" i="23"/>
  <c r="P149" i="23"/>
  <c r="F149" i="23"/>
  <c r="O149" i="23"/>
  <c r="L149" i="23"/>
  <c r="M149" i="23"/>
  <c r="D149" i="23"/>
  <c r="I149" i="23"/>
  <c r="G149" i="23"/>
  <c r="K149" i="23"/>
  <c r="N149" i="23"/>
  <c r="E149" i="23"/>
  <c r="B149" i="23"/>
  <c r="C149" i="23"/>
  <c r="Q149" i="23"/>
  <c r="H149" i="23"/>
  <c r="AA156" i="23"/>
  <c r="A150" i="23"/>
  <c r="AA296" i="9"/>
  <c r="A293" i="9"/>
  <c r="N150" i="20"/>
  <c r="D150" i="20"/>
  <c r="V150" i="20"/>
  <c r="K150" i="20"/>
  <c r="O150" i="20"/>
  <c r="L150" i="20"/>
  <c r="Q150" i="20"/>
  <c r="S150" i="20"/>
  <c r="H150" i="20"/>
  <c r="P150" i="20"/>
  <c r="C150" i="20"/>
  <c r="B150" i="20"/>
  <c r="E150" i="20"/>
  <c r="T150" i="20"/>
  <c r="R150" i="20"/>
  <c r="U150" i="20"/>
  <c r="J150" i="20"/>
  <c r="F150" i="20"/>
  <c r="A151" i="20"/>
  <c r="M150" i="20"/>
  <c r="I150" i="20"/>
  <c r="G150" i="20"/>
  <c r="H150" i="22"/>
  <c r="I150" i="22"/>
  <c r="D150" i="22"/>
  <c r="Q150" i="22"/>
  <c r="N150" i="22"/>
  <c r="M150" i="22"/>
  <c r="L150" i="22"/>
  <c r="O150" i="22"/>
  <c r="K150" i="22"/>
  <c r="J150" i="22"/>
  <c r="C150" i="22"/>
  <c r="G150" i="22"/>
  <c r="E150" i="22"/>
  <c r="P150" i="22"/>
  <c r="B150" i="22"/>
  <c r="F150" i="22"/>
  <c r="A151" i="22"/>
  <c r="AA158" i="22"/>
  <c r="S152" i="15"/>
  <c r="A150" i="15"/>
  <c r="G149" i="15"/>
  <c r="D149" i="15"/>
  <c r="F149" i="15"/>
  <c r="E149" i="15"/>
  <c r="I149" i="15"/>
  <c r="H149" i="15"/>
  <c r="C149" i="15"/>
  <c r="B149" i="15"/>
  <c r="Q158" i="25"/>
  <c r="L149" i="28"/>
  <c r="J149" i="28"/>
  <c r="O149" i="28"/>
  <c r="D149" i="28"/>
  <c r="E149" i="28"/>
  <c r="H149" i="28"/>
  <c r="I149" i="28"/>
  <c r="N149" i="28"/>
  <c r="B149" i="28"/>
  <c r="F149" i="28"/>
  <c r="Q149" i="28"/>
  <c r="K149" i="28"/>
  <c r="P149" i="28"/>
  <c r="C149" i="28"/>
  <c r="G149" i="28"/>
  <c r="M149" i="28"/>
  <c r="C151" i="25"/>
  <c r="F151" i="25"/>
  <c r="E151" i="25"/>
  <c r="D151" i="25"/>
  <c r="G151" i="25"/>
  <c r="B151" i="25"/>
  <c r="A152" i="25"/>
  <c r="F151" i="30"/>
  <c r="L151" i="30"/>
  <c r="H151" i="30"/>
  <c r="D151" i="30"/>
  <c r="J151" i="30"/>
  <c r="B151" i="30"/>
  <c r="C151" i="30"/>
  <c r="K151" i="30"/>
  <c r="E151" i="30"/>
  <c r="I151" i="30"/>
  <c r="A152" i="30"/>
  <c r="M150" i="21"/>
  <c r="G150" i="21"/>
  <c r="C150" i="21"/>
  <c r="K150" i="21"/>
  <c r="J150" i="21"/>
  <c r="P150" i="21"/>
  <c r="B150" i="21"/>
  <c r="I150" i="21"/>
  <c r="Q150" i="21"/>
  <c r="L150" i="21"/>
  <c r="D150" i="21"/>
  <c r="H150" i="21"/>
  <c r="E150" i="21"/>
  <c r="N150" i="21"/>
  <c r="O150" i="21"/>
  <c r="F150" i="21"/>
  <c r="A151" i="21"/>
  <c r="AA179" i="21"/>
  <c r="AF157" i="20"/>
  <c r="AA157" i="28"/>
  <c r="A150" i="28"/>
  <c r="H152" i="16"/>
  <c r="C152" i="16"/>
  <c r="B152" i="16"/>
  <c r="F152" i="16"/>
  <c r="I152" i="16"/>
  <c r="D152" i="16"/>
  <c r="G152" i="16"/>
  <c r="E152" i="16"/>
  <c r="S157" i="16"/>
  <c r="A153" i="16"/>
  <c r="E40" i="17"/>
  <c r="K45" i="14"/>
  <c r="A145" i="17"/>
  <c r="K151" i="14"/>
  <c r="F151" i="14"/>
  <c r="H151" i="14"/>
  <c r="L145" i="17" s="1"/>
  <c r="C151" i="14"/>
  <c r="G151" i="14"/>
  <c r="B145" i="17" s="1"/>
  <c r="I151" i="14"/>
  <c r="C145" i="17" s="1"/>
  <c r="J151" i="14"/>
  <c r="E151" i="14"/>
  <c r="B151" i="14"/>
  <c r="D151" i="14"/>
  <c r="L151" i="14"/>
  <c r="V156" i="14"/>
  <c r="A152" i="14"/>
  <c r="T47" i="20" l="1"/>
  <c r="E41" i="19" s="1"/>
  <c r="U46" i="20"/>
  <c r="B144" i="19"/>
  <c r="F145" i="17"/>
  <c r="D145" i="17"/>
  <c r="E145" i="17"/>
  <c r="I150" i="29"/>
  <c r="P150" i="29"/>
  <c r="G150" i="29"/>
  <c r="C144" i="19" s="1"/>
  <c r="B150" i="29"/>
  <c r="A144" i="19" s="1"/>
  <c r="F144" i="19" s="1"/>
  <c r="S150" i="29"/>
  <c r="C150" i="29"/>
  <c r="M150" i="29"/>
  <c r="D150" i="29"/>
  <c r="Q150" i="29"/>
  <c r="U150" i="29"/>
  <c r="R150" i="29"/>
  <c r="D144" i="19" s="1"/>
  <c r="V150" i="29"/>
  <c r="T150" i="29"/>
  <c r="E144" i="19" s="1"/>
  <c r="O150" i="29"/>
  <c r="F150" i="29"/>
  <c r="H150" i="29"/>
  <c r="L150" i="29"/>
  <c r="E150" i="29"/>
  <c r="N150" i="29"/>
  <c r="L144" i="19" s="1"/>
  <c r="J150" i="29"/>
  <c r="AF155" i="29"/>
  <c r="A151" i="29"/>
  <c r="K151" i="29" s="1"/>
  <c r="E150" i="27"/>
  <c r="F150" i="27"/>
  <c r="I150" i="27"/>
  <c r="G150" i="27"/>
  <c r="D150" i="27"/>
  <c r="H150" i="27"/>
  <c r="C150" i="27"/>
  <c r="B150" i="27"/>
  <c r="A151" i="27"/>
  <c r="S152" i="27"/>
  <c r="K150" i="26"/>
  <c r="I150" i="26"/>
  <c r="G150" i="26"/>
  <c r="J150" i="26"/>
  <c r="H150" i="26"/>
  <c r="E150" i="26"/>
  <c r="B150" i="26"/>
  <c r="M150" i="26"/>
  <c r="L150" i="26"/>
  <c r="C150" i="26"/>
  <c r="D150" i="26"/>
  <c r="F150" i="26"/>
  <c r="W158" i="26"/>
  <c r="A151" i="26"/>
  <c r="AA157" i="23"/>
  <c r="A151" i="23"/>
  <c r="AA159" i="22"/>
  <c r="A152" i="22"/>
  <c r="F150" i="23"/>
  <c r="L150" i="23"/>
  <c r="G150" i="23"/>
  <c r="E150" i="23"/>
  <c r="M150" i="23"/>
  <c r="I150" i="23"/>
  <c r="N150" i="23"/>
  <c r="K150" i="23"/>
  <c r="B150" i="23"/>
  <c r="C150" i="23"/>
  <c r="Q150" i="23"/>
  <c r="O150" i="23"/>
  <c r="P150" i="23"/>
  <c r="D150" i="23"/>
  <c r="J150" i="23"/>
  <c r="H150" i="23"/>
  <c r="B151" i="22"/>
  <c r="L151" i="22"/>
  <c r="C151" i="22"/>
  <c r="Q151" i="22"/>
  <c r="K151" i="22"/>
  <c r="P151" i="22"/>
  <c r="N151" i="22"/>
  <c r="O151" i="22"/>
  <c r="I151" i="22"/>
  <c r="J151" i="22"/>
  <c r="E151" i="22"/>
  <c r="M151" i="22"/>
  <c r="D151" i="22"/>
  <c r="H151" i="22"/>
  <c r="F151" i="22"/>
  <c r="G151" i="22"/>
  <c r="F151" i="20"/>
  <c r="B151" i="20"/>
  <c r="P151" i="20"/>
  <c r="N151" i="20"/>
  <c r="A152" i="20"/>
  <c r="C151" i="20"/>
  <c r="H151" i="20"/>
  <c r="K151" i="20"/>
  <c r="U151" i="20"/>
  <c r="I151" i="20"/>
  <c r="T151" i="20"/>
  <c r="O151" i="20"/>
  <c r="D151" i="20"/>
  <c r="J151" i="20"/>
  <c r="S151" i="20"/>
  <c r="V151" i="20"/>
  <c r="Q151" i="20"/>
  <c r="G151" i="20"/>
  <c r="E151" i="20"/>
  <c r="R151" i="20"/>
  <c r="M151" i="20"/>
  <c r="L151" i="20"/>
  <c r="AA297" i="9"/>
  <c r="A294" i="9"/>
  <c r="D150" i="15"/>
  <c r="G150" i="15"/>
  <c r="C150" i="15"/>
  <c r="F150" i="15"/>
  <c r="E150" i="15"/>
  <c r="H150" i="15"/>
  <c r="I150" i="15"/>
  <c r="B150" i="15"/>
  <c r="S153" i="15"/>
  <c r="A151" i="15"/>
  <c r="J152" i="30"/>
  <c r="L152" i="30"/>
  <c r="F152" i="30"/>
  <c r="I152" i="30"/>
  <c r="K152" i="30"/>
  <c r="H152" i="30"/>
  <c r="C152" i="30"/>
  <c r="D152" i="30"/>
  <c r="B152" i="30"/>
  <c r="E152" i="30"/>
  <c r="A153" i="30"/>
  <c r="AF158" i="20"/>
  <c r="AA180" i="21"/>
  <c r="K151" i="21"/>
  <c r="C151" i="21"/>
  <c r="D151" i="21"/>
  <c r="B151" i="21"/>
  <c r="H151" i="21"/>
  <c r="F151" i="21"/>
  <c r="G151" i="21"/>
  <c r="N151" i="21"/>
  <c r="L151" i="21"/>
  <c r="M151" i="21"/>
  <c r="P151" i="21"/>
  <c r="J151" i="21"/>
  <c r="O151" i="21"/>
  <c r="I151" i="21"/>
  <c r="E151" i="21"/>
  <c r="Q151" i="21"/>
  <c r="A152" i="21"/>
  <c r="F152" i="25"/>
  <c r="E152" i="25"/>
  <c r="D152" i="25"/>
  <c r="C152" i="25"/>
  <c r="B152" i="25"/>
  <c r="G152" i="25"/>
  <c r="A153" i="25"/>
  <c r="B150" i="28"/>
  <c r="D150" i="28"/>
  <c r="I150" i="28"/>
  <c r="C150" i="28"/>
  <c r="H150" i="28"/>
  <c r="L150" i="28"/>
  <c r="E150" i="28"/>
  <c r="K150" i="28"/>
  <c r="O150" i="28"/>
  <c r="N150" i="28"/>
  <c r="P150" i="28"/>
  <c r="M150" i="28"/>
  <c r="F150" i="28"/>
  <c r="J150" i="28"/>
  <c r="Q150" i="28"/>
  <c r="G150" i="28"/>
  <c r="Q159" i="25"/>
  <c r="A151" i="28"/>
  <c r="AA158" i="28"/>
  <c r="A146" i="17"/>
  <c r="E152" i="14"/>
  <c r="I152" i="14"/>
  <c r="D152" i="14"/>
  <c r="L152" i="14"/>
  <c r="G152" i="14"/>
  <c r="B146" i="17" s="1"/>
  <c r="C152" i="14"/>
  <c r="H152" i="14"/>
  <c r="B152" i="14"/>
  <c r="J152" i="14"/>
  <c r="F152" i="14"/>
  <c r="K152" i="14"/>
  <c r="E146" i="17" s="1"/>
  <c r="V157" i="14"/>
  <c r="A153" i="14"/>
  <c r="E39" i="17"/>
  <c r="K44" i="14"/>
  <c r="I153" i="16"/>
  <c r="G153" i="16"/>
  <c r="E153" i="16"/>
  <c r="D153" i="16"/>
  <c r="H153" i="16"/>
  <c r="B153" i="16"/>
  <c r="C153" i="16"/>
  <c r="F153" i="16"/>
  <c r="S158" i="16"/>
  <c r="A154" i="16"/>
  <c r="T46" i="20" l="1"/>
  <c r="E40" i="19" s="1"/>
  <c r="U45" i="20"/>
  <c r="B145" i="19"/>
  <c r="L146" i="17"/>
  <c r="F146" i="17"/>
  <c r="C146" i="17"/>
  <c r="D146" i="17"/>
  <c r="J151" i="29"/>
  <c r="N151" i="29"/>
  <c r="L145" i="19" s="1"/>
  <c r="Q151" i="29"/>
  <c r="V151" i="29"/>
  <c r="M151" i="29"/>
  <c r="R151" i="29"/>
  <c r="D145" i="19" s="1"/>
  <c r="T151" i="29"/>
  <c r="E145" i="19" s="1"/>
  <c r="U151" i="29"/>
  <c r="G151" i="29"/>
  <c r="C145" i="19" s="1"/>
  <c r="E151" i="29"/>
  <c r="L151" i="29"/>
  <c r="P151" i="29"/>
  <c r="S151" i="29"/>
  <c r="I151" i="29"/>
  <c r="O151" i="29"/>
  <c r="H151" i="29"/>
  <c r="C151" i="29"/>
  <c r="F151" i="29"/>
  <c r="D151" i="29"/>
  <c r="B151" i="29"/>
  <c r="A145" i="19" s="1"/>
  <c r="F145" i="19" s="1"/>
  <c r="AF156" i="29"/>
  <c r="A152" i="29"/>
  <c r="K152" i="29" s="1"/>
  <c r="A152" i="27"/>
  <c r="S153" i="27"/>
  <c r="D151" i="27"/>
  <c r="F151" i="27"/>
  <c r="C151" i="27"/>
  <c r="B151" i="27"/>
  <c r="H151" i="27"/>
  <c r="I151" i="27"/>
  <c r="G151" i="27"/>
  <c r="E151" i="27"/>
  <c r="J151" i="26"/>
  <c r="H151" i="26"/>
  <c r="D151" i="26"/>
  <c r="L151" i="26"/>
  <c r="C151" i="26"/>
  <c r="G151" i="26"/>
  <c r="M151" i="26"/>
  <c r="E151" i="26"/>
  <c r="I151" i="26"/>
  <c r="B151" i="26"/>
  <c r="F151" i="26"/>
  <c r="K151" i="26"/>
  <c r="W159" i="26"/>
  <c r="A152" i="26"/>
  <c r="R152" i="20"/>
  <c r="M152" i="20"/>
  <c r="D152" i="20"/>
  <c r="A153" i="20"/>
  <c r="H152" i="20"/>
  <c r="E152" i="20"/>
  <c r="L152" i="20"/>
  <c r="U152" i="20"/>
  <c r="N152" i="20"/>
  <c r="T152" i="20"/>
  <c r="K152" i="20"/>
  <c r="J152" i="20"/>
  <c r="G152" i="20"/>
  <c r="P152" i="20"/>
  <c r="S152" i="20"/>
  <c r="I152" i="20"/>
  <c r="C152" i="20"/>
  <c r="Q152" i="20"/>
  <c r="V152" i="20"/>
  <c r="F152" i="20"/>
  <c r="O152" i="20"/>
  <c r="B152" i="20"/>
  <c r="A295" i="9"/>
  <c r="AA298" i="9"/>
  <c r="H152" i="22"/>
  <c r="O152" i="22"/>
  <c r="M152" i="22"/>
  <c r="G152" i="22"/>
  <c r="J152" i="22"/>
  <c r="B152" i="22"/>
  <c r="C152" i="22"/>
  <c r="N152" i="22"/>
  <c r="L152" i="22"/>
  <c r="I152" i="22"/>
  <c r="K152" i="22"/>
  <c r="D152" i="22"/>
  <c r="Q152" i="22"/>
  <c r="P152" i="22"/>
  <c r="E152" i="22"/>
  <c r="F152" i="22"/>
  <c r="A153" i="22"/>
  <c r="AA160" i="22"/>
  <c r="Q151" i="23"/>
  <c r="L151" i="23"/>
  <c r="F151" i="23"/>
  <c r="I151" i="23"/>
  <c r="D151" i="23"/>
  <c r="P151" i="23"/>
  <c r="E151" i="23"/>
  <c r="B151" i="23"/>
  <c r="K151" i="23"/>
  <c r="J151" i="23"/>
  <c r="O151" i="23"/>
  <c r="G151" i="23"/>
  <c r="H151" i="23"/>
  <c r="C151" i="23"/>
  <c r="N151" i="23"/>
  <c r="M151" i="23"/>
  <c r="AA158" i="23"/>
  <c r="A152" i="23"/>
  <c r="G151" i="15"/>
  <c r="C151" i="15"/>
  <c r="D151" i="15"/>
  <c r="F151" i="15"/>
  <c r="H151" i="15"/>
  <c r="E151" i="15"/>
  <c r="I151" i="15"/>
  <c r="B151" i="15"/>
  <c r="S154" i="15"/>
  <c r="A152" i="15"/>
  <c r="K153" i="30"/>
  <c r="F153" i="30"/>
  <c r="D153" i="30"/>
  <c r="E153" i="30"/>
  <c r="C153" i="30"/>
  <c r="H153" i="30"/>
  <c r="I153" i="30"/>
  <c r="J153" i="30"/>
  <c r="L153" i="30"/>
  <c r="B153" i="30"/>
  <c r="A154" i="30"/>
  <c r="Q160" i="25"/>
  <c r="AF159" i="20"/>
  <c r="E153" i="25"/>
  <c r="F153" i="25"/>
  <c r="D153" i="25"/>
  <c r="B153" i="25"/>
  <c r="G153" i="25"/>
  <c r="C153" i="25"/>
  <c r="A154" i="25"/>
  <c r="AA181" i="21"/>
  <c r="F151" i="28"/>
  <c r="I151" i="28"/>
  <c r="M151" i="28"/>
  <c r="D151" i="28"/>
  <c r="O151" i="28"/>
  <c r="L151" i="28"/>
  <c r="G151" i="28"/>
  <c r="H151" i="28"/>
  <c r="E151" i="28"/>
  <c r="K151" i="28"/>
  <c r="P151" i="28"/>
  <c r="N151" i="28"/>
  <c r="J151" i="28"/>
  <c r="B151" i="28"/>
  <c r="C151" i="28"/>
  <c r="Q151" i="28"/>
  <c r="AA159" i="28"/>
  <c r="A152" i="28"/>
  <c r="F152" i="21"/>
  <c r="O152" i="21"/>
  <c r="B152" i="21"/>
  <c r="H152" i="21"/>
  <c r="I152" i="21"/>
  <c r="K152" i="21"/>
  <c r="N152" i="21"/>
  <c r="G152" i="21"/>
  <c r="L152" i="21"/>
  <c r="D152" i="21"/>
  <c r="Q152" i="21"/>
  <c r="J152" i="21"/>
  <c r="E152" i="21"/>
  <c r="P152" i="21"/>
  <c r="C152" i="21"/>
  <c r="M152" i="21"/>
  <c r="A153" i="21"/>
  <c r="H154" i="16"/>
  <c r="C154" i="16"/>
  <c r="I154" i="16"/>
  <c r="B154" i="16"/>
  <c r="D154" i="16"/>
  <c r="F154" i="16"/>
  <c r="G154" i="16"/>
  <c r="E154" i="16"/>
  <c r="S159" i="16"/>
  <c r="A155" i="16"/>
  <c r="E38" i="17"/>
  <c r="K43" i="14"/>
  <c r="A147" i="17"/>
  <c r="B153" i="14"/>
  <c r="J153" i="14"/>
  <c r="D147" i="17" s="1"/>
  <c r="L153" i="14"/>
  <c r="F147" i="17" s="1"/>
  <c r="C153" i="14"/>
  <c r="F153" i="14"/>
  <c r="I153" i="14"/>
  <c r="C147" i="17" s="1"/>
  <c r="D153" i="14"/>
  <c r="G153" i="14"/>
  <c r="B147" i="17" s="1"/>
  <c r="E153" i="14"/>
  <c r="K153" i="14"/>
  <c r="H153" i="14"/>
  <c r="V158" i="14"/>
  <c r="V159" i="14" s="1"/>
  <c r="V160" i="14" s="1"/>
  <c r="V161" i="14" s="1"/>
  <c r="V162" i="14" s="1"/>
  <c r="V163" i="14" s="1"/>
  <c r="V164" i="14" s="1"/>
  <c r="V165" i="14" s="1"/>
  <c r="V166" i="14" s="1"/>
  <c r="V167" i="14" s="1"/>
  <c r="V168" i="14" s="1"/>
  <c r="V169" i="14" s="1"/>
  <c r="V170" i="14" s="1"/>
  <c r="V171" i="14" s="1"/>
  <c r="V172" i="14" s="1"/>
  <c r="V173" i="14" s="1"/>
  <c r="V174" i="14" s="1"/>
  <c r="V175" i="14" s="1"/>
  <c r="V176" i="14" s="1"/>
  <c r="V177" i="14" s="1"/>
  <c r="V178" i="14" s="1"/>
  <c r="V179" i="14" s="1"/>
  <c r="V180" i="14" s="1"/>
  <c r="V181" i="14" s="1"/>
  <c r="V182" i="14" s="1"/>
  <c r="V183" i="14" s="1"/>
  <c r="V184" i="14" s="1"/>
  <c r="V185" i="14" s="1"/>
  <c r="V186" i="14" s="1"/>
  <c r="V187" i="14" s="1"/>
  <c r="V188" i="14" s="1"/>
  <c r="V189" i="14" s="1"/>
  <c r="V190" i="14" s="1"/>
  <c r="V191" i="14" s="1"/>
  <c r="V192" i="14" s="1"/>
  <c r="V193" i="14" s="1"/>
  <c r="V194" i="14" s="1"/>
  <c r="V195" i="14" s="1"/>
  <c r="V196" i="14" s="1"/>
  <c r="V197" i="14" s="1"/>
  <c r="V198" i="14" s="1"/>
  <c r="V199" i="14" s="1"/>
  <c r="V200" i="14" s="1"/>
  <c r="V201" i="14" s="1"/>
  <c r="V202" i="14" s="1"/>
  <c r="V203" i="14" s="1"/>
  <c r="V204" i="14" s="1"/>
  <c r="V205" i="14" s="1"/>
  <c r="V206" i="14" s="1"/>
  <c r="V207" i="14" s="1"/>
  <c r="V208" i="14" s="1"/>
  <c r="V209" i="14" s="1"/>
  <c r="V210" i="14" s="1"/>
  <c r="V211" i="14" s="1"/>
  <c r="V212" i="14" s="1"/>
  <c r="V213" i="14" s="1"/>
  <c r="V214" i="14" s="1"/>
  <c r="V215" i="14" s="1"/>
  <c r="V216" i="14" s="1"/>
  <c r="V217" i="14" s="1"/>
  <c r="V218" i="14" s="1"/>
  <c r="V219" i="14" s="1"/>
  <c r="V220" i="14" s="1"/>
  <c r="V221" i="14" s="1"/>
  <c r="V222" i="14" s="1"/>
  <c r="V223" i="14" s="1"/>
  <c r="V224" i="14" s="1"/>
  <c r="V225" i="14" s="1"/>
  <c r="V226" i="14" s="1"/>
  <c r="V227" i="14" s="1"/>
  <c r="V228" i="14" s="1"/>
  <c r="V229" i="14" s="1"/>
  <c r="V230" i="14" s="1"/>
  <c r="V231" i="14" s="1"/>
  <c r="V232" i="14" s="1"/>
  <c r="V233" i="14" s="1"/>
  <c r="V234" i="14" s="1"/>
  <c r="V235" i="14" s="1"/>
  <c r="V236" i="14" s="1"/>
  <c r="V237" i="14" s="1"/>
  <c r="V238" i="14" s="1"/>
  <c r="V239" i="14" s="1"/>
  <c r="V240" i="14" s="1"/>
  <c r="V241" i="14" s="1"/>
  <c r="V242" i="14" s="1"/>
  <c r="V243" i="14" s="1"/>
  <c r="V244" i="14" s="1"/>
  <c r="V245" i="14" s="1"/>
  <c r="V246" i="14" s="1"/>
  <c r="V247" i="14" s="1"/>
  <c r="V248" i="14" s="1"/>
  <c r="V249" i="14" s="1"/>
  <c r="V250" i="14" s="1"/>
  <c r="V251" i="14" s="1"/>
  <c r="V252" i="14" s="1"/>
  <c r="V253" i="14" s="1"/>
  <c r="V254" i="14" s="1"/>
  <c r="V255" i="14" s="1"/>
  <c r="V256" i="14" s="1"/>
  <c r="V257" i="14" s="1"/>
  <c r="V258" i="14" s="1"/>
  <c r="V259" i="14" s="1"/>
  <c r="V260" i="14" s="1"/>
  <c r="V261" i="14" s="1"/>
  <c r="V262" i="14" s="1"/>
  <c r="V263" i="14" s="1"/>
  <c r="V264" i="14" s="1"/>
  <c r="V265" i="14" s="1"/>
  <c r="V266" i="14" s="1"/>
  <c r="V267" i="14" s="1"/>
  <c r="V268" i="14" s="1"/>
  <c r="V269" i="14" s="1"/>
  <c r="V270" i="14" s="1"/>
  <c r="V271" i="14" s="1"/>
  <c r="V272" i="14" s="1"/>
  <c r="V273" i="14" s="1"/>
  <c r="V274" i="14" s="1"/>
  <c r="V275" i="14" s="1"/>
  <c r="V276" i="14" s="1"/>
  <c r="V277" i="14" s="1"/>
  <c r="V278" i="14" s="1"/>
  <c r="V279" i="14" s="1"/>
  <c r="V280" i="14" s="1"/>
  <c r="V281" i="14" s="1"/>
  <c r="V282" i="14" s="1"/>
  <c r="V283" i="14" s="1"/>
  <c r="V284" i="14" s="1"/>
  <c r="V285" i="14" s="1"/>
  <c r="V286" i="14" s="1"/>
  <c r="V287" i="14" s="1"/>
  <c r="V288" i="14" s="1"/>
  <c r="V289" i="14" s="1"/>
  <c r="V290" i="14" s="1"/>
  <c r="V291" i="14" s="1"/>
  <c r="V292" i="14" s="1"/>
  <c r="V293" i="14" s="1"/>
  <c r="V294" i="14" s="1"/>
  <c r="V295" i="14" s="1"/>
  <c r="V296" i="14" s="1"/>
  <c r="V297" i="14" s="1"/>
  <c r="V298" i="14" s="1"/>
  <c r="V299" i="14" s="1"/>
  <c r="V300" i="14" s="1"/>
  <c r="V301" i="14" s="1"/>
  <c r="V302" i="14" s="1"/>
  <c r="V303" i="14" s="1"/>
  <c r="V304" i="14" s="1"/>
  <c r="V305" i="14" s="1"/>
  <c r="V306" i="14" s="1"/>
  <c r="V307" i="14" s="1"/>
  <c r="V308" i="14" s="1"/>
  <c r="V309" i="14" s="1"/>
  <c r="V310" i="14" s="1"/>
  <c r="V311" i="14" s="1"/>
  <c r="V312" i="14" s="1"/>
  <c r="V313" i="14" s="1"/>
  <c r="V314" i="14" s="1"/>
  <c r="V315" i="14" s="1"/>
  <c r="V316" i="14" s="1"/>
  <c r="V317" i="14" s="1"/>
  <c r="V318" i="14" s="1"/>
  <c r="V319" i="14" s="1"/>
  <c r="V320" i="14" s="1"/>
  <c r="V321" i="14" s="1"/>
  <c r="V322" i="14" s="1"/>
  <c r="V323" i="14" s="1"/>
  <c r="V324" i="14" s="1"/>
  <c r="V325" i="14" s="1"/>
  <c r="V326" i="14" s="1"/>
  <c r="V327" i="14" s="1"/>
  <c r="V328" i="14" s="1"/>
  <c r="V329" i="14" s="1"/>
  <c r="V330" i="14" s="1"/>
  <c r="V331" i="14" s="1"/>
  <c r="V332" i="14" s="1"/>
  <c r="A154" i="14"/>
  <c r="B146" i="19" l="1"/>
  <c r="U44" i="20"/>
  <c r="T45" i="20"/>
  <c r="E39" i="19" s="1"/>
  <c r="L147" i="17"/>
  <c r="E147" i="17"/>
  <c r="R152" i="29"/>
  <c r="D146" i="19" s="1"/>
  <c r="M152" i="29"/>
  <c r="F152" i="29"/>
  <c r="D152" i="29"/>
  <c r="G152" i="29"/>
  <c r="C146" i="19" s="1"/>
  <c r="B152" i="29"/>
  <c r="A146" i="19" s="1"/>
  <c r="F146" i="19" s="1"/>
  <c r="C152" i="29"/>
  <c r="L152" i="29"/>
  <c r="E152" i="29"/>
  <c r="J152" i="29"/>
  <c r="T152" i="29"/>
  <c r="E146" i="19" s="1"/>
  <c r="S152" i="29"/>
  <c r="U152" i="29"/>
  <c r="V152" i="29"/>
  <c r="Q152" i="29"/>
  <c r="I152" i="29"/>
  <c r="O152" i="29"/>
  <c r="H152" i="29"/>
  <c r="N152" i="29"/>
  <c r="L146" i="19" s="1"/>
  <c r="P152" i="29"/>
  <c r="AF157" i="29"/>
  <c r="A153" i="29"/>
  <c r="K153" i="29" s="1"/>
  <c r="S154" i="27"/>
  <c r="A153" i="27"/>
  <c r="D152" i="27"/>
  <c r="I152" i="27"/>
  <c r="C152" i="27"/>
  <c r="G152" i="27"/>
  <c r="H152" i="27"/>
  <c r="F152" i="27"/>
  <c r="E152" i="27"/>
  <c r="B152" i="27"/>
  <c r="E152" i="26"/>
  <c r="L152" i="26"/>
  <c r="M152" i="26"/>
  <c r="G152" i="26"/>
  <c r="J152" i="26"/>
  <c r="H152" i="26"/>
  <c r="K152" i="26"/>
  <c r="C152" i="26"/>
  <c r="D152" i="26"/>
  <c r="F152" i="26"/>
  <c r="I152" i="26"/>
  <c r="B152" i="26"/>
  <c r="W160" i="26"/>
  <c r="A153" i="26"/>
  <c r="AA299" i="9"/>
  <c r="A296" i="9"/>
  <c r="K153" i="20"/>
  <c r="M153" i="20"/>
  <c r="I153" i="20"/>
  <c r="R153" i="20"/>
  <c r="C153" i="20"/>
  <c r="Q153" i="20"/>
  <c r="U153" i="20"/>
  <c r="L153" i="20"/>
  <c r="E153" i="20"/>
  <c r="A154" i="20"/>
  <c r="P153" i="20"/>
  <c r="O153" i="20"/>
  <c r="B153" i="20"/>
  <c r="V153" i="20"/>
  <c r="F153" i="20"/>
  <c r="G153" i="20"/>
  <c r="N153" i="20"/>
  <c r="S153" i="20"/>
  <c r="T153" i="20"/>
  <c r="D153" i="20"/>
  <c r="J153" i="20"/>
  <c r="H153" i="20"/>
  <c r="A154" i="22"/>
  <c r="AA161" i="22"/>
  <c r="H153" i="22"/>
  <c r="I153" i="22"/>
  <c r="J153" i="22"/>
  <c r="E153" i="22"/>
  <c r="D153" i="22"/>
  <c r="L153" i="22"/>
  <c r="B153" i="22"/>
  <c r="C153" i="22"/>
  <c r="F153" i="22"/>
  <c r="Q153" i="22"/>
  <c r="O153" i="22"/>
  <c r="G153" i="22"/>
  <c r="P153" i="22"/>
  <c r="K153" i="22"/>
  <c r="M153" i="22"/>
  <c r="N153" i="22"/>
  <c r="Q152" i="23"/>
  <c r="C152" i="23"/>
  <c r="P152" i="23"/>
  <c r="I152" i="23"/>
  <c r="E152" i="23"/>
  <c r="J152" i="23"/>
  <c r="O152" i="23"/>
  <c r="M152" i="23"/>
  <c r="N152" i="23"/>
  <c r="D152" i="23"/>
  <c r="L152" i="23"/>
  <c r="H152" i="23"/>
  <c r="K152" i="23"/>
  <c r="G152" i="23"/>
  <c r="B152" i="23"/>
  <c r="F152" i="23"/>
  <c r="AA159" i="23"/>
  <c r="A153" i="23"/>
  <c r="A153" i="15"/>
  <c r="S155" i="15"/>
  <c r="B152" i="15"/>
  <c r="D152" i="15"/>
  <c r="G152" i="15"/>
  <c r="H152" i="15"/>
  <c r="E152" i="15"/>
  <c r="F152" i="15"/>
  <c r="I152" i="15"/>
  <c r="C152" i="15"/>
  <c r="AA182" i="21"/>
  <c r="E154" i="25"/>
  <c r="C154" i="25"/>
  <c r="D154" i="25"/>
  <c r="B154" i="25"/>
  <c r="G154" i="25"/>
  <c r="F154" i="25"/>
  <c r="A155" i="25"/>
  <c r="L153" i="21"/>
  <c r="Q153" i="21"/>
  <c r="K153" i="21"/>
  <c r="H153" i="21"/>
  <c r="C153" i="21"/>
  <c r="N153" i="21"/>
  <c r="P153" i="21"/>
  <c r="F153" i="21"/>
  <c r="O153" i="21"/>
  <c r="E153" i="21"/>
  <c r="I153" i="21"/>
  <c r="M153" i="21"/>
  <c r="J153" i="21"/>
  <c r="D153" i="21"/>
  <c r="B153" i="21"/>
  <c r="G153" i="21"/>
  <c r="A154" i="21"/>
  <c r="AF160" i="20"/>
  <c r="Q161" i="25"/>
  <c r="D154" i="30"/>
  <c r="L154" i="30"/>
  <c r="E154" i="30"/>
  <c r="J154" i="30"/>
  <c r="B154" i="30"/>
  <c r="F154" i="30"/>
  <c r="I154" i="30"/>
  <c r="K154" i="30"/>
  <c r="C154" i="30"/>
  <c r="H154" i="30"/>
  <c r="AA160" i="28"/>
  <c r="A153" i="28"/>
  <c r="L152" i="28"/>
  <c r="E152" i="28"/>
  <c r="J152" i="28"/>
  <c r="M152" i="28"/>
  <c r="K152" i="28"/>
  <c r="P152" i="28"/>
  <c r="I152" i="28"/>
  <c r="O152" i="28"/>
  <c r="Q152" i="28"/>
  <c r="B152" i="28"/>
  <c r="N152" i="28"/>
  <c r="D152" i="28"/>
  <c r="F152" i="28"/>
  <c r="C152" i="28"/>
  <c r="H152" i="28"/>
  <c r="G152" i="28"/>
  <c r="E154" i="14"/>
  <c r="C154" i="14"/>
  <c r="G154" i="14"/>
  <c r="B148" i="17" s="1"/>
  <c r="D154" i="14"/>
  <c r="K154" i="14"/>
  <c r="H154" i="14"/>
  <c r="J154" i="14"/>
  <c r="B154" i="14"/>
  <c r="L154" i="14"/>
  <c r="I154" i="14"/>
  <c r="F154" i="14"/>
  <c r="E37" i="17"/>
  <c r="K42" i="14"/>
  <c r="B155" i="16"/>
  <c r="C155" i="16"/>
  <c r="E155" i="16"/>
  <c r="F155" i="16"/>
  <c r="I155" i="16"/>
  <c r="H155" i="16"/>
  <c r="D155" i="16"/>
  <c r="G155" i="16"/>
  <c r="S160" i="16"/>
  <c r="A156" i="16"/>
  <c r="T44" i="20" l="1"/>
  <c r="E38" i="19" s="1"/>
  <c r="U43" i="20"/>
  <c r="B147" i="19"/>
  <c r="F153" i="29"/>
  <c r="B153" i="29"/>
  <c r="A147" i="19" s="1"/>
  <c r="F147" i="19" s="1"/>
  <c r="H153" i="29"/>
  <c r="O153" i="29"/>
  <c r="S153" i="29"/>
  <c r="T153" i="29"/>
  <c r="E147" i="19" s="1"/>
  <c r="G153" i="29"/>
  <c r="C147" i="19" s="1"/>
  <c r="I153" i="29"/>
  <c r="Q153" i="29"/>
  <c r="D153" i="29"/>
  <c r="U153" i="29"/>
  <c r="R153" i="29"/>
  <c r="D147" i="19" s="1"/>
  <c r="N153" i="29"/>
  <c r="L147" i="19" s="1"/>
  <c r="C153" i="29"/>
  <c r="V153" i="29"/>
  <c r="P153" i="29"/>
  <c r="L153" i="29"/>
  <c r="E153" i="29"/>
  <c r="J153" i="29"/>
  <c r="M153" i="29"/>
  <c r="AF158" i="29"/>
  <c r="A154" i="29"/>
  <c r="K154" i="29" s="1"/>
  <c r="D153" i="27"/>
  <c r="I153" i="27"/>
  <c r="C153" i="27"/>
  <c r="G153" i="27"/>
  <c r="B153" i="27"/>
  <c r="F153" i="27"/>
  <c r="E153" i="27"/>
  <c r="H153" i="27"/>
  <c r="A154" i="27"/>
  <c r="S155" i="27"/>
  <c r="D153" i="26"/>
  <c r="F153" i="26"/>
  <c r="I153" i="26"/>
  <c r="H153" i="26"/>
  <c r="G153" i="26"/>
  <c r="M153" i="26"/>
  <c r="K153" i="26"/>
  <c r="E153" i="26"/>
  <c r="C153" i="26"/>
  <c r="B153" i="26"/>
  <c r="J153" i="26"/>
  <c r="L153" i="26"/>
  <c r="W161" i="26"/>
  <c r="A154" i="26"/>
  <c r="A155" i="22"/>
  <c r="AA162" i="22"/>
  <c r="G154" i="22"/>
  <c r="K154" i="22"/>
  <c r="N154" i="22"/>
  <c r="O154" i="22"/>
  <c r="M154" i="22"/>
  <c r="P154" i="22"/>
  <c r="B154" i="22"/>
  <c r="H154" i="22"/>
  <c r="L154" i="22"/>
  <c r="Q154" i="22"/>
  <c r="J154" i="22"/>
  <c r="D154" i="22"/>
  <c r="E154" i="22"/>
  <c r="F154" i="22"/>
  <c r="C154" i="22"/>
  <c r="I154" i="22"/>
  <c r="I153" i="23"/>
  <c r="P153" i="23"/>
  <c r="L153" i="23"/>
  <c r="N153" i="23"/>
  <c r="M153" i="23"/>
  <c r="B153" i="23"/>
  <c r="D153" i="23"/>
  <c r="C153" i="23"/>
  <c r="Q153" i="23"/>
  <c r="O153" i="23"/>
  <c r="J153" i="23"/>
  <c r="H153" i="23"/>
  <c r="F153" i="23"/>
  <c r="G153" i="23"/>
  <c r="K153" i="23"/>
  <c r="E153" i="23"/>
  <c r="AA160" i="23"/>
  <c r="A154" i="23"/>
  <c r="E154" i="20"/>
  <c r="Q154" i="20"/>
  <c r="N154" i="20"/>
  <c r="B154" i="20"/>
  <c r="R154" i="20"/>
  <c r="L154" i="20"/>
  <c r="G154" i="20"/>
  <c r="S154" i="20"/>
  <c r="U154" i="20"/>
  <c r="A155" i="20"/>
  <c r="T154" i="20"/>
  <c r="C154" i="20"/>
  <c r="V154" i="20"/>
  <c r="M154" i="20"/>
  <c r="P154" i="20"/>
  <c r="J154" i="20"/>
  <c r="K154" i="20"/>
  <c r="F154" i="20"/>
  <c r="O154" i="20"/>
  <c r="I154" i="20"/>
  <c r="H154" i="20"/>
  <c r="D154" i="20"/>
  <c r="AA300" i="9"/>
  <c r="A297" i="9"/>
  <c r="S156" i="15"/>
  <c r="A154" i="15"/>
  <c r="E153" i="15"/>
  <c r="H153" i="15"/>
  <c r="B153" i="15"/>
  <c r="G153" i="15"/>
  <c r="D153" i="15"/>
  <c r="F153" i="15"/>
  <c r="I153" i="15"/>
  <c r="C153" i="15"/>
  <c r="Q162" i="25"/>
  <c r="AF161" i="20"/>
  <c r="AA161" i="28"/>
  <c r="A154" i="28"/>
  <c r="F153" i="28"/>
  <c r="O153" i="28"/>
  <c r="C153" i="28"/>
  <c r="N153" i="28"/>
  <c r="Q153" i="28"/>
  <c r="I153" i="28"/>
  <c r="P153" i="28"/>
  <c r="H153" i="28"/>
  <c r="J153" i="28"/>
  <c r="K153" i="28"/>
  <c r="E153" i="28"/>
  <c r="G153" i="28"/>
  <c r="D153" i="28"/>
  <c r="L153" i="28"/>
  <c r="B153" i="28"/>
  <c r="M153" i="28"/>
  <c r="P154" i="21"/>
  <c r="G154" i="21"/>
  <c r="B154" i="21"/>
  <c r="K154" i="21"/>
  <c r="L154" i="21"/>
  <c r="D154" i="21"/>
  <c r="I154" i="21"/>
  <c r="H154" i="21"/>
  <c r="O154" i="21"/>
  <c r="C154" i="21"/>
  <c r="N154" i="21"/>
  <c r="Q154" i="21"/>
  <c r="F154" i="21"/>
  <c r="M154" i="21"/>
  <c r="J154" i="21"/>
  <c r="E154" i="21"/>
  <c r="A155" i="21"/>
  <c r="B155" i="25"/>
  <c r="G155" i="25"/>
  <c r="D155" i="25"/>
  <c r="C155" i="25"/>
  <c r="E155" i="25"/>
  <c r="F155" i="25"/>
  <c r="A156" i="25"/>
  <c r="AA183" i="21"/>
  <c r="F156" i="16"/>
  <c r="I156" i="16"/>
  <c r="G156" i="16"/>
  <c r="D156" i="16"/>
  <c r="B156" i="16"/>
  <c r="H156" i="16"/>
  <c r="E156" i="16"/>
  <c r="C156" i="16"/>
  <c r="S161" i="16"/>
  <c r="A157" i="16"/>
  <c r="E36" i="17"/>
  <c r="K41" i="14"/>
  <c r="T43" i="20" l="1"/>
  <c r="E37" i="19" s="1"/>
  <c r="U42" i="20"/>
  <c r="B148" i="19"/>
  <c r="H154" i="29"/>
  <c r="I154" i="29"/>
  <c r="D154" i="29"/>
  <c r="U154" i="29"/>
  <c r="B154" i="29"/>
  <c r="M154" i="29"/>
  <c r="P154" i="29"/>
  <c r="S154" i="29"/>
  <c r="Q154" i="29"/>
  <c r="G154" i="29"/>
  <c r="F154" i="29"/>
  <c r="J154" i="29"/>
  <c r="L154" i="29"/>
  <c r="V154" i="29"/>
  <c r="N154" i="29"/>
  <c r="L148" i="19" s="1"/>
  <c r="O154" i="29"/>
  <c r="R154" i="29"/>
  <c r="D148" i="19" s="1"/>
  <c r="E154" i="29"/>
  <c r="C154" i="29"/>
  <c r="T154" i="29"/>
  <c r="E148" i="19" s="1"/>
  <c r="AF159" i="29"/>
  <c r="A155" i="29"/>
  <c r="K155" i="29" s="1"/>
  <c r="A155" i="27"/>
  <c r="S156" i="27"/>
  <c r="G154" i="27"/>
  <c r="F154" i="27"/>
  <c r="H154" i="27"/>
  <c r="C154" i="27"/>
  <c r="B154" i="27"/>
  <c r="I154" i="27"/>
  <c r="D154" i="27"/>
  <c r="E154" i="27"/>
  <c r="E154" i="26"/>
  <c r="D154" i="26"/>
  <c r="K154" i="26"/>
  <c r="B154" i="26"/>
  <c r="C154" i="26"/>
  <c r="I154" i="26"/>
  <c r="M154" i="26"/>
  <c r="F154" i="26"/>
  <c r="G154" i="26"/>
  <c r="H154" i="26"/>
  <c r="L154" i="26"/>
  <c r="J154" i="26"/>
  <c r="W162" i="26"/>
  <c r="A155" i="26"/>
  <c r="U155" i="20"/>
  <c r="K155" i="20"/>
  <c r="V155" i="20"/>
  <c r="G155" i="20"/>
  <c r="E155" i="20"/>
  <c r="P155" i="20"/>
  <c r="M155" i="20"/>
  <c r="H155" i="20"/>
  <c r="O155" i="20"/>
  <c r="I155" i="20"/>
  <c r="T155" i="20"/>
  <c r="J155" i="20"/>
  <c r="Q155" i="20"/>
  <c r="R155" i="20"/>
  <c r="D155" i="20"/>
  <c r="F155" i="20"/>
  <c r="N155" i="20"/>
  <c r="L155" i="20"/>
  <c r="A156" i="20"/>
  <c r="C155" i="20"/>
  <c r="S155" i="20"/>
  <c r="B155" i="20"/>
  <c r="B154" i="23"/>
  <c r="K154" i="23"/>
  <c r="N154" i="23"/>
  <c r="H154" i="23"/>
  <c r="L154" i="23"/>
  <c r="P154" i="23"/>
  <c r="E154" i="23"/>
  <c r="J154" i="23"/>
  <c r="O154" i="23"/>
  <c r="D154" i="23"/>
  <c r="C154" i="23"/>
  <c r="G154" i="23"/>
  <c r="M154" i="23"/>
  <c r="F154" i="23"/>
  <c r="Q154" i="23"/>
  <c r="I154" i="23"/>
  <c r="AA161" i="23"/>
  <c r="A155" i="23"/>
  <c r="AA301" i="9"/>
  <c r="A298" i="9"/>
  <c r="A156" i="22"/>
  <c r="AA163" i="22"/>
  <c r="G155" i="22"/>
  <c r="H155" i="22"/>
  <c r="L155" i="22"/>
  <c r="O155" i="22"/>
  <c r="I155" i="22"/>
  <c r="J155" i="22"/>
  <c r="N155" i="22"/>
  <c r="E155" i="22"/>
  <c r="C155" i="22"/>
  <c r="Q155" i="22"/>
  <c r="P155" i="22"/>
  <c r="M155" i="22"/>
  <c r="D155" i="22"/>
  <c r="F155" i="22"/>
  <c r="B155" i="22"/>
  <c r="K155" i="22"/>
  <c r="D154" i="15"/>
  <c r="B154" i="15"/>
  <c r="E154" i="15"/>
  <c r="G154" i="15"/>
  <c r="H154" i="15"/>
  <c r="I154" i="15"/>
  <c r="C154" i="15"/>
  <c r="F154" i="15"/>
  <c r="A155" i="15"/>
  <c r="S157" i="15"/>
  <c r="L154" i="28"/>
  <c r="D154" i="28"/>
  <c r="G154" i="28"/>
  <c r="E154" i="28"/>
  <c r="H154" i="28"/>
  <c r="B154" i="28"/>
  <c r="J154" i="28"/>
  <c r="M154" i="28"/>
  <c r="N154" i="28"/>
  <c r="O154" i="28"/>
  <c r="Q154" i="28"/>
  <c r="P154" i="28"/>
  <c r="F154" i="28"/>
  <c r="K154" i="28"/>
  <c r="C154" i="28"/>
  <c r="I154" i="28"/>
  <c r="C156" i="25"/>
  <c r="B156" i="25"/>
  <c r="E156" i="25"/>
  <c r="D156" i="25"/>
  <c r="G156" i="25"/>
  <c r="F156" i="25"/>
  <c r="A157" i="25"/>
  <c r="A155" i="28"/>
  <c r="AA162" i="28"/>
  <c r="AA184" i="21"/>
  <c r="M155" i="21"/>
  <c r="E155" i="21"/>
  <c r="H155" i="21"/>
  <c r="I155" i="21"/>
  <c r="P155" i="21"/>
  <c r="D155" i="21"/>
  <c r="O155" i="21"/>
  <c r="L155" i="21"/>
  <c r="J155" i="21"/>
  <c r="C155" i="21"/>
  <c r="G155" i="21"/>
  <c r="K155" i="21"/>
  <c r="Q155" i="21"/>
  <c r="F155" i="21"/>
  <c r="N155" i="21"/>
  <c r="B155" i="21"/>
  <c r="A156" i="21"/>
  <c r="AF162" i="20"/>
  <c r="Q163" i="25"/>
  <c r="E35" i="17"/>
  <c r="K40" i="14"/>
  <c r="E157" i="16"/>
  <c r="I157" i="16"/>
  <c r="F157" i="16"/>
  <c r="G157" i="16"/>
  <c r="B157" i="16"/>
  <c r="D157" i="16"/>
  <c r="C157" i="16"/>
  <c r="H157" i="16"/>
  <c r="S162" i="16"/>
  <c r="A158" i="16"/>
  <c r="T42" i="20" l="1"/>
  <c r="E36" i="19" s="1"/>
  <c r="U41" i="20"/>
  <c r="B149" i="19"/>
  <c r="M155" i="29"/>
  <c r="F155" i="29"/>
  <c r="G155" i="29"/>
  <c r="B155" i="29"/>
  <c r="R155" i="29"/>
  <c r="D149" i="19" s="1"/>
  <c r="P155" i="29"/>
  <c r="U155" i="29"/>
  <c r="D155" i="29"/>
  <c r="N155" i="29"/>
  <c r="L149" i="19" s="1"/>
  <c r="I155" i="29"/>
  <c r="S155" i="29"/>
  <c r="T155" i="29"/>
  <c r="E149" i="19" s="1"/>
  <c r="C155" i="29"/>
  <c r="L155" i="29"/>
  <c r="O155" i="29"/>
  <c r="E155" i="29"/>
  <c r="J155" i="29"/>
  <c r="Q155" i="29"/>
  <c r="H155" i="29"/>
  <c r="V155" i="29"/>
  <c r="AF160" i="29"/>
  <c r="A156" i="29"/>
  <c r="K156" i="29" s="1"/>
  <c r="A156" i="27"/>
  <c r="S157" i="27"/>
  <c r="C155" i="27"/>
  <c r="F155" i="27"/>
  <c r="B155" i="27"/>
  <c r="D155" i="27"/>
  <c r="G155" i="27"/>
  <c r="I155" i="27"/>
  <c r="E155" i="27"/>
  <c r="H155" i="27"/>
  <c r="K155" i="26"/>
  <c r="L155" i="26"/>
  <c r="C155" i="26"/>
  <c r="D155" i="26"/>
  <c r="H155" i="26"/>
  <c r="F155" i="26"/>
  <c r="I155" i="26"/>
  <c r="M155" i="26"/>
  <c r="B155" i="26"/>
  <c r="E155" i="26"/>
  <c r="J155" i="26"/>
  <c r="G155" i="26"/>
  <c r="W163" i="26"/>
  <c r="A156" i="26"/>
  <c r="AA162" i="23"/>
  <c r="A156" i="23"/>
  <c r="B156" i="20"/>
  <c r="U156" i="20"/>
  <c r="M156" i="20"/>
  <c r="F156" i="20"/>
  <c r="T156" i="20"/>
  <c r="O156" i="20"/>
  <c r="N156" i="20"/>
  <c r="G156" i="20"/>
  <c r="Q156" i="20"/>
  <c r="L156" i="20"/>
  <c r="S156" i="20"/>
  <c r="H156" i="20"/>
  <c r="K156" i="20"/>
  <c r="E156" i="20"/>
  <c r="D156" i="20"/>
  <c r="V156" i="20"/>
  <c r="A157" i="20"/>
  <c r="R156" i="20"/>
  <c r="I156" i="20"/>
  <c r="J156" i="20"/>
  <c r="P156" i="20"/>
  <c r="C156" i="20"/>
  <c r="AA164" i="22"/>
  <c r="A157" i="22"/>
  <c r="M156" i="22"/>
  <c r="Q156" i="22"/>
  <c r="P156" i="22"/>
  <c r="N156" i="22"/>
  <c r="O156" i="22"/>
  <c r="G156" i="22"/>
  <c r="L156" i="22"/>
  <c r="E156" i="22"/>
  <c r="B156" i="22"/>
  <c r="H156" i="22"/>
  <c r="C156" i="22"/>
  <c r="D156" i="22"/>
  <c r="K156" i="22"/>
  <c r="F156" i="22"/>
  <c r="J156" i="22"/>
  <c r="I156" i="22"/>
  <c r="Q155" i="23"/>
  <c r="K155" i="23"/>
  <c r="J155" i="23"/>
  <c r="D155" i="23"/>
  <c r="P155" i="23"/>
  <c r="N155" i="23"/>
  <c r="C155" i="23"/>
  <c r="F155" i="23"/>
  <c r="E155" i="23"/>
  <c r="H155" i="23"/>
  <c r="I155" i="23"/>
  <c r="G155" i="23"/>
  <c r="B155" i="23"/>
  <c r="M155" i="23"/>
  <c r="O155" i="23"/>
  <c r="L155" i="23"/>
  <c r="AA302" i="9"/>
  <c r="A299" i="9"/>
  <c r="S158" i="15"/>
  <c r="A156" i="15"/>
  <c r="I155" i="15"/>
  <c r="F155" i="15"/>
  <c r="B155" i="15"/>
  <c r="D155" i="15"/>
  <c r="C155" i="15"/>
  <c r="G155" i="15"/>
  <c r="H155" i="15"/>
  <c r="E155" i="15"/>
  <c r="AF163" i="20"/>
  <c r="J156" i="21"/>
  <c r="D156" i="21"/>
  <c r="N156" i="21"/>
  <c r="O156" i="21"/>
  <c r="M156" i="21"/>
  <c r="C156" i="21"/>
  <c r="K156" i="21"/>
  <c r="E156" i="21"/>
  <c r="H156" i="21"/>
  <c r="Q156" i="21"/>
  <c r="B156" i="21"/>
  <c r="F156" i="21"/>
  <c r="I156" i="21"/>
  <c r="G156" i="21"/>
  <c r="P156" i="21"/>
  <c r="L156" i="21"/>
  <c r="A157" i="21"/>
  <c r="A156" i="28"/>
  <c r="AA163" i="28"/>
  <c r="E157" i="25"/>
  <c r="C157" i="25"/>
  <c r="D157" i="25"/>
  <c r="G157" i="25"/>
  <c r="F157" i="25"/>
  <c r="B157" i="25"/>
  <c r="A158" i="25"/>
  <c r="AA185" i="21"/>
  <c r="Q164" i="25"/>
  <c r="C155" i="28"/>
  <c r="E155" i="28"/>
  <c r="B155" i="28"/>
  <c r="M155" i="28"/>
  <c r="Q155" i="28"/>
  <c r="P155" i="28"/>
  <c r="H155" i="28"/>
  <c r="L155" i="28"/>
  <c r="I155" i="28"/>
  <c r="D155" i="28"/>
  <c r="J155" i="28"/>
  <c r="K155" i="28"/>
  <c r="G155" i="28"/>
  <c r="F155" i="28"/>
  <c r="O155" i="28"/>
  <c r="N155" i="28"/>
  <c r="F158" i="16"/>
  <c r="H158" i="16"/>
  <c r="I158" i="16"/>
  <c r="E158" i="16"/>
  <c r="C158" i="16"/>
  <c r="D158" i="16"/>
  <c r="B158" i="16"/>
  <c r="G158" i="16"/>
  <c r="S163" i="16"/>
  <c r="A159" i="16"/>
  <c r="E34" i="17"/>
  <c r="K39" i="14"/>
  <c r="B150" i="19" l="1"/>
  <c r="T41" i="20"/>
  <c r="E35" i="19" s="1"/>
  <c r="U40" i="20"/>
  <c r="L156" i="29"/>
  <c r="R156" i="29"/>
  <c r="D150" i="19" s="1"/>
  <c r="O156" i="29"/>
  <c r="G156" i="29"/>
  <c r="S156" i="29"/>
  <c r="N156" i="29"/>
  <c r="L150" i="19" s="1"/>
  <c r="F156" i="29"/>
  <c r="J156" i="29"/>
  <c r="M156" i="29"/>
  <c r="T156" i="29"/>
  <c r="E150" i="19" s="1"/>
  <c r="I156" i="29"/>
  <c r="Q156" i="29"/>
  <c r="U156" i="29"/>
  <c r="D156" i="29"/>
  <c r="V156" i="29"/>
  <c r="P156" i="29"/>
  <c r="B156" i="29"/>
  <c r="C156" i="29"/>
  <c r="H156" i="29"/>
  <c r="E156" i="29"/>
  <c r="AF161" i="29"/>
  <c r="A157" i="29"/>
  <c r="K157" i="29" s="1"/>
  <c r="S158" i="27"/>
  <c r="A157" i="27"/>
  <c r="F156" i="27"/>
  <c r="I156" i="27"/>
  <c r="C156" i="27"/>
  <c r="E156" i="27"/>
  <c r="B156" i="27"/>
  <c r="H156" i="27"/>
  <c r="G156" i="27"/>
  <c r="D156" i="27"/>
  <c r="F156" i="26"/>
  <c r="J156" i="26"/>
  <c r="D156" i="26"/>
  <c r="H156" i="26"/>
  <c r="C156" i="26"/>
  <c r="K156" i="26"/>
  <c r="I156" i="26"/>
  <c r="L156" i="26"/>
  <c r="G156" i="26"/>
  <c r="B156" i="26"/>
  <c r="M156" i="26"/>
  <c r="E156" i="26"/>
  <c r="W164" i="26"/>
  <c r="A157" i="26"/>
  <c r="J157" i="20"/>
  <c r="H157" i="20"/>
  <c r="T157" i="20"/>
  <c r="O157" i="20"/>
  <c r="G157" i="20"/>
  <c r="B157" i="20"/>
  <c r="I157" i="20"/>
  <c r="V157" i="20"/>
  <c r="C157" i="20"/>
  <c r="Q157" i="20"/>
  <c r="N157" i="20"/>
  <c r="L157" i="20"/>
  <c r="P157" i="20"/>
  <c r="R157" i="20"/>
  <c r="S157" i="20"/>
  <c r="A158" i="20"/>
  <c r="U157" i="20"/>
  <c r="E157" i="20"/>
  <c r="M157" i="20"/>
  <c r="K157" i="20"/>
  <c r="F157" i="20"/>
  <c r="D157" i="20"/>
  <c r="E157" i="22"/>
  <c r="Q157" i="22"/>
  <c r="F157" i="22"/>
  <c r="D157" i="22"/>
  <c r="G157" i="22"/>
  <c r="P157" i="22"/>
  <c r="M157" i="22"/>
  <c r="B157" i="22"/>
  <c r="H157" i="22"/>
  <c r="I157" i="22"/>
  <c r="O157" i="22"/>
  <c r="L157" i="22"/>
  <c r="K157" i="22"/>
  <c r="N157" i="22"/>
  <c r="J157" i="22"/>
  <c r="C157" i="22"/>
  <c r="AA165" i="22"/>
  <c r="A158" i="22"/>
  <c r="M156" i="23"/>
  <c r="K156" i="23"/>
  <c r="O156" i="23"/>
  <c r="C156" i="23"/>
  <c r="G156" i="23"/>
  <c r="Q156" i="23"/>
  <c r="P156" i="23"/>
  <c r="B156" i="23"/>
  <c r="N156" i="23"/>
  <c r="J156" i="23"/>
  <c r="F156" i="23"/>
  <c r="D156" i="23"/>
  <c r="L156" i="23"/>
  <c r="I156" i="23"/>
  <c r="E156" i="23"/>
  <c r="H156" i="23"/>
  <c r="AA303" i="9"/>
  <c r="A300" i="9"/>
  <c r="AA163" i="23"/>
  <c r="A157" i="23"/>
  <c r="D156" i="15"/>
  <c r="F156" i="15"/>
  <c r="B156" i="15"/>
  <c r="C156" i="15"/>
  <c r="I156" i="15"/>
  <c r="H156" i="15"/>
  <c r="G156" i="15"/>
  <c r="E156" i="15"/>
  <c r="S159" i="15"/>
  <c r="A157" i="15"/>
  <c r="AA164" i="28"/>
  <c r="A157" i="28"/>
  <c r="N156" i="28"/>
  <c r="P156" i="28"/>
  <c r="B156" i="28"/>
  <c r="F156" i="28"/>
  <c r="D156" i="28"/>
  <c r="O156" i="28"/>
  <c r="C156" i="28"/>
  <c r="K156" i="28"/>
  <c r="I156" i="28"/>
  <c r="M156" i="28"/>
  <c r="H156" i="28"/>
  <c r="E156" i="28"/>
  <c r="G156" i="28"/>
  <c r="J156" i="28"/>
  <c r="L156" i="28"/>
  <c r="Q156" i="28"/>
  <c r="B157" i="21"/>
  <c r="Q157" i="21"/>
  <c r="J157" i="21"/>
  <c r="O157" i="21"/>
  <c r="G157" i="21"/>
  <c r="D157" i="21"/>
  <c r="F157" i="21"/>
  <c r="M157" i="21"/>
  <c r="L157" i="21"/>
  <c r="N157" i="21"/>
  <c r="K157" i="21"/>
  <c r="C157" i="21"/>
  <c r="I157" i="21"/>
  <c r="E157" i="21"/>
  <c r="H157" i="21"/>
  <c r="P157" i="21"/>
  <c r="A158" i="21"/>
  <c r="AF164" i="20"/>
  <c r="AA186" i="21"/>
  <c r="B158" i="25"/>
  <c r="C158" i="25"/>
  <c r="E158" i="25"/>
  <c r="G158" i="25"/>
  <c r="D158" i="25"/>
  <c r="F158" i="25"/>
  <c r="A159" i="25"/>
  <c r="Q165" i="25"/>
  <c r="E33" i="17"/>
  <c r="K38" i="14"/>
  <c r="B159" i="16"/>
  <c r="C159" i="16"/>
  <c r="E159" i="16"/>
  <c r="F159" i="16"/>
  <c r="I159" i="16"/>
  <c r="H159" i="16"/>
  <c r="D159" i="16"/>
  <c r="G159" i="16"/>
  <c r="S164" i="16"/>
  <c r="A160" i="16"/>
  <c r="T40" i="20" l="1"/>
  <c r="E34" i="19" s="1"/>
  <c r="U39" i="20"/>
  <c r="B151" i="19"/>
  <c r="L157" i="29"/>
  <c r="D157" i="29"/>
  <c r="T157" i="29"/>
  <c r="F151" i="19" s="1"/>
  <c r="H157" i="29"/>
  <c r="E157" i="29"/>
  <c r="I157" i="29"/>
  <c r="O157" i="29"/>
  <c r="P157" i="29"/>
  <c r="B157" i="29"/>
  <c r="S157" i="29"/>
  <c r="G157" i="29"/>
  <c r="N157" i="29"/>
  <c r="C151" i="19" s="1"/>
  <c r="J157" i="29"/>
  <c r="U157" i="29"/>
  <c r="V157" i="29"/>
  <c r="M157" i="29"/>
  <c r="Q157" i="29"/>
  <c r="C157" i="29"/>
  <c r="F157" i="29"/>
  <c r="R157" i="29"/>
  <c r="E151" i="19" s="1"/>
  <c r="AF162" i="29"/>
  <c r="A158" i="29"/>
  <c r="K158" i="29" s="1"/>
  <c r="C157" i="27"/>
  <c r="H157" i="27"/>
  <c r="B157" i="27"/>
  <c r="I157" i="27"/>
  <c r="E157" i="27"/>
  <c r="F157" i="27"/>
  <c r="G157" i="27"/>
  <c r="D157" i="27"/>
  <c r="S159" i="27"/>
  <c r="A158" i="27"/>
  <c r="F157" i="26"/>
  <c r="B157" i="26"/>
  <c r="J157" i="26"/>
  <c r="C157" i="26"/>
  <c r="G157" i="26"/>
  <c r="M157" i="26"/>
  <c r="I157" i="26"/>
  <c r="K157" i="26"/>
  <c r="L157" i="26"/>
  <c r="H157" i="26"/>
  <c r="E157" i="26"/>
  <c r="D157" i="26"/>
  <c r="W165" i="26"/>
  <c r="A158" i="26"/>
  <c r="E158" i="20"/>
  <c r="S158" i="20"/>
  <c r="R158" i="20"/>
  <c r="M158" i="20"/>
  <c r="Q158" i="20"/>
  <c r="L158" i="20"/>
  <c r="F158" i="20"/>
  <c r="P158" i="20"/>
  <c r="V158" i="20"/>
  <c r="C158" i="20"/>
  <c r="D158" i="20"/>
  <c r="N158" i="20"/>
  <c r="A159" i="20"/>
  <c r="H158" i="20"/>
  <c r="J158" i="20"/>
  <c r="T158" i="20"/>
  <c r="G158" i="20"/>
  <c r="K158" i="20"/>
  <c r="O158" i="20"/>
  <c r="U158" i="20"/>
  <c r="B158" i="20"/>
  <c r="I158" i="20"/>
  <c r="AA164" i="23"/>
  <c r="A158" i="23"/>
  <c r="A301" i="9"/>
  <c r="AA304" i="9"/>
  <c r="Q157" i="23"/>
  <c r="H157" i="23"/>
  <c r="C157" i="23"/>
  <c r="K157" i="23"/>
  <c r="E157" i="23"/>
  <c r="I157" i="23"/>
  <c r="L157" i="23"/>
  <c r="G157" i="23"/>
  <c r="O157" i="23"/>
  <c r="D157" i="23"/>
  <c r="M157" i="23"/>
  <c r="N157" i="23"/>
  <c r="J157" i="23"/>
  <c r="P157" i="23"/>
  <c r="F157" i="23"/>
  <c r="B157" i="23"/>
  <c r="B158" i="22"/>
  <c r="E158" i="22"/>
  <c r="G158" i="22"/>
  <c r="D158" i="22"/>
  <c r="N158" i="22"/>
  <c r="J158" i="22"/>
  <c r="L158" i="22"/>
  <c r="K158" i="22"/>
  <c r="I158" i="22"/>
  <c r="P158" i="22"/>
  <c r="O158" i="22"/>
  <c r="M158" i="22"/>
  <c r="H158" i="22"/>
  <c r="F158" i="22"/>
  <c r="C158" i="22"/>
  <c r="Q158" i="22"/>
  <c r="AA166" i="22"/>
  <c r="A159" i="22"/>
  <c r="H157" i="15"/>
  <c r="I157" i="15"/>
  <c r="G157" i="15"/>
  <c r="E157" i="15"/>
  <c r="B157" i="15"/>
  <c r="F157" i="15"/>
  <c r="C157" i="15"/>
  <c r="D157" i="15"/>
  <c r="A158" i="15"/>
  <c r="S160" i="15"/>
  <c r="Q166" i="25"/>
  <c r="AF165" i="20"/>
  <c r="F158" i="21"/>
  <c r="P158" i="21"/>
  <c r="J158" i="21"/>
  <c r="E158" i="21"/>
  <c r="B158" i="21"/>
  <c r="K158" i="21"/>
  <c r="O158" i="21"/>
  <c r="Q158" i="21"/>
  <c r="M158" i="21"/>
  <c r="C158" i="21"/>
  <c r="H158" i="21"/>
  <c r="I158" i="21"/>
  <c r="D158" i="21"/>
  <c r="N158" i="21"/>
  <c r="L158" i="21"/>
  <c r="G158" i="21"/>
  <c r="A159" i="21"/>
  <c r="AA187" i="21"/>
  <c r="E159" i="25"/>
  <c r="D159" i="25"/>
  <c r="B159" i="25"/>
  <c r="C159" i="25"/>
  <c r="F159" i="25"/>
  <c r="G159" i="25"/>
  <c r="A160" i="25"/>
  <c r="P157" i="28"/>
  <c r="H157" i="28"/>
  <c r="D157" i="28"/>
  <c r="O157" i="28"/>
  <c r="B157" i="28"/>
  <c r="E157" i="28"/>
  <c r="L157" i="28"/>
  <c r="K157" i="28"/>
  <c r="J157" i="28"/>
  <c r="G157" i="28"/>
  <c r="I157" i="28"/>
  <c r="F157" i="28"/>
  <c r="N157" i="28"/>
  <c r="M157" i="28"/>
  <c r="Q157" i="28"/>
  <c r="C157" i="28"/>
  <c r="AA165" i="28"/>
  <c r="A158" i="28"/>
  <c r="E160" i="16"/>
  <c r="I160" i="16"/>
  <c r="H160" i="16"/>
  <c r="D160" i="16"/>
  <c r="F160" i="16"/>
  <c r="B160" i="16"/>
  <c r="C160" i="16"/>
  <c r="G160" i="16"/>
  <c r="S165" i="16"/>
  <c r="A161" i="16"/>
  <c r="E32" i="17"/>
  <c r="K37" i="14"/>
  <c r="T39" i="20" l="1"/>
  <c r="E33" i="19" s="1"/>
  <c r="U38" i="20"/>
  <c r="B152" i="19"/>
  <c r="O158" i="29"/>
  <c r="J158" i="29"/>
  <c r="L158" i="29"/>
  <c r="N158" i="29"/>
  <c r="C152" i="19" s="1"/>
  <c r="B158" i="29"/>
  <c r="P158" i="29"/>
  <c r="C158" i="29"/>
  <c r="I158" i="29"/>
  <c r="F158" i="29"/>
  <c r="T158" i="29"/>
  <c r="F152" i="19" s="1"/>
  <c r="R158" i="29"/>
  <c r="E152" i="19" s="1"/>
  <c r="V158" i="29"/>
  <c r="G158" i="29"/>
  <c r="H158" i="29"/>
  <c r="U158" i="29"/>
  <c r="D158" i="29"/>
  <c r="Q158" i="29"/>
  <c r="S158" i="29"/>
  <c r="M158" i="29"/>
  <c r="E158" i="29"/>
  <c r="AF163" i="29"/>
  <c r="A159" i="29"/>
  <c r="K159" i="29" s="1"/>
  <c r="I158" i="27"/>
  <c r="H158" i="27"/>
  <c r="G158" i="27"/>
  <c r="C158" i="27"/>
  <c r="E158" i="27"/>
  <c r="B158" i="27"/>
  <c r="F158" i="27"/>
  <c r="D158" i="27"/>
  <c r="S160" i="27"/>
  <c r="A159" i="27"/>
  <c r="I158" i="26"/>
  <c r="H158" i="26"/>
  <c r="F158" i="26"/>
  <c r="L158" i="26"/>
  <c r="B158" i="26"/>
  <c r="J158" i="26"/>
  <c r="C158" i="26"/>
  <c r="G158" i="26"/>
  <c r="M158" i="26"/>
  <c r="D158" i="26"/>
  <c r="E158" i="26"/>
  <c r="K158" i="26"/>
  <c r="W166" i="26"/>
  <c r="A159" i="26"/>
  <c r="B159" i="20"/>
  <c r="L159" i="20"/>
  <c r="F159" i="20"/>
  <c r="R159" i="20"/>
  <c r="P159" i="20"/>
  <c r="C159" i="20"/>
  <c r="S159" i="20"/>
  <c r="K159" i="20"/>
  <c r="H159" i="20"/>
  <c r="O159" i="20"/>
  <c r="I159" i="20"/>
  <c r="G159" i="20"/>
  <c r="M159" i="20"/>
  <c r="A160" i="20"/>
  <c r="N159" i="20"/>
  <c r="V159" i="20"/>
  <c r="D159" i="20"/>
  <c r="Q159" i="20"/>
  <c r="U159" i="20"/>
  <c r="J159" i="20"/>
  <c r="E159" i="20"/>
  <c r="T159" i="20"/>
  <c r="AA167" i="22"/>
  <c r="A160" i="22"/>
  <c r="AA305" i="9"/>
  <c r="A302" i="9"/>
  <c r="K158" i="23"/>
  <c r="N158" i="23"/>
  <c r="G158" i="23"/>
  <c r="O158" i="23"/>
  <c r="D158" i="23"/>
  <c r="M158" i="23"/>
  <c r="F158" i="23"/>
  <c r="Q158" i="23"/>
  <c r="C158" i="23"/>
  <c r="P158" i="23"/>
  <c r="H158" i="23"/>
  <c r="J158" i="23"/>
  <c r="I158" i="23"/>
  <c r="B158" i="23"/>
  <c r="E158" i="23"/>
  <c r="L158" i="23"/>
  <c r="AA165" i="23"/>
  <c r="A159" i="23"/>
  <c r="E159" i="22"/>
  <c r="J159" i="22"/>
  <c r="H159" i="22"/>
  <c r="Q159" i="22"/>
  <c r="O159" i="22"/>
  <c r="K159" i="22"/>
  <c r="P159" i="22"/>
  <c r="C159" i="22"/>
  <c r="B159" i="22"/>
  <c r="M159" i="22"/>
  <c r="F159" i="22"/>
  <c r="I159" i="22"/>
  <c r="D159" i="22"/>
  <c r="G159" i="22"/>
  <c r="N159" i="22"/>
  <c r="L159" i="22"/>
  <c r="A159" i="15"/>
  <c r="S161" i="15"/>
  <c r="B158" i="15"/>
  <c r="E158" i="15"/>
  <c r="I158" i="15"/>
  <c r="H158" i="15"/>
  <c r="G158" i="15"/>
  <c r="D158" i="15"/>
  <c r="C158" i="15"/>
  <c r="F158" i="15"/>
  <c r="AA188" i="21"/>
  <c r="E159" i="21"/>
  <c r="G159" i="21"/>
  <c r="N159" i="21"/>
  <c r="J159" i="21"/>
  <c r="K159" i="21"/>
  <c r="F159" i="21"/>
  <c r="B159" i="21"/>
  <c r="I159" i="21"/>
  <c r="M159" i="21"/>
  <c r="D159" i="21"/>
  <c r="Q159" i="21"/>
  <c r="P159" i="21"/>
  <c r="O159" i="21"/>
  <c r="H159" i="21"/>
  <c r="C159" i="21"/>
  <c r="L159" i="21"/>
  <c r="A160" i="21"/>
  <c r="Q167" i="25"/>
  <c r="AF166" i="20"/>
  <c r="E160" i="25"/>
  <c r="B160" i="25"/>
  <c r="G160" i="25"/>
  <c r="D160" i="25"/>
  <c r="F160" i="25"/>
  <c r="C160" i="25"/>
  <c r="A161" i="25"/>
  <c r="O158" i="28"/>
  <c r="G158" i="28"/>
  <c r="I158" i="28"/>
  <c r="N158" i="28"/>
  <c r="P158" i="28"/>
  <c r="M158" i="28"/>
  <c r="H158" i="28"/>
  <c r="B158" i="28"/>
  <c r="L158" i="28"/>
  <c r="C158" i="28"/>
  <c r="J158" i="28"/>
  <c r="Q158" i="28"/>
  <c r="E158" i="28"/>
  <c r="K158" i="28"/>
  <c r="D158" i="28"/>
  <c r="F158" i="28"/>
  <c r="AA166" i="28"/>
  <c r="A159" i="28"/>
  <c r="E31" i="17"/>
  <c r="K36" i="14"/>
  <c r="E161" i="16"/>
  <c r="C161" i="16"/>
  <c r="H161" i="16"/>
  <c r="B161" i="16"/>
  <c r="D161" i="16"/>
  <c r="G161" i="16"/>
  <c r="I161" i="16"/>
  <c r="F161" i="16"/>
  <c r="S166" i="16"/>
  <c r="A162" i="16"/>
  <c r="T38" i="20" l="1"/>
  <c r="E32" i="19" s="1"/>
  <c r="U37" i="20"/>
  <c r="B153" i="19"/>
  <c r="F159" i="29"/>
  <c r="I159" i="29"/>
  <c r="P159" i="29"/>
  <c r="L159" i="29"/>
  <c r="T159" i="29"/>
  <c r="F153" i="19" s="1"/>
  <c r="U159" i="29"/>
  <c r="C159" i="29"/>
  <c r="G159" i="29"/>
  <c r="H159" i="29"/>
  <c r="S159" i="29"/>
  <c r="R159" i="29"/>
  <c r="E153" i="19" s="1"/>
  <c r="B159" i="29"/>
  <c r="D159" i="29"/>
  <c r="N159" i="29"/>
  <c r="C153" i="19" s="1"/>
  <c r="E159" i="29"/>
  <c r="O159" i="29"/>
  <c r="Q159" i="29"/>
  <c r="M159" i="29"/>
  <c r="V159" i="29"/>
  <c r="J159" i="29"/>
  <c r="AF164" i="29"/>
  <c r="A160" i="29"/>
  <c r="K160" i="29" s="1"/>
  <c r="I159" i="27"/>
  <c r="B159" i="27"/>
  <c r="C159" i="27"/>
  <c r="H159" i="27"/>
  <c r="E159" i="27"/>
  <c r="F159" i="27"/>
  <c r="D159" i="27"/>
  <c r="G159" i="27"/>
  <c r="S161" i="27"/>
  <c r="A160" i="27"/>
  <c r="C159" i="26"/>
  <c r="F159" i="26"/>
  <c r="H159" i="26"/>
  <c r="J159" i="26"/>
  <c r="E159" i="26"/>
  <c r="L159" i="26"/>
  <c r="G159" i="26"/>
  <c r="M159" i="26"/>
  <c r="K159" i="26"/>
  <c r="I159" i="26"/>
  <c r="B159" i="26"/>
  <c r="D159" i="26"/>
  <c r="W167" i="26"/>
  <c r="A160" i="26"/>
  <c r="AA306" i="9"/>
  <c r="A303" i="9"/>
  <c r="Q159" i="23"/>
  <c r="C159" i="23"/>
  <c r="E159" i="23"/>
  <c r="J159" i="23"/>
  <c r="H159" i="23"/>
  <c r="N159" i="23"/>
  <c r="F159" i="23"/>
  <c r="B159" i="23"/>
  <c r="K159" i="23"/>
  <c r="P159" i="23"/>
  <c r="D159" i="23"/>
  <c r="M159" i="23"/>
  <c r="O159" i="23"/>
  <c r="G159" i="23"/>
  <c r="L159" i="23"/>
  <c r="I159" i="23"/>
  <c r="K160" i="22"/>
  <c r="I160" i="22"/>
  <c r="F160" i="22"/>
  <c r="P160" i="22"/>
  <c r="E160" i="22"/>
  <c r="M160" i="22"/>
  <c r="H160" i="22"/>
  <c r="C160" i="22"/>
  <c r="O160" i="22"/>
  <c r="J160" i="22"/>
  <c r="G160" i="22"/>
  <c r="B160" i="22"/>
  <c r="Q160" i="22"/>
  <c r="D160" i="22"/>
  <c r="N160" i="22"/>
  <c r="L160" i="22"/>
  <c r="AA166" i="23"/>
  <c r="AA167" i="23" s="1"/>
  <c r="AA168" i="23" s="1"/>
  <c r="AA169" i="23" s="1"/>
  <c r="AA170" i="23" s="1"/>
  <c r="AA171" i="23" s="1"/>
  <c r="AA172" i="23" s="1"/>
  <c r="AA173" i="23" s="1"/>
  <c r="AA174" i="23" s="1"/>
  <c r="AA175" i="23" s="1"/>
  <c r="AA176" i="23" s="1"/>
  <c r="AA177" i="23" s="1"/>
  <c r="AA178" i="23" s="1"/>
  <c r="AA179" i="23" s="1"/>
  <c r="AA180" i="23" s="1"/>
  <c r="AA181" i="23" s="1"/>
  <c r="AA182" i="23" s="1"/>
  <c r="AA183" i="23" s="1"/>
  <c r="AA184" i="23" s="1"/>
  <c r="AA185" i="23" s="1"/>
  <c r="AA186" i="23" s="1"/>
  <c r="AA187" i="23" s="1"/>
  <c r="AA188" i="23" s="1"/>
  <c r="AA189" i="23" s="1"/>
  <c r="AA190" i="23" s="1"/>
  <c r="AA191" i="23" s="1"/>
  <c r="AA192" i="23" s="1"/>
  <c r="AA193" i="23" s="1"/>
  <c r="AA194" i="23" s="1"/>
  <c r="AA195" i="23" s="1"/>
  <c r="AA196" i="23" s="1"/>
  <c r="AA197" i="23" s="1"/>
  <c r="AA198" i="23" s="1"/>
  <c r="AA199" i="23" s="1"/>
  <c r="AA200" i="23" s="1"/>
  <c r="AA201" i="23" s="1"/>
  <c r="AA202" i="23" s="1"/>
  <c r="AA203" i="23" s="1"/>
  <c r="AA204" i="23" s="1"/>
  <c r="AA205" i="23" s="1"/>
  <c r="AA206" i="23" s="1"/>
  <c r="AA207" i="23" s="1"/>
  <c r="AA208" i="23" s="1"/>
  <c r="AA209" i="23" s="1"/>
  <c r="AA210" i="23" s="1"/>
  <c r="AA211" i="23" s="1"/>
  <c r="AA212" i="23" s="1"/>
  <c r="AA213" i="23" s="1"/>
  <c r="AA214" i="23" s="1"/>
  <c r="AA215" i="23" s="1"/>
  <c r="AA216" i="23" s="1"/>
  <c r="AA217" i="23" s="1"/>
  <c r="AA218" i="23" s="1"/>
  <c r="AA219" i="23" s="1"/>
  <c r="AA220" i="23" s="1"/>
  <c r="AA221" i="23" s="1"/>
  <c r="AA222" i="23" s="1"/>
  <c r="AA223" i="23" s="1"/>
  <c r="AA224" i="23" s="1"/>
  <c r="AA225" i="23" s="1"/>
  <c r="AA226" i="23" s="1"/>
  <c r="AA227" i="23" s="1"/>
  <c r="AA228" i="23" s="1"/>
  <c r="AA229" i="23" s="1"/>
  <c r="AA230" i="23" s="1"/>
  <c r="AA231" i="23" s="1"/>
  <c r="AA232" i="23" s="1"/>
  <c r="AA233" i="23" s="1"/>
  <c r="AA234" i="23" s="1"/>
  <c r="AA235" i="23" s="1"/>
  <c r="AA236" i="23" s="1"/>
  <c r="AA237" i="23" s="1"/>
  <c r="AA238" i="23" s="1"/>
  <c r="AA239" i="23" s="1"/>
  <c r="AA240" i="23" s="1"/>
  <c r="AA241" i="23" s="1"/>
  <c r="AA242" i="23" s="1"/>
  <c r="AA243" i="23" s="1"/>
  <c r="A160" i="23"/>
  <c r="A161" i="22"/>
  <c r="AA168" i="22"/>
  <c r="L160" i="20"/>
  <c r="V160" i="20"/>
  <c r="G160" i="20"/>
  <c r="E160" i="20"/>
  <c r="Q160" i="20"/>
  <c r="T160" i="20"/>
  <c r="R160" i="20"/>
  <c r="D160" i="20"/>
  <c r="K160" i="20"/>
  <c r="C160" i="20"/>
  <c r="J160" i="20"/>
  <c r="F160" i="20"/>
  <c r="U160" i="20"/>
  <c r="N160" i="20"/>
  <c r="P160" i="20"/>
  <c r="M160" i="20"/>
  <c r="S160" i="20"/>
  <c r="O160" i="20"/>
  <c r="I160" i="20"/>
  <c r="B160" i="20"/>
  <c r="A161" i="20"/>
  <c r="H160" i="20"/>
  <c r="A160" i="15"/>
  <c r="S162" i="15"/>
  <c r="H159" i="15"/>
  <c r="B159" i="15"/>
  <c r="I159" i="15"/>
  <c r="D159" i="15"/>
  <c r="E159" i="15"/>
  <c r="C159" i="15"/>
  <c r="G159" i="15"/>
  <c r="F159" i="15"/>
  <c r="AA189" i="21"/>
  <c r="AF167" i="20"/>
  <c r="Q168" i="25"/>
  <c r="C161" i="25"/>
  <c r="B161" i="25"/>
  <c r="D161" i="25"/>
  <c r="G161" i="25"/>
  <c r="E161" i="25"/>
  <c r="F161" i="25"/>
  <c r="A162" i="25"/>
  <c r="AA167" i="28"/>
  <c r="A160" i="28"/>
  <c r="O160" i="21"/>
  <c r="C160" i="21"/>
  <c r="E160" i="21"/>
  <c r="K160" i="21"/>
  <c r="M160" i="21"/>
  <c r="P160" i="21"/>
  <c r="G160" i="21"/>
  <c r="F160" i="21"/>
  <c r="N160" i="21"/>
  <c r="L160" i="21"/>
  <c r="B160" i="21"/>
  <c r="H160" i="21"/>
  <c r="J160" i="21"/>
  <c r="Q160" i="21"/>
  <c r="D160" i="21"/>
  <c r="I160" i="21"/>
  <c r="A161" i="21"/>
  <c r="H159" i="28"/>
  <c r="K159" i="28"/>
  <c r="D159" i="28"/>
  <c r="N159" i="28"/>
  <c r="E159" i="28"/>
  <c r="G159" i="28"/>
  <c r="M159" i="28"/>
  <c r="P159" i="28"/>
  <c r="L159" i="28"/>
  <c r="O159" i="28"/>
  <c r="F159" i="28"/>
  <c r="I159" i="28"/>
  <c r="B159" i="28"/>
  <c r="J159" i="28"/>
  <c r="Q159" i="28"/>
  <c r="C159" i="28"/>
  <c r="H162" i="16"/>
  <c r="C162" i="16"/>
  <c r="I162" i="16"/>
  <c r="E162" i="16"/>
  <c r="D162" i="16"/>
  <c r="B162" i="16"/>
  <c r="F162" i="16"/>
  <c r="G162" i="16"/>
  <c r="S167" i="16"/>
  <c r="A163" i="16"/>
  <c r="E30" i="17"/>
  <c r="K35" i="14"/>
  <c r="T37" i="20" l="1"/>
  <c r="E31" i="19" s="1"/>
  <c r="U36" i="20"/>
  <c r="B154" i="19"/>
  <c r="Q160" i="29"/>
  <c r="S160" i="29"/>
  <c r="U160" i="29"/>
  <c r="N160" i="29"/>
  <c r="C154" i="19" s="1"/>
  <c r="D160" i="29"/>
  <c r="J160" i="29"/>
  <c r="G160" i="29"/>
  <c r="B160" i="29"/>
  <c r="P160" i="29"/>
  <c r="M160" i="29"/>
  <c r="L160" i="29"/>
  <c r="E160" i="29"/>
  <c r="H160" i="29"/>
  <c r="O160" i="29"/>
  <c r="V160" i="29"/>
  <c r="I160" i="29"/>
  <c r="C160" i="29"/>
  <c r="R160" i="29"/>
  <c r="E154" i="19" s="1"/>
  <c r="F160" i="29"/>
  <c r="T160" i="29"/>
  <c r="F154" i="19" s="1"/>
  <c r="AF165" i="29"/>
  <c r="A161" i="29"/>
  <c r="K161" i="29" s="1"/>
  <c r="F160" i="27"/>
  <c r="H160" i="27"/>
  <c r="G160" i="27"/>
  <c r="D160" i="27"/>
  <c r="I160" i="27"/>
  <c r="C160" i="27"/>
  <c r="B160" i="27"/>
  <c r="E160" i="27"/>
  <c r="A161" i="27"/>
  <c r="S162" i="27"/>
  <c r="D160" i="26"/>
  <c r="M160" i="26"/>
  <c r="E160" i="26"/>
  <c r="L160" i="26"/>
  <c r="G160" i="26"/>
  <c r="B160" i="26"/>
  <c r="K160" i="26"/>
  <c r="J160" i="26"/>
  <c r="F160" i="26"/>
  <c r="I160" i="26"/>
  <c r="H160" i="26"/>
  <c r="C160" i="26"/>
  <c r="A161" i="23"/>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W168" i="26"/>
  <c r="A161" i="26"/>
  <c r="AA169" i="22"/>
  <c r="A162" i="22"/>
  <c r="F161" i="22"/>
  <c r="I161" i="22"/>
  <c r="Q161" i="22"/>
  <c r="D161" i="22"/>
  <c r="N161" i="22"/>
  <c r="P161" i="22"/>
  <c r="O161" i="22"/>
  <c r="H161" i="22"/>
  <c r="G161" i="22"/>
  <c r="L161" i="22"/>
  <c r="J161" i="22"/>
  <c r="K161" i="22"/>
  <c r="C161" i="22"/>
  <c r="B161" i="22"/>
  <c r="M161" i="22"/>
  <c r="E161" i="22"/>
  <c r="AA244" i="23"/>
  <c r="B161" i="20"/>
  <c r="U161" i="20"/>
  <c r="Q161" i="20"/>
  <c r="O161" i="20"/>
  <c r="M161" i="20"/>
  <c r="R161" i="20"/>
  <c r="S161" i="20"/>
  <c r="K161" i="20"/>
  <c r="C161" i="20"/>
  <c r="A162" i="20"/>
  <c r="G161" i="20"/>
  <c r="T161" i="20"/>
  <c r="L161" i="20"/>
  <c r="F161" i="20"/>
  <c r="H161" i="20"/>
  <c r="N161" i="20"/>
  <c r="V161" i="20"/>
  <c r="D161" i="20"/>
  <c r="I161" i="20"/>
  <c r="P161" i="20"/>
  <c r="J161" i="20"/>
  <c r="E161" i="20"/>
  <c r="AA307" i="9"/>
  <c r="A304" i="9"/>
  <c r="A161" i="15"/>
  <c r="S163" i="15"/>
  <c r="B160" i="15"/>
  <c r="D160" i="15"/>
  <c r="H160" i="15"/>
  <c r="C160" i="15"/>
  <c r="F160" i="15"/>
  <c r="I160" i="15"/>
  <c r="E160" i="15"/>
  <c r="G160" i="15"/>
  <c r="AF168" i="20"/>
  <c r="K160" i="28"/>
  <c r="J160" i="28"/>
  <c r="L160" i="28"/>
  <c r="D160" i="28"/>
  <c r="Q160" i="28"/>
  <c r="I160" i="28"/>
  <c r="C160" i="28"/>
  <c r="N160" i="28"/>
  <c r="H160" i="28"/>
  <c r="E160" i="28"/>
  <c r="B160" i="28"/>
  <c r="O160" i="28"/>
  <c r="G160" i="28"/>
  <c r="P160" i="28"/>
  <c r="M160" i="28"/>
  <c r="F160" i="28"/>
  <c r="AA190" i="21"/>
  <c r="AA168" i="28"/>
  <c r="A161" i="28"/>
  <c r="E162" i="25"/>
  <c r="D162" i="25"/>
  <c r="B162" i="25"/>
  <c r="G162" i="25"/>
  <c r="F162" i="25"/>
  <c r="C162" i="25"/>
  <c r="A163" i="25"/>
  <c r="Q169" i="25"/>
  <c r="D161" i="21"/>
  <c r="M161" i="21"/>
  <c r="B161" i="21"/>
  <c r="J161" i="21"/>
  <c r="Q161" i="21"/>
  <c r="L161" i="21"/>
  <c r="G161" i="21"/>
  <c r="P161" i="21"/>
  <c r="K161" i="21"/>
  <c r="E161" i="21"/>
  <c r="I161" i="21"/>
  <c r="C161" i="21"/>
  <c r="F161" i="21"/>
  <c r="O161" i="21"/>
  <c r="N161" i="21"/>
  <c r="H161" i="21"/>
  <c r="A162" i="21"/>
  <c r="E29" i="17"/>
  <c r="K34" i="14"/>
  <c r="F163" i="16"/>
  <c r="I163" i="16"/>
  <c r="B163" i="16"/>
  <c r="G163" i="16"/>
  <c r="H163" i="16"/>
  <c r="E163" i="16"/>
  <c r="C163" i="16"/>
  <c r="D163" i="16"/>
  <c r="S168" i="16"/>
  <c r="A164" i="16"/>
  <c r="T36" i="20" l="1"/>
  <c r="E30" i="19" s="1"/>
  <c r="U35" i="20"/>
  <c r="B155" i="19"/>
  <c r="R161" i="29"/>
  <c r="E155" i="19" s="1"/>
  <c r="Q161" i="29"/>
  <c r="C161" i="29"/>
  <c r="G161" i="29"/>
  <c r="M161" i="29"/>
  <c r="U161" i="29"/>
  <c r="O161" i="29"/>
  <c r="B161" i="29"/>
  <c r="V161" i="29"/>
  <c r="L161" i="29"/>
  <c r="D161" i="29"/>
  <c r="N161" i="29"/>
  <c r="C155" i="19" s="1"/>
  <c r="F161" i="29"/>
  <c r="S161" i="29"/>
  <c r="T161" i="29"/>
  <c r="F155" i="19" s="1"/>
  <c r="P161" i="29"/>
  <c r="H161" i="29"/>
  <c r="E161" i="29"/>
  <c r="J161" i="29"/>
  <c r="I161" i="29"/>
  <c r="AF166" i="29"/>
  <c r="A162" i="29"/>
  <c r="K162" i="29" s="1"/>
  <c r="S163" i="27"/>
  <c r="A162" i="27"/>
  <c r="C161" i="27"/>
  <c r="D161" i="27"/>
  <c r="E161" i="27"/>
  <c r="I161" i="27"/>
  <c r="G161" i="27"/>
  <c r="F161" i="27"/>
  <c r="H161" i="27"/>
  <c r="B161" i="27"/>
  <c r="J161" i="26"/>
  <c r="B161" i="26"/>
  <c r="G161" i="26"/>
  <c r="M161" i="26"/>
  <c r="E161" i="26"/>
  <c r="F161" i="26"/>
  <c r="I161" i="26"/>
  <c r="C161" i="26"/>
  <c r="H161" i="26"/>
  <c r="D161" i="26"/>
  <c r="L161" i="26"/>
  <c r="K161" i="26"/>
  <c r="W169" i="26"/>
  <c r="A162" i="26"/>
  <c r="A239" i="23"/>
  <c r="AA245" i="23"/>
  <c r="AA308" i="9"/>
  <c r="A305" i="9"/>
  <c r="G162" i="20"/>
  <c r="T162" i="20"/>
  <c r="R162" i="20"/>
  <c r="S162" i="20"/>
  <c r="I162" i="20"/>
  <c r="N162" i="20"/>
  <c r="K162" i="20"/>
  <c r="Q162" i="20"/>
  <c r="L162" i="20"/>
  <c r="E162" i="20"/>
  <c r="H162" i="20"/>
  <c r="U162" i="20"/>
  <c r="J162" i="20"/>
  <c r="C162" i="20"/>
  <c r="D162" i="20"/>
  <c r="O162" i="20"/>
  <c r="V162" i="20"/>
  <c r="F162" i="20"/>
  <c r="B162" i="20"/>
  <c r="M162" i="20"/>
  <c r="P162" i="20"/>
  <c r="A163" i="20"/>
  <c r="F162" i="22"/>
  <c r="O162" i="22"/>
  <c r="H162" i="22"/>
  <c r="Q162" i="22"/>
  <c r="K162" i="22"/>
  <c r="L162" i="22"/>
  <c r="D162" i="22"/>
  <c r="C162" i="22"/>
  <c r="I162" i="22"/>
  <c r="B162" i="22"/>
  <c r="P162" i="22"/>
  <c r="N162" i="22"/>
  <c r="M162" i="22"/>
  <c r="G162" i="22"/>
  <c r="E162" i="22"/>
  <c r="J162" i="22"/>
  <c r="A163" i="22"/>
  <c r="AA170" i="22"/>
  <c r="D161" i="15"/>
  <c r="B161" i="15"/>
  <c r="F161" i="15"/>
  <c r="H161" i="15"/>
  <c r="I161" i="15"/>
  <c r="E161" i="15"/>
  <c r="C161" i="15"/>
  <c r="G161" i="15"/>
  <c r="A162" i="15"/>
  <c r="S164" i="15"/>
  <c r="D163" i="25"/>
  <c r="C163" i="25"/>
  <c r="B163" i="25"/>
  <c r="F163" i="25"/>
  <c r="G163" i="25"/>
  <c r="E163" i="25"/>
  <c r="A164" i="25"/>
  <c r="N162" i="21"/>
  <c r="F162" i="21"/>
  <c r="O162" i="21"/>
  <c r="J162" i="21"/>
  <c r="C162" i="21"/>
  <c r="G162" i="21"/>
  <c r="M162" i="21"/>
  <c r="I162" i="21"/>
  <c r="H162" i="21"/>
  <c r="Q162" i="21"/>
  <c r="D162" i="21"/>
  <c r="B162" i="21"/>
  <c r="P162" i="21"/>
  <c r="L162" i="21"/>
  <c r="K162" i="21"/>
  <c r="E162" i="21"/>
  <c r="A163" i="21"/>
  <c r="P161" i="28"/>
  <c r="Q161" i="28"/>
  <c r="N161" i="28"/>
  <c r="J161" i="28"/>
  <c r="I161" i="28"/>
  <c r="G161" i="28"/>
  <c r="B161" i="28"/>
  <c r="K161" i="28"/>
  <c r="E161" i="28"/>
  <c r="F161" i="28"/>
  <c r="M161" i="28"/>
  <c r="O161" i="28"/>
  <c r="L161" i="28"/>
  <c r="D161" i="28"/>
  <c r="C161" i="28"/>
  <c r="H161" i="28"/>
  <c r="A162" i="28"/>
  <c r="AA169" i="28"/>
  <c r="AF169" i="20"/>
  <c r="AA191" i="21"/>
  <c r="Q170" i="25"/>
  <c r="I164" i="16"/>
  <c r="G164" i="16"/>
  <c r="C164" i="16"/>
  <c r="F164" i="16"/>
  <c r="E164" i="16"/>
  <c r="B164" i="16"/>
  <c r="H164" i="16"/>
  <c r="D164" i="16"/>
  <c r="S169" i="16"/>
  <c r="A165" i="16"/>
  <c r="E28" i="17"/>
  <c r="K33" i="14"/>
  <c r="U34" i="20" l="1"/>
  <c r="T35" i="20"/>
  <c r="E29" i="19" s="1"/>
  <c r="B156" i="19"/>
  <c r="C162" i="29"/>
  <c r="J162" i="29"/>
  <c r="T162" i="29"/>
  <c r="F156" i="19" s="1"/>
  <c r="N162" i="29"/>
  <c r="C156" i="19" s="1"/>
  <c r="H162" i="29"/>
  <c r="O162" i="29"/>
  <c r="G162" i="29"/>
  <c r="L162" i="29"/>
  <c r="Q162" i="29"/>
  <c r="F162" i="29"/>
  <c r="M162" i="29"/>
  <c r="B162" i="29"/>
  <c r="U162" i="29"/>
  <c r="E162" i="29"/>
  <c r="P162" i="29"/>
  <c r="D162" i="29"/>
  <c r="S162" i="29"/>
  <c r="V162" i="29"/>
  <c r="R162" i="29"/>
  <c r="E156" i="19" s="1"/>
  <c r="I162" i="29"/>
  <c r="AF167" i="29"/>
  <c r="A163" i="29"/>
  <c r="K163" i="29" s="1"/>
  <c r="H162" i="27"/>
  <c r="E162" i="27"/>
  <c r="B162" i="27"/>
  <c r="F162" i="27"/>
  <c r="C162" i="27"/>
  <c r="G162" i="27"/>
  <c r="D162" i="27"/>
  <c r="I162" i="27"/>
  <c r="A163" i="27"/>
  <c r="S164" i="27"/>
  <c r="J162" i="26"/>
  <c r="I162" i="26"/>
  <c r="K162" i="26"/>
  <c r="C162" i="26"/>
  <c r="E162" i="26"/>
  <c r="B162" i="26"/>
  <c r="D162" i="26"/>
  <c r="F162" i="26"/>
  <c r="L162" i="26"/>
  <c r="M162" i="26"/>
  <c r="H162" i="26"/>
  <c r="G162" i="26"/>
  <c r="W170" i="26"/>
  <c r="A163" i="26"/>
  <c r="K163" i="20"/>
  <c r="D163" i="20"/>
  <c r="G163" i="20"/>
  <c r="B163" i="20"/>
  <c r="N163" i="20"/>
  <c r="L163" i="20"/>
  <c r="V163" i="20"/>
  <c r="T163" i="20"/>
  <c r="J163" i="20"/>
  <c r="R163" i="20"/>
  <c r="A164" i="20"/>
  <c r="C163" i="20"/>
  <c r="Q163" i="20"/>
  <c r="E163" i="20"/>
  <c r="P163" i="20"/>
  <c r="O163" i="20"/>
  <c r="S163" i="20"/>
  <c r="F163" i="20"/>
  <c r="I163" i="20"/>
  <c r="M163" i="20"/>
  <c r="H163" i="20"/>
  <c r="U163" i="20"/>
  <c r="A164" i="22"/>
  <c r="AA171" i="22"/>
  <c r="H163" i="22"/>
  <c r="C163" i="22"/>
  <c r="N163" i="22"/>
  <c r="G163" i="22"/>
  <c r="B163" i="22"/>
  <c r="P163" i="22"/>
  <c r="Q163" i="22"/>
  <c r="O163" i="22"/>
  <c r="I163" i="22"/>
  <c r="E163" i="22"/>
  <c r="K163" i="22"/>
  <c r="F163" i="22"/>
  <c r="L163" i="22"/>
  <c r="M163" i="22"/>
  <c r="J163" i="22"/>
  <c r="D163" i="22"/>
  <c r="AA309" i="9"/>
  <c r="A306" i="9"/>
  <c r="AA246" i="23"/>
  <c r="A240" i="23"/>
  <c r="S165" i="15"/>
  <c r="A163" i="15"/>
  <c r="D162" i="15"/>
  <c r="E162" i="15"/>
  <c r="C162" i="15"/>
  <c r="G162" i="15"/>
  <c r="H162" i="15"/>
  <c r="I162" i="15"/>
  <c r="B162" i="15"/>
  <c r="F162" i="15"/>
  <c r="F163" i="21"/>
  <c r="B163" i="21"/>
  <c r="Q163" i="21"/>
  <c r="O163" i="21"/>
  <c r="J163" i="21"/>
  <c r="L163" i="21"/>
  <c r="I163" i="21"/>
  <c r="K163" i="21"/>
  <c r="N163" i="21"/>
  <c r="C163" i="21"/>
  <c r="E163" i="21"/>
  <c r="M163" i="21"/>
  <c r="D163" i="21"/>
  <c r="H163" i="21"/>
  <c r="P163" i="21"/>
  <c r="G163" i="21"/>
  <c r="A164" i="21"/>
  <c r="E164" i="25"/>
  <c r="B164" i="25"/>
  <c r="G164" i="25"/>
  <c r="C164" i="25"/>
  <c r="F164" i="25"/>
  <c r="D164" i="25"/>
  <c r="A165" i="25"/>
  <c r="Q171" i="25"/>
  <c r="AF170" i="20"/>
  <c r="AA192" i="21"/>
  <c r="A163" i="28"/>
  <c r="AA170" i="28"/>
  <c r="L162" i="28"/>
  <c r="P162" i="28"/>
  <c r="K162" i="28"/>
  <c r="Q162" i="28"/>
  <c r="O162" i="28"/>
  <c r="G162" i="28"/>
  <c r="F162" i="28"/>
  <c r="D162" i="28"/>
  <c r="E162" i="28"/>
  <c r="H162" i="28"/>
  <c r="J162" i="28"/>
  <c r="B162" i="28"/>
  <c r="C162" i="28"/>
  <c r="I162" i="28"/>
  <c r="M162" i="28"/>
  <c r="N162" i="28"/>
  <c r="E27" i="17"/>
  <c r="K32" i="14"/>
  <c r="F165" i="16"/>
  <c r="I165" i="16"/>
  <c r="B165" i="16"/>
  <c r="E165" i="16"/>
  <c r="G165" i="16"/>
  <c r="H165" i="16"/>
  <c r="C165" i="16"/>
  <c r="D165" i="16"/>
  <c r="S170" i="16"/>
  <c r="A166" i="16"/>
  <c r="T34" i="20" l="1"/>
  <c r="E28" i="19" s="1"/>
  <c r="U33" i="20"/>
  <c r="B157" i="19"/>
  <c r="AF168" i="29"/>
  <c r="A164" i="29"/>
  <c r="K164" i="29" s="1"/>
  <c r="G163" i="29"/>
  <c r="T163" i="29"/>
  <c r="F157" i="19" s="1"/>
  <c r="M163" i="29"/>
  <c r="U163" i="29"/>
  <c r="F163" i="29"/>
  <c r="O163" i="29"/>
  <c r="B163" i="29"/>
  <c r="P163" i="29"/>
  <c r="E163" i="29"/>
  <c r="L163" i="29"/>
  <c r="N163" i="29"/>
  <c r="C157" i="19" s="1"/>
  <c r="Q163" i="29"/>
  <c r="V163" i="29"/>
  <c r="C163" i="29"/>
  <c r="J163" i="29"/>
  <c r="D163" i="29"/>
  <c r="I163" i="29"/>
  <c r="R163" i="29"/>
  <c r="E157" i="19" s="1"/>
  <c r="S163" i="29"/>
  <c r="H163" i="29"/>
  <c r="A164" i="27"/>
  <c r="S165" i="27"/>
  <c r="D163" i="27"/>
  <c r="F163" i="27"/>
  <c r="I163" i="27"/>
  <c r="C163" i="27"/>
  <c r="G163" i="27"/>
  <c r="E163" i="27"/>
  <c r="B163" i="27"/>
  <c r="H163" i="27"/>
  <c r="C163" i="26"/>
  <c r="E163" i="26"/>
  <c r="D163" i="26"/>
  <c r="I163" i="26"/>
  <c r="M163" i="26"/>
  <c r="H163" i="26"/>
  <c r="B163" i="26"/>
  <c r="F163" i="26"/>
  <c r="J163" i="26"/>
  <c r="G163" i="26"/>
  <c r="K163" i="26"/>
  <c r="L163" i="26"/>
  <c r="W171" i="26"/>
  <c r="A164" i="26"/>
  <c r="A241" i="23"/>
  <c r="AA247" i="23"/>
  <c r="AA310" i="9"/>
  <c r="A307" i="9"/>
  <c r="C164" i="20"/>
  <c r="U164" i="20"/>
  <c r="R164" i="20"/>
  <c r="I164" i="20"/>
  <c r="O164" i="20"/>
  <c r="L164" i="20"/>
  <c r="F164" i="20"/>
  <c r="T164" i="20"/>
  <c r="M164" i="20"/>
  <c r="H164" i="20"/>
  <c r="J164" i="20"/>
  <c r="E164" i="20"/>
  <c r="D164" i="20"/>
  <c r="P164" i="20"/>
  <c r="A165" i="20"/>
  <c r="B164" i="20"/>
  <c r="V164" i="20"/>
  <c r="S164" i="20"/>
  <c r="G164" i="20"/>
  <c r="K164" i="20"/>
  <c r="N164" i="20"/>
  <c r="Q164" i="20"/>
  <c r="A165" i="22"/>
  <c r="AA172" i="22"/>
  <c r="C164" i="22"/>
  <c r="O164" i="22"/>
  <c r="G164" i="22"/>
  <c r="M164" i="22"/>
  <c r="E164" i="22"/>
  <c r="P164" i="22"/>
  <c r="K164" i="22"/>
  <c r="Q164" i="22"/>
  <c r="L164" i="22"/>
  <c r="J164" i="22"/>
  <c r="B164" i="22"/>
  <c r="F164" i="22"/>
  <c r="D164" i="22"/>
  <c r="H164" i="22"/>
  <c r="I164" i="22"/>
  <c r="N164" i="22"/>
  <c r="G163" i="15"/>
  <c r="D163" i="15"/>
  <c r="H163" i="15"/>
  <c r="F163" i="15"/>
  <c r="C163" i="15"/>
  <c r="E163" i="15"/>
  <c r="B163" i="15"/>
  <c r="I163" i="15"/>
  <c r="S166" i="15"/>
  <c r="A164" i="15"/>
  <c r="C164" i="21"/>
  <c r="H164" i="21"/>
  <c r="K164" i="21"/>
  <c r="G164" i="21"/>
  <c r="O164" i="21"/>
  <c r="F164" i="21"/>
  <c r="J164" i="21"/>
  <c r="E164" i="21"/>
  <c r="N164" i="21"/>
  <c r="P164" i="21"/>
  <c r="I164" i="21"/>
  <c r="B164" i="21"/>
  <c r="M164" i="21"/>
  <c r="D164" i="21"/>
  <c r="Q164" i="21"/>
  <c r="L164" i="21"/>
  <c r="A165" i="21"/>
  <c r="G165" i="25"/>
  <c r="B165" i="25"/>
  <c r="C165" i="25"/>
  <c r="F165" i="25"/>
  <c r="E165" i="25"/>
  <c r="D165" i="25"/>
  <c r="A166" i="25"/>
  <c r="AA171" i="28"/>
  <c r="A164" i="28"/>
  <c r="K163" i="28"/>
  <c r="H163" i="28"/>
  <c r="F163" i="28"/>
  <c r="E163" i="28"/>
  <c r="J163" i="28"/>
  <c r="N163" i="28"/>
  <c r="I163" i="28"/>
  <c r="P163" i="28"/>
  <c r="C163" i="28"/>
  <c r="G163" i="28"/>
  <c r="O163" i="28"/>
  <c r="Q163" i="28"/>
  <c r="D163" i="28"/>
  <c r="L163" i="28"/>
  <c r="M163" i="28"/>
  <c r="B163" i="28"/>
  <c r="AF171" i="20"/>
  <c r="AA193" i="21"/>
  <c r="Q172" i="25"/>
  <c r="D166" i="16"/>
  <c r="G166" i="16"/>
  <c r="E166" i="16"/>
  <c r="H166" i="16"/>
  <c r="B166" i="16"/>
  <c r="I166" i="16"/>
  <c r="F166" i="16"/>
  <c r="C166" i="16"/>
  <c r="S171" i="16"/>
  <c r="A167" i="16"/>
  <c r="E26" i="17"/>
  <c r="K31" i="14"/>
  <c r="U32" i="20" l="1"/>
  <c r="T33" i="20"/>
  <c r="E27" i="19" s="1"/>
  <c r="B158" i="19"/>
  <c r="F164" i="29"/>
  <c r="O164" i="29"/>
  <c r="R164" i="29"/>
  <c r="E158" i="19" s="1"/>
  <c r="G164" i="29"/>
  <c r="Q164" i="29"/>
  <c r="J164" i="29"/>
  <c r="T164" i="29"/>
  <c r="F158" i="19" s="1"/>
  <c r="D164" i="29"/>
  <c r="S164" i="29"/>
  <c r="E164" i="29"/>
  <c r="I164" i="29"/>
  <c r="P164" i="29"/>
  <c r="M164" i="29"/>
  <c r="N164" i="29"/>
  <c r="C158" i="19" s="1"/>
  <c r="C164" i="29"/>
  <c r="B164" i="29"/>
  <c r="V164" i="29"/>
  <c r="U164" i="29"/>
  <c r="H164" i="29"/>
  <c r="L164" i="29"/>
  <c r="AF169" i="29"/>
  <c r="A165" i="29"/>
  <c r="K165" i="29" s="1"/>
  <c r="S166" i="27"/>
  <c r="A165" i="27"/>
  <c r="D164" i="27"/>
  <c r="H164" i="27"/>
  <c r="B164" i="27"/>
  <c r="C164" i="27"/>
  <c r="G164" i="27"/>
  <c r="E164" i="27"/>
  <c r="I164" i="27"/>
  <c r="F164" i="27"/>
  <c r="D164" i="26"/>
  <c r="G164" i="26"/>
  <c r="J164" i="26"/>
  <c r="M164" i="26"/>
  <c r="I164" i="26"/>
  <c r="H164" i="26"/>
  <c r="F164" i="26"/>
  <c r="E164" i="26"/>
  <c r="B164" i="26"/>
  <c r="C164" i="26"/>
  <c r="L164" i="26"/>
  <c r="K164" i="26"/>
  <c r="W172" i="26"/>
  <c r="A165" i="26"/>
  <c r="I165" i="20"/>
  <c r="S165" i="20"/>
  <c r="J165" i="20"/>
  <c r="E165" i="20"/>
  <c r="V165" i="20"/>
  <c r="M165" i="20"/>
  <c r="B165" i="20"/>
  <c r="F165" i="20"/>
  <c r="T165" i="20"/>
  <c r="N165" i="20"/>
  <c r="Q165" i="20"/>
  <c r="A166" i="20"/>
  <c r="K165" i="20"/>
  <c r="C165" i="20"/>
  <c r="G165" i="20"/>
  <c r="U165" i="20"/>
  <c r="D165" i="20"/>
  <c r="P165" i="20"/>
  <c r="R165" i="20"/>
  <c r="H165" i="20"/>
  <c r="O165" i="20"/>
  <c r="L165" i="20"/>
  <c r="AA173" i="22"/>
  <c r="A166" i="22"/>
  <c r="K165" i="22"/>
  <c r="J165" i="22"/>
  <c r="Q165" i="22"/>
  <c r="C165" i="22"/>
  <c r="F165" i="22"/>
  <c r="G165" i="22"/>
  <c r="P165" i="22"/>
  <c r="L165" i="22"/>
  <c r="O165" i="22"/>
  <c r="N165" i="22"/>
  <c r="D165" i="22"/>
  <c r="H165" i="22"/>
  <c r="B165" i="22"/>
  <c r="E165" i="22"/>
  <c r="M165" i="22"/>
  <c r="I165" i="22"/>
  <c r="AA311" i="9"/>
  <c r="A308" i="9"/>
  <c r="AA248" i="23"/>
  <c r="A242" i="23"/>
  <c r="F164" i="15"/>
  <c r="E164" i="15"/>
  <c r="D164" i="15"/>
  <c r="B164" i="15"/>
  <c r="I164" i="15"/>
  <c r="C164" i="15"/>
  <c r="G164" i="15"/>
  <c r="H164" i="15"/>
  <c r="S167" i="15"/>
  <c r="A165" i="15"/>
  <c r="B166" i="25"/>
  <c r="C166" i="25"/>
  <c r="E166" i="25"/>
  <c r="G166" i="25"/>
  <c r="F166" i="25"/>
  <c r="D166" i="25"/>
  <c r="A167" i="25"/>
  <c r="I164" i="28"/>
  <c r="M164" i="28"/>
  <c r="O164" i="28"/>
  <c r="E164" i="28"/>
  <c r="H164" i="28"/>
  <c r="K164" i="28"/>
  <c r="D164" i="28"/>
  <c r="N164" i="28"/>
  <c r="L164" i="28"/>
  <c r="P164" i="28"/>
  <c r="F164" i="28"/>
  <c r="J164" i="28"/>
  <c r="C164" i="28"/>
  <c r="B164" i="28"/>
  <c r="Q164" i="28"/>
  <c r="G164" i="28"/>
  <c r="AA172" i="28"/>
  <c r="A165" i="28"/>
  <c r="AF172" i="20"/>
  <c r="N165" i="21"/>
  <c r="L165" i="21"/>
  <c r="H165" i="21"/>
  <c r="O165" i="21"/>
  <c r="K165" i="21"/>
  <c r="G165" i="21"/>
  <c r="B165" i="21"/>
  <c r="I165" i="21"/>
  <c r="Q165" i="21"/>
  <c r="C165" i="21"/>
  <c r="P165" i="21"/>
  <c r="F165" i="21"/>
  <c r="E165" i="21"/>
  <c r="J165" i="21"/>
  <c r="M165" i="21"/>
  <c r="D165" i="21"/>
  <c r="A166" i="21"/>
  <c r="Q173" i="25"/>
  <c r="AA194" i="21"/>
  <c r="E25" i="17"/>
  <c r="K30" i="14"/>
  <c r="F167" i="16"/>
  <c r="E167" i="16"/>
  <c r="D167" i="16"/>
  <c r="I167" i="16"/>
  <c r="H167" i="16"/>
  <c r="G167" i="16"/>
  <c r="B167" i="16"/>
  <c r="C167" i="16"/>
  <c r="S172" i="16"/>
  <c r="A168" i="16"/>
  <c r="U31" i="20" l="1"/>
  <c r="T32" i="20"/>
  <c r="E26" i="19" s="1"/>
  <c r="B159" i="19"/>
  <c r="O165" i="29"/>
  <c r="N165" i="29"/>
  <c r="C159" i="19" s="1"/>
  <c r="Q165" i="29"/>
  <c r="R165" i="29"/>
  <c r="E159" i="19" s="1"/>
  <c r="V165" i="29"/>
  <c r="F165" i="29"/>
  <c r="B165" i="29"/>
  <c r="T165" i="29"/>
  <c r="F159" i="19" s="1"/>
  <c r="H165" i="29"/>
  <c r="U165" i="29"/>
  <c r="I165" i="29"/>
  <c r="E165" i="29"/>
  <c r="J165" i="29"/>
  <c r="D165" i="29"/>
  <c r="M165" i="29"/>
  <c r="P165" i="29"/>
  <c r="C165" i="29"/>
  <c r="S165" i="29"/>
  <c r="L165" i="29"/>
  <c r="G165" i="29"/>
  <c r="AF170" i="29"/>
  <c r="A166" i="29"/>
  <c r="K166" i="29" s="1"/>
  <c r="E165" i="27"/>
  <c r="G165" i="27"/>
  <c r="F165" i="27"/>
  <c r="D165" i="27"/>
  <c r="C165" i="27"/>
  <c r="B165" i="27"/>
  <c r="H165" i="27"/>
  <c r="I165" i="27"/>
  <c r="A166" i="27"/>
  <c r="S167" i="27"/>
  <c r="D165" i="26"/>
  <c r="J165" i="26"/>
  <c r="G165" i="26"/>
  <c r="H165" i="26"/>
  <c r="I165" i="26"/>
  <c r="L165" i="26"/>
  <c r="B165" i="26"/>
  <c r="M165" i="26"/>
  <c r="F165" i="26"/>
  <c r="K165" i="26"/>
  <c r="C165" i="26"/>
  <c r="E165" i="26"/>
  <c r="W173" i="26"/>
  <c r="A166" i="26"/>
  <c r="AA249" i="23"/>
  <c r="A243" i="23"/>
  <c r="AA312" i="9"/>
  <c r="A309" i="9"/>
  <c r="Q166" i="22"/>
  <c r="D166" i="22"/>
  <c r="F166" i="22"/>
  <c r="E166" i="22"/>
  <c r="I166" i="22"/>
  <c r="H166" i="22"/>
  <c r="L166" i="22"/>
  <c r="P166" i="22"/>
  <c r="J166" i="22"/>
  <c r="C166" i="22"/>
  <c r="B166" i="22"/>
  <c r="G166" i="22"/>
  <c r="K166" i="22"/>
  <c r="O166" i="22"/>
  <c r="N166" i="22"/>
  <c r="M166" i="22"/>
  <c r="A167" i="22"/>
  <c r="AA174" i="22"/>
  <c r="G166" i="20"/>
  <c r="H166" i="20"/>
  <c r="U166" i="20"/>
  <c r="B166" i="20"/>
  <c r="P166" i="20"/>
  <c r="J166" i="20"/>
  <c r="C166" i="20"/>
  <c r="O166" i="20"/>
  <c r="K166" i="20"/>
  <c r="R166" i="20"/>
  <c r="I166" i="20"/>
  <c r="D166" i="20"/>
  <c r="E166" i="20"/>
  <c r="T166" i="20"/>
  <c r="N166" i="20"/>
  <c r="Q166" i="20"/>
  <c r="V166" i="20"/>
  <c r="A167" i="20"/>
  <c r="S166" i="20"/>
  <c r="M166" i="20"/>
  <c r="F166" i="20"/>
  <c r="L166" i="20"/>
  <c r="B165" i="15"/>
  <c r="C165" i="15"/>
  <c r="F165" i="15"/>
  <c r="E165" i="15"/>
  <c r="G165" i="15"/>
  <c r="H165" i="15"/>
  <c r="D165" i="15"/>
  <c r="I165" i="15"/>
  <c r="S168" i="15"/>
  <c r="A166" i="15"/>
  <c r="G165" i="28"/>
  <c r="I165" i="28"/>
  <c r="C165" i="28"/>
  <c r="F165" i="28"/>
  <c r="O165" i="28"/>
  <c r="P165" i="28"/>
  <c r="J165" i="28"/>
  <c r="E165" i="28"/>
  <c r="H165" i="28"/>
  <c r="D165" i="28"/>
  <c r="B165" i="28"/>
  <c r="L165" i="28"/>
  <c r="N165" i="28"/>
  <c r="M165" i="28"/>
  <c r="K165" i="28"/>
  <c r="Q165" i="28"/>
  <c r="AA173" i="28"/>
  <c r="A166" i="28"/>
  <c r="D167" i="25"/>
  <c r="G167" i="25"/>
  <c r="E167" i="25"/>
  <c r="C167" i="25"/>
  <c r="F167" i="25"/>
  <c r="B167" i="25"/>
  <c r="A168" i="25"/>
  <c r="G166" i="21"/>
  <c r="L166" i="21"/>
  <c r="N166" i="21"/>
  <c r="F166" i="21"/>
  <c r="I166" i="21"/>
  <c r="D166" i="21"/>
  <c r="Q166" i="21"/>
  <c r="K166" i="21"/>
  <c r="C166" i="21"/>
  <c r="E166" i="21"/>
  <c r="B166" i="21"/>
  <c r="M166" i="21"/>
  <c r="P166" i="21"/>
  <c r="H166" i="21"/>
  <c r="J166" i="21"/>
  <c r="O166" i="21"/>
  <c r="A167" i="21"/>
  <c r="AA195" i="21"/>
  <c r="Q174" i="25"/>
  <c r="AF173" i="20"/>
  <c r="D168" i="16"/>
  <c r="G168" i="16"/>
  <c r="B168" i="16"/>
  <c r="F168" i="16"/>
  <c r="E168" i="16"/>
  <c r="C168" i="16"/>
  <c r="I168" i="16"/>
  <c r="H168" i="16"/>
  <c r="S173" i="16"/>
  <c r="A169" i="16"/>
  <c r="K29" i="14"/>
  <c r="E23" i="17" s="1"/>
  <c r="E24" i="17"/>
  <c r="U30" i="20" l="1"/>
  <c r="T31" i="20"/>
  <c r="E25" i="19" s="1"/>
  <c r="B160" i="19"/>
  <c r="O166" i="29"/>
  <c r="B166" i="29"/>
  <c r="R166" i="29"/>
  <c r="E160" i="19" s="1"/>
  <c r="P166" i="29"/>
  <c r="N166" i="29"/>
  <c r="C160" i="19" s="1"/>
  <c r="U166" i="29"/>
  <c r="C166" i="29"/>
  <c r="I166" i="29"/>
  <c r="J166" i="29"/>
  <c r="E166" i="29"/>
  <c r="G166" i="29"/>
  <c r="L166" i="29"/>
  <c r="M166" i="29"/>
  <c r="Q166" i="29"/>
  <c r="S166" i="29"/>
  <c r="F166" i="29"/>
  <c r="V166" i="29"/>
  <c r="H166" i="29"/>
  <c r="T166" i="29"/>
  <c r="F160" i="19" s="1"/>
  <c r="D166" i="29"/>
  <c r="AF171" i="29"/>
  <c r="A167" i="29"/>
  <c r="K167" i="29" s="1"/>
  <c r="A167" i="27"/>
  <c r="S168" i="27"/>
  <c r="D166" i="27"/>
  <c r="B166" i="27"/>
  <c r="E166" i="27"/>
  <c r="G166" i="27"/>
  <c r="C166" i="27"/>
  <c r="I166" i="27"/>
  <c r="F166" i="27"/>
  <c r="H166" i="27"/>
  <c r="G166" i="26"/>
  <c r="D166" i="26"/>
  <c r="F166" i="26"/>
  <c r="C166" i="26"/>
  <c r="K166" i="26"/>
  <c r="M166" i="26"/>
  <c r="B166" i="26"/>
  <c r="I166" i="26"/>
  <c r="E166" i="26"/>
  <c r="H166" i="26"/>
  <c r="L166" i="26"/>
  <c r="J166" i="26"/>
  <c r="W174" i="26"/>
  <c r="A167" i="26"/>
  <c r="A168" i="22"/>
  <c r="AA175" i="22"/>
  <c r="J167" i="22"/>
  <c r="K167" i="22"/>
  <c r="H167" i="22"/>
  <c r="B167" i="22"/>
  <c r="D167" i="22"/>
  <c r="O167" i="22"/>
  <c r="N167" i="22"/>
  <c r="C167" i="22"/>
  <c r="F167" i="22"/>
  <c r="P167" i="22"/>
  <c r="E167" i="22"/>
  <c r="Q167" i="22"/>
  <c r="I167" i="22"/>
  <c r="G167" i="22"/>
  <c r="L167" i="22"/>
  <c r="M167" i="22"/>
  <c r="L167" i="20"/>
  <c r="K167" i="20"/>
  <c r="V167" i="20"/>
  <c r="T167" i="20"/>
  <c r="G167" i="20"/>
  <c r="P167" i="20"/>
  <c r="B167" i="20"/>
  <c r="S167" i="20"/>
  <c r="Q167" i="20"/>
  <c r="N167" i="20"/>
  <c r="D167" i="20"/>
  <c r="J167" i="20"/>
  <c r="F167" i="20"/>
  <c r="H167" i="20"/>
  <c r="A168" i="20"/>
  <c r="C167" i="20"/>
  <c r="M167" i="20"/>
  <c r="E167" i="20"/>
  <c r="R167" i="20"/>
  <c r="I167" i="20"/>
  <c r="O167" i="20"/>
  <c r="U167" i="20"/>
  <c r="A310" i="9"/>
  <c r="AA313" i="9"/>
  <c r="AA250" i="23"/>
  <c r="A244" i="23"/>
  <c r="F166" i="15"/>
  <c r="D166" i="15"/>
  <c r="B166" i="15"/>
  <c r="H166" i="15"/>
  <c r="C166" i="15"/>
  <c r="I166" i="15"/>
  <c r="G166" i="15"/>
  <c r="E166" i="15"/>
  <c r="S169" i="15"/>
  <c r="A167" i="15"/>
  <c r="L166" i="28"/>
  <c r="F166" i="28"/>
  <c r="G166" i="28"/>
  <c r="E166" i="28"/>
  <c r="K166" i="28"/>
  <c r="H166" i="28"/>
  <c r="Q166" i="28"/>
  <c r="O166" i="28"/>
  <c r="C166" i="28"/>
  <c r="B166" i="28"/>
  <c r="P166" i="28"/>
  <c r="M166" i="28"/>
  <c r="J166" i="28"/>
  <c r="I166" i="28"/>
  <c r="D166" i="28"/>
  <c r="N166" i="28"/>
  <c r="AA174" i="28"/>
  <c r="A167" i="28"/>
  <c r="G167" i="21"/>
  <c r="M167" i="21"/>
  <c r="B167" i="21"/>
  <c r="D167" i="21"/>
  <c r="F167" i="21"/>
  <c r="H167" i="21"/>
  <c r="P167" i="21"/>
  <c r="C167" i="21"/>
  <c r="L167" i="21"/>
  <c r="Q167" i="21"/>
  <c r="E167" i="21"/>
  <c r="O167" i="21"/>
  <c r="J167" i="21"/>
  <c r="N167" i="21"/>
  <c r="I167" i="21"/>
  <c r="K167" i="21"/>
  <c r="A168" i="21"/>
  <c r="AA196" i="21"/>
  <c r="Q175" i="25"/>
  <c r="AF174" i="20"/>
  <c r="C168" i="25"/>
  <c r="E168" i="25"/>
  <c r="D168" i="25"/>
  <c r="F168" i="25"/>
  <c r="G168" i="25"/>
  <c r="B168" i="25"/>
  <c r="A169" i="25"/>
  <c r="I169" i="16"/>
  <c r="E169" i="16"/>
  <c r="D169" i="16"/>
  <c r="G169" i="16"/>
  <c r="F169" i="16"/>
  <c r="B169" i="16"/>
  <c r="H169" i="16"/>
  <c r="C169" i="16"/>
  <c r="S174" i="16"/>
  <c r="A170" i="16"/>
  <c r="U29" i="20" l="1"/>
  <c r="T29" i="20" s="1"/>
  <c r="E23" i="19" s="1"/>
  <c r="T30" i="20"/>
  <c r="E24" i="19" s="1"/>
  <c r="B161" i="19"/>
  <c r="B167" i="29"/>
  <c r="I167" i="29"/>
  <c r="M167" i="29"/>
  <c r="H167" i="29"/>
  <c r="V167" i="29"/>
  <c r="Q167" i="29"/>
  <c r="G167" i="29"/>
  <c r="E167" i="29"/>
  <c r="U167" i="29"/>
  <c r="C167" i="29"/>
  <c r="O167" i="29"/>
  <c r="P167" i="29"/>
  <c r="L167" i="29"/>
  <c r="S167" i="29"/>
  <c r="D167" i="29"/>
  <c r="R167" i="29"/>
  <c r="E161" i="19" s="1"/>
  <c r="F167" i="29"/>
  <c r="J167" i="29"/>
  <c r="N167" i="29"/>
  <c r="C161" i="19" s="1"/>
  <c r="T167" i="29"/>
  <c r="F161" i="19" s="1"/>
  <c r="AF172" i="29"/>
  <c r="A168" i="29"/>
  <c r="K168" i="29" s="1"/>
  <c r="A168" i="27"/>
  <c r="S169" i="27"/>
  <c r="B167" i="27"/>
  <c r="D167" i="27"/>
  <c r="F167" i="27"/>
  <c r="C167" i="27"/>
  <c r="G167" i="27"/>
  <c r="I167" i="27"/>
  <c r="H167" i="27"/>
  <c r="E167" i="27"/>
  <c r="J167" i="26"/>
  <c r="M167" i="26"/>
  <c r="H167" i="26"/>
  <c r="I167" i="26"/>
  <c r="L167" i="26"/>
  <c r="B167" i="26"/>
  <c r="D167" i="26"/>
  <c r="E167" i="26"/>
  <c r="C167" i="26"/>
  <c r="K167" i="26"/>
  <c r="F167" i="26"/>
  <c r="G167" i="26"/>
  <c r="W175" i="26"/>
  <c r="A168" i="26"/>
  <c r="AA251" i="23"/>
  <c r="A245" i="23"/>
  <c r="AA314" i="9"/>
  <c r="A311" i="9"/>
  <c r="Q168" i="20"/>
  <c r="A169" i="20"/>
  <c r="E168" i="20"/>
  <c r="V168" i="20"/>
  <c r="K168" i="20"/>
  <c r="B168" i="20"/>
  <c r="G168" i="20"/>
  <c r="U168" i="20"/>
  <c r="D168" i="20"/>
  <c r="J168" i="20"/>
  <c r="O168" i="20"/>
  <c r="S168" i="20"/>
  <c r="T168" i="20"/>
  <c r="L168" i="20"/>
  <c r="M168" i="20"/>
  <c r="P168" i="20"/>
  <c r="H168" i="20"/>
  <c r="C168" i="20"/>
  <c r="F168" i="20"/>
  <c r="N168" i="20"/>
  <c r="I168" i="20"/>
  <c r="R168" i="20"/>
  <c r="AA176" i="22"/>
  <c r="A169" i="22"/>
  <c r="J168" i="22"/>
  <c r="L168" i="22"/>
  <c r="K168" i="22"/>
  <c r="Q168" i="22"/>
  <c r="B168" i="22"/>
  <c r="O168" i="22"/>
  <c r="P168" i="22"/>
  <c r="N168" i="22"/>
  <c r="H168" i="22"/>
  <c r="I168" i="22"/>
  <c r="D168" i="22"/>
  <c r="G168" i="22"/>
  <c r="M168" i="22"/>
  <c r="F168" i="22"/>
  <c r="E168" i="22"/>
  <c r="C168" i="22"/>
  <c r="F167" i="15"/>
  <c r="G167" i="15"/>
  <c r="D167" i="15"/>
  <c r="E167" i="15"/>
  <c r="H167" i="15"/>
  <c r="I167" i="15"/>
  <c r="B167" i="15"/>
  <c r="C167" i="15"/>
  <c r="S170" i="15"/>
  <c r="A168" i="15"/>
  <c r="AA197" i="21"/>
  <c r="B167" i="28"/>
  <c r="M167" i="28"/>
  <c r="J167" i="28"/>
  <c r="P167" i="28"/>
  <c r="E167" i="28"/>
  <c r="I167" i="28"/>
  <c r="G167" i="28"/>
  <c r="F167" i="28"/>
  <c r="Q167" i="28"/>
  <c r="N167" i="28"/>
  <c r="D167" i="28"/>
  <c r="O167" i="28"/>
  <c r="L167" i="28"/>
  <c r="H167" i="28"/>
  <c r="K167" i="28"/>
  <c r="C167" i="28"/>
  <c r="H168" i="21"/>
  <c r="O168" i="21"/>
  <c r="P168" i="21"/>
  <c r="J168" i="21"/>
  <c r="D168" i="21"/>
  <c r="E168" i="21"/>
  <c r="N168" i="21"/>
  <c r="I168" i="21"/>
  <c r="M168" i="21"/>
  <c r="Q168" i="21"/>
  <c r="B168" i="21"/>
  <c r="C168" i="21"/>
  <c r="G168" i="21"/>
  <c r="L168" i="21"/>
  <c r="F168" i="21"/>
  <c r="K168" i="21"/>
  <c r="A169" i="21"/>
  <c r="AA175" i="28"/>
  <c r="A168" i="28"/>
  <c r="AF175" i="20"/>
  <c r="Q176" i="25"/>
  <c r="F169" i="25"/>
  <c r="C169" i="25"/>
  <c r="D169" i="25"/>
  <c r="E169" i="25"/>
  <c r="B169" i="25"/>
  <c r="G169" i="25"/>
  <c r="A170" i="25"/>
  <c r="E170" i="16"/>
  <c r="F170" i="16"/>
  <c r="C170" i="16"/>
  <c r="B170" i="16"/>
  <c r="D170" i="16"/>
  <c r="G170" i="16"/>
  <c r="H170" i="16"/>
  <c r="I170" i="16"/>
  <c r="S175" i="16"/>
  <c r="A171" i="16"/>
  <c r="B162" i="19" l="1"/>
  <c r="N168" i="29"/>
  <c r="C162" i="19" s="1"/>
  <c r="D168" i="29"/>
  <c r="J168" i="29"/>
  <c r="P168" i="29"/>
  <c r="M168" i="29"/>
  <c r="L168" i="29"/>
  <c r="H168" i="29"/>
  <c r="F168" i="29"/>
  <c r="Q168" i="29"/>
  <c r="V168" i="29"/>
  <c r="R168" i="29"/>
  <c r="E162" i="19" s="1"/>
  <c r="U168" i="29"/>
  <c r="I168" i="29"/>
  <c r="B168" i="29"/>
  <c r="O168" i="29"/>
  <c r="G168" i="29"/>
  <c r="S168" i="29"/>
  <c r="C168" i="29"/>
  <c r="E168" i="29"/>
  <c r="T168" i="29"/>
  <c r="F162" i="19" s="1"/>
  <c r="AF173" i="29"/>
  <c r="A169" i="29"/>
  <c r="K169" i="29" s="1"/>
  <c r="S170" i="27"/>
  <c r="A169" i="27"/>
  <c r="C168" i="27"/>
  <c r="B168" i="27"/>
  <c r="F168" i="27"/>
  <c r="E168" i="27"/>
  <c r="D168" i="27"/>
  <c r="G168" i="27"/>
  <c r="I168" i="27"/>
  <c r="H168" i="27"/>
  <c r="M168" i="26"/>
  <c r="F168" i="26"/>
  <c r="G168" i="26"/>
  <c r="I168" i="26"/>
  <c r="E168" i="26"/>
  <c r="H168" i="26"/>
  <c r="K168" i="26"/>
  <c r="L168" i="26"/>
  <c r="B168" i="26"/>
  <c r="C168" i="26"/>
  <c r="J168" i="26"/>
  <c r="D168" i="26"/>
  <c r="W176" i="26"/>
  <c r="A169" i="26"/>
  <c r="AA177" i="22"/>
  <c r="A170" i="22"/>
  <c r="G169" i="20"/>
  <c r="D169" i="20"/>
  <c r="I169" i="20"/>
  <c r="T169" i="20"/>
  <c r="C169" i="20"/>
  <c r="V169" i="20"/>
  <c r="J169" i="20"/>
  <c r="H169" i="20"/>
  <c r="F169" i="20"/>
  <c r="U169" i="20"/>
  <c r="Q169" i="20"/>
  <c r="A170" i="20"/>
  <c r="B169" i="20"/>
  <c r="L169" i="20"/>
  <c r="R169" i="20"/>
  <c r="N169" i="20"/>
  <c r="O169" i="20"/>
  <c r="S169" i="20"/>
  <c r="M169" i="20"/>
  <c r="K169" i="20"/>
  <c r="P169" i="20"/>
  <c r="E169" i="20"/>
  <c r="AA315" i="9"/>
  <c r="A312" i="9"/>
  <c r="H169" i="22"/>
  <c r="J169" i="22"/>
  <c r="M169" i="22"/>
  <c r="B169" i="22"/>
  <c r="G169" i="22"/>
  <c r="P169" i="22"/>
  <c r="I169" i="22"/>
  <c r="L169" i="22"/>
  <c r="C169" i="22"/>
  <c r="K169" i="22"/>
  <c r="O169" i="22"/>
  <c r="F169" i="22"/>
  <c r="Q169" i="22"/>
  <c r="E169" i="22"/>
  <c r="N169" i="22"/>
  <c r="D169" i="22"/>
  <c r="AA252" i="23"/>
  <c r="A246" i="23"/>
  <c r="E168" i="15"/>
  <c r="C168" i="15"/>
  <c r="G168" i="15"/>
  <c r="I168" i="15"/>
  <c r="D168" i="15"/>
  <c r="B168" i="15"/>
  <c r="H168" i="15"/>
  <c r="F168" i="15"/>
  <c r="A169" i="15"/>
  <c r="S171" i="15"/>
  <c r="AF176" i="20"/>
  <c r="AA176" i="28"/>
  <c r="A169" i="28"/>
  <c r="I169" i="21"/>
  <c r="M169" i="21"/>
  <c r="P169" i="21"/>
  <c r="J169" i="21"/>
  <c r="D169" i="21"/>
  <c r="E169" i="21"/>
  <c r="K169" i="21"/>
  <c r="B169" i="21"/>
  <c r="C169" i="21"/>
  <c r="O169" i="21"/>
  <c r="N169" i="21"/>
  <c r="Q169" i="21"/>
  <c r="F169" i="21"/>
  <c r="G169" i="21"/>
  <c r="L169" i="21"/>
  <c r="H169" i="21"/>
  <c r="A170" i="21"/>
  <c r="C168" i="28"/>
  <c r="O168" i="28"/>
  <c r="L168" i="28"/>
  <c r="F168" i="28"/>
  <c r="Q168" i="28"/>
  <c r="G168" i="28"/>
  <c r="E168" i="28"/>
  <c r="I168" i="28"/>
  <c r="J168" i="28"/>
  <c r="M168" i="28"/>
  <c r="P168" i="28"/>
  <c r="D168" i="28"/>
  <c r="H168" i="28"/>
  <c r="N168" i="28"/>
  <c r="B168" i="28"/>
  <c r="K168" i="28"/>
  <c r="Q177" i="25"/>
  <c r="AA198" i="21"/>
  <c r="F170" i="25"/>
  <c r="E170" i="25"/>
  <c r="C170" i="25"/>
  <c r="G170" i="25"/>
  <c r="B170" i="25"/>
  <c r="D170" i="25"/>
  <c r="A171" i="25"/>
  <c r="H171" i="16"/>
  <c r="B171" i="16"/>
  <c r="D171" i="16"/>
  <c r="I171" i="16"/>
  <c r="F171" i="16"/>
  <c r="C171" i="16"/>
  <c r="E171" i="16"/>
  <c r="G171" i="16"/>
  <c r="S176" i="16"/>
  <c r="A172" i="16"/>
  <c r="B163" i="19" l="1"/>
  <c r="L169" i="29"/>
  <c r="M169" i="29"/>
  <c r="S169" i="29"/>
  <c r="N169" i="29"/>
  <c r="C163" i="19" s="1"/>
  <c r="C169" i="29"/>
  <c r="I169" i="29"/>
  <c r="V169" i="29"/>
  <c r="P169" i="29"/>
  <c r="Q169" i="29"/>
  <c r="J169" i="29"/>
  <c r="H169" i="29"/>
  <c r="O169" i="29"/>
  <c r="T169" i="29"/>
  <c r="F163" i="19" s="1"/>
  <c r="D169" i="29"/>
  <c r="R169" i="29"/>
  <c r="E163" i="19" s="1"/>
  <c r="G169" i="29"/>
  <c r="E169" i="29"/>
  <c r="F169" i="29"/>
  <c r="B169" i="29"/>
  <c r="U169" i="29"/>
  <c r="AF174" i="29"/>
  <c r="A170" i="29"/>
  <c r="K170" i="29" s="1"/>
  <c r="E169" i="27"/>
  <c r="C169" i="27"/>
  <c r="G169" i="27"/>
  <c r="H169" i="27"/>
  <c r="D169" i="27"/>
  <c r="I169" i="27"/>
  <c r="F169" i="27"/>
  <c r="B169" i="27"/>
  <c r="A170" i="27"/>
  <c r="S171" i="27"/>
  <c r="F169" i="26"/>
  <c r="J169" i="26"/>
  <c r="C169" i="26"/>
  <c r="L169" i="26"/>
  <c r="E169" i="26"/>
  <c r="M169" i="26"/>
  <c r="K169" i="26"/>
  <c r="H169" i="26"/>
  <c r="I169" i="26"/>
  <c r="D169" i="26"/>
  <c r="G169" i="26"/>
  <c r="B169" i="26"/>
  <c r="W177" i="26"/>
  <c r="A170" i="26"/>
  <c r="AA316" i="9"/>
  <c r="A313" i="9"/>
  <c r="AA253" i="23"/>
  <c r="A247" i="23"/>
  <c r="M170" i="20"/>
  <c r="U170" i="20"/>
  <c r="E170" i="20"/>
  <c r="O170" i="20"/>
  <c r="K170" i="20"/>
  <c r="R170" i="20"/>
  <c r="I170" i="20"/>
  <c r="H170" i="20"/>
  <c r="F170" i="20"/>
  <c r="C170" i="20"/>
  <c r="Q170" i="20"/>
  <c r="N170" i="20"/>
  <c r="L170" i="20"/>
  <c r="V170" i="20"/>
  <c r="D170" i="20"/>
  <c r="T170" i="20"/>
  <c r="G170" i="20"/>
  <c r="J170" i="20"/>
  <c r="A171" i="20"/>
  <c r="B170" i="20"/>
  <c r="P170" i="20"/>
  <c r="S170" i="20"/>
  <c r="B170" i="22"/>
  <c r="P170" i="22"/>
  <c r="H170" i="22"/>
  <c r="Q170" i="22"/>
  <c r="M170" i="22"/>
  <c r="N170" i="22"/>
  <c r="O170" i="22"/>
  <c r="D170" i="22"/>
  <c r="E170" i="22"/>
  <c r="C170" i="22"/>
  <c r="I170" i="22"/>
  <c r="L170" i="22"/>
  <c r="J170" i="22"/>
  <c r="K170" i="22"/>
  <c r="F170" i="22"/>
  <c r="G170" i="22"/>
  <c r="AA178" i="22"/>
  <c r="A171" i="22"/>
  <c r="S172" i="15"/>
  <c r="A170" i="15"/>
  <c r="G169" i="15"/>
  <c r="E169" i="15"/>
  <c r="H169" i="15"/>
  <c r="F169" i="15"/>
  <c r="D169" i="15"/>
  <c r="C169" i="15"/>
  <c r="I169" i="15"/>
  <c r="B169" i="15"/>
  <c r="C171" i="25"/>
  <c r="G171" i="25"/>
  <c r="B171" i="25"/>
  <c r="E171" i="25"/>
  <c r="F171" i="25"/>
  <c r="D171" i="25"/>
  <c r="A172" i="25"/>
  <c r="AF177" i="20"/>
  <c r="P170" i="21"/>
  <c r="L170" i="21"/>
  <c r="I170" i="21"/>
  <c r="N170" i="21"/>
  <c r="Q170" i="21"/>
  <c r="D170" i="21"/>
  <c r="B170" i="21"/>
  <c r="H170" i="21"/>
  <c r="G170" i="21"/>
  <c r="K170" i="21"/>
  <c r="J170" i="21"/>
  <c r="F170" i="21"/>
  <c r="M170" i="21"/>
  <c r="C170" i="21"/>
  <c r="E170" i="21"/>
  <c r="O170" i="21"/>
  <c r="A171" i="21"/>
  <c r="AA177" i="28"/>
  <c r="A170" i="28"/>
  <c r="AA199" i="21"/>
  <c r="J169" i="28"/>
  <c r="C169" i="28"/>
  <c r="B169" i="28"/>
  <c r="I169" i="28"/>
  <c r="K169" i="28"/>
  <c r="L169" i="28"/>
  <c r="Q169" i="28"/>
  <c r="P169" i="28"/>
  <c r="F169" i="28"/>
  <c r="O169" i="28"/>
  <c r="H169" i="28"/>
  <c r="G169" i="28"/>
  <c r="D169" i="28"/>
  <c r="M169" i="28"/>
  <c r="E169" i="28"/>
  <c r="N169" i="28"/>
  <c r="Q178" i="25"/>
  <c r="D172" i="16"/>
  <c r="I172" i="16"/>
  <c r="E172" i="16"/>
  <c r="B172" i="16"/>
  <c r="F172" i="16"/>
  <c r="C172" i="16"/>
  <c r="G172" i="16"/>
  <c r="H172" i="16"/>
  <c r="S177" i="16"/>
  <c r="A173" i="16"/>
  <c r="B164" i="19" l="1"/>
  <c r="B170" i="29"/>
  <c r="G170" i="29"/>
  <c r="L170" i="29"/>
  <c r="N170" i="29"/>
  <c r="C164" i="19" s="1"/>
  <c r="D170" i="29"/>
  <c r="E170" i="29"/>
  <c r="S170" i="29"/>
  <c r="J170" i="29"/>
  <c r="R170" i="29"/>
  <c r="E164" i="19" s="1"/>
  <c r="F170" i="29"/>
  <c r="C170" i="29"/>
  <c r="V170" i="29"/>
  <c r="I170" i="29"/>
  <c r="U170" i="29"/>
  <c r="Q170" i="29"/>
  <c r="O170" i="29"/>
  <c r="P170" i="29"/>
  <c r="T170" i="29"/>
  <c r="F164" i="19" s="1"/>
  <c r="H170" i="29"/>
  <c r="M170" i="29"/>
  <c r="AF175" i="29"/>
  <c r="A171" i="29"/>
  <c r="K171" i="29" s="1"/>
  <c r="A171" i="27"/>
  <c r="S172" i="27"/>
  <c r="C170" i="27"/>
  <c r="F170" i="27"/>
  <c r="B170" i="27"/>
  <c r="I170" i="27"/>
  <c r="G170" i="27"/>
  <c r="D170" i="27"/>
  <c r="H170" i="27"/>
  <c r="E170" i="27"/>
  <c r="L170" i="26"/>
  <c r="C170" i="26"/>
  <c r="F170" i="26"/>
  <c r="D170" i="26"/>
  <c r="H170" i="26"/>
  <c r="B170" i="26"/>
  <c r="E170" i="26"/>
  <c r="K170" i="26"/>
  <c r="J170" i="26"/>
  <c r="M170" i="26"/>
  <c r="G170" i="26"/>
  <c r="I170" i="26"/>
  <c r="W178" i="26"/>
  <c r="A171" i="26"/>
  <c r="B171" i="22"/>
  <c r="Q171" i="22"/>
  <c r="D171" i="22"/>
  <c r="K171" i="22"/>
  <c r="O171" i="22"/>
  <c r="J171" i="22"/>
  <c r="N171" i="22"/>
  <c r="E171" i="22"/>
  <c r="P171" i="22"/>
  <c r="I171" i="22"/>
  <c r="M171" i="22"/>
  <c r="L171" i="22"/>
  <c r="C171" i="22"/>
  <c r="F171" i="22"/>
  <c r="H171" i="22"/>
  <c r="G171" i="22"/>
  <c r="AA179" i="22"/>
  <c r="A172" i="22"/>
  <c r="T171" i="20"/>
  <c r="O171" i="20"/>
  <c r="L171" i="20"/>
  <c r="N171" i="20"/>
  <c r="I171" i="20"/>
  <c r="J171" i="20"/>
  <c r="K171" i="20"/>
  <c r="H171" i="20"/>
  <c r="M171" i="20"/>
  <c r="S171" i="20"/>
  <c r="V171" i="20"/>
  <c r="D171" i="20"/>
  <c r="Q171" i="20"/>
  <c r="C171" i="20"/>
  <c r="A172" i="20"/>
  <c r="B171" i="20"/>
  <c r="F171" i="20"/>
  <c r="R171" i="20"/>
  <c r="G171" i="20"/>
  <c r="U171" i="20"/>
  <c r="E171" i="20"/>
  <c r="P171" i="20"/>
  <c r="A248" i="23"/>
  <c r="AA254" i="23"/>
  <c r="AA317" i="9"/>
  <c r="A314" i="9"/>
  <c r="G170" i="15"/>
  <c r="I170" i="15"/>
  <c r="F170" i="15"/>
  <c r="E170" i="15"/>
  <c r="H170" i="15"/>
  <c r="B170" i="15"/>
  <c r="D170" i="15"/>
  <c r="C170" i="15"/>
  <c r="S173" i="15"/>
  <c r="A171" i="15"/>
  <c r="AA200" i="21"/>
  <c r="H170" i="28"/>
  <c r="F170" i="28"/>
  <c r="J170" i="28"/>
  <c r="L170" i="28"/>
  <c r="G170" i="28"/>
  <c r="N170" i="28"/>
  <c r="O170" i="28"/>
  <c r="Q170" i="28"/>
  <c r="I170" i="28"/>
  <c r="B170" i="28"/>
  <c r="K170" i="28"/>
  <c r="C170" i="28"/>
  <c r="E170" i="28"/>
  <c r="P170" i="28"/>
  <c r="M170" i="28"/>
  <c r="D170" i="28"/>
  <c r="AF178" i="20"/>
  <c r="A171" i="28"/>
  <c r="AA178" i="28"/>
  <c r="H171" i="21"/>
  <c r="D171" i="21"/>
  <c r="N171" i="21"/>
  <c r="E171" i="21"/>
  <c r="O171" i="21"/>
  <c r="B171" i="21"/>
  <c r="F171" i="21"/>
  <c r="C171" i="21"/>
  <c r="M171" i="21"/>
  <c r="J171" i="21"/>
  <c r="G171" i="21"/>
  <c r="L171" i="21"/>
  <c r="K171" i="21"/>
  <c r="Q171" i="21"/>
  <c r="I171" i="21"/>
  <c r="P171" i="21"/>
  <c r="A172" i="21"/>
  <c r="G172" i="25"/>
  <c r="B172" i="25"/>
  <c r="F172" i="25"/>
  <c r="C172" i="25"/>
  <c r="E172" i="25"/>
  <c r="D172" i="25"/>
  <c r="A173" i="25"/>
  <c r="Q179" i="25"/>
  <c r="I173" i="16"/>
  <c r="H173" i="16"/>
  <c r="C173" i="16"/>
  <c r="E173" i="16"/>
  <c r="G173" i="16"/>
  <c r="B173" i="16"/>
  <c r="D173" i="16"/>
  <c r="F173" i="16"/>
  <c r="S178" i="16"/>
  <c r="A174" i="16"/>
  <c r="B165" i="19" l="1"/>
  <c r="G171" i="29"/>
  <c r="Q171" i="29"/>
  <c r="S171" i="29"/>
  <c r="B171" i="29"/>
  <c r="R171" i="29"/>
  <c r="E165" i="19" s="1"/>
  <c r="M171" i="29"/>
  <c r="E171" i="29"/>
  <c r="C171" i="29"/>
  <c r="T171" i="29"/>
  <c r="F165" i="19" s="1"/>
  <c r="V171" i="29"/>
  <c r="L171" i="29"/>
  <c r="N171" i="29"/>
  <c r="C165" i="19" s="1"/>
  <c r="O171" i="29"/>
  <c r="J171" i="29"/>
  <c r="F171" i="29"/>
  <c r="I171" i="29"/>
  <c r="U171" i="29"/>
  <c r="P171" i="29"/>
  <c r="H171" i="29"/>
  <c r="D171" i="29"/>
  <c r="AF176" i="29"/>
  <c r="A172" i="29"/>
  <c r="K172" i="29" s="1"/>
  <c r="A172" i="27"/>
  <c r="S173" i="27"/>
  <c r="E171" i="27"/>
  <c r="D171" i="27"/>
  <c r="G171" i="27"/>
  <c r="C171" i="27"/>
  <c r="H171" i="27"/>
  <c r="B171" i="27"/>
  <c r="F171" i="27"/>
  <c r="I171" i="27"/>
  <c r="F171" i="26"/>
  <c r="L171" i="26"/>
  <c r="E171" i="26"/>
  <c r="K171" i="26"/>
  <c r="H171" i="26"/>
  <c r="B171" i="26"/>
  <c r="D171" i="26"/>
  <c r="C171" i="26"/>
  <c r="G171" i="26"/>
  <c r="I171" i="26"/>
  <c r="J171" i="26"/>
  <c r="M171" i="26"/>
  <c r="W179" i="26"/>
  <c r="A172" i="26"/>
  <c r="AA318" i="9"/>
  <c r="A315" i="9"/>
  <c r="AA255" i="23"/>
  <c r="A249" i="23"/>
  <c r="D172" i="22"/>
  <c r="L172" i="22"/>
  <c r="I172" i="22"/>
  <c r="M172" i="22"/>
  <c r="H172" i="22"/>
  <c r="C172" i="22"/>
  <c r="K172" i="22"/>
  <c r="N172" i="22"/>
  <c r="B172" i="22"/>
  <c r="O172" i="22"/>
  <c r="Q172" i="22"/>
  <c r="P172" i="22"/>
  <c r="E172" i="22"/>
  <c r="J172" i="22"/>
  <c r="F172" i="22"/>
  <c r="G172" i="22"/>
  <c r="A173" i="22"/>
  <c r="AA180" i="22"/>
  <c r="C172" i="20"/>
  <c r="D172" i="20"/>
  <c r="G172" i="20"/>
  <c r="Q172" i="20"/>
  <c r="M172" i="20"/>
  <c r="S172" i="20"/>
  <c r="B172" i="20"/>
  <c r="A173" i="20"/>
  <c r="F172" i="20"/>
  <c r="J172" i="20"/>
  <c r="N172" i="20"/>
  <c r="E172" i="20"/>
  <c r="R172" i="20"/>
  <c r="K172" i="20"/>
  <c r="V172" i="20"/>
  <c r="L172" i="20"/>
  <c r="T172" i="20"/>
  <c r="P172" i="20"/>
  <c r="I172" i="20"/>
  <c r="H172" i="20"/>
  <c r="O172" i="20"/>
  <c r="U172" i="20"/>
  <c r="G171" i="15"/>
  <c r="F171" i="15"/>
  <c r="I171" i="15"/>
  <c r="E171" i="15"/>
  <c r="B171" i="15"/>
  <c r="H171" i="15"/>
  <c r="D171" i="15"/>
  <c r="C171" i="15"/>
  <c r="S174" i="15"/>
  <c r="A172" i="15"/>
  <c r="Q180" i="25"/>
  <c r="D172" i="21"/>
  <c r="L172" i="21"/>
  <c r="H172" i="21"/>
  <c r="F172" i="21"/>
  <c r="O172" i="21"/>
  <c r="G172" i="21"/>
  <c r="J172" i="21"/>
  <c r="K172" i="21"/>
  <c r="B172" i="21"/>
  <c r="M172" i="21"/>
  <c r="E172" i="21"/>
  <c r="Q172" i="21"/>
  <c r="N172" i="21"/>
  <c r="I172" i="21"/>
  <c r="C172" i="21"/>
  <c r="P172" i="21"/>
  <c r="A173" i="21"/>
  <c r="AA179" i="28"/>
  <c r="A172" i="28"/>
  <c r="AA201" i="21"/>
  <c r="AF179" i="20"/>
  <c r="B173" i="25"/>
  <c r="E173" i="25"/>
  <c r="G173" i="25"/>
  <c r="F173" i="25"/>
  <c r="C173" i="25"/>
  <c r="D173" i="25"/>
  <c r="A174" i="25"/>
  <c r="P171" i="28"/>
  <c r="F171" i="28"/>
  <c r="M171" i="28"/>
  <c r="O171" i="28"/>
  <c r="Q171" i="28"/>
  <c r="N171" i="28"/>
  <c r="L171" i="28"/>
  <c r="D171" i="28"/>
  <c r="H171" i="28"/>
  <c r="C171" i="28"/>
  <c r="I171" i="28"/>
  <c r="E171" i="28"/>
  <c r="K171" i="28"/>
  <c r="J171" i="28"/>
  <c r="B171" i="28"/>
  <c r="G171" i="28"/>
  <c r="G174" i="16"/>
  <c r="H174" i="16"/>
  <c r="B174" i="16"/>
  <c r="I174" i="16"/>
  <c r="D174" i="16"/>
  <c r="C174" i="16"/>
  <c r="E174" i="16"/>
  <c r="F174" i="16"/>
  <c r="S179" i="16"/>
  <c r="A175" i="16"/>
  <c r="B166" i="19" l="1"/>
  <c r="U172" i="29"/>
  <c r="O172" i="29"/>
  <c r="D172" i="29"/>
  <c r="M172" i="29"/>
  <c r="B172" i="29"/>
  <c r="H172" i="29"/>
  <c r="Q172" i="29"/>
  <c r="L172" i="29"/>
  <c r="F172" i="29"/>
  <c r="E172" i="29"/>
  <c r="P172" i="29"/>
  <c r="T172" i="29"/>
  <c r="F166" i="19" s="1"/>
  <c r="C172" i="29"/>
  <c r="R172" i="29"/>
  <c r="E166" i="19" s="1"/>
  <c r="V172" i="29"/>
  <c r="N172" i="29"/>
  <c r="C166" i="19" s="1"/>
  <c r="J172" i="29"/>
  <c r="G172" i="29"/>
  <c r="I172" i="29"/>
  <c r="S172" i="29"/>
  <c r="AF177" i="29"/>
  <c r="A173" i="29"/>
  <c r="K173" i="29" s="1"/>
  <c r="S174" i="27"/>
  <c r="A173" i="27"/>
  <c r="I172" i="27"/>
  <c r="B172" i="27"/>
  <c r="D172" i="27"/>
  <c r="C172" i="27"/>
  <c r="F172" i="27"/>
  <c r="H172" i="27"/>
  <c r="G172" i="27"/>
  <c r="E172" i="27"/>
  <c r="F172" i="26"/>
  <c r="J172" i="26"/>
  <c r="G172" i="26"/>
  <c r="I172" i="26"/>
  <c r="H172" i="26"/>
  <c r="M172" i="26"/>
  <c r="D172" i="26"/>
  <c r="C172" i="26"/>
  <c r="B172" i="26"/>
  <c r="E172" i="26"/>
  <c r="K172" i="26"/>
  <c r="L172" i="26"/>
  <c r="W180" i="26"/>
  <c r="A173" i="26"/>
  <c r="V173" i="20"/>
  <c r="H173" i="20"/>
  <c r="M173" i="20"/>
  <c r="O173" i="20"/>
  <c r="D173" i="20"/>
  <c r="N173" i="20"/>
  <c r="U173" i="20"/>
  <c r="B173" i="20"/>
  <c r="T173" i="20"/>
  <c r="R173" i="20"/>
  <c r="L173" i="20"/>
  <c r="C173" i="20"/>
  <c r="S173" i="20"/>
  <c r="I173" i="20"/>
  <c r="P173" i="20"/>
  <c r="Q173" i="20"/>
  <c r="A174" i="20"/>
  <c r="K173" i="20"/>
  <c r="G173" i="20"/>
  <c r="F173" i="20"/>
  <c r="E173" i="20"/>
  <c r="J173" i="20"/>
  <c r="AA256" i="23"/>
  <c r="A250" i="23"/>
  <c r="AA181" i="22"/>
  <c r="A174" i="22"/>
  <c r="C173" i="22"/>
  <c r="D173" i="22"/>
  <c r="B173" i="22"/>
  <c r="M173" i="22"/>
  <c r="O173" i="22"/>
  <c r="P173" i="22"/>
  <c r="N173" i="22"/>
  <c r="I173" i="22"/>
  <c r="J173" i="22"/>
  <c r="L173" i="22"/>
  <c r="Q173" i="22"/>
  <c r="G173" i="22"/>
  <c r="K173" i="22"/>
  <c r="H173" i="22"/>
  <c r="F173" i="22"/>
  <c r="E173" i="22"/>
  <c r="AA319" i="9"/>
  <c r="A316" i="9"/>
  <c r="C172" i="15"/>
  <c r="I172" i="15"/>
  <c r="D172" i="15"/>
  <c r="H172" i="15"/>
  <c r="F172" i="15"/>
  <c r="E172" i="15"/>
  <c r="G172" i="15"/>
  <c r="B172" i="15"/>
  <c r="A173" i="15"/>
  <c r="S175" i="15"/>
  <c r="F173" i="21"/>
  <c r="I173" i="21"/>
  <c r="L173" i="21"/>
  <c r="Q173" i="21"/>
  <c r="H173" i="21"/>
  <c r="D173" i="21"/>
  <c r="N173" i="21"/>
  <c r="O173" i="21"/>
  <c r="P173" i="21"/>
  <c r="J173" i="21"/>
  <c r="B173" i="21"/>
  <c r="K173" i="21"/>
  <c r="M173" i="21"/>
  <c r="C173" i="21"/>
  <c r="G173" i="21"/>
  <c r="E173" i="21"/>
  <c r="A174" i="21"/>
  <c r="Q181" i="25"/>
  <c r="AA180" i="28"/>
  <c r="A173" i="28"/>
  <c r="P172" i="28"/>
  <c r="Q172" i="28"/>
  <c r="B172" i="28"/>
  <c r="C172" i="28"/>
  <c r="K172" i="28"/>
  <c r="J172" i="28"/>
  <c r="O172" i="28"/>
  <c r="D172" i="28"/>
  <c r="I172" i="28"/>
  <c r="F172" i="28"/>
  <c r="H172" i="28"/>
  <c r="M172" i="28"/>
  <c r="G172" i="28"/>
  <c r="E172" i="28"/>
  <c r="N172" i="28"/>
  <c r="L172" i="28"/>
  <c r="E174" i="25"/>
  <c r="C174" i="25"/>
  <c r="G174" i="25"/>
  <c r="D174" i="25"/>
  <c r="B174" i="25"/>
  <c r="F174" i="25"/>
  <c r="A175" i="25"/>
  <c r="AF180" i="20"/>
  <c r="AA202" i="21"/>
  <c r="D175" i="16"/>
  <c r="F175" i="16"/>
  <c r="G175" i="16"/>
  <c r="I175" i="16"/>
  <c r="B175" i="16"/>
  <c r="H175" i="16"/>
  <c r="E175" i="16"/>
  <c r="C175" i="16"/>
  <c r="S180" i="16"/>
  <c r="A176" i="16"/>
  <c r="B167" i="19" l="1"/>
  <c r="I173" i="29"/>
  <c r="S173" i="29"/>
  <c r="B173" i="29"/>
  <c r="G173" i="29"/>
  <c r="E173" i="29"/>
  <c r="J173" i="29"/>
  <c r="H173" i="29"/>
  <c r="M173" i="29"/>
  <c r="D173" i="29"/>
  <c r="U173" i="29"/>
  <c r="O173" i="29"/>
  <c r="F173" i="29"/>
  <c r="L173" i="29"/>
  <c r="N173" i="29"/>
  <c r="C167" i="19" s="1"/>
  <c r="T173" i="29"/>
  <c r="F167" i="19" s="1"/>
  <c r="P173" i="29"/>
  <c r="V173" i="29"/>
  <c r="C173" i="29"/>
  <c r="R173" i="29"/>
  <c r="E167" i="19" s="1"/>
  <c r="Q173" i="29"/>
  <c r="AF178" i="29"/>
  <c r="A174" i="29"/>
  <c r="K174" i="29" s="1"/>
  <c r="E173" i="27"/>
  <c r="I173" i="27"/>
  <c r="C173" i="27"/>
  <c r="F173" i="27"/>
  <c r="D173" i="27"/>
  <c r="G173" i="27"/>
  <c r="B173" i="27"/>
  <c r="H173" i="27"/>
  <c r="S175" i="27"/>
  <c r="A174" i="27"/>
  <c r="E173" i="26"/>
  <c r="D173" i="26"/>
  <c r="F173" i="26"/>
  <c r="G173" i="26"/>
  <c r="J173" i="26"/>
  <c r="B173" i="26"/>
  <c r="H173" i="26"/>
  <c r="L173" i="26"/>
  <c r="M173" i="26"/>
  <c r="C173" i="26"/>
  <c r="K173" i="26"/>
  <c r="I173" i="26"/>
  <c r="W181" i="26"/>
  <c r="A174" i="26"/>
  <c r="J174" i="22"/>
  <c r="F174" i="22"/>
  <c r="E174" i="22"/>
  <c r="C174" i="22"/>
  <c r="H174" i="22"/>
  <c r="O174" i="22"/>
  <c r="G174" i="22"/>
  <c r="P174" i="22"/>
  <c r="I174" i="22"/>
  <c r="D174" i="22"/>
  <c r="N174" i="22"/>
  <c r="Q174" i="22"/>
  <c r="K174" i="22"/>
  <c r="M174" i="22"/>
  <c r="L174" i="22"/>
  <c r="B174" i="22"/>
  <c r="A175" i="22"/>
  <c r="AA182" i="22"/>
  <c r="AA320" i="9"/>
  <c r="A317" i="9"/>
  <c r="AA257" i="23"/>
  <c r="A251" i="23"/>
  <c r="E174" i="20"/>
  <c r="S174" i="20"/>
  <c r="B174" i="20"/>
  <c r="J174" i="20"/>
  <c r="M174" i="20"/>
  <c r="L174" i="20"/>
  <c r="G174" i="20"/>
  <c r="D174" i="20"/>
  <c r="U174" i="20"/>
  <c r="R174" i="20"/>
  <c r="F174" i="20"/>
  <c r="H174" i="20"/>
  <c r="C174" i="20"/>
  <c r="T174" i="20"/>
  <c r="K174" i="20"/>
  <c r="P174" i="20"/>
  <c r="Q174" i="20"/>
  <c r="O174" i="20"/>
  <c r="A175" i="20"/>
  <c r="V174" i="20"/>
  <c r="I174" i="20"/>
  <c r="N174" i="20"/>
  <c r="A174" i="15"/>
  <c r="S176" i="15"/>
  <c r="C173" i="15"/>
  <c r="B173" i="15"/>
  <c r="G173" i="15"/>
  <c r="D173" i="15"/>
  <c r="E173" i="15"/>
  <c r="H173" i="15"/>
  <c r="I173" i="15"/>
  <c r="F173" i="15"/>
  <c r="F174" i="21"/>
  <c r="C174" i="21"/>
  <c r="I174" i="21"/>
  <c r="O174" i="21"/>
  <c r="H174" i="21"/>
  <c r="D174" i="21"/>
  <c r="G174" i="21"/>
  <c r="E174" i="21"/>
  <c r="Q174" i="21"/>
  <c r="B174" i="21"/>
  <c r="L174" i="21"/>
  <c r="M174" i="21"/>
  <c r="K174" i="21"/>
  <c r="P174" i="21"/>
  <c r="J174" i="21"/>
  <c r="N174" i="21"/>
  <c r="A175" i="21"/>
  <c r="Q182" i="25"/>
  <c r="AA203" i="21"/>
  <c r="AF181" i="20"/>
  <c r="C175" i="25"/>
  <c r="B175" i="25"/>
  <c r="E175" i="25"/>
  <c r="F175" i="25"/>
  <c r="G175" i="25"/>
  <c r="D175" i="25"/>
  <c r="A176" i="25"/>
  <c r="L173" i="28"/>
  <c r="C173" i="28"/>
  <c r="K173" i="28"/>
  <c r="D173" i="28"/>
  <c r="N173" i="28"/>
  <c r="G173" i="28"/>
  <c r="Q173" i="28"/>
  <c r="P173" i="28"/>
  <c r="B173" i="28"/>
  <c r="O173" i="28"/>
  <c r="M173" i="28"/>
  <c r="F173" i="28"/>
  <c r="I173" i="28"/>
  <c r="E173" i="28"/>
  <c r="H173" i="28"/>
  <c r="J173" i="28"/>
  <c r="AA181" i="28"/>
  <c r="A174" i="28"/>
  <c r="D176" i="16"/>
  <c r="I176" i="16"/>
  <c r="C176" i="16"/>
  <c r="B176" i="16"/>
  <c r="G176" i="16"/>
  <c r="F176" i="16"/>
  <c r="E176" i="16"/>
  <c r="H176" i="16"/>
  <c r="S181" i="16"/>
  <c r="A177" i="16"/>
  <c r="B168" i="19" l="1"/>
  <c r="I174" i="29"/>
  <c r="F174" i="29"/>
  <c r="D174" i="29"/>
  <c r="P174" i="29"/>
  <c r="O174" i="29"/>
  <c r="L174" i="29"/>
  <c r="S174" i="29"/>
  <c r="H174" i="29"/>
  <c r="R174" i="29"/>
  <c r="E168" i="19" s="1"/>
  <c r="M174" i="29"/>
  <c r="J174" i="29"/>
  <c r="B174" i="29"/>
  <c r="U174" i="29"/>
  <c r="G174" i="29"/>
  <c r="C174" i="29"/>
  <c r="T174" i="29"/>
  <c r="F168" i="19" s="1"/>
  <c r="E174" i="29"/>
  <c r="N174" i="29"/>
  <c r="C168" i="19" s="1"/>
  <c r="V174" i="29"/>
  <c r="Q174" i="29"/>
  <c r="AF179" i="29"/>
  <c r="A175" i="29"/>
  <c r="K175" i="29" s="1"/>
  <c r="B174" i="27"/>
  <c r="H174" i="27"/>
  <c r="E174" i="27"/>
  <c r="D174" i="27"/>
  <c r="G174" i="27"/>
  <c r="C174" i="27"/>
  <c r="F174" i="27"/>
  <c r="I174" i="27"/>
  <c r="S176" i="27"/>
  <c r="A175" i="27"/>
  <c r="L174" i="26"/>
  <c r="E174" i="26"/>
  <c r="B174" i="26"/>
  <c r="H174" i="26"/>
  <c r="G174" i="26"/>
  <c r="C174" i="26"/>
  <c r="I174" i="26"/>
  <c r="M174" i="26"/>
  <c r="J174" i="26"/>
  <c r="K174" i="26"/>
  <c r="D174" i="26"/>
  <c r="F174" i="26"/>
  <c r="W182" i="26"/>
  <c r="A175" i="26"/>
  <c r="A318" i="9"/>
  <c r="AA321" i="9"/>
  <c r="A176" i="22"/>
  <c r="AA183" i="22"/>
  <c r="D175" i="22"/>
  <c r="C175" i="22"/>
  <c r="Q175" i="22"/>
  <c r="N175" i="22"/>
  <c r="B175" i="22"/>
  <c r="H175" i="22"/>
  <c r="P175" i="22"/>
  <c r="O175" i="22"/>
  <c r="L175" i="22"/>
  <c r="J175" i="22"/>
  <c r="I175" i="22"/>
  <c r="E175" i="22"/>
  <c r="F175" i="22"/>
  <c r="K175" i="22"/>
  <c r="M175" i="22"/>
  <c r="G175" i="22"/>
  <c r="U175" i="20"/>
  <c r="D175" i="20"/>
  <c r="Q175" i="20"/>
  <c r="V175" i="20"/>
  <c r="O175" i="20"/>
  <c r="P175" i="20"/>
  <c r="T175" i="20"/>
  <c r="K175" i="20"/>
  <c r="C175" i="20"/>
  <c r="E175" i="20"/>
  <c r="I175" i="20"/>
  <c r="F175" i="20"/>
  <c r="S175" i="20"/>
  <c r="L175" i="20"/>
  <c r="J175" i="20"/>
  <c r="G175" i="20"/>
  <c r="B175" i="20"/>
  <c r="R175" i="20"/>
  <c r="M175" i="20"/>
  <c r="A176" i="20"/>
  <c r="N175" i="20"/>
  <c r="H175" i="20"/>
  <c r="AA258" i="23"/>
  <c r="A252" i="23"/>
  <c r="S177" i="15"/>
  <c r="A175" i="15"/>
  <c r="C174" i="15"/>
  <c r="B174" i="15"/>
  <c r="G174" i="15"/>
  <c r="H174" i="15"/>
  <c r="E174" i="15"/>
  <c r="F174" i="15"/>
  <c r="I174" i="15"/>
  <c r="D174" i="15"/>
  <c r="D174" i="28"/>
  <c r="K174" i="28"/>
  <c r="H174" i="28"/>
  <c r="L174" i="28"/>
  <c r="B174" i="28"/>
  <c r="Q174" i="28"/>
  <c r="J174" i="28"/>
  <c r="I174" i="28"/>
  <c r="E174" i="28"/>
  <c r="P174" i="28"/>
  <c r="M174" i="28"/>
  <c r="O174" i="28"/>
  <c r="C174" i="28"/>
  <c r="N174" i="28"/>
  <c r="F174" i="28"/>
  <c r="G174" i="28"/>
  <c r="Q183" i="25"/>
  <c r="AA182" i="28"/>
  <c r="A175" i="28"/>
  <c r="O175" i="21"/>
  <c r="F175" i="21"/>
  <c r="C175" i="21"/>
  <c r="N175" i="21"/>
  <c r="Q175" i="21"/>
  <c r="G175" i="21"/>
  <c r="K175" i="21"/>
  <c r="B175" i="21"/>
  <c r="D175" i="21"/>
  <c r="P175" i="21"/>
  <c r="M175" i="21"/>
  <c r="J175" i="21"/>
  <c r="H175" i="21"/>
  <c r="L175" i="21"/>
  <c r="I175" i="21"/>
  <c r="E175" i="21"/>
  <c r="A176" i="21"/>
  <c r="AA204" i="21"/>
  <c r="AF182" i="20"/>
  <c r="B176" i="25"/>
  <c r="G176" i="25"/>
  <c r="D176" i="25"/>
  <c r="C176" i="25"/>
  <c r="F176" i="25"/>
  <c r="E176" i="25"/>
  <c r="A177" i="25"/>
  <c r="G177" i="16"/>
  <c r="B177" i="16"/>
  <c r="F177" i="16"/>
  <c r="I177" i="16"/>
  <c r="D177" i="16"/>
  <c r="E177" i="16"/>
  <c r="H177" i="16"/>
  <c r="C177" i="16"/>
  <c r="S182" i="16"/>
  <c r="A178" i="16"/>
  <c r="B169" i="19" l="1"/>
  <c r="J175" i="29"/>
  <c r="I175" i="29"/>
  <c r="G175" i="29"/>
  <c r="R175" i="29"/>
  <c r="E169" i="19" s="1"/>
  <c r="S175" i="29"/>
  <c r="N175" i="29"/>
  <c r="C169" i="19" s="1"/>
  <c r="P175" i="29"/>
  <c r="D175" i="29"/>
  <c r="U175" i="29"/>
  <c r="V175" i="29"/>
  <c r="O175" i="29"/>
  <c r="M175" i="29"/>
  <c r="H175" i="29"/>
  <c r="B175" i="29"/>
  <c r="T175" i="29"/>
  <c r="F169" i="19" s="1"/>
  <c r="C175" i="29"/>
  <c r="L175" i="29"/>
  <c r="F175" i="29"/>
  <c r="Q175" i="29"/>
  <c r="E175" i="29"/>
  <c r="AF180" i="29"/>
  <c r="A176" i="29"/>
  <c r="K176" i="29" s="1"/>
  <c r="I175" i="27"/>
  <c r="D175" i="27"/>
  <c r="E175" i="27"/>
  <c r="G175" i="27"/>
  <c r="C175" i="27"/>
  <c r="F175" i="27"/>
  <c r="H175" i="27"/>
  <c r="B175" i="27"/>
  <c r="A176" i="27"/>
  <c r="S177" i="27"/>
  <c r="H175" i="26"/>
  <c r="K175" i="26"/>
  <c r="L175" i="26"/>
  <c r="G175" i="26"/>
  <c r="M175" i="26"/>
  <c r="C175" i="26"/>
  <c r="D175" i="26"/>
  <c r="B175" i="26"/>
  <c r="E175" i="26"/>
  <c r="J175" i="26"/>
  <c r="F175" i="26"/>
  <c r="I175" i="26"/>
  <c r="W183" i="26"/>
  <c r="A176" i="26"/>
  <c r="A253" i="23"/>
  <c r="AA259" i="23"/>
  <c r="A177" i="22"/>
  <c r="AA184" i="22"/>
  <c r="M176" i="22"/>
  <c r="O176" i="22"/>
  <c r="J176" i="22"/>
  <c r="H176" i="22"/>
  <c r="C176" i="22"/>
  <c r="P176" i="22"/>
  <c r="G176" i="22"/>
  <c r="I176" i="22"/>
  <c r="D176" i="22"/>
  <c r="L176" i="22"/>
  <c r="K176" i="22"/>
  <c r="B176" i="22"/>
  <c r="E176" i="22"/>
  <c r="Q176" i="22"/>
  <c r="N176" i="22"/>
  <c r="F176" i="22"/>
  <c r="B176" i="20"/>
  <c r="I176" i="20"/>
  <c r="R176" i="20"/>
  <c r="F176" i="20"/>
  <c r="V176" i="20"/>
  <c r="M176" i="20"/>
  <c r="S176" i="20"/>
  <c r="O176" i="20"/>
  <c r="T176" i="20"/>
  <c r="E176" i="20"/>
  <c r="C176" i="20"/>
  <c r="P176" i="20"/>
  <c r="D176" i="20"/>
  <c r="A177" i="20"/>
  <c r="J176" i="20"/>
  <c r="G176" i="20"/>
  <c r="K176" i="20"/>
  <c r="Q176" i="20"/>
  <c r="H176" i="20"/>
  <c r="U176" i="20"/>
  <c r="L176" i="20"/>
  <c r="N176" i="20"/>
  <c r="A319" i="9"/>
  <c r="AA322" i="9"/>
  <c r="B175" i="15"/>
  <c r="C175" i="15"/>
  <c r="G175" i="15"/>
  <c r="D175" i="15"/>
  <c r="I175" i="15"/>
  <c r="E175" i="15"/>
  <c r="F175" i="15"/>
  <c r="H175" i="15"/>
  <c r="A176" i="15"/>
  <c r="S178" i="15"/>
  <c r="G177" i="25"/>
  <c r="D177" i="25"/>
  <c r="F177" i="25"/>
  <c r="B177" i="25"/>
  <c r="E177" i="25"/>
  <c r="C177" i="25"/>
  <c r="A178" i="25"/>
  <c r="AF183" i="20"/>
  <c r="Q184" i="25"/>
  <c r="AA205" i="21"/>
  <c r="P175" i="28"/>
  <c r="B175" i="28"/>
  <c r="O175" i="28"/>
  <c r="J175" i="28"/>
  <c r="Q175" i="28"/>
  <c r="F175" i="28"/>
  <c r="E175" i="28"/>
  <c r="D175" i="28"/>
  <c r="M175" i="28"/>
  <c r="H175" i="28"/>
  <c r="C175" i="28"/>
  <c r="K175" i="28"/>
  <c r="I175" i="28"/>
  <c r="N175" i="28"/>
  <c r="L175" i="28"/>
  <c r="G175" i="28"/>
  <c r="F176" i="21"/>
  <c r="B176" i="21"/>
  <c r="H176" i="21"/>
  <c r="O176" i="21"/>
  <c r="K176" i="21"/>
  <c r="N176" i="21"/>
  <c r="L176" i="21"/>
  <c r="P176" i="21"/>
  <c r="Q176" i="21"/>
  <c r="J176" i="21"/>
  <c r="G176" i="21"/>
  <c r="E176" i="21"/>
  <c r="D176" i="21"/>
  <c r="C176" i="21"/>
  <c r="I176" i="21"/>
  <c r="M176" i="21"/>
  <c r="A177" i="21"/>
  <c r="AA183" i="28"/>
  <c r="A176" i="28"/>
  <c r="F178" i="16"/>
  <c r="I178" i="16"/>
  <c r="H178" i="16"/>
  <c r="D178" i="16"/>
  <c r="E178" i="16"/>
  <c r="G178" i="16"/>
  <c r="C178" i="16"/>
  <c r="B178" i="16"/>
  <c r="S183" i="16"/>
  <c r="A179" i="16"/>
  <c r="B170" i="19" l="1"/>
  <c r="P176" i="29"/>
  <c r="O176" i="29"/>
  <c r="N176" i="29"/>
  <c r="C170" i="19" s="1"/>
  <c r="V176" i="29"/>
  <c r="C176" i="29"/>
  <c r="L176" i="29"/>
  <c r="G176" i="29"/>
  <c r="D176" i="29"/>
  <c r="E176" i="29"/>
  <c r="F176" i="29"/>
  <c r="S176" i="29"/>
  <c r="Q176" i="29"/>
  <c r="U176" i="29"/>
  <c r="H176" i="29"/>
  <c r="M176" i="29"/>
  <c r="J176" i="29"/>
  <c r="R176" i="29"/>
  <c r="E170" i="19" s="1"/>
  <c r="T176" i="29"/>
  <c r="F170" i="19" s="1"/>
  <c r="B176" i="29"/>
  <c r="I176" i="29"/>
  <c r="AF181" i="29"/>
  <c r="A177" i="29"/>
  <c r="K177" i="29" s="1"/>
  <c r="A177" i="27"/>
  <c r="S178" i="27"/>
  <c r="D176" i="27"/>
  <c r="B176" i="27"/>
  <c r="H176" i="27"/>
  <c r="G176" i="27"/>
  <c r="E176" i="27"/>
  <c r="F176" i="27"/>
  <c r="I176" i="27"/>
  <c r="C176" i="27"/>
  <c r="M176" i="26"/>
  <c r="C176" i="26"/>
  <c r="F176" i="26"/>
  <c r="K176" i="26"/>
  <c r="D176" i="26"/>
  <c r="E176" i="26"/>
  <c r="J176" i="26"/>
  <c r="I176" i="26"/>
  <c r="H176" i="26"/>
  <c r="L176" i="26"/>
  <c r="B176" i="26"/>
  <c r="G176" i="26"/>
  <c r="W184" i="26"/>
  <c r="A177" i="26"/>
  <c r="A320" i="9"/>
  <c r="AA323" i="9"/>
  <c r="AA185" i="22"/>
  <c r="A178" i="22"/>
  <c r="G177" i="22"/>
  <c r="C177" i="22"/>
  <c r="J177" i="22"/>
  <c r="D177" i="22"/>
  <c r="M177" i="22"/>
  <c r="I177" i="22"/>
  <c r="O177" i="22"/>
  <c r="F177" i="22"/>
  <c r="B177" i="22"/>
  <c r="H177" i="22"/>
  <c r="L177" i="22"/>
  <c r="K177" i="22"/>
  <c r="P177" i="22"/>
  <c r="N177" i="22"/>
  <c r="Q177" i="22"/>
  <c r="E177" i="22"/>
  <c r="M177" i="20"/>
  <c r="S177" i="20"/>
  <c r="I177" i="20"/>
  <c r="T177" i="20"/>
  <c r="U177" i="20"/>
  <c r="J177" i="20"/>
  <c r="K177" i="20"/>
  <c r="A178" i="20"/>
  <c r="C177" i="20"/>
  <c r="Q177" i="20"/>
  <c r="L177" i="20"/>
  <c r="O177" i="20"/>
  <c r="P177" i="20"/>
  <c r="F177" i="20"/>
  <c r="D177" i="20"/>
  <c r="E177" i="20"/>
  <c r="B177" i="20"/>
  <c r="V177" i="20"/>
  <c r="N177" i="20"/>
  <c r="R177" i="20"/>
  <c r="H177" i="20"/>
  <c r="G177" i="20"/>
  <c r="AA260" i="23"/>
  <c r="A254" i="23"/>
  <c r="A177" i="15"/>
  <c r="S179" i="15"/>
  <c r="C176" i="15"/>
  <c r="G176" i="15"/>
  <c r="E176" i="15"/>
  <c r="B176" i="15"/>
  <c r="I176" i="15"/>
  <c r="H176" i="15"/>
  <c r="D176" i="15"/>
  <c r="F176" i="15"/>
  <c r="G178" i="25"/>
  <c r="B178" i="25"/>
  <c r="E178" i="25"/>
  <c r="C178" i="25"/>
  <c r="F178" i="25"/>
  <c r="D178" i="25"/>
  <c r="A179" i="25"/>
  <c r="AA184" i="28"/>
  <c r="A177" i="28"/>
  <c r="AA206" i="21"/>
  <c r="N177" i="21"/>
  <c r="P177" i="21"/>
  <c r="I177" i="21"/>
  <c r="M177" i="21"/>
  <c r="O177" i="21"/>
  <c r="L177" i="21"/>
  <c r="H177" i="21"/>
  <c r="J177" i="21"/>
  <c r="F177" i="21"/>
  <c r="C177" i="21"/>
  <c r="G177" i="21"/>
  <c r="K177" i="21"/>
  <c r="B177" i="21"/>
  <c r="Q177" i="21"/>
  <c r="D177" i="21"/>
  <c r="E177" i="21"/>
  <c r="A178" i="21"/>
  <c r="Q185" i="25"/>
  <c r="AF184" i="20"/>
  <c r="N176" i="28"/>
  <c r="Q176" i="28"/>
  <c r="O176" i="28"/>
  <c r="C176" i="28"/>
  <c r="D176" i="28"/>
  <c r="H176" i="28"/>
  <c r="P176" i="28"/>
  <c r="J176" i="28"/>
  <c r="K176" i="28"/>
  <c r="M176" i="28"/>
  <c r="G176" i="28"/>
  <c r="L176" i="28"/>
  <c r="E176" i="28"/>
  <c r="F176" i="28"/>
  <c r="B176" i="28"/>
  <c r="I176" i="28"/>
  <c r="H179" i="16"/>
  <c r="I179" i="16"/>
  <c r="B179" i="16"/>
  <c r="F179" i="16"/>
  <c r="C179" i="16"/>
  <c r="E179" i="16"/>
  <c r="G179" i="16"/>
  <c r="D179" i="16"/>
  <c r="S184" i="16"/>
  <c r="A180" i="16"/>
  <c r="B171" i="19" l="1"/>
  <c r="J177" i="29"/>
  <c r="B177" i="29"/>
  <c r="L177" i="29"/>
  <c r="N177" i="29"/>
  <c r="C171" i="19" s="1"/>
  <c r="E177" i="29"/>
  <c r="Q177" i="29"/>
  <c r="R177" i="29"/>
  <c r="E171" i="19" s="1"/>
  <c r="O177" i="29"/>
  <c r="C177" i="29"/>
  <c r="T177" i="29"/>
  <c r="F171" i="19" s="1"/>
  <c r="U177" i="29"/>
  <c r="G177" i="29"/>
  <c r="I177" i="29"/>
  <c r="D177" i="29"/>
  <c r="H177" i="29"/>
  <c r="M177" i="29"/>
  <c r="P177" i="29"/>
  <c r="F177" i="29"/>
  <c r="V177" i="29"/>
  <c r="S177" i="29"/>
  <c r="AF182" i="29"/>
  <c r="A178" i="29"/>
  <c r="K178" i="29" s="1"/>
  <c r="S179" i="27"/>
  <c r="A178" i="27"/>
  <c r="G177" i="27"/>
  <c r="I177" i="27"/>
  <c r="H177" i="27"/>
  <c r="F177" i="27"/>
  <c r="E177" i="27"/>
  <c r="D177" i="27"/>
  <c r="C177" i="27"/>
  <c r="B177" i="27"/>
  <c r="M177" i="26"/>
  <c r="H177" i="26"/>
  <c r="I177" i="26"/>
  <c r="K177" i="26"/>
  <c r="B177" i="26"/>
  <c r="D177" i="26"/>
  <c r="J177" i="26"/>
  <c r="C177" i="26"/>
  <c r="G177" i="26"/>
  <c r="F177" i="26"/>
  <c r="L177" i="26"/>
  <c r="E177" i="26"/>
  <c r="W185" i="26"/>
  <c r="A178" i="26"/>
  <c r="AA261" i="23"/>
  <c r="A255" i="23"/>
  <c r="U178" i="20"/>
  <c r="K178" i="20"/>
  <c r="V178" i="20"/>
  <c r="T178" i="20"/>
  <c r="L178" i="20"/>
  <c r="M178" i="20"/>
  <c r="O178" i="20"/>
  <c r="J178" i="20"/>
  <c r="G178" i="20"/>
  <c r="S178" i="20"/>
  <c r="F178" i="20"/>
  <c r="A179" i="20"/>
  <c r="Q178" i="20"/>
  <c r="N178" i="20"/>
  <c r="E178" i="20"/>
  <c r="I178" i="20"/>
  <c r="C178" i="20"/>
  <c r="R178" i="20"/>
  <c r="D178" i="20"/>
  <c r="H178" i="20"/>
  <c r="P178" i="20"/>
  <c r="B178" i="20"/>
  <c r="F178" i="22"/>
  <c r="I178" i="22"/>
  <c r="B178" i="22"/>
  <c r="K178" i="22"/>
  <c r="C178" i="22"/>
  <c r="M178" i="22"/>
  <c r="E178" i="22"/>
  <c r="H178" i="22"/>
  <c r="J178" i="22"/>
  <c r="P178" i="22"/>
  <c r="D178" i="22"/>
  <c r="L178" i="22"/>
  <c r="Q178" i="22"/>
  <c r="G178" i="22"/>
  <c r="O178" i="22"/>
  <c r="N178" i="22"/>
  <c r="A179" i="22"/>
  <c r="AA186" i="22"/>
  <c r="AA324" i="9"/>
  <c r="A321" i="9"/>
  <c r="A178" i="15"/>
  <c r="S180" i="15"/>
  <c r="E177" i="15"/>
  <c r="G177" i="15"/>
  <c r="D177" i="15"/>
  <c r="H177" i="15"/>
  <c r="C177" i="15"/>
  <c r="B177" i="15"/>
  <c r="F177" i="15"/>
  <c r="I177" i="15"/>
  <c r="C179" i="25"/>
  <c r="F179" i="25"/>
  <c r="D179" i="25"/>
  <c r="E179" i="25"/>
  <c r="B179" i="25"/>
  <c r="G179" i="25"/>
  <c r="A180" i="25"/>
  <c r="AF185" i="20"/>
  <c r="Q178" i="21"/>
  <c r="K178" i="21"/>
  <c r="F178" i="21"/>
  <c r="H178" i="21"/>
  <c r="P178" i="21"/>
  <c r="N178" i="21"/>
  <c r="O178" i="21"/>
  <c r="C178" i="21"/>
  <c r="J178" i="21"/>
  <c r="E178" i="21"/>
  <c r="I178" i="21"/>
  <c r="G178" i="21"/>
  <c r="M178" i="21"/>
  <c r="L178" i="21"/>
  <c r="B178" i="21"/>
  <c r="D178" i="21"/>
  <c r="A179" i="21"/>
  <c r="AA185" i="28"/>
  <c r="A178" i="28"/>
  <c r="AA207" i="21"/>
  <c r="Q186" i="25"/>
  <c r="F177" i="28"/>
  <c r="N177" i="28"/>
  <c r="L177" i="28"/>
  <c r="Q177" i="28"/>
  <c r="O177" i="28"/>
  <c r="E177" i="28"/>
  <c r="K177" i="28"/>
  <c r="C177" i="28"/>
  <c r="P177" i="28"/>
  <c r="M177" i="28"/>
  <c r="H177" i="28"/>
  <c r="J177" i="28"/>
  <c r="I177" i="28"/>
  <c r="D177" i="28"/>
  <c r="G177" i="28"/>
  <c r="B177" i="28"/>
  <c r="E180" i="16"/>
  <c r="I180" i="16"/>
  <c r="G180" i="16"/>
  <c r="F180" i="16"/>
  <c r="D180" i="16"/>
  <c r="B180" i="16"/>
  <c r="H180" i="16"/>
  <c r="C180" i="16"/>
  <c r="S185" i="16"/>
  <c r="A181" i="16"/>
  <c r="B172" i="19" l="1"/>
  <c r="C178" i="29"/>
  <c r="E178" i="29"/>
  <c r="J178" i="29"/>
  <c r="R178" i="29"/>
  <c r="E172" i="19" s="1"/>
  <c r="Q178" i="29"/>
  <c r="P178" i="29"/>
  <c r="M178" i="29"/>
  <c r="T178" i="29"/>
  <c r="F172" i="19" s="1"/>
  <c r="V178" i="29"/>
  <c r="B178" i="29"/>
  <c r="O178" i="29"/>
  <c r="D178" i="29"/>
  <c r="S178" i="29"/>
  <c r="U178" i="29"/>
  <c r="I178" i="29"/>
  <c r="F178" i="29"/>
  <c r="N178" i="29"/>
  <c r="C172" i="19" s="1"/>
  <c r="H178" i="29"/>
  <c r="G178" i="29"/>
  <c r="L178" i="29"/>
  <c r="AF183" i="29"/>
  <c r="A179" i="29"/>
  <c r="K179" i="29" s="1"/>
  <c r="C178" i="27"/>
  <c r="I178" i="27"/>
  <c r="G178" i="27"/>
  <c r="H178" i="27"/>
  <c r="B178" i="27"/>
  <c r="D178" i="27"/>
  <c r="F178" i="27"/>
  <c r="E178" i="27"/>
  <c r="A179" i="27"/>
  <c r="S180" i="27"/>
  <c r="C178" i="26"/>
  <c r="I178" i="26"/>
  <c r="H178" i="26"/>
  <c r="M178" i="26"/>
  <c r="L178" i="26"/>
  <c r="D178" i="26"/>
  <c r="J178" i="26"/>
  <c r="F178" i="26"/>
  <c r="G178" i="26"/>
  <c r="K178" i="26"/>
  <c r="E178" i="26"/>
  <c r="B178" i="26"/>
  <c r="W186" i="26"/>
  <c r="A179" i="26"/>
  <c r="A322" i="9"/>
  <c r="AA325" i="9"/>
  <c r="A180" i="22"/>
  <c r="AA187" i="22"/>
  <c r="B179" i="22"/>
  <c r="N179" i="22"/>
  <c r="E179" i="22"/>
  <c r="G179" i="22"/>
  <c r="O179" i="22"/>
  <c r="P179" i="22"/>
  <c r="C179" i="22"/>
  <c r="F179" i="22"/>
  <c r="M179" i="22"/>
  <c r="K179" i="22"/>
  <c r="L179" i="22"/>
  <c r="I179" i="22"/>
  <c r="H179" i="22"/>
  <c r="D179" i="22"/>
  <c r="J179" i="22"/>
  <c r="Q179" i="22"/>
  <c r="N179" i="20"/>
  <c r="L179" i="20"/>
  <c r="T179" i="20"/>
  <c r="I179" i="20"/>
  <c r="J179" i="20"/>
  <c r="A180" i="20"/>
  <c r="S179" i="20"/>
  <c r="U179" i="20"/>
  <c r="M179" i="20"/>
  <c r="H179" i="20"/>
  <c r="K179" i="20"/>
  <c r="D179" i="20"/>
  <c r="F179" i="20"/>
  <c r="G179" i="20"/>
  <c r="E179" i="20"/>
  <c r="Q179" i="20"/>
  <c r="C179" i="20"/>
  <c r="P179" i="20"/>
  <c r="V179" i="20"/>
  <c r="B179" i="20"/>
  <c r="O179" i="20"/>
  <c r="R179" i="20"/>
  <c r="AA262" i="23"/>
  <c r="A256" i="23"/>
  <c r="A179" i="15"/>
  <c r="S181" i="15"/>
  <c r="G178" i="15"/>
  <c r="C178" i="15"/>
  <c r="E178" i="15"/>
  <c r="F178" i="15"/>
  <c r="B178" i="15"/>
  <c r="H178" i="15"/>
  <c r="D178" i="15"/>
  <c r="I178" i="15"/>
  <c r="P178" i="28"/>
  <c r="E178" i="28"/>
  <c r="D178" i="28"/>
  <c r="G178" i="28"/>
  <c r="B178" i="28"/>
  <c r="Q178" i="28"/>
  <c r="N178" i="28"/>
  <c r="H178" i="28"/>
  <c r="L178" i="28"/>
  <c r="O178" i="28"/>
  <c r="M178" i="28"/>
  <c r="C178" i="28"/>
  <c r="F178" i="28"/>
  <c r="I178" i="28"/>
  <c r="J178" i="28"/>
  <c r="K178" i="28"/>
  <c r="AA186" i="28"/>
  <c r="A179" i="28"/>
  <c r="AF186" i="20"/>
  <c r="E180" i="25"/>
  <c r="F180" i="25"/>
  <c r="C180" i="25"/>
  <c r="B180" i="25"/>
  <c r="D180" i="25"/>
  <c r="G180" i="25"/>
  <c r="A181" i="25"/>
  <c r="Q187" i="25"/>
  <c r="J179" i="21"/>
  <c r="E179" i="21"/>
  <c r="G179" i="21"/>
  <c r="N179" i="21"/>
  <c r="H179" i="21"/>
  <c r="P179" i="21"/>
  <c r="C179" i="21"/>
  <c r="B179" i="21"/>
  <c r="O179" i="21"/>
  <c r="Q179" i="21"/>
  <c r="D179" i="21"/>
  <c r="M179" i="21"/>
  <c r="L179" i="21"/>
  <c r="K179" i="21"/>
  <c r="F179" i="21"/>
  <c r="I179" i="21"/>
  <c r="A180" i="21"/>
  <c r="AA208" i="21"/>
  <c r="I181" i="16"/>
  <c r="D181" i="16"/>
  <c r="H181" i="16"/>
  <c r="E181" i="16"/>
  <c r="C181" i="16"/>
  <c r="B181" i="16"/>
  <c r="F181" i="16"/>
  <c r="G181" i="16"/>
  <c r="S186" i="16"/>
  <c r="A182" i="16"/>
  <c r="B173" i="19" l="1"/>
  <c r="J179" i="29"/>
  <c r="U179" i="29"/>
  <c r="O179" i="29"/>
  <c r="I179" i="29"/>
  <c r="E179" i="29"/>
  <c r="L179" i="29"/>
  <c r="B179" i="29"/>
  <c r="S179" i="29"/>
  <c r="C179" i="29"/>
  <c r="T179" i="29"/>
  <c r="F173" i="19" s="1"/>
  <c r="F179" i="29"/>
  <c r="Q179" i="29"/>
  <c r="P179" i="29"/>
  <c r="G179" i="29"/>
  <c r="N179" i="29"/>
  <c r="C173" i="19" s="1"/>
  <c r="H179" i="29"/>
  <c r="D179" i="29"/>
  <c r="V179" i="29"/>
  <c r="M179" i="29"/>
  <c r="R179" i="29"/>
  <c r="E173" i="19" s="1"/>
  <c r="AF184" i="29"/>
  <c r="A180" i="29"/>
  <c r="K180" i="29" s="1"/>
  <c r="S181" i="27"/>
  <c r="A180" i="27"/>
  <c r="B179" i="27"/>
  <c r="D179" i="27"/>
  <c r="I179" i="27"/>
  <c r="H179" i="27"/>
  <c r="F179" i="27"/>
  <c r="E179" i="27"/>
  <c r="C179" i="27"/>
  <c r="G179" i="27"/>
  <c r="H179" i="26"/>
  <c r="G179" i="26"/>
  <c r="B179" i="26"/>
  <c r="I179" i="26"/>
  <c r="J179" i="26"/>
  <c r="C179" i="26"/>
  <c r="E179" i="26"/>
  <c r="M179" i="26"/>
  <c r="K179" i="26"/>
  <c r="L179" i="26"/>
  <c r="F179" i="26"/>
  <c r="D179" i="26"/>
  <c r="W187" i="26"/>
  <c r="A180" i="26"/>
  <c r="Q180" i="20"/>
  <c r="D180" i="20"/>
  <c r="S180" i="20"/>
  <c r="T180" i="20"/>
  <c r="K180" i="20"/>
  <c r="A181" i="20"/>
  <c r="F180" i="20"/>
  <c r="B180" i="20"/>
  <c r="H180" i="20"/>
  <c r="O180" i="20"/>
  <c r="U180" i="20"/>
  <c r="G180" i="20"/>
  <c r="J180" i="20"/>
  <c r="I180" i="20"/>
  <c r="R180" i="20"/>
  <c r="P180" i="20"/>
  <c r="E180" i="20"/>
  <c r="C180" i="20"/>
  <c r="M180" i="20"/>
  <c r="L180" i="20"/>
  <c r="N180" i="20"/>
  <c r="V180" i="20"/>
  <c r="AA263" i="23"/>
  <c r="A257" i="23"/>
  <c r="AA188" i="22"/>
  <c r="A181" i="22"/>
  <c r="C180" i="22"/>
  <c r="P180" i="22"/>
  <c r="J180" i="22"/>
  <c r="F180" i="22"/>
  <c r="H180" i="22"/>
  <c r="M180" i="22"/>
  <c r="B180" i="22"/>
  <c r="Q180" i="22"/>
  <c r="L180" i="22"/>
  <c r="E180" i="22"/>
  <c r="N180" i="22"/>
  <c r="D180" i="22"/>
  <c r="I180" i="22"/>
  <c r="K180" i="22"/>
  <c r="G180" i="22"/>
  <c r="O180" i="22"/>
  <c r="AA326" i="9"/>
  <c r="A323" i="9"/>
  <c r="S182" i="15"/>
  <c r="A180" i="15"/>
  <c r="E179" i="15"/>
  <c r="G179" i="15"/>
  <c r="C179" i="15"/>
  <c r="F179" i="15"/>
  <c r="B179" i="15"/>
  <c r="I179" i="15"/>
  <c r="D179" i="15"/>
  <c r="H179" i="15"/>
  <c r="H179" i="28"/>
  <c r="N179" i="28"/>
  <c r="L179" i="28"/>
  <c r="P179" i="28"/>
  <c r="Q179" i="28"/>
  <c r="I179" i="28"/>
  <c r="E179" i="28"/>
  <c r="G179" i="28"/>
  <c r="M179" i="28"/>
  <c r="C179" i="28"/>
  <c r="B179" i="28"/>
  <c r="J179" i="28"/>
  <c r="O179" i="28"/>
  <c r="F179" i="28"/>
  <c r="K179" i="28"/>
  <c r="D179" i="28"/>
  <c r="AA187" i="28"/>
  <c r="A180" i="28"/>
  <c r="I180" i="21"/>
  <c r="H180" i="21"/>
  <c r="L180" i="21"/>
  <c r="E180" i="21"/>
  <c r="C180" i="21"/>
  <c r="M180" i="21"/>
  <c r="D180" i="21"/>
  <c r="G180" i="21"/>
  <c r="P180" i="21"/>
  <c r="J180" i="21"/>
  <c r="Q180" i="21"/>
  <c r="N180" i="21"/>
  <c r="O180" i="21"/>
  <c r="B180" i="21"/>
  <c r="K180" i="21"/>
  <c r="F180" i="21"/>
  <c r="A181" i="21"/>
  <c r="AF187" i="20"/>
  <c r="AA209" i="21"/>
  <c r="Q188" i="25"/>
  <c r="E181" i="25"/>
  <c r="D181" i="25"/>
  <c r="F181" i="25"/>
  <c r="G181" i="25"/>
  <c r="B181" i="25"/>
  <c r="C181" i="25"/>
  <c r="A182" i="25"/>
  <c r="G182" i="16"/>
  <c r="I182" i="16"/>
  <c r="C182" i="16"/>
  <c r="B182" i="16"/>
  <c r="D182" i="16"/>
  <c r="F182" i="16"/>
  <c r="H182" i="16"/>
  <c r="E182" i="16"/>
  <c r="S187" i="16"/>
  <c r="A183" i="16"/>
  <c r="B174" i="19" l="1"/>
  <c r="U180" i="29"/>
  <c r="B180" i="29"/>
  <c r="I180" i="29"/>
  <c r="G180" i="29"/>
  <c r="R180" i="29"/>
  <c r="E174" i="19" s="1"/>
  <c r="H180" i="29"/>
  <c r="T180" i="29"/>
  <c r="F174" i="19" s="1"/>
  <c r="F180" i="29"/>
  <c r="M180" i="29"/>
  <c r="O180" i="29"/>
  <c r="V180" i="29"/>
  <c r="J180" i="29"/>
  <c r="D180" i="29"/>
  <c r="Q180" i="29"/>
  <c r="C180" i="29"/>
  <c r="S180" i="29"/>
  <c r="L180" i="29"/>
  <c r="P180" i="29"/>
  <c r="E180" i="29"/>
  <c r="N180" i="29"/>
  <c r="C174" i="19" s="1"/>
  <c r="AF185" i="29"/>
  <c r="A181" i="29"/>
  <c r="K181" i="29" s="1"/>
  <c r="H180" i="27"/>
  <c r="G180" i="27"/>
  <c r="B180" i="27"/>
  <c r="C180" i="27"/>
  <c r="E180" i="27"/>
  <c r="D180" i="27"/>
  <c r="F180" i="27"/>
  <c r="I180" i="27"/>
  <c r="S182" i="27"/>
  <c r="A181" i="27"/>
  <c r="G180" i="26"/>
  <c r="D180" i="26"/>
  <c r="K180" i="26"/>
  <c r="B180" i="26"/>
  <c r="H180" i="26"/>
  <c r="I180" i="26"/>
  <c r="M180" i="26"/>
  <c r="J180" i="26"/>
  <c r="E180" i="26"/>
  <c r="C180" i="26"/>
  <c r="L180" i="26"/>
  <c r="F180" i="26"/>
  <c r="W188" i="26"/>
  <c r="A181" i="26"/>
  <c r="J181" i="22"/>
  <c r="C181" i="22"/>
  <c r="O181" i="22"/>
  <c r="Q181" i="22"/>
  <c r="F181" i="22"/>
  <c r="L181" i="22"/>
  <c r="D181" i="22"/>
  <c r="P181" i="22"/>
  <c r="B181" i="22"/>
  <c r="G181" i="22"/>
  <c r="N181" i="22"/>
  <c r="H181" i="22"/>
  <c r="I181" i="22"/>
  <c r="E181" i="22"/>
  <c r="K181" i="22"/>
  <c r="M181" i="22"/>
  <c r="A182" i="22"/>
  <c r="AA189" i="22"/>
  <c r="AA327" i="9"/>
  <c r="A324" i="9"/>
  <c r="R181" i="20"/>
  <c r="H181" i="20"/>
  <c r="M181" i="20"/>
  <c r="T181" i="20"/>
  <c r="A182" i="20"/>
  <c r="E181" i="20"/>
  <c r="P181" i="20"/>
  <c r="V181" i="20"/>
  <c r="I181" i="20"/>
  <c r="N181" i="20"/>
  <c r="U181" i="20"/>
  <c r="L181" i="20"/>
  <c r="K181" i="20"/>
  <c r="B181" i="20"/>
  <c r="D181" i="20"/>
  <c r="J181" i="20"/>
  <c r="O181" i="20"/>
  <c r="F181" i="20"/>
  <c r="G181" i="20"/>
  <c r="S181" i="20"/>
  <c r="Q181" i="20"/>
  <c r="C181" i="20"/>
  <c r="AA264" i="23"/>
  <c r="A258" i="23"/>
  <c r="F180" i="15"/>
  <c r="D180" i="15"/>
  <c r="H180" i="15"/>
  <c r="I180" i="15"/>
  <c r="G180" i="15"/>
  <c r="C180" i="15"/>
  <c r="E180" i="15"/>
  <c r="B180" i="15"/>
  <c r="S183" i="15"/>
  <c r="A181" i="15"/>
  <c r="Q189" i="25"/>
  <c r="AF188" i="20"/>
  <c r="J180" i="28"/>
  <c r="M180" i="28"/>
  <c r="P180" i="28"/>
  <c r="K180" i="28"/>
  <c r="I180" i="28"/>
  <c r="B180" i="28"/>
  <c r="E180" i="28"/>
  <c r="F180" i="28"/>
  <c r="O180" i="28"/>
  <c r="Q180" i="28"/>
  <c r="D180" i="28"/>
  <c r="L180" i="28"/>
  <c r="C180" i="28"/>
  <c r="N180" i="28"/>
  <c r="H180" i="28"/>
  <c r="G180" i="28"/>
  <c r="AA188" i="28"/>
  <c r="A181" i="28"/>
  <c r="H181" i="21"/>
  <c r="M181" i="21"/>
  <c r="B181" i="21"/>
  <c r="F181" i="21"/>
  <c r="D181" i="21"/>
  <c r="P181" i="21"/>
  <c r="G181" i="21"/>
  <c r="N181" i="21"/>
  <c r="C181" i="21"/>
  <c r="E181" i="21"/>
  <c r="L181" i="21"/>
  <c r="J181" i="21"/>
  <c r="Q181" i="21"/>
  <c r="I181" i="21"/>
  <c r="K181" i="21"/>
  <c r="O181" i="21"/>
  <c r="A182" i="21"/>
  <c r="AA210" i="21"/>
  <c r="C182" i="25"/>
  <c r="D182" i="25"/>
  <c r="E182" i="25"/>
  <c r="B182" i="25"/>
  <c r="G182" i="25"/>
  <c r="F182" i="25"/>
  <c r="A183" i="25"/>
  <c r="C183" i="16"/>
  <c r="G183" i="16"/>
  <c r="I183" i="16"/>
  <c r="B183" i="16"/>
  <c r="H183" i="16"/>
  <c r="F183" i="16"/>
  <c r="D183" i="16"/>
  <c r="E183" i="16"/>
  <c r="S188" i="16"/>
  <c r="A184" i="16"/>
  <c r="B175" i="19" l="1"/>
  <c r="U181" i="29"/>
  <c r="J181" i="29"/>
  <c r="B181" i="29"/>
  <c r="D181" i="29"/>
  <c r="G181" i="29"/>
  <c r="T181" i="29"/>
  <c r="F175" i="19" s="1"/>
  <c r="I181" i="29"/>
  <c r="O181" i="29"/>
  <c r="N181" i="29"/>
  <c r="C175" i="19" s="1"/>
  <c r="S181" i="29"/>
  <c r="E181" i="29"/>
  <c r="F181" i="29"/>
  <c r="L181" i="29"/>
  <c r="P181" i="29"/>
  <c r="M181" i="29"/>
  <c r="V181" i="29"/>
  <c r="Q181" i="29"/>
  <c r="H181" i="29"/>
  <c r="C181" i="29"/>
  <c r="R181" i="29"/>
  <c r="E175" i="19" s="1"/>
  <c r="AF186" i="29"/>
  <c r="A182" i="29"/>
  <c r="K182" i="29" s="1"/>
  <c r="I181" i="27"/>
  <c r="C181" i="27"/>
  <c r="G181" i="27"/>
  <c r="D181" i="27"/>
  <c r="B181" i="27"/>
  <c r="F181" i="27"/>
  <c r="H181" i="27"/>
  <c r="E181" i="27"/>
  <c r="A182" i="27"/>
  <c r="S183" i="27"/>
  <c r="F181" i="26"/>
  <c r="B181" i="26"/>
  <c r="H181" i="26"/>
  <c r="I181" i="26"/>
  <c r="K181" i="26"/>
  <c r="L181" i="26"/>
  <c r="J181" i="26"/>
  <c r="E181" i="26"/>
  <c r="D181" i="26"/>
  <c r="C181" i="26"/>
  <c r="M181" i="26"/>
  <c r="G181" i="26"/>
  <c r="W189" i="26"/>
  <c r="A182" i="26"/>
  <c r="AA328" i="9"/>
  <c r="A325" i="9"/>
  <c r="J182" i="20"/>
  <c r="A183" i="20"/>
  <c r="B182" i="20"/>
  <c r="S182" i="20"/>
  <c r="R182" i="20"/>
  <c r="N182" i="20"/>
  <c r="Q182" i="20"/>
  <c r="I182" i="20"/>
  <c r="U182" i="20"/>
  <c r="F182" i="20"/>
  <c r="H182" i="20"/>
  <c r="K182" i="20"/>
  <c r="P182" i="20"/>
  <c r="L182" i="20"/>
  <c r="C182" i="20"/>
  <c r="E182" i="20"/>
  <c r="G182" i="20"/>
  <c r="T182" i="20"/>
  <c r="V182" i="20"/>
  <c r="O182" i="20"/>
  <c r="M182" i="20"/>
  <c r="D182" i="20"/>
  <c r="AA190" i="22"/>
  <c r="A183" i="22"/>
  <c r="O182" i="22"/>
  <c r="I182" i="22"/>
  <c r="P182" i="22"/>
  <c r="K182" i="22"/>
  <c r="H182" i="22"/>
  <c r="Q182" i="22"/>
  <c r="F182" i="22"/>
  <c r="L182" i="22"/>
  <c r="M182" i="22"/>
  <c r="N182" i="22"/>
  <c r="E182" i="22"/>
  <c r="D182" i="22"/>
  <c r="B182" i="22"/>
  <c r="C182" i="22"/>
  <c r="G182" i="22"/>
  <c r="J182" i="22"/>
  <c r="AA265" i="23"/>
  <c r="A259" i="23"/>
  <c r="B181" i="15"/>
  <c r="H181" i="15"/>
  <c r="F181" i="15"/>
  <c r="G181" i="15"/>
  <c r="E181" i="15"/>
  <c r="C181" i="15"/>
  <c r="D181" i="15"/>
  <c r="I181" i="15"/>
  <c r="A182" i="15"/>
  <c r="S184" i="15"/>
  <c r="AA211" i="21"/>
  <c r="AF189" i="20"/>
  <c r="Q190" i="25"/>
  <c r="B183" i="25"/>
  <c r="F183" i="25"/>
  <c r="C183" i="25"/>
  <c r="G183" i="25"/>
  <c r="E183" i="25"/>
  <c r="D183" i="25"/>
  <c r="A184" i="25"/>
  <c r="AA189" i="28"/>
  <c r="A182" i="28"/>
  <c r="J181" i="28"/>
  <c r="D181" i="28"/>
  <c r="P181" i="28"/>
  <c r="B181" i="28"/>
  <c r="N181" i="28"/>
  <c r="E181" i="28"/>
  <c r="L181" i="28"/>
  <c r="H181" i="28"/>
  <c r="O181" i="28"/>
  <c r="M181" i="28"/>
  <c r="Q181" i="28"/>
  <c r="K181" i="28"/>
  <c r="F181" i="28"/>
  <c r="I181" i="28"/>
  <c r="G181" i="28"/>
  <c r="C181" i="28"/>
  <c r="F182" i="21"/>
  <c r="G182" i="21"/>
  <c r="J182" i="21"/>
  <c r="L182" i="21"/>
  <c r="N182" i="21"/>
  <c r="H182" i="21"/>
  <c r="E182" i="21"/>
  <c r="B182" i="21"/>
  <c r="O182" i="21"/>
  <c r="C182" i="21"/>
  <c r="Q182" i="21"/>
  <c r="P182" i="21"/>
  <c r="I182" i="21"/>
  <c r="M182" i="21"/>
  <c r="K182" i="21"/>
  <c r="D182" i="21"/>
  <c r="A183" i="21"/>
  <c r="I184" i="16"/>
  <c r="C184" i="16"/>
  <c r="E184" i="16"/>
  <c r="H184" i="16"/>
  <c r="D184" i="16"/>
  <c r="B184" i="16"/>
  <c r="G184" i="16"/>
  <c r="F184" i="16"/>
  <c r="S189" i="16"/>
  <c r="A185" i="16"/>
  <c r="B176" i="19" l="1"/>
  <c r="S182" i="29"/>
  <c r="N182" i="29"/>
  <c r="C176" i="19" s="1"/>
  <c r="J182" i="29"/>
  <c r="T182" i="29"/>
  <c r="F176" i="19" s="1"/>
  <c r="M182" i="29"/>
  <c r="Q182" i="29"/>
  <c r="E182" i="29"/>
  <c r="G182" i="29"/>
  <c r="I182" i="29"/>
  <c r="P182" i="29"/>
  <c r="F182" i="29"/>
  <c r="C182" i="29"/>
  <c r="H182" i="29"/>
  <c r="V182" i="29"/>
  <c r="D182" i="29"/>
  <c r="U182" i="29"/>
  <c r="L182" i="29"/>
  <c r="O182" i="29"/>
  <c r="B182" i="29"/>
  <c r="R182" i="29"/>
  <c r="E176" i="19" s="1"/>
  <c r="AF187" i="29"/>
  <c r="A183" i="29"/>
  <c r="K183" i="29" s="1"/>
  <c r="S184" i="27"/>
  <c r="A183" i="27"/>
  <c r="B182" i="27"/>
  <c r="H182" i="27"/>
  <c r="D182" i="27"/>
  <c r="I182" i="27"/>
  <c r="G182" i="27"/>
  <c r="C182" i="27"/>
  <c r="E182" i="27"/>
  <c r="F182" i="27"/>
  <c r="B182" i="26"/>
  <c r="J182" i="26"/>
  <c r="L182" i="26"/>
  <c r="C182" i="26"/>
  <c r="D182" i="26"/>
  <c r="K182" i="26"/>
  <c r="H182" i="26"/>
  <c r="G182" i="26"/>
  <c r="M182" i="26"/>
  <c r="F182" i="26"/>
  <c r="E182" i="26"/>
  <c r="I182" i="26"/>
  <c r="W190" i="26"/>
  <c r="A183" i="26"/>
  <c r="L183" i="22"/>
  <c r="E183" i="22"/>
  <c r="H183" i="22"/>
  <c r="D183" i="22"/>
  <c r="Q183" i="22"/>
  <c r="J183" i="22"/>
  <c r="I183" i="22"/>
  <c r="N183" i="22"/>
  <c r="B183" i="22"/>
  <c r="M183" i="22"/>
  <c r="C183" i="22"/>
  <c r="P183" i="22"/>
  <c r="G183" i="22"/>
  <c r="F183" i="22"/>
  <c r="O183" i="22"/>
  <c r="K183" i="22"/>
  <c r="AA191" i="22"/>
  <c r="A184" i="22"/>
  <c r="D183" i="20"/>
  <c r="H183" i="20"/>
  <c r="R183" i="20"/>
  <c r="B183" i="20"/>
  <c r="A184" i="20"/>
  <c r="M183" i="20"/>
  <c r="K183" i="20"/>
  <c r="I183" i="20"/>
  <c r="N183" i="20"/>
  <c r="L183" i="20"/>
  <c r="T183" i="20"/>
  <c r="G183" i="20"/>
  <c r="P183" i="20"/>
  <c r="E183" i="20"/>
  <c r="O183" i="20"/>
  <c r="U183" i="20"/>
  <c r="C183" i="20"/>
  <c r="V183" i="20"/>
  <c r="S183" i="20"/>
  <c r="Q183" i="20"/>
  <c r="F183" i="20"/>
  <c r="J183" i="20"/>
  <c r="AA266" i="23"/>
  <c r="A260" i="23"/>
  <c r="AA329" i="9"/>
  <c r="A326" i="9"/>
  <c r="A183" i="15"/>
  <c r="S185" i="15"/>
  <c r="E182" i="15"/>
  <c r="D182" i="15"/>
  <c r="F182" i="15"/>
  <c r="I182" i="15"/>
  <c r="G182" i="15"/>
  <c r="B182" i="15"/>
  <c r="C182" i="15"/>
  <c r="H182" i="15"/>
  <c r="AA190" i="28"/>
  <c r="A183" i="28"/>
  <c r="AF190" i="20"/>
  <c r="AA212" i="21"/>
  <c r="H182" i="28"/>
  <c r="L182" i="28"/>
  <c r="E182" i="28"/>
  <c r="F182" i="28"/>
  <c r="Q182" i="28"/>
  <c r="P182" i="28"/>
  <c r="I182" i="28"/>
  <c r="N182" i="28"/>
  <c r="C182" i="28"/>
  <c r="K182" i="28"/>
  <c r="O182" i="28"/>
  <c r="B182" i="28"/>
  <c r="M182" i="28"/>
  <c r="D182" i="28"/>
  <c r="J182" i="28"/>
  <c r="G182" i="28"/>
  <c r="E184" i="25"/>
  <c r="B184" i="25"/>
  <c r="G184" i="25"/>
  <c r="F184" i="25"/>
  <c r="C184" i="25"/>
  <c r="D184" i="25"/>
  <c r="A185" i="25"/>
  <c r="M183" i="21"/>
  <c r="E183" i="21"/>
  <c r="Q183" i="21"/>
  <c r="H183" i="21"/>
  <c r="N183" i="21"/>
  <c r="F183" i="21"/>
  <c r="C183" i="21"/>
  <c r="D183" i="21"/>
  <c r="I183" i="21"/>
  <c r="O183" i="21"/>
  <c r="L183" i="21"/>
  <c r="G183" i="21"/>
  <c r="K183" i="21"/>
  <c r="P183" i="21"/>
  <c r="B183" i="21"/>
  <c r="J183" i="21"/>
  <c r="A184" i="21"/>
  <c r="Q191" i="25"/>
  <c r="G185" i="16"/>
  <c r="D185" i="16"/>
  <c r="E185" i="16"/>
  <c r="F185" i="16"/>
  <c r="C185" i="16"/>
  <c r="I185" i="16"/>
  <c r="B185" i="16"/>
  <c r="H185" i="16"/>
  <c r="S190" i="16"/>
  <c r="A186" i="16"/>
  <c r="B177" i="19" l="1"/>
  <c r="U183" i="29"/>
  <c r="O183" i="29"/>
  <c r="B183" i="29"/>
  <c r="C183" i="29"/>
  <c r="P183" i="29"/>
  <c r="J183" i="29"/>
  <c r="E183" i="29"/>
  <c r="N183" i="29"/>
  <c r="C177" i="19" s="1"/>
  <c r="F183" i="29"/>
  <c r="Q183" i="29"/>
  <c r="L183" i="29"/>
  <c r="H183" i="29"/>
  <c r="G183" i="29"/>
  <c r="S183" i="29"/>
  <c r="D183" i="29"/>
  <c r="V183" i="29"/>
  <c r="T183" i="29"/>
  <c r="F177" i="19" s="1"/>
  <c r="R183" i="29"/>
  <c r="E177" i="19" s="1"/>
  <c r="I183" i="29"/>
  <c r="M183" i="29"/>
  <c r="AF188" i="29"/>
  <c r="A184" i="29"/>
  <c r="K184" i="29" s="1"/>
  <c r="B183" i="27"/>
  <c r="I183" i="27"/>
  <c r="H183" i="27"/>
  <c r="D183" i="27"/>
  <c r="E183" i="27"/>
  <c r="G183" i="27"/>
  <c r="C183" i="27"/>
  <c r="F183" i="27"/>
  <c r="A184" i="27"/>
  <c r="S185" i="27"/>
  <c r="J183" i="26"/>
  <c r="L183" i="26"/>
  <c r="C183" i="26"/>
  <c r="F183" i="26"/>
  <c r="D183" i="26"/>
  <c r="M183" i="26"/>
  <c r="K183" i="26"/>
  <c r="I183" i="26"/>
  <c r="G183" i="26"/>
  <c r="B183" i="26"/>
  <c r="H183" i="26"/>
  <c r="E183" i="26"/>
  <c r="W191" i="26"/>
  <c r="A184" i="26"/>
  <c r="AA330" i="9"/>
  <c r="A327" i="9"/>
  <c r="E184" i="20"/>
  <c r="U184" i="20"/>
  <c r="F184" i="20"/>
  <c r="I184" i="20"/>
  <c r="R184" i="20"/>
  <c r="A185" i="20"/>
  <c r="C184" i="20"/>
  <c r="B184" i="20"/>
  <c r="K184" i="20"/>
  <c r="V184" i="20"/>
  <c r="P184" i="20"/>
  <c r="J184" i="20"/>
  <c r="D184" i="20"/>
  <c r="Q184" i="20"/>
  <c r="N184" i="20"/>
  <c r="S184" i="20"/>
  <c r="G184" i="20"/>
  <c r="H184" i="20"/>
  <c r="M184" i="20"/>
  <c r="L184" i="20"/>
  <c r="O184" i="20"/>
  <c r="T184" i="20"/>
  <c r="AA267" i="23"/>
  <c r="A261" i="23"/>
  <c r="AA192" i="22"/>
  <c r="A185" i="22"/>
  <c r="H184" i="22"/>
  <c r="J184" i="22"/>
  <c r="E184" i="22"/>
  <c r="F184" i="22"/>
  <c r="O184" i="22"/>
  <c r="B184" i="22"/>
  <c r="K184" i="22"/>
  <c r="D184" i="22"/>
  <c r="L184" i="22"/>
  <c r="M184" i="22"/>
  <c r="I184" i="22"/>
  <c r="C184" i="22"/>
  <c r="P184" i="22"/>
  <c r="G184" i="22"/>
  <c r="N184" i="22"/>
  <c r="Q184" i="22"/>
  <c r="A184" i="15"/>
  <c r="S186" i="15"/>
  <c r="D183" i="15"/>
  <c r="C183" i="15"/>
  <c r="H183" i="15"/>
  <c r="F183" i="15"/>
  <c r="G183" i="15"/>
  <c r="E183" i="15"/>
  <c r="B183" i="15"/>
  <c r="I183" i="15"/>
  <c r="F185" i="25"/>
  <c r="C185" i="25"/>
  <c r="G185" i="25"/>
  <c r="D185" i="25"/>
  <c r="B185" i="25"/>
  <c r="E185" i="25"/>
  <c r="A186" i="25"/>
  <c r="AA213" i="21"/>
  <c r="Q184" i="21"/>
  <c r="E184" i="21"/>
  <c r="J184" i="21"/>
  <c r="O184" i="21"/>
  <c r="I184" i="21"/>
  <c r="F184" i="21"/>
  <c r="G184" i="21"/>
  <c r="D184" i="21"/>
  <c r="P184" i="21"/>
  <c r="B184" i="21"/>
  <c r="N184" i="21"/>
  <c r="L184" i="21"/>
  <c r="M184" i="21"/>
  <c r="K184" i="21"/>
  <c r="H184" i="21"/>
  <c r="C184" i="21"/>
  <c r="A185" i="21"/>
  <c r="AF191" i="20"/>
  <c r="Q192" i="25"/>
  <c r="P183" i="28"/>
  <c r="N183" i="28"/>
  <c r="M183" i="28"/>
  <c r="I183" i="28"/>
  <c r="Q183" i="28"/>
  <c r="E183" i="28"/>
  <c r="K183" i="28"/>
  <c r="D183" i="28"/>
  <c r="H183" i="28"/>
  <c r="C183" i="28"/>
  <c r="B183" i="28"/>
  <c r="J183" i="28"/>
  <c r="O183" i="28"/>
  <c r="L183" i="28"/>
  <c r="G183" i="28"/>
  <c r="F183" i="28"/>
  <c r="AA191" i="28"/>
  <c r="A184" i="28"/>
  <c r="B186" i="16"/>
  <c r="E186" i="16"/>
  <c r="G186" i="16"/>
  <c r="F186" i="16"/>
  <c r="C186" i="16"/>
  <c r="I186" i="16"/>
  <c r="D186" i="16"/>
  <c r="H186" i="16"/>
  <c r="S191" i="16"/>
  <c r="A187" i="16"/>
  <c r="B178" i="19" l="1"/>
  <c r="S184" i="29"/>
  <c r="N184" i="29"/>
  <c r="C178" i="19" s="1"/>
  <c r="E184" i="29"/>
  <c r="M184" i="29"/>
  <c r="H184" i="29"/>
  <c r="B184" i="29"/>
  <c r="G184" i="29"/>
  <c r="Q184" i="29"/>
  <c r="U184" i="29"/>
  <c r="P184" i="29"/>
  <c r="T184" i="29"/>
  <c r="F178" i="19" s="1"/>
  <c r="J184" i="29"/>
  <c r="V184" i="29"/>
  <c r="L184" i="29"/>
  <c r="I184" i="29"/>
  <c r="R184" i="29"/>
  <c r="E178" i="19" s="1"/>
  <c r="F184" i="29"/>
  <c r="C184" i="29"/>
  <c r="O184" i="29"/>
  <c r="D184" i="29"/>
  <c r="AF189" i="29"/>
  <c r="A185" i="29"/>
  <c r="K185" i="29" s="1"/>
  <c r="S186" i="27"/>
  <c r="A185" i="27"/>
  <c r="E184" i="27"/>
  <c r="H184" i="27"/>
  <c r="I184" i="27"/>
  <c r="B184" i="27"/>
  <c r="C184" i="27"/>
  <c r="G184" i="27"/>
  <c r="F184" i="27"/>
  <c r="D184" i="27"/>
  <c r="G184" i="26"/>
  <c r="F184" i="26"/>
  <c r="I184" i="26"/>
  <c r="E184" i="26"/>
  <c r="D184" i="26"/>
  <c r="L184" i="26"/>
  <c r="J184" i="26"/>
  <c r="C184" i="26"/>
  <c r="K184" i="26"/>
  <c r="B184" i="26"/>
  <c r="M184" i="26"/>
  <c r="H184" i="26"/>
  <c r="W192" i="26"/>
  <c r="A185" i="26"/>
  <c r="D185" i="22"/>
  <c r="F185" i="22"/>
  <c r="N185" i="22"/>
  <c r="C185" i="22"/>
  <c r="O185" i="22"/>
  <c r="P185" i="22"/>
  <c r="J185" i="22"/>
  <c r="M185" i="22"/>
  <c r="B185" i="22"/>
  <c r="K185" i="22"/>
  <c r="Q185" i="22"/>
  <c r="H185" i="22"/>
  <c r="G185" i="22"/>
  <c r="E185" i="22"/>
  <c r="I185" i="22"/>
  <c r="L185" i="22"/>
  <c r="C185" i="20"/>
  <c r="G185" i="20"/>
  <c r="I185" i="20"/>
  <c r="N185" i="20"/>
  <c r="J185" i="20"/>
  <c r="M185" i="20"/>
  <c r="R185" i="20"/>
  <c r="P185" i="20"/>
  <c r="D185" i="20"/>
  <c r="B185" i="20"/>
  <c r="E185" i="20"/>
  <c r="L185" i="20"/>
  <c r="U185" i="20"/>
  <c r="A186" i="20"/>
  <c r="S185" i="20"/>
  <c r="F185" i="20"/>
  <c r="T185" i="20"/>
  <c r="O185" i="20"/>
  <c r="Q185" i="20"/>
  <c r="H185" i="20"/>
  <c r="K185" i="20"/>
  <c r="V185" i="20"/>
  <c r="AA193" i="22"/>
  <c r="A186" i="22"/>
  <c r="A262" i="23"/>
  <c r="AA268" i="23"/>
  <c r="A328" i="9"/>
  <c r="AA331" i="9"/>
  <c r="E184" i="15"/>
  <c r="C184" i="15"/>
  <c r="G184" i="15"/>
  <c r="H184" i="15"/>
  <c r="B184" i="15"/>
  <c r="F184" i="15"/>
  <c r="D184" i="15"/>
  <c r="I184" i="15"/>
  <c r="S187" i="15"/>
  <c r="A185" i="15"/>
  <c r="AA214" i="21"/>
  <c r="F186" i="25"/>
  <c r="B186" i="25"/>
  <c r="G186" i="25"/>
  <c r="D186" i="25"/>
  <c r="C186" i="25"/>
  <c r="E186" i="25"/>
  <c r="A187" i="25"/>
  <c r="B185" i="21"/>
  <c r="M185" i="21"/>
  <c r="D185" i="21"/>
  <c r="N185" i="21"/>
  <c r="Q185" i="21"/>
  <c r="H185" i="21"/>
  <c r="G185" i="21"/>
  <c r="P185" i="21"/>
  <c r="L185" i="21"/>
  <c r="E185" i="21"/>
  <c r="K185" i="21"/>
  <c r="I185" i="21"/>
  <c r="O185" i="21"/>
  <c r="C185" i="21"/>
  <c r="J185" i="21"/>
  <c r="F185" i="21"/>
  <c r="A186" i="21"/>
  <c r="AF192" i="20"/>
  <c r="E184" i="28"/>
  <c r="B184" i="28"/>
  <c r="O184" i="28"/>
  <c r="K184" i="28"/>
  <c r="L184" i="28"/>
  <c r="D184" i="28"/>
  <c r="F184" i="28"/>
  <c r="P184" i="28"/>
  <c r="N184" i="28"/>
  <c r="G184" i="28"/>
  <c r="M184" i="28"/>
  <c r="J184" i="28"/>
  <c r="H184" i="28"/>
  <c r="I184" i="28"/>
  <c r="Q184" i="28"/>
  <c r="C184" i="28"/>
  <c r="Q193" i="25"/>
  <c r="A185" i="28"/>
  <c r="AA192" i="28"/>
  <c r="C187" i="16"/>
  <c r="D187" i="16"/>
  <c r="B187" i="16"/>
  <c r="I187" i="16"/>
  <c r="E187" i="16"/>
  <c r="F187" i="16"/>
  <c r="H187" i="16"/>
  <c r="G187" i="16"/>
  <c r="S192" i="16"/>
  <c r="A188" i="16"/>
  <c r="B179" i="19" l="1"/>
  <c r="I185" i="29"/>
  <c r="L185" i="29"/>
  <c r="P185" i="29"/>
  <c r="J185" i="29"/>
  <c r="N185" i="29"/>
  <c r="C179" i="19" s="1"/>
  <c r="G185" i="29"/>
  <c r="D185" i="29"/>
  <c r="E185" i="29"/>
  <c r="C185" i="29"/>
  <c r="V185" i="29"/>
  <c r="F185" i="29"/>
  <c r="O185" i="29"/>
  <c r="U185" i="29"/>
  <c r="B185" i="29"/>
  <c r="S185" i="29"/>
  <c r="M185" i="29"/>
  <c r="Q185" i="29"/>
  <c r="H185" i="29"/>
  <c r="R185" i="29"/>
  <c r="E179" i="19" s="1"/>
  <c r="T185" i="29"/>
  <c r="F179" i="19" s="1"/>
  <c r="AF190" i="29"/>
  <c r="A186" i="29"/>
  <c r="K186" i="29" s="1"/>
  <c r="H185" i="27"/>
  <c r="I185" i="27"/>
  <c r="G185" i="27"/>
  <c r="F185" i="27"/>
  <c r="C185" i="27"/>
  <c r="E185" i="27"/>
  <c r="B185" i="27"/>
  <c r="D185" i="27"/>
  <c r="A186" i="27"/>
  <c r="S187" i="27"/>
  <c r="C185" i="26"/>
  <c r="H185" i="26"/>
  <c r="I185" i="26"/>
  <c r="L185" i="26"/>
  <c r="K185" i="26"/>
  <c r="F185" i="26"/>
  <c r="M185" i="26"/>
  <c r="E185" i="26"/>
  <c r="D185" i="26"/>
  <c r="G185" i="26"/>
  <c r="B185" i="26"/>
  <c r="J185" i="26"/>
  <c r="W193" i="26"/>
  <c r="A186" i="26"/>
  <c r="A329" i="9"/>
  <c r="AA269" i="23"/>
  <c r="A263" i="23"/>
  <c r="O186" i="22"/>
  <c r="K186" i="22"/>
  <c r="P186" i="22"/>
  <c r="M186" i="22"/>
  <c r="Q186" i="22"/>
  <c r="J186" i="22"/>
  <c r="D186" i="22"/>
  <c r="I186" i="22"/>
  <c r="L186" i="22"/>
  <c r="H186" i="22"/>
  <c r="C186" i="22"/>
  <c r="G186" i="22"/>
  <c r="B186" i="22"/>
  <c r="F186" i="22"/>
  <c r="N186" i="22"/>
  <c r="E186" i="22"/>
  <c r="AA194" i="22"/>
  <c r="A187" i="22"/>
  <c r="N186" i="20"/>
  <c r="A187" i="20"/>
  <c r="C186" i="20"/>
  <c r="J186" i="20"/>
  <c r="Q186" i="20"/>
  <c r="H186" i="20"/>
  <c r="V186" i="20"/>
  <c r="U186" i="20"/>
  <c r="I186" i="20"/>
  <c r="B186" i="20"/>
  <c r="D186" i="20"/>
  <c r="T186" i="20"/>
  <c r="E186" i="20"/>
  <c r="S186" i="20"/>
  <c r="O186" i="20"/>
  <c r="R186" i="20"/>
  <c r="L186" i="20"/>
  <c r="P186" i="20"/>
  <c r="K186" i="20"/>
  <c r="G186" i="20"/>
  <c r="M186" i="20"/>
  <c r="F186" i="20"/>
  <c r="H185" i="15"/>
  <c r="D185" i="15"/>
  <c r="F185" i="15"/>
  <c r="I185" i="15"/>
  <c r="G185" i="15"/>
  <c r="B185" i="15"/>
  <c r="C185" i="15"/>
  <c r="E185" i="15"/>
  <c r="S188" i="15"/>
  <c r="A186" i="15"/>
  <c r="Q194" i="25"/>
  <c r="F187" i="25"/>
  <c r="D187" i="25"/>
  <c r="E187" i="25"/>
  <c r="B187" i="25"/>
  <c r="C187" i="25"/>
  <c r="G187" i="25"/>
  <c r="A188" i="25"/>
  <c r="AF193" i="20"/>
  <c r="E186" i="21"/>
  <c r="Q186" i="21"/>
  <c r="B186" i="21"/>
  <c r="J186" i="21"/>
  <c r="F186" i="21"/>
  <c r="K186" i="21"/>
  <c r="H186" i="21"/>
  <c r="O186" i="21"/>
  <c r="N186" i="21"/>
  <c r="D186" i="21"/>
  <c r="L186" i="21"/>
  <c r="C186" i="21"/>
  <c r="M186" i="21"/>
  <c r="I186" i="21"/>
  <c r="G186" i="21"/>
  <c r="P186" i="21"/>
  <c r="A187" i="21"/>
  <c r="AA193" i="28"/>
  <c r="A186" i="28"/>
  <c r="J185" i="28"/>
  <c r="C185" i="28"/>
  <c r="L185" i="28"/>
  <c r="F185" i="28"/>
  <c r="I185" i="28"/>
  <c r="P185" i="28"/>
  <c r="E185" i="28"/>
  <c r="O185" i="28"/>
  <c r="K185" i="28"/>
  <c r="H185" i="28"/>
  <c r="M185" i="28"/>
  <c r="N185" i="28"/>
  <c r="B185" i="28"/>
  <c r="G185" i="28"/>
  <c r="Q185" i="28"/>
  <c r="D185" i="28"/>
  <c r="AA215" i="21"/>
  <c r="H188" i="16"/>
  <c r="I188" i="16"/>
  <c r="C188" i="16"/>
  <c r="B188" i="16"/>
  <c r="G188" i="16"/>
  <c r="E188" i="16"/>
  <c r="F188" i="16"/>
  <c r="D188" i="16"/>
  <c r="S193" i="16"/>
  <c r="A189" i="16"/>
  <c r="B180" i="19" l="1"/>
  <c r="G186" i="29"/>
  <c r="H186" i="29"/>
  <c r="E186" i="29"/>
  <c r="S186" i="29"/>
  <c r="N186" i="29"/>
  <c r="C180" i="19" s="1"/>
  <c r="D186" i="29"/>
  <c r="R186" i="29"/>
  <c r="E180" i="19" s="1"/>
  <c r="C186" i="29"/>
  <c r="J186" i="29"/>
  <c r="L186" i="29"/>
  <c r="T186" i="29"/>
  <c r="F180" i="19" s="1"/>
  <c r="F186" i="29"/>
  <c r="B186" i="29"/>
  <c r="I186" i="29"/>
  <c r="O186" i="29"/>
  <c r="U186" i="29"/>
  <c r="P186" i="29"/>
  <c r="Q186" i="29"/>
  <c r="M186" i="29"/>
  <c r="V186" i="29"/>
  <c r="AF191" i="29"/>
  <c r="A187" i="29"/>
  <c r="K187" i="29" s="1"/>
  <c r="A187" i="27"/>
  <c r="S188" i="27"/>
  <c r="D186" i="27"/>
  <c r="H186" i="27"/>
  <c r="C186" i="27"/>
  <c r="E186" i="27"/>
  <c r="I186" i="27"/>
  <c r="F186" i="27"/>
  <c r="B186" i="27"/>
  <c r="G186" i="27"/>
  <c r="I186" i="26"/>
  <c r="J186" i="26"/>
  <c r="H186" i="26"/>
  <c r="E186" i="26"/>
  <c r="C186" i="26"/>
  <c r="F186" i="26"/>
  <c r="D186" i="26"/>
  <c r="L186" i="26"/>
  <c r="M186" i="26"/>
  <c r="G186" i="26"/>
  <c r="B186" i="26"/>
  <c r="K186" i="26"/>
  <c r="W194" i="26"/>
  <c r="A187" i="26"/>
  <c r="Q187" i="20"/>
  <c r="I187" i="20"/>
  <c r="P187" i="20"/>
  <c r="E187" i="20"/>
  <c r="F187" i="20"/>
  <c r="R187" i="20"/>
  <c r="T187" i="20"/>
  <c r="K187" i="20"/>
  <c r="S187" i="20"/>
  <c r="J187" i="20"/>
  <c r="A188" i="20"/>
  <c r="N187" i="20"/>
  <c r="G187" i="20"/>
  <c r="U187" i="20"/>
  <c r="H187" i="20"/>
  <c r="L187" i="20"/>
  <c r="C187" i="20"/>
  <c r="V187" i="20"/>
  <c r="B187" i="20"/>
  <c r="O187" i="20"/>
  <c r="D187" i="20"/>
  <c r="M187" i="20"/>
  <c r="J187" i="22"/>
  <c r="O187" i="22"/>
  <c r="P187" i="22"/>
  <c r="K187" i="22"/>
  <c r="N187" i="22"/>
  <c r="G187" i="22"/>
  <c r="B187" i="22"/>
  <c r="Q187" i="22"/>
  <c r="E187" i="22"/>
  <c r="M187" i="22"/>
  <c r="C187" i="22"/>
  <c r="I187" i="22"/>
  <c r="H187" i="22"/>
  <c r="F187" i="22"/>
  <c r="L187" i="22"/>
  <c r="D187" i="22"/>
  <c r="A188" i="22"/>
  <c r="AA195" i="22"/>
  <c r="A264" i="23"/>
  <c r="AA270" i="23"/>
  <c r="B186" i="15"/>
  <c r="D186" i="15"/>
  <c r="H186" i="15"/>
  <c r="C186" i="15"/>
  <c r="E186" i="15"/>
  <c r="G186" i="15"/>
  <c r="F186" i="15"/>
  <c r="I186" i="15"/>
  <c r="S189" i="15"/>
  <c r="A187" i="15"/>
  <c r="H186" i="28"/>
  <c r="I186" i="28"/>
  <c r="G186" i="28"/>
  <c r="B186" i="28"/>
  <c r="D186" i="28"/>
  <c r="O186" i="28"/>
  <c r="Q186" i="28"/>
  <c r="K186" i="28"/>
  <c r="P186" i="28"/>
  <c r="L186" i="28"/>
  <c r="J186" i="28"/>
  <c r="F186" i="28"/>
  <c r="N186" i="28"/>
  <c r="E186" i="28"/>
  <c r="M186" i="28"/>
  <c r="C186" i="28"/>
  <c r="AA194" i="28"/>
  <c r="A187" i="28"/>
  <c r="Q195" i="25"/>
  <c r="AF194" i="20"/>
  <c r="D188" i="25"/>
  <c r="G188" i="25"/>
  <c r="E188" i="25"/>
  <c r="F188" i="25"/>
  <c r="C188" i="25"/>
  <c r="B188" i="25"/>
  <c r="A189" i="25"/>
  <c r="F187" i="21"/>
  <c r="P187" i="21"/>
  <c r="C187" i="21"/>
  <c r="M187" i="21"/>
  <c r="O187" i="21"/>
  <c r="H187" i="21"/>
  <c r="N187" i="21"/>
  <c r="L187" i="21"/>
  <c r="B187" i="21"/>
  <c r="I187" i="21"/>
  <c r="Q187" i="21"/>
  <c r="D187" i="21"/>
  <c r="E187" i="21"/>
  <c r="K187" i="21"/>
  <c r="J187" i="21"/>
  <c r="G187" i="21"/>
  <c r="A188" i="21"/>
  <c r="AA216" i="21"/>
  <c r="E189" i="16"/>
  <c r="G189" i="16"/>
  <c r="D189" i="16"/>
  <c r="F189" i="16"/>
  <c r="B189" i="16"/>
  <c r="C189" i="16"/>
  <c r="I189" i="16"/>
  <c r="H189" i="16"/>
  <c r="S194" i="16"/>
  <c r="A190" i="16"/>
  <c r="B181" i="19" l="1"/>
  <c r="T187" i="29"/>
  <c r="F181" i="19" s="1"/>
  <c r="C187" i="29"/>
  <c r="J187" i="29"/>
  <c r="O187" i="29"/>
  <c r="E187" i="29"/>
  <c r="N187" i="29"/>
  <c r="C181" i="19" s="1"/>
  <c r="F187" i="29"/>
  <c r="R187" i="29"/>
  <c r="E181" i="19" s="1"/>
  <c r="D187" i="29"/>
  <c r="S187" i="29"/>
  <c r="I187" i="29"/>
  <c r="B187" i="29"/>
  <c r="P187" i="29"/>
  <c r="M187" i="29"/>
  <c r="G187" i="29"/>
  <c r="U187" i="29"/>
  <c r="Q187" i="29"/>
  <c r="L187" i="29"/>
  <c r="V187" i="29"/>
  <c r="H187" i="29"/>
  <c r="AF192" i="29"/>
  <c r="A188" i="29"/>
  <c r="K188" i="29" s="1"/>
  <c r="S189" i="27"/>
  <c r="A188" i="27"/>
  <c r="F187" i="27"/>
  <c r="C187" i="27"/>
  <c r="D187" i="27"/>
  <c r="E187" i="27"/>
  <c r="I187" i="27"/>
  <c r="G187" i="27"/>
  <c r="B187" i="27"/>
  <c r="H187" i="27"/>
  <c r="C187" i="26"/>
  <c r="I187" i="26"/>
  <c r="H187" i="26"/>
  <c r="G187" i="26"/>
  <c r="M187" i="26"/>
  <c r="K187" i="26"/>
  <c r="L187" i="26"/>
  <c r="F187" i="26"/>
  <c r="J187" i="26"/>
  <c r="B187" i="26"/>
  <c r="D187" i="26"/>
  <c r="E187" i="26"/>
  <c r="W195" i="26"/>
  <c r="A188" i="26"/>
  <c r="A265" i="23"/>
  <c r="AA271" i="23"/>
  <c r="L188" i="20"/>
  <c r="B188" i="20"/>
  <c r="V188" i="20"/>
  <c r="S188" i="20"/>
  <c r="P188" i="20"/>
  <c r="D188" i="20"/>
  <c r="F188" i="20"/>
  <c r="G188" i="20"/>
  <c r="M188" i="20"/>
  <c r="R188" i="20"/>
  <c r="E188" i="20"/>
  <c r="O188" i="20"/>
  <c r="U188" i="20"/>
  <c r="N188" i="20"/>
  <c r="I188" i="20"/>
  <c r="A189" i="20"/>
  <c r="Q188" i="20"/>
  <c r="C188" i="20"/>
  <c r="H188" i="20"/>
  <c r="T188" i="20"/>
  <c r="K188" i="20"/>
  <c r="J188" i="20"/>
  <c r="B188" i="22"/>
  <c r="J188" i="22"/>
  <c r="M188" i="22"/>
  <c r="H188" i="22"/>
  <c r="K188" i="22"/>
  <c r="D188" i="22"/>
  <c r="G188" i="22"/>
  <c r="Q188" i="22"/>
  <c r="I188" i="22"/>
  <c r="L188" i="22"/>
  <c r="P188" i="22"/>
  <c r="C188" i="22"/>
  <c r="F188" i="22"/>
  <c r="E188" i="22"/>
  <c r="N188" i="22"/>
  <c r="O188" i="22"/>
  <c r="AA196" i="22"/>
  <c r="A189" i="22"/>
  <c r="A188" i="15"/>
  <c r="S190" i="15"/>
  <c r="F187" i="15"/>
  <c r="H187" i="15"/>
  <c r="E187" i="15"/>
  <c r="G187" i="15"/>
  <c r="I187" i="15"/>
  <c r="C187" i="15"/>
  <c r="D187" i="15"/>
  <c r="B187" i="15"/>
  <c r="F187" i="28"/>
  <c r="E187" i="28"/>
  <c r="C187" i="28"/>
  <c r="Q187" i="28"/>
  <c r="G187" i="28"/>
  <c r="N187" i="28"/>
  <c r="H187" i="28"/>
  <c r="M187" i="28"/>
  <c r="P187" i="28"/>
  <c r="I187" i="28"/>
  <c r="L187" i="28"/>
  <c r="O187" i="28"/>
  <c r="B187" i="28"/>
  <c r="K187" i="28"/>
  <c r="J187" i="28"/>
  <c r="D187" i="28"/>
  <c r="AA195" i="28"/>
  <c r="A188" i="28"/>
  <c r="AA217" i="21"/>
  <c r="K188" i="21"/>
  <c r="I188" i="21"/>
  <c r="O188" i="21"/>
  <c r="J188" i="21"/>
  <c r="L188" i="21"/>
  <c r="E188" i="21"/>
  <c r="D188" i="21"/>
  <c r="G188" i="21"/>
  <c r="H188" i="21"/>
  <c r="M188" i="21"/>
  <c r="P188" i="21"/>
  <c r="N188" i="21"/>
  <c r="Q188" i="21"/>
  <c r="B188" i="21"/>
  <c r="F188" i="21"/>
  <c r="C188" i="21"/>
  <c r="A189" i="21"/>
  <c r="G189" i="25"/>
  <c r="F189" i="25"/>
  <c r="C189" i="25"/>
  <c r="D189" i="25"/>
  <c r="E189" i="25"/>
  <c r="B189" i="25"/>
  <c r="A190" i="25"/>
  <c r="AF195" i="20"/>
  <c r="Q196" i="25"/>
  <c r="I190" i="16"/>
  <c r="C190" i="16"/>
  <c r="D190" i="16"/>
  <c r="B190" i="16"/>
  <c r="E190" i="16"/>
  <c r="H190" i="16"/>
  <c r="F190" i="16"/>
  <c r="G190" i="16"/>
  <c r="S195" i="16"/>
  <c r="A191" i="16"/>
  <c r="B182" i="19" l="1"/>
  <c r="H188" i="29"/>
  <c r="P188" i="29"/>
  <c r="U188" i="29"/>
  <c r="G188" i="29"/>
  <c r="J188" i="29"/>
  <c r="F188" i="29"/>
  <c r="M188" i="29"/>
  <c r="Q188" i="29"/>
  <c r="O188" i="29"/>
  <c r="T188" i="29"/>
  <c r="F182" i="19" s="1"/>
  <c r="V188" i="29"/>
  <c r="B188" i="29"/>
  <c r="I188" i="29"/>
  <c r="S188" i="29"/>
  <c r="C188" i="29"/>
  <c r="R188" i="29"/>
  <c r="E182" i="19" s="1"/>
  <c r="N188" i="29"/>
  <c r="C182" i="19" s="1"/>
  <c r="E188" i="29"/>
  <c r="L188" i="29"/>
  <c r="D188" i="29"/>
  <c r="AF193" i="29"/>
  <c r="A189" i="29"/>
  <c r="K189" i="29" s="1"/>
  <c r="F188" i="27"/>
  <c r="C188" i="27"/>
  <c r="B188" i="27"/>
  <c r="D188" i="27"/>
  <c r="E188" i="27"/>
  <c r="G188" i="27"/>
  <c r="H188" i="27"/>
  <c r="I188" i="27"/>
  <c r="S190" i="27"/>
  <c r="A189" i="27"/>
  <c r="D188" i="26"/>
  <c r="B188" i="26"/>
  <c r="K188" i="26"/>
  <c r="J188" i="26"/>
  <c r="G188" i="26"/>
  <c r="M188" i="26"/>
  <c r="H188" i="26"/>
  <c r="E188" i="26"/>
  <c r="C188" i="26"/>
  <c r="L188" i="26"/>
  <c r="F188" i="26"/>
  <c r="I188" i="26"/>
  <c r="W196" i="26"/>
  <c r="A189" i="26"/>
  <c r="L189" i="22"/>
  <c r="J189" i="22"/>
  <c r="C189" i="22"/>
  <c r="B189" i="22"/>
  <c r="O189" i="22"/>
  <c r="G189" i="22"/>
  <c r="Q189" i="22"/>
  <c r="H189" i="22"/>
  <c r="M189" i="22"/>
  <c r="N189" i="22"/>
  <c r="K189" i="22"/>
  <c r="E189" i="22"/>
  <c r="F189" i="22"/>
  <c r="D189" i="22"/>
  <c r="P189" i="22"/>
  <c r="I189" i="22"/>
  <c r="A190" i="22"/>
  <c r="AA197" i="22"/>
  <c r="I189" i="20"/>
  <c r="V189" i="20"/>
  <c r="F189" i="20"/>
  <c r="J189" i="20"/>
  <c r="G189" i="20"/>
  <c r="E189" i="20"/>
  <c r="R189" i="20"/>
  <c r="C189" i="20"/>
  <c r="A190" i="20"/>
  <c r="M189" i="20"/>
  <c r="K189" i="20"/>
  <c r="S189" i="20"/>
  <c r="H189" i="20"/>
  <c r="L189" i="20"/>
  <c r="B189" i="20"/>
  <c r="T189" i="20"/>
  <c r="D189" i="20"/>
  <c r="N189" i="20"/>
  <c r="P189" i="20"/>
  <c r="U189" i="20"/>
  <c r="O189" i="20"/>
  <c r="Q189" i="20"/>
  <c r="A266" i="23"/>
  <c r="AA272" i="23"/>
  <c r="S191" i="15"/>
  <c r="A189" i="15"/>
  <c r="D188" i="15"/>
  <c r="F188" i="15"/>
  <c r="C188" i="15"/>
  <c r="G188" i="15"/>
  <c r="B188" i="15"/>
  <c r="I188" i="15"/>
  <c r="H188" i="15"/>
  <c r="E188" i="15"/>
  <c r="AA218" i="21"/>
  <c r="L188" i="28"/>
  <c r="O188" i="28"/>
  <c r="E188" i="28"/>
  <c r="K188" i="28"/>
  <c r="F188" i="28"/>
  <c r="G188" i="28"/>
  <c r="P188" i="28"/>
  <c r="Q188" i="28"/>
  <c r="B188" i="28"/>
  <c r="C188" i="28"/>
  <c r="I188" i="28"/>
  <c r="J188" i="28"/>
  <c r="M188" i="28"/>
  <c r="D188" i="28"/>
  <c r="H188" i="28"/>
  <c r="N188" i="28"/>
  <c r="AA196" i="28"/>
  <c r="A189" i="28"/>
  <c r="AF196" i="20"/>
  <c r="C190" i="25"/>
  <c r="D190" i="25"/>
  <c r="E190" i="25"/>
  <c r="G190" i="25"/>
  <c r="B190" i="25"/>
  <c r="F190" i="25"/>
  <c r="A191" i="25"/>
  <c r="B189" i="21"/>
  <c r="G189" i="21"/>
  <c r="C189" i="21"/>
  <c r="P189" i="21"/>
  <c r="I189" i="21"/>
  <c r="M189" i="21"/>
  <c r="D189" i="21"/>
  <c r="K189" i="21"/>
  <c r="H189" i="21"/>
  <c r="N189" i="21"/>
  <c r="J189" i="21"/>
  <c r="F189" i="21"/>
  <c r="O189" i="21"/>
  <c r="L189" i="21"/>
  <c r="Q189" i="21"/>
  <c r="E189" i="21"/>
  <c r="A190" i="21"/>
  <c r="Q197" i="25"/>
  <c r="B191" i="16"/>
  <c r="D191" i="16"/>
  <c r="E191" i="16"/>
  <c r="C191" i="16"/>
  <c r="H191" i="16"/>
  <c r="I191" i="16"/>
  <c r="G191" i="16"/>
  <c r="F191" i="16"/>
  <c r="S196" i="16"/>
  <c r="A192" i="16"/>
  <c r="B183" i="19" l="1"/>
  <c r="I189" i="29"/>
  <c r="B189" i="29"/>
  <c r="J189" i="29"/>
  <c r="C189" i="29"/>
  <c r="L189" i="29"/>
  <c r="Q189" i="29"/>
  <c r="V189" i="29"/>
  <c r="S189" i="29"/>
  <c r="R189" i="29"/>
  <c r="E183" i="19" s="1"/>
  <c r="H189" i="29"/>
  <c r="P189" i="29"/>
  <c r="D189" i="29"/>
  <c r="E189" i="29"/>
  <c r="M189" i="29"/>
  <c r="F189" i="29"/>
  <c r="U189" i="29"/>
  <c r="N189" i="29"/>
  <c r="C183" i="19" s="1"/>
  <c r="G189" i="29"/>
  <c r="T189" i="29"/>
  <c r="F183" i="19" s="1"/>
  <c r="O189" i="29"/>
  <c r="AF194" i="29"/>
  <c r="A190" i="29"/>
  <c r="K190" i="29" s="1"/>
  <c r="G189" i="27"/>
  <c r="D189" i="27"/>
  <c r="E189" i="27"/>
  <c r="C189" i="27"/>
  <c r="B189" i="27"/>
  <c r="H189" i="27"/>
  <c r="F189" i="27"/>
  <c r="I189" i="27"/>
  <c r="S191" i="27"/>
  <c r="A190" i="27"/>
  <c r="J189" i="26"/>
  <c r="B189" i="26"/>
  <c r="D189" i="26"/>
  <c r="F189" i="26"/>
  <c r="K189" i="26"/>
  <c r="E189" i="26"/>
  <c r="G189" i="26"/>
  <c r="M189" i="26"/>
  <c r="C189" i="26"/>
  <c r="I189" i="26"/>
  <c r="L189" i="26"/>
  <c r="H189" i="26"/>
  <c r="W197" i="26"/>
  <c r="A190" i="26"/>
  <c r="AA198" i="22"/>
  <c r="A191" i="22"/>
  <c r="F190" i="22"/>
  <c r="N190" i="22"/>
  <c r="B190" i="22"/>
  <c r="M190" i="22"/>
  <c r="H190" i="22"/>
  <c r="O190" i="22"/>
  <c r="E190" i="22"/>
  <c r="K190" i="22"/>
  <c r="L190" i="22"/>
  <c r="C190" i="22"/>
  <c r="I190" i="22"/>
  <c r="G190" i="22"/>
  <c r="P190" i="22"/>
  <c r="D190" i="22"/>
  <c r="J190" i="22"/>
  <c r="Q190" i="22"/>
  <c r="AA273" i="23"/>
  <c r="A267" i="23"/>
  <c r="I190" i="20"/>
  <c r="V190" i="20"/>
  <c r="R190" i="20"/>
  <c r="L190" i="20"/>
  <c r="E190" i="20"/>
  <c r="S190" i="20"/>
  <c r="H190" i="20"/>
  <c r="F190" i="20"/>
  <c r="B190" i="20"/>
  <c r="O190" i="20"/>
  <c r="Q190" i="20"/>
  <c r="G190" i="20"/>
  <c r="J190" i="20"/>
  <c r="P190" i="20"/>
  <c r="A191" i="20"/>
  <c r="C190" i="20"/>
  <c r="K190" i="20"/>
  <c r="D190" i="20"/>
  <c r="U190" i="20"/>
  <c r="M190" i="20"/>
  <c r="N190" i="20"/>
  <c r="T190" i="20"/>
  <c r="S192" i="15"/>
  <c r="A190" i="15"/>
  <c r="I189" i="15"/>
  <c r="E189" i="15"/>
  <c r="F189" i="15"/>
  <c r="H189" i="15"/>
  <c r="C189" i="15"/>
  <c r="G189" i="15"/>
  <c r="B189" i="15"/>
  <c r="D189" i="15"/>
  <c r="AF197" i="20"/>
  <c r="I189" i="28"/>
  <c r="H189" i="28"/>
  <c r="E189" i="28"/>
  <c r="D189" i="28"/>
  <c r="Q189" i="28"/>
  <c r="L189" i="28"/>
  <c r="C189" i="28"/>
  <c r="O189" i="28"/>
  <c r="P189" i="28"/>
  <c r="B189" i="28"/>
  <c r="F189" i="28"/>
  <c r="G189" i="28"/>
  <c r="K189" i="28"/>
  <c r="J189" i="28"/>
  <c r="N189" i="28"/>
  <c r="M189" i="28"/>
  <c r="AA197" i="28"/>
  <c r="A190" i="28"/>
  <c r="G191" i="25"/>
  <c r="F191" i="25"/>
  <c r="C191" i="25"/>
  <c r="E191" i="25"/>
  <c r="B191" i="25"/>
  <c r="D191" i="25"/>
  <c r="A192" i="25"/>
  <c r="Q198" i="25"/>
  <c r="I190" i="21"/>
  <c r="Q190" i="21"/>
  <c r="E190" i="21"/>
  <c r="F190" i="21"/>
  <c r="L190" i="21"/>
  <c r="J190" i="21"/>
  <c r="P190" i="21"/>
  <c r="C190" i="21"/>
  <c r="G190" i="21"/>
  <c r="H190" i="21"/>
  <c r="N190" i="21"/>
  <c r="K190" i="21"/>
  <c r="B190" i="21"/>
  <c r="D190" i="21"/>
  <c r="O190" i="21"/>
  <c r="M190" i="21"/>
  <c r="A191" i="21"/>
  <c r="AA219" i="21"/>
  <c r="F192" i="16"/>
  <c r="G192" i="16"/>
  <c r="I192" i="16"/>
  <c r="C192" i="16"/>
  <c r="B192" i="16"/>
  <c r="E192" i="16"/>
  <c r="H192" i="16"/>
  <c r="D192" i="16"/>
  <c r="S197" i="16"/>
  <c r="A193" i="16"/>
  <c r="B184" i="19" l="1"/>
  <c r="G190" i="29"/>
  <c r="F190" i="29"/>
  <c r="T190" i="29"/>
  <c r="F184" i="19" s="1"/>
  <c r="L190" i="29"/>
  <c r="N190" i="29"/>
  <c r="C184" i="19" s="1"/>
  <c r="U190" i="29"/>
  <c r="O190" i="29"/>
  <c r="V190" i="29"/>
  <c r="S190" i="29"/>
  <c r="B190" i="29"/>
  <c r="P190" i="29"/>
  <c r="M190" i="29"/>
  <c r="E190" i="29"/>
  <c r="Q190" i="29"/>
  <c r="C190" i="29"/>
  <c r="J190" i="29"/>
  <c r="R190" i="29"/>
  <c r="E184" i="19" s="1"/>
  <c r="D190" i="29"/>
  <c r="H190" i="29"/>
  <c r="I190" i="29"/>
  <c r="AF195" i="29"/>
  <c r="A191" i="29"/>
  <c r="K191" i="29" s="1"/>
  <c r="B190" i="27"/>
  <c r="H190" i="27"/>
  <c r="C190" i="27"/>
  <c r="G190" i="27"/>
  <c r="D190" i="27"/>
  <c r="I190" i="27"/>
  <c r="F190" i="27"/>
  <c r="E190" i="27"/>
  <c r="A191" i="27"/>
  <c r="S192" i="27"/>
  <c r="E190" i="26"/>
  <c r="G190" i="26"/>
  <c r="J190" i="26"/>
  <c r="D190" i="26"/>
  <c r="L190" i="26"/>
  <c r="K190" i="26"/>
  <c r="B190" i="26"/>
  <c r="M190" i="26"/>
  <c r="C190" i="26"/>
  <c r="I190" i="26"/>
  <c r="F190" i="26"/>
  <c r="H190" i="26"/>
  <c r="W198" i="26"/>
  <c r="A191" i="26"/>
  <c r="AA274" i="23"/>
  <c r="A268" i="23"/>
  <c r="V191" i="20"/>
  <c r="U191" i="20"/>
  <c r="C191" i="20"/>
  <c r="G191" i="20"/>
  <c r="N191" i="20"/>
  <c r="B191" i="20"/>
  <c r="D191" i="20"/>
  <c r="P191" i="20"/>
  <c r="S191" i="20"/>
  <c r="T191" i="20"/>
  <c r="K191" i="20"/>
  <c r="E191" i="20"/>
  <c r="J191" i="20"/>
  <c r="I191" i="20"/>
  <c r="A192" i="20"/>
  <c r="H191" i="20"/>
  <c r="R191" i="20"/>
  <c r="L191" i="20"/>
  <c r="M191" i="20"/>
  <c r="O191" i="20"/>
  <c r="F191" i="20"/>
  <c r="Q191" i="20"/>
  <c r="P191" i="22"/>
  <c r="H191" i="22"/>
  <c r="E191" i="22"/>
  <c r="G191" i="22"/>
  <c r="L191" i="22"/>
  <c r="K191" i="22"/>
  <c r="M191" i="22"/>
  <c r="O191" i="22"/>
  <c r="Q191" i="22"/>
  <c r="I191" i="22"/>
  <c r="B191" i="22"/>
  <c r="N191" i="22"/>
  <c r="C191" i="22"/>
  <c r="D191" i="22"/>
  <c r="F191" i="22"/>
  <c r="J191" i="22"/>
  <c r="AA199" i="22"/>
  <c r="A192" i="22"/>
  <c r="D190" i="15"/>
  <c r="B190" i="15"/>
  <c r="I190" i="15"/>
  <c r="H190" i="15"/>
  <c r="F190" i="15"/>
  <c r="C190" i="15"/>
  <c r="E190" i="15"/>
  <c r="G190" i="15"/>
  <c r="S193" i="15"/>
  <c r="A191" i="15"/>
  <c r="Q199" i="25"/>
  <c r="D192" i="25"/>
  <c r="G192" i="25"/>
  <c r="F192" i="25"/>
  <c r="C192" i="25"/>
  <c r="B192" i="25"/>
  <c r="E192" i="25"/>
  <c r="A193" i="25"/>
  <c r="AA198" i="28"/>
  <c r="A191" i="28"/>
  <c r="AA220" i="21"/>
  <c r="K190" i="28"/>
  <c r="D190" i="28"/>
  <c r="M190" i="28"/>
  <c r="N190" i="28"/>
  <c r="I190" i="28"/>
  <c r="B190" i="28"/>
  <c r="Q190" i="28"/>
  <c r="E190" i="28"/>
  <c r="O190" i="28"/>
  <c r="F190" i="28"/>
  <c r="G190" i="28"/>
  <c r="J190" i="28"/>
  <c r="C190" i="28"/>
  <c r="L190" i="28"/>
  <c r="P190" i="28"/>
  <c r="H190" i="28"/>
  <c r="C191" i="21"/>
  <c r="E191" i="21"/>
  <c r="F191" i="21"/>
  <c r="O191" i="21"/>
  <c r="B191" i="21"/>
  <c r="P191" i="21"/>
  <c r="H191" i="21"/>
  <c r="Q191" i="21"/>
  <c r="J191" i="21"/>
  <c r="D191" i="21"/>
  <c r="I191" i="21"/>
  <c r="M191" i="21"/>
  <c r="N191" i="21"/>
  <c r="K191" i="21"/>
  <c r="L191" i="21"/>
  <c r="G191" i="21"/>
  <c r="A192" i="21"/>
  <c r="AF198" i="20"/>
  <c r="B193" i="16"/>
  <c r="I193" i="16"/>
  <c r="E193" i="16"/>
  <c r="C193" i="16"/>
  <c r="F193" i="16"/>
  <c r="G193" i="16"/>
  <c r="D193" i="16"/>
  <c r="H193" i="16"/>
  <c r="S198" i="16"/>
  <c r="A194" i="16"/>
  <c r="B185" i="19" l="1"/>
  <c r="V191" i="29"/>
  <c r="R191" i="29"/>
  <c r="E185" i="19" s="1"/>
  <c r="T191" i="29"/>
  <c r="F185" i="19" s="1"/>
  <c r="B191" i="29"/>
  <c r="S191" i="29"/>
  <c r="J191" i="29"/>
  <c r="O191" i="29"/>
  <c r="M191" i="29"/>
  <c r="G191" i="29"/>
  <c r="N191" i="29"/>
  <c r="C185" i="19" s="1"/>
  <c r="U191" i="29"/>
  <c r="P191" i="29"/>
  <c r="H191" i="29"/>
  <c r="F191" i="29"/>
  <c r="C191" i="29"/>
  <c r="Q191" i="29"/>
  <c r="E191" i="29"/>
  <c r="D191" i="29"/>
  <c r="I191" i="29"/>
  <c r="L191" i="29"/>
  <c r="AF196" i="29"/>
  <c r="A192" i="29"/>
  <c r="K192" i="29" s="1"/>
  <c r="S193" i="27"/>
  <c r="A192" i="27"/>
  <c r="H191" i="27"/>
  <c r="C191" i="27"/>
  <c r="E191" i="27"/>
  <c r="B191" i="27"/>
  <c r="G191" i="27"/>
  <c r="I191" i="27"/>
  <c r="D191" i="27"/>
  <c r="F191" i="27"/>
  <c r="H191" i="26"/>
  <c r="G191" i="26"/>
  <c r="K191" i="26"/>
  <c r="E191" i="26"/>
  <c r="B191" i="26"/>
  <c r="J191" i="26"/>
  <c r="L191" i="26"/>
  <c r="D191" i="26"/>
  <c r="I191" i="26"/>
  <c r="C191" i="26"/>
  <c r="M191" i="26"/>
  <c r="F191" i="26"/>
  <c r="W199" i="26"/>
  <c r="A192" i="26"/>
  <c r="G192" i="22"/>
  <c r="H192" i="22"/>
  <c r="P192" i="22"/>
  <c r="N192" i="22"/>
  <c r="F192" i="22"/>
  <c r="M192" i="22"/>
  <c r="B192" i="22"/>
  <c r="C192" i="22"/>
  <c r="J192" i="22"/>
  <c r="L192" i="22"/>
  <c r="I192" i="22"/>
  <c r="D192" i="22"/>
  <c r="Q192" i="22"/>
  <c r="E192" i="22"/>
  <c r="O192" i="22"/>
  <c r="K192" i="22"/>
  <c r="A193" i="22"/>
  <c r="AA200" i="22"/>
  <c r="S192" i="20"/>
  <c r="P192" i="20"/>
  <c r="T192" i="20"/>
  <c r="O192" i="20"/>
  <c r="D192" i="20"/>
  <c r="V192" i="20"/>
  <c r="H192" i="20"/>
  <c r="K192" i="20"/>
  <c r="B192" i="20"/>
  <c r="N192" i="20"/>
  <c r="L192" i="20"/>
  <c r="Q192" i="20"/>
  <c r="G192" i="20"/>
  <c r="C192" i="20"/>
  <c r="I192" i="20"/>
  <c r="M192" i="20"/>
  <c r="J192" i="20"/>
  <c r="E192" i="20"/>
  <c r="A193" i="20"/>
  <c r="F192" i="20"/>
  <c r="R192" i="20"/>
  <c r="U192" i="20"/>
  <c r="A269" i="23"/>
  <c r="AA275" i="23"/>
  <c r="F191" i="15"/>
  <c r="G191" i="15"/>
  <c r="H191" i="15"/>
  <c r="B191" i="15"/>
  <c r="I191" i="15"/>
  <c r="E191" i="15"/>
  <c r="D191" i="15"/>
  <c r="C191" i="15"/>
  <c r="S194" i="15"/>
  <c r="A192" i="15"/>
  <c r="H192" i="21"/>
  <c r="Q192" i="21"/>
  <c r="B192" i="21"/>
  <c r="K192" i="21"/>
  <c r="P192" i="21"/>
  <c r="E192" i="21"/>
  <c r="N192" i="21"/>
  <c r="O192" i="21"/>
  <c r="L192" i="21"/>
  <c r="J192" i="21"/>
  <c r="I192" i="21"/>
  <c r="M192" i="21"/>
  <c r="G192" i="21"/>
  <c r="C192" i="21"/>
  <c r="D192" i="21"/>
  <c r="F192" i="21"/>
  <c r="A193" i="21"/>
  <c r="G191" i="28"/>
  <c r="K191" i="28"/>
  <c r="P191" i="28"/>
  <c r="O191" i="28"/>
  <c r="D191" i="28"/>
  <c r="F191" i="28"/>
  <c r="I191" i="28"/>
  <c r="C191" i="28"/>
  <c r="J191" i="28"/>
  <c r="B191" i="28"/>
  <c r="H191" i="28"/>
  <c r="E191" i="28"/>
  <c r="N191" i="28"/>
  <c r="M191" i="28"/>
  <c r="L191" i="28"/>
  <c r="Q191" i="28"/>
  <c r="A192" i="28"/>
  <c r="AA199" i="28"/>
  <c r="F193" i="25"/>
  <c r="C193" i="25"/>
  <c r="B193" i="25"/>
  <c r="E193" i="25"/>
  <c r="D193" i="25"/>
  <c r="G193" i="25"/>
  <c r="A194" i="25"/>
  <c r="AA221" i="21"/>
  <c r="Q200" i="25"/>
  <c r="AF199" i="20"/>
  <c r="G194" i="16"/>
  <c r="B194" i="16"/>
  <c r="I194" i="16"/>
  <c r="D194" i="16"/>
  <c r="F194" i="16"/>
  <c r="E194" i="16"/>
  <c r="C194" i="16"/>
  <c r="H194" i="16"/>
  <c r="S199" i="16"/>
  <c r="A195" i="16"/>
  <c r="B186" i="19" l="1"/>
  <c r="U192" i="29"/>
  <c r="L192" i="29"/>
  <c r="M192" i="29"/>
  <c r="N192" i="29"/>
  <c r="C186" i="19" s="1"/>
  <c r="T192" i="29"/>
  <c r="F186" i="19" s="1"/>
  <c r="D192" i="29"/>
  <c r="C192" i="29"/>
  <c r="F192" i="29"/>
  <c r="J192" i="29"/>
  <c r="Q192" i="29"/>
  <c r="I192" i="29"/>
  <c r="R192" i="29"/>
  <c r="E186" i="19" s="1"/>
  <c r="P192" i="29"/>
  <c r="G192" i="29"/>
  <c r="B192" i="29"/>
  <c r="E192" i="29"/>
  <c r="H192" i="29"/>
  <c r="V192" i="29"/>
  <c r="O192" i="29"/>
  <c r="S192" i="29"/>
  <c r="AF197" i="29"/>
  <c r="A193" i="29"/>
  <c r="K193" i="29" s="1"/>
  <c r="F192" i="27"/>
  <c r="D192" i="27"/>
  <c r="B192" i="27"/>
  <c r="C192" i="27"/>
  <c r="H192" i="27"/>
  <c r="G192" i="27"/>
  <c r="E192" i="27"/>
  <c r="I192" i="27"/>
  <c r="S194" i="27"/>
  <c r="A193" i="27"/>
  <c r="L192" i="26"/>
  <c r="H192" i="26"/>
  <c r="J192" i="26"/>
  <c r="B192" i="26"/>
  <c r="C192" i="26"/>
  <c r="K192" i="26"/>
  <c r="M192" i="26"/>
  <c r="E192" i="26"/>
  <c r="D192" i="26"/>
  <c r="G192" i="26"/>
  <c r="F192" i="26"/>
  <c r="I192" i="26"/>
  <c r="W200" i="26"/>
  <c r="A193" i="26"/>
  <c r="AA201" i="22"/>
  <c r="A194" i="22"/>
  <c r="N193" i="20"/>
  <c r="V193" i="20"/>
  <c r="O193" i="20"/>
  <c r="D193" i="20"/>
  <c r="C193" i="20"/>
  <c r="T193" i="20"/>
  <c r="B193" i="20"/>
  <c r="F193" i="20"/>
  <c r="H193" i="20"/>
  <c r="I193" i="20"/>
  <c r="U193" i="20"/>
  <c r="Q193" i="20"/>
  <c r="R193" i="20"/>
  <c r="J193" i="20"/>
  <c r="L193" i="20"/>
  <c r="A194" i="20"/>
  <c r="P193" i="20"/>
  <c r="G193" i="20"/>
  <c r="M193" i="20"/>
  <c r="K193" i="20"/>
  <c r="S193" i="20"/>
  <c r="E193" i="20"/>
  <c r="C193" i="22"/>
  <c r="J193" i="22"/>
  <c r="Q193" i="22"/>
  <c r="E193" i="22"/>
  <c r="F193" i="22"/>
  <c r="H193" i="22"/>
  <c r="P193" i="22"/>
  <c r="M193" i="22"/>
  <c r="N193" i="22"/>
  <c r="G193" i="22"/>
  <c r="B193" i="22"/>
  <c r="K193" i="22"/>
  <c r="I193" i="22"/>
  <c r="D193" i="22"/>
  <c r="O193" i="22"/>
  <c r="L193" i="22"/>
  <c r="AA276" i="23"/>
  <c r="A270" i="23"/>
  <c r="H192" i="15"/>
  <c r="G192" i="15"/>
  <c r="F192" i="15"/>
  <c r="B192" i="15"/>
  <c r="I192" i="15"/>
  <c r="C192" i="15"/>
  <c r="E192" i="15"/>
  <c r="D192" i="15"/>
  <c r="S195" i="15"/>
  <c r="A193" i="15"/>
  <c r="AF200" i="20"/>
  <c r="AA200" i="28"/>
  <c r="A193" i="28"/>
  <c r="J193" i="21"/>
  <c r="N193" i="21"/>
  <c r="P193" i="21"/>
  <c r="D193" i="21"/>
  <c r="I193" i="21"/>
  <c r="E193" i="21"/>
  <c r="L193" i="21"/>
  <c r="H193" i="21"/>
  <c r="O193" i="21"/>
  <c r="B193" i="21"/>
  <c r="M193" i="21"/>
  <c r="K193" i="21"/>
  <c r="C193" i="21"/>
  <c r="G193" i="21"/>
  <c r="Q193" i="21"/>
  <c r="F193" i="21"/>
  <c r="A194" i="21"/>
  <c r="B192" i="28"/>
  <c r="N192" i="28"/>
  <c r="M192" i="28"/>
  <c r="E192" i="28"/>
  <c r="Q192" i="28"/>
  <c r="F192" i="28"/>
  <c r="L192" i="28"/>
  <c r="D192" i="28"/>
  <c r="G192" i="28"/>
  <c r="I192" i="28"/>
  <c r="H192" i="28"/>
  <c r="K192" i="28"/>
  <c r="C192" i="28"/>
  <c r="J192" i="28"/>
  <c r="O192" i="28"/>
  <c r="P192" i="28"/>
  <c r="Q201" i="25"/>
  <c r="AA222" i="21"/>
  <c r="D194" i="25"/>
  <c r="F194" i="25"/>
  <c r="E194" i="25"/>
  <c r="C194" i="25"/>
  <c r="B194" i="25"/>
  <c r="G194" i="25"/>
  <c r="A195" i="25"/>
  <c r="F195" i="16"/>
  <c r="E195" i="16"/>
  <c r="H195" i="16"/>
  <c r="I195" i="16"/>
  <c r="C195" i="16"/>
  <c r="D195" i="16"/>
  <c r="G195" i="16"/>
  <c r="B195" i="16"/>
  <c r="S200" i="16"/>
  <c r="A196" i="16"/>
  <c r="B187" i="19" l="1"/>
  <c r="O193" i="29"/>
  <c r="S193" i="29"/>
  <c r="V193" i="29"/>
  <c r="H193" i="29"/>
  <c r="R193" i="29"/>
  <c r="E187" i="19" s="1"/>
  <c r="D193" i="29"/>
  <c r="L193" i="29"/>
  <c r="G193" i="29"/>
  <c r="E193" i="29"/>
  <c r="T193" i="29"/>
  <c r="F187" i="19" s="1"/>
  <c r="M193" i="29"/>
  <c r="B193" i="29"/>
  <c r="N193" i="29"/>
  <c r="C187" i="19" s="1"/>
  <c r="C193" i="29"/>
  <c r="I193" i="29"/>
  <c r="U193" i="29"/>
  <c r="Q193" i="29"/>
  <c r="P193" i="29"/>
  <c r="J193" i="29"/>
  <c r="F193" i="29"/>
  <c r="AF198" i="29"/>
  <c r="A194" i="29"/>
  <c r="K194" i="29" s="1"/>
  <c r="B193" i="27"/>
  <c r="G193" i="27"/>
  <c r="C193" i="27"/>
  <c r="H193" i="27"/>
  <c r="F193" i="27"/>
  <c r="E193" i="27"/>
  <c r="D193" i="27"/>
  <c r="I193" i="27"/>
  <c r="A194" i="27"/>
  <c r="S195" i="27"/>
  <c r="J193" i="26"/>
  <c r="D193" i="26"/>
  <c r="L193" i="26"/>
  <c r="G193" i="26"/>
  <c r="E193" i="26"/>
  <c r="H193" i="26"/>
  <c r="M193" i="26"/>
  <c r="C193" i="26"/>
  <c r="K193" i="26"/>
  <c r="F193" i="26"/>
  <c r="I193" i="26"/>
  <c r="B193" i="26"/>
  <c r="W201" i="26"/>
  <c r="A194" i="26"/>
  <c r="P194" i="20"/>
  <c r="O194" i="20"/>
  <c r="I194" i="20"/>
  <c r="N194" i="20"/>
  <c r="U194" i="20"/>
  <c r="M194" i="20"/>
  <c r="L194" i="20"/>
  <c r="H194" i="20"/>
  <c r="R194" i="20"/>
  <c r="G194" i="20"/>
  <c r="T194" i="20"/>
  <c r="Q194" i="20"/>
  <c r="F194" i="20"/>
  <c r="E194" i="20"/>
  <c r="C194" i="20"/>
  <c r="B194" i="20"/>
  <c r="V194" i="20"/>
  <c r="A195" i="20"/>
  <c r="D194" i="20"/>
  <c r="J194" i="20"/>
  <c r="S194" i="20"/>
  <c r="K194" i="20"/>
  <c r="G194" i="22"/>
  <c r="D194" i="22"/>
  <c r="L194" i="22"/>
  <c r="J194" i="22"/>
  <c r="H194" i="22"/>
  <c r="Q194" i="22"/>
  <c r="B194" i="22"/>
  <c r="N194" i="22"/>
  <c r="C194" i="22"/>
  <c r="E194" i="22"/>
  <c r="I194" i="22"/>
  <c r="K194" i="22"/>
  <c r="F194" i="22"/>
  <c r="O194" i="22"/>
  <c r="M194" i="22"/>
  <c r="P194" i="22"/>
  <c r="A271" i="23"/>
  <c r="AA277" i="23"/>
  <c r="A195" i="22"/>
  <c r="AA202" i="22"/>
  <c r="C193" i="15"/>
  <c r="E193" i="15"/>
  <c r="G193" i="15"/>
  <c r="F193" i="15"/>
  <c r="D193" i="15"/>
  <c r="I193" i="15"/>
  <c r="H193" i="15"/>
  <c r="B193" i="15"/>
  <c r="A194" i="15"/>
  <c r="S196" i="15"/>
  <c r="F195" i="25"/>
  <c r="C195" i="25"/>
  <c r="D195" i="25"/>
  <c r="B195" i="25"/>
  <c r="G195" i="25"/>
  <c r="E195" i="25"/>
  <c r="A196" i="25"/>
  <c r="AA223" i="21"/>
  <c r="P193" i="28"/>
  <c r="D193" i="28"/>
  <c r="M193" i="28"/>
  <c r="E193" i="28"/>
  <c r="Q193" i="28"/>
  <c r="H193" i="28"/>
  <c r="N193" i="28"/>
  <c r="K193" i="28"/>
  <c r="J193" i="28"/>
  <c r="L193" i="28"/>
  <c r="O193" i="28"/>
  <c r="G193" i="28"/>
  <c r="F193" i="28"/>
  <c r="I193" i="28"/>
  <c r="B193" i="28"/>
  <c r="C193" i="28"/>
  <c r="AA201" i="28"/>
  <c r="A194" i="28"/>
  <c r="AF201" i="20"/>
  <c r="G194" i="21"/>
  <c r="Q194" i="21"/>
  <c r="H194" i="21"/>
  <c r="C194" i="21"/>
  <c r="D194" i="21"/>
  <c r="L194" i="21"/>
  <c r="F194" i="21"/>
  <c r="B194" i="21"/>
  <c r="M194" i="21"/>
  <c r="I194" i="21"/>
  <c r="E194" i="21"/>
  <c r="K194" i="21"/>
  <c r="O194" i="21"/>
  <c r="N194" i="21"/>
  <c r="J194" i="21"/>
  <c r="P194" i="21"/>
  <c r="A195" i="21"/>
  <c r="Q202" i="25"/>
  <c r="C196" i="16"/>
  <c r="B196" i="16"/>
  <c r="H196" i="16"/>
  <c r="F196" i="16"/>
  <c r="G196" i="16"/>
  <c r="E196" i="16"/>
  <c r="I196" i="16"/>
  <c r="D196" i="16"/>
  <c r="S201" i="16"/>
  <c r="A197" i="16"/>
  <c r="B188" i="19" l="1"/>
  <c r="C194" i="29"/>
  <c r="O194" i="29"/>
  <c r="I194" i="29"/>
  <c r="U194" i="29"/>
  <c r="D194" i="29"/>
  <c r="V194" i="29"/>
  <c r="H194" i="29"/>
  <c r="P194" i="29"/>
  <c r="E194" i="29"/>
  <c r="Q194" i="29"/>
  <c r="G194" i="29"/>
  <c r="J194" i="29"/>
  <c r="S194" i="29"/>
  <c r="R194" i="29"/>
  <c r="E188" i="19" s="1"/>
  <c r="N194" i="29"/>
  <c r="C188" i="19" s="1"/>
  <c r="M194" i="29"/>
  <c r="L194" i="29"/>
  <c r="T194" i="29"/>
  <c r="F188" i="19" s="1"/>
  <c r="B194" i="29"/>
  <c r="F194" i="29"/>
  <c r="AF199" i="29"/>
  <c r="A195" i="29"/>
  <c r="K195" i="29" s="1"/>
  <c r="S196" i="27"/>
  <c r="A195" i="27"/>
  <c r="D194" i="27"/>
  <c r="C194" i="27"/>
  <c r="H194" i="27"/>
  <c r="G194" i="27"/>
  <c r="B194" i="27"/>
  <c r="F194" i="27"/>
  <c r="E194" i="27"/>
  <c r="I194" i="27"/>
  <c r="B194" i="26"/>
  <c r="H194" i="26"/>
  <c r="J194" i="26"/>
  <c r="F194" i="26"/>
  <c r="M194" i="26"/>
  <c r="C194" i="26"/>
  <c r="L194" i="26"/>
  <c r="K194" i="26"/>
  <c r="G194" i="26"/>
  <c r="D194" i="26"/>
  <c r="E194" i="26"/>
  <c r="I194" i="26"/>
  <c r="W202" i="26"/>
  <c r="A195" i="26"/>
  <c r="U195" i="20"/>
  <c r="R195" i="20"/>
  <c r="F195" i="20"/>
  <c r="O195" i="20"/>
  <c r="B195" i="20"/>
  <c r="I195" i="20"/>
  <c r="M195" i="20"/>
  <c r="C195" i="20"/>
  <c r="T195" i="20"/>
  <c r="H195" i="20"/>
  <c r="S195" i="20"/>
  <c r="P195" i="20"/>
  <c r="E195" i="20"/>
  <c r="D195" i="20"/>
  <c r="G195" i="20"/>
  <c r="Q195" i="20"/>
  <c r="N195" i="20"/>
  <c r="J195" i="20"/>
  <c r="A196" i="20"/>
  <c r="K195" i="20"/>
  <c r="V195" i="20"/>
  <c r="L195" i="20"/>
  <c r="AA203" i="22"/>
  <c r="A196" i="22"/>
  <c r="L195" i="22"/>
  <c r="F195" i="22"/>
  <c r="I195" i="22"/>
  <c r="E195" i="22"/>
  <c r="G195" i="22"/>
  <c r="N195" i="22"/>
  <c r="D195" i="22"/>
  <c r="K195" i="22"/>
  <c r="H195" i="22"/>
  <c r="C195" i="22"/>
  <c r="O195" i="22"/>
  <c r="B195" i="22"/>
  <c r="M195" i="22"/>
  <c r="J195" i="22"/>
  <c r="Q195" i="22"/>
  <c r="P195" i="22"/>
  <c r="AA278" i="23"/>
  <c r="A272" i="23"/>
  <c r="A195" i="15"/>
  <c r="S197" i="15"/>
  <c r="C194" i="15"/>
  <c r="B194" i="15"/>
  <c r="D194" i="15"/>
  <c r="H194" i="15"/>
  <c r="I194" i="15"/>
  <c r="G194" i="15"/>
  <c r="F194" i="15"/>
  <c r="E194" i="15"/>
  <c r="K194" i="28"/>
  <c r="Q194" i="28"/>
  <c r="O194" i="28"/>
  <c r="D194" i="28"/>
  <c r="M194" i="28"/>
  <c r="J194" i="28"/>
  <c r="B194" i="28"/>
  <c r="E194" i="28"/>
  <c r="L194" i="28"/>
  <c r="P194" i="28"/>
  <c r="G194" i="28"/>
  <c r="C194" i="28"/>
  <c r="I194" i="28"/>
  <c r="F194" i="28"/>
  <c r="H194" i="28"/>
  <c r="N194" i="28"/>
  <c r="H195" i="21"/>
  <c r="B195" i="21"/>
  <c r="N195" i="21"/>
  <c r="Q195" i="21"/>
  <c r="D195" i="21"/>
  <c r="E195" i="21"/>
  <c r="F195" i="21"/>
  <c r="G195" i="21"/>
  <c r="L195" i="21"/>
  <c r="P195" i="21"/>
  <c r="O195" i="21"/>
  <c r="C195" i="21"/>
  <c r="I195" i="21"/>
  <c r="M195" i="21"/>
  <c r="J195" i="21"/>
  <c r="K195" i="21"/>
  <c r="A196" i="21"/>
  <c r="AA202" i="28"/>
  <c r="A195" i="28"/>
  <c r="AA224" i="21"/>
  <c r="G196" i="25"/>
  <c r="C196" i="25"/>
  <c r="E196" i="25"/>
  <c r="B196" i="25"/>
  <c r="F196" i="25"/>
  <c r="D196" i="25"/>
  <c r="A197" i="25"/>
  <c r="AF202" i="20"/>
  <c r="Q203" i="25"/>
  <c r="G197" i="16"/>
  <c r="C197" i="16"/>
  <c r="E197" i="16"/>
  <c r="F197" i="16"/>
  <c r="B197" i="16"/>
  <c r="H197" i="16"/>
  <c r="I197" i="16"/>
  <c r="D197" i="16"/>
  <c r="S202" i="16"/>
  <c r="A198" i="16"/>
  <c r="B189" i="19" l="1"/>
  <c r="M195" i="29"/>
  <c r="T195" i="29"/>
  <c r="F189" i="19" s="1"/>
  <c r="B195" i="29"/>
  <c r="U195" i="29"/>
  <c r="V195" i="29"/>
  <c r="P195" i="29"/>
  <c r="R195" i="29"/>
  <c r="E189" i="19" s="1"/>
  <c r="N195" i="29"/>
  <c r="C189" i="19" s="1"/>
  <c r="H195" i="29"/>
  <c r="I195" i="29"/>
  <c r="E195" i="29"/>
  <c r="S195" i="29"/>
  <c r="F195" i="29"/>
  <c r="J195" i="29"/>
  <c r="G195" i="29"/>
  <c r="D195" i="29"/>
  <c r="L195" i="29"/>
  <c r="O195" i="29"/>
  <c r="Q195" i="29"/>
  <c r="C195" i="29"/>
  <c r="AF200" i="29"/>
  <c r="A196" i="29"/>
  <c r="K196" i="29" s="1"/>
  <c r="D195" i="27"/>
  <c r="C195" i="27"/>
  <c r="F195" i="27"/>
  <c r="H195" i="27"/>
  <c r="E195" i="27"/>
  <c r="B195" i="27"/>
  <c r="I195" i="27"/>
  <c r="G195" i="27"/>
  <c r="A196" i="27"/>
  <c r="S197" i="27"/>
  <c r="B195" i="26"/>
  <c r="C195" i="26"/>
  <c r="M195" i="26"/>
  <c r="K195" i="26"/>
  <c r="J195" i="26"/>
  <c r="G195" i="26"/>
  <c r="D195" i="26"/>
  <c r="H195" i="26"/>
  <c r="I195" i="26"/>
  <c r="E195" i="26"/>
  <c r="F195" i="26"/>
  <c r="L195" i="26"/>
  <c r="W203" i="26"/>
  <c r="A196" i="26"/>
  <c r="J196" i="20"/>
  <c r="B196" i="20"/>
  <c r="N196" i="20"/>
  <c r="S196" i="20"/>
  <c r="V196" i="20"/>
  <c r="H196" i="20"/>
  <c r="I196" i="20"/>
  <c r="D196" i="20"/>
  <c r="U196" i="20"/>
  <c r="E196" i="20"/>
  <c r="Q196" i="20"/>
  <c r="K196" i="20"/>
  <c r="C196" i="20"/>
  <c r="T196" i="20"/>
  <c r="F196" i="20"/>
  <c r="O196" i="20"/>
  <c r="A197" i="20"/>
  <c r="L196" i="20"/>
  <c r="M196" i="20"/>
  <c r="R196" i="20"/>
  <c r="P196" i="20"/>
  <c r="G196" i="20"/>
  <c r="D196" i="22"/>
  <c r="N196" i="22"/>
  <c r="O196" i="22"/>
  <c r="C196" i="22"/>
  <c r="K196" i="22"/>
  <c r="P196" i="22"/>
  <c r="M196" i="22"/>
  <c r="B196" i="22"/>
  <c r="G196" i="22"/>
  <c r="L196" i="22"/>
  <c r="J196" i="22"/>
  <c r="H196" i="22"/>
  <c r="F196" i="22"/>
  <c r="Q196" i="22"/>
  <c r="E196" i="22"/>
  <c r="I196" i="22"/>
  <c r="AA204" i="22"/>
  <c r="A197" i="22"/>
  <c r="AA279" i="23"/>
  <c r="A273" i="23"/>
  <c r="A196" i="15"/>
  <c r="S198" i="15"/>
  <c r="I195" i="15"/>
  <c r="G195" i="15"/>
  <c r="B195" i="15"/>
  <c r="E195" i="15"/>
  <c r="H195" i="15"/>
  <c r="C195" i="15"/>
  <c r="F195" i="15"/>
  <c r="D195" i="15"/>
  <c r="AF203" i="20"/>
  <c r="G197" i="25"/>
  <c r="C197" i="25"/>
  <c r="B197" i="25"/>
  <c r="D197" i="25"/>
  <c r="E197" i="25"/>
  <c r="F197" i="25"/>
  <c r="A198" i="25"/>
  <c r="AA225" i="21"/>
  <c r="M195" i="28"/>
  <c r="I195" i="28"/>
  <c r="J195" i="28"/>
  <c r="F195" i="28"/>
  <c r="P195" i="28"/>
  <c r="B195" i="28"/>
  <c r="K195" i="28"/>
  <c r="C195" i="28"/>
  <c r="O195" i="28"/>
  <c r="D195" i="28"/>
  <c r="L195" i="28"/>
  <c r="G195" i="28"/>
  <c r="Q195" i="28"/>
  <c r="E195" i="28"/>
  <c r="H195" i="28"/>
  <c r="N195" i="28"/>
  <c r="A196" i="28"/>
  <c r="AA203" i="28"/>
  <c r="Q204" i="25"/>
  <c r="D196" i="21"/>
  <c r="O196" i="21"/>
  <c r="F196" i="21"/>
  <c r="N196" i="21"/>
  <c r="B196" i="21"/>
  <c r="P196" i="21"/>
  <c r="I196" i="21"/>
  <c r="M196" i="21"/>
  <c r="G196" i="21"/>
  <c r="K196" i="21"/>
  <c r="H196" i="21"/>
  <c r="C196" i="21"/>
  <c r="L196" i="21"/>
  <c r="E196" i="21"/>
  <c r="J196" i="21"/>
  <c r="Q196" i="21"/>
  <c r="A197" i="21"/>
  <c r="H198" i="16"/>
  <c r="F198" i="16"/>
  <c r="C198" i="16"/>
  <c r="D198" i="16"/>
  <c r="I198" i="16"/>
  <c r="E198" i="16"/>
  <c r="B198" i="16"/>
  <c r="G198" i="16"/>
  <c r="S203" i="16"/>
  <c r="A199" i="16"/>
  <c r="B190" i="19" l="1"/>
  <c r="B196" i="29"/>
  <c r="C196" i="29"/>
  <c r="V196" i="29"/>
  <c r="D196" i="29"/>
  <c r="M196" i="29"/>
  <c r="P196" i="29"/>
  <c r="T196" i="29"/>
  <c r="F190" i="19" s="1"/>
  <c r="L196" i="29"/>
  <c r="I196" i="29"/>
  <c r="R196" i="29"/>
  <c r="E190" i="19" s="1"/>
  <c r="E196" i="29"/>
  <c r="Q196" i="29"/>
  <c r="H196" i="29"/>
  <c r="F196" i="29"/>
  <c r="O196" i="29"/>
  <c r="U196" i="29"/>
  <c r="G196" i="29"/>
  <c r="N196" i="29"/>
  <c r="C190" i="19" s="1"/>
  <c r="S196" i="29"/>
  <c r="J196" i="29"/>
  <c r="AF201" i="29"/>
  <c r="A197" i="29"/>
  <c r="K197" i="29" s="1"/>
  <c r="A197" i="27"/>
  <c r="S198" i="27"/>
  <c r="H196" i="27"/>
  <c r="F196" i="27"/>
  <c r="I196" i="27"/>
  <c r="D196" i="27"/>
  <c r="E196" i="27"/>
  <c r="C196" i="27"/>
  <c r="G196" i="27"/>
  <c r="B196" i="27"/>
  <c r="D196" i="26"/>
  <c r="C196" i="26"/>
  <c r="G196" i="26"/>
  <c r="E196" i="26"/>
  <c r="M196" i="26"/>
  <c r="B196" i="26"/>
  <c r="L196" i="26"/>
  <c r="K196" i="26"/>
  <c r="H196" i="26"/>
  <c r="F196" i="26"/>
  <c r="I196" i="26"/>
  <c r="J196" i="26"/>
  <c r="W204" i="26"/>
  <c r="A197" i="26"/>
  <c r="B197" i="20"/>
  <c r="P197" i="20"/>
  <c r="Q197" i="20"/>
  <c r="R197" i="20"/>
  <c r="D197" i="20"/>
  <c r="U197" i="20"/>
  <c r="J197" i="20"/>
  <c r="O197" i="20"/>
  <c r="C197" i="20"/>
  <c r="E197" i="20"/>
  <c r="T197" i="20"/>
  <c r="N197" i="20"/>
  <c r="S197" i="20"/>
  <c r="L197" i="20"/>
  <c r="K197" i="20"/>
  <c r="V197" i="20"/>
  <c r="F197" i="20"/>
  <c r="M197" i="20"/>
  <c r="G197" i="20"/>
  <c r="I197" i="20"/>
  <c r="H197" i="20"/>
  <c r="A198" i="20"/>
  <c r="AA280" i="23"/>
  <c r="A274" i="23"/>
  <c r="A198" i="22"/>
  <c r="AA205" i="22"/>
  <c r="H197" i="22"/>
  <c r="M197" i="22"/>
  <c r="K197" i="22"/>
  <c r="B197" i="22"/>
  <c r="C197" i="22"/>
  <c r="L197" i="22"/>
  <c r="F197" i="22"/>
  <c r="O197" i="22"/>
  <c r="E197" i="22"/>
  <c r="P197" i="22"/>
  <c r="G197" i="22"/>
  <c r="N197" i="22"/>
  <c r="J197" i="22"/>
  <c r="Q197" i="22"/>
  <c r="D197" i="22"/>
  <c r="I197" i="22"/>
  <c r="S199" i="15"/>
  <c r="A197" i="15"/>
  <c r="C196" i="15"/>
  <c r="G196" i="15"/>
  <c r="D196" i="15"/>
  <c r="I196" i="15"/>
  <c r="H196" i="15"/>
  <c r="F196" i="15"/>
  <c r="E196" i="15"/>
  <c r="B196" i="15"/>
  <c r="F196" i="28"/>
  <c r="Q196" i="28"/>
  <c r="I196" i="28"/>
  <c r="J196" i="28"/>
  <c r="B196" i="28"/>
  <c r="M196" i="28"/>
  <c r="O196" i="28"/>
  <c r="G196" i="28"/>
  <c r="C196" i="28"/>
  <c r="N196" i="28"/>
  <c r="L196" i="28"/>
  <c r="E196" i="28"/>
  <c r="D196" i="28"/>
  <c r="P196" i="28"/>
  <c r="K196" i="28"/>
  <c r="H196" i="28"/>
  <c r="AA204" i="28"/>
  <c r="A197" i="28"/>
  <c r="B198" i="25"/>
  <c r="C198" i="25"/>
  <c r="E198" i="25"/>
  <c r="G198" i="25"/>
  <c r="F198" i="25"/>
  <c r="D198" i="25"/>
  <c r="A199" i="25"/>
  <c r="N197" i="21"/>
  <c r="J197" i="21"/>
  <c r="H197" i="21"/>
  <c r="D197" i="21"/>
  <c r="G197" i="21"/>
  <c r="C197" i="21"/>
  <c r="I197" i="21"/>
  <c r="Q197" i="21"/>
  <c r="O197" i="21"/>
  <c r="E197" i="21"/>
  <c r="F197" i="21"/>
  <c r="K197" i="21"/>
  <c r="M197" i="21"/>
  <c r="L197" i="21"/>
  <c r="P197" i="21"/>
  <c r="B197" i="21"/>
  <c r="A198" i="21"/>
  <c r="AA226" i="21"/>
  <c r="Q205" i="25"/>
  <c r="AF204" i="20"/>
  <c r="H199" i="16"/>
  <c r="G199" i="16"/>
  <c r="B199" i="16"/>
  <c r="E199" i="16"/>
  <c r="C199" i="16"/>
  <c r="D199" i="16"/>
  <c r="F199" i="16"/>
  <c r="I199" i="16"/>
  <c r="S204" i="16"/>
  <c r="A200" i="16"/>
  <c r="B191" i="19" l="1"/>
  <c r="M197" i="29"/>
  <c r="G197" i="29"/>
  <c r="F197" i="29"/>
  <c r="S197" i="29"/>
  <c r="H197" i="29"/>
  <c r="C197" i="29"/>
  <c r="E197" i="29"/>
  <c r="Q197" i="29"/>
  <c r="O197" i="29"/>
  <c r="J197" i="29"/>
  <c r="U197" i="29"/>
  <c r="R197" i="29"/>
  <c r="E191" i="19" s="1"/>
  <c r="D197" i="29"/>
  <c r="V197" i="29"/>
  <c r="I197" i="29"/>
  <c r="T197" i="29"/>
  <c r="F191" i="19" s="1"/>
  <c r="L197" i="29"/>
  <c r="P197" i="29"/>
  <c r="B197" i="29"/>
  <c r="N197" i="29"/>
  <c r="C191" i="19" s="1"/>
  <c r="AF202" i="29"/>
  <c r="A198" i="29"/>
  <c r="K198" i="29" s="1"/>
  <c r="S199" i="27"/>
  <c r="A198" i="27"/>
  <c r="F197" i="27"/>
  <c r="E197" i="27"/>
  <c r="H197" i="27"/>
  <c r="B197" i="27"/>
  <c r="D197" i="27"/>
  <c r="G197" i="27"/>
  <c r="I197" i="27"/>
  <c r="C197" i="27"/>
  <c r="K197" i="26"/>
  <c r="F197" i="26"/>
  <c r="D197" i="26"/>
  <c r="J197" i="26"/>
  <c r="M197" i="26"/>
  <c r="I197" i="26"/>
  <c r="H197" i="26"/>
  <c r="L197" i="26"/>
  <c r="E197" i="26"/>
  <c r="C197" i="26"/>
  <c r="B197" i="26"/>
  <c r="G197" i="26"/>
  <c r="W205" i="26"/>
  <c r="A198" i="26"/>
  <c r="AA206" i="22"/>
  <c r="A199" i="22"/>
  <c r="G198" i="22"/>
  <c r="P198" i="22"/>
  <c r="M198" i="22"/>
  <c r="I198" i="22"/>
  <c r="L198" i="22"/>
  <c r="O198" i="22"/>
  <c r="E198" i="22"/>
  <c r="F198" i="22"/>
  <c r="K198" i="22"/>
  <c r="D198" i="22"/>
  <c r="J198" i="22"/>
  <c r="B198" i="22"/>
  <c r="Q198" i="22"/>
  <c r="C198" i="22"/>
  <c r="N198" i="22"/>
  <c r="H198" i="22"/>
  <c r="AA281" i="23"/>
  <c r="A275" i="23"/>
  <c r="N198" i="20"/>
  <c r="C198" i="20"/>
  <c r="V198" i="20"/>
  <c r="F198" i="20"/>
  <c r="S198" i="20"/>
  <c r="K198" i="20"/>
  <c r="H198" i="20"/>
  <c r="M198" i="20"/>
  <c r="R198" i="20"/>
  <c r="U198" i="20"/>
  <c r="T198" i="20"/>
  <c r="I198" i="20"/>
  <c r="P198" i="20"/>
  <c r="L198" i="20"/>
  <c r="E198" i="20"/>
  <c r="G198" i="20"/>
  <c r="D198" i="20"/>
  <c r="B198" i="20"/>
  <c r="O198" i="20"/>
  <c r="A199" i="20"/>
  <c r="Q198" i="20"/>
  <c r="J198" i="20"/>
  <c r="E197" i="15"/>
  <c r="I197" i="15"/>
  <c r="D197" i="15"/>
  <c r="B197" i="15"/>
  <c r="C197" i="15"/>
  <c r="G197" i="15"/>
  <c r="F197" i="15"/>
  <c r="H197" i="15"/>
  <c r="S200" i="15"/>
  <c r="A198" i="15"/>
  <c r="P197" i="28"/>
  <c r="K197" i="28"/>
  <c r="J197" i="28"/>
  <c r="C197" i="28"/>
  <c r="F197" i="28"/>
  <c r="M197" i="28"/>
  <c r="N197" i="28"/>
  <c r="D197" i="28"/>
  <c r="I197" i="28"/>
  <c r="O197" i="28"/>
  <c r="Q197" i="28"/>
  <c r="B197" i="28"/>
  <c r="L197" i="28"/>
  <c r="H197" i="28"/>
  <c r="G197" i="28"/>
  <c r="E197" i="28"/>
  <c r="AA205" i="28"/>
  <c r="A198" i="28"/>
  <c r="Q206" i="25"/>
  <c r="G199" i="25"/>
  <c r="E199" i="25"/>
  <c r="B199" i="25"/>
  <c r="D199" i="25"/>
  <c r="C199" i="25"/>
  <c r="F199" i="25"/>
  <c r="A200" i="25"/>
  <c r="AA227" i="21"/>
  <c r="B198" i="21"/>
  <c r="K198" i="21"/>
  <c r="C198" i="21"/>
  <c r="J198" i="21"/>
  <c r="E198" i="21"/>
  <c r="D198" i="21"/>
  <c r="P198" i="21"/>
  <c r="Q198" i="21"/>
  <c r="M198" i="21"/>
  <c r="O198" i="21"/>
  <c r="G198" i="21"/>
  <c r="F198" i="21"/>
  <c r="N198" i="21"/>
  <c r="H198" i="21"/>
  <c r="I198" i="21"/>
  <c r="L198" i="21"/>
  <c r="A199" i="21"/>
  <c r="AF205" i="20"/>
  <c r="C200" i="16"/>
  <c r="B200" i="16"/>
  <c r="E200" i="16"/>
  <c r="I200" i="16"/>
  <c r="D200" i="16"/>
  <c r="F200" i="16"/>
  <c r="H200" i="16"/>
  <c r="G200" i="16"/>
  <c r="S205" i="16"/>
  <c r="A201" i="16"/>
  <c r="B192" i="19" l="1"/>
  <c r="V198" i="29"/>
  <c r="T198" i="29"/>
  <c r="F192" i="19" s="1"/>
  <c r="E198" i="29"/>
  <c r="L198" i="29"/>
  <c r="R198" i="29"/>
  <c r="E192" i="19" s="1"/>
  <c r="J198" i="29"/>
  <c r="Q198" i="29"/>
  <c r="S198" i="29"/>
  <c r="B198" i="29"/>
  <c r="F198" i="29"/>
  <c r="H198" i="29"/>
  <c r="C198" i="29"/>
  <c r="U198" i="29"/>
  <c r="P198" i="29"/>
  <c r="I198" i="29"/>
  <c r="N198" i="29"/>
  <c r="C192" i="19" s="1"/>
  <c r="M198" i="29"/>
  <c r="D198" i="29"/>
  <c r="G198" i="29"/>
  <c r="O198" i="29"/>
  <c r="AF203" i="29"/>
  <c r="A199" i="29"/>
  <c r="K199" i="29" s="1"/>
  <c r="F198" i="27"/>
  <c r="C198" i="27"/>
  <c r="I198" i="27"/>
  <c r="G198" i="27"/>
  <c r="B198" i="27"/>
  <c r="H198" i="27"/>
  <c r="E198" i="27"/>
  <c r="D198" i="27"/>
  <c r="S200" i="27"/>
  <c r="A199" i="27"/>
  <c r="H198" i="26"/>
  <c r="K198" i="26"/>
  <c r="M198" i="26"/>
  <c r="J198" i="26"/>
  <c r="B198" i="26"/>
  <c r="F198" i="26"/>
  <c r="G198" i="26"/>
  <c r="D198" i="26"/>
  <c r="L198" i="26"/>
  <c r="C198" i="26"/>
  <c r="I198" i="26"/>
  <c r="E198" i="26"/>
  <c r="W206" i="26"/>
  <c r="A199" i="26"/>
  <c r="AA282" i="23"/>
  <c r="A276" i="23"/>
  <c r="C199" i="20"/>
  <c r="J199" i="20"/>
  <c r="H199" i="20"/>
  <c r="V199" i="20"/>
  <c r="N199" i="20"/>
  <c r="Q199" i="20"/>
  <c r="B199" i="20"/>
  <c r="G199" i="20"/>
  <c r="U199" i="20"/>
  <c r="O199" i="20"/>
  <c r="I199" i="20"/>
  <c r="D199" i="20"/>
  <c r="S199" i="20"/>
  <c r="P199" i="20"/>
  <c r="R199" i="20"/>
  <c r="E199" i="20"/>
  <c r="F199" i="20"/>
  <c r="T199" i="20"/>
  <c r="M199" i="20"/>
  <c r="A200" i="20"/>
  <c r="K199" i="20"/>
  <c r="L199" i="20"/>
  <c r="E199" i="22"/>
  <c r="D199" i="22"/>
  <c r="F199" i="22"/>
  <c r="K199" i="22"/>
  <c r="O199" i="22"/>
  <c r="B199" i="22"/>
  <c r="J199" i="22"/>
  <c r="M199" i="22"/>
  <c r="H199" i="22"/>
  <c r="N199" i="22"/>
  <c r="P199" i="22"/>
  <c r="L199" i="22"/>
  <c r="I199" i="22"/>
  <c r="C199" i="22"/>
  <c r="G199" i="22"/>
  <c r="Q199" i="22"/>
  <c r="A200" i="22"/>
  <c r="AA207" i="22"/>
  <c r="S201" i="15"/>
  <c r="A199" i="15"/>
  <c r="G198" i="15"/>
  <c r="C198" i="15"/>
  <c r="I198" i="15"/>
  <c r="F198" i="15"/>
  <c r="B198" i="15"/>
  <c r="H198" i="15"/>
  <c r="D198" i="15"/>
  <c r="E198" i="15"/>
  <c r="E198" i="28"/>
  <c r="N198" i="28"/>
  <c r="B198" i="28"/>
  <c r="F198" i="28"/>
  <c r="L198" i="28"/>
  <c r="Q198" i="28"/>
  <c r="P198" i="28"/>
  <c r="C198" i="28"/>
  <c r="J198" i="28"/>
  <c r="K198" i="28"/>
  <c r="M198" i="28"/>
  <c r="G198" i="28"/>
  <c r="O198" i="28"/>
  <c r="D198" i="28"/>
  <c r="H198" i="28"/>
  <c r="I198" i="28"/>
  <c r="AA206" i="28"/>
  <c r="A199" i="28"/>
  <c r="Q207" i="25"/>
  <c r="E200" i="25"/>
  <c r="G200" i="25"/>
  <c r="C200" i="25"/>
  <c r="F200" i="25"/>
  <c r="B200" i="25"/>
  <c r="D200" i="25"/>
  <c r="A201" i="25"/>
  <c r="AF206" i="20"/>
  <c r="AA228" i="21"/>
  <c r="O199" i="21"/>
  <c r="F199" i="21"/>
  <c r="G199" i="21"/>
  <c r="D199" i="21"/>
  <c r="I199" i="21"/>
  <c r="H199" i="21"/>
  <c r="J199" i="21"/>
  <c r="N199" i="21"/>
  <c r="L199" i="21"/>
  <c r="Q199" i="21"/>
  <c r="B199" i="21"/>
  <c r="E199" i="21"/>
  <c r="M199" i="21"/>
  <c r="P199" i="21"/>
  <c r="C199" i="21"/>
  <c r="K199" i="21"/>
  <c r="A200" i="21"/>
  <c r="I201" i="16"/>
  <c r="D201" i="16"/>
  <c r="E201" i="16"/>
  <c r="H201" i="16"/>
  <c r="F201" i="16"/>
  <c r="G201" i="16"/>
  <c r="C201" i="16"/>
  <c r="B201" i="16"/>
  <c r="S206" i="16"/>
  <c r="A202" i="16"/>
  <c r="B193" i="19" l="1"/>
  <c r="O199" i="29"/>
  <c r="U199" i="29"/>
  <c r="T199" i="29"/>
  <c r="F193" i="19" s="1"/>
  <c r="D199" i="29"/>
  <c r="E199" i="29"/>
  <c r="P199" i="29"/>
  <c r="H199" i="29"/>
  <c r="B199" i="29"/>
  <c r="L199" i="29"/>
  <c r="G199" i="29"/>
  <c r="F199" i="29"/>
  <c r="M199" i="29"/>
  <c r="R199" i="29"/>
  <c r="E193" i="19" s="1"/>
  <c r="N199" i="29"/>
  <c r="C193" i="19" s="1"/>
  <c r="C199" i="29"/>
  <c r="V199" i="29"/>
  <c r="J199" i="29"/>
  <c r="Q199" i="29"/>
  <c r="S199" i="29"/>
  <c r="I199" i="29"/>
  <c r="AF204" i="29"/>
  <c r="A200" i="29"/>
  <c r="K200" i="29" s="1"/>
  <c r="D199" i="27"/>
  <c r="E199" i="27"/>
  <c r="G199" i="27"/>
  <c r="I199" i="27"/>
  <c r="B199" i="27"/>
  <c r="F199" i="27"/>
  <c r="H199" i="27"/>
  <c r="C199" i="27"/>
  <c r="A200" i="27"/>
  <c r="S201" i="27"/>
  <c r="I199" i="26"/>
  <c r="G199" i="26"/>
  <c r="M199" i="26"/>
  <c r="L199" i="26"/>
  <c r="J199" i="26"/>
  <c r="K199" i="26"/>
  <c r="F199" i="26"/>
  <c r="B199" i="26"/>
  <c r="C199" i="26"/>
  <c r="H199" i="26"/>
  <c r="E199" i="26"/>
  <c r="D199" i="26"/>
  <c r="W207" i="26"/>
  <c r="A200" i="26"/>
  <c r="AA208" i="22"/>
  <c r="A201" i="22"/>
  <c r="Q200" i="22"/>
  <c r="C200" i="22"/>
  <c r="O200" i="22"/>
  <c r="I200" i="22"/>
  <c r="M200" i="22"/>
  <c r="B200" i="22"/>
  <c r="E200" i="22"/>
  <c r="G200" i="22"/>
  <c r="F200" i="22"/>
  <c r="K200" i="22"/>
  <c r="L200" i="22"/>
  <c r="J200" i="22"/>
  <c r="N200" i="22"/>
  <c r="D200" i="22"/>
  <c r="P200" i="22"/>
  <c r="H200" i="22"/>
  <c r="D200" i="20"/>
  <c r="G200" i="20"/>
  <c r="E200" i="20"/>
  <c r="P200" i="20"/>
  <c r="R200" i="20"/>
  <c r="K200" i="20"/>
  <c r="F200" i="20"/>
  <c r="M200" i="20"/>
  <c r="N200" i="20"/>
  <c r="B200" i="20"/>
  <c r="T200" i="20"/>
  <c r="L200" i="20"/>
  <c r="C200" i="20"/>
  <c r="I200" i="20"/>
  <c r="H200" i="20"/>
  <c r="O200" i="20"/>
  <c r="A201" i="20"/>
  <c r="J200" i="20"/>
  <c r="S200" i="20"/>
  <c r="U200" i="20"/>
  <c r="Q200" i="20"/>
  <c r="V200" i="20"/>
  <c r="AA283" i="23"/>
  <c r="A277" i="23"/>
  <c r="I199" i="15"/>
  <c r="H199" i="15"/>
  <c r="D199" i="15"/>
  <c r="F199" i="15"/>
  <c r="B199" i="15"/>
  <c r="C199" i="15"/>
  <c r="G199" i="15"/>
  <c r="E199" i="15"/>
  <c r="S202" i="15"/>
  <c r="A200" i="15"/>
  <c r="F199" i="28"/>
  <c r="M199" i="28"/>
  <c r="G199" i="28"/>
  <c r="O199" i="28"/>
  <c r="L199" i="28"/>
  <c r="P199" i="28"/>
  <c r="I199" i="28"/>
  <c r="Q199" i="28"/>
  <c r="E199" i="28"/>
  <c r="K199" i="28"/>
  <c r="H199" i="28"/>
  <c r="C199" i="28"/>
  <c r="D199" i="28"/>
  <c r="J199" i="28"/>
  <c r="B199" i="28"/>
  <c r="N199" i="28"/>
  <c r="AA207" i="28"/>
  <c r="A200" i="28"/>
  <c r="C201" i="25"/>
  <c r="D201" i="25"/>
  <c r="B201" i="25"/>
  <c r="F201" i="25"/>
  <c r="E201" i="25"/>
  <c r="G201" i="25"/>
  <c r="A202" i="25"/>
  <c r="Q208" i="25"/>
  <c r="AA229" i="21"/>
  <c r="E200" i="21"/>
  <c r="Q200" i="21"/>
  <c r="P200" i="21"/>
  <c r="F200" i="21"/>
  <c r="D200" i="21"/>
  <c r="I200" i="21"/>
  <c r="K200" i="21"/>
  <c r="G200" i="21"/>
  <c r="N200" i="21"/>
  <c r="M200" i="21"/>
  <c r="H200" i="21"/>
  <c r="B200" i="21"/>
  <c r="J200" i="21"/>
  <c r="O200" i="21"/>
  <c r="L200" i="21"/>
  <c r="C200" i="21"/>
  <c r="A201" i="21"/>
  <c r="AF207" i="20"/>
  <c r="H202" i="16"/>
  <c r="B202" i="16"/>
  <c r="F202" i="16"/>
  <c r="E202" i="16"/>
  <c r="I202" i="16"/>
  <c r="G202" i="16"/>
  <c r="D202" i="16"/>
  <c r="C202" i="16"/>
  <c r="S207" i="16"/>
  <c r="A203" i="16"/>
  <c r="B194" i="19" l="1"/>
  <c r="F200" i="29"/>
  <c r="P200" i="29"/>
  <c r="U200" i="29"/>
  <c r="M200" i="29"/>
  <c r="V200" i="29"/>
  <c r="S200" i="29"/>
  <c r="H200" i="29"/>
  <c r="O200" i="29"/>
  <c r="L200" i="29"/>
  <c r="G200" i="29"/>
  <c r="B200" i="29"/>
  <c r="N200" i="29"/>
  <c r="C194" i="19" s="1"/>
  <c r="R200" i="29"/>
  <c r="E194" i="19" s="1"/>
  <c r="Q200" i="29"/>
  <c r="I200" i="29"/>
  <c r="C200" i="29"/>
  <c r="E200" i="29"/>
  <c r="J200" i="29"/>
  <c r="T200" i="29"/>
  <c r="F194" i="19" s="1"/>
  <c r="D200" i="29"/>
  <c r="AF205" i="29"/>
  <c r="A201" i="29"/>
  <c r="K201" i="29" s="1"/>
  <c r="S202" i="27"/>
  <c r="A201" i="27"/>
  <c r="D200" i="27"/>
  <c r="E200" i="27"/>
  <c r="B200" i="27"/>
  <c r="I200" i="27"/>
  <c r="C200" i="27"/>
  <c r="H200" i="27"/>
  <c r="F200" i="27"/>
  <c r="G200" i="27"/>
  <c r="E200" i="26"/>
  <c r="B200" i="26"/>
  <c r="H200" i="26"/>
  <c r="I200" i="26"/>
  <c r="G200" i="26"/>
  <c r="D200" i="26"/>
  <c r="M200" i="26"/>
  <c r="L200" i="26"/>
  <c r="K200" i="26"/>
  <c r="C200" i="26"/>
  <c r="J200" i="26"/>
  <c r="F200" i="26"/>
  <c r="W208" i="26"/>
  <c r="A201" i="26"/>
  <c r="AA284" i="23"/>
  <c r="A278" i="23"/>
  <c r="E201" i="20"/>
  <c r="C201" i="20"/>
  <c r="J201" i="20"/>
  <c r="B201" i="20"/>
  <c r="F201" i="20"/>
  <c r="G201" i="20"/>
  <c r="O201" i="20"/>
  <c r="U201" i="20"/>
  <c r="P201" i="20"/>
  <c r="N201" i="20"/>
  <c r="I201" i="20"/>
  <c r="L201" i="20"/>
  <c r="M201" i="20"/>
  <c r="H201" i="20"/>
  <c r="K201" i="20"/>
  <c r="S201" i="20"/>
  <c r="D201" i="20"/>
  <c r="V201" i="20"/>
  <c r="R201" i="20"/>
  <c r="A202" i="20"/>
  <c r="Q201" i="20"/>
  <c r="T201" i="20"/>
  <c r="H201" i="22"/>
  <c r="O201" i="22"/>
  <c r="E201" i="22"/>
  <c r="K201" i="22"/>
  <c r="Q201" i="22"/>
  <c r="G201" i="22"/>
  <c r="B201" i="22"/>
  <c r="D201" i="22"/>
  <c r="I201" i="22"/>
  <c r="P201" i="22"/>
  <c r="J201" i="22"/>
  <c r="M201" i="22"/>
  <c r="N201" i="22"/>
  <c r="F201" i="22"/>
  <c r="C201" i="22"/>
  <c r="L201" i="22"/>
  <c r="A202" i="22"/>
  <c r="AA209" i="22"/>
  <c r="C200" i="15"/>
  <c r="G200" i="15"/>
  <c r="B200" i="15"/>
  <c r="H200" i="15"/>
  <c r="D200" i="15"/>
  <c r="E200" i="15"/>
  <c r="I200" i="15"/>
  <c r="F200" i="15"/>
  <c r="S203" i="15"/>
  <c r="A201" i="15"/>
  <c r="M200" i="28"/>
  <c r="D200" i="28"/>
  <c r="O200" i="28"/>
  <c r="H200" i="28"/>
  <c r="E200" i="28"/>
  <c r="J200" i="28"/>
  <c r="Q200" i="28"/>
  <c r="K200" i="28"/>
  <c r="N200" i="28"/>
  <c r="I200" i="28"/>
  <c r="B200" i="28"/>
  <c r="L200" i="28"/>
  <c r="F200" i="28"/>
  <c r="P200" i="28"/>
  <c r="G200" i="28"/>
  <c r="C200" i="28"/>
  <c r="AA208" i="28"/>
  <c r="A201" i="28"/>
  <c r="E201" i="21"/>
  <c r="B201" i="21"/>
  <c r="J201" i="21"/>
  <c r="Q201" i="21"/>
  <c r="H201" i="21"/>
  <c r="K201" i="21"/>
  <c r="L201" i="21"/>
  <c r="C201" i="21"/>
  <c r="D201" i="21"/>
  <c r="F201" i="21"/>
  <c r="M201" i="21"/>
  <c r="O201" i="21"/>
  <c r="I201" i="21"/>
  <c r="G201" i="21"/>
  <c r="N201" i="21"/>
  <c r="P201" i="21"/>
  <c r="A202" i="21"/>
  <c r="Q209" i="25"/>
  <c r="F202" i="25"/>
  <c r="C202" i="25"/>
  <c r="E202" i="25"/>
  <c r="B202" i="25"/>
  <c r="G202" i="25"/>
  <c r="D202" i="25"/>
  <c r="A203" i="25"/>
  <c r="AA230" i="21"/>
  <c r="AF208" i="20"/>
  <c r="F203" i="16"/>
  <c r="C203" i="16"/>
  <c r="E203" i="16"/>
  <c r="D203" i="16"/>
  <c r="H203" i="16"/>
  <c r="I203" i="16"/>
  <c r="G203" i="16"/>
  <c r="B203" i="16"/>
  <c r="S208" i="16"/>
  <c r="A204" i="16"/>
  <c r="B195" i="19" l="1"/>
  <c r="G201" i="29"/>
  <c r="D201" i="29"/>
  <c r="F201" i="29"/>
  <c r="R201" i="29"/>
  <c r="E195" i="19" s="1"/>
  <c r="Q201" i="29"/>
  <c r="M201" i="29"/>
  <c r="E201" i="29"/>
  <c r="N201" i="29"/>
  <c r="C195" i="19" s="1"/>
  <c r="O201" i="29"/>
  <c r="C201" i="29"/>
  <c r="H201" i="29"/>
  <c r="J201" i="29"/>
  <c r="V201" i="29"/>
  <c r="P201" i="29"/>
  <c r="S201" i="29"/>
  <c r="B201" i="29"/>
  <c r="U201" i="29"/>
  <c r="I201" i="29"/>
  <c r="T201" i="29"/>
  <c r="F195" i="19" s="1"/>
  <c r="L201" i="29"/>
  <c r="AF206" i="29"/>
  <c r="A202" i="29"/>
  <c r="K202" i="29" s="1"/>
  <c r="G201" i="27"/>
  <c r="C201" i="27"/>
  <c r="E201" i="27"/>
  <c r="D201" i="27"/>
  <c r="F201" i="27"/>
  <c r="I201" i="27"/>
  <c r="B201" i="27"/>
  <c r="H201" i="27"/>
  <c r="A202" i="27"/>
  <c r="S203" i="27"/>
  <c r="M201" i="26"/>
  <c r="H201" i="26"/>
  <c r="I201" i="26"/>
  <c r="F201" i="26"/>
  <c r="J201" i="26"/>
  <c r="D201" i="26"/>
  <c r="C201" i="26"/>
  <c r="L201" i="26"/>
  <c r="G201" i="26"/>
  <c r="B201" i="26"/>
  <c r="K201" i="26"/>
  <c r="E201" i="26"/>
  <c r="W209" i="26"/>
  <c r="A202" i="26"/>
  <c r="A203" i="22"/>
  <c r="AA210" i="22"/>
  <c r="N202" i="20"/>
  <c r="R202" i="20"/>
  <c r="E202" i="20"/>
  <c r="G202" i="20"/>
  <c r="B202" i="20"/>
  <c r="L202" i="20"/>
  <c r="J202" i="20"/>
  <c r="S202" i="20"/>
  <c r="Q202" i="20"/>
  <c r="C202" i="20"/>
  <c r="F202" i="20"/>
  <c r="I202" i="20"/>
  <c r="V202" i="20"/>
  <c r="O202" i="20"/>
  <c r="T202" i="20"/>
  <c r="P202" i="20"/>
  <c r="U202" i="20"/>
  <c r="H202" i="20"/>
  <c r="A203" i="20"/>
  <c r="K202" i="20"/>
  <c r="D202" i="20"/>
  <c r="M202" i="20"/>
  <c r="J202" i="22"/>
  <c r="O202" i="22"/>
  <c r="I202" i="22"/>
  <c r="G202" i="22"/>
  <c r="D202" i="22"/>
  <c r="P202" i="22"/>
  <c r="C202" i="22"/>
  <c r="E202" i="22"/>
  <c r="K202" i="22"/>
  <c r="L202" i="22"/>
  <c r="B202" i="22"/>
  <c r="Q202" i="22"/>
  <c r="M202" i="22"/>
  <c r="F202" i="22"/>
  <c r="N202" i="22"/>
  <c r="H202" i="22"/>
  <c r="A279" i="23"/>
  <c r="AA285" i="23"/>
  <c r="A202" i="15"/>
  <c r="S204" i="15"/>
  <c r="H201" i="15"/>
  <c r="F201" i="15"/>
  <c r="I201" i="15"/>
  <c r="E201" i="15"/>
  <c r="G201" i="15"/>
  <c r="B201" i="15"/>
  <c r="D201" i="15"/>
  <c r="C201" i="15"/>
  <c r="C202" i="21"/>
  <c r="I202" i="21"/>
  <c r="F202" i="21"/>
  <c r="D202" i="21"/>
  <c r="K202" i="21"/>
  <c r="Q202" i="21"/>
  <c r="B202" i="21"/>
  <c r="E202" i="21"/>
  <c r="P202" i="21"/>
  <c r="M202" i="21"/>
  <c r="J202" i="21"/>
  <c r="G202" i="21"/>
  <c r="O202" i="21"/>
  <c r="N202" i="21"/>
  <c r="L202" i="21"/>
  <c r="H202" i="21"/>
  <c r="A203" i="21"/>
  <c r="Q210" i="25"/>
  <c r="AF209" i="20"/>
  <c r="AA231" i="21"/>
  <c r="F203" i="25"/>
  <c r="E203" i="25"/>
  <c r="G203" i="25"/>
  <c r="B203" i="25"/>
  <c r="D203" i="25"/>
  <c r="C203" i="25"/>
  <c r="A204" i="25"/>
  <c r="G201" i="28"/>
  <c r="F201" i="28"/>
  <c r="L201" i="28"/>
  <c r="B201" i="28"/>
  <c r="K201" i="28"/>
  <c r="Q201" i="28"/>
  <c r="P201" i="28"/>
  <c r="O201" i="28"/>
  <c r="E201" i="28"/>
  <c r="D201" i="28"/>
  <c r="M201" i="28"/>
  <c r="N201" i="28"/>
  <c r="J201" i="28"/>
  <c r="C201" i="28"/>
  <c r="H201" i="28"/>
  <c r="I201" i="28"/>
  <c r="AA209" i="28"/>
  <c r="A202" i="28"/>
  <c r="F204" i="16"/>
  <c r="C204" i="16"/>
  <c r="H204" i="16"/>
  <c r="D204" i="16"/>
  <c r="I204" i="16"/>
  <c r="E204" i="16"/>
  <c r="G204" i="16"/>
  <c r="B204" i="16"/>
  <c r="S209" i="16"/>
  <c r="A205" i="16"/>
  <c r="B196" i="19" l="1"/>
  <c r="Q202" i="29"/>
  <c r="V202" i="29"/>
  <c r="D202" i="29"/>
  <c r="L202" i="29"/>
  <c r="C202" i="29"/>
  <c r="I202" i="29"/>
  <c r="B202" i="29"/>
  <c r="N202" i="29"/>
  <c r="C196" i="19" s="1"/>
  <c r="P202" i="29"/>
  <c r="J202" i="29"/>
  <c r="R202" i="29"/>
  <c r="E196" i="19" s="1"/>
  <c r="E202" i="29"/>
  <c r="U202" i="29"/>
  <c r="S202" i="29"/>
  <c r="F202" i="29"/>
  <c r="T202" i="29"/>
  <c r="F196" i="19" s="1"/>
  <c r="M202" i="29"/>
  <c r="O202" i="29"/>
  <c r="G202" i="29"/>
  <c r="H202" i="29"/>
  <c r="AF207" i="29"/>
  <c r="A203" i="29"/>
  <c r="K203" i="29" s="1"/>
  <c r="A203" i="27"/>
  <c r="S204" i="27"/>
  <c r="F202" i="27"/>
  <c r="H202" i="27"/>
  <c r="D202" i="27"/>
  <c r="E202" i="27"/>
  <c r="G202" i="27"/>
  <c r="B202" i="27"/>
  <c r="C202" i="27"/>
  <c r="I202" i="27"/>
  <c r="M202" i="26"/>
  <c r="C202" i="26"/>
  <c r="J202" i="26"/>
  <c r="E202" i="26"/>
  <c r="I202" i="26"/>
  <c r="L202" i="26"/>
  <c r="K202" i="26"/>
  <c r="B202" i="26"/>
  <c r="F202" i="26"/>
  <c r="G202" i="26"/>
  <c r="D202" i="26"/>
  <c r="H202" i="26"/>
  <c r="W210" i="26"/>
  <c r="A203" i="26"/>
  <c r="AA286" i="23"/>
  <c r="A280" i="23"/>
  <c r="AA211" i="22"/>
  <c r="A204" i="22"/>
  <c r="I203" i="20"/>
  <c r="R203" i="20"/>
  <c r="K203" i="20"/>
  <c r="E203" i="20"/>
  <c r="D203" i="20"/>
  <c r="O203" i="20"/>
  <c r="H203" i="20"/>
  <c r="B203" i="20"/>
  <c r="U203" i="20"/>
  <c r="N203" i="20"/>
  <c r="M203" i="20"/>
  <c r="S203" i="20"/>
  <c r="V203" i="20"/>
  <c r="G203" i="20"/>
  <c r="A204" i="20"/>
  <c r="C203" i="20"/>
  <c r="T203" i="20"/>
  <c r="L203" i="20"/>
  <c r="F203" i="20"/>
  <c r="J203" i="20"/>
  <c r="P203" i="20"/>
  <c r="Q203" i="20"/>
  <c r="P203" i="22"/>
  <c r="B203" i="22"/>
  <c r="G203" i="22"/>
  <c r="I203" i="22"/>
  <c r="O203" i="22"/>
  <c r="N203" i="22"/>
  <c r="J203" i="22"/>
  <c r="K203" i="22"/>
  <c r="D203" i="22"/>
  <c r="H203" i="22"/>
  <c r="M203" i="22"/>
  <c r="Q203" i="22"/>
  <c r="E203" i="22"/>
  <c r="F203" i="22"/>
  <c r="C203" i="22"/>
  <c r="L203" i="22"/>
  <c r="S205" i="15"/>
  <c r="A203" i="15"/>
  <c r="G202" i="15"/>
  <c r="E202" i="15"/>
  <c r="B202" i="15"/>
  <c r="H202" i="15"/>
  <c r="C202" i="15"/>
  <c r="D202" i="15"/>
  <c r="I202" i="15"/>
  <c r="F202" i="15"/>
  <c r="AF210" i="20"/>
  <c r="G202" i="28"/>
  <c r="J202" i="28"/>
  <c r="O202" i="28"/>
  <c r="D202" i="28"/>
  <c r="I202" i="28"/>
  <c r="L202" i="28"/>
  <c r="F202" i="28"/>
  <c r="P202" i="28"/>
  <c r="N202" i="28"/>
  <c r="M202" i="28"/>
  <c r="E202" i="28"/>
  <c r="H202" i="28"/>
  <c r="Q202" i="28"/>
  <c r="C202" i="28"/>
  <c r="B202" i="28"/>
  <c r="K202" i="28"/>
  <c r="AA232" i="21"/>
  <c r="E204" i="25"/>
  <c r="F204" i="25"/>
  <c r="D204" i="25"/>
  <c r="B204" i="25"/>
  <c r="G204" i="25"/>
  <c r="C204" i="25"/>
  <c r="A205" i="25"/>
  <c r="AA210" i="28"/>
  <c r="A203" i="28"/>
  <c r="Q211" i="25"/>
  <c r="B203" i="21"/>
  <c r="N203" i="21"/>
  <c r="J203" i="21"/>
  <c r="Q203" i="21"/>
  <c r="O203" i="21"/>
  <c r="C203" i="21"/>
  <c r="G203" i="21"/>
  <c r="M203" i="21"/>
  <c r="D203" i="21"/>
  <c r="F203" i="21"/>
  <c r="L203" i="21"/>
  <c r="K203" i="21"/>
  <c r="E203" i="21"/>
  <c r="H203" i="21"/>
  <c r="I203" i="21"/>
  <c r="P203" i="21"/>
  <c r="A204" i="21"/>
  <c r="F205" i="16"/>
  <c r="D205" i="16"/>
  <c r="C205" i="16"/>
  <c r="B205" i="16"/>
  <c r="H205" i="16"/>
  <c r="G205" i="16"/>
  <c r="I205" i="16"/>
  <c r="E205" i="16"/>
  <c r="S210" i="16"/>
  <c r="A206" i="16"/>
  <c r="B197" i="19" l="1"/>
  <c r="E203" i="29"/>
  <c r="U203" i="29"/>
  <c r="T203" i="29"/>
  <c r="F197" i="19" s="1"/>
  <c r="Q203" i="29"/>
  <c r="S203" i="29"/>
  <c r="B203" i="29"/>
  <c r="D203" i="29"/>
  <c r="V203" i="29"/>
  <c r="J203" i="29"/>
  <c r="I203" i="29"/>
  <c r="N203" i="29"/>
  <c r="C197" i="19" s="1"/>
  <c r="C203" i="29"/>
  <c r="F203" i="29"/>
  <c r="L203" i="29"/>
  <c r="R203" i="29"/>
  <c r="E197" i="19" s="1"/>
  <c r="G203" i="29"/>
  <c r="H203" i="29"/>
  <c r="P203" i="29"/>
  <c r="O203" i="29"/>
  <c r="M203" i="29"/>
  <c r="AF208" i="29"/>
  <c r="A204" i="29"/>
  <c r="K204" i="29" s="1"/>
  <c r="A204" i="27"/>
  <c r="S205" i="27"/>
  <c r="C203" i="27"/>
  <c r="F203" i="27"/>
  <c r="H203" i="27"/>
  <c r="I203" i="27"/>
  <c r="D203" i="27"/>
  <c r="B203" i="27"/>
  <c r="G203" i="27"/>
  <c r="E203" i="27"/>
  <c r="F203" i="26"/>
  <c r="E203" i="26"/>
  <c r="L203" i="26"/>
  <c r="C203" i="26"/>
  <c r="K203" i="26"/>
  <c r="D203" i="26"/>
  <c r="H203" i="26"/>
  <c r="G203" i="26"/>
  <c r="I203" i="26"/>
  <c r="B203" i="26"/>
  <c r="J203" i="26"/>
  <c r="M203" i="26"/>
  <c r="W211" i="26"/>
  <c r="A204" i="26"/>
  <c r="G204" i="22"/>
  <c r="J204" i="22"/>
  <c r="O204" i="22"/>
  <c r="K204" i="22"/>
  <c r="C204" i="22"/>
  <c r="Q204" i="22"/>
  <c r="M204" i="22"/>
  <c r="D204" i="22"/>
  <c r="H204" i="22"/>
  <c r="F204" i="22"/>
  <c r="P204" i="22"/>
  <c r="N204" i="22"/>
  <c r="L204" i="22"/>
  <c r="E204" i="22"/>
  <c r="I204" i="22"/>
  <c r="B204" i="22"/>
  <c r="AA212" i="22"/>
  <c r="A205" i="22"/>
  <c r="AA287" i="23"/>
  <c r="A281" i="23"/>
  <c r="H204" i="20"/>
  <c r="M204" i="20"/>
  <c r="A205" i="20"/>
  <c r="F204" i="20"/>
  <c r="U204" i="20"/>
  <c r="D204" i="20"/>
  <c r="L204" i="20"/>
  <c r="I204" i="20"/>
  <c r="B204" i="20"/>
  <c r="R204" i="20"/>
  <c r="T204" i="20"/>
  <c r="K204" i="20"/>
  <c r="Q204" i="20"/>
  <c r="P204" i="20"/>
  <c r="O204" i="20"/>
  <c r="V204" i="20"/>
  <c r="G204" i="20"/>
  <c r="J204" i="20"/>
  <c r="C204" i="20"/>
  <c r="N204" i="20"/>
  <c r="S204" i="20"/>
  <c r="E204" i="20"/>
  <c r="F203" i="15"/>
  <c r="H203" i="15"/>
  <c r="G203" i="15"/>
  <c r="B203" i="15"/>
  <c r="C203" i="15"/>
  <c r="E203" i="15"/>
  <c r="I203" i="15"/>
  <c r="D203" i="15"/>
  <c r="S206" i="15"/>
  <c r="A204" i="15"/>
  <c r="O204" i="21"/>
  <c r="N204" i="21"/>
  <c r="P204" i="21"/>
  <c r="Q204" i="21"/>
  <c r="I204" i="21"/>
  <c r="J204" i="21"/>
  <c r="B204" i="21"/>
  <c r="F204" i="21"/>
  <c r="C204" i="21"/>
  <c r="E204" i="21"/>
  <c r="D204" i="21"/>
  <c r="K204" i="21"/>
  <c r="G204" i="21"/>
  <c r="M204" i="21"/>
  <c r="L204" i="21"/>
  <c r="H204" i="21"/>
  <c r="A205" i="21"/>
  <c r="Q212" i="25"/>
  <c r="M203" i="28"/>
  <c r="Q203" i="28"/>
  <c r="C203" i="28"/>
  <c r="N203" i="28"/>
  <c r="H203" i="28"/>
  <c r="J203" i="28"/>
  <c r="O203" i="28"/>
  <c r="G203" i="28"/>
  <c r="P203" i="28"/>
  <c r="E203" i="28"/>
  <c r="D203" i="28"/>
  <c r="I203" i="28"/>
  <c r="L203" i="28"/>
  <c r="F203" i="28"/>
  <c r="K203" i="28"/>
  <c r="B203" i="28"/>
  <c r="AA233" i="21"/>
  <c r="AA211" i="28"/>
  <c r="A204" i="28"/>
  <c r="E205" i="25"/>
  <c r="D205" i="25"/>
  <c r="F205" i="25"/>
  <c r="C205" i="25"/>
  <c r="G205" i="25"/>
  <c r="B205" i="25"/>
  <c r="A206" i="25"/>
  <c r="AF211" i="20"/>
  <c r="D206" i="16"/>
  <c r="C206" i="16"/>
  <c r="I206" i="16"/>
  <c r="G206" i="16"/>
  <c r="H206" i="16"/>
  <c r="B206" i="16"/>
  <c r="F206" i="16"/>
  <c r="E206" i="16"/>
  <c r="S211" i="16"/>
  <c r="A207" i="16"/>
  <c r="B198" i="19" l="1"/>
  <c r="H204" i="29"/>
  <c r="S204" i="29"/>
  <c r="Q204" i="29"/>
  <c r="N204" i="29"/>
  <c r="C198" i="19" s="1"/>
  <c r="O204" i="29"/>
  <c r="R204" i="29"/>
  <c r="E198" i="19" s="1"/>
  <c r="M204" i="29"/>
  <c r="I204" i="29"/>
  <c r="T204" i="29"/>
  <c r="F198" i="19" s="1"/>
  <c r="C204" i="29"/>
  <c r="G204" i="29"/>
  <c r="F204" i="29"/>
  <c r="B204" i="29"/>
  <c r="E204" i="29"/>
  <c r="J204" i="29"/>
  <c r="D204" i="29"/>
  <c r="L204" i="29"/>
  <c r="U204" i="29"/>
  <c r="P204" i="29"/>
  <c r="V204" i="29"/>
  <c r="AF209" i="29"/>
  <c r="A205" i="29"/>
  <c r="K205" i="29" s="1"/>
  <c r="A205" i="27"/>
  <c r="S206" i="27"/>
  <c r="C204" i="27"/>
  <c r="F204" i="27"/>
  <c r="B204" i="27"/>
  <c r="D204" i="27"/>
  <c r="G204" i="27"/>
  <c r="H204" i="27"/>
  <c r="I204" i="27"/>
  <c r="E204" i="27"/>
  <c r="M204" i="26"/>
  <c r="C204" i="26"/>
  <c r="B204" i="26"/>
  <c r="L204" i="26"/>
  <c r="E204" i="26"/>
  <c r="I204" i="26"/>
  <c r="J204" i="26"/>
  <c r="K204" i="26"/>
  <c r="D204" i="26"/>
  <c r="G204" i="26"/>
  <c r="F204" i="26"/>
  <c r="H204" i="26"/>
  <c r="W212" i="26"/>
  <c r="A205" i="26"/>
  <c r="AA288" i="23"/>
  <c r="A282" i="23"/>
  <c r="L205" i="22"/>
  <c r="H205" i="22"/>
  <c r="M205" i="22"/>
  <c r="P205" i="22"/>
  <c r="N205" i="22"/>
  <c r="E205" i="22"/>
  <c r="B205" i="22"/>
  <c r="I205" i="22"/>
  <c r="G205" i="22"/>
  <c r="F205" i="22"/>
  <c r="O205" i="22"/>
  <c r="C205" i="22"/>
  <c r="D205" i="22"/>
  <c r="Q205" i="22"/>
  <c r="J205" i="22"/>
  <c r="K205" i="22"/>
  <c r="A206" i="22"/>
  <c r="AA213" i="22"/>
  <c r="H205" i="20"/>
  <c r="M205" i="20"/>
  <c r="B205" i="20"/>
  <c r="I205" i="20"/>
  <c r="K205" i="20"/>
  <c r="D205" i="20"/>
  <c r="O205" i="20"/>
  <c r="C205" i="20"/>
  <c r="L205" i="20"/>
  <c r="G205" i="20"/>
  <c r="R205" i="20"/>
  <c r="S205" i="20"/>
  <c r="V205" i="20"/>
  <c r="J205" i="20"/>
  <c r="F205" i="20"/>
  <c r="U205" i="20"/>
  <c r="N205" i="20"/>
  <c r="T205" i="20"/>
  <c r="Q205" i="20"/>
  <c r="E205" i="20"/>
  <c r="A206" i="20"/>
  <c r="P205" i="20"/>
  <c r="B204" i="15"/>
  <c r="E204" i="15"/>
  <c r="I204" i="15"/>
  <c r="G204" i="15"/>
  <c r="C204" i="15"/>
  <c r="F204" i="15"/>
  <c r="D204" i="15"/>
  <c r="H204" i="15"/>
  <c r="S207" i="15"/>
  <c r="A205" i="15"/>
  <c r="AA234" i="21"/>
  <c r="AA212" i="28"/>
  <c r="A205" i="28"/>
  <c r="H204" i="28"/>
  <c r="M204" i="28"/>
  <c r="F204" i="28"/>
  <c r="P204" i="28"/>
  <c r="D204" i="28"/>
  <c r="G204" i="28"/>
  <c r="N204" i="28"/>
  <c r="I204" i="28"/>
  <c r="J204" i="28"/>
  <c r="L204" i="28"/>
  <c r="K204" i="28"/>
  <c r="C204" i="28"/>
  <c r="Q204" i="28"/>
  <c r="B204" i="28"/>
  <c r="E204" i="28"/>
  <c r="O204" i="28"/>
  <c r="H205" i="21"/>
  <c r="N205" i="21"/>
  <c r="F205" i="21"/>
  <c r="Q205" i="21"/>
  <c r="J205" i="21"/>
  <c r="G205" i="21"/>
  <c r="B205" i="21"/>
  <c r="P205" i="21"/>
  <c r="C205" i="21"/>
  <c r="I205" i="21"/>
  <c r="M205" i="21"/>
  <c r="D205" i="21"/>
  <c r="K205" i="21"/>
  <c r="E205" i="21"/>
  <c r="O205" i="21"/>
  <c r="L205" i="21"/>
  <c r="A206" i="21"/>
  <c r="B206" i="25"/>
  <c r="D206" i="25"/>
  <c r="E206" i="25"/>
  <c r="G206" i="25"/>
  <c r="F206" i="25"/>
  <c r="C206" i="25"/>
  <c r="A207" i="25"/>
  <c r="Q213" i="25"/>
  <c r="AF212" i="20"/>
  <c r="G207" i="16"/>
  <c r="B207" i="16"/>
  <c r="F207" i="16"/>
  <c r="E207" i="16"/>
  <c r="I207" i="16"/>
  <c r="D207" i="16"/>
  <c r="H207" i="16"/>
  <c r="C207" i="16"/>
  <c r="S212" i="16"/>
  <c r="A208" i="16"/>
  <c r="B199" i="19" l="1"/>
  <c r="U205" i="29"/>
  <c r="B205" i="29"/>
  <c r="G205" i="29"/>
  <c r="T205" i="29"/>
  <c r="F199" i="19" s="1"/>
  <c r="R205" i="29"/>
  <c r="E199" i="19" s="1"/>
  <c r="S205" i="29"/>
  <c r="O205" i="29"/>
  <c r="D205" i="29"/>
  <c r="P205" i="29"/>
  <c r="I205" i="29"/>
  <c r="N205" i="29"/>
  <c r="C199" i="19" s="1"/>
  <c r="J205" i="29"/>
  <c r="Q205" i="29"/>
  <c r="H205" i="29"/>
  <c r="F205" i="29"/>
  <c r="M205" i="29"/>
  <c r="C205" i="29"/>
  <c r="E205" i="29"/>
  <c r="V205" i="29"/>
  <c r="L205" i="29"/>
  <c r="AF210" i="29"/>
  <c r="A206" i="29"/>
  <c r="K206" i="29" s="1"/>
  <c r="S207" i="27"/>
  <c r="A206" i="27"/>
  <c r="F205" i="27"/>
  <c r="H205" i="27"/>
  <c r="G205" i="27"/>
  <c r="E205" i="27"/>
  <c r="I205" i="27"/>
  <c r="D205" i="27"/>
  <c r="B205" i="27"/>
  <c r="C205" i="27"/>
  <c r="B205" i="26"/>
  <c r="D205" i="26"/>
  <c r="L205" i="26"/>
  <c r="F205" i="26"/>
  <c r="K205" i="26"/>
  <c r="J205" i="26"/>
  <c r="G205" i="26"/>
  <c r="M205" i="26"/>
  <c r="H205" i="26"/>
  <c r="E205" i="26"/>
  <c r="I205" i="26"/>
  <c r="C205" i="26"/>
  <c r="W213" i="26"/>
  <c r="A206" i="26"/>
  <c r="B206" i="22"/>
  <c r="Q206" i="22"/>
  <c r="L206" i="22"/>
  <c r="C206" i="22"/>
  <c r="P206" i="22"/>
  <c r="H206" i="22"/>
  <c r="K206" i="22"/>
  <c r="M206" i="22"/>
  <c r="O206" i="22"/>
  <c r="E206" i="22"/>
  <c r="D206" i="22"/>
  <c r="G206" i="22"/>
  <c r="I206" i="22"/>
  <c r="F206" i="22"/>
  <c r="N206" i="22"/>
  <c r="J206" i="22"/>
  <c r="I206" i="20"/>
  <c r="O206" i="20"/>
  <c r="B206" i="20"/>
  <c r="T206" i="20"/>
  <c r="D206" i="20"/>
  <c r="E206" i="20"/>
  <c r="K206" i="20"/>
  <c r="C206" i="20"/>
  <c r="F206" i="20"/>
  <c r="V206" i="20"/>
  <c r="N206" i="20"/>
  <c r="P206" i="20"/>
  <c r="G206" i="20"/>
  <c r="H206" i="20"/>
  <c r="A207" i="20"/>
  <c r="J206" i="20"/>
  <c r="U206" i="20"/>
  <c r="L206" i="20"/>
  <c r="R206" i="20"/>
  <c r="S206" i="20"/>
  <c r="Q206" i="20"/>
  <c r="M206" i="20"/>
  <c r="AA214" i="22"/>
  <c r="A207" i="22"/>
  <c r="AA289" i="23"/>
  <c r="A283" i="23"/>
  <c r="C205" i="15"/>
  <c r="H205" i="15"/>
  <c r="E205" i="15"/>
  <c r="F205" i="15"/>
  <c r="I205" i="15"/>
  <c r="G205" i="15"/>
  <c r="D205" i="15"/>
  <c r="B205" i="15"/>
  <c r="S208" i="15"/>
  <c r="A206" i="15"/>
  <c r="B207" i="25"/>
  <c r="G207" i="25"/>
  <c r="E207" i="25"/>
  <c r="C207" i="25"/>
  <c r="F207" i="25"/>
  <c r="D207" i="25"/>
  <c r="A208" i="25"/>
  <c r="D206" i="21"/>
  <c r="L206" i="21"/>
  <c r="B206" i="21"/>
  <c r="G206" i="21"/>
  <c r="K206" i="21"/>
  <c r="P206" i="21"/>
  <c r="O206" i="21"/>
  <c r="M206" i="21"/>
  <c r="H206" i="21"/>
  <c r="C206" i="21"/>
  <c r="Q206" i="21"/>
  <c r="N206" i="21"/>
  <c r="J206" i="21"/>
  <c r="E206" i="21"/>
  <c r="F206" i="21"/>
  <c r="I206" i="21"/>
  <c r="A207" i="21"/>
  <c r="AA235" i="21"/>
  <c r="AF213" i="20"/>
  <c r="G205" i="28"/>
  <c r="K205" i="28"/>
  <c r="M205" i="28"/>
  <c r="C205" i="28"/>
  <c r="Q205" i="28"/>
  <c r="B205" i="28"/>
  <c r="D205" i="28"/>
  <c r="N205" i="28"/>
  <c r="P205" i="28"/>
  <c r="L205" i="28"/>
  <c r="I205" i="28"/>
  <c r="J205" i="28"/>
  <c r="H205" i="28"/>
  <c r="O205" i="28"/>
  <c r="E205" i="28"/>
  <c r="F205" i="28"/>
  <c r="AA213" i="28"/>
  <c r="A206" i="28"/>
  <c r="Q214" i="25"/>
  <c r="G208" i="16"/>
  <c r="I208" i="16"/>
  <c r="E208" i="16"/>
  <c r="F208" i="16"/>
  <c r="D208" i="16"/>
  <c r="B208" i="16"/>
  <c r="C208" i="16"/>
  <c r="H208" i="16"/>
  <c r="S213" i="16"/>
  <c r="A209" i="16"/>
  <c r="B200" i="19" l="1"/>
  <c r="N206" i="29"/>
  <c r="C200" i="19" s="1"/>
  <c r="B206" i="29"/>
  <c r="S206" i="29"/>
  <c r="C206" i="29"/>
  <c r="O206" i="29"/>
  <c r="L206" i="29"/>
  <c r="Q206" i="29"/>
  <c r="D206" i="29"/>
  <c r="H206" i="29"/>
  <c r="V206" i="29"/>
  <c r="U206" i="29"/>
  <c r="T206" i="29"/>
  <c r="F200" i="19" s="1"/>
  <c r="F206" i="29"/>
  <c r="I206" i="29"/>
  <c r="J206" i="29"/>
  <c r="P206" i="29"/>
  <c r="R206" i="29"/>
  <c r="E200" i="19" s="1"/>
  <c r="E206" i="29"/>
  <c r="G206" i="29"/>
  <c r="M206" i="29"/>
  <c r="AF211" i="29"/>
  <c r="A207" i="29"/>
  <c r="K207" i="29" s="1"/>
  <c r="E206" i="27"/>
  <c r="I206" i="27"/>
  <c r="F206" i="27"/>
  <c r="B206" i="27"/>
  <c r="D206" i="27"/>
  <c r="H206" i="27"/>
  <c r="G206" i="27"/>
  <c r="C206" i="27"/>
  <c r="A207" i="27"/>
  <c r="S208" i="27"/>
  <c r="B206" i="26"/>
  <c r="J206" i="26"/>
  <c r="K206" i="26"/>
  <c r="L206" i="26"/>
  <c r="E206" i="26"/>
  <c r="D206" i="26"/>
  <c r="H206" i="26"/>
  <c r="G206" i="26"/>
  <c r="I206" i="26"/>
  <c r="C206" i="26"/>
  <c r="M206" i="26"/>
  <c r="F206" i="26"/>
  <c r="W214" i="26"/>
  <c r="A207" i="26"/>
  <c r="AA290" i="23"/>
  <c r="A284" i="23"/>
  <c r="G207" i="22"/>
  <c r="L207" i="22"/>
  <c r="B207" i="22"/>
  <c r="O207" i="22"/>
  <c r="E207" i="22"/>
  <c r="P207" i="22"/>
  <c r="I207" i="22"/>
  <c r="H207" i="22"/>
  <c r="C207" i="22"/>
  <c r="Q207" i="22"/>
  <c r="J207" i="22"/>
  <c r="F207" i="22"/>
  <c r="D207" i="22"/>
  <c r="K207" i="22"/>
  <c r="M207" i="22"/>
  <c r="N207" i="22"/>
  <c r="P207" i="20"/>
  <c r="L207" i="20"/>
  <c r="T207" i="20"/>
  <c r="N207" i="20"/>
  <c r="F207" i="20"/>
  <c r="I207" i="20"/>
  <c r="R207" i="20"/>
  <c r="K207" i="20"/>
  <c r="E207" i="20"/>
  <c r="O207" i="20"/>
  <c r="H207" i="20"/>
  <c r="G207" i="20"/>
  <c r="S207" i="20"/>
  <c r="Q207" i="20"/>
  <c r="J207" i="20"/>
  <c r="M207" i="20"/>
  <c r="B207" i="20"/>
  <c r="U207" i="20"/>
  <c r="D207" i="20"/>
  <c r="A208" i="20"/>
  <c r="C207" i="20"/>
  <c r="V207" i="20"/>
  <c r="A208" i="22"/>
  <c r="AA215" i="22"/>
  <c r="G206" i="15"/>
  <c r="D206" i="15"/>
  <c r="E206" i="15"/>
  <c r="C206" i="15"/>
  <c r="I206" i="15"/>
  <c r="H206" i="15"/>
  <c r="B206" i="15"/>
  <c r="F206" i="15"/>
  <c r="S209" i="15"/>
  <c r="A207" i="15"/>
  <c r="AA214" i="28"/>
  <c r="A207" i="28"/>
  <c r="K207" i="21"/>
  <c r="C207" i="21"/>
  <c r="M207" i="21"/>
  <c r="J207" i="21"/>
  <c r="N207" i="21"/>
  <c r="F207" i="21"/>
  <c r="D207" i="21"/>
  <c r="Q207" i="21"/>
  <c r="I207" i="21"/>
  <c r="E207" i="21"/>
  <c r="O207" i="21"/>
  <c r="H207" i="21"/>
  <c r="G207" i="21"/>
  <c r="P207" i="21"/>
  <c r="B207" i="21"/>
  <c r="L207" i="21"/>
  <c r="A208" i="21"/>
  <c r="G208" i="25"/>
  <c r="D208" i="25"/>
  <c r="B208" i="25"/>
  <c r="E208" i="25"/>
  <c r="F208" i="25"/>
  <c r="C208" i="25"/>
  <c r="A209" i="25"/>
  <c r="Q215" i="25"/>
  <c r="J206" i="28"/>
  <c r="P206" i="28"/>
  <c r="C206" i="28"/>
  <c r="L206" i="28"/>
  <c r="K206" i="28"/>
  <c r="Q206" i="28"/>
  <c r="N206" i="28"/>
  <c r="H206" i="28"/>
  <c r="O206" i="28"/>
  <c r="I206" i="28"/>
  <c r="M206" i="28"/>
  <c r="B206" i="28"/>
  <c r="E206" i="28"/>
  <c r="F206" i="28"/>
  <c r="G206" i="28"/>
  <c r="D206" i="28"/>
  <c r="AA236" i="21"/>
  <c r="AF214" i="20"/>
  <c r="G209" i="16"/>
  <c r="B209" i="16"/>
  <c r="E209" i="16"/>
  <c r="F209" i="16"/>
  <c r="I209" i="16"/>
  <c r="H209" i="16"/>
  <c r="C209" i="16"/>
  <c r="D209" i="16"/>
  <c r="S214" i="16"/>
  <c r="A210" i="16"/>
  <c r="B201" i="19" l="1"/>
  <c r="N207" i="29"/>
  <c r="C201" i="19" s="1"/>
  <c r="C207" i="29"/>
  <c r="S207" i="29"/>
  <c r="Q207" i="29"/>
  <c r="P207" i="29"/>
  <c r="L207" i="29"/>
  <c r="R207" i="29"/>
  <c r="E201" i="19" s="1"/>
  <c r="D207" i="29"/>
  <c r="E207" i="29"/>
  <c r="H207" i="29"/>
  <c r="V207" i="29"/>
  <c r="O207" i="29"/>
  <c r="G207" i="29"/>
  <c r="T207" i="29"/>
  <c r="F201" i="19" s="1"/>
  <c r="F207" i="29"/>
  <c r="B207" i="29"/>
  <c r="J207" i="29"/>
  <c r="M207" i="29"/>
  <c r="I207" i="29"/>
  <c r="U207" i="29"/>
  <c r="AF212" i="29"/>
  <c r="A208" i="29"/>
  <c r="K208" i="29" s="1"/>
  <c r="A208" i="27"/>
  <c r="S209" i="27"/>
  <c r="E207" i="27"/>
  <c r="F207" i="27"/>
  <c r="B207" i="27"/>
  <c r="D207" i="27"/>
  <c r="H207" i="27"/>
  <c r="G207" i="27"/>
  <c r="I207" i="27"/>
  <c r="C207" i="27"/>
  <c r="I207" i="26"/>
  <c r="B207" i="26"/>
  <c r="K207" i="26"/>
  <c r="C207" i="26"/>
  <c r="G207" i="26"/>
  <c r="M207" i="26"/>
  <c r="F207" i="26"/>
  <c r="D207" i="26"/>
  <c r="H207" i="26"/>
  <c r="E207" i="26"/>
  <c r="J207" i="26"/>
  <c r="L207" i="26"/>
  <c r="W215" i="26"/>
  <c r="A208" i="26"/>
  <c r="T208" i="20"/>
  <c r="P208" i="20"/>
  <c r="M208" i="20"/>
  <c r="R208" i="20"/>
  <c r="J208" i="20"/>
  <c r="U208" i="20"/>
  <c r="I208" i="20"/>
  <c r="H208" i="20"/>
  <c r="G208" i="20"/>
  <c r="B208" i="20"/>
  <c r="F208" i="20"/>
  <c r="L208" i="20"/>
  <c r="Q208" i="20"/>
  <c r="V208" i="20"/>
  <c r="O208" i="20"/>
  <c r="D208" i="20"/>
  <c r="K208" i="20"/>
  <c r="S208" i="20"/>
  <c r="A209" i="20"/>
  <c r="C208" i="20"/>
  <c r="E208" i="20"/>
  <c r="N208" i="20"/>
  <c r="A209" i="22"/>
  <c r="AA216" i="22"/>
  <c r="J208" i="22"/>
  <c r="L208" i="22"/>
  <c r="D208" i="22"/>
  <c r="C208" i="22"/>
  <c r="B208" i="22"/>
  <c r="O208" i="22"/>
  <c r="K208" i="22"/>
  <c r="E208" i="22"/>
  <c r="G208" i="22"/>
  <c r="F208" i="22"/>
  <c r="P208" i="22"/>
  <c r="Q208" i="22"/>
  <c r="N208" i="22"/>
  <c r="M208" i="22"/>
  <c r="H208" i="22"/>
  <c r="I208" i="22"/>
  <c r="AA291" i="23"/>
  <c r="A285" i="23"/>
  <c r="H207" i="15"/>
  <c r="F207" i="15"/>
  <c r="I207" i="15"/>
  <c r="C207" i="15"/>
  <c r="G207" i="15"/>
  <c r="B207" i="15"/>
  <c r="D207" i="15"/>
  <c r="E207" i="15"/>
  <c r="S210" i="15"/>
  <c r="A208" i="15"/>
  <c r="AA237" i="21"/>
  <c r="Q208" i="21"/>
  <c r="J208" i="21"/>
  <c r="O208" i="21"/>
  <c r="N208" i="21"/>
  <c r="B208" i="21"/>
  <c r="G208" i="21"/>
  <c r="P208" i="21"/>
  <c r="M208" i="21"/>
  <c r="F208" i="21"/>
  <c r="K208" i="21"/>
  <c r="I208" i="21"/>
  <c r="E208" i="21"/>
  <c r="L208" i="21"/>
  <c r="H208" i="21"/>
  <c r="D208" i="21"/>
  <c r="C208" i="21"/>
  <c r="A209" i="21"/>
  <c r="Q216" i="25"/>
  <c r="F209" i="25"/>
  <c r="B209" i="25"/>
  <c r="E209" i="25"/>
  <c r="D209" i="25"/>
  <c r="G209" i="25"/>
  <c r="C209" i="25"/>
  <c r="A210" i="25"/>
  <c r="H207" i="28"/>
  <c r="Q207" i="28"/>
  <c r="E207" i="28"/>
  <c r="L207" i="28"/>
  <c r="F207" i="28"/>
  <c r="C207" i="28"/>
  <c r="N207" i="28"/>
  <c r="D207" i="28"/>
  <c r="G207" i="28"/>
  <c r="P207" i="28"/>
  <c r="K207" i="28"/>
  <c r="M207" i="28"/>
  <c r="J207" i="28"/>
  <c r="O207" i="28"/>
  <c r="I207" i="28"/>
  <c r="B207" i="28"/>
  <c r="AF215" i="20"/>
  <c r="AA215" i="28"/>
  <c r="A208" i="28"/>
  <c r="H210" i="16"/>
  <c r="I210" i="16"/>
  <c r="B210" i="16"/>
  <c r="F210" i="16"/>
  <c r="E210" i="16"/>
  <c r="C210" i="16"/>
  <c r="G210" i="16"/>
  <c r="D210" i="16"/>
  <c r="S215" i="16"/>
  <c r="A211" i="16"/>
  <c r="B202" i="19" l="1"/>
  <c r="O208" i="29"/>
  <c r="D208" i="29"/>
  <c r="F208" i="29"/>
  <c r="T208" i="29"/>
  <c r="F202" i="19" s="1"/>
  <c r="H208" i="29"/>
  <c r="U208" i="29"/>
  <c r="S208" i="29"/>
  <c r="L208" i="29"/>
  <c r="M208" i="29"/>
  <c r="J208" i="29"/>
  <c r="N208" i="29"/>
  <c r="C202" i="19" s="1"/>
  <c r="R208" i="29"/>
  <c r="E202" i="19" s="1"/>
  <c r="C208" i="29"/>
  <c r="V208" i="29"/>
  <c r="G208" i="29"/>
  <c r="Q208" i="29"/>
  <c r="P208" i="29"/>
  <c r="I208" i="29"/>
  <c r="B208" i="29"/>
  <c r="E208" i="29"/>
  <c r="AF213" i="29"/>
  <c r="A209" i="29"/>
  <c r="K209" i="29" s="1"/>
  <c r="A209" i="27"/>
  <c r="S210" i="27"/>
  <c r="E208" i="27"/>
  <c r="B208" i="27"/>
  <c r="D208" i="27"/>
  <c r="G208" i="27"/>
  <c r="H208" i="27"/>
  <c r="F208" i="27"/>
  <c r="I208" i="27"/>
  <c r="C208" i="27"/>
  <c r="D208" i="26"/>
  <c r="F208" i="26"/>
  <c r="J208" i="26"/>
  <c r="H208" i="26"/>
  <c r="B208" i="26"/>
  <c r="K208" i="26"/>
  <c r="I208" i="26"/>
  <c r="E208" i="26"/>
  <c r="C208" i="26"/>
  <c r="L208" i="26"/>
  <c r="G208" i="26"/>
  <c r="M208" i="26"/>
  <c r="W216" i="26"/>
  <c r="A209" i="26"/>
  <c r="E209" i="20"/>
  <c r="V209" i="20"/>
  <c r="S209" i="20"/>
  <c r="L209" i="20"/>
  <c r="N209" i="20"/>
  <c r="H209" i="20"/>
  <c r="B209" i="20"/>
  <c r="C209" i="20"/>
  <c r="O209" i="20"/>
  <c r="U209" i="20"/>
  <c r="M209" i="20"/>
  <c r="Q209" i="20"/>
  <c r="F209" i="20"/>
  <c r="K209" i="20"/>
  <c r="I209" i="20"/>
  <c r="P209" i="20"/>
  <c r="J209" i="20"/>
  <c r="G209" i="20"/>
  <c r="T209" i="20"/>
  <c r="R209" i="20"/>
  <c r="A210" i="20"/>
  <c r="D209" i="20"/>
  <c r="A210" i="22"/>
  <c r="AA217" i="22"/>
  <c r="D209" i="22"/>
  <c r="I209" i="22"/>
  <c r="E209" i="22"/>
  <c r="L209" i="22"/>
  <c r="N209" i="22"/>
  <c r="P209" i="22"/>
  <c r="M209" i="22"/>
  <c r="H209" i="22"/>
  <c r="O209" i="22"/>
  <c r="F209" i="22"/>
  <c r="K209" i="22"/>
  <c r="Q209" i="22"/>
  <c r="C209" i="22"/>
  <c r="G209" i="22"/>
  <c r="J209" i="22"/>
  <c r="B209" i="22"/>
  <c r="AA292" i="23"/>
  <c r="A286" i="23"/>
  <c r="I208" i="15"/>
  <c r="C208" i="15"/>
  <c r="E208" i="15"/>
  <c r="B208" i="15"/>
  <c r="D208" i="15"/>
  <c r="H208" i="15"/>
  <c r="G208" i="15"/>
  <c r="F208" i="15"/>
  <c r="S211" i="15"/>
  <c r="A209" i="15"/>
  <c r="E210" i="25"/>
  <c r="F210" i="25"/>
  <c r="D210" i="25"/>
  <c r="C210" i="25"/>
  <c r="B210" i="25"/>
  <c r="G210" i="25"/>
  <c r="A211" i="25"/>
  <c r="AA216" i="28"/>
  <c r="A209" i="28"/>
  <c r="AA238" i="21"/>
  <c r="AF216" i="20"/>
  <c r="Q217" i="25"/>
  <c r="P208" i="28"/>
  <c r="L208" i="28"/>
  <c r="Q208" i="28"/>
  <c r="G208" i="28"/>
  <c r="I208" i="28"/>
  <c r="D208" i="28"/>
  <c r="B208" i="28"/>
  <c r="K208" i="28"/>
  <c r="N208" i="28"/>
  <c r="O208" i="28"/>
  <c r="C208" i="28"/>
  <c r="E208" i="28"/>
  <c r="F208" i="28"/>
  <c r="H208" i="28"/>
  <c r="M208" i="28"/>
  <c r="J208" i="28"/>
  <c r="F209" i="21"/>
  <c r="N209" i="21"/>
  <c r="O209" i="21"/>
  <c r="M209" i="21"/>
  <c r="B209" i="21"/>
  <c r="C209" i="21"/>
  <c r="E209" i="21"/>
  <c r="L209" i="21"/>
  <c r="I209" i="21"/>
  <c r="H209" i="21"/>
  <c r="D209" i="21"/>
  <c r="P209" i="21"/>
  <c r="Q209" i="21"/>
  <c r="K209" i="21"/>
  <c r="J209" i="21"/>
  <c r="G209" i="21"/>
  <c r="A210" i="21"/>
  <c r="B211" i="16"/>
  <c r="G211" i="16"/>
  <c r="H211" i="16"/>
  <c r="I211" i="16"/>
  <c r="F211" i="16"/>
  <c r="C211" i="16"/>
  <c r="D211" i="16"/>
  <c r="E211" i="16"/>
  <c r="S216" i="16"/>
  <c r="A212" i="16"/>
  <c r="B203" i="19" l="1"/>
  <c r="D209" i="29"/>
  <c r="H209" i="29"/>
  <c r="E209" i="29"/>
  <c r="L209" i="29"/>
  <c r="R209" i="29"/>
  <c r="E203" i="19" s="1"/>
  <c r="F209" i="29"/>
  <c r="B209" i="29"/>
  <c r="G209" i="29"/>
  <c r="S209" i="29"/>
  <c r="O209" i="29"/>
  <c r="V209" i="29"/>
  <c r="U209" i="29"/>
  <c r="N209" i="29"/>
  <c r="C203" i="19" s="1"/>
  <c r="T209" i="29"/>
  <c r="F203" i="19" s="1"/>
  <c r="I209" i="29"/>
  <c r="P209" i="29"/>
  <c r="J209" i="29"/>
  <c r="Q209" i="29"/>
  <c r="C209" i="29"/>
  <c r="M209" i="29"/>
  <c r="AF214" i="29"/>
  <c r="A210" i="29"/>
  <c r="K210" i="29" s="1"/>
  <c r="A210" i="27"/>
  <c r="S211" i="27"/>
  <c r="F209" i="27"/>
  <c r="H209" i="27"/>
  <c r="C209" i="27"/>
  <c r="I209" i="27"/>
  <c r="E209" i="27"/>
  <c r="G209" i="27"/>
  <c r="D209" i="27"/>
  <c r="B209" i="27"/>
  <c r="B209" i="26"/>
  <c r="J209" i="26"/>
  <c r="D209" i="26"/>
  <c r="C209" i="26"/>
  <c r="M209" i="26"/>
  <c r="I209" i="26"/>
  <c r="E209" i="26"/>
  <c r="G209" i="26"/>
  <c r="K209" i="26"/>
  <c r="L209" i="26"/>
  <c r="H209" i="26"/>
  <c r="F209" i="26"/>
  <c r="W217" i="26"/>
  <c r="A210" i="26"/>
  <c r="AA218" i="22"/>
  <c r="A211" i="22"/>
  <c r="N210" i="22"/>
  <c r="B210" i="22"/>
  <c r="M210" i="22"/>
  <c r="D210" i="22"/>
  <c r="P210" i="22"/>
  <c r="I210" i="22"/>
  <c r="G210" i="22"/>
  <c r="O210" i="22"/>
  <c r="H210" i="22"/>
  <c r="C210" i="22"/>
  <c r="K210" i="22"/>
  <c r="L210" i="22"/>
  <c r="J210" i="22"/>
  <c r="E210" i="22"/>
  <c r="F210" i="22"/>
  <c r="Q210" i="22"/>
  <c r="A287" i="23"/>
  <c r="AA293" i="23"/>
  <c r="H210" i="20"/>
  <c r="O210" i="20"/>
  <c r="F210" i="20"/>
  <c r="J210" i="20"/>
  <c r="K210" i="20"/>
  <c r="I210" i="20"/>
  <c r="R210" i="20"/>
  <c r="T210" i="20"/>
  <c r="U210" i="20"/>
  <c r="N210" i="20"/>
  <c r="M210" i="20"/>
  <c r="E210" i="20"/>
  <c r="V210" i="20"/>
  <c r="D210" i="20"/>
  <c r="G210" i="20"/>
  <c r="C210" i="20"/>
  <c r="L210" i="20"/>
  <c r="B210" i="20"/>
  <c r="S210" i="20"/>
  <c r="Q210" i="20"/>
  <c r="P210" i="20"/>
  <c r="A211" i="20"/>
  <c r="C209" i="15"/>
  <c r="E209" i="15"/>
  <c r="H209" i="15"/>
  <c r="G209" i="15"/>
  <c r="B209" i="15"/>
  <c r="D209" i="15"/>
  <c r="I209" i="15"/>
  <c r="F209" i="15"/>
  <c r="S212" i="15"/>
  <c r="A210" i="15"/>
  <c r="F209" i="28"/>
  <c r="O209" i="28"/>
  <c r="C209" i="28"/>
  <c r="D209" i="28"/>
  <c r="M209" i="28"/>
  <c r="J209" i="28"/>
  <c r="P209" i="28"/>
  <c r="Q209" i="28"/>
  <c r="H209" i="28"/>
  <c r="N209" i="28"/>
  <c r="G209" i="28"/>
  <c r="E209" i="28"/>
  <c r="L209" i="28"/>
  <c r="K209" i="28"/>
  <c r="B209" i="28"/>
  <c r="I209" i="28"/>
  <c r="Q218" i="25"/>
  <c r="AA217" i="28"/>
  <c r="A210" i="28"/>
  <c r="AA239" i="21"/>
  <c r="C211" i="25"/>
  <c r="E211" i="25"/>
  <c r="F211" i="25"/>
  <c r="D211" i="25"/>
  <c r="G211" i="25"/>
  <c r="B211" i="25"/>
  <c r="A212" i="25"/>
  <c r="AF217" i="20"/>
  <c r="I210" i="21"/>
  <c r="L210" i="21"/>
  <c r="E210" i="21"/>
  <c r="F210" i="21"/>
  <c r="P210" i="21"/>
  <c r="D210" i="21"/>
  <c r="M210" i="21"/>
  <c r="H210" i="21"/>
  <c r="J210" i="21"/>
  <c r="C210" i="21"/>
  <c r="O210" i="21"/>
  <c r="B210" i="21"/>
  <c r="G210" i="21"/>
  <c r="Q210" i="21"/>
  <c r="K210" i="21"/>
  <c r="N210" i="21"/>
  <c r="A211" i="21"/>
  <c r="B212" i="16"/>
  <c r="C212" i="16"/>
  <c r="E212" i="16"/>
  <c r="F212" i="16"/>
  <c r="H212" i="16"/>
  <c r="I212" i="16"/>
  <c r="G212" i="16"/>
  <c r="D212" i="16"/>
  <c r="S217" i="16"/>
  <c r="A213" i="16"/>
  <c r="B204" i="19" l="1"/>
  <c r="V210" i="29"/>
  <c r="N210" i="29"/>
  <c r="C204" i="19" s="1"/>
  <c r="L210" i="29"/>
  <c r="P210" i="29"/>
  <c r="O210" i="29"/>
  <c r="M210" i="29"/>
  <c r="I210" i="29"/>
  <c r="E210" i="29"/>
  <c r="T210" i="29"/>
  <c r="F204" i="19" s="1"/>
  <c r="J210" i="29"/>
  <c r="F210" i="29"/>
  <c r="U210" i="29"/>
  <c r="C210" i="29"/>
  <c r="D210" i="29"/>
  <c r="B210" i="29"/>
  <c r="Q210" i="29"/>
  <c r="S210" i="29"/>
  <c r="R210" i="29"/>
  <c r="E204" i="19" s="1"/>
  <c r="G210" i="29"/>
  <c r="H210" i="29"/>
  <c r="AF215" i="29"/>
  <c r="A211" i="29"/>
  <c r="K211" i="29" s="1"/>
  <c r="S212" i="27"/>
  <c r="A211" i="27"/>
  <c r="B210" i="27"/>
  <c r="G210" i="27"/>
  <c r="H210" i="27"/>
  <c r="F210" i="27"/>
  <c r="D210" i="27"/>
  <c r="I210" i="27"/>
  <c r="C210" i="27"/>
  <c r="E210" i="27"/>
  <c r="D210" i="26"/>
  <c r="G210" i="26"/>
  <c r="L210" i="26"/>
  <c r="C210" i="26"/>
  <c r="I210" i="26"/>
  <c r="K210" i="26"/>
  <c r="B210" i="26"/>
  <c r="M210" i="26"/>
  <c r="J210" i="26"/>
  <c r="F210" i="26"/>
  <c r="H210" i="26"/>
  <c r="E210" i="26"/>
  <c r="W218" i="26"/>
  <c r="A211" i="26"/>
  <c r="M211" i="20"/>
  <c r="D211" i="20"/>
  <c r="J211" i="20"/>
  <c r="A212" i="20"/>
  <c r="Q211" i="20"/>
  <c r="K211" i="20"/>
  <c r="P211" i="20"/>
  <c r="L211" i="20"/>
  <c r="S211" i="20"/>
  <c r="U211" i="20"/>
  <c r="T211" i="20"/>
  <c r="O211" i="20"/>
  <c r="V211" i="20"/>
  <c r="N211" i="20"/>
  <c r="R211" i="20"/>
  <c r="G211" i="20"/>
  <c r="B211" i="20"/>
  <c r="I211" i="20"/>
  <c r="E211" i="20"/>
  <c r="C211" i="20"/>
  <c r="H211" i="20"/>
  <c r="F211" i="20"/>
  <c r="Q211" i="22"/>
  <c r="P211" i="22"/>
  <c r="O211" i="22"/>
  <c r="E211" i="22"/>
  <c r="J211" i="22"/>
  <c r="M211" i="22"/>
  <c r="K211" i="22"/>
  <c r="D211" i="22"/>
  <c r="L211" i="22"/>
  <c r="C211" i="22"/>
  <c r="I211" i="22"/>
  <c r="F211" i="22"/>
  <c r="N211" i="22"/>
  <c r="H211" i="22"/>
  <c r="G211" i="22"/>
  <c r="B211" i="22"/>
  <c r="AA219" i="22"/>
  <c r="A212" i="22"/>
  <c r="AA294" i="23"/>
  <c r="A288" i="23"/>
  <c r="D210" i="15"/>
  <c r="G210" i="15"/>
  <c r="E210" i="15"/>
  <c r="C210" i="15"/>
  <c r="B210" i="15"/>
  <c r="I210" i="15"/>
  <c r="H210" i="15"/>
  <c r="F210" i="15"/>
  <c r="A211" i="15"/>
  <c r="S213" i="15"/>
  <c r="AF218" i="20"/>
  <c r="C212" i="25"/>
  <c r="E212" i="25"/>
  <c r="F212" i="25"/>
  <c r="G212" i="25"/>
  <c r="D212" i="25"/>
  <c r="B212" i="25"/>
  <c r="A213" i="25"/>
  <c r="AA240" i="21"/>
  <c r="AA218" i="28"/>
  <c r="A211" i="28"/>
  <c r="L211" i="21"/>
  <c r="N211" i="21"/>
  <c r="O211" i="21"/>
  <c r="B211" i="21"/>
  <c r="M211" i="21"/>
  <c r="P211" i="21"/>
  <c r="G211" i="21"/>
  <c r="D211" i="21"/>
  <c r="Q211" i="21"/>
  <c r="F211" i="21"/>
  <c r="C211" i="21"/>
  <c r="I211" i="21"/>
  <c r="E211" i="21"/>
  <c r="J211" i="21"/>
  <c r="K211" i="21"/>
  <c r="H211" i="21"/>
  <c r="A212" i="21"/>
  <c r="O210" i="28"/>
  <c r="C210" i="28"/>
  <c r="F210" i="28"/>
  <c r="M210" i="28"/>
  <c r="I210" i="28"/>
  <c r="D210" i="28"/>
  <c r="H210" i="28"/>
  <c r="L210" i="28"/>
  <c r="J210" i="28"/>
  <c r="K210" i="28"/>
  <c r="P210" i="28"/>
  <c r="B210" i="28"/>
  <c r="Q210" i="28"/>
  <c r="G210" i="28"/>
  <c r="N210" i="28"/>
  <c r="E210" i="28"/>
  <c r="Q219" i="25"/>
  <c r="F213" i="16"/>
  <c r="E213" i="16"/>
  <c r="I213" i="16"/>
  <c r="B213" i="16"/>
  <c r="D213" i="16"/>
  <c r="H213" i="16"/>
  <c r="C213" i="16"/>
  <c r="G213" i="16"/>
  <c r="S218" i="16"/>
  <c r="A214" i="16"/>
  <c r="B205" i="19" l="1"/>
  <c r="E211" i="29"/>
  <c r="M211" i="29"/>
  <c r="T211" i="29"/>
  <c r="F205" i="19" s="1"/>
  <c r="O211" i="29"/>
  <c r="I211" i="29"/>
  <c r="F211" i="29"/>
  <c r="H211" i="29"/>
  <c r="D211" i="29"/>
  <c r="R211" i="29"/>
  <c r="E205" i="19" s="1"/>
  <c r="G211" i="29"/>
  <c r="S211" i="29"/>
  <c r="J211" i="29"/>
  <c r="P211" i="29"/>
  <c r="C211" i="29"/>
  <c r="L211" i="29"/>
  <c r="N211" i="29"/>
  <c r="C205" i="19" s="1"/>
  <c r="V211" i="29"/>
  <c r="Q211" i="29"/>
  <c r="U211" i="29"/>
  <c r="B211" i="29"/>
  <c r="AF216" i="29"/>
  <c r="A212" i="29"/>
  <c r="K212" i="29" s="1"/>
  <c r="E211" i="27"/>
  <c r="F211" i="27"/>
  <c r="B211" i="27"/>
  <c r="I211" i="27"/>
  <c r="H211" i="27"/>
  <c r="C211" i="27"/>
  <c r="G211" i="27"/>
  <c r="D211" i="27"/>
  <c r="A212" i="27"/>
  <c r="S213" i="27"/>
  <c r="K211" i="26"/>
  <c r="B211" i="26"/>
  <c r="M211" i="26"/>
  <c r="F211" i="26"/>
  <c r="G211" i="26"/>
  <c r="E211" i="26"/>
  <c r="J211" i="26"/>
  <c r="L211" i="26"/>
  <c r="D211" i="26"/>
  <c r="C211" i="26"/>
  <c r="H211" i="26"/>
  <c r="I211" i="26"/>
  <c r="W219" i="26"/>
  <c r="A212" i="26"/>
  <c r="A213" i="22"/>
  <c r="AA220" i="22"/>
  <c r="O212" i="22"/>
  <c r="M212" i="22"/>
  <c r="F212" i="22"/>
  <c r="I212" i="22"/>
  <c r="K212" i="22"/>
  <c r="Q212" i="22"/>
  <c r="L212" i="22"/>
  <c r="H212" i="22"/>
  <c r="B212" i="22"/>
  <c r="J212" i="22"/>
  <c r="N212" i="22"/>
  <c r="G212" i="22"/>
  <c r="E212" i="22"/>
  <c r="P212" i="22"/>
  <c r="D212" i="22"/>
  <c r="C212" i="22"/>
  <c r="L212" i="20"/>
  <c r="G212" i="20"/>
  <c r="E212" i="20"/>
  <c r="J212" i="20"/>
  <c r="A213" i="20"/>
  <c r="B212" i="20"/>
  <c r="P212" i="20"/>
  <c r="T212" i="20"/>
  <c r="O212" i="20"/>
  <c r="I212" i="20"/>
  <c r="U212" i="20"/>
  <c r="N212" i="20"/>
  <c r="H212" i="20"/>
  <c r="C212" i="20"/>
  <c r="V212" i="20"/>
  <c r="D212" i="20"/>
  <c r="K212" i="20"/>
  <c r="S212" i="20"/>
  <c r="M212" i="20"/>
  <c r="F212" i="20"/>
  <c r="Q212" i="20"/>
  <c r="R212" i="20"/>
  <c r="A289" i="23"/>
  <c r="AA295" i="23"/>
  <c r="S214" i="15"/>
  <c r="A212" i="15"/>
  <c r="D211" i="15"/>
  <c r="G211" i="15"/>
  <c r="I211" i="15"/>
  <c r="E211" i="15"/>
  <c r="F211" i="15"/>
  <c r="B211" i="15"/>
  <c r="H211" i="15"/>
  <c r="C211" i="15"/>
  <c r="F212" i="21"/>
  <c r="H212" i="21"/>
  <c r="Q212" i="21"/>
  <c r="D212" i="21"/>
  <c r="M212" i="21"/>
  <c r="L212" i="21"/>
  <c r="B212" i="21"/>
  <c r="G212" i="21"/>
  <c r="I212" i="21"/>
  <c r="E212" i="21"/>
  <c r="N212" i="21"/>
  <c r="P212" i="21"/>
  <c r="J212" i="21"/>
  <c r="C212" i="21"/>
  <c r="K212" i="21"/>
  <c r="O212" i="21"/>
  <c r="A213" i="21"/>
  <c r="AA241" i="21"/>
  <c r="E213" i="25"/>
  <c r="C213" i="25"/>
  <c r="G213" i="25"/>
  <c r="D213" i="25"/>
  <c r="B213" i="25"/>
  <c r="F213" i="25"/>
  <c r="A214" i="25"/>
  <c r="AA219" i="28"/>
  <c r="A212" i="28"/>
  <c r="G211" i="28"/>
  <c r="J211" i="28"/>
  <c r="F211" i="28"/>
  <c r="B211" i="28"/>
  <c r="Q211" i="28"/>
  <c r="P211" i="28"/>
  <c r="N211" i="28"/>
  <c r="L211" i="28"/>
  <c r="H211" i="28"/>
  <c r="O211" i="28"/>
  <c r="I211" i="28"/>
  <c r="K211" i="28"/>
  <c r="E211" i="28"/>
  <c r="D211" i="28"/>
  <c r="M211" i="28"/>
  <c r="C211" i="28"/>
  <c r="Q220" i="25"/>
  <c r="AF219" i="20"/>
  <c r="F214" i="16"/>
  <c r="H214" i="16"/>
  <c r="I214" i="16"/>
  <c r="D214" i="16"/>
  <c r="E214" i="16"/>
  <c r="C214" i="16"/>
  <c r="G214" i="16"/>
  <c r="B214" i="16"/>
  <c r="S219" i="16"/>
  <c r="A215" i="16"/>
  <c r="B206" i="19" l="1"/>
  <c r="G212" i="29"/>
  <c r="F212" i="29"/>
  <c r="M212" i="29"/>
  <c r="B212" i="29"/>
  <c r="E212" i="29"/>
  <c r="S212" i="29"/>
  <c r="J212" i="29"/>
  <c r="T212" i="29"/>
  <c r="F206" i="19" s="1"/>
  <c r="R212" i="29"/>
  <c r="E206" i="19" s="1"/>
  <c r="V212" i="29"/>
  <c r="P212" i="29"/>
  <c r="Q212" i="29"/>
  <c r="H212" i="29"/>
  <c r="U212" i="29"/>
  <c r="C212" i="29"/>
  <c r="L212" i="29"/>
  <c r="O212" i="29"/>
  <c r="I212" i="29"/>
  <c r="N212" i="29"/>
  <c r="C206" i="19" s="1"/>
  <c r="D212" i="29"/>
  <c r="AF217" i="29"/>
  <c r="A213" i="29"/>
  <c r="K213" i="29" s="1"/>
  <c r="A213" i="27"/>
  <c r="S214" i="27"/>
  <c r="C212" i="27"/>
  <c r="G212" i="27"/>
  <c r="D212" i="27"/>
  <c r="B212" i="27"/>
  <c r="F212" i="27"/>
  <c r="I212" i="27"/>
  <c r="H212" i="27"/>
  <c r="E212" i="27"/>
  <c r="G212" i="26"/>
  <c r="I212" i="26"/>
  <c r="B212" i="26"/>
  <c r="J212" i="26"/>
  <c r="D212" i="26"/>
  <c r="K212" i="26"/>
  <c r="L212" i="26"/>
  <c r="F212" i="26"/>
  <c r="H212" i="26"/>
  <c r="M212" i="26"/>
  <c r="C212" i="26"/>
  <c r="E212" i="26"/>
  <c r="W220" i="26"/>
  <c r="A213" i="26"/>
  <c r="O213" i="20"/>
  <c r="D213" i="20"/>
  <c r="K213" i="20"/>
  <c r="B213" i="20"/>
  <c r="M213" i="20"/>
  <c r="C213" i="20"/>
  <c r="F213" i="20"/>
  <c r="U213" i="20"/>
  <c r="I213" i="20"/>
  <c r="P213" i="20"/>
  <c r="Q213" i="20"/>
  <c r="H213" i="20"/>
  <c r="E213" i="20"/>
  <c r="G213" i="20"/>
  <c r="N213" i="20"/>
  <c r="J213" i="20"/>
  <c r="R213" i="20"/>
  <c r="A214" i="20"/>
  <c r="S213" i="20"/>
  <c r="T213" i="20"/>
  <c r="L213" i="20"/>
  <c r="V213" i="20"/>
  <c r="AA296" i="23"/>
  <c r="A290" i="23"/>
  <c r="A214" i="22"/>
  <c r="AA221" i="22"/>
  <c r="I213" i="22"/>
  <c r="O213" i="22"/>
  <c r="N213" i="22"/>
  <c r="E213" i="22"/>
  <c r="M213" i="22"/>
  <c r="K213" i="22"/>
  <c r="G213" i="22"/>
  <c r="H213" i="22"/>
  <c r="J213" i="22"/>
  <c r="B213" i="22"/>
  <c r="F213" i="22"/>
  <c r="C213" i="22"/>
  <c r="D213" i="22"/>
  <c r="Q213" i="22"/>
  <c r="L213" i="22"/>
  <c r="P213" i="22"/>
  <c r="B212" i="15"/>
  <c r="C212" i="15"/>
  <c r="E212" i="15"/>
  <c r="D212" i="15"/>
  <c r="H212" i="15"/>
  <c r="G212" i="15"/>
  <c r="I212" i="15"/>
  <c r="F212" i="15"/>
  <c r="A213" i="15"/>
  <c r="S215" i="15"/>
  <c r="B213" i="21"/>
  <c r="M213" i="21"/>
  <c r="E213" i="21"/>
  <c r="K213" i="21"/>
  <c r="H213" i="21"/>
  <c r="P213" i="21"/>
  <c r="D213" i="21"/>
  <c r="Q213" i="21"/>
  <c r="G213" i="21"/>
  <c r="L213" i="21"/>
  <c r="F213" i="21"/>
  <c r="N213" i="21"/>
  <c r="O213" i="21"/>
  <c r="C213" i="21"/>
  <c r="I213" i="21"/>
  <c r="J213" i="21"/>
  <c r="A214" i="21"/>
  <c r="A213" i="28"/>
  <c r="AA220" i="28"/>
  <c r="Q221" i="25"/>
  <c r="AA242" i="21"/>
  <c r="AF220" i="20"/>
  <c r="D214" i="25"/>
  <c r="F214" i="25"/>
  <c r="E214" i="25"/>
  <c r="G214" i="25"/>
  <c r="B214" i="25"/>
  <c r="C214" i="25"/>
  <c r="A215" i="25"/>
  <c r="H212" i="28"/>
  <c r="J212" i="28"/>
  <c r="K212" i="28"/>
  <c r="B212" i="28"/>
  <c r="C212" i="28"/>
  <c r="E212" i="28"/>
  <c r="N212" i="28"/>
  <c r="O212" i="28"/>
  <c r="M212" i="28"/>
  <c r="I212" i="28"/>
  <c r="P212" i="28"/>
  <c r="D212" i="28"/>
  <c r="Q212" i="28"/>
  <c r="L212" i="28"/>
  <c r="F212" i="28"/>
  <c r="G212" i="28"/>
  <c r="G215" i="16"/>
  <c r="I215" i="16"/>
  <c r="C215" i="16"/>
  <c r="E215" i="16"/>
  <c r="F215" i="16"/>
  <c r="H215" i="16"/>
  <c r="D215" i="16"/>
  <c r="B215" i="16"/>
  <c r="S220" i="16"/>
  <c r="A216" i="16"/>
  <c r="B207" i="19" l="1"/>
  <c r="L213" i="29"/>
  <c r="T213" i="29"/>
  <c r="F207" i="19" s="1"/>
  <c r="P213" i="29"/>
  <c r="R213" i="29"/>
  <c r="E207" i="19" s="1"/>
  <c r="V213" i="29"/>
  <c r="U213" i="29"/>
  <c r="M213" i="29"/>
  <c r="C213" i="29"/>
  <c r="B213" i="29"/>
  <c r="N213" i="29"/>
  <c r="C207" i="19" s="1"/>
  <c r="S213" i="29"/>
  <c r="I213" i="29"/>
  <c r="H213" i="29"/>
  <c r="J213" i="29"/>
  <c r="F213" i="29"/>
  <c r="Q213" i="29"/>
  <c r="E213" i="29"/>
  <c r="G213" i="29"/>
  <c r="O213" i="29"/>
  <c r="D213" i="29"/>
  <c r="AF218" i="29"/>
  <c r="A214" i="29"/>
  <c r="K214" i="29" s="1"/>
  <c r="S215" i="27"/>
  <c r="A214" i="27"/>
  <c r="C213" i="27"/>
  <c r="D213" i="27"/>
  <c r="E213" i="27"/>
  <c r="F213" i="27"/>
  <c r="B213" i="27"/>
  <c r="H213" i="27"/>
  <c r="G213" i="27"/>
  <c r="I213" i="27"/>
  <c r="L213" i="26"/>
  <c r="E213" i="26"/>
  <c r="K213" i="26"/>
  <c r="M213" i="26"/>
  <c r="F213" i="26"/>
  <c r="J213" i="26"/>
  <c r="C213" i="26"/>
  <c r="I213" i="26"/>
  <c r="G213" i="26"/>
  <c r="D213" i="26"/>
  <c r="B213" i="26"/>
  <c r="H213" i="26"/>
  <c r="W221" i="26"/>
  <c r="A214" i="26"/>
  <c r="A215" i="22"/>
  <c r="AA222" i="22"/>
  <c r="K214" i="22"/>
  <c r="I214" i="22"/>
  <c r="D214" i="22"/>
  <c r="F214" i="22"/>
  <c r="Q214" i="22"/>
  <c r="G214" i="22"/>
  <c r="C214" i="22"/>
  <c r="M214" i="22"/>
  <c r="P214" i="22"/>
  <c r="L214" i="22"/>
  <c r="J214" i="22"/>
  <c r="H214" i="22"/>
  <c r="B214" i="22"/>
  <c r="E214" i="22"/>
  <c r="O214" i="22"/>
  <c r="N214" i="22"/>
  <c r="K214" i="20"/>
  <c r="L214" i="20"/>
  <c r="C214" i="20"/>
  <c r="T214" i="20"/>
  <c r="J214" i="20"/>
  <c r="P214" i="20"/>
  <c r="E214" i="20"/>
  <c r="I214" i="20"/>
  <c r="M214" i="20"/>
  <c r="S214" i="20"/>
  <c r="V214" i="20"/>
  <c r="N214" i="20"/>
  <c r="R214" i="20"/>
  <c r="B214" i="20"/>
  <c r="H214" i="20"/>
  <c r="U214" i="20"/>
  <c r="A215" i="20"/>
  <c r="Q214" i="20"/>
  <c r="F214" i="20"/>
  <c r="O214" i="20"/>
  <c r="G214" i="20"/>
  <c r="D214" i="20"/>
  <c r="AA297" i="23"/>
  <c r="A291" i="23"/>
  <c r="S216" i="15"/>
  <c r="A214" i="15"/>
  <c r="B213" i="15"/>
  <c r="E213" i="15"/>
  <c r="D213" i="15"/>
  <c r="C213" i="15"/>
  <c r="I213" i="15"/>
  <c r="F213" i="15"/>
  <c r="G213" i="15"/>
  <c r="H213" i="15"/>
  <c r="AA243" i="21"/>
  <c r="Q222" i="25"/>
  <c r="G215" i="25"/>
  <c r="F215" i="25"/>
  <c r="D215" i="25"/>
  <c r="B215" i="25"/>
  <c r="C215" i="25"/>
  <c r="E215" i="25"/>
  <c r="A216" i="25"/>
  <c r="N213" i="28"/>
  <c r="C213" i="28"/>
  <c r="I213" i="28"/>
  <c r="G213" i="28"/>
  <c r="J213" i="28"/>
  <c r="Q213" i="28"/>
  <c r="O213" i="28"/>
  <c r="F213" i="28"/>
  <c r="B213" i="28"/>
  <c r="E213" i="28"/>
  <c r="D213" i="28"/>
  <c r="P213" i="28"/>
  <c r="L213" i="28"/>
  <c r="K213" i="28"/>
  <c r="M213" i="28"/>
  <c r="H213" i="28"/>
  <c r="AA221" i="28"/>
  <c r="A214" i="28"/>
  <c r="M214" i="21"/>
  <c r="G214" i="21"/>
  <c r="L214" i="21"/>
  <c r="O214" i="21"/>
  <c r="F214" i="21"/>
  <c r="K214" i="21"/>
  <c r="E214" i="21"/>
  <c r="D214" i="21"/>
  <c r="P214" i="21"/>
  <c r="C214" i="21"/>
  <c r="Q214" i="21"/>
  <c r="H214" i="21"/>
  <c r="J214" i="21"/>
  <c r="B214" i="21"/>
  <c r="I214" i="21"/>
  <c r="N214" i="21"/>
  <c r="A215" i="21"/>
  <c r="AF221" i="20"/>
  <c r="C216" i="16"/>
  <c r="E216" i="16"/>
  <c r="G216" i="16"/>
  <c r="F216" i="16"/>
  <c r="D216" i="16"/>
  <c r="I216" i="16"/>
  <c r="H216" i="16"/>
  <c r="B216" i="16"/>
  <c r="S221" i="16"/>
  <c r="A217" i="16"/>
  <c r="B208" i="19" l="1"/>
  <c r="J214" i="29"/>
  <c r="M214" i="29"/>
  <c r="N214" i="29"/>
  <c r="C208" i="19" s="1"/>
  <c r="G214" i="29"/>
  <c r="P214" i="29"/>
  <c r="D214" i="29"/>
  <c r="V214" i="29"/>
  <c r="B214" i="29"/>
  <c r="Q214" i="29"/>
  <c r="E214" i="29"/>
  <c r="C214" i="29"/>
  <c r="T214" i="29"/>
  <c r="F208" i="19" s="1"/>
  <c r="I214" i="29"/>
  <c r="S214" i="29"/>
  <c r="O214" i="29"/>
  <c r="F214" i="29"/>
  <c r="R214" i="29"/>
  <c r="E208" i="19" s="1"/>
  <c r="L214" i="29"/>
  <c r="H214" i="29"/>
  <c r="U214" i="29"/>
  <c r="AF219" i="29"/>
  <c r="A215" i="29"/>
  <c r="K215" i="29" s="1"/>
  <c r="B214" i="27"/>
  <c r="C214" i="27"/>
  <c r="F214" i="27"/>
  <c r="D214" i="27"/>
  <c r="H214" i="27"/>
  <c r="E214" i="27"/>
  <c r="I214" i="27"/>
  <c r="G214" i="27"/>
  <c r="A215" i="27"/>
  <c r="S216" i="27"/>
  <c r="E214" i="26"/>
  <c r="F214" i="26"/>
  <c r="B214" i="26"/>
  <c r="I214" i="26"/>
  <c r="D214" i="26"/>
  <c r="L214" i="26"/>
  <c r="J214" i="26"/>
  <c r="C214" i="26"/>
  <c r="K214" i="26"/>
  <c r="M214" i="26"/>
  <c r="H214" i="26"/>
  <c r="G214" i="26"/>
  <c r="W222" i="26"/>
  <c r="A215" i="26"/>
  <c r="T215" i="20"/>
  <c r="I215" i="20"/>
  <c r="C215" i="20"/>
  <c r="P215" i="20"/>
  <c r="D215" i="20"/>
  <c r="M215" i="20"/>
  <c r="R215" i="20"/>
  <c r="B215" i="20"/>
  <c r="A216" i="20"/>
  <c r="G215" i="20"/>
  <c r="N215" i="20"/>
  <c r="H215" i="20"/>
  <c r="U215" i="20"/>
  <c r="E215" i="20"/>
  <c r="Q215" i="20"/>
  <c r="V215" i="20"/>
  <c r="O215" i="20"/>
  <c r="J215" i="20"/>
  <c r="F215" i="20"/>
  <c r="K215" i="20"/>
  <c r="L215" i="20"/>
  <c r="S215" i="20"/>
  <c r="AA298" i="23"/>
  <c r="A292" i="23"/>
  <c r="A216" i="22"/>
  <c r="AA223" i="22"/>
  <c r="P215" i="22"/>
  <c r="F215" i="22"/>
  <c r="D215" i="22"/>
  <c r="O215" i="22"/>
  <c r="H215" i="22"/>
  <c r="N215" i="22"/>
  <c r="B215" i="22"/>
  <c r="E215" i="22"/>
  <c r="M215" i="22"/>
  <c r="L215" i="22"/>
  <c r="G215" i="22"/>
  <c r="Q215" i="22"/>
  <c r="K215" i="22"/>
  <c r="C215" i="22"/>
  <c r="I215" i="22"/>
  <c r="J215" i="22"/>
  <c r="A215" i="15"/>
  <c r="S217" i="15"/>
  <c r="F214" i="15"/>
  <c r="G214" i="15"/>
  <c r="B214" i="15"/>
  <c r="C214" i="15"/>
  <c r="H214" i="15"/>
  <c r="E214" i="15"/>
  <c r="I214" i="15"/>
  <c r="D214" i="15"/>
  <c r="AF222" i="20"/>
  <c r="F216" i="25"/>
  <c r="B216" i="25"/>
  <c r="E216" i="25"/>
  <c r="G216" i="25"/>
  <c r="C216" i="25"/>
  <c r="D216" i="25"/>
  <c r="A217" i="25"/>
  <c r="L214" i="28"/>
  <c r="N214" i="28"/>
  <c r="G214" i="28"/>
  <c r="D214" i="28"/>
  <c r="B214" i="28"/>
  <c r="I214" i="28"/>
  <c r="E214" i="28"/>
  <c r="O214" i="28"/>
  <c r="K214" i="28"/>
  <c r="C214" i="28"/>
  <c r="H214" i="28"/>
  <c r="J214" i="28"/>
  <c r="Q214" i="28"/>
  <c r="F214" i="28"/>
  <c r="P214" i="28"/>
  <c r="M214" i="28"/>
  <c r="Q223" i="25"/>
  <c r="H215" i="21"/>
  <c r="O215" i="21"/>
  <c r="E215" i="21"/>
  <c r="B215" i="21"/>
  <c r="D215" i="21"/>
  <c r="J215" i="21"/>
  <c r="C215" i="21"/>
  <c r="I215" i="21"/>
  <c r="L215" i="21"/>
  <c r="N215" i="21"/>
  <c r="K215" i="21"/>
  <c r="G215" i="21"/>
  <c r="Q215" i="21"/>
  <c r="M215" i="21"/>
  <c r="P215" i="21"/>
  <c r="F215" i="21"/>
  <c r="A216" i="21"/>
  <c r="AA222" i="28"/>
  <c r="A215" i="28"/>
  <c r="AA244" i="21"/>
  <c r="B217" i="16"/>
  <c r="G217" i="16"/>
  <c r="D217" i="16"/>
  <c r="E217" i="16"/>
  <c r="F217" i="16"/>
  <c r="H217" i="16"/>
  <c r="C217" i="16"/>
  <c r="I217" i="16"/>
  <c r="S222" i="16"/>
  <c r="A218" i="16"/>
  <c r="B209" i="19" l="1"/>
  <c r="M215" i="29"/>
  <c r="N215" i="29"/>
  <c r="C209" i="19" s="1"/>
  <c r="G215" i="29"/>
  <c r="R215" i="29"/>
  <c r="E209" i="19" s="1"/>
  <c r="S215" i="29"/>
  <c r="L215" i="29"/>
  <c r="E215" i="29"/>
  <c r="U215" i="29"/>
  <c r="P215" i="29"/>
  <c r="H215" i="29"/>
  <c r="O215" i="29"/>
  <c r="D215" i="29"/>
  <c r="V215" i="29"/>
  <c r="I215" i="29"/>
  <c r="F215" i="29"/>
  <c r="B215" i="29"/>
  <c r="C215" i="29"/>
  <c r="T215" i="29"/>
  <c r="F209" i="19" s="1"/>
  <c r="Q215" i="29"/>
  <c r="J215" i="29"/>
  <c r="AF220" i="29"/>
  <c r="A216" i="29"/>
  <c r="K216" i="29" s="1"/>
  <c r="S217" i="27"/>
  <c r="A216" i="27"/>
  <c r="G215" i="27"/>
  <c r="D215" i="27"/>
  <c r="H215" i="27"/>
  <c r="E215" i="27"/>
  <c r="F215" i="27"/>
  <c r="C215" i="27"/>
  <c r="B215" i="27"/>
  <c r="I215" i="27"/>
  <c r="B215" i="26"/>
  <c r="G215" i="26"/>
  <c r="I215" i="26"/>
  <c r="L215" i="26"/>
  <c r="E215" i="26"/>
  <c r="C215" i="26"/>
  <c r="J215" i="26"/>
  <c r="M215" i="26"/>
  <c r="K215" i="26"/>
  <c r="D215" i="26"/>
  <c r="H215" i="26"/>
  <c r="F215" i="26"/>
  <c r="W223" i="26"/>
  <c r="A216" i="26"/>
  <c r="A217" i="22"/>
  <c r="AA224" i="22"/>
  <c r="O216" i="22"/>
  <c r="Q216" i="22"/>
  <c r="E216" i="22"/>
  <c r="P216" i="22"/>
  <c r="B216" i="22"/>
  <c r="C216" i="22"/>
  <c r="H216" i="22"/>
  <c r="I216" i="22"/>
  <c r="N216" i="22"/>
  <c r="F216" i="22"/>
  <c r="L216" i="22"/>
  <c r="K216" i="22"/>
  <c r="J216" i="22"/>
  <c r="G216" i="22"/>
  <c r="D216" i="22"/>
  <c r="M216" i="22"/>
  <c r="L216" i="20"/>
  <c r="M216" i="20"/>
  <c r="K216" i="20"/>
  <c r="T216" i="20"/>
  <c r="F216" i="20"/>
  <c r="C216" i="20"/>
  <c r="A217" i="20"/>
  <c r="R216" i="20"/>
  <c r="V216" i="20"/>
  <c r="U216" i="20"/>
  <c r="H216" i="20"/>
  <c r="D216" i="20"/>
  <c r="S216" i="20"/>
  <c r="J216" i="20"/>
  <c r="Q216" i="20"/>
  <c r="E216" i="20"/>
  <c r="B216" i="20"/>
  <c r="I216" i="20"/>
  <c r="P216" i="20"/>
  <c r="G216" i="20"/>
  <c r="O216" i="20"/>
  <c r="N216" i="20"/>
  <c r="AA299" i="23"/>
  <c r="A293" i="23"/>
  <c r="S218" i="15"/>
  <c r="A216" i="15"/>
  <c r="D215" i="15"/>
  <c r="I215" i="15"/>
  <c r="E215" i="15"/>
  <c r="F215" i="15"/>
  <c r="H215" i="15"/>
  <c r="C215" i="15"/>
  <c r="B215" i="15"/>
  <c r="G215" i="15"/>
  <c r="Q224" i="25"/>
  <c r="AF223" i="20"/>
  <c r="O216" i="21"/>
  <c r="L216" i="21"/>
  <c r="P216" i="21"/>
  <c r="I216" i="21"/>
  <c r="J216" i="21"/>
  <c r="D216" i="21"/>
  <c r="C216" i="21"/>
  <c r="Q216" i="21"/>
  <c r="F216" i="21"/>
  <c r="B216" i="21"/>
  <c r="M216" i="21"/>
  <c r="N216" i="21"/>
  <c r="H216" i="21"/>
  <c r="K216" i="21"/>
  <c r="G216" i="21"/>
  <c r="E216" i="21"/>
  <c r="A217" i="21"/>
  <c r="E217" i="25"/>
  <c r="F217" i="25"/>
  <c r="B217" i="25"/>
  <c r="C217" i="25"/>
  <c r="D217" i="25"/>
  <c r="G217" i="25"/>
  <c r="A218" i="25"/>
  <c r="AA245" i="21"/>
  <c r="K215" i="28"/>
  <c r="J215" i="28"/>
  <c r="C215" i="28"/>
  <c r="L215" i="28"/>
  <c r="P215" i="28"/>
  <c r="I215" i="28"/>
  <c r="G215" i="28"/>
  <c r="F215" i="28"/>
  <c r="E215" i="28"/>
  <c r="D215" i="28"/>
  <c r="M215" i="28"/>
  <c r="B215" i="28"/>
  <c r="N215" i="28"/>
  <c r="Q215" i="28"/>
  <c r="H215" i="28"/>
  <c r="O215" i="28"/>
  <c r="AA223" i="28"/>
  <c r="A216" i="28"/>
  <c r="I218" i="16"/>
  <c r="G218" i="16"/>
  <c r="D218" i="16"/>
  <c r="F218" i="16"/>
  <c r="B218" i="16"/>
  <c r="C218" i="16"/>
  <c r="H218" i="16"/>
  <c r="E218" i="16"/>
  <c r="S223" i="16"/>
  <c r="A219" i="16"/>
  <c r="B210" i="19" l="1"/>
  <c r="T216" i="29"/>
  <c r="F210" i="19" s="1"/>
  <c r="F216" i="29"/>
  <c r="R216" i="29"/>
  <c r="E210" i="19" s="1"/>
  <c r="U216" i="29"/>
  <c r="D216" i="29"/>
  <c r="P216" i="29"/>
  <c r="L216" i="29"/>
  <c r="N216" i="29"/>
  <c r="C210" i="19" s="1"/>
  <c r="E216" i="29"/>
  <c r="H216" i="29"/>
  <c r="I216" i="29"/>
  <c r="B216" i="29"/>
  <c r="O216" i="29"/>
  <c r="Q216" i="29"/>
  <c r="J216" i="29"/>
  <c r="C216" i="29"/>
  <c r="S216" i="29"/>
  <c r="G216" i="29"/>
  <c r="V216" i="29"/>
  <c r="M216" i="29"/>
  <c r="AF221" i="29"/>
  <c r="A217" i="29"/>
  <c r="K217" i="29" s="1"/>
  <c r="E216" i="27"/>
  <c r="H216" i="27"/>
  <c r="F216" i="27"/>
  <c r="I216" i="27"/>
  <c r="C216" i="27"/>
  <c r="G216" i="27"/>
  <c r="D216" i="27"/>
  <c r="B216" i="27"/>
  <c r="A217" i="27"/>
  <c r="S218" i="27"/>
  <c r="D216" i="26"/>
  <c r="I216" i="26"/>
  <c r="B216" i="26"/>
  <c r="H216" i="26"/>
  <c r="L216" i="26"/>
  <c r="F216" i="26"/>
  <c r="G216" i="26"/>
  <c r="J216" i="26"/>
  <c r="K216" i="26"/>
  <c r="M216" i="26"/>
  <c r="C216" i="26"/>
  <c r="E216" i="26"/>
  <c r="W224" i="26"/>
  <c r="A217" i="26"/>
  <c r="Q217" i="20"/>
  <c r="D217" i="20"/>
  <c r="B217" i="20"/>
  <c r="E217" i="20"/>
  <c r="O217" i="20"/>
  <c r="M217" i="20"/>
  <c r="G217" i="20"/>
  <c r="V217" i="20"/>
  <c r="I217" i="20"/>
  <c r="T217" i="20"/>
  <c r="C217" i="20"/>
  <c r="J217" i="20"/>
  <c r="S217" i="20"/>
  <c r="K217" i="20"/>
  <c r="P217" i="20"/>
  <c r="U217" i="20"/>
  <c r="L217" i="20"/>
  <c r="F217" i="20"/>
  <c r="A218" i="20"/>
  <c r="R217" i="20"/>
  <c r="H217" i="20"/>
  <c r="N217" i="20"/>
  <c r="AA300" i="23"/>
  <c r="A294" i="23"/>
  <c r="A218" i="22"/>
  <c r="AA225" i="22"/>
  <c r="G217" i="22"/>
  <c r="I217" i="22"/>
  <c r="N217" i="22"/>
  <c r="Q217" i="22"/>
  <c r="E217" i="22"/>
  <c r="L217" i="22"/>
  <c r="M217" i="22"/>
  <c r="P217" i="22"/>
  <c r="J217" i="22"/>
  <c r="K217" i="22"/>
  <c r="F217" i="22"/>
  <c r="D217" i="22"/>
  <c r="B217" i="22"/>
  <c r="O217" i="22"/>
  <c r="C217" i="22"/>
  <c r="H217" i="22"/>
  <c r="G216" i="15"/>
  <c r="B216" i="15"/>
  <c r="D216" i="15"/>
  <c r="C216" i="15"/>
  <c r="H216" i="15"/>
  <c r="F216" i="15"/>
  <c r="I216" i="15"/>
  <c r="E216" i="15"/>
  <c r="S219" i="15"/>
  <c r="A217" i="15"/>
  <c r="AF224" i="20"/>
  <c r="Q225" i="25"/>
  <c r="F217" i="21"/>
  <c r="Q217" i="21"/>
  <c r="C217" i="21"/>
  <c r="B217" i="21"/>
  <c r="M217" i="21"/>
  <c r="I217" i="21"/>
  <c r="K217" i="21"/>
  <c r="L217" i="21"/>
  <c r="J217" i="21"/>
  <c r="H217" i="21"/>
  <c r="E217" i="21"/>
  <c r="P217" i="21"/>
  <c r="D217" i="21"/>
  <c r="N217" i="21"/>
  <c r="O217" i="21"/>
  <c r="G217" i="21"/>
  <c r="A218" i="21"/>
  <c r="AA246" i="21"/>
  <c r="L216" i="28"/>
  <c r="J216" i="28"/>
  <c r="M216" i="28"/>
  <c r="Q216" i="28"/>
  <c r="C216" i="28"/>
  <c r="N216" i="28"/>
  <c r="D216" i="28"/>
  <c r="F216" i="28"/>
  <c r="K216" i="28"/>
  <c r="P216" i="28"/>
  <c r="B216" i="28"/>
  <c r="O216" i="28"/>
  <c r="E216" i="28"/>
  <c r="H216" i="28"/>
  <c r="I216" i="28"/>
  <c r="G216" i="28"/>
  <c r="AA224" i="28"/>
  <c r="A217" i="28"/>
  <c r="D218" i="25"/>
  <c r="C218" i="25"/>
  <c r="G218" i="25"/>
  <c r="F218" i="25"/>
  <c r="B218" i="25"/>
  <c r="E218" i="25"/>
  <c r="A219" i="25"/>
  <c r="I219" i="16"/>
  <c r="G219" i="16"/>
  <c r="E219" i="16"/>
  <c r="B219" i="16"/>
  <c r="F219" i="16"/>
  <c r="D219" i="16"/>
  <c r="H219" i="16"/>
  <c r="C219" i="16"/>
  <c r="S224" i="16"/>
  <c r="A220" i="16"/>
  <c r="B211" i="19" l="1"/>
  <c r="H217" i="29"/>
  <c r="P217" i="29"/>
  <c r="O217" i="29"/>
  <c r="Q217" i="29"/>
  <c r="L217" i="29"/>
  <c r="M217" i="29"/>
  <c r="J217" i="29"/>
  <c r="G217" i="29"/>
  <c r="I217" i="29"/>
  <c r="T217" i="29"/>
  <c r="F211" i="19" s="1"/>
  <c r="V217" i="29"/>
  <c r="E217" i="29"/>
  <c r="N217" i="29"/>
  <c r="C211" i="19" s="1"/>
  <c r="R217" i="29"/>
  <c r="E211" i="19" s="1"/>
  <c r="B217" i="29"/>
  <c r="C217" i="29"/>
  <c r="F217" i="29"/>
  <c r="D217" i="29"/>
  <c r="S217" i="29"/>
  <c r="U217" i="29"/>
  <c r="AF222" i="29"/>
  <c r="A218" i="29"/>
  <c r="K218" i="29" s="1"/>
  <c r="S219" i="27"/>
  <c r="A218" i="27"/>
  <c r="F217" i="27"/>
  <c r="B217" i="27"/>
  <c r="I217" i="27"/>
  <c r="D217" i="27"/>
  <c r="H217" i="27"/>
  <c r="G217" i="27"/>
  <c r="E217" i="27"/>
  <c r="C217" i="27"/>
  <c r="E217" i="26"/>
  <c r="L217" i="26"/>
  <c r="C217" i="26"/>
  <c r="B217" i="26"/>
  <c r="G217" i="26"/>
  <c r="D217" i="26"/>
  <c r="M217" i="26"/>
  <c r="J217" i="26"/>
  <c r="K217" i="26"/>
  <c r="F217" i="26"/>
  <c r="H217" i="26"/>
  <c r="I217" i="26"/>
  <c r="W225" i="26"/>
  <c r="A218" i="26"/>
  <c r="AA226" i="22"/>
  <c r="A219" i="22"/>
  <c r="J218" i="20"/>
  <c r="I218" i="20"/>
  <c r="V218" i="20"/>
  <c r="T218" i="20"/>
  <c r="G218" i="20"/>
  <c r="Q218" i="20"/>
  <c r="F218" i="20"/>
  <c r="H218" i="20"/>
  <c r="O218" i="20"/>
  <c r="B218" i="20"/>
  <c r="S218" i="20"/>
  <c r="A219" i="20"/>
  <c r="L218" i="20"/>
  <c r="P218" i="20"/>
  <c r="M218" i="20"/>
  <c r="R218" i="20"/>
  <c r="E218" i="20"/>
  <c r="K218" i="20"/>
  <c r="U218" i="20"/>
  <c r="N218" i="20"/>
  <c r="C218" i="20"/>
  <c r="D218" i="20"/>
  <c r="B218" i="22"/>
  <c r="D218" i="22"/>
  <c r="F218" i="22"/>
  <c r="H218" i="22"/>
  <c r="I218" i="22"/>
  <c r="K218" i="22"/>
  <c r="L218" i="22"/>
  <c r="P218" i="22"/>
  <c r="C218" i="22"/>
  <c r="N218" i="22"/>
  <c r="M218" i="22"/>
  <c r="Q218" i="22"/>
  <c r="O218" i="22"/>
  <c r="J218" i="22"/>
  <c r="E218" i="22"/>
  <c r="G218" i="22"/>
  <c r="AA301" i="23"/>
  <c r="A295" i="23"/>
  <c r="I217" i="15"/>
  <c r="B217" i="15"/>
  <c r="G217" i="15"/>
  <c r="D217" i="15"/>
  <c r="E217" i="15"/>
  <c r="C217" i="15"/>
  <c r="H217" i="15"/>
  <c r="F217" i="15"/>
  <c r="S220" i="15"/>
  <c r="A218" i="15"/>
  <c r="E217" i="28"/>
  <c r="C217" i="28"/>
  <c r="B217" i="28"/>
  <c r="D217" i="28"/>
  <c r="N217" i="28"/>
  <c r="H217" i="28"/>
  <c r="I217" i="28"/>
  <c r="Q217" i="28"/>
  <c r="F217" i="28"/>
  <c r="L217" i="28"/>
  <c r="J217" i="28"/>
  <c r="M217" i="28"/>
  <c r="G217" i="28"/>
  <c r="P217" i="28"/>
  <c r="K217" i="28"/>
  <c r="O217" i="28"/>
  <c r="AA225" i="28"/>
  <c r="A218" i="28"/>
  <c r="AA247" i="21"/>
  <c r="Q226" i="25"/>
  <c r="F219" i="25"/>
  <c r="C219" i="25"/>
  <c r="D219" i="25"/>
  <c r="G219" i="25"/>
  <c r="E219" i="25"/>
  <c r="B219" i="25"/>
  <c r="A220" i="25"/>
  <c r="AF225" i="20"/>
  <c r="C218" i="21"/>
  <c r="P218" i="21"/>
  <c r="O218" i="21"/>
  <c r="E218" i="21"/>
  <c r="H218" i="21"/>
  <c r="B218" i="21"/>
  <c r="G218" i="21"/>
  <c r="K218" i="21"/>
  <c r="I218" i="21"/>
  <c r="Q218" i="21"/>
  <c r="M218" i="21"/>
  <c r="F218" i="21"/>
  <c r="L218" i="21"/>
  <c r="N218" i="21"/>
  <c r="D218" i="21"/>
  <c r="J218" i="21"/>
  <c r="A219" i="21"/>
  <c r="D220" i="16"/>
  <c r="I220" i="16"/>
  <c r="G220" i="16"/>
  <c r="C220" i="16"/>
  <c r="F220" i="16"/>
  <c r="E220" i="16"/>
  <c r="B220" i="16"/>
  <c r="H220" i="16"/>
  <c r="S225" i="16"/>
  <c r="A221" i="16"/>
  <c r="B212" i="19" l="1"/>
  <c r="S218" i="29"/>
  <c r="Q218" i="29"/>
  <c r="M218" i="29"/>
  <c r="O218" i="29"/>
  <c r="B218" i="29"/>
  <c r="D218" i="29"/>
  <c r="U218" i="29"/>
  <c r="F218" i="29"/>
  <c r="N218" i="29"/>
  <c r="C212" i="19" s="1"/>
  <c r="G218" i="29"/>
  <c r="I218" i="29"/>
  <c r="V218" i="29"/>
  <c r="J218" i="29"/>
  <c r="P218" i="29"/>
  <c r="T218" i="29"/>
  <c r="F212" i="19" s="1"/>
  <c r="L218" i="29"/>
  <c r="H218" i="29"/>
  <c r="R218" i="29"/>
  <c r="E212" i="19" s="1"/>
  <c r="E218" i="29"/>
  <c r="C218" i="29"/>
  <c r="AF223" i="29"/>
  <c r="A219" i="29"/>
  <c r="K219" i="29" s="1"/>
  <c r="D218" i="27"/>
  <c r="C218" i="27"/>
  <c r="I218" i="27"/>
  <c r="F218" i="27"/>
  <c r="G218" i="27"/>
  <c r="B218" i="27"/>
  <c r="H218" i="27"/>
  <c r="E218" i="27"/>
  <c r="A219" i="27"/>
  <c r="S220" i="27"/>
  <c r="E218" i="26"/>
  <c r="I218" i="26"/>
  <c r="F218" i="26"/>
  <c r="M218" i="26"/>
  <c r="G218" i="26"/>
  <c r="B218" i="26"/>
  <c r="K218" i="26"/>
  <c r="H218" i="26"/>
  <c r="L218" i="26"/>
  <c r="D218" i="26"/>
  <c r="C218" i="26"/>
  <c r="J218" i="26"/>
  <c r="W226" i="26"/>
  <c r="A219" i="26"/>
  <c r="A296" i="23"/>
  <c r="AA302" i="23"/>
  <c r="L219" i="20"/>
  <c r="R219" i="20"/>
  <c r="Q219" i="20"/>
  <c r="U219" i="20"/>
  <c r="N219" i="20"/>
  <c r="C219" i="20"/>
  <c r="K219" i="20"/>
  <c r="P219" i="20"/>
  <c r="H219" i="20"/>
  <c r="V219" i="20"/>
  <c r="J219" i="20"/>
  <c r="O219" i="20"/>
  <c r="M219" i="20"/>
  <c r="E219" i="20"/>
  <c r="F219" i="20"/>
  <c r="A220" i="20"/>
  <c r="S219" i="20"/>
  <c r="G219" i="20"/>
  <c r="I219" i="20"/>
  <c r="D219" i="20"/>
  <c r="T219" i="20"/>
  <c r="B219" i="20"/>
  <c r="B219" i="22"/>
  <c r="P219" i="22"/>
  <c r="H219" i="22"/>
  <c r="F219" i="22"/>
  <c r="K219" i="22"/>
  <c r="M219" i="22"/>
  <c r="L219" i="22"/>
  <c r="E219" i="22"/>
  <c r="C219" i="22"/>
  <c r="D219" i="22"/>
  <c r="N219" i="22"/>
  <c r="O219" i="22"/>
  <c r="G219" i="22"/>
  <c r="I219" i="22"/>
  <c r="Q219" i="22"/>
  <c r="J219" i="22"/>
  <c r="AA227" i="22"/>
  <c r="A220" i="22"/>
  <c r="A219" i="15"/>
  <c r="S221" i="15"/>
  <c r="G218" i="15"/>
  <c r="I218" i="15"/>
  <c r="C218" i="15"/>
  <c r="B218" i="15"/>
  <c r="E218" i="15"/>
  <c r="D218" i="15"/>
  <c r="F218" i="15"/>
  <c r="H218" i="15"/>
  <c r="Q227" i="25"/>
  <c r="AF226" i="20"/>
  <c r="L219" i="21"/>
  <c r="K219" i="21"/>
  <c r="Q219" i="21"/>
  <c r="C219" i="21"/>
  <c r="O219" i="21"/>
  <c r="I219" i="21"/>
  <c r="D219" i="21"/>
  <c r="E219" i="21"/>
  <c r="J219" i="21"/>
  <c r="G219" i="21"/>
  <c r="F219" i="21"/>
  <c r="N219" i="21"/>
  <c r="H219" i="21"/>
  <c r="P219" i="21"/>
  <c r="B219" i="21"/>
  <c r="M219" i="21"/>
  <c r="A220" i="21"/>
  <c r="G220" i="25"/>
  <c r="B220" i="25"/>
  <c r="F220" i="25"/>
  <c r="E220" i="25"/>
  <c r="D220" i="25"/>
  <c r="C220" i="25"/>
  <c r="A221" i="25"/>
  <c r="H218" i="28"/>
  <c r="Q218" i="28"/>
  <c r="G218" i="28"/>
  <c r="B218" i="28"/>
  <c r="D218" i="28"/>
  <c r="L218" i="28"/>
  <c r="P218" i="28"/>
  <c r="C218" i="28"/>
  <c r="O218" i="28"/>
  <c r="I218" i="28"/>
  <c r="N218" i="28"/>
  <c r="J218" i="28"/>
  <c r="F218" i="28"/>
  <c r="M218" i="28"/>
  <c r="K218" i="28"/>
  <c r="E218" i="28"/>
  <c r="AA248" i="21"/>
  <c r="AA226" i="28"/>
  <c r="A219" i="28"/>
  <c r="B221" i="16"/>
  <c r="G221" i="16"/>
  <c r="C221" i="16"/>
  <c r="D221" i="16"/>
  <c r="F221" i="16"/>
  <c r="E221" i="16"/>
  <c r="H221" i="16"/>
  <c r="I221" i="16"/>
  <c r="S226" i="16"/>
  <c r="A222" i="16"/>
  <c r="B213" i="19" l="1"/>
  <c r="S219" i="29"/>
  <c r="C219" i="29"/>
  <c r="F219" i="29"/>
  <c r="D219" i="29"/>
  <c r="B219" i="29"/>
  <c r="Q219" i="29"/>
  <c r="H219" i="29"/>
  <c r="T219" i="29"/>
  <c r="F213" i="19" s="1"/>
  <c r="U219" i="29"/>
  <c r="I219" i="29"/>
  <c r="N219" i="29"/>
  <c r="C213" i="19" s="1"/>
  <c r="V219" i="29"/>
  <c r="O219" i="29"/>
  <c r="G219" i="29"/>
  <c r="M219" i="29"/>
  <c r="L219" i="29"/>
  <c r="J219" i="29"/>
  <c r="P219" i="29"/>
  <c r="R219" i="29"/>
  <c r="E213" i="19" s="1"/>
  <c r="E219" i="29"/>
  <c r="AF224" i="29"/>
  <c r="A220" i="29"/>
  <c r="K220" i="29" s="1"/>
  <c r="S221" i="27"/>
  <c r="A220" i="27"/>
  <c r="D219" i="27"/>
  <c r="B219" i="27"/>
  <c r="I219" i="27"/>
  <c r="E219" i="27"/>
  <c r="G219" i="27"/>
  <c r="F219" i="27"/>
  <c r="H219" i="27"/>
  <c r="C219" i="27"/>
  <c r="L219" i="26"/>
  <c r="K219" i="26"/>
  <c r="B219" i="26"/>
  <c r="E219" i="26"/>
  <c r="J219" i="26"/>
  <c r="I219" i="26"/>
  <c r="D219" i="26"/>
  <c r="H219" i="26"/>
  <c r="M219" i="26"/>
  <c r="C219" i="26"/>
  <c r="G219" i="26"/>
  <c r="F219" i="26"/>
  <c r="W227" i="26"/>
  <c r="A220" i="26"/>
  <c r="N220" i="20"/>
  <c r="B220" i="20"/>
  <c r="Q220" i="20"/>
  <c r="A221" i="20"/>
  <c r="E220" i="20"/>
  <c r="S220" i="20"/>
  <c r="P220" i="20"/>
  <c r="H220" i="20"/>
  <c r="V220" i="20"/>
  <c r="M220" i="20"/>
  <c r="K220" i="20"/>
  <c r="J220" i="20"/>
  <c r="F220" i="20"/>
  <c r="L220" i="20"/>
  <c r="R220" i="20"/>
  <c r="U220" i="20"/>
  <c r="D220" i="20"/>
  <c r="I220" i="20"/>
  <c r="T220" i="20"/>
  <c r="O220" i="20"/>
  <c r="C220" i="20"/>
  <c r="G220" i="20"/>
  <c r="Q220" i="22"/>
  <c r="I220" i="22"/>
  <c r="G220" i="22"/>
  <c r="E220" i="22"/>
  <c r="D220" i="22"/>
  <c r="K220" i="22"/>
  <c r="B220" i="22"/>
  <c r="H220" i="22"/>
  <c r="F220" i="22"/>
  <c r="O220" i="22"/>
  <c r="J220" i="22"/>
  <c r="M220" i="22"/>
  <c r="C220" i="22"/>
  <c r="P220" i="22"/>
  <c r="N220" i="22"/>
  <c r="L220" i="22"/>
  <c r="A221" i="22"/>
  <c r="AA228" i="22"/>
  <c r="AA303" i="23"/>
  <c r="A297" i="23"/>
  <c r="A220" i="15"/>
  <c r="S222" i="15"/>
  <c r="D219" i="15"/>
  <c r="G219" i="15"/>
  <c r="F219" i="15"/>
  <c r="C219" i="15"/>
  <c r="E219" i="15"/>
  <c r="H219" i="15"/>
  <c r="I219" i="15"/>
  <c r="B219" i="15"/>
  <c r="G221" i="25"/>
  <c r="E221" i="25"/>
  <c r="C221" i="25"/>
  <c r="F221" i="25"/>
  <c r="D221" i="25"/>
  <c r="B221" i="25"/>
  <c r="A222" i="25"/>
  <c r="C220" i="21"/>
  <c r="I220" i="21"/>
  <c r="H220" i="21"/>
  <c r="Q220" i="21"/>
  <c r="E220" i="21"/>
  <c r="F220" i="21"/>
  <c r="P220" i="21"/>
  <c r="M220" i="21"/>
  <c r="O220" i="21"/>
  <c r="D220" i="21"/>
  <c r="B220" i="21"/>
  <c r="K220" i="21"/>
  <c r="L220" i="21"/>
  <c r="N220" i="21"/>
  <c r="J220" i="21"/>
  <c r="G220" i="21"/>
  <c r="A221" i="21"/>
  <c r="AF227" i="20"/>
  <c r="P219" i="28"/>
  <c r="O219" i="28"/>
  <c r="G219" i="28"/>
  <c r="D219" i="28"/>
  <c r="M219" i="28"/>
  <c r="F219" i="28"/>
  <c r="K219" i="28"/>
  <c r="C219" i="28"/>
  <c r="I219" i="28"/>
  <c r="B219" i="28"/>
  <c r="H219" i="28"/>
  <c r="L219" i="28"/>
  <c r="J219" i="28"/>
  <c r="N219" i="28"/>
  <c r="E219" i="28"/>
  <c r="Q219" i="28"/>
  <c r="AA227" i="28"/>
  <c r="A220" i="28"/>
  <c r="AA249" i="21"/>
  <c r="Q228" i="25"/>
  <c r="E222" i="16"/>
  <c r="G222" i="16"/>
  <c r="D222" i="16"/>
  <c r="I222" i="16"/>
  <c r="B222" i="16"/>
  <c r="F222" i="16"/>
  <c r="C222" i="16"/>
  <c r="H222" i="16"/>
  <c r="S227" i="16"/>
  <c r="A223" i="16"/>
  <c r="B214" i="19" l="1"/>
  <c r="E220" i="29"/>
  <c r="F220" i="29"/>
  <c r="J220" i="29"/>
  <c r="V220" i="29"/>
  <c r="Q220" i="29"/>
  <c r="D220" i="29"/>
  <c r="I220" i="29"/>
  <c r="P220" i="29"/>
  <c r="C220" i="29"/>
  <c r="H220" i="29"/>
  <c r="S220" i="29"/>
  <c r="O220" i="29"/>
  <c r="N220" i="29"/>
  <c r="C214" i="19" s="1"/>
  <c r="U220" i="29"/>
  <c r="M220" i="29"/>
  <c r="B220" i="29"/>
  <c r="G220" i="29"/>
  <c r="T220" i="29"/>
  <c r="F214" i="19" s="1"/>
  <c r="R220" i="29"/>
  <c r="E214" i="19" s="1"/>
  <c r="L220" i="29"/>
  <c r="AF225" i="29"/>
  <c r="A221" i="29"/>
  <c r="K221" i="29" s="1"/>
  <c r="E220" i="27"/>
  <c r="G220" i="27"/>
  <c r="H220" i="27"/>
  <c r="C220" i="27"/>
  <c r="D220" i="27"/>
  <c r="B220" i="27"/>
  <c r="F220" i="27"/>
  <c r="I220" i="27"/>
  <c r="A221" i="27"/>
  <c r="S222" i="27"/>
  <c r="C220" i="26"/>
  <c r="K220" i="26"/>
  <c r="G220" i="26"/>
  <c r="H220" i="26"/>
  <c r="B220" i="26"/>
  <c r="J220" i="26"/>
  <c r="M220" i="26"/>
  <c r="D220" i="26"/>
  <c r="L220" i="26"/>
  <c r="E220" i="26"/>
  <c r="I220" i="26"/>
  <c r="F220" i="26"/>
  <c r="W228" i="26"/>
  <c r="A221" i="26"/>
  <c r="M221" i="22"/>
  <c r="I221" i="22"/>
  <c r="L221" i="22"/>
  <c r="Q221" i="22"/>
  <c r="O221" i="22"/>
  <c r="E221" i="22"/>
  <c r="G221" i="22"/>
  <c r="J221" i="22"/>
  <c r="C221" i="22"/>
  <c r="F221" i="22"/>
  <c r="H221" i="22"/>
  <c r="D221" i="22"/>
  <c r="N221" i="22"/>
  <c r="P221" i="22"/>
  <c r="B221" i="22"/>
  <c r="K221" i="22"/>
  <c r="A298" i="23"/>
  <c r="AA304" i="23"/>
  <c r="U221" i="20"/>
  <c r="L221" i="20"/>
  <c r="P221" i="20"/>
  <c r="O221" i="20"/>
  <c r="A222" i="20"/>
  <c r="V221" i="20"/>
  <c r="E221" i="20"/>
  <c r="I221" i="20"/>
  <c r="C221" i="20"/>
  <c r="D221" i="20"/>
  <c r="F221" i="20"/>
  <c r="J221" i="20"/>
  <c r="N221" i="20"/>
  <c r="T221" i="20"/>
  <c r="H221" i="20"/>
  <c r="K221" i="20"/>
  <c r="B221" i="20"/>
  <c r="G221" i="20"/>
  <c r="Q221" i="20"/>
  <c r="S221" i="20"/>
  <c r="M221" i="20"/>
  <c r="R221" i="20"/>
  <c r="A222" i="22"/>
  <c r="AA229" i="22"/>
  <c r="S223" i="15"/>
  <c r="A221" i="15"/>
  <c r="B220" i="15"/>
  <c r="D220" i="15"/>
  <c r="H220" i="15"/>
  <c r="F220" i="15"/>
  <c r="G220" i="15"/>
  <c r="E220" i="15"/>
  <c r="I220" i="15"/>
  <c r="C220" i="15"/>
  <c r="N221" i="21"/>
  <c r="H221" i="21"/>
  <c r="G221" i="21"/>
  <c r="I221" i="21"/>
  <c r="F221" i="21"/>
  <c r="Q221" i="21"/>
  <c r="L221" i="21"/>
  <c r="K221" i="21"/>
  <c r="J221" i="21"/>
  <c r="M221" i="21"/>
  <c r="C221" i="21"/>
  <c r="O221" i="21"/>
  <c r="D221" i="21"/>
  <c r="B221" i="21"/>
  <c r="E221" i="21"/>
  <c r="P221" i="21"/>
  <c r="A222" i="21"/>
  <c r="Q229" i="25"/>
  <c r="AA228" i="28"/>
  <c r="A221" i="28"/>
  <c r="AA250" i="21"/>
  <c r="I220" i="28"/>
  <c r="G220" i="28"/>
  <c r="O220" i="28"/>
  <c r="M220" i="28"/>
  <c r="B220" i="28"/>
  <c r="L220" i="28"/>
  <c r="E220" i="28"/>
  <c r="C220" i="28"/>
  <c r="P220" i="28"/>
  <c r="F220" i="28"/>
  <c r="K220" i="28"/>
  <c r="H220" i="28"/>
  <c r="N220" i="28"/>
  <c r="D220" i="28"/>
  <c r="Q220" i="28"/>
  <c r="J220" i="28"/>
  <c r="AF228" i="20"/>
  <c r="F222" i="25"/>
  <c r="G222" i="25"/>
  <c r="B222" i="25"/>
  <c r="E222" i="25"/>
  <c r="D222" i="25"/>
  <c r="C222" i="25"/>
  <c r="A223" i="25"/>
  <c r="C223" i="16"/>
  <c r="E223" i="16"/>
  <c r="H223" i="16"/>
  <c r="G223" i="16"/>
  <c r="I223" i="16"/>
  <c r="B223" i="16"/>
  <c r="F223" i="16"/>
  <c r="D223" i="16"/>
  <c r="S228" i="16"/>
  <c r="A224" i="16"/>
  <c r="B215" i="19" l="1"/>
  <c r="R221" i="29"/>
  <c r="E215" i="19" s="1"/>
  <c r="P221" i="29"/>
  <c r="J221" i="29"/>
  <c r="C221" i="29"/>
  <c r="N221" i="29"/>
  <c r="C215" i="19" s="1"/>
  <c r="I221" i="29"/>
  <c r="O221" i="29"/>
  <c r="V221" i="29"/>
  <c r="L221" i="29"/>
  <c r="G221" i="29"/>
  <c r="Q221" i="29"/>
  <c r="S221" i="29"/>
  <c r="H221" i="29"/>
  <c r="D221" i="29"/>
  <c r="T221" i="29"/>
  <c r="F215" i="19" s="1"/>
  <c r="E221" i="29"/>
  <c r="U221" i="29"/>
  <c r="F221" i="29"/>
  <c r="M221" i="29"/>
  <c r="B221" i="29"/>
  <c r="AF226" i="29"/>
  <c r="A222" i="29"/>
  <c r="K222" i="29" s="1"/>
  <c r="S223" i="27"/>
  <c r="A222" i="27"/>
  <c r="C221" i="27"/>
  <c r="B221" i="27"/>
  <c r="G221" i="27"/>
  <c r="E221" i="27"/>
  <c r="D221" i="27"/>
  <c r="F221" i="27"/>
  <c r="I221" i="27"/>
  <c r="H221" i="27"/>
  <c r="H221" i="26"/>
  <c r="J221" i="26"/>
  <c r="I221" i="26"/>
  <c r="B221" i="26"/>
  <c r="M221" i="26"/>
  <c r="G221" i="26"/>
  <c r="K221" i="26"/>
  <c r="C221" i="26"/>
  <c r="D221" i="26"/>
  <c r="F221" i="26"/>
  <c r="L221" i="26"/>
  <c r="E221" i="26"/>
  <c r="W229" i="26"/>
  <c r="A222" i="26"/>
  <c r="AA305" i="23"/>
  <c r="A299" i="23"/>
  <c r="S222" i="20"/>
  <c r="C222" i="20"/>
  <c r="D222" i="20"/>
  <c r="U222" i="20"/>
  <c r="K222" i="20"/>
  <c r="H222" i="20"/>
  <c r="L222" i="20"/>
  <c r="V222" i="20"/>
  <c r="J222" i="20"/>
  <c r="N222" i="20"/>
  <c r="E222" i="20"/>
  <c r="I222" i="20"/>
  <c r="M222" i="20"/>
  <c r="T222" i="20"/>
  <c r="P222" i="20"/>
  <c r="R222" i="20"/>
  <c r="A223" i="20"/>
  <c r="B222" i="20"/>
  <c r="F222" i="20"/>
  <c r="G222" i="20"/>
  <c r="O222" i="20"/>
  <c r="Q222" i="20"/>
  <c r="AA230" i="22"/>
  <c r="A223" i="22"/>
  <c r="I222" i="22"/>
  <c r="H222" i="22"/>
  <c r="C222" i="22"/>
  <c r="O222" i="22"/>
  <c r="E222" i="22"/>
  <c r="B222" i="22"/>
  <c r="F222" i="22"/>
  <c r="J222" i="22"/>
  <c r="D222" i="22"/>
  <c r="L222" i="22"/>
  <c r="K222" i="22"/>
  <c r="P222" i="22"/>
  <c r="Q222" i="22"/>
  <c r="M222" i="22"/>
  <c r="G222" i="22"/>
  <c r="N222" i="22"/>
  <c r="H221" i="15"/>
  <c r="C221" i="15"/>
  <c r="D221" i="15"/>
  <c r="F221" i="15"/>
  <c r="G221" i="15"/>
  <c r="E221" i="15"/>
  <c r="B221" i="15"/>
  <c r="I221" i="15"/>
  <c r="A222" i="15"/>
  <c r="S224" i="15"/>
  <c r="Q230" i="25"/>
  <c r="O222" i="21"/>
  <c r="C222" i="21"/>
  <c r="B222" i="21"/>
  <c r="F222" i="21"/>
  <c r="H222" i="21"/>
  <c r="J222" i="21"/>
  <c r="K222" i="21"/>
  <c r="P222" i="21"/>
  <c r="E222" i="21"/>
  <c r="L222" i="21"/>
  <c r="G222" i="21"/>
  <c r="I222" i="21"/>
  <c r="Q222" i="21"/>
  <c r="N222" i="21"/>
  <c r="M222" i="21"/>
  <c r="D222" i="21"/>
  <c r="A223" i="21"/>
  <c r="Q221" i="28"/>
  <c r="L221" i="28"/>
  <c r="D221" i="28"/>
  <c r="H221" i="28"/>
  <c r="M221" i="28"/>
  <c r="B221" i="28"/>
  <c r="J221" i="28"/>
  <c r="P221" i="28"/>
  <c r="G221" i="28"/>
  <c r="E221" i="28"/>
  <c r="K221" i="28"/>
  <c r="F221" i="28"/>
  <c r="O221" i="28"/>
  <c r="C221" i="28"/>
  <c r="N221" i="28"/>
  <c r="I221" i="28"/>
  <c r="AA251" i="21"/>
  <c r="AA229" i="28"/>
  <c r="A222" i="28"/>
  <c r="D223" i="25"/>
  <c r="E223" i="25"/>
  <c r="G223" i="25"/>
  <c r="C223" i="25"/>
  <c r="B223" i="25"/>
  <c r="F223" i="25"/>
  <c r="A224" i="25"/>
  <c r="AF229" i="20"/>
  <c r="E224" i="16"/>
  <c r="H224" i="16"/>
  <c r="B224" i="16"/>
  <c r="F224" i="16"/>
  <c r="C224" i="16"/>
  <c r="D224" i="16"/>
  <c r="I224" i="16"/>
  <c r="G224" i="16"/>
  <c r="S229" i="16"/>
  <c r="A225" i="16"/>
  <c r="B216" i="19" l="1"/>
  <c r="O222" i="29"/>
  <c r="L222" i="29"/>
  <c r="I222" i="29"/>
  <c r="V222" i="29"/>
  <c r="S222" i="29"/>
  <c r="R222" i="29"/>
  <c r="E216" i="19" s="1"/>
  <c r="B222" i="29"/>
  <c r="F222" i="29"/>
  <c r="M222" i="29"/>
  <c r="H222" i="29"/>
  <c r="G222" i="29"/>
  <c r="J222" i="29"/>
  <c r="C222" i="29"/>
  <c r="N222" i="29"/>
  <c r="C216" i="19" s="1"/>
  <c r="E222" i="29"/>
  <c r="T222" i="29"/>
  <c r="F216" i="19" s="1"/>
  <c r="P222" i="29"/>
  <c r="D222" i="29"/>
  <c r="Q222" i="29"/>
  <c r="U222" i="29"/>
  <c r="AF227" i="29"/>
  <c r="A223" i="29"/>
  <c r="K223" i="29" s="1"/>
  <c r="B222" i="27"/>
  <c r="D222" i="27"/>
  <c r="E222" i="27"/>
  <c r="F222" i="27"/>
  <c r="H222" i="27"/>
  <c r="C222" i="27"/>
  <c r="G222" i="27"/>
  <c r="I222" i="27"/>
  <c r="S224" i="27"/>
  <c r="A223" i="27"/>
  <c r="I222" i="26"/>
  <c r="K222" i="26"/>
  <c r="M222" i="26"/>
  <c r="L222" i="26"/>
  <c r="G222" i="26"/>
  <c r="J222" i="26"/>
  <c r="D222" i="26"/>
  <c r="H222" i="26"/>
  <c r="C222" i="26"/>
  <c r="B222" i="26"/>
  <c r="F222" i="26"/>
  <c r="E222" i="26"/>
  <c r="W230" i="26"/>
  <c r="A223" i="26"/>
  <c r="K223" i="22"/>
  <c r="J223" i="22"/>
  <c r="F223" i="22"/>
  <c r="D223" i="22"/>
  <c r="N223" i="22"/>
  <c r="I223" i="22"/>
  <c r="O223" i="22"/>
  <c r="H223" i="22"/>
  <c r="B223" i="22"/>
  <c r="E223" i="22"/>
  <c r="G223" i="22"/>
  <c r="Q223" i="22"/>
  <c r="M223" i="22"/>
  <c r="P223" i="22"/>
  <c r="C223" i="22"/>
  <c r="L223" i="22"/>
  <c r="A224" i="22"/>
  <c r="AA231" i="22"/>
  <c r="F223" i="20"/>
  <c r="V223" i="20"/>
  <c r="N223" i="20"/>
  <c r="E223" i="20"/>
  <c r="P223" i="20"/>
  <c r="B223" i="20"/>
  <c r="G223" i="20"/>
  <c r="C223" i="20"/>
  <c r="I223" i="20"/>
  <c r="H223" i="20"/>
  <c r="K223" i="20"/>
  <c r="T223" i="20"/>
  <c r="A224" i="20"/>
  <c r="R223" i="20"/>
  <c r="Q223" i="20"/>
  <c r="D223" i="20"/>
  <c r="J223" i="20"/>
  <c r="O223" i="20"/>
  <c r="M223" i="20"/>
  <c r="L223" i="20"/>
  <c r="S223" i="20"/>
  <c r="U223" i="20"/>
  <c r="AA306" i="23"/>
  <c r="A300" i="23"/>
  <c r="B222" i="15"/>
  <c r="C222" i="15"/>
  <c r="D222" i="15"/>
  <c r="G222" i="15"/>
  <c r="H222" i="15"/>
  <c r="I222" i="15"/>
  <c r="E222" i="15"/>
  <c r="F222" i="15"/>
  <c r="A223" i="15"/>
  <c r="S225" i="15"/>
  <c r="O223" i="21"/>
  <c r="H223" i="21"/>
  <c r="D223" i="21"/>
  <c r="I223" i="21"/>
  <c r="K223" i="21"/>
  <c r="Q223" i="21"/>
  <c r="C223" i="21"/>
  <c r="B223" i="21"/>
  <c r="N223" i="21"/>
  <c r="E223" i="21"/>
  <c r="F223" i="21"/>
  <c r="G223" i="21"/>
  <c r="L223" i="21"/>
  <c r="M223" i="21"/>
  <c r="P223" i="21"/>
  <c r="J223" i="21"/>
  <c r="A224" i="21"/>
  <c r="AA252" i="21"/>
  <c r="AF230" i="20"/>
  <c r="Q231" i="25"/>
  <c r="D222" i="28"/>
  <c r="L222" i="28"/>
  <c r="J222" i="28"/>
  <c r="B222" i="28"/>
  <c r="P222" i="28"/>
  <c r="F222" i="28"/>
  <c r="H222" i="28"/>
  <c r="K222" i="28"/>
  <c r="C222" i="28"/>
  <c r="O222" i="28"/>
  <c r="N222" i="28"/>
  <c r="I222" i="28"/>
  <c r="Q222" i="28"/>
  <c r="G222" i="28"/>
  <c r="E222" i="28"/>
  <c r="M222" i="28"/>
  <c r="D224" i="25"/>
  <c r="F224" i="25"/>
  <c r="G224" i="25"/>
  <c r="B224" i="25"/>
  <c r="C224" i="25"/>
  <c r="E224" i="25"/>
  <c r="A225" i="25"/>
  <c r="A223" i="28"/>
  <c r="AA230" i="28"/>
  <c r="C225" i="16"/>
  <c r="I225" i="16"/>
  <c r="G225" i="16"/>
  <c r="H225" i="16"/>
  <c r="B225" i="16"/>
  <c r="E225" i="16"/>
  <c r="D225" i="16"/>
  <c r="F225" i="16"/>
  <c r="S230" i="16"/>
  <c r="A226" i="16"/>
  <c r="B217" i="19" l="1"/>
  <c r="B223" i="29"/>
  <c r="M223" i="29"/>
  <c r="T223" i="29"/>
  <c r="F217" i="19" s="1"/>
  <c r="J223" i="29"/>
  <c r="N223" i="29"/>
  <c r="C217" i="19" s="1"/>
  <c r="S223" i="29"/>
  <c r="R223" i="29"/>
  <c r="E217" i="19" s="1"/>
  <c r="Q223" i="29"/>
  <c r="G223" i="29"/>
  <c r="P223" i="29"/>
  <c r="C223" i="29"/>
  <c r="I223" i="29"/>
  <c r="U223" i="29"/>
  <c r="L223" i="29"/>
  <c r="H223" i="29"/>
  <c r="F223" i="29"/>
  <c r="D223" i="29"/>
  <c r="E223" i="29"/>
  <c r="O223" i="29"/>
  <c r="V223" i="29"/>
  <c r="AF228" i="29"/>
  <c r="A224" i="29"/>
  <c r="K224" i="29" s="1"/>
  <c r="F223" i="27"/>
  <c r="H223" i="27"/>
  <c r="D223" i="27"/>
  <c r="C223" i="27"/>
  <c r="I223" i="27"/>
  <c r="G223" i="27"/>
  <c r="B223" i="27"/>
  <c r="E223" i="27"/>
  <c r="A224" i="27"/>
  <c r="E223" i="26"/>
  <c r="D223" i="26"/>
  <c r="F223" i="26"/>
  <c r="K223" i="26"/>
  <c r="M223" i="26"/>
  <c r="I223" i="26"/>
  <c r="B223" i="26"/>
  <c r="G223" i="26"/>
  <c r="J223" i="26"/>
  <c r="L223" i="26"/>
  <c r="H223" i="26"/>
  <c r="C223" i="26"/>
  <c r="W231" i="26"/>
  <c r="A224" i="26"/>
  <c r="AA232" i="22"/>
  <c r="A225" i="22"/>
  <c r="P224" i="22"/>
  <c r="C224" i="22"/>
  <c r="L224" i="22"/>
  <c r="O224" i="22"/>
  <c r="H224" i="22"/>
  <c r="I224" i="22"/>
  <c r="B224" i="22"/>
  <c r="Q224" i="22"/>
  <c r="J224" i="22"/>
  <c r="E224" i="22"/>
  <c r="K224" i="22"/>
  <c r="N224" i="22"/>
  <c r="M224" i="22"/>
  <c r="G224" i="22"/>
  <c r="D224" i="22"/>
  <c r="F224" i="22"/>
  <c r="AA307" i="23"/>
  <c r="A301" i="23"/>
  <c r="H224" i="20"/>
  <c r="R224" i="20"/>
  <c r="P224" i="20"/>
  <c r="S224" i="20"/>
  <c r="U224" i="20"/>
  <c r="B224" i="20"/>
  <c r="O224" i="20"/>
  <c r="M224" i="20"/>
  <c r="T224" i="20"/>
  <c r="C224" i="20"/>
  <c r="G224" i="20"/>
  <c r="N224" i="20"/>
  <c r="D224" i="20"/>
  <c r="E224" i="20"/>
  <c r="K224" i="20"/>
  <c r="J224" i="20"/>
  <c r="L224" i="20"/>
  <c r="A225" i="20"/>
  <c r="F224" i="20"/>
  <c r="Q224" i="20"/>
  <c r="I224" i="20"/>
  <c r="V224" i="20"/>
  <c r="S226" i="15"/>
  <c r="A224" i="15"/>
  <c r="E223" i="15"/>
  <c r="H223" i="15"/>
  <c r="B223" i="15"/>
  <c r="I223" i="15"/>
  <c r="F223" i="15"/>
  <c r="G223" i="15"/>
  <c r="C223" i="15"/>
  <c r="D223" i="15"/>
  <c r="G224" i="21"/>
  <c r="L224" i="21"/>
  <c r="J224" i="21"/>
  <c r="Q224" i="21"/>
  <c r="E224" i="21"/>
  <c r="B224" i="21"/>
  <c r="P224" i="21"/>
  <c r="D224" i="21"/>
  <c r="C224" i="21"/>
  <c r="I224" i="21"/>
  <c r="O224" i="21"/>
  <c r="N224" i="21"/>
  <c r="M224" i="21"/>
  <c r="F224" i="21"/>
  <c r="K224" i="21"/>
  <c r="H224" i="21"/>
  <c r="A225" i="21"/>
  <c r="A224" i="28"/>
  <c r="AA231" i="28"/>
  <c r="Q232" i="25"/>
  <c r="D225" i="25"/>
  <c r="B225" i="25"/>
  <c r="F225" i="25"/>
  <c r="E225" i="25"/>
  <c r="C225" i="25"/>
  <c r="G225" i="25"/>
  <c r="A226" i="25"/>
  <c r="K223" i="28"/>
  <c r="I223" i="28"/>
  <c r="F223" i="28"/>
  <c r="M223" i="28"/>
  <c r="L223" i="28"/>
  <c r="Q223" i="28"/>
  <c r="D223" i="28"/>
  <c r="O223" i="28"/>
  <c r="H223" i="28"/>
  <c r="G223" i="28"/>
  <c r="C223" i="28"/>
  <c r="E223" i="28"/>
  <c r="B223" i="28"/>
  <c r="J223" i="28"/>
  <c r="P223" i="28"/>
  <c r="N223" i="28"/>
  <c r="AF231" i="20"/>
  <c r="AA253" i="21"/>
  <c r="E226" i="16"/>
  <c r="F226" i="16"/>
  <c r="D226" i="16"/>
  <c r="B226" i="16"/>
  <c r="C226" i="16"/>
  <c r="G226" i="16"/>
  <c r="H226" i="16"/>
  <c r="I226" i="16"/>
  <c r="S231" i="16"/>
  <c r="A227" i="16"/>
  <c r="B218" i="19" l="1"/>
  <c r="J224" i="29"/>
  <c r="Q224" i="29"/>
  <c r="U224" i="29"/>
  <c r="M224" i="29"/>
  <c r="H224" i="29"/>
  <c r="D224" i="29"/>
  <c r="P224" i="29"/>
  <c r="R224" i="29"/>
  <c r="E218" i="19" s="1"/>
  <c r="L224" i="29"/>
  <c r="B224" i="29"/>
  <c r="G224" i="29"/>
  <c r="E224" i="29"/>
  <c r="F224" i="29"/>
  <c r="O224" i="29"/>
  <c r="T224" i="29"/>
  <c r="F218" i="19" s="1"/>
  <c r="C224" i="29"/>
  <c r="I224" i="29"/>
  <c r="N224" i="29"/>
  <c r="C218" i="19" s="1"/>
  <c r="S224" i="29"/>
  <c r="V224" i="29"/>
  <c r="AF229" i="29"/>
  <c r="A225" i="29"/>
  <c r="K225" i="29" s="1"/>
  <c r="C224" i="27"/>
  <c r="I224" i="27"/>
  <c r="B224" i="27"/>
  <c r="F224" i="27"/>
  <c r="H224" i="27"/>
  <c r="D224" i="27"/>
  <c r="E224" i="27"/>
  <c r="G224" i="27"/>
  <c r="J224" i="26"/>
  <c r="K224" i="26"/>
  <c r="E224" i="26"/>
  <c r="F224" i="26"/>
  <c r="I224" i="26"/>
  <c r="G224" i="26"/>
  <c r="D224" i="26"/>
  <c r="M224" i="26"/>
  <c r="H224" i="26"/>
  <c r="C224" i="26"/>
  <c r="L224" i="26"/>
  <c r="B224" i="26"/>
  <c r="W232" i="26"/>
  <c r="A225" i="26"/>
  <c r="A302" i="23"/>
  <c r="AA308" i="23"/>
  <c r="R225" i="20"/>
  <c r="U225" i="20"/>
  <c r="N225" i="20"/>
  <c r="M225" i="20"/>
  <c r="J225" i="20"/>
  <c r="K225" i="20"/>
  <c r="B225" i="20"/>
  <c r="V225" i="20"/>
  <c r="G225" i="20"/>
  <c r="Q225" i="20"/>
  <c r="D225" i="20"/>
  <c r="S225" i="20"/>
  <c r="P225" i="20"/>
  <c r="T225" i="20"/>
  <c r="I225" i="20"/>
  <c r="L225" i="20"/>
  <c r="E225" i="20"/>
  <c r="H225" i="20"/>
  <c r="A226" i="20"/>
  <c r="C225" i="20"/>
  <c r="F225" i="20"/>
  <c r="O225" i="20"/>
  <c r="L225" i="22"/>
  <c r="G225" i="22"/>
  <c r="N225" i="22"/>
  <c r="O225" i="22"/>
  <c r="J225" i="22"/>
  <c r="D225" i="22"/>
  <c r="I225" i="22"/>
  <c r="F225" i="22"/>
  <c r="P225" i="22"/>
  <c r="B225" i="22"/>
  <c r="H225" i="22"/>
  <c r="M225" i="22"/>
  <c r="Q225" i="22"/>
  <c r="K225" i="22"/>
  <c r="C225" i="22"/>
  <c r="E225" i="22"/>
  <c r="AA233" i="22"/>
  <c r="A226" i="22"/>
  <c r="H224" i="15"/>
  <c r="I224" i="15"/>
  <c r="C224" i="15"/>
  <c r="E224" i="15"/>
  <c r="B224" i="15"/>
  <c r="D224" i="15"/>
  <c r="G224" i="15"/>
  <c r="F224" i="15"/>
  <c r="S227" i="15"/>
  <c r="A225" i="15"/>
  <c r="Q233" i="25"/>
  <c r="AA232" i="28"/>
  <c r="A225" i="28"/>
  <c r="AA254" i="21"/>
  <c r="D224" i="28"/>
  <c r="P224" i="28"/>
  <c r="J224" i="28"/>
  <c r="Q224" i="28"/>
  <c r="N224" i="28"/>
  <c r="L224" i="28"/>
  <c r="I224" i="28"/>
  <c r="H224" i="28"/>
  <c r="O224" i="28"/>
  <c r="K224" i="28"/>
  <c r="M224" i="28"/>
  <c r="E224" i="28"/>
  <c r="G224" i="28"/>
  <c r="F224" i="28"/>
  <c r="C224" i="28"/>
  <c r="B224" i="28"/>
  <c r="AF232" i="20"/>
  <c r="J225" i="21"/>
  <c r="O225" i="21"/>
  <c r="K225" i="21"/>
  <c r="P225" i="21"/>
  <c r="Q225" i="21"/>
  <c r="N225" i="21"/>
  <c r="F225" i="21"/>
  <c r="H225" i="21"/>
  <c r="G225" i="21"/>
  <c r="D225" i="21"/>
  <c r="B225" i="21"/>
  <c r="M225" i="21"/>
  <c r="E225" i="21"/>
  <c r="I225" i="21"/>
  <c r="C225" i="21"/>
  <c r="L225" i="21"/>
  <c r="A226" i="21"/>
  <c r="D226" i="25"/>
  <c r="G226" i="25"/>
  <c r="C226" i="25"/>
  <c r="B226" i="25"/>
  <c r="E226" i="25"/>
  <c r="F226" i="25"/>
  <c r="A227" i="25"/>
  <c r="H227" i="16"/>
  <c r="F227" i="16"/>
  <c r="D227" i="16"/>
  <c r="B227" i="16"/>
  <c r="G227" i="16"/>
  <c r="C227" i="16"/>
  <c r="E227" i="16"/>
  <c r="I227" i="16"/>
  <c r="S232" i="16"/>
  <c r="A228" i="16"/>
  <c r="B219" i="19" l="1"/>
  <c r="H225" i="29"/>
  <c r="E225" i="29"/>
  <c r="L225" i="29"/>
  <c r="I225" i="29"/>
  <c r="O225" i="29"/>
  <c r="D225" i="29"/>
  <c r="P225" i="29"/>
  <c r="U225" i="29"/>
  <c r="G225" i="29"/>
  <c r="J225" i="29"/>
  <c r="V225" i="29"/>
  <c r="T225" i="29"/>
  <c r="F219" i="19" s="1"/>
  <c r="R225" i="29"/>
  <c r="E219" i="19" s="1"/>
  <c r="B225" i="29"/>
  <c r="C225" i="29"/>
  <c r="M225" i="29"/>
  <c r="N225" i="29"/>
  <c r="C219" i="19" s="1"/>
  <c r="S225" i="29"/>
  <c r="F225" i="29"/>
  <c r="Q225" i="29"/>
  <c r="AF230" i="29"/>
  <c r="A226" i="29"/>
  <c r="K226" i="29" s="1"/>
  <c r="L225" i="26"/>
  <c r="I225" i="26"/>
  <c r="D225" i="26"/>
  <c r="B225" i="26"/>
  <c r="C225" i="26"/>
  <c r="K225" i="26"/>
  <c r="J225" i="26"/>
  <c r="E225" i="26"/>
  <c r="M225" i="26"/>
  <c r="H225" i="26"/>
  <c r="G225" i="26"/>
  <c r="F225" i="26"/>
  <c r="W233" i="26"/>
  <c r="A226" i="26"/>
  <c r="M226" i="22"/>
  <c r="F226" i="22"/>
  <c r="C226" i="22"/>
  <c r="L226" i="22"/>
  <c r="Q226" i="22"/>
  <c r="K226" i="22"/>
  <c r="O226" i="22"/>
  <c r="B226" i="22"/>
  <c r="J226" i="22"/>
  <c r="D226" i="22"/>
  <c r="G226" i="22"/>
  <c r="I226" i="22"/>
  <c r="E226" i="22"/>
  <c r="H226" i="22"/>
  <c r="P226" i="22"/>
  <c r="N226" i="22"/>
  <c r="AA234" i="22"/>
  <c r="A227" i="22"/>
  <c r="AA309" i="23"/>
  <c r="A303" i="23"/>
  <c r="O226" i="20"/>
  <c r="I226" i="20"/>
  <c r="R226" i="20"/>
  <c r="J226" i="20"/>
  <c r="B226" i="20"/>
  <c r="N226" i="20"/>
  <c r="K226" i="20"/>
  <c r="M226" i="20"/>
  <c r="Q226" i="20"/>
  <c r="A227" i="20"/>
  <c r="S226" i="20"/>
  <c r="C226" i="20"/>
  <c r="E226" i="20"/>
  <c r="L226" i="20"/>
  <c r="H226" i="20"/>
  <c r="F226" i="20"/>
  <c r="P226" i="20"/>
  <c r="T226" i="20"/>
  <c r="G226" i="20"/>
  <c r="D226" i="20"/>
  <c r="V226" i="20"/>
  <c r="U226" i="20"/>
  <c r="B225" i="15"/>
  <c r="F225" i="15"/>
  <c r="D225" i="15"/>
  <c r="E225" i="15"/>
  <c r="H225" i="15"/>
  <c r="C225" i="15"/>
  <c r="I225" i="15"/>
  <c r="G225" i="15"/>
  <c r="A226" i="15"/>
  <c r="S228" i="15"/>
  <c r="C227" i="25"/>
  <c r="D227" i="25"/>
  <c r="B227" i="25"/>
  <c r="E227" i="25"/>
  <c r="F227" i="25"/>
  <c r="G227" i="25"/>
  <c r="A228" i="25"/>
  <c r="AA255" i="21"/>
  <c r="D225" i="28"/>
  <c r="B225" i="28"/>
  <c r="J225" i="28"/>
  <c r="L225" i="28"/>
  <c r="I225" i="28"/>
  <c r="H225" i="28"/>
  <c r="K225" i="28"/>
  <c r="N225" i="28"/>
  <c r="E225" i="28"/>
  <c r="Q225" i="28"/>
  <c r="G225" i="28"/>
  <c r="C225" i="28"/>
  <c r="F225" i="28"/>
  <c r="P225" i="28"/>
  <c r="M225" i="28"/>
  <c r="O225" i="28"/>
  <c r="AF233" i="20"/>
  <c r="AA233" i="28"/>
  <c r="A226" i="28"/>
  <c r="Q234" i="25"/>
  <c r="B226" i="21"/>
  <c r="K226" i="21"/>
  <c r="J226" i="21"/>
  <c r="I226" i="21"/>
  <c r="O226" i="21"/>
  <c r="H226" i="21"/>
  <c r="F226" i="21"/>
  <c r="L226" i="21"/>
  <c r="P226" i="21"/>
  <c r="D226" i="21"/>
  <c r="N226" i="21"/>
  <c r="Q226" i="21"/>
  <c r="C226" i="21"/>
  <c r="M226" i="21"/>
  <c r="G226" i="21"/>
  <c r="E226" i="21"/>
  <c r="A227" i="21"/>
  <c r="H228" i="16"/>
  <c r="C228" i="16"/>
  <c r="B228" i="16"/>
  <c r="G228" i="16"/>
  <c r="E228" i="16"/>
  <c r="D228" i="16"/>
  <c r="I228" i="16"/>
  <c r="F228" i="16"/>
  <c r="S233" i="16"/>
  <c r="A229" i="16"/>
  <c r="B220" i="19" l="1"/>
  <c r="I226" i="29"/>
  <c r="L226" i="29"/>
  <c r="J226" i="29"/>
  <c r="Q226" i="29"/>
  <c r="G226" i="29"/>
  <c r="F226" i="29"/>
  <c r="B226" i="29"/>
  <c r="T226" i="29"/>
  <c r="F220" i="19" s="1"/>
  <c r="D226" i="29"/>
  <c r="O226" i="29"/>
  <c r="N226" i="29"/>
  <c r="C220" i="19" s="1"/>
  <c r="V226" i="29"/>
  <c r="C226" i="29"/>
  <c r="M226" i="29"/>
  <c r="U226" i="29"/>
  <c r="E226" i="29"/>
  <c r="H226" i="29"/>
  <c r="S226" i="29"/>
  <c r="R226" i="29"/>
  <c r="E220" i="19" s="1"/>
  <c r="P226" i="29"/>
  <c r="AF231" i="29"/>
  <c r="A227" i="29"/>
  <c r="K227" i="29" s="1"/>
  <c r="D226" i="26"/>
  <c r="E226" i="26"/>
  <c r="C226" i="26"/>
  <c r="I226" i="26"/>
  <c r="F226" i="26"/>
  <c r="B226" i="26"/>
  <c r="M226" i="26"/>
  <c r="K226" i="26"/>
  <c r="J226" i="26"/>
  <c r="L226" i="26"/>
  <c r="G226" i="26"/>
  <c r="H226" i="26"/>
  <c r="W234" i="26"/>
  <c r="A227" i="26"/>
  <c r="AA310" i="23"/>
  <c r="A304" i="23"/>
  <c r="B227" i="22"/>
  <c r="I227" i="22"/>
  <c r="H227" i="22"/>
  <c r="F227" i="22"/>
  <c r="P227" i="22"/>
  <c r="G227" i="22"/>
  <c r="D227" i="22"/>
  <c r="Q227" i="22"/>
  <c r="C227" i="22"/>
  <c r="N227" i="22"/>
  <c r="J227" i="22"/>
  <c r="K227" i="22"/>
  <c r="M227" i="22"/>
  <c r="E227" i="22"/>
  <c r="O227" i="22"/>
  <c r="L227" i="22"/>
  <c r="A228" i="22"/>
  <c r="AA235" i="22"/>
  <c r="O227" i="20"/>
  <c r="J227" i="20"/>
  <c r="B227" i="20"/>
  <c r="G227" i="20"/>
  <c r="V227" i="20"/>
  <c r="K227" i="20"/>
  <c r="E227" i="20"/>
  <c r="Q227" i="20"/>
  <c r="C227" i="20"/>
  <c r="N227" i="20"/>
  <c r="T227" i="20"/>
  <c r="U227" i="20"/>
  <c r="P227" i="20"/>
  <c r="R227" i="20"/>
  <c r="S227" i="20"/>
  <c r="A228" i="20"/>
  <c r="I227" i="20"/>
  <c r="D227" i="20"/>
  <c r="L227" i="20"/>
  <c r="M227" i="20"/>
  <c r="H227" i="20"/>
  <c r="F227" i="20"/>
  <c r="S229" i="15"/>
  <c r="A227" i="15"/>
  <c r="B226" i="15"/>
  <c r="H226" i="15"/>
  <c r="F226" i="15"/>
  <c r="C226" i="15"/>
  <c r="G226" i="15"/>
  <c r="I226" i="15"/>
  <c r="E226" i="15"/>
  <c r="D226" i="15"/>
  <c r="AA234" i="28"/>
  <c r="A227" i="28"/>
  <c r="AF234" i="20"/>
  <c r="G227" i="21"/>
  <c r="O227" i="21"/>
  <c r="L227" i="21"/>
  <c r="N227" i="21"/>
  <c r="D227" i="21"/>
  <c r="C227" i="21"/>
  <c r="M227" i="21"/>
  <c r="K227" i="21"/>
  <c r="H227" i="21"/>
  <c r="P227" i="21"/>
  <c r="B227" i="21"/>
  <c r="E227" i="21"/>
  <c r="I227" i="21"/>
  <c r="F227" i="21"/>
  <c r="Q227" i="21"/>
  <c r="J227" i="21"/>
  <c r="A228" i="21"/>
  <c r="Q235" i="25"/>
  <c r="C228" i="25"/>
  <c r="D228" i="25"/>
  <c r="G228" i="25"/>
  <c r="F228" i="25"/>
  <c r="E228" i="25"/>
  <c r="B228" i="25"/>
  <c r="A229" i="25"/>
  <c r="G226" i="28"/>
  <c r="Q226" i="28"/>
  <c r="E226" i="28"/>
  <c r="D226" i="28"/>
  <c r="C226" i="28"/>
  <c r="O226" i="28"/>
  <c r="M226" i="28"/>
  <c r="J226" i="28"/>
  <c r="K226" i="28"/>
  <c r="F226" i="28"/>
  <c r="B226" i="28"/>
  <c r="H226" i="28"/>
  <c r="N226" i="28"/>
  <c r="P226" i="28"/>
  <c r="L226" i="28"/>
  <c r="I226" i="28"/>
  <c r="AA256" i="21"/>
  <c r="B229" i="16"/>
  <c r="I229" i="16"/>
  <c r="F229" i="16"/>
  <c r="E229" i="16"/>
  <c r="C229" i="16"/>
  <c r="D229" i="16"/>
  <c r="H229" i="16"/>
  <c r="G229" i="16"/>
  <c r="S234" i="16"/>
  <c r="A230" i="16"/>
  <c r="B221" i="19" l="1"/>
  <c r="S227" i="29"/>
  <c r="O227" i="29"/>
  <c r="T227" i="29"/>
  <c r="F221" i="19" s="1"/>
  <c r="Q227" i="29"/>
  <c r="R227" i="29"/>
  <c r="E221" i="19" s="1"/>
  <c r="L227" i="29"/>
  <c r="J227" i="29"/>
  <c r="F227" i="29"/>
  <c r="H227" i="29"/>
  <c r="V227" i="29"/>
  <c r="G227" i="29"/>
  <c r="B227" i="29"/>
  <c r="E227" i="29"/>
  <c r="I227" i="29"/>
  <c r="M227" i="29"/>
  <c r="C227" i="29"/>
  <c r="D227" i="29"/>
  <c r="P227" i="29"/>
  <c r="U227" i="29"/>
  <c r="N227" i="29"/>
  <c r="C221" i="19" s="1"/>
  <c r="AF232" i="29"/>
  <c r="A228" i="29"/>
  <c r="K228" i="29" s="1"/>
  <c r="G227" i="26"/>
  <c r="J227" i="26"/>
  <c r="M227" i="26"/>
  <c r="I227" i="26"/>
  <c r="K227" i="26"/>
  <c r="F227" i="26"/>
  <c r="H227" i="26"/>
  <c r="L227" i="26"/>
  <c r="E227" i="26"/>
  <c r="C227" i="26"/>
  <c r="B227" i="26"/>
  <c r="D227" i="26"/>
  <c r="W235" i="26"/>
  <c r="A228" i="26"/>
  <c r="M228" i="22"/>
  <c r="C228" i="22"/>
  <c r="G228" i="22"/>
  <c r="J228" i="22"/>
  <c r="N228" i="22"/>
  <c r="K228" i="22"/>
  <c r="H228" i="22"/>
  <c r="F228" i="22"/>
  <c r="I228" i="22"/>
  <c r="E228" i="22"/>
  <c r="P228" i="22"/>
  <c r="Q228" i="22"/>
  <c r="D228" i="22"/>
  <c r="L228" i="22"/>
  <c r="O228" i="22"/>
  <c r="B228" i="22"/>
  <c r="L228" i="20"/>
  <c r="U228" i="20"/>
  <c r="V228" i="20"/>
  <c r="H228" i="20"/>
  <c r="I228" i="20"/>
  <c r="P228" i="20"/>
  <c r="E228" i="20"/>
  <c r="A229" i="20"/>
  <c r="C228" i="20"/>
  <c r="N228" i="20"/>
  <c r="S228" i="20"/>
  <c r="G228" i="20"/>
  <c r="T228" i="20"/>
  <c r="R228" i="20"/>
  <c r="F228" i="20"/>
  <c r="B228" i="20"/>
  <c r="O228" i="20"/>
  <c r="D228" i="20"/>
  <c r="J228" i="20"/>
  <c r="M228" i="20"/>
  <c r="K228" i="20"/>
  <c r="Q228" i="20"/>
  <c r="A229" i="22"/>
  <c r="AA236" i="22"/>
  <c r="A305" i="23"/>
  <c r="AA311" i="23"/>
  <c r="E227" i="15"/>
  <c r="F227" i="15"/>
  <c r="C227" i="15"/>
  <c r="H227" i="15"/>
  <c r="I227" i="15"/>
  <c r="B227" i="15"/>
  <c r="D227" i="15"/>
  <c r="G227" i="15"/>
  <c r="S230" i="15"/>
  <c r="A228" i="15"/>
  <c r="AF235" i="20"/>
  <c r="I228" i="21"/>
  <c r="G228" i="21"/>
  <c r="M228" i="21"/>
  <c r="L228" i="21"/>
  <c r="B228" i="21"/>
  <c r="Q228" i="21"/>
  <c r="F228" i="21"/>
  <c r="J228" i="21"/>
  <c r="E228" i="21"/>
  <c r="D228" i="21"/>
  <c r="K228" i="21"/>
  <c r="N228" i="21"/>
  <c r="H228" i="21"/>
  <c r="C228" i="21"/>
  <c r="O228" i="21"/>
  <c r="P228" i="21"/>
  <c r="A229" i="21"/>
  <c r="AA257" i="21"/>
  <c r="Q236" i="25"/>
  <c r="P227" i="28"/>
  <c r="K227" i="28"/>
  <c r="G227" i="28"/>
  <c r="I227" i="28"/>
  <c r="M227" i="28"/>
  <c r="N227" i="28"/>
  <c r="F227" i="28"/>
  <c r="H227" i="28"/>
  <c r="B227" i="28"/>
  <c r="L227" i="28"/>
  <c r="O227" i="28"/>
  <c r="C227" i="28"/>
  <c r="J227" i="28"/>
  <c r="D227" i="28"/>
  <c r="Q227" i="28"/>
  <c r="E227" i="28"/>
  <c r="F229" i="25"/>
  <c r="E229" i="25"/>
  <c r="D229" i="25"/>
  <c r="G229" i="25"/>
  <c r="C229" i="25"/>
  <c r="B229" i="25"/>
  <c r="A230" i="25"/>
  <c r="AA235" i="28"/>
  <c r="A228" i="28"/>
  <c r="F230" i="16"/>
  <c r="I230" i="16"/>
  <c r="G230" i="16"/>
  <c r="B230" i="16"/>
  <c r="H230" i="16"/>
  <c r="E230" i="16"/>
  <c r="D230" i="16"/>
  <c r="C230" i="16"/>
  <c r="S235" i="16"/>
  <c r="A231" i="16"/>
  <c r="B222" i="19" l="1"/>
  <c r="F228" i="29"/>
  <c r="R228" i="29"/>
  <c r="E222" i="19" s="1"/>
  <c r="I228" i="29"/>
  <c r="E228" i="29"/>
  <c r="C228" i="29"/>
  <c r="J228" i="29"/>
  <c r="N228" i="29"/>
  <c r="C222" i="19" s="1"/>
  <c r="H228" i="29"/>
  <c r="T228" i="29"/>
  <c r="F222" i="19" s="1"/>
  <c r="L228" i="29"/>
  <c r="B228" i="29"/>
  <c r="S228" i="29"/>
  <c r="V228" i="29"/>
  <c r="U228" i="29"/>
  <c r="D228" i="29"/>
  <c r="M228" i="29"/>
  <c r="G228" i="29"/>
  <c r="P228" i="29"/>
  <c r="Q228" i="29"/>
  <c r="O228" i="29"/>
  <c r="AF233" i="29"/>
  <c r="A229" i="29"/>
  <c r="K229" i="29" s="1"/>
  <c r="L228" i="26"/>
  <c r="J228" i="26"/>
  <c r="K228" i="26"/>
  <c r="H228" i="26"/>
  <c r="B228" i="26"/>
  <c r="C228" i="26"/>
  <c r="M228" i="26"/>
  <c r="I228" i="26"/>
  <c r="G228" i="26"/>
  <c r="F228" i="26"/>
  <c r="E228" i="26"/>
  <c r="D228" i="26"/>
  <c r="W236" i="26"/>
  <c r="A229" i="26"/>
  <c r="A306" i="23"/>
  <c r="AA312" i="23"/>
  <c r="A230" i="22"/>
  <c r="AA237" i="22"/>
  <c r="F229" i="22"/>
  <c r="D229" i="22"/>
  <c r="J229" i="22"/>
  <c r="M229" i="22"/>
  <c r="N229" i="22"/>
  <c r="B229" i="22"/>
  <c r="H229" i="22"/>
  <c r="O229" i="22"/>
  <c r="K229" i="22"/>
  <c r="G229" i="22"/>
  <c r="L229" i="22"/>
  <c r="C229" i="22"/>
  <c r="E229" i="22"/>
  <c r="P229" i="22"/>
  <c r="I229" i="22"/>
  <c r="Q229" i="22"/>
  <c r="E229" i="20"/>
  <c r="G229" i="20"/>
  <c r="T229" i="20"/>
  <c r="S229" i="20"/>
  <c r="R229" i="20"/>
  <c r="Q229" i="20"/>
  <c r="K229" i="20"/>
  <c r="V229" i="20"/>
  <c r="O229" i="20"/>
  <c r="N229" i="20"/>
  <c r="I229" i="20"/>
  <c r="D229" i="20"/>
  <c r="A230" i="20"/>
  <c r="P229" i="20"/>
  <c r="C229" i="20"/>
  <c r="F229" i="20"/>
  <c r="H229" i="20"/>
  <c r="U229" i="20"/>
  <c r="B229" i="20"/>
  <c r="L229" i="20"/>
  <c r="M229" i="20"/>
  <c r="J229" i="20"/>
  <c r="D228" i="15"/>
  <c r="C228" i="15"/>
  <c r="F228" i="15"/>
  <c r="G228" i="15"/>
  <c r="B228" i="15"/>
  <c r="E228" i="15"/>
  <c r="H228" i="15"/>
  <c r="I228" i="15"/>
  <c r="S231" i="15"/>
  <c r="A229" i="15"/>
  <c r="E230" i="25"/>
  <c r="C230" i="25"/>
  <c r="F230" i="25"/>
  <c r="G230" i="25"/>
  <c r="D230" i="25"/>
  <c r="B230" i="25"/>
  <c r="A231" i="25"/>
  <c r="AA258" i="21"/>
  <c r="AA236" i="28"/>
  <c r="A229" i="28"/>
  <c r="I229" i="21"/>
  <c r="D229" i="21"/>
  <c r="C229" i="21"/>
  <c r="H229" i="21"/>
  <c r="F229" i="21"/>
  <c r="Q229" i="21"/>
  <c r="B229" i="21"/>
  <c r="L229" i="21"/>
  <c r="M229" i="21"/>
  <c r="O229" i="21"/>
  <c r="P229" i="21"/>
  <c r="J229" i="21"/>
  <c r="G229" i="21"/>
  <c r="K229" i="21"/>
  <c r="N229" i="21"/>
  <c r="E229" i="21"/>
  <c r="A230" i="21"/>
  <c r="C228" i="28"/>
  <c r="G228" i="28"/>
  <c r="H228" i="28"/>
  <c r="J228" i="28"/>
  <c r="L228" i="28"/>
  <c r="M228" i="28"/>
  <c r="Q228" i="28"/>
  <c r="P228" i="28"/>
  <c r="O228" i="28"/>
  <c r="I228" i="28"/>
  <c r="N228" i="28"/>
  <c r="D228" i="28"/>
  <c r="B228" i="28"/>
  <c r="F228" i="28"/>
  <c r="E228" i="28"/>
  <c r="K228" i="28"/>
  <c r="AF236" i="20"/>
  <c r="Q237" i="25"/>
  <c r="H231" i="16"/>
  <c r="C231" i="16"/>
  <c r="F231" i="16"/>
  <c r="I231" i="16"/>
  <c r="B231" i="16"/>
  <c r="D231" i="16"/>
  <c r="E231" i="16"/>
  <c r="G231" i="16"/>
  <c r="S236" i="16"/>
  <c r="A232" i="16"/>
  <c r="B223" i="19" l="1"/>
  <c r="M229" i="29"/>
  <c r="B229" i="29"/>
  <c r="V229" i="29"/>
  <c r="Q229" i="29"/>
  <c r="J229" i="29"/>
  <c r="G229" i="29"/>
  <c r="I229" i="29"/>
  <c r="F229" i="29"/>
  <c r="R229" i="29"/>
  <c r="E223" i="19" s="1"/>
  <c r="D229" i="29"/>
  <c r="L229" i="29"/>
  <c r="C229" i="29"/>
  <c r="U229" i="29"/>
  <c r="T229" i="29"/>
  <c r="F223" i="19" s="1"/>
  <c r="O229" i="29"/>
  <c r="P229" i="29"/>
  <c r="H229" i="29"/>
  <c r="E229" i="29"/>
  <c r="S229" i="29"/>
  <c r="N229" i="29"/>
  <c r="C223" i="19" s="1"/>
  <c r="AF234" i="29"/>
  <c r="A230" i="29"/>
  <c r="K230" i="29" s="1"/>
  <c r="E229" i="26"/>
  <c r="I229" i="26"/>
  <c r="C229" i="26"/>
  <c r="D229" i="26"/>
  <c r="G229" i="26"/>
  <c r="K229" i="26"/>
  <c r="J229" i="26"/>
  <c r="F229" i="26"/>
  <c r="H229" i="26"/>
  <c r="L229" i="26"/>
  <c r="M229" i="26"/>
  <c r="B229" i="26"/>
  <c r="W237" i="26"/>
  <c r="A230" i="26"/>
  <c r="N230" i="20"/>
  <c r="U230" i="20"/>
  <c r="H230" i="20"/>
  <c r="S230" i="20"/>
  <c r="C230" i="20"/>
  <c r="T230" i="20"/>
  <c r="V230" i="20"/>
  <c r="K230" i="20"/>
  <c r="D230" i="20"/>
  <c r="A231" i="20"/>
  <c r="O230" i="20"/>
  <c r="F230" i="20"/>
  <c r="B230" i="20"/>
  <c r="J230" i="20"/>
  <c r="L230" i="20"/>
  <c r="M230" i="20"/>
  <c r="P230" i="20"/>
  <c r="R230" i="20"/>
  <c r="I230" i="20"/>
  <c r="E230" i="20"/>
  <c r="G230" i="20"/>
  <c r="Q230" i="20"/>
  <c r="A231" i="22"/>
  <c r="AA238" i="22"/>
  <c r="L230" i="22"/>
  <c r="C230" i="22"/>
  <c r="B230" i="22"/>
  <c r="F230" i="22"/>
  <c r="P230" i="22"/>
  <c r="O230" i="22"/>
  <c r="M230" i="22"/>
  <c r="E230" i="22"/>
  <c r="H230" i="22"/>
  <c r="I230" i="22"/>
  <c r="J230" i="22"/>
  <c r="Q230" i="22"/>
  <c r="K230" i="22"/>
  <c r="G230" i="22"/>
  <c r="N230" i="22"/>
  <c r="D230" i="22"/>
  <c r="A307" i="23"/>
  <c r="AA313" i="23"/>
  <c r="I229" i="15"/>
  <c r="E229" i="15"/>
  <c r="D229" i="15"/>
  <c r="G229" i="15"/>
  <c r="B229" i="15"/>
  <c r="H229" i="15"/>
  <c r="C229" i="15"/>
  <c r="F229" i="15"/>
  <c r="S232" i="15"/>
  <c r="A230" i="15"/>
  <c r="AA259" i="21"/>
  <c r="Q238" i="25"/>
  <c r="AA237" i="28"/>
  <c r="A230" i="28"/>
  <c r="AF237" i="20"/>
  <c r="D231" i="25"/>
  <c r="B231" i="25"/>
  <c r="E231" i="25"/>
  <c r="G231" i="25"/>
  <c r="F231" i="25"/>
  <c r="C231" i="25"/>
  <c r="A232" i="25"/>
  <c r="O229" i="28"/>
  <c r="C229" i="28"/>
  <c r="H229" i="28"/>
  <c r="B229" i="28"/>
  <c r="K229" i="28"/>
  <c r="P229" i="28"/>
  <c r="Q229" i="28"/>
  <c r="F229" i="28"/>
  <c r="N229" i="28"/>
  <c r="G229" i="28"/>
  <c r="J229" i="28"/>
  <c r="I229" i="28"/>
  <c r="D229" i="28"/>
  <c r="E229" i="28"/>
  <c r="L229" i="28"/>
  <c r="M229" i="28"/>
  <c r="B230" i="21"/>
  <c r="H230" i="21"/>
  <c r="C230" i="21"/>
  <c r="D230" i="21"/>
  <c r="G230" i="21"/>
  <c r="Q230" i="21"/>
  <c r="O230" i="21"/>
  <c r="P230" i="21"/>
  <c r="I230" i="21"/>
  <c r="F230" i="21"/>
  <c r="K230" i="21"/>
  <c r="J230" i="21"/>
  <c r="M230" i="21"/>
  <c r="L230" i="21"/>
  <c r="E230" i="21"/>
  <c r="N230" i="21"/>
  <c r="A231" i="21"/>
  <c r="I232" i="16"/>
  <c r="D232" i="16"/>
  <c r="C232" i="16"/>
  <c r="H232" i="16"/>
  <c r="F232" i="16"/>
  <c r="G232" i="16"/>
  <c r="E232" i="16"/>
  <c r="B232" i="16"/>
  <c r="S237" i="16"/>
  <c r="A233" i="16"/>
  <c r="B224" i="19" l="1"/>
  <c r="P230" i="29"/>
  <c r="Q230" i="29"/>
  <c r="T230" i="29"/>
  <c r="F224" i="19" s="1"/>
  <c r="L230" i="29"/>
  <c r="M230" i="29"/>
  <c r="V230" i="29"/>
  <c r="O230" i="29"/>
  <c r="S230" i="29"/>
  <c r="F230" i="29"/>
  <c r="C230" i="29"/>
  <c r="I230" i="29"/>
  <c r="E230" i="29"/>
  <c r="G230" i="29"/>
  <c r="N230" i="29"/>
  <c r="C224" i="19" s="1"/>
  <c r="D230" i="29"/>
  <c r="U230" i="29"/>
  <c r="R230" i="29"/>
  <c r="E224" i="19" s="1"/>
  <c r="H230" i="29"/>
  <c r="J230" i="29"/>
  <c r="B230" i="29"/>
  <c r="AF235" i="29"/>
  <c r="A231" i="29"/>
  <c r="K231" i="29" s="1"/>
  <c r="M230" i="26"/>
  <c r="E230" i="26"/>
  <c r="H230" i="26"/>
  <c r="J230" i="26"/>
  <c r="I230" i="26"/>
  <c r="K230" i="26"/>
  <c r="B230" i="26"/>
  <c r="C230" i="26"/>
  <c r="L230" i="26"/>
  <c r="G230" i="26"/>
  <c r="F230" i="26"/>
  <c r="D230" i="26"/>
  <c r="W238" i="26"/>
  <c r="A231" i="26"/>
  <c r="AA239" i="22"/>
  <c r="A232" i="22"/>
  <c r="I231" i="22"/>
  <c r="H231" i="22"/>
  <c r="N231" i="22"/>
  <c r="O231" i="22"/>
  <c r="M231" i="22"/>
  <c r="J231" i="22"/>
  <c r="P231" i="22"/>
  <c r="B231" i="22"/>
  <c r="K231" i="22"/>
  <c r="D231" i="22"/>
  <c r="Q231" i="22"/>
  <c r="G231" i="22"/>
  <c r="F231" i="22"/>
  <c r="C231" i="22"/>
  <c r="E231" i="22"/>
  <c r="L231" i="22"/>
  <c r="AA314" i="23"/>
  <c r="A308" i="23"/>
  <c r="E231" i="20"/>
  <c r="U231" i="20"/>
  <c r="D231" i="20"/>
  <c r="M231" i="20"/>
  <c r="I231" i="20"/>
  <c r="T231" i="20"/>
  <c r="R231" i="20"/>
  <c r="J231" i="20"/>
  <c r="S231" i="20"/>
  <c r="K231" i="20"/>
  <c r="O231" i="20"/>
  <c r="A232" i="20"/>
  <c r="G231" i="20"/>
  <c r="V231" i="20"/>
  <c r="L231" i="20"/>
  <c r="Q231" i="20"/>
  <c r="F231" i="20"/>
  <c r="H231" i="20"/>
  <c r="C231" i="20"/>
  <c r="B231" i="20"/>
  <c r="P231" i="20"/>
  <c r="N231" i="20"/>
  <c r="A231" i="15"/>
  <c r="S233" i="15"/>
  <c r="G230" i="15"/>
  <c r="C230" i="15"/>
  <c r="B230" i="15"/>
  <c r="F230" i="15"/>
  <c r="D230" i="15"/>
  <c r="I230" i="15"/>
  <c r="H230" i="15"/>
  <c r="E230" i="15"/>
  <c r="E232" i="25"/>
  <c r="F232" i="25"/>
  <c r="C232" i="25"/>
  <c r="B232" i="25"/>
  <c r="G232" i="25"/>
  <c r="D232" i="25"/>
  <c r="A233" i="25"/>
  <c r="AF238" i="20"/>
  <c r="O230" i="28"/>
  <c r="L230" i="28"/>
  <c r="H230" i="28"/>
  <c r="J230" i="28"/>
  <c r="N230" i="28"/>
  <c r="B230" i="28"/>
  <c r="D230" i="28"/>
  <c r="F230" i="28"/>
  <c r="E230" i="28"/>
  <c r="P230" i="28"/>
  <c r="I230" i="28"/>
  <c r="K230" i="28"/>
  <c r="C230" i="28"/>
  <c r="G230" i="28"/>
  <c r="M230" i="28"/>
  <c r="Q230" i="28"/>
  <c r="A231" i="28"/>
  <c r="AA238" i="28"/>
  <c r="Q239" i="25"/>
  <c r="N231" i="21"/>
  <c r="D231" i="21"/>
  <c r="B231" i="21"/>
  <c r="K231" i="21"/>
  <c r="L231" i="21"/>
  <c r="E231" i="21"/>
  <c r="O231" i="21"/>
  <c r="I231" i="21"/>
  <c r="P231" i="21"/>
  <c r="J231" i="21"/>
  <c r="Q231" i="21"/>
  <c r="F231" i="21"/>
  <c r="M231" i="21"/>
  <c r="C231" i="21"/>
  <c r="G231" i="21"/>
  <c r="H231" i="21"/>
  <c r="A232" i="21"/>
  <c r="AA260" i="21"/>
  <c r="C233" i="16"/>
  <c r="E233" i="16"/>
  <c r="B233" i="16"/>
  <c r="H233" i="16"/>
  <c r="G233" i="16"/>
  <c r="F233" i="16"/>
  <c r="D233" i="16"/>
  <c r="I233" i="16"/>
  <c r="S238" i="16"/>
  <c r="A234" i="16"/>
  <c r="B225" i="19" l="1"/>
  <c r="M231" i="29"/>
  <c r="V231" i="29"/>
  <c r="H231" i="29"/>
  <c r="C231" i="29"/>
  <c r="J231" i="29"/>
  <c r="L231" i="29"/>
  <c r="Q231" i="29"/>
  <c r="B231" i="29"/>
  <c r="I231" i="29"/>
  <c r="G231" i="29"/>
  <c r="P231" i="29"/>
  <c r="D231" i="29"/>
  <c r="O231" i="29"/>
  <c r="R231" i="29"/>
  <c r="E225" i="19" s="1"/>
  <c r="U231" i="29"/>
  <c r="F231" i="29"/>
  <c r="E231" i="29"/>
  <c r="N231" i="29"/>
  <c r="C225" i="19" s="1"/>
  <c r="S231" i="29"/>
  <c r="T231" i="29"/>
  <c r="F225" i="19" s="1"/>
  <c r="AF236" i="29"/>
  <c r="A232" i="29"/>
  <c r="K232" i="29" s="1"/>
  <c r="G231" i="26"/>
  <c r="I231" i="26"/>
  <c r="L231" i="26"/>
  <c r="D231" i="26"/>
  <c r="M231" i="26"/>
  <c r="C231" i="26"/>
  <c r="F231" i="26"/>
  <c r="H231" i="26"/>
  <c r="J231" i="26"/>
  <c r="B231" i="26"/>
  <c r="K231" i="26"/>
  <c r="E231" i="26"/>
  <c r="W239" i="26"/>
  <c r="A232" i="26"/>
  <c r="AA315" i="23"/>
  <c r="A309" i="23"/>
  <c r="O232" i="20"/>
  <c r="S232" i="20"/>
  <c r="P232" i="20"/>
  <c r="D232" i="20"/>
  <c r="H232" i="20"/>
  <c r="J232" i="20"/>
  <c r="V232" i="20"/>
  <c r="N232" i="20"/>
  <c r="K232" i="20"/>
  <c r="L232" i="20"/>
  <c r="E232" i="20"/>
  <c r="Q232" i="20"/>
  <c r="A233" i="20"/>
  <c r="M232" i="20"/>
  <c r="R232" i="20"/>
  <c r="U232" i="20"/>
  <c r="G232" i="20"/>
  <c r="F232" i="20"/>
  <c r="T232" i="20"/>
  <c r="B232" i="20"/>
  <c r="C232" i="20"/>
  <c r="I232" i="20"/>
  <c r="O232" i="22"/>
  <c r="J232" i="22"/>
  <c r="L232" i="22"/>
  <c r="M232" i="22"/>
  <c r="Q232" i="22"/>
  <c r="B232" i="22"/>
  <c r="E232" i="22"/>
  <c r="D232" i="22"/>
  <c r="P232" i="22"/>
  <c r="N232" i="22"/>
  <c r="F232" i="22"/>
  <c r="K232" i="22"/>
  <c r="C232" i="22"/>
  <c r="H232" i="22"/>
  <c r="I232" i="22"/>
  <c r="G232" i="22"/>
  <c r="AA240" i="22"/>
  <c r="A233" i="22"/>
  <c r="S234" i="15"/>
  <c r="A232" i="15"/>
  <c r="G231" i="15"/>
  <c r="D231" i="15"/>
  <c r="C231" i="15"/>
  <c r="H231" i="15"/>
  <c r="E231" i="15"/>
  <c r="B231" i="15"/>
  <c r="I231" i="15"/>
  <c r="F231" i="15"/>
  <c r="AF239" i="20"/>
  <c r="AA239" i="28"/>
  <c r="A232" i="28"/>
  <c r="AA261" i="21"/>
  <c r="Q231" i="28"/>
  <c r="B231" i="28"/>
  <c r="K231" i="28"/>
  <c r="C231" i="28"/>
  <c r="E231" i="28"/>
  <c r="I231" i="28"/>
  <c r="H231" i="28"/>
  <c r="D231" i="28"/>
  <c r="G231" i="28"/>
  <c r="F231" i="28"/>
  <c r="O231" i="28"/>
  <c r="J231" i="28"/>
  <c r="N231" i="28"/>
  <c r="M231" i="28"/>
  <c r="P231" i="28"/>
  <c r="L231" i="28"/>
  <c r="Q240" i="25"/>
  <c r="J232" i="21"/>
  <c r="P232" i="21"/>
  <c r="D232" i="21"/>
  <c r="O232" i="21"/>
  <c r="Q232" i="21"/>
  <c r="G232" i="21"/>
  <c r="C232" i="21"/>
  <c r="M232" i="21"/>
  <c r="L232" i="21"/>
  <c r="F232" i="21"/>
  <c r="N232" i="21"/>
  <c r="H232" i="21"/>
  <c r="I232" i="21"/>
  <c r="B232" i="21"/>
  <c r="K232" i="21"/>
  <c r="E232" i="21"/>
  <c r="A233" i="21"/>
  <c r="C233" i="25"/>
  <c r="F233" i="25"/>
  <c r="B233" i="25"/>
  <c r="D233" i="25"/>
  <c r="E233" i="25"/>
  <c r="G233" i="25"/>
  <c r="A234" i="25"/>
  <c r="E234" i="16"/>
  <c r="C234" i="16"/>
  <c r="I234" i="16"/>
  <c r="F234" i="16"/>
  <c r="D234" i="16"/>
  <c r="G234" i="16"/>
  <c r="H234" i="16"/>
  <c r="B234" i="16"/>
  <c r="S239" i="16"/>
  <c r="A235" i="16"/>
  <c r="B226" i="19" l="1"/>
  <c r="T232" i="29"/>
  <c r="F226" i="19" s="1"/>
  <c r="V232" i="29"/>
  <c r="B232" i="29"/>
  <c r="P232" i="29"/>
  <c r="M232" i="29"/>
  <c r="O232" i="29"/>
  <c r="U232" i="29"/>
  <c r="F232" i="29"/>
  <c r="R232" i="29"/>
  <c r="E226" i="19" s="1"/>
  <c r="C232" i="29"/>
  <c r="I232" i="29"/>
  <c r="S232" i="29"/>
  <c r="N232" i="29"/>
  <c r="C226" i="19" s="1"/>
  <c r="J232" i="29"/>
  <c r="E232" i="29"/>
  <c r="H232" i="29"/>
  <c r="G232" i="29"/>
  <c r="D232" i="29"/>
  <c r="Q232" i="29"/>
  <c r="L232" i="29"/>
  <c r="AF237" i="29"/>
  <c r="A233" i="29"/>
  <c r="K233" i="29" s="1"/>
  <c r="L232" i="26"/>
  <c r="H232" i="26"/>
  <c r="B232" i="26"/>
  <c r="M232" i="26"/>
  <c r="G232" i="26"/>
  <c r="J232" i="26"/>
  <c r="I232" i="26"/>
  <c r="E232" i="26"/>
  <c r="F232" i="26"/>
  <c r="D232" i="26"/>
  <c r="K232" i="26"/>
  <c r="C232" i="26"/>
  <c r="W240" i="26"/>
  <c r="A233" i="26"/>
  <c r="E233" i="22"/>
  <c r="B233" i="22"/>
  <c r="Q233" i="22"/>
  <c r="G233" i="22"/>
  <c r="M233" i="22"/>
  <c r="P233" i="22"/>
  <c r="C233" i="22"/>
  <c r="I233" i="22"/>
  <c r="J233" i="22"/>
  <c r="H233" i="22"/>
  <c r="O233" i="22"/>
  <c r="F233" i="22"/>
  <c r="K233" i="22"/>
  <c r="D233" i="22"/>
  <c r="L233" i="22"/>
  <c r="N233" i="22"/>
  <c r="D233" i="20"/>
  <c r="H233" i="20"/>
  <c r="L233" i="20"/>
  <c r="Q233" i="20"/>
  <c r="C233" i="20"/>
  <c r="U233" i="20"/>
  <c r="P233" i="20"/>
  <c r="I233" i="20"/>
  <c r="F233" i="20"/>
  <c r="E233" i="20"/>
  <c r="M233" i="20"/>
  <c r="J233" i="20"/>
  <c r="T233" i="20"/>
  <c r="O233" i="20"/>
  <c r="G233" i="20"/>
  <c r="A234" i="20"/>
  <c r="B233" i="20"/>
  <c r="R233" i="20"/>
  <c r="N233" i="20"/>
  <c r="K233" i="20"/>
  <c r="S233" i="20"/>
  <c r="V233" i="20"/>
  <c r="AA241" i="22"/>
  <c r="A234" i="22"/>
  <c r="AA316" i="23"/>
  <c r="A310" i="23"/>
  <c r="H232" i="15"/>
  <c r="D232" i="15"/>
  <c r="I232" i="15"/>
  <c r="F232" i="15"/>
  <c r="C232" i="15"/>
  <c r="G232" i="15"/>
  <c r="B232" i="15"/>
  <c r="E232" i="15"/>
  <c r="S235" i="15"/>
  <c r="A233" i="15"/>
  <c r="F234" i="25"/>
  <c r="E234" i="25"/>
  <c r="G234" i="25"/>
  <c r="D234" i="25"/>
  <c r="B234" i="25"/>
  <c r="C234" i="25"/>
  <c r="A235" i="25"/>
  <c r="Q241" i="25"/>
  <c r="E233" i="21"/>
  <c r="K233" i="21"/>
  <c r="L233" i="21"/>
  <c r="O233" i="21"/>
  <c r="Q233" i="21"/>
  <c r="I233" i="21"/>
  <c r="H233" i="21"/>
  <c r="F233" i="21"/>
  <c r="N233" i="21"/>
  <c r="D233" i="21"/>
  <c r="J233" i="21"/>
  <c r="C233" i="21"/>
  <c r="B233" i="21"/>
  <c r="P233" i="21"/>
  <c r="G233" i="21"/>
  <c r="M233" i="21"/>
  <c r="A234" i="21"/>
  <c r="AA262" i="21"/>
  <c r="O232" i="28"/>
  <c r="Q232" i="28"/>
  <c r="F232" i="28"/>
  <c r="J232" i="28"/>
  <c r="P232" i="28"/>
  <c r="H232" i="28"/>
  <c r="G232" i="28"/>
  <c r="K232" i="28"/>
  <c r="N232" i="28"/>
  <c r="L232" i="28"/>
  <c r="M232" i="28"/>
  <c r="E232" i="28"/>
  <c r="C232" i="28"/>
  <c r="B232" i="28"/>
  <c r="D232" i="28"/>
  <c r="I232" i="28"/>
  <c r="AA240" i="28"/>
  <c r="A233" i="28"/>
  <c r="AF240" i="20"/>
  <c r="D235" i="16"/>
  <c r="E235" i="16"/>
  <c r="H235" i="16"/>
  <c r="C235" i="16"/>
  <c r="F235" i="16"/>
  <c r="B235" i="16"/>
  <c r="I235" i="16"/>
  <c r="G235" i="16"/>
  <c r="S240" i="16"/>
  <c r="A236" i="16"/>
  <c r="B227" i="19" l="1"/>
  <c r="F233" i="29"/>
  <c r="L233" i="29"/>
  <c r="U233" i="29"/>
  <c r="D233" i="29"/>
  <c r="N233" i="29"/>
  <c r="S233" i="29"/>
  <c r="R233" i="29"/>
  <c r="H233" i="29"/>
  <c r="B233" i="29"/>
  <c r="I233" i="29"/>
  <c r="O233" i="29"/>
  <c r="V233" i="29"/>
  <c r="P233" i="29"/>
  <c r="M233" i="29"/>
  <c r="T233" i="29"/>
  <c r="G233" i="29"/>
  <c r="J233" i="29"/>
  <c r="E233" i="29"/>
  <c r="C233" i="29"/>
  <c r="Q233" i="29"/>
  <c r="AF238" i="29"/>
  <c r="A234" i="29"/>
  <c r="G233" i="26"/>
  <c r="D233" i="26"/>
  <c r="M233" i="26"/>
  <c r="I233" i="26"/>
  <c r="F233" i="26"/>
  <c r="L233" i="26"/>
  <c r="K233" i="26"/>
  <c r="J233" i="26"/>
  <c r="B233" i="26"/>
  <c r="H233" i="26"/>
  <c r="C233" i="26"/>
  <c r="E233" i="26"/>
  <c r="W241" i="26"/>
  <c r="A234" i="26"/>
  <c r="AA242" i="22"/>
  <c r="A235" i="22"/>
  <c r="B234" i="22"/>
  <c r="G234" i="22"/>
  <c r="J234" i="22"/>
  <c r="I234" i="22"/>
  <c r="H234" i="22"/>
  <c r="K234" i="22"/>
  <c r="C234" i="22"/>
  <c r="M234" i="22"/>
  <c r="F234" i="22"/>
  <c r="D234" i="22"/>
  <c r="N234" i="22"/>
  <c r="O234" i="22"/>
  <c r="L234" i="22"/>
  <c r="E234" i="22"/>
  <c r="Q234" i="22"/>
  <c r="P234" i="22"/>
  <c r="A311" i="23"/>
  <c r="AA317" i="23"/>
  <c r="K234" i="20"/>
  <c r="B228" i="19" s="1"/>
  <c r="A235" i="20"/>
  <c r="S236" i="15"/>
  <c r="A234" i="15"/>
  <c r="C233" i="15"/>
  <c r="E233" i="15"/>
  <c r="B233" i="15"/>
  <c r="I233" i="15"/>
  <c r="H233" i="15"/>
  <c r="G233" i="15"/>
  <c r="F233" i="15"/>
  <c r="D233" i="15"/>
  <c r="Q242" i="25"/>
  <c r="AA263" i="21"/>
  <c r="G234" i="21"/>
  <c r="O234" i="21"/>
  <c r="Q234" i="21"/>
  <c r="M234" i="21"/>
  <c r="J234" i="21"/>
  <c r="C234" i="21"/>
  <c r="F234" i="21"/>
  <c r="N234" i="21"/>
  <c r="B234" i="21"/>
  <c r="L234" i="21"/>
  <c r="E234" i="21"/>
  <c r="P234" i="21"/>
  <c r="H234" i="21"/>
  <c r="I234" i="21"/>
  <c r="K234" i="21"/>
  <c r="D234" i="21"/>
  <c r="A235" i="21"/>
  <c r="AF241" i="20"/>
  <c r="D235" i="25"/>
  <c r="F235" i="25"/>
  <c r="G235" i="25"/>
  <c r="C235" i="25"/>
  <c r="B235" i="25"/>
  <c r="E235" i="25"/>
  <c r="A236" i="25"/>
  <c r="J233" i="28"/>
  <c r="B233" i="28"/>
  <c r="D233" i="28"/>
  <c r="F233" i="28"/>
  <c r="O233" i="28"/>
  <c r="G233" i="28"/>
  <c r="Q233" i="28"/>
  <c r="N233" i="28"/>
  <c r="E233" i="28"/>
  <c r="P233" i="28"/>
  <c r="K233" i="28"/>
  <c r="I233" i="28"/>
  <c r="H233" i="28"/>
  <c r="C233" i="28"/>
  <c r="M233" i="28"/>
  <c r="L233" i="28"/>
  <c r="AA241" i="28"/>
  <c r="A234" i="28"/>
  <c r="C236" i="16"/>
  <c r="E236" i="16"/>
  <c r="G236" i="16"/>
  <c r="F236" i="16"/>
  <c r="H236" i="16"/>
  <c r="D236" i="16"/>
  <c r="B236" i="16"/>
  <c r="I236" i="16"/>
  <c r="S241" i="16"/>
  <c r="A237" i="16"/>
  <c r="AF239" i="29" l="1"/>
  <c r="A235" i="29"/>
  <c r="F234" i="29"/>
  <c r="P234" i="29"/>
  <c r="C234" i="26"/>
  <c r="J234" i="26"/>
  <c r="E234" i="26"/>
  <c r="H234" i="26"/>
  <c r="G234" i="26"/>
  <c r="I234" i="26"/>
  <c r="K234" i="26"/>
  <c r="L234" i="26"/>
  <c r="M234" i="26"/>
  <c r="D234" i="26"/>
  <c r="B234" i="26"/>
  <c r="F234" i="26"/>
  <c r="W242" i="26"/>
  <c r="A235" i="26"/>
  <c r="AA318" i="23"/>
  <c r="A312" i="23"/>
  <c r="K235" i="20"/>
  <c r="B229" i="19" s="1"/>
  <c r="A236" i="20"/>
  <c r="D235" i="22"/>
  <c r="I235" i="22"/>
  <c r="K235" i="22"/>
  <c r="F235" i="22"/>
  <c r="E235" i="22"/>
  <c r="N235" i="22"/>
  <c r="C235" i="22"/>
  <c r="P235" i="22"/>
  <c r="G235" i="22"/>
  <c r="J235" i="22"/>
  <c r="B235" i="22"/>
  <c r="M235" i="22"/>
  <c r="O235" i="22"/>
  <c r="Q235" i="22"/>
  <c r="H235" i="22"/>
  <c r="L235" i="22"/>
  <c r="AA243" i="22"/>
  <c r="A236" i="22"/>
  <c r="D234" i="15"/>
  <c r="B234" i="15"/>
  <c r="E234" i="15"/>
  <c r="F234" i="15"/>
  <c r="C234" i="15"/>
  <c r="H234" i="15"/>
  <c r="I234" i="15"/>
  <c r="G234" i="15"/>
  <c r="S237" i="15"/>
  <c r="A235" i="15"/>
  <c r="Q243" i="25"/>
  <c r="AA242" i="28"/>
  <c r="A235" i="28"/>
  <c r="G236" i="25"/>
  <c r="F236" i="25"/>
  <c r="C236" i="25"/>
  <c r="B236" i="25"/>
  <c r="E236" i="25"/>
  <c r="D236" i="25"/>
  <c r="A237" i="25"/>
  <c r="B234" i="28"/>
  <c r="K234" i="28"/>
  <c r="J234" i="28"/>
  <c r="L234" i="28"/>
  <c r="E234" i="28"/>
  <c r="I234" i="28"/>
  <c r="M234" i="28"/>
  <c r="F234" i="28"/>
  <c r="N234" i="28"/>
  <c r="O234" i="28"/>
  <c r="P234" i="28"/>
  <c r="D234" i="28"/>
  <c r="C234" i="28"/>
  <c r="Q234" i="28"/>
  <c r="G234" i="28"/>
  <c r="H234" i="28"/>
  <c r="M235" i="21"/>
  <c r="N235" i="21"/>
  <c r="J235" i="21"/>
  <c r="F235" i="21"/>
  <c r="H235" i="21"/>
  <c r="B235" i="21"/>
  <c r="O235" i="21"/>
  <c r="L235" i="21"/>
  <c r="P235" i="21"/>
  <c r="E235" i="21"/>
  <c r="G235" i="21"/>
  <c r="C235" i="21"/>
  <c r="K235" i="21"/>
  <c r="I235" i="21"/>
  <c r="Q235" i="21"/>
  <c r="D235" i="21"/>
  <c r="A236" i="21"/>
  <c r="AA264" i="21"/>
  <c r="AF242" i="20"/>
  <c r="H237" i="16"/>
  <c r="D237" i="16"/>
  <c r="C237" i="16"/>
  <c r="F237" i="16"/>
  <c r="G237" i="16"/>
  <c r="B237" i="16"/>
  <c r="I237" i="16"/>
  <c r="E237" i="16"/>
  <c r="S242" i="16"/>
  <c r="A238" i="16"/>
  <c r="F235" i="29" l="1"/>
  <c r="P235" i="29"/>
  <c r="AF240" i="29"/>
  <c r="A236" i="29"/>
  <c r="L235" i="26"/>
  <c r="J235" i="26"/>
  <c r="F235" i="26"/>
  <c r="G235" i="26"/>
  <c r="D235" i="26"/>
  <c r="K235" i="26"/>
  <c r="C235" i="26"/>
  <c r="B235" i="26"/>
  <c r="H235" i="26"/>
  <c r="M235" i="26"/>
  <c r="E235" i="26"/>
  <c r="I235" i="26"/>
  <c r="W243" i="26"/>
  <c r="A236" i="26"/>
  <c r="K236" i="20"/>
  <c r="B230" i="19" s="1"/>
  <c r="A237" i="20"/>
  <c r="M236" i="22"/>
  <c r="D236" i="22"/>
  <c r="C236" i="22"/>
  <c r="P236" i="22"/>
  <c r="O236" i="22"/>
  <c r="Q236" i="22"/>
  <c r="E236" i="22"/>
  <c r="J236" i="22"/>
  <c r="G236" i="22"/>
  <c r="L236" i="22"/>
  <c r="H236" i="22"/>
  <c r="N236" i="22"/>
  <c r="F236" i="22"/>
  <c r="I236" i="22"/>
  <c r="K236" i="22"/>
  <c r="B236" i="22"/>
  <c r="AA244" i="22"/>
  <c r="A237" i="22"/>
  <c r="AA319" i="23"/>
  <c r="A313" i="23"/>
  <c r="E235" i="15"/>
  <c r="G235" i="15"/>
  <c r="I235" i="15"/>
  <c r="H235" i="15"/>
  <c r="D235" i="15"/>
  <c r="C235" i="15"/>
  <c r="F235" i="15"/>
  <c r="B235" i="15"/>
  <c r="S238" i="15"/>
  <c r="A236" i="15"/>
  <c r="AF243" i="20"/>
  <c r="AA265" i="21"/>
  <c r="K235" i="28"/>
  <c r="L235" i="28"/>
  <c r="M235" i="28"/>
  <c r="B235" i="28"/>
  <c r="O235" i="28"/>
  <c r="E235" i="28"/>
  <c r="F235" i="28"/>
  <c r="G235" i="28"/>
  <c r="D235" i="28"/>
  <c r="I235" i="28"/>
  <c r="P235" i="28"/>
  <c r="C235" i="28"/>
  <c r="H235" i="28"/>
  <c r="J235" i="28"/>
  <c r="N235" i="28"/>
  <c r="Q235" i="28"/>
  <c r="AA243" i="28"/>
  <c r="A236" i="28"/>
  <c r="C236" i="21"/>
  <c r="N236" i="21"/>
  <c r="I236" i="21"/>
  <c r="G236" i="21"/>
  <c r="O236" i="21"/>
  <c r="B236" i="21"/>
  <c r="Q236" i="21"/>
  <c r="J236" i="21"/>
  <c r="K236" i="21"/>
  <c r="H236" i="21"/>
  <c r="E236" i="21"/>
  <c r="M236" i="21"/>
  <c r="P236" i="21"/>
  <c r="L236" i="21"/>
  <c r="D236" i="21"/>
  <c r="F236" i="21"/>
  <c r="A237" i="21"/>
  <c r="Q244" i="25"/>
  <c r="F237" i="25"/>
  <c r="D237" i="25"/>
  <c r="B237" i="25"/>
  <c r="G237" i="25"/>
  <c r="C237" i="25"/>
  <c r="E237" i="25"/>
  <c r="A238" i="25"/>
  <c r="I238" i="16"/>
  <c r="F238" i="16"/>
  <c r="E238" i="16"/>
  <c r="G238" i="16"/>
  <c r="C238" i="16"/>
  <c r="B238" i="16"/>
  <c r="H238" i="16"/>
  <c r="D238" i="16"/>
  <c r="S243" i="16"/>
  <c r="A239" i="16"/>
  <c r="F236" i="29" l="1"/>
  <c r="P236" i="29"/>
  <c r="AF241" i="29"/>
  <c r="A237" i="29"/>
  <c r="H236" i="26"/>
  <c r="I236" i="26"/>
  <c r="B236" i="26"/>
  <c r="G236" i="26"/>
  <c r="M236" i="26"/>
  <c r="F236" i="26"/>
  <c r="E236" i="26"/>
  <c r="D236" i="26"/>
  <c r="C236" i="26"/>
  <c r="J236" i="26"/>
  <c r="K236" i="26"/>
  <c r="L236" i="26"/>
  <c r="W244" i="26"/>
  <c r="A237" i="26"/>
  <c r="AA245" i="22"/>
  <c r="A238" i="22"/>
  <c r="AA320" i="23"/>
  <c r="A314" i="23"/>
  <c r="F237" i="22"/>
  <c r="C237" i="22"/>
  <c r="O237" i="22"/>
  <c r="B237" i="22"/>
  <c r="G237" i="22"/>
  <c r="I237" i="22"/>
  <c r="D237" i="22"/>
  <c r="H237" i="22"/>
  <c r="M237" i="22"/>
  <c r="P237" i="22"/>
  <c r="K237" i="22"/>
  <c r="L237" i="22"/>
  <c r="E237" i="22"/>
  <c r="N237" i="22"/>
  <c r="J237" i="22"/>
  <c r="Q237" i="22"/>
  <c r="K237" i="20"/>
  <c r="B231" i="19" s="1"/>
  <c r="A238" i="20"/>
  <c r="G236" i="15"/>
  <c r="F236" i="15"/>
  <c r="D236" i="15"/>
  <c r="B236" i="15"/>
  <c r="C236" i="15"/>
  <c r="H236" i="15"/>
  <c r="E236" i="15"/>
  <c r="I236" i="15"/>
  <c r="A237" i="15"/>
  <c r="S239" i="15"/>
  <c r="C236" i="28"/>
  <c r="B236" i="28"/>
  <c r="L236" i="28"/>
  <c r="N236" i="28"/>
  <c r="I236" i="28"/>
  <c r="P236" i="28"/>
  <c r="D236" i="28"/>
  <c r="J236" i="28"/>
  <c r="E236" i="28"/>
  <c r="O236" i="28"/>
  <c r="Q236" i="28"/>
  <c r="H236" i="28"/>
  <c r="F236" i="28"/>
  <c r="G236" i="28"/>
  <c r="M236" i="28"/>
  <c r="K236" i="28"/>
  <c r="Q245" i="25"/>
  <c r="AA244" i="28"/>
  <c r="A237" i="28"/>
  <c r="AA266" i="21"/>
  <c r="C238" i="25"/>
  <c r="E238" i="25"/>
  <c r="B238" i="25"/>
  <c r="G238" i="25"/>
  <c r="D238" i="25"/>
  <c r="F238" i="25"/>
  <c r="A239" i="25"/>
  <c r="M237" i="21"/>
  <c r="F237" i="21"/>
  <c r="P237" i="21"/>
  <c r="L237" i="21"/>
  <c r="G237" i="21"/>
  <c r="N237" i="21"/>
  <c r="B237" i="21"/>
  <c r="C237" i="21"/>
  <c r="H237" i="21"/>
  <c r="K237" i="21"/>
  <c r="D237" i="21"/>
  <c r="E237" i="21"/>
  <c r="O237" i="21"/>
  <c r="J237" i="21"/>
  <c r="I237" i="21"/>
  <c r="Q237" i="21"/>
  <c r="A238" i="21"/>
  <c r="AF244" i="20"/>
  <c r="H239" i="16"/>
  <c r="I239" i="16"/>
  <c r="D239" i="16"/>
  <c r="F239" i="16"/>
  <c r="E239" i="16"/>
  <c r="B239" i="16"/>
  <c r="C239" i="16"/>
  <c r="G239" i="16"/>
  <c r="S244" i="16"/>
  <c r="A240" i="16"/>
  <c r="F237" i="29" l="1"/>
  <c r="P237" i="29"/>
  <c r="AF242" i="29"/>
  <c r="A238" i="29"/>
  <c r="I237" i="26"/>
  <c r="C237" i="26"/>
  <c r="F237" i="26"/>
  <c r="D237" i="26"/>
  <c r="J237" i="26"/>
  <c r="L237" i="26"/>
  <c r="G237" i="26"/>
  <c r="M237" i="26"/>
  <c r="B237" i="26"/>
  <c r="E237" i="26"/>
  <c r="H237" i="26"/>
  <c r="K237" i="26"/>
  <c r="W245" i="26"/>
  <c r="A238" i="26"/>
  <c r="K238" i="20"/>
  <c r="B232" i="19" s="1"/>
  <c r="A239" i="20"/>
  <c r="AA321" i="23"/>
  <c r="A315" i="23"/>
  <c r="C238" i="22"/>
  <c r="O238" i="22"/>
  <c r="N238" i="22"/>
  <c r="B238" i="22"/>
  <c r="Q238" i="22"/>
  <c r="D238" i="22"/>
  <c r="E238" i="22"/>
  <c r="M238" i="22"/>
  <c r="I238" i="22"/>
  <c r="P238" i="22"/>
  <c r="K238" i="22"/>
  <c r="L238" i="22"/>
  <c r="F238" i="22"/>
  <c r="J238" i="22"/>
  <c r="H238" i="22"/>
  <c r="G238" i="22"/>
  <c r="AA246" i="22"/>
  <c r="A239" i="22"/>
  <c r="S240" i="15"/>
  <c r="A238" i="15"/>
  <c r="I237" i="15"/>
  <c r="G237" i="15"/>
  <c r="C237" i="15"/>
  <c r="E237" i="15"/>
  <c r="D237" i="15"/>
  <c r="H237" i="15"/>
  <c r="B237" i="15"/>
  <c r="F237" i="15"/>
  <c r="Q246" i="25"/>
  <c r="AF245" i="20"/>
  <c r="AA267" i="21"/>
  <c r="E237" i="28"/>
  <c r="L237" i="28"/>
  <c r="K237" i="28"/>
  <c r="G237" i="28"/>
  <c r="D237" i="28"/>
  <c r="B237" i="28"/>
  <c r="J237" i="28"/>
  <c r="H237" i="28"/>
  <c r="N237" i="28"/>
  <c r="M237" i="28"/>
  <c r="Q237" i="28"/>
  <c r="C237" i="28"/>
  <c r="F237" i="28"/>
  <c r="I237" i="28"/>
  <c r="O237" i="28"/>
  <c r="P237" i="28"/>
  <c r="Q238" i="21"/>
  <c r="O238" i="21"/>
  <c r="G238" i="21"/>
  <c r="D238" i="21"/>
  <c r="M238" i="21"/>
  <c r="K238" i="21"/>
  <c r="P238" i="21"/>
  <c r="F238" i="21"/>
  <c r="B238" i="21"/>
  <c r="J238" i="21"/>
  <c r="I238" i="21"/>
  <c r="N238" i="21"/>
  <c r="E238" i="21"/>
  <c r="L238" i="21"/>
  <c r="H238" i="21"/>
  <c r="C238" i="21"/>
  <c r="A239" i="21"/>
  <c r="C239" i="25"/>
  <c r="D239" i="25"/>
  <c r="G239" i="25"/>
  <c r="F239" i="25"/>
  <c r="E239" i="25"/>
  <c r="B239" i="25"/>
  <c r="A240" i="25"/>
  <c r="A238" i="28"/>
  <c r="AA245" i="28"/>
  <c r="E240" i="16"/>
  <c r="I240" i="16"/>
  <c r="D240" i="16"/>
  <c r="G240" i="16"/>
  <c r="B240" i="16"/>
  <c r="F240" i="16"/>
  <c r="C240" i="16"/>
  <c r="H240" i="16"/>
  <c r="S245" i="16"/>
  <c r="A241" i="16"/>
  <c r="F238" i="29" l="1"/>
  <c r="P238" i="29"/>
  <c r="AF243" i="29"/>
  <c r="A239" i="29"/>
  <c r="H238" i="26"/>
  <c r="K238" i="26"/>
  <c r="F238" i="26"/>
  <c r="I238" i="26"/>
  <c r="J238" i="26"/>
  <c r="B238" i="26"/>
  <c r="M238" i="26"/>
  <c r="G238" i="26"/>
  <c r="D238" i="26"/>
  <c r="C238" i="26"/>
  <c r="L238" i="26"/>
  <c r="E238" i="26"/>
  <c r="W246" i="26"/>
  <c r="A239" i="26"/>
  <c r="AA322" i="23"/>
  <c r="A316" i="23"/>
  <c r="G239" i="22"/>
  <c r="N239" i="22"/>
  <c r="E239" i="22"/>
  <c r="Q239" i="22"/>
  <c r="C239" i="22"/>
  <c r="M239" i="22"/>
  <c r="P239" i="22"/>
  <c r="H239" i="22"/>
  <c r="L239" i="22"/>
  <c r="F239" i="22"/>
  <c r="K239" i="22"/>
  <c r="J239" i="22"/>
  <c r="O239" i="22"/>
  <c r="B239" i="22"/>
  <c r="I239" i="22"/>
  <c r="D239" i="22"/>
  <c r="A240" i="22"/>
  <c r="AA247" i="22"/>
  <c r="K239" i="20"/>
  <c r="B233" i="19" s="1"/>
  <c r="A240" i="20"/>
  <c r="D238" i="15"/>
  <c r="I238" i="15"/>
  <c r="E238" i="15"/>
  <c r="H238" i="15"/>
  <c r="C238" i="15"/>
  <c r="G238" i="15"/>
  <c r="B238" i="15"/>
  <c r="F238" i="15"/>
  <c r="A239" i="15"/>
  <c r="S241" i="15"/>
  <c r="AA268" i="21"/>
  <c r="H238" i="28"/>
  <c r="N238" i="28"/>
  <c r="M238" i="28"/>
  <c r="C238" i="28"/>
  <c r="B238" i="28"/>
  <c r="O238" i="28"/>
  <c r="F238" i="28"/>
  <c r="I238" i="28"/>
  <c r="L238" i="28"/>
  <c r="J238" i="28"/>
  <c r="E238" i="28"/>
  <c r="P238" i="28"/>
  <c r="K238" i="28"/>
  <c r="G238" i="28"/>
  <c r="D238" i="28"/>
  <c r="Q238" i="28"/>
  <c r="Q247" i="25"/>
  <c r="AF246" i="20"/>
  <c r="E240" i="25"/>
  <c r="F240" i="25"/>
  <c r="C240" i="25"/>
  <c r="D240" i="25"/>
  <c r="B240" i="25"/>
  <c r="G240" i="25"/>
  <c r="A241" i="25"/>
  <c r="E239" i="21"/>
  <c r="K239" i="21"/>
  <c r="C239" i="21"/>
  <c r="F239" i="21"/>
  <c r="N239" i="21"/>
  <c r="M239" i="21"/>
  <c r="B239" i="21"/>
  <c r="Q239" i="21"/>
  <c r="D239" i="21"/>
  <c r="O239" i="21"/>
  <c r="H239" i="21"/>
  <c r="L239" i="21"/>
  <c r="G239" i="21"/>
  <c r="P239" i="21"/>
  <c r="I239" i="21"/>
  <c r="J239" i="21"/>
  <c r="A240" i="21"/>
  <c r="AA246" i="28"/>
  <c r="A239" i="28"/>
  <c r="D241" i="16"/>
  <c r="I241" i="16"/>
  <c r="G241" i="16"/>
  <c r="H241" i="16"/>
  <c r="E241" i="16"/>
  <c r="B241" i="16"/>
  <c r="F241" i="16"/>
  <c r="C241" i="16"/>
  <c r="S246" i="16"/>
  <c r="A242" i="16"/>
  <c r="F239" i="29" l="1"/>
  <c r="P239" i="29"/>
  <c r="AF244" i="29"/>
  <c r="A240" i="29"/>
  <c r="D239" i="26"/>
  <c r="I239" i="26"/>
  <c r="H239" i="26"/>
  <c r="J239" i="26"/>
  <c r="B239" i="26"/>
  <c r="L239" i="26"/>
  <c r="E239" i="26"/>
  <c r="F239" i="26"/>
  <c r="G239" i="26"/>
  <c r="M239" i="26"/>
  <c r="C239" i="26"/>
  <c r="K239" i="26"/>
  <c r="W247" i="26"/>
  <c r="A240" i="26"/>
  <c r="P240" i="22"/>
  <c r="D240" i="22"/>
  <c r="K240" i="22"/>
  <c r="F240" i="22"/>
  <c r="B240" i="22"/>
  <c r="N240" i="22"/>
  <c r="M240" i="22"/>
  <c r="L240" i="22"/>
  <c r="J240" i="22"/>
  <c r="E240" i="22"/>
  <c r="C240" i="22"/>
  <c r="H240" i="22"/>
  <c r="Q240" i="22"/>
  <c r="I240" i="22"/>
  <c r="O240" i="22"/>
  <c r="G240" i="22"/>
  <c r="K240" i="20"/>
  <c r="A241" i="20"/>
  <c r="A241" i="22"/>
  <c r="AA248" i="22"/>
  <c r="A317" i="23"/>
  <c r="AA323" i="23"/>
  <c r="S242" i="15"/>
  <c r="A240" i="15"/>
  <c r="E239" i="15"/>
  <c r="B239" i="15"/>
  <c r="C239" i="15"/>
  <c r="H239" i="15"/>
  <c r="G239" i="15"/>
  <c r="F239" i="15"/>
  <c r="I239" i="15"/>
  <c r="D239" i="15"/>
  <c r="K240" i="21"/>
  <c r="G240" i="21"/>
  <c r="B240" i="21"/>
  <c r="I240" i="21"/>
  <c r="E240" i="21"/>
  <c r="P240" i="21"/>
  <c r="M240" i="21"/>
  <c r="F240" i="21"/>
  <c r="J240" i="21"/>
  <c r="N240" i="21"/>
  <c r="C240" i="21"/>
  <c r="Q240" i="21"/>
  <c r="L240" i="21"/>
  <c r="D240" i="21"/>
  <c r="H240" i="21"/>
  <c r="O240" i="21"/>
  <c r="A241" i="21"/>
  <c r="AF247" i="20"/>
  <c r="F241" i="25"/>
  <c r="G241" i="25"/>
  <c r="C241" i="25"/>
  <c r="E241" i="25"/>
  <c r="D241" i="25"/>
  <c r="B241" i="25"/>
  <c r="A242" i="25"/>
  <c r="B239" i="28"/>
  <c r="G239" i="28"/>
  <c r="H239" i="28"/>
  <c r="D239" i="28"/>
  <c r="P239" i="28"/>
  <c r="O239" i="28"/>
  <c r="Q239" i="28"/>
  <c r="J239" i="28"/>
  <c r="I239" i="28"/>
  <c r="L239" i="28"/>
  <c r="M239" i="28"/>
  <c r="C239" i="28"/>
  <c r="E239" i="28"/>
  <c r="N239" i="28"/>
  <c r="F239" i="28"/>
  <c r="K239" i="28"/>
  <c r="AA247" i="28"/>
  <c r="A240" i="28"/>
  <c r="Q248" i="25"/>
  <c r="AA269" i="21"/>
  <c r="B242" i="16"/>
  <c r="G242" i="16"/>
  <c r="H242" i="16"/>
  <c r="E242" i="16"/>
  <c r="I242" i="16"/>
  <c r="F242" i="16"/>
  <c r="D242" i="16"/>
  <c r="C242" i="16"/>
  <c r="S247" i="16"/>
  <c r="A243" i="16"/>
  <c r="F240" i="29" l="1"/>
  <c r="P240" i="29"/>
  <c r="AF245" i="29"/>
  <c r="A241" i="29"/>
  <c r="D240" i="26"/>
  <c r="M240" i="26"/>
  <c r="L240" i="26"/>
  <c r="K240" i="26"/>
  <c r="J240" i="26"/>
  <c r="F240" i="26"/>
  <c r="C240" i="26"/>
  <c r="I240" i="26"/>
  <c r="B240" i="26"/>
  <c r="H240" i="26"/>
  <c r="G240" i="26"/>
  <c r="E240" i="26"/>
  <c r="W248" i="26"/>
  <c r="A241" i="26"/>
  <c r="D241" i="22"/>
  <c r="F241" i="22"/>
  <c r="C241" i="22"/>
  <c r="B241" i="22"/>
  <c r="P241" i="22"/>
  <c r="O241" i="22"/>
  <c r="E241" i="22"/>
  <c r="H241" i="22"/>
  <c r="K241" i="22"/>
  <c r="I241" i="22"/>
  <c r="G241" i="22"/>
  <c r="N241" i="22"/>
  <c r="Q241" i="22"/>
  <c r="L241" i="22"/>
  <c r="M241" i="22"/>
  <c r="J241" i="22"/>
  <c r="K241" i="20"/>
  <c r="A242" i="20"/>
  <c r="A318" i="23"/>
  <c r="AA324" i="23"/>
  <c r="A242" i="22"/>
  <c r="AA249" i="22"/>
  <c r="C240" i="15"/>
  <c r="I240" i="15"/>
  <c r="E240" i="15"/>
  <c r="B240" i="15"/>
  <c r="G240" i="15"/>
  <c r="F240" i="15"/>
  <c r="H240" i="15"/>
  <c r="D240" i="15"/>
  <c r="S243" i="15"/>
  <c r="A241" i="15"/>
  <c r="AA270" i="21"/>
  <c r="Q249" i="25"/>
  <c r="Q240" i="28"/>
  <c r="F240" i="28"/>
  <c r="K240" i="28"/>
  <c r="E240" i="28"/>
  <c r="L240" i="28"/>
  <c r="G240" i="28"/>
  <c r="H240" i="28"/>
  <c r="P240" i="28"/>
  <c r="C240" i="28"/>
  <c r="O240" i="28"/>
  <c r="I240" i="28"/>
  <c r="J240" i="28"/>
  <c r="M240" i="28"/>
  <c r="D240" i="28"/>
  <c r="N240" i="28"/>
  <c r="B240" i="28"/>
  <c r="C242" i="25"/>
  <c r="E242" i="25"/>
  <c r="B242" i="25"/>
  <c r="F242" i="25"/>
  <c r="G242" i="25"/>
  <c r="D242" i="25"/>
  <c r="A243" i="25"/>
  <c r="AF248" i="20"/>
  <c r="B241" i="21"/>
  <c r="H241" i="21"/>
  <c r="O241" i="21"/>
  <c r="D241" i="21"/>
  <c r="G241" i="21"/>
  <c r="J241" i="21"/>
  <c r="P241" i="21"/>
  <c r="F241" i="21"/>
  <c r="Q241" i="21"/>
  <c r="I241" i="21"/>
  <c r="N241" i="21"/>
  <c r="K241" i="21"/>
  <c r="L241" i="21"/>
  <c r="E241" i="21"/>
  <c r="C241" i="21"/>
  <c r="M241" i="21"/>
  <c r="A242" i="21"/>
  <c r="AA248" i="28"/>
  <c r="A241" i="28"/>
  <c r="D243" i="16"/>
  <c r="H243" i="16"/>
  <c r="E243" i="16"/>
  <c r="I243" i="16"/>
  <c r="G243" i="16"/>
  <c r="B243" i="16"/>
  <c r="F243" i="16"/>
  <c r="C243" i="16"/>
  <c r="S248" i="16"/>
  <c r="A244" i="16"/>
  <c r="F241" i="29" l="1"/>
  <c r="P241" i="29"/>
  <c r="AF246" i="29"/>
  <c r="A242" i="29"/>
  <c r="E241" i="26"/>
  <c r="K241" i="26"/>
  <c r="C241" i="26"/>
  <c r="H241" i="26"/>
  <c r="I241" i="26"/>
  <c r="G241" i="26"/>
  <c r="L241" i="26"/>
  <c r="B241" i="26"/>
  <c r="M241" i="26"/>
  <c r="F241" i="26"/>
  <c r="D241" i="26"/>
  <c r="J241" i="26"/>
  <c r="W249" i="26"/>
  <c r="A242" i="26"/>
  <c r="K242" i="20"/>
  <c r="A243" i="20"/>
  <c r="AA325" i="23"/>
  <c r="A319" i="23"/>
  <c r="AA250" i="22"/>
  <c r="A243" i="22"/>
  <c r="H242" i="22"/>
  <c r="D242" i="22"/>
  <c r="E242" i="22"/>
  <c r="C242" i="22"/>
  <c r="G242" i="22"/>
  <c r="J242" i="22"/>
  <c r="B242" i="22"/>
  <c r="K242" i="22"/>
  <c r="L242" i="22"/>
  <c r="Q242" i="22"/>
  <c r="F242" i="22"/>
  <c r="P242" i="22"/>
  <c r="N242" i="22"/>
  <c r="I242" i="22"/>
  <c r="O242" i="22"/>
  <c r="M242" i="22"/>
  <c r="B241" i="15"/>
  <c r="D241" i="15"/>
  <c r="C241" i="15"/>
  <c r="F241" i="15"/>
  <c r="G241" i="15"/>
  <c r="H241" i="15"/>
  <c r="E241" i="15"/>
  <c r="I241" i="15"/>
  <c r="S244" i="15"/>
  <c r="A242" i="15"/>
  <c r="G243" i="25"/>
  <c r="C243" i="25"/>
  <c r="B243" i="25"/>
  <c r="D243" i="25"/>
  <c r="F243" i="25"/>
  <c r="E243" i="25"/>
  <c r="A244" i="25"/>
  <c r="I241" i="28"/>
  <c r="F241" i="28"/>
  <c r="N241" i="28"/>
  <c r="K241" i="28"/>
  <c r="C241" i="28"/>
  <c r="L241" i="28"/>
  <c r="E241" i="28"/>
  <c r="J241" i="28"/>
  <c r="D241" i="28"/>
  <c r="O241" i="28"/>
  <c r="P241" i="28"/>
  <c r="Q241" i="28"/>
  <c r="G241" i="28"/>
  <c r="M241" i="28"/>
  <c r="H241" i="28"/>
  <c r="B241" i="28"/>
  <c r="AF249" i="20"/>
  <c r="Q250" i="25"/>
  <c r="B242" i="21"/>
  <c r="I242" i="21"/>
  <c r="M242" i="21"/>
  <c r="J242" i="21"/>
  <c r="L242" i="21"/>
  <c r="G242" i="21"/>
  <c r="P242" i="21"/>
  <c r="E242" i="21"/>
  <c r="D242" i="21"/>
  <c r="K242" i="21"/>
  <c r="O242" i="21"/>
  <c r="H242" i="21"/>
  <c r="N242" i="21"/>
  <c r="F242" i="21"/>
  <c r="Q242" i="21"/>
  <c r="C242" i="21"/>
  <c r="A243" i="21"/>
  <c r="AA249" i="28"/>
  <c r="A242" i="28"/>
  <c r="AA271" i="21"/>
  <c r="D244" i="16"/>
  <c r="F244" i="16"/>
  <c r="B244" i="16"/>
  <c r="I244" i="16"/>
  <c r="G244" i="16"/>
  <c r="H244" i="16"/>
  <c r="E244" i="16"/>
  <c r="C244" i="16"/>
  <c r="S249" i="16"/>
  <c r="A245" i="16"/>
  <c r="P242" i="29" l="1"/>
  <c r="F242" i="29"/>
  <c r="AF247" i="29"/>
  <c r="A243" i="29"/>
  <c r="B242" i="26"/>
  <c r="I242" i="26"/>
  <c r="C242" i="26"/>
  <c r="H242" i="26"/>
  <c r="J242" i="26"/>
  <c r="D242" i="26"/>
  <c r="F242" i="26"/>
  <c r="K242" i="26"/>
  <c r="G242" i="26"/>
  <c r="E242" i="26"/>
  <c r="M242" i="26"/>
  <c r="L242" i="26"/>
  <c r="W250" i="26"/>
  <c r="A243" i="26"/>
  <c r="G243" i="22"/>
  <c r="H243" i="22"/>
  <c r="P243" i="22"/>
  <c r="C243" i="22"/>
  <c r="N243" i="22"/>
  <c r="F243" i="22"/>
  <c r="L243" i="22"/>
  <c r="E243" i="22"/>
  <c r="D243" i="22"/>
  <c r="Q243" i="22"/>
  <c r="B243" i="22"/>
  <c r="K243" i="22"/>
  <c r="J243" i="22"/>
  <c r="I243" i="22"/>
  <c r="O243" i="22"/>
  <c r="M243" i="22"/>
  <c r="A244" i="22"/>
  <c r="AA251" i="22"/>
  <c r="AA326" i="23"/>
  <c r="A320" i="23"/>
  <c r="K243" i="20"/>
  <c r="A244" i="20"/>
  <c r="B242" i="15"/>
  <c r="G242" i="15"/>
  <c r="D242" i="15"/>
  <c r="E242" i="15"/>
  <c r="F242" i="15"/>
  <c r="C242" i="15"/>
  <c r="H242" i="15"/>
  <c r="I242" i="15"/>
  <c r="S245" i="15"/>
  <c r="A243" i="15"/>
  <c r="D244" i="25"/>
  <c r="B244" i="25"/>
  <c r="C244" i="25"/>
  <c r="G244" i="25"/>
  <c r="F244" i="25"/>
  <c r="E244" i="25"/>
  <c r="A245" i="25"/>
  <c r="AA272" i="21"/>
  <c r="AA250" i="28"/>
  <c r="A243" i="28"/>
  <c r="Q251" i="25"/>
  <c r="D243" i="21"/>
  <c r="J243" i="21"/>
  <c r="K243" i="21"/>
  <c r="L243" i="21"/>
  <c r="G243" i="21"/>
  <c r="B243" i="21"/>
  <c r="P243" i="21"/>
  <c r="M243" i="21"/>
  <c r="F243" i="21"/>
  <c r="I243" i="21"/>
  <c r="N243" i="21"/>
  <c r="Q243" i="21"/>
  <c r="O243" i="21"/>
  <c r="C243" i="21"/>
  <c r="E243" i="21"/>
  <c r="H243" i="21"/>
  <c r="A244" i="21"/>
  <c r="Q242" i="28"/>
  <c r="O242" i="28"/>
  <c r="P242" i="28"/>
  <c r="C242" i="28"/>
  <c r="N242" i="28"/>
  <c r="J242" i="28"/>
  <c r="G242" i="28"/>
  <c r="I242" i="28"/>
  <c r="D242" i="28"/>
  <c r="M242" i="28"/>
  <c r="F242" i="28"/>
  <c r="H242" i="28"/>
  <c r="E242" i="28"/>
  <c r="B242" i="28"/>
  <c r="L242" i="28"/>
  <c r="K242" i="28"/>
  <c r="AF250" i="20"/>
  <c r="F245" i="16"/>
  <c r="I245" i="16"/>
  <c r="H245" i="16"/>
  <c r="E245" i="16"/>
  <c r="D245" i="16"/>
  <c r="B245" i="16"/>
  <c r="C245" i="16"/>
  <c r="G245" i="16"/>
  <c r="S250" i="16"/>
  <c r="A246" i="16"/>
  <c r="P243" i="29" l="1"/>
  <c r="F243" i="29"/>
  <c r="AF248" i="29"/>
  <c r="A244" i="29"/>
  <c r="L243" i="26"/>
  <c r="F243" i="26"/>
  <c r="E243" i="26"/>
  <c r="K243" i="26"/>
  <c r="M243" i="26"/>
  <c r="G243" i="26"/>
  <c r="I243" i="26"/>
  <c r="J243" i="26"/>
  <c r="B243" i="26"/>
  <c r="C243" i="26"/>
  <c r="D243" i="26"/>
  <c r="H243" i="26"/>
  <c r="W251" i="26"/>
  <c r="A244" i="26"/>
  <c r="AA252" i="22"/>
  <c r="A245" i="22"/>
  <c r="G244" i="22"/>
  <c r="L244" i="22"/>
  <c r="C244" i="22"/>
  <c r="I244" i="22"/>
  <c r="J244" i="22"/>
  <c r="B244" i="22"/>
  <c r="M244" i="22"/>
  <c r="K244" i="22"/>
  <c r="H244" i="22"/>
  <c r="P244" i="22"/>
  <c r="D244" i="22"/>
  <c r="N244" i="22"/>
  <c r="O244" i="22"/>
  <c r="F244" i="22"/>
  <c r="E244" i="22"/>
  <c r="Q244" i="22"/>
  <c r="K244" i="20"/>
  <c r="A245" i="20"/>
  <c r="A321" i="23"/>
  <c r="AA327" i="23"/>
  <c r="F243" i="15"/>
  <c r="I243" i="15"/>
  <c r="D243" i="15"/>
  <c r="H243" i="15"/>
  <c r="B243" i="15"/>
  <c r="C243" i="15"/>
  <c r="E243" i="15"/>
  <c r="G243" i="15"/>
  <c r="A244" i="15"/>
  <c r="S246" i="15"/>
  <c r="Q252" i="25"/>
  <c r="P243" i="28"/>
  <c r="M243" i="28"/>
  <c r="G243" i="28"/>
  <c r="J243" i="28"/>
  <c r="Q243" i="28"/>
  <c r="F243" i="28"/>
  <c r="E243" i="28"/>
  <c r="K243" i="28"/>
  <c r="I243" i="28"/>
  <c r="L243" i="28"/>
  <c r="O243" i="28"/>
  <c r="C243" i="28"/>
  <c r="D243" i="28"/>
  <c r="B243" i="28"/>
  <c r="N243" i="28"/>
  <c r="H243" i="28"/>
  <c r="AA251" i="28"/>
  <c r="A244" i="28"/>
  <c r="AF251" i="20"/>
  <c r="M244" i="21"/>
  <c r="H244" i="21"/>
  <c r="E244" i="21"/>
  <c r="O244" i="21"/>
  <c r="B244" i="21"/>
  <c r="Q244" i="21"/>
  <c r="I244" i="21"/>
  <c r="J244" i="21"/>
  <c r="P244" i="21"/>
  <c r="K244" i="21"/>
  <c r="L244" i="21"/>
  <c r="D244" i="21"/>
  <c r="F244" i="21"/>
  <c r="C244" i="21"/>
  <c r="G244" i="21"/>
  <c r="N244" i="21"/>
  <c r="A245" i="21"/>
  <c r="AA273" i="21"/>
  <c r="D245" i="25"/>
  <c r="G245" i="25"/>
  <c r="B245" i="25"/>
  <c r="E245" i="25"/>
  <c r="C245" i="25"/>
  <c r="F245" i="25"/>
  <c r="A246" i="25"/>
  <c r="B246" i="16"/>
  <c r="E246" i="16"/>
  <c r="C246" i="16"/>
  <c r="F246" i="16"/>
  <c r="H246" i="16"/>
  <c r="D246" i="16"/>
  <c r="I246" i="16"/>
  <c r="G246" i="16"/>
  <c r="S251" i="16"/>
  <c r="A247" i="16"/>
  <c r="F244" i="29" l="1"/>
  <c r="P244" i="29"/>
  <c r="AF249" i="29"/>
  <c r="A245" i="29"/>
  <c r="G244" i="26"/>
  <c r="J244" i="26"/>
  <c r="F244" i="26"/>
  <c r="M244" i="26"/>
  <c r="E244" i="26"/>
  <c r="L244" i="26"/>
  <c r="C244" i="26"/>
  <c r="B244" i="26"/>
  <c r="D244" i="26"/>
  <c r="I244" i="26"/>
  <c r="H244" i="26"/>
  <c r="K244" i="26"/>
  <c r="W252" i="26"/>
  <c r="A245" i="26"/>
  <c r="K245" i="20"/>
  <c r="A246" i="20"/>
  <c r="A322" i="23"/>
  <c r="AA328" i="23"/>
  <c r="C245" i="22"/>
  <c r="D245" i="22"/>
  <c r="B245" i="22"/>
  <c r="Q245" i="22"/>
  <c r="K245" i="22"/>
  <c r="M245" i="22"/>
  <c r="E245" i="22"/>
  <c r="H245" i="22"/>
  <c r="N245" i="22"/>
  <c r="P245" i="22"/>
  <c r="F245" i="22"/>
  <c r="L245" i="22"/>
  <c r="J245" i="22"/>
  <c r="I245" i="22"/>
  <c r="O245" i="22"/>
  <c r="G245" i="22"/>
  <c r="A246" i="22"/>
  <c r="AA253" i="22"/>
  <c r="S247" i="15"/>
  <c r="A245" i="15"/>
  <c r="G244" i="15"/>
  <c r="B244" i="15"/>
  <c r="H244" i="15"/>
  <c r="C244" i="15"/>
  <c r="F244" i="15"/>
  <c r="E244" i="15"/>
  <c r="I244" i="15"/>
  <c r="D244" i="15"/>
  <c r="G244" i="28"/>
  <c r="N244" i="28"/>
  <c r="O244" i="28"/>
  <c r="B244" i="28"/>
  <c r="M244" i="28"/>
  <c r="C244" i="28"/>
  <c r="K244" i="28"/>
  <c r="I244" i="28"/>
  <c r="L244" i="28"/>
  <c r="E244" i="28"/>
  <c r="H244" i="28"/>
  <c r="F244" i="28"/>
  <c r="D244" i="28"/>
  <c r="Q244" i="28"/>
  <c r="P244" i="28"/>
  <c r="J244" i="28"/>
  <c r="AA252" i="28"/>
  <c r="A245" i="28"/>
  <c r="H245" i="21"/>
  <c r="J245" i="21"/>
  <c r="F245" i="21"/>
  <c r="B245" i="21"/>
  <c r="E245" i="21"/>
  <c r="I245" i="21"/>
  <c r="P245" i="21"/>
  <c r="L245" i="21"/>
  <c r="D245" i="21"/>
  <c r="C245" i="21"/>
  <c r="G245" i="21"/>
  <c r="K245" i="21"/>
  <c r="N245" i="21"/>
  <c r="O245" i="21"/>
  <c r="M245" i="21"/>
  <c r="Q245" i="21"/>
  <c r="A246" i="21"/>
  <c r="AF252" i="20"/>
  <c r="G246" i="25"/>
  <c r="E246" i="25"/>
  <c r="D246" i="25"/>
  <c r="C246" i="25"/>
  <c r="B246" i="25"/>
  <c r="F246" i="25"/>
  <c r="A247" i="25"/>
  <c r="AA274" i="21"/>
  <c r="Q253" i="25"/>
  <c r="E247" i="16"/>
  <c r="I247" i="16"/>
  <c r="C247" i="16"/>
  <c r="F247" i="16"/>
  <c r="H247" i="16"/>
  <c r="G247" i="16"/>
  <c r="B247" i="16"/>
  <c r="D247" i="16"/>
  <c r="S252" i="16"/>
  <c r="A248" i="16"/>
  <c r="F245" i="29" l="1"/>
  <c r="P245" i="29"/>
  <c r="AF250" i="29"/>
  <c r="A246" i="29"/>
  <c r="C245" i="26"/>
  <c r="E245" i="26"/>
  <c r="I245" i="26"/>
  <c r="J245" i="26"/>
  <c r="G245" i="26"/>
  <c r="M245" i="26"/>
  <c r="K245" i="26"/>
  <c r="F245" i="26"/>
  <c r="L245" i="26"/>
  <c r="B245" i="26"/>
  <c r="H245" i="26"/>
  <c r="D245" i="26"/>
  <c r="W253" i="26"/>
  <c r="A246" i="26"/>
  <c r="AA329" i="23"/>
  <c r="A323" i="23"/>
  <c r="A247" i="22"/>
  <c r="AA254" i="22"/>
  <c r="M246" i="22"/>
  <c r="J246" i="22"/>
  <c r="N246" i="22"/>
  <c r="L246" i="22"/>
  <c r="K246" i="22"/>
  <c r="E246" i="22"/>
  <c r="O246" i="22"/>
  <c r="G246" i="22"/>
  <c r="D246" i="22"/>
  <c r="F246" i="22"/>
  <c r="C246" i="22"/>
  <c r="Q246" i="22"/>
  <c r="I246" i="22"/>
  <c r="H246" i="22"/>
  <c r="P246" i="22"/>
  <c r="B246" i="22"/>
  <c r="K246" i="20"/>
  <c r="A247" i="20"/>
  <c r="I245" i="15"/>
  <c r="B245" i="15"/>
  <c r="H245" i="15"/>
  <c r="D245" i="15"/>
  <c r="G245" i="15"/>
  <c r="F245" i="15"/>
  <c r="C245" i="15"/>
  <c r="E245" i="15"/>
  <c r="A246" i="15"/>
  <c r="S248" i="15"/>
  <c r="O245" i="28"/>
  <c r="B245" i="28"/>
  <c r="D245" i="28"/>
  <c r="I245" i="28"/>
  <c r="L245" i="28"/>
  <c r="H245" i="28"/>
  <c r="J245" i="28"/>
  <c r="F245" i="28"/>
  <c r="P245" i="28"/>
  <c r="G245" i="28"/>
  <c r="M245" i="28"/>
  <c r="N245" i="28"/>
  <c r="Q245" i="28"/>
  <c r="C245" i="28"/>
  <c r="E245" i="28"/>
  <c r="K245" i="28"/>
  <c r="AA253" i="28"/>
  <c r="A246" i="28"/>
  <c r="I246" i="21"/>
  <c r="K246" i="21"/>
  <c r="M246" i="21"/>
  <c r="G246" i="21"/>
  <c r="L246" i="21"/>
  <c r="C246" i="21"/>
  <c r="P246" i="21"/>
  <c r="Q246" i="21"/>
  <c r="N246" i="21"/>
  <c r="F246" i="21"/>
  <c r="J246" i="21"/>
  <c r="O246" i="21"/>
  <c r="D246" i="21"/>
  <c r="E246" i="21"/>
  <c r="H246" i="21"/>
  <c r="B246" i="21"/>
  <c r="A247" i="21"/>
  <c r="Q254" i="25"/>
  <c r="AF253" i="20"/>
  <c r="AA275" i="21"/>
  <c r="E247" i="25"/>
  <c r="C247" i="25"/>
  <c r="F247" i="25"/>
  <c r="D247" i="25"/>
  <c r="B247" i="25"/>
  <c r="G247" i="25"/>
  <c r="A248" i="25"/>
  <c r="D248" i="16"/>
  <c r="H248" i="16"/>
  <c r="F248" i="16"/>
  <c r="B248" i="16"/>
  <c r="G248" i="16"/>
  <c r="I248" i="16"/>
  <c r="C248" i="16"/>
  <c r="E248" i="16"/>
  <c r="S253" i="16"/>
  <c r="A249" i="16"/>
  <c r="P246" i="29" l="1"/>
  <c r="F246" i="29"/>
  <c r="AF251" i="29"/>
  <c r="A247" i="29"/>
  <c r="I246" i="26"/>
  <c r="C246" i="26"/>
  <c r="L246" i="26"/>
  <c r="K246" i="26"/>
  <c r="D246" i="26"/>
  <c r="H246" i="26"/>
  <c r="G246" i="26"/>
  <c r="F246" i="26"/>
  <c r="B246" i="26"/>
  <c r="E246" i="26"/>
  <c r="J246" i="26"/>
  <c r="M246" i="26"/>
  <c r="W254" i="26"/>
  <c r="A247" i="26"/>
  <c r="K247" i="20"/>
  <c r="A248" i="20"/>
  <c r="AA255" i="22"/>
  <c r="A248" i="22"/>
  <c r="L247" i="22"/>
  <c r="E247" i="22"/>
  <c r="H247" i="22"/>
  <c r="B247" i="22"/>
  <c r="Q247" i="22"/>
  <c r="C247" i="22"/>
  <c r="N247" i="22"/>
  <c r="I247" i="22"/>
  <c r="F247" i="22"/>
  <c r="D247" i="22"/>
  <c r="K247" i="22"/>
  <c r="M247" i="22"/>
  <c r="J247" i="22"/>
  <c r="G247" i="22"/>
  <c r="P247" i="22"/>
  <c r="O247" i="22"/>
  <c r="A324" i="23"/>
  <c r="AA330" i="23"/>
  <c r="S249" i="15"/>
  <c r="A247" i="15"/>
  <c r="F246" i="15"/>
  <c r="I246" i="15"/>
  <c r="H246" i="15"/>
  <c r="B246" i="15"/>
  <c r="C246" i="15"/>
  <c r="G246" i="15"/>
  <c r="D246" i="15"/>
  <c r="E246" i="15"/>
  <c r="H246" i="28"/>
  <c r="J246" i="28"/>
  <c r="B246" i="28"/>
  <c r="G246" i="28"/>
  <c r="F246" i="28"/>
  <c r="D246" i="28"/>
  <c r="P246" i="28"/>
  <c r="N246" i="28"/>
  <c r="E246" i="28"/>
  <c r="O246" i="28"/>
  <c r="M246" i="28"/>
  <c r="I246" i="28"/>
  <c r="Q246" i="28"/>
  <c r="L246" i="28"/>
  <c r="C246" i="28"/>
  <c r="K246" i="28"/>
  <c r="AA254" i="28"/>
  <c r="A247" i="28"/>
  <c r="M247" i="21"/>
  <c r="B247" i="21"/>
  <c r="K247" i="21"/>
  <c r="F247" i="21"/>
  <c r="D247" i="21"/>
  <c r="N247" i="21"/>
  <c r="J247" i="21"/>
  <c r="G247" i="21"/>
  <c r="O247" i="21"/>
  <c r="E247" i="21"/>
  <c r="P247" i="21"/>
  <c r="L247" i="21"/>
  <c r="C247" i="21"/>
  <c r="I247" i="21"/>
  <c r="H247" i="21"/>
  <c r="Q247" i="21"/>
  <c r="A248" i="21"/>
  <c r="Q255" i="25"/>
  <c r="AA276" i="21"/>
  <c r="AF254" i="20"/>
  <c r="G248" i="25"/>
  <c r="C248" i="25"/>
  <c r="D248" i="25"/>
  <c r="E248" i="25"/>
  <c r="B248" i="25"/>
  <c r="F248" i="25"/>
  <c r="A249" i="25"/>
  <c r="F249" i="16"/>
  <c r="C249" i="16"/>
  <c r="B249" i="16"/>
  <c r="G249" i="16"/>
  <c r="D249" i="16"/>
  <c r="H249" i="16"/>
  <c r="E249" i="16"/>
  <c r="I249" i="16"/>
  <c r="S254" i="16"/>
  <c r="A250" i="16"/>
  <c r="F247" i="29" l="1"/>
  <c r="P247" i="29"/>
  <c r="AF252" i="29"/>
  <c r="A248" i="29"/>
  <c r="L247" i="26"/>
  <c r="K247" i="26"/>
  <c r="I247" i="26"/>
  <c r="H247" i="26"/>
  <c r="M247" i="26"/>
  <c r="G247" i="26"/>
  <c r="C247" i="26"/>
  <c r="J247" i="26"/>
  <c r="B247" i="26"/>
  <c r="D247" i="26"/>
  <c r="E247" i="26"/>
  <c r="F247" i="26"/>
  <c r="W255" i="26"/>
  <c r="A248" i="26"/>
  <c r="O248" i="22"/>
  <c r="L248" i="22"/>
  <c r="P248" i="22"/>
  <c r="G248" i="22"/>
  <c r="I248" i="22"/>
  <c r="J248" i="22"/>
  <c r="N248" i="22"/>
  <c r="F248" i="22"/>
  <c r="H248" i="22"/>
  <c r="Q248" i="22"/>
  <c r="M248" i="22"/>
  <c r="D248" i="22"/>
  <c r="C248" i="22"/>
  <c r="B248" i="22"/>
  <c r="E248" i="22"/>
  <c r="K248" i="22"/>
  <c r="AA256" i="22"/>
  <c r="A249" i="22"/>
  <c r="A325" i="23"/>
  <c r="AA331" i="23"/>
  <c r="K248" i="20"/>
  <c r="A249" i="20"/>
  <c r="C247" i="15"/>
  <c r="D247" i="15"/>
  <c r="F247" i="15"/>
  <c r="H247" i="15"/>
  <c r="B247" i="15"/>
  <c r="I247" i="15"/>
  <c r="E247" i="15"/>
  <c r="G247" i="15"/>
  <c r="S250" i="15"/>
  <c r="A248" i="15"/>
  <c r="AF255" i="20"/>
  <c r="AA277" i="21"/>
  <c r="AA255" i="28"/>
  <c r="A248" i="28"/>
  <c r="N247" i="28"/>
  <c r="P247" i="28"/>
  <c r="F247" i="28"/>
  <c r="O247" i="28"/>
  <c r="G247" i="28"/>
  <c r="B247" i="28"/>
  <c r="L247" i="28"/>
  <c r="I247" i="28"/>
  <c r="E247" i="28"/>
  <c r="K247" i="28"/>
  <c r="J247" i="28"/>
  <c r="Q247" i="28"/>
  <c r="D247" i="28"/>
  <c r="C247" i="28"/>
  <c r="H247" i="28"/>
  <c r="M247" i="28"/>
  <c r="C248" i="21"/>
  <c r="P248" i="21"/>
  <c r="K248" i="21"/>
  <c r="J248" i="21"/>
  <c r="Q248" i="21"/>
  <c r="E248" i="21"/>
  <c r="O248" i="21"/>
  <c r="L248" i="21"/>
  <c r="M248" i="21"/>
  <c r="B248" i="21"/>
  <c r="H248" i="21"/>
  <c r="D248" i="21"/>
  <c r="F248" i="21"/>
  <c r="I248" i="21"/>
  <c r="N248" i="21"/>
  <c r="G248" i="21"/>
  <c r="A249" i="21"/>
  <c r="Q256" i="25"/>
  <c r="E249" i="25"/>
  <c r="D249" i="25"/>
  <c r="B249" i="25"/>
  <c r="F249" i="25"/>
  <c r="G249" i="25"/>
  <c r="C249" i="25"/>
  <c r="A250" i="25"/>
  <c r="I250" i="16"/>
  <c r="H250" i="16"/>
  <c r="E250" i="16"/>
  <c r="G250" i="16"/>
  <c r="C250" i="16"/>
  <c r="B250" i="16"/>
  <c r="F250" i="16"/>
  <c r="D250" i="16"/>
  <c r="S255" i="16"/>
  <c r="A251" i="16"/>
  <c r="F248" i="29" l="1"/>
  <c r="P248" i="29"/>
  <c r="AF253" i="29"/>
  <c r="A249" i="29"/>
  <c r="L248" i="26"/>
  <c r="D248" i="26"/>
  <c r="J248" i="26"/>
  <c r="E248" i="26"/>
  <c r="F248" i="26"/>
  <c r="B248" i="26"/>
  <c r="H248" i="26"/>
  <c r="C248" i="26"/>
  <c r="G248" i="26"/>
  <c r="M248" i="26"/>
  <c r="K248" i="26"/>
  <c r="I248" i="26"/>
  <c r="W256" i="26"/>
  <c r="A249" i="26"/>
  <c r="I249" i="22"/>
  <c r="E249" i="22"/>
  <c r="H249" i="22"/>
  <c r="P249" i="22"/>
  <c r="D249" i="22"/>
  <c r="M249" i="22"/>
  <c r="Q249" i="22"/>
  <c r="C249" i="22"/>
  <c r="O249" i="22"/>
  <c r="K249" i="22"/>
  <c r="N249" i="22"/>
  <c r="J249" i="22"/>
  <c r="B249" i="22"/>
  <c r="F249" i="22"/>
  <c r="L249" i="22"/>
  <c r="G249" i="22"/>
  <c r="AA332" i="23"/>
  <c r="A326" i="23"/>
  <c r="AA257" i="22"/>
  <c r="A250" i="22"/>
  <c r="K249" i="20"/>
  <c r="A250" i="20"/>
  <c r="B248" i="15"/>
  <c r="H248" i="15"/>
  <c r="C248" i="15"/>
  <c r="I248" i="15"/>
  <c r="F248" i="15"/>
  <c r="E248" i="15"/>
  <c r="G248" i="15"/>
  <c r="D248" i="15"/>
  <c r="S251" i="15"/>
  <c r="A249" i="15"/>
  <c r="J249" i="21"/>
  <c r="E249" i="21"/>
  <c r="I249" i="21"/>
  <c r="G249" i="21"/>
  <c r="F249" i="21"/>
  <c r="C249" i="21"/>
  <c r="B249" i="21"/>
  <c r="P249" i="21"/>
  <c r="H249" i="21"/>
  <c r="Q249" i="21"/>
  <c r="O249" i="21"/>
  <c r="D249" i="21"/>
  <c r="M249" i="21"/>
  <c r="N249" i="21"/>
  <c r="K249" i="21"/>
  <c r="L249" i="21"/>
  <c r="A250" i="21"/>
  <c r="F250" i="25"/>
  <c r="E250" i="25"/>
  <c r="C250" i="25"/>
  <c r="G250" i="25"/>
  <c r="B250" i="25"/>
  <c r="D250" i="25"/>
  <c r="A251" i="25"/>
  <c r="C248" i="28"/>
  <c r="M248" i="28"/>
  <c r="H248" i="28"/>
  <c r="L248" i="28"/>
  <c r="D248" i="28"/>
  <c r="P248" i="28"/>
  <c r="G248" i="28"/>
  <c r="O248" i="28"/>
  <c r="Q248" i="28"/>
  <c r="K248" i="28"/>
  <c r="N248" i="28"/>
  <c r="E248" i="28"/>
  <c r="J248" i="28"/>
  <c r="B248" i="28"/>
  <c r="F248" i="28"/>
  <c r="I248" i="28"/>
  <c r="A249" i="28"/>
  <c r="AA256" i="28"/>
  <c r="AA278" i="21"/>
  <c r="AF256" i="20"/>
  <c r="Q257" i="25"/>
  <c r="C251" i="16"/>
  <c r="F251" i="16"/>
  <c r="E251" i="16"/>
  <c r="B251" i="16"/>
  <c r="I251" i="16"/>
  <c r="D251" i="16"/>
  <c r="H251" i="16"/>
  <c r="G251" i="16"/>
  <c r="S256" i="16"/>
  <c r="A252" i="16"/>
  <c r="F249" i="29" l="1"/>
  <c r="P249" i="29"/>
  <c r="AF254" i="29"/>
  <c r="A250" i="29"/>
  <c r="C249" i="26"/>
  <c r="M249" i="26"/>
  <c r="J249" i="26"/>
  <c r="E249" i="26"/>
  <c r="G249" i="26"/>
  <c r="F249" i="26"/>
  <c r="D249" i="26"/>
  <c r="K249" i="26"/>
  <c r="I249" i="26"/>
  <c r="B249" i="26"/>
  <c r="H249" i="26"/>
  <c r="L249" i="26"/>
  <c r="W257" i="26"/>
  <c r="A250" i="26"/>
  <c r="AA258" i="22"/>
  <c r="A251" i="22"/>
  <c r="A327" i="23"/>
  <c r="AA333" i="23"/>
  <c r="D250" i="22"/>
  <c r="P250" i="22"/>
  <c r="F250" i="22"/>
  <c r="C250" i="22"/>
  <c r="Q250" i="22"/>
  <c r="J250" i="22"/>
  <c r="L250" i="22"/>
  <c r="I250" i="22"/>
  <c r="N250" i="22"/>
  <c r="M250" i="22"/>
  <c r="E250" i="22"/>
  <c r="O250" i="22"/>
  <c r="G250" i="22"/>
  <c r="K250" i="22"/>
  <c r="H250" i="22"/>
  <c r="B250" i="22"/>
  <c r="K250" i="20"/>
  <c r="A251" i="20"/>
  <c r="H249" i="15"/>
  <c r="D249" i="15"/>
  <c r="F249" i="15"/>
  <c r="E249" i="15"/>
  <c r="I249" i="15"/>
  <c r="G249" i="15"/>
  <c r="C249" i="15"/>
  <c r="B249" i="15"/>
  <c r="S252" i="15"/>
  <c r="A250" i="15"/>
  <c r="AA279" i="21"/>
  <c r="B251" i="25"/>
  <c r="D251" i="25"/>
  <c r="G251" i="25"/>
  <c r="E251" i="25"/>
  <c r="C251" i="25"/>
  <c r="F251" i="25"/>
  <c r="A252" i="25"/>
  <c r="AF257" i="20"/>
  <c r="Q258" i="25"/>
  <c r="N250" i="21"/>
  <c r="I250" i="21"/>
  <c r="M250" i="21"/>
  <c r="F250" i="21"/>
  <c r="C250" i="21"/>
  <c r="B250" i="21"/>
  <c r="P250" i="21"/>
  <c r="E250" i="21"/>
  <c r="Q250" i="21"/>
  <c r="D250" i="21"/>
  <c r="G250" i="21"/>
  <c r="K250" i="21"/>
  <c r="L250" i="21"/>
  <c r="J250" i="21"/>
  <c r="O250" i="21"/>
  <c r="H250" i="21"/>
  <c r="A251" i="21"/>
  <c r="AA257" i="28"/>
  <c r="A250" i="28"/>
  <c r="M249" i="28"/>
  <c r="G249" i="28"/>
  <c r="I249" i="28"/>
  <c r="O249" i="28"/>
  <c r="F249" i="28"/>
  <c r="H249" i="28"/>
  <c r="L249" i="28"/>
  <c r="B249" i="28"/>
  <c r="C249" i="28"/>
  <c r="E249" i="28"/>
  <c r="K249" i="28"/>
  <c r="N249" i="28"/>
  <c r="Q249" i="28"/>
  <c r="J249" i="28"/>
  <c r="P249" i="28"/>
  <c r="D249" i="28"/>
  <c r="B252" i="16"/>
  <c r="F252" i="16"/>
  <c r="I252" i="16"/>
  <c r="E252" i="16"/>
  <c r="H252" i="16"/>
  <c r="C252" i="16"/>
  <c r="D252" i="16"/>
  <c r="G252" i="16"/>
  <c r="S257" i="16"/>
  <c r="A253" i="16"/>
  <c r="P250" i="29" l="1"/>
  <c r="F250" i="29"/>
  <c r="AF255" i="29"/>
  <c r="A251" i="29"/>
  <c r="F251" i="29" s="1"/>
  <c r="M250" i="26"/>
  <c r="C250" i="26"/>
  <c r="B250" i="26"/>
  <c r="I250" i="26"/>
  <c r="E250" i="26"/>
  <c r="J250" i="26"/>
  <c r="G250" i="26"/>
  <c r="D250" i="26"/>
  <c r="H250" i="26"/>
  <c r="L250" i="26"/>
  <c r="K250" i="26"/>
  <c r="F250" i="26"/>
  <c r="W258" i="26"/>
  <c r="A251" i="26"/>
  <c r="K251" i="20"/>
  <c r="A252" i="20"/>
  <c r="A328" i="23"/>
  <c r="AA334" i="23"/>
  <c r="C251" i="22"/>
  <c r="E251" i="22"/>
  <c r="J251" i="22"/>
  <c r="I251" i="22"/>
  <c r="N251" i="22"/>
  <c r="H251" i="22"/>
  <c r="O251" i="22"/>
  <c r="F251" i="22"/>
  <c r="M251" i="22"/>
  <c r="K251" i="22"/>
  <c r="P251" i="22"/>
  <c r="L251" i="22"/>
  <c r="B251" i="22"/>
  <c r="G251" i="22"/>
  <c r="Q251" i="22"/>
  <c r="D251" i="22"/>
  <c r="AA259" i="22"/>
  <c r="A252" i="22"/>
  <c r="G250" i="15"/>
  <c r="I250" i="15"/>
  <c r="H250" i="15"/>
  <c r="F250" i="15"/>
  <c r="B250" i="15"/>
  <c r="C250" i="15"/>
  <c r="E250" i="15"/>
  <c r="D250" i="15"/>
  <c r="S253" i="15"/>
  <c r="A251" i="15"/>
  <c r="AA258" i="28"/>
  <c r="A251" i="28"/>
  <c r="Q259" i="25"/>
  <c r="I251" i="21"/>
  <c r="B251" i="21"/>
  <c r="D251" i="21"/>
  <c r="N251" i="21"/>
  <c r="E251" i="21"/>
  <c r="O251" i="21"/>
  <c r="Q251" i="21"/>
  <c r="C251" i="21"/>
  <c r="M251" i="21"/>
  <c r="G251" i="21"/>
  <c r="L251" i="21"/>
  <c r="F251" i="21"/>
  <c r="K251" i="21"/>
  <c r="J251" i="21"/>
  <c r="H251" i="21"/>
  <c r="P251" i="21"/>
  <c r="A252" i="21"/>
  <c r="AF258" i="20"/>
  <c r="F252" i="25"/>
  <c r="E252" i="25"/>
  <c r="G252" i="25"/>
  <c r="D252" i="25"/>
  <c r="B252" i="25"/>
  <c r="C252" i="25"/>
  <c r="A253" i="25"/>
  <c r="O250" i="28"/>
  <c r="K250" i="28"/>
  <c r="E250" i="28"/>
  <c r="B250" i="28"/>
  <c r="J250" i="28"/>
  <c r="H250" i="28"/>
  <c r="F250" i="28"/>
  <c r="I250" i="28"/>
  <c r="Q250" i="28"/>
  <c r="L250" i="28"/>
  <c r="G250" i="28"/>
  <c r="N250" i="28"/>
  <c r="M250" i="28"/>
  <c r="D250" i="28"/>
  <c r="P250" i="28"/>
  <c r="C250" i="28"/>
  <c r="AA280" i="21"/>
  <c r="E253" i="16"/>
  <c r="H253" i="16"/>
  <c r="B253" i="16"/>
  <c r="G253" i="16"/>
  <c r="I253" i="16"/>
  <c r="C253" i="16"/>
  <c r="F253" i="16"/>
  <c r="D253" i="16"/>
  <c r="S258" i="16"/>
  <c r="A254" i="16"/>
  <c r="A329" i="23" l="1"/>
  <c r="AF256" i="29"/>
  <c r="A252" i="29"/>
  <c r="F252" i="29" s="1"/>
  <c r="I251" i="26"/>
  <c r="J251" i="26"/>
  <c r="K251" i="26"/>
  <c r="B251" i="26"/>
  <c r="G251" i="26"/>
  <c r="C251" i="26"/>
  <c r="E251" i="26"/>
  <c r="F251" i="26"/>
  <c r="H251" i="26"/>
  <c r="M251" i="26"/>
  <c r="L251" i="26"/>
  <c r="D251" i="26"/>
  <c r="W259" i="26"/>
  <c r="A252" i="26"/>
  <c r="P252" i="22"/>
  <c r="E252" i="22"/>
  <c r="J252" i="22"/>
  <c r="O252" i="22"/>
  <c r="B252" i="22"/>
  <c r="M252" i="22"/>
  <c r="D252" i="22"/>
  <c r="C252" i="22"/>
  <c r="G252" i="22"/>
  <c r="F252" i="22"/>
  <c r="Q252" i="22"/>
  <c r="K252" i="22"/>
  <c r="H252" i="22"/>
  <c r="L252" i="22"/>
  <c r="I252" i="22"/>
  <c r="N252" i="22"/>
  <c r="A253" i="22"/>
  <c r="AA260" i="22"/>
  <c r="K252" i="20"/>
  <c r="A253" i="20"/>
  <c r="D251" i="15"/>
  <c r="H251" i="15"/>
  <c r="G251" i="15"/>
  <c r="I251" i="15"/>
  <c r="F251" i="15"/>
  <c r="B251" i="15"/>
  <c r="E251" i="15"/>
  <c r="C251" i="15"/>
  <c r="S254" i="15"/>
  <c r="A252" i="15"/>
  <c r="G253" i="25"/>
  <c r="E253" i="25"/>
  <c r="B253" i="25"/>
  <c r="F253" i="25"/>
  <c r="C253" i="25"/>
  <c r="D253" i="25"/>
  <c r="A254" i="25"/>
  <c r="AA281" i="21"/>
  <c r="Q260" i="25"/>
  <c r="I252" i="21"/>
  <c r="F252" i="21"/>
  <c r="E252" i="21"/>
  <c r="L252" i="21"/>
  <c r="H252" i="21"/>
  <c r="J252" i="21"/>
  <c r="D252" i="21"/>
  <c r="M252" i="21"/>
  <c r="P252" i="21"/>
  <c r="N252" i="21"/>
  <c r="B252" i="21"/>
  <c r="O252" i="21"/>
  <c r="Q252" i="21"/>
  <c r="K252" i="21"/>
  <c r="C252" i="21"/>
  <c r="G252" i="21"/>
  <c r="A253" i="21"/>
  <c r="AF259" i="20"/>
  <c r="K251" i="28"/>
  <c r="D251" i="28"/>
  <c r="M251" i="28"/>
  <c r="I251" i="28"/>
  <c r="B251" i="28"/>
  <c r="J251" i="28"/>
  <c r="F251" i="28"/>
  <c r="P251" i="28"/>
  <c r="E251" i="28"/>
  <c r="C251" i="28"/>
  <c r="G251" i="28"/>
  <c r="L251" i="28"/>
  <c r="H251" i="28"/>
  <c r="O251" i="28"/>
  <c r="Q251" i="28"/>
  <c r="N251" i="28"/>
  <c r="AA259" i="28"/>
  <c r="A252" i="28"/>
  <c r="H254" i="16"/>
  <c r="G254" i="16"/>
  <c r="D254" i="16"/>
  <c r="F254" i="16"/>
  <c r="I254" i="16"/>
  <c r="E254" i="16"/>
  <c r="B254" i="16"/>
  <c r="C254" i="16"/>
  <c r="S259" i="16"/>
  <c r="A255" i="16"/>
  <c r="AF257" i="29" l="1"/>
  <c r="A253" i="29"/>
  <c r="F253" i="29" s="1"/>
  <c r="M252" i="26"/>
  <c r="L252" i="26"/>
  <c r="D252" i="26"/>
  <c r="J252" i="26"/>
  <c r="F252" i="26"/>
  <c r="B252" i="26"/>
  <c r="C252" i="26"/>
  <c r="I252" i="26"/>
  <c r="K252" i="26"/>
  <c r="G252" i="26"/>
  <c r="H252" i="26"/>
  <c r="E252" i="26"/>
  <c r="W260" i="26"/>
  <c r="A253" i="26"/>
  <c r="AA261" i="22"/>
  <c r="A254" i="22"/>
  <c r="G253" i="22"/>
  <c r="I253" i="22"/>
  <c r="Q253" i="22"/>
  <c r="D253" i="22"/>
  <c r="E253" i="22"/>
  <c r="J253" i="22"/>
  <c r="O253" i="22"/>
  <c r="B253" i="22"/>
  <c r="K253" i="22"/>
  <c r="C253" i="22"/>
  <c r="F253" i="22"/>
  <c r="L253" i="22"/>
  <c r="N253" i="22"/>
  <c r="M253" i="22"/>
  <c r="P253" i="22"/>
  <c r="H253" i="22"/>
  <c r="K253" i="20"/>
  <c r="A254" i="20"/>
  <c r="S255" i="15"/>
  <c r="A253" i="15"/>
  <c r="H252" i="15"/>
  <c r="B252" i="15"/>
  <c r="E252" i="15"/>
  <c r="G252" i="15"/>
  <c r="D252" i="15"/>
  <c r="I252" i="15"/>
  <c r="C252" i="15"/>
  <c r="F252" i="15"/>
  <c r="AA282" i="21"/>
  <c r="F254" i="25"/>
  <c r="C254" i="25"/>
  <c r="D254" i="25"/>
  <c r="E254" i="25"/>
  <c r="G254" i="25"/>
  <c r="B254" i="25"/>
  <c r="A255" i="25"/>
  <c r="L252" i="28"/>
  <c r="P252" i="28"/>
  <c r="G252" i="28"/>
  <c r="K252" i="28"/>
  <c r="I252" i="28"/>
  <c r="M252" i="28"/>
  <c r="Q252" i="28"/>
  <c r="N252" i="28"/>
  <c r="F252" i="28"/>
  <c r="H252" i="28"/>
  <c r="E252" i="28"/>
  <c r="C252" i="28"/>
  <c r="B252" i="28"/>
  <c r="J252" i="28"/>
  <c r="O252" i="28"/>
  <c r="D252" i="28"/>
  <c r="AA260" i="28"/>
  <c r="A253" i="28"/>
  <c r="AF260" i="20"/>
  <c r="G253" i="21"/>
  <c r="J253" i="21"/>
  <c r="F253" i="21"/>
  <c r="C253" i="21"/>
  <c r="E253" i="21"/>
  <c r="H253" i="21"/>
  <c r="P253" i="21"/>
  <c r="D253" i="21"/>
  <c r="N253" i="21"/>
  <c r="O253" i="21"/>
  <c r="L253" i="21"/>
  <c r="I253" i="21"/>
  <c r="Q253" i="21"/>
  <c r="M253" i="21"/>
  <c r="K253" i="21"/>
  <c r="B253" i="21"/>
  <c r="A254" i="21"/>
  <c r="Q261" i="25"/>
  <c r="C255" i="16"/>
  <c r="G255" i="16"/>
  <c r="I255" i="16"/>
  <c r="D255" i="16"/>
  <c r="E255" i="16"/>
  <c r="B255" i="16"/>
  <c r="F255" i="16"/>
  <c r="H255" i="16"/>
  <c r="S260" i="16"/>
  <c r="A256" i="16"/>
  <c r="AF258" i="29" l="1"/>
  <c r="A254" i="29"/>
  <c r="F254" i="29" s="1"/>
  <c r="J253" i="26"/>
  <c r="B253" i="26"/>
  <c r="K253" i="26"/>
  <c r="H253" i="26"/>
  <c r="D253" i="26"/>
  <c r="F253" i="26"/>
  <c r="C253" i="26"/>
  <c r="E253" i="26"/>
  <c r="M253" i="26"/>
  <c r="I253" i="26"/>
  <c r="L253" i="26"/>
  <c r="G253" i="26"/>
  <c r="W261" i="26"/>
  <c r="A254" i="26"/>
  <c r="K254" i="20"/>
  <c r="A255" i="20"/>
  <c r="E254" i="22"/>
  <c r="D254" i="22"/>
  <c r="Q254" i="22"/>
  <c r="K254" i="22"/>
  <c r="H254" i="22"/>
  <c r="F254" i="22"/>
  <c r="I254" i="22"/>
  <c r="J254" i="22"/>
  <c r="O254" i="22"/>
  <c r="C254" i="22"/>
  <c r="G254" i="22"/>
  <c r="L254" i="22"/>
  <c r="P254" i="22"/>
  <c r="N254" i="22"/>
  <c r="B254" i="22"/>
  <c r="M254" i="22"/>
  <c r="AA262" i="22"/>
  <c r="A255" i="22"/>
  <c r="I253" i="15"/>
  <c r="F253" i="15"/>
  <c r="G253" i="15"/>
  <c r="B253" i="15"/>
  <c r="H253" i="15"/>
  <c r="D253" i="15"/>
  <c r="E253" i="15"/>
  <c r="C253" i="15"/>
  <c r="A254" i="15"/>
  <c r="S256" i="15"/>
  <c r="AF261" i="20"/>
  <c r="D254" i="21"/>
  <c r="I254" i="21"/>
  <c r="K254" i="21"/>
  <c r="M254" i="21"/>
  <c r="L254" i="21"/>
  <c r="Q254" i="21"/>
  <c r="G254" i="21"/>
  <c r="B254" i="21"/>
  <c r="N254" i="21"/>
  <c r="F254" i="21"/>
  <c r="P254" i="21"/>
  <c r="E254" i="21"/>
  <c r="J254" i="21"/>
  <c r="H254" i="21"/>
  <c r="O254" i="21"/>
  <c r="C254" i="21"/>
  <c r="A255" i="21"/>
  <c r="Q262" i="25"/>
  <c r="Q253" i="28"/>
  <c r="N253" i="28"/>
  <c r="M253" i="28"/>
  <c r="J253" i="28"/>
  <c r="P253" i="28"/>
  <c r="H253" i="28"/>
  <c r="I253" i="28"/>
  <c r="C253" i="28"/>
  <c r="E253" i="28"/>
  <c r="G253" i="28"/>
  <c r="O253" i="28"/>
  <c r="K253" i="28"/>
  <c r="B253" i="28"/>
  <c r="L253" i="28"/>
  <c r="F253" i="28"/>
  <c r="D253" i="28"/>
  <c r="E255" i="25"/>
  <c r="G255" i="25"/>
  <c r="F255" i="25"/>
  <c r="C255" i="25"/>
  <c r="D255" i="25"/>
  <c r="B255" i="25"/>
  <c r="A256" i="25"/>
  <c r="AA261" i="28"/>
  <c r="A254" i="28"/>
  <c r="AA283" i="21"/>
  <c r="C256" i="16"/>
  <c r="G256" i="16"/>
  <c r="H256" i="16"/>
  <c r="F256" i="16"/>
  <c r="I256" i="16"/>
  <c r="E256" i="16"/>
  <c r="B256" i="16"/>
  <c r="D256" i="16"/>
  <c r="S261" i="16"/>
  <c r="A257" i="16"/>
  <c r="AF259" i="29" l="1"/>
  <c r="A255" i="29"/>
  <c r="F255" i="29" s="1"/>
  <c r="D254" i="26"/>
  <c r="C254" i="26"/>
  <c r="J254" i="26"/>
  <c r="M254" i="26"/>
  <c r="F254" i="26"/>
  <c r="K254" i="26"/>
  <c r="G254" i="26"/>
  <c r="B254" i="26"/>
  <c r="I254" i="26"/>
  <c r="E254" i="26"/>
  <c r="H254" i="26"/>
  <c r="L254" i="26"/>
  <c r="W262" i="26"/>
  <c r="A255" i="26"/>
  <c r="K255" i="20"/>
  <c r="A256" i="20"/>
  <c r="H255" i="22"/>
  <c r="P255" i="22"/>
  <c r="F255" i="22"/>
  <c r="I255" i="22"/>
  <c r="M255" i="22"/>
  <c r="O255" i="22"/>
  <c r="J255" i="22"/>
  <c r="D255" i="22"/>
  <c r="K255" i="22"/>
  <c r="Q255" i="22"/>
  <c r="B255" i="22"/>
  <c r="G255" i="22"/>
  <c r="L255" i="22"/>
  <c r="E255" i="22"/>
  <c r="C255" i="22"/>
  <c r="N255" i="22"/>
  <c r="AA263" i="22"/>
  <c r="A256" i="22"/>
  <c r="S257" i="15"/>
  <c r="A255" i="15"/>
  <c r="F254" i="15"/>
  <c r="D254" i="15"/>
  <c r="E254" i="15"/>
  <c r="H254" i="15"/>
  <c r="B254" i="15"/>
  <c r="I254" i="15"/>
  <c r="C254" i="15"/>
  <c r="G254" i="15"/>
  <c r="Q263" i="25"/>
  <c r="AA284" i="21"/>
  <c r="P254" i="28"/>
  <c r="H254" i="28"/>
  <c r="L254" i="28"/>
  <c r="F254" i="28"/>
  <c r="N254" i="28"/>
  <c r="E254" i="28"/>
  <c r="O254" i="28"/>
  <c r="J254" i="28"/>
  <c r="I254" i="28"/>
  <c r="D254" i="28"/>
  <c r="B254" i="28"/>
  <c r="K254" i="28"/>
  <c r="M254" i="28"/>
  <c r="G254" i="28"/>
  <c r="Q254" i="28"/>
  <c r="C254" i="28"/>
  <c r="AA262" i="28"/>
  <c r="A255" i="28"/>
  <c r="D256" i="25"/>
  <c r="F256" i="25"/>
  <c r="E256" i="25"/>
  <c r="B256" i="25"/>
  <c r="C256" i="25"/>
  <c r="G256" i="25"/>
  <c r="A257" i="25"/>
  <c r="I255" i="21"/>
  <c r="B255" i="21"/>
  <c r="Q255" i="21"/>
  <c r="D255" i="21"/>
  <c r="M255" i="21"/>
  <c r="G255" i="21"/>
  <c r="N255" i="21"/>
  <c r="C255" i="21"/>
  <c r="P255" i="21"/>
  <c r="F255" i="21"/>
  <c r="H255" i="21"/>
  <c r="J255" i="21"/>
  <c r="O255" i="21"/>
  <c r="K255" i="21"/>
  <c r="E255" i="21"/>
  <c r="L255" i="21"/>
  <c r="A256" i="21"/>
  <c r="AF262" i="20"/>
  <c r="H257" i="16"/>
  <c r="G257" i="16"/>
  <c r="I257" i="16"/>
  <c r="C257" i="16"/>
  <c r="B257" i="16"/>
  <c r="F257" i="16"/>
  <c r="D257" i="16"/>
  <c r="E257" i="16"/>
  <c r="S262" i="16"/>
  <c r="A258" i="16"/>
  <c r="AF260" i="29" l="1"/>
  <c r="A256" i="29"/>
  <c r="F256" i="29" s="1"/>
  <c r="L255" i="26"/>
  <c r="F255" i="26"/>
  <c r="G255" i="26"/>
  <c r="E255" i="26"/>
  <c r="C255" i="26"/>
  <c r="I255" i="26"/>
  <c r="M255" i="26"/>
  <c r="H255" i="26"/>
  <c r="K255" i="26"/>
  <c r="B255" i="26"/>
  <c r="D255" i="26"/>
  <c r="J255" i="26"/>
  <c r="W263" i="26"/>
  <c r="A256" i="26"/>
  <c r="AA264" i="22"/>
  <c r="A257" i="22"/>
  <c r="K256" i="22"/>
  <c r="J256" i="22"/>
  <c r="N256" i="22"/>
  <c r="B256" i="22"/>
  <c r="D256" i="22"/>
  <c r="C256" i="22"/>
  <c r="Q256" i="22"/>
  <c r="H256" i="22"/>
  <c r="O256" i="22"/>
  <c r="F256" i="22"/>
  <c r="P256" i="22"/>
  <c r="L256" i="22"/>
  <c r="I256" i="22"/>
  <c r="G256" i="22"/>
  <c r="E256" i="22"/>
  <c r="M256" i="22"/>
  <c r="K256" i="20"/>
  <c r="A257" i="20"/>
  <c r="D255" i="15"/>
  <c r="E255" i="15"/>
  <c r="C255" i="15"/>
  <c r="F255" i="15"/>
  <c r="B255" i="15"/>
  <c r="G255" i="15"/>
  <c r="I255" i="15"/>
  <c r="H255" i="15"/>
  <c r="S258" i="15"/>
  <c r="A256" i="15"/>
  <c r="AA285" i="21"/>
  <c r="M256" i="21"/>
  <c r="B256" i="21"/>
  <c r="Q256" i="21"/>
  <c r="E256" i="21"/>
  <c r="O256" i="21"/>
  <c r="C256" i="21"/>
  <c r="P256" i="21"/>
  <c r="F256" i="21"/>
  <c r="J256" i="21"/>
  <c r="N256" i="21"/>
  <c r="L256" i="21"/>
  <c r="K256" i="21"/>
  <c r="G256" i="21"/>
  <c r="H256" i="21"/>
  <c r="D256" i="21"/>
  <c r="I256" i="21"/>
  <c r="A257" i="21"/>
  <c r="AA263" i="28"/>
  <c r="A256" i="28"/>
  <c r="E257" i="25"/>
  <c r="C257" i="25"/>
  <c r="B257" i="25"/>
  <c r="D257" i="25"/>
  <c r="F257" i="25"/>
  <c r="G257" i="25"/>
  <c r="A258" i="25"/>
  <c r="AF263" i="20"/>
  <c r="Q264" i="25"/>
  <c r="F255" i="28"/>
  <c r="M255" i="28"/>
  <c r="D255" i="28"/>
  <c r="Q255" i="28"/>
  <c r="O255" i="28"/>
  <c r="P255" i="28"/>
  <c r="G255" i="28"/>
  <c r="K255" i="28"/>
  <c r="E255" i="28"/>
  <c r="H255" i="28"/>
  <c r="C255" i="28"/>
  <c r="J255" i="28"/>
  <c r="N255" i="28"/>
  <c r="B255" i="28"/>
  <c r="I255" i="28"/>
  <c r="L255" i="28"/>
  <c r="G258" i="16"/>
  <c r="C258" i="16"/>
  <c r="E258" i="16"/>
  <c r="F258" i="16"/>
  <c r="B258" i="16"/>
  <c r="D258" i="16"/>
  <c r="I258" i="16"/>
  <c r="H258" i="16"/>
  <c r="S263" i="16"/>
  <c r="A259" i="16"/>
  <c r="AF261" i="29" l="1"/>
  <c r="A257" i="29"/>
  <c r="F257" i="29" s="1"/>
  <c r="G256" i="26"/>
  <c r="K256" i="26"/>
  <c r="J256" i="26"/>
  <c r="D256" i="26"/>
  <c r="I256" i="26"/>
  <c r="M256" i="26"/>
  <c r="H256" i="26"/>
  <c r="B256" i="26"/>
  <c r="F256" i="26"/>
  <c r="C256" i="26"/>
  <c r="L256" i="26"/>
  <c r="E256" i="26"/>
  <c r="W264" i="26"/>
  <c r="A257" i="26"/>
  <c r="H257" i="22"/>
  <c r="E257" i="22"/>
  <c r="G257" i="22"/>
  <c r="M257" i="22"/>
  <c r="L257" i="22"/>
  <c r="K257" i="22"/>
  <c r="O257" i="22"/>
  <c r="C257" i="22"/>
  <c r="D257" i="22"/>
  <c r="P257" i="22"/>
  <c r="Q257" i="22"/>
  <c r="B257" i="22"/>
  <c r="N257" i="22"/>
  <c r="I257" i="22"/>
  <c r="J257" i="22"/>
  <c r="F257" i="22"/>
  <c r="A258" i="22"/>
  <c r="AA265" i="22"/>
  <c r="K257" i="20"/>
  <c r="A258" i="20"/>
  <c r="G256" i="15"/>
  <c r="D256" i="15"/>
  <c r="C256" i="15"/>
  <c r="B256" i="15"/>
  <c r="I256" i="15"/>
  <c r="F256" i="15"/>
  <c r="E256" i="15"/>
  <c r="H256" i="15"/>
  <c r="S259" i="15"/>
  <c r="A257" i="15"/>
  <c r="AF264" i="20"/>
  <c r="Q265" i="25"/>
  <c r="O256" i="28"/>
  <c r="H256" i="28"/>
  <c r="F256" i="28"/>
  <c r="C256" i="28"/>
  <c r="Q256" i="28"/>
  <c r="D256" i="28"/>
  <c r="E256" i="28"/>
  <c r="P256" i="28"/>
  <c r="K256" i="28"/>
  <c r="B256" i="28"/>
  <c r="G256" i="28"/>
  <c r="L256" i="28"/>
  <c r="N256" i="28"/>
  <c r="M256" i="28"/>
  <c r="I256" i="28"/>
  <c r="J256" i="28"/>
  <c r="AA264" i="28"/>
  <c r="A257" i="28"/>
  <c r="C258" i="25"/>
  <c r="B258" i="25"/>
  <c r="F258" i="25"/>
  <c r="G258" i="25"/>
  <c r="E258" i="25"/>
  <c r="D258" i="25"/>
  <c r="A259" i="25"/>
  <c r="Q257" i="21"/>
  <c r="M257" i="21"/>
  <c r="H257" i="21"/>
  <c r="P257" i="21"/>
  <c r="D257" i="21"/>
  <c r="N257" i="21"/>
  <c r="E257" i="21"/>
  <c r="C257" i="21"/>
  <c r="B257" i="21"/>
  <c r="O257" i="21"/>
  <c r="L257" i="21"/>
  <c r="F257" i="21"/>
  <c r="G257" i="21"/>
  <c r="J257" i="21"/>
  <c r="K257" i="21"/>
  <c r="I257" i="21"/>
  <c r="A258" i="21"/>
  <c r="AA286" i="21"/>
  <c r="E259" i="16"/>
  <c r="F259" i="16"/>
  <c r="I259" i="16"/>
  <c r="G259" i="16"/>
  <c r="B259" i="16"/>
  <c r="C259" i="16"/>
  <c r="H259" i="16"/>
  <c r="D259" i="16"/>
  <c r="S264" i="16"/>
  <c r="A260" i="16"/>
  <c r="AF262" i="29" l="1"/>
  <c r="A258" i="29"/>
  <c r="F258" i="29" s="1"/>
  <c r="H257" i="26"/>
  <c r="I257" i="26"/>
  <c r="J257" i="26"/>
  <c r="M257" i="26"/>
  <c r="F257" i="26"/>
  <c r="B257" i="26"/>
  <c r="G257" i="26"/>
  <c r="K257" i="26"/>
  <c r="L257" i="26"/>
  <c r="D257" i="26"/>
  <c r="C257" i="26"/>
  <c r="E257" i="26"/>
  <c r="W265" i="26"/>
  <c r="A258" i="26"/>
  <c r="AA266" i="22"/>
  <c r="A259" i="22"/>
  <c r="N258" i="22"/>
  <c r="K258" i="22"/>
  <c r="C258" i="22"/>
  <c r="I258" i="22"/>
  <c r="G258" i="22"/>
  <c r="P258" i="22"/>
  <c r="J258" i="22"/>
  <c r="B258" i="22"/>
  <c r="D258" i="22"/>
  <c r="M258" i="22"/>
  <c r="L258" i="22"/>
  <c r="F258" i="22"/>
  <c r="O258" i="22"/>
  <c r="E258" i="22"/>
  <c r="H258" i="22"/>
  <c r="Q258" i="22"/>
  <c r="K258" i="20"/>
  <c r="A259" i="20"/>
  <c r="I257" i="15"/>
  <c r="H257" i="15"/>
  <c r="B257" i="15"/>
  <c r="F257" i="15"/>
  <c r="G257" i="15"/>
  <c r="E257" i="15"/>
  <c r="D257" i="15"/>
  <c r="C257" i="15"/>
  <c r="S260" i="15"/>
  <c r="A258" i="15"/>
  <c r="E259" i="25"/>
  <c r="C259" i="25"/>
  <c r="D259" i="25"/>
  <c r="F259" i="25"/>
  <c r="B259" i="25"/>
  <c r="G259" i="25"/>
  <c r="A260" i="25"/>
  <c r="Q266" i="25"/>
  <c r="F257" i="28"/>
  <c r="M257" i="28"/>
  <c r="N257" i="28"/>
  <c r="D257" i="28"/>
  <c r="P257" i="28"/>
  <c r="G257" i="28"/>
  <c r="K257" i="28"/>
  <c r="B257" i="28"/>
  <c r="I257" i="28"/>
  <c r="J257" i="28"/>
  <c r="L257" i="28"/>
  <c r="C257" i="28"/>
  <c r="O257" i="28"/>
  <c r="E257" i="28"/>
  <c r="H257" i="28"/>
  <c r="Q257" i="28"/>
  <c r="AA265" i="28"/>
  <c r="A258" i="28"/>
  <c r="AA287" i="21"/>
  <c r="J258" i="21"/>
  <c r="L258" i="21"/>
  <c r="E258" i="21"/>
  <c r="G258" i="21"/>
  <c r="O258" i="21"/>
  <c r="H258" i="21"/>
  <c r="F258" i="21"/>
  <c r="N258" i="21"/>
  <c r="P258" i="21"/>
  <c r="C258" i="21"/>
  <c r="B258" i="21"/>
  <c r="M258" i="21"/>
  <c r="K258" i="21"/>
  <c r="Q258" i="21"/>
  <c r="I258" i="21"/>
  <c r="D258" i="21"/>
  <c r="A259" i="21"/>
  <c r="AF265" i="20"/>
  <c r="B260" i="16"/>
  <c r="C260" i="16"/>
  <c r="D260" i="16"/>
  <c r="I260" i="16"/>
  <c r="H260" i="16"/>
  <c r="E260" i="16"/>
  <c r="F260" i="16"/>
  <c r="G260" i="16"/>
  <c r="S265" i="16"/>
  <c r="A261" i="16"/>
  <c r="AF263" i="29" l="1"/>
  <c r="A259" i="29"/>
  <c r="F259" i="29" s="1"/>
  <c r="I258" i="26"/>
  <c r="F258" i="26"/>
  <c r="D258" i="26"/>
  <c r="E258" i="26"/>
  <c r="J258" i="26"/>
  <c r="L258" i="26"/>
  <c r="K258" i="26"/>
  <c r="G258" i="26"/>
  <c r="H258" i="26"/>
  <c r="M258" i="26"/>
  <c r="B258" i="26"/>
  <c r="C258" i="26"/>
  <c r="W266" i="26"/>
  <c r="A259" i="26"/>
  <c r="K259" i="20"/>
  <c r="A260" i="20"/>
  <c r="Q259" i="22"/>
  <c r="O259" i="22"/>
  <c r="K259" i="22"/>
  <c r="F259" i="22"/>
  <c r="E259" i="22"/>
  <c r="N259" i="22"/>
  <c r="B259" i="22"/>
  <c r="J259" i="22"/>
  <c r="I259" i="22"/>
  <c r="C259" i="22"/>
  <c r="P259" i="22"/>
  <c r="D259" i="22"/>
  <c r="M259" i="22"/>
  <c r="H259" i="22"/>
  <c r="G259" i="22"/>
  <c r="L259" i="22"/>
  <c r="AA267" i="22"/>
  <c r="A260" i="22"/>
  <c r="B258" i="15"/>
  <c r="G258" i="15"/>
  <c r="H258" i="15"/>
  <c r="D258" i="15"/>
  <c r="I258" i="15"/>
  <c r="F258" i="15"/>
  <c r="E258" i="15"/>
  <c r="C258" i="15"/>
  <c r="A259" i="15"/>
  <c r="S261" i="15"/>
  <c r="AA288" i="21"/>
  <c r="G258" i="28"/>
  <c r="E258" i="28"/>
  <c r="I258" i="28"/>
  <c r="L258" i="28"/>
  <c r="B258" i="28"/>
  <c r="Q258" i="28"/>
  <c r="F258" i="28"/>
  <c r="K258" i="28"/>
  <c r="M258" i="28"/>
  <c r="J258" i="28"/>
  <c r="C258" i="28"/>
  <c r="H258" i="28"/>
  <c r="O258" i="28"/>
  <c r="N258" i="28"/>
  <c r="D258" i="28"/>
  <c r="P258" i="28"/>
  <c r="A259" i="28"/>
  <c r="AA266" i="28"/>
  <c r="AF266" i="20"/>
  <c r="N259" i="21"/>
  <c r="E259" i="21"/>
  <c r="L259" i="21"/>
  <c r="J259" i="21"/>
  <c r="G259" i="21"/>
  <c r="O259" i="21"/>
  <c r="Q259" i="21"/>
  <c r="D259" i="21"/>
  <c r="M259" i="21"/>
  <c r="I259" i="21"/>
  <c r="H259" i="21"/>
  <c r="C259" i="21"/>
  <c r="P259" i="21"/>
  <c r="F259" i="21"/>
  <c r="K259" i="21"/>
  <c r="B259" i="21"/>
  <c r="A260" i="21"/>
  <c r="Q267" i="25"/>
  <c r="B260" i="25"/>
  <c r="G260" i="25"/>
  <c r="F260" i="25"/>
  <c r="E260" i="25"/>
  <c r="C260" i="25"/>
  <c r="D260" i="25"/>
  <c r="A261" i="25"/>
  <c r="D261" i="16"/>
  <c r="C261" i="16"/>
  <c r="H261" i="16"/>
  <c r="B261" i="16"/>
  <c r="E261" i="16"/>
  <c r="G261" i="16"/>
  <c r="F261" i="16"/>
  <c r="I261" i="16"/>
  <c r="S266" i="16"/>
  <c r="A262" i="16"/>
  <c r="AF264" i="29" l="1"/>
  <c r="A260" i="29"/>
  <c r="F260" i="29" s="1"/>
  <c r="K259" i="26"/>
  <c r="L259" i="26"/>
  <c r="E259" i="26"/>
  <c r="C259" i="26"/>
  <c r="F259" i="26"/>
  <c r="G259" i="26"/>
  <c r="M259" i="26"/>
  <c r="I259" i="26"/>
  <c r="J259" i="26"/>
  <c r="H259" i="26"/>
  <c r="B259" i="26"/>
  <c r="D259" i="26"/>
  <c r="W267" i="26"/>
  <c r="A260" i="26"/>
  <c r="K260" i="20"/>
  <c r="A261" i="20"/>
  <c r="AA268" i="22"/>
  <c r="A261" i="22"/>
  <c r="E260" i="22"/>
  <c r="M260" i="22"/>
  <c r="I260" i="22"/>
  <c r="N260" i="22"/>
  <c r="J260" i="22"/>
  <c r="D260" i="22"/>
  <c r="L260" i="22"/>
  <c r="O260" i="22"/>
  <c r="F260" i="22"/>
  <c r="H260" i="22"/>
  <c r="B260" i="22"/>
  <c r="P260" i="22"/>
  <c r="G260" i="22"/>
  <c r="K260" i="22"/>
  <c r="Q260" i="22"/>
  <c r="C260" i="22"/>
  <c r="A260" i="15"/>
  <c r="S262" i="15"/>
  <c r="I259" i="15"/>
  <c r="D259" i="15"/>
  <c r="G259" i="15"/>
  <c r="E259" i="15"/>
  <c r="F259" i="15"/>
  <c r="C259" i="15"/>
  <c r="H259" i="15"/>
  <c r="B259" i="15"/>
  <c r="AA267" i="28"/>
  <c r="A260" i="28"/>
  <c r="G259" i="28"/>
  <c r="F259" i="28"/>
  <c r="E259" i="28"/>
  <c r="K259" i="28"/>
  <c r="L259" i="28"/>
  <c r="N259" i="28"/>
  <c r="P259" i="28"/>
  <c r="B259" i="28"/>
  <c r="I259" i="28"/>
  <c r="M259" i="28"/>
  <c r="Q259" i="28"/>
  <c r="C259" i="28"/>
  <c r="J259" i="28"/>
  <c r="H259" i="28"/>
  <c r="O259" i="28"/>
  <c r="D259" i="28"/>
  <c r="D261" i="25"/>
  <c r="B261" i="25"/>
  <c r="C261" i="25"/>
  <c r="F261" i="25"/>
  <c r="E261" i="25"/>
  <c r="G261" i="25"/>
  <c r="A262" i="25"/>
  <c r="AA289" i="21"/>
  <c r="AF267" i="20"/>
  <c r="Q268" i="25"/>
  <c r="E260" i="21"/>
  <c r="C260" i="21"/>
  <c r="K260" i="21"/>
  <c r="M260" i="21"/>
  <c r="O260" i="21"/>
  <c r="D260" i="21"/>
  <c r="I260" i="21"/>
  <c r="J260" i="21"/>
  <c r="Q260" i="21"/>
  <c r="N260" i="21"/>
  <c r="G260" i="21"/>
  <c r="F260" i="21"/>
  <c r="L260" i="21"/>
  <c r="H260" i="21"/>
  <c r="P260" i="21"/>
  <c r="B260" i="21"/>
  <c r="A261" i="21"/>
  <c r="D262" i="16"/>
  <c r="I262" i="16"/>
  <c r="E262" i="16"/>
  <c r="B262" i="16"/>
  <c r="H262" i="16"/>
  <c r="C262" i="16"/>
  <c r="F262" i="16"/>
  <c r="G262" i="16"/>
  <c r="S267" i="16"/>
  <c r="A263" i="16"/>
  <c r="AF265" i="29" l="1"/>
  <c r="A261" i="29"/>
  <c r="F261" i="29" s="1"/>
  <c r="F260" i="26"/>
  <c r="D260" i="26"/>
  <c r="I260" i="26"/>
  <c r="G260" i="26"/>
  <c r="L260" i="26"/>
  <c r="J260" i="26"/>
  <c r="B260" i="26"/>
  <c r="E260" i="26"/>
  <c r="M260" i="26"/>
  <c r="H260" i="26"/>
  <c r="C260" i="26"/>
  <c r="K260" i="26"/>
  <c r="W268" i="26"/>
  <c r="A261" i="26"/>
  <c r="C261" i="22"/>
  <c r="L261" i="22"/>
  <c r="Q261" i="22"/>
  <c r="J261" i="22"/>
  <c r="H261" i="22"/>
  <c r="B261" i="22"/>
  <c r="I261" i="22"/>
  <c r="P261" i="22"/>
  <c r="N261" i="22"/>
  <c r="G261" i="22"/>
  <c r="F261" i="22"/>
  <c r="K261" i="22"/>
  <c r="D261" i="22"/>
  <c r="O261" i="22"/>
  <c r="M261" i="22"/>
  <c r="E261" i="22"/>
  <c r="AA269" i="22"/>
  <c r="A262" i="22"/>
  <c r="K261" i="20"/>
  <c r="A262" i="20"/>
  <c r="A261" i="15"/>
  <c r="S263" i="15"/>
  <c r="C260" i="15"/>
  <c r="B260" i="15"/>
  <c r="G260" i="15"/>
  <c r="H260" i="15"/>
  <c r="F260" i="15"/>
  <c r="E260" i="15"/>
  <c r="D260" i="15"/>
  <c r="I260" i="15"/>
  <c r="Q269" i="25"/>
  <c r="AF268" i="20"/>
  <c r="AA290" i="21"/>
  <c r="J261" i="21"/>
  <c r="Q261" i="21"/>
  <c r="I261" i="21"/>
  <c r="E261" i="21"/>
  <c r="L261" i="21"/>
  <c r="M261" i="21"/>
  <c r="D261" i="21"/>
  <c r="K261" i="21"/>
  <c r="G261" i="21"/>
  <c r="B261" i="21"/>
  <c r="F261" i="21"/>
  <c r="H261" i="21"/>
  <c r="N261" i="21"/>
  <c r="P261" i="21"/>
  <c r="O261" i="21"/>
  <c r="C261" i="21"/>
  <c r="A262" i="21"/>
  <c r="E262" i="25"/>
  <c r="B262" i="25"/>
  <c r="G262" i="25"/>
  <c r="C262" i="25"/>
  <c r="F262" i="25"/>
  <c r="D262" i="25"/>
  <c r="A263" i="25"/>
  <c r="O260" i="28"/>
  <c r="L260" i="28"/>
  <c r="P260" i="28"/>
  <c r="Q260" i="28"/>
  <c r="M260" i="28"/>
  <c r="K260" i="28"/>
  <c r="B260" i="28"/>
  <c r="J260" i="28"/>
  <c r="I260" i="28"/>
  <c r="H260" i="28"/>
  <c r="F260" i="28"/>
  <c r="C260" i="28"/>
  <c r="E260" i="28"/>
  <c r="N260" i="28"/>
  <c r="D260" i="28"/>
  <c r="G260" i="28"/>
  <c r="AA268" i="28"/>
  <c r="A261" i="28"/>
  <c r="H263" i="16"/>
  <c r="G263" i="16"/>
  <c r="F263" i="16"/>
  <c r="B263" i="16"/>
  <c r="I263" i="16"/>
  <c r="C263" i="16"/>
  <c r="E263" i="16"/>
  <c r="D263" i="16"/>
  <c r="S268" i="16"/>
  <c r="A264" i="16"/>
  <c r="AF266" i="29" l="1"/>
  <c r="A262" i="29"/>
  <c r="F262" i="29" s="1"/>
  <c r="H261" i="26"/>
  <c r="E261" i="26"/>
  <c r="F261" i="26"/>
  <c r="L261" i="26"/>
  <c r="B261" i="26"/>
  <c r="G261" i="26"/>
  <c r="I261" i="26"/>
  <c r="C261" i="26"/>
  <c r="M261" i="26"/>
  <c r="D261" i="26"/>
  <c r="J261" i="26"/>
  <c r="K261" i="26"/>
  <c r="W269" i="26"/>
  <c r="A262" i="26"/>
  <c r="F262" i="22"/>
  <c r="G262" i="22"/>
  <c r="Q262" i="22"/>
  <c r="O262" i="22"/>
  <c r="N262" i="22"/>
  <c r="H262" i="22"/>
  <c r="L262" i="22"/>
  <c r="M262" i="22"/>
  <c r="C262" i="22"/>
  <c r="B262" i="22"/>
  <c r="I262" i="22"/>
  <c r="K262" i="22"/>
  <c r="E262" i="22"/>
  <c r="J262" i="22"/>
  <c r="D262" i="22"/>
  <c r="P262" i="22"/>
  <c r="A263" i="22"/>
  <c r="AA270" i="22"/>
  <c r="K262" i="20"/>
  <c r="A263" i="20"/>
  <c r="S264" i="15"/>
  <c r="A262" i="15"/>
  <c r="F261" i="15"/>
  <c r="G261" i="15"/>
  <c r="I261" i="15"/>
  <c r="B261" i="15"/>
  <c r="D261" i="15"/>
  <c r="H261" i="15"/>
  <c r="E261" i="15"/>
  <c r="C261" i="15"/>
  <c r="AF269" i="20"/>
  <c r="AA291" i="21"/>
  <c r="M262" i="21"/>
  <c r="O262" i="21"/>
  <c r="Q262" i="21"/>
  <c r="B262" i="21"/>
  <c r="J262" i="21"/>
  <c r="G262" i="21"/>
  <c r="K262" i="21"/>
  <c r="E262" i="21"/>
  <c r="P262" i="21"/>
  <c r="I262" i="21"/>
  <c r="D262" i="21"/>
  <c r="H262" i="21"/>
  <c r="N262" i="21"/>
  <c r="F262" i="21"/>
  <c r="C262" i="21"/>
  <c r="L262" i="21"/>
  <c r="A263" i="21"/>
  <c r="L261" i="28"/>
  <c r="B261" i="28"/>
  <c r="H261" i="28"/>
  <c r="N261" i="28"/>
  <c r="J261" i="28"/>
  <c r="F261" i="28"/>
  <c r="C261" i="28"/>
  <c r="I261" i="28"/>
  <c r="G261" i="28"/>
  <c r="M261" i="28"/>
  <c r="D261" i="28"/>
  <c r="Q261" i="28"/>
  <c r="P261" i="28"/>
  <c r="O261" i="28"/>
  <c r="E261" i="28"/>
  <c r="K261" i="28"/>
  <c r="B263" i="25"/>
  <c r="G263" i="25"/>
  <c r="D263" i="25"/>
  <c r="C263" i="25"/>
  <c r="F263" i="25"/>
  <c r="E263" i="25"/>
  <c r="A264" i="25"/>
  <c r="AA269" i="28"/>
  <c r="A262" i="28"/>
  <c r="Q270" i="25"/>
  <c r="G264" i="16"/>
  <c r="D264" i="16"/>
  <c r="F264" i="16"/>
  <c r="E264" i="16"/>
  <c r="H264" i="16"/>
  <c r="C264" i="16"/>
  <c r="I264" i="16"/>
  <c r="B264" i="16"/>
  <c r="S269" i="16"/>
  <c r="A265" i="16"/>
  <c r="AF267" i="29" l="1"/>
  <c r="A263" i="29"/>
  <c r="F263" i="29" s="1"/>
  <c r="H262" i="26"/>
  <c r="L262" i="26"/>
  <c r="K262" i="26"/>
  <c r="C262" i="26"/>
  <c r="M262" i="26"/>
  <c r="F262" i="26"/>
  <c r="G262" i="26"/>
  <c r="D262" i="26"/>
  <c r="J262" i="26"/>
  <c r="E262" i="26"/>
  <c r="I262" i="26"/>
  <c r="B262" i="26"/>
  <c r="W270" i="26"/>
  <c r="A263" i="26"/>
  <c r="A264" i="22"/>
  <c r="AA271" i="22"/>
  <c r="E263" i="22"/>
  <c r="P263" i="22"/>
  <c r="K263" i="22"/>
  <c r="L263" i="22"/>
  <c r="B263" i="22"/>
  <c r="I263" i="22"/>
  <c r="J263" i="22"/>
  <c r="H263" i="22"/>
  <c r="D263" i="22"/>
  <c r="O263" i="22"/>
  <c r="F263" i="22"/>
  <c r="C263" i="22"/>
  <c r="G263" i="22"/>
  <c r="Q263" i="22"/>
  <c r="M263" i="22"/>
  <c r="N263" i="22"/>
  <c r="K263" i="20"/>
  <c r="A264" i="20"/>
  <c r="C262" i="15"/>
  <c r="H262" i="15"/>
  <c r="G262" i="15"/>
  <c r="F262" i="15"/>
  <c r="I262" i="15"/>
  <c r="E262" i="15"/>
  <c r="D262" i="15"/>
  <c r="B262" i="15"/>
  <c r="S265" i="15"/>
  <c r="A263" i="15"/>
  <c r="D264" i="25"/>
  <c r="E264" i="25"/>
  <c r="C264" i="25"/>
  <c r="G264" i="25"/>
  <c r="B264" i="25"/>
  <c r="F264" i="25"/>
  <c r="A265" i="25"/>
  <c r="Q271" i="25"/>
  <c r="AA270" i="28"/>
  <c r="A263" i="28"/>
  <c r="B262" i="28"/>
  <c r="I262" i="28"/>
  <c r="Q262" i="28"/>
  <c r="M262" i="28"/>
  <c r="H262" i="28"/>
  <c r="K262" i="28"/>
  <c r="P262" i="28"/>
  <c r="L262" i="28"/>
  <c r="N262" i="28"/>
  <c r="E262" i="28"/>
  <c r="O262" i="28"/>
  <c r="G262" i="28"/>
  <c r="C262" i="28"/>
  <c r="F262" i="28"/>
  <c r="J262" i="28"/>
  <c r="D262" i="28"/>
  <c r="J263" i="21"/>
  <c r="G263" i="21"/>
  <c r="B263" i="21"/>
  <c r="Q263" i="21"/>
  <c r="M263" i="21"/>
  <c r="E263" i="21"/>
  <c r="F263" i="21"/>
  <c r="H263" i="21"/>
  <c r="I263" i="21"/>
  <c r="K263" i="21"/>
  <c r="C263" i="21"/>
  <c r="N263" i="21"/>
  <c r="L263" i="21"/>
  <c r="D263" i="21"/>
  <c r="O263" i="21"/>
  <c r="P263" i="21"/>
  <c r="A264" i="21"/>
  <c r="AA292" i="21"/>
  <c r="AF270" i="20"/>
  <c r="H265" i="16"/>
  <c r="F265" i="16"/>
  <c r="G265" i="16"/>
  <c r="D265" i="16"/>
  <c r="C265" i="16"/>
  <c r="B265" i="16"/>
  <c r="I265" i="16"/>
  <c r="E265" i="16"/>
  <c r="S270" i="16"/>
  <c r="A266" i="16"/>
  <c r="AF268" i="29" l="1"/>
  <c r="A264" i="29"/>
  <c r="F264" i="29" s="1"/>
  <c r="L263" i="26"/>
  <c r="E263" i="26"/>
  <c r="J263" i="26"/>
  <c r="K263" i="26"/>
  <c r="G263" i="26"/>
  <c r="M263" i="26"/>
  <c r="I263" i="26"/>
  <c r="H263" i="26"/>
  <c r="F263" i="26"/>
  <c r="D263" i="26"/>
  <c r="B263" i="26"/>
  <c r="C263" i="26"/>
  <c r="W271" i="26"/>
  <c r="A264" i="26"/>
  <c r="K264" i="20"/>
  <c r="A265" i="20"/>
  <c r="A265" i="22"/>
  <c r="AA272" i="22"/>
  <c r="O264" i="22"/>
  <c r="B264" i="22"/>
  <c r="E264" i="22"/>
  <c r="N264" i="22"/>
  <c r="I264" i="22"/>
  <c r="G264" i="22"/>
  <c r="H264" i="22"/>
  <c r="J264" i="22"/>
  <c r="Q264" i="22"/>
  <c r="F264" i="22"/>
  <c r="K264" i="22"/>
  <c r="D264" i="22"/>
  <c r="P264" i="22"/>
  <c r="L264" i="22"/>
  <c r="M264" i="22"/>
  <c r="C264" i="22"/>
  <c r="D263" i="15"/>
  <c r="I263" i="15"/>
  <c r="B263" i="15"/>
  <c r="E263" i="15"/>
  <c r="F263" i="15"/>
  <c r="H263" i="15"/>
  <c r="C263" i="15"/>
  <c r="G263" i="15"/>
  <c r="A264" i="15"/>
  <c r="S266" i="15"/>
  <c r="AF271" i="20"/>
  <c r="L263" i="28"/>
  <c r="B263" i="28"/>
  <c r="O263" i="28"/>
  <c r="P263" i="28"/>
  <c r="C263" i="28"/>
  <c r="I263" i="28"/>
  <c r="N263" i="28"/>
  <c r="D263" i="28"/>
  <c r="K263" i="28"/>
  <c r="J263" i="28"/>
  <c r="M263" i="28"/>
  <c r="G263" i="28"/>
  <c r="H263" i="28"/>
  <c r="E263" i="28"/>
  <c r="Q263" i="28"/>
  <c r="F263" i="28"/>
  <c r="Q272" i="25"/>
  <c r="AA271" i="28"/>
  <c r="A264" i="28"/>
  <c r="B265" i="25"/>
  <c r="C265" i="25"/>
  <c r="F265" i="25"/>
  <c r="E265" i="25"/>
  <c r="G265" i="25"/>
  <c r="D265" i="25"/>
  <c r="A266" i="25"/>
  <c r="P264" i="21"/>
  <c r="J264" i="21"/>
  <c r="N264" i="21"/>
  <c r="G264" i="21"/>
  <c r="E264" i="21"/>
  <c r="H264" i="21"/>
  <c r="K264" i="21"/>
  <c r="I264" i="21"/>
  <c r="M264" i="21"/>
  <c r="Q264" i="21"/>
  <c r="D264" i="21"/>
  <c r="O264" i="21"/>
  <c r="C264" i="21"/>
  <c r="B264" i="21"/>
  <c r="F264" i="21"/>
  <c r="L264" i="21"/>
  <c r="A265" i="21"/>
  <c r="AA293" i="21"/>
  <c r="D266" i="16"/>
  <c r="E266" i="16"/>
  <c r="I266" i="16"/>
  <c r="H266" i="16"/>
  <c r="C266" i="16"/>
  <c r="F266" i="16"/>
  <c r="G266" i="16"/>
  <c r="B266" i="16"/>
  <c r="S271" i="16"/>
  <c r="A267" i="16"/>
  <c r="AF269" i="29" l="1"/>
  <c r="A265" i="29"/>
  <c r="F265" i="29" s="1"/>
  <c r="F264" i="26"/>
  <c r="D264" i="26"/>
  <c r="I264" i="26"/>
  <c r="L264" i="26"/>
  <c r="J264" i="26"/>
  <c r="K264" i="26"/>
  <c r="M264" i="26"/>
  <c r="G264" i="26"/>
  <c r="H264" i="26"/>
  <c r="E264" i="26"/>
  <c r="B264" i="26"/>
  <c r="C264" i="26"/>
  <c r="W272" i="26"/>
  <c r="A265" i="26"/>
  <c r="AA273" i="22"/>
  <c r="A266" i="22"/>
  <c r="P265" i="22"/>
  <c r="N265" i="22"/>
  <c r="M265" i="22"/>
  <c r="J265" i="22"/>
  <c r="H265" i="22"/>
  <c r="D265" i="22"/>
  <c r="C265" i="22"/>
  <c r="B265" i="22"/>
  <c r="F265" i="22"/>
  <c r="O265" i="22"/>
  <c r="I265" i="22"/>
  <c r="K265" i="22"/>
  <c r="E265" i="22"/>
  <c r="Q265" i="22"/>
  <c r="G265" i="22"/>
  <c r="L265" i="22"/>
  <c r="K265" i="20"/>
  <c r="A266" i="20"/>
  <c r="S267" i="15"/>
  <c r="A265" i="15"/>
  <c r="I264" i="15"/>
  <c r="E264" i="15"/>
  <c r="G264" i="15"/>
  <c r="H264" i="15"/>
  <c r="C264" i="15"/>
  <c r="B264" i="15"/>
  <c r="F264" i="15"/>
  <c r="D264" i="15"/>
  <c r="Q264" i="28"/>
  <c r="F264" i="28"/>
  <c r="D264" i="28"/>
  <c r="N264" i="28"/>
  <c r="B264" i="28"/>
  <c r="L264" i="28"/>
  <c r="M264" i="28"/>
  <c r="G264" i="28"/>
  <c r="P264" i="28"/>
  <c r="J264" i="28"/>
  <c r="O264" i="28"/>
  <c r="H264" i="28"/>
  <c r="I264" i="28"/>
  <c r="E264" i="28"/>
  <c r="K264" i="28"/>
  <c r="C264" i="28"/>
  <c r="M265" i="21"/>
  <c r="B265" i="21"/>
  <c r="N265" i="21"/>
  <c r="F265" i="21"/>
  <c r="O265" i="21"/>
  <c r="E265" i="21"/>
  <c r="J265" i="21"/>
  <c r="K265" i="21"/>
  <c r="G265" i="21"/>
  <c r="P265" i="21"/>
  <c r="I265" i="21"/>
  <c r="H265" i="21"/>
  <c r="L265" i="21"/>
  <c r="Q265" i="21"/>
  <c r="C265" i="21"/>
  <c r="D265" i="21"/>
  <c r="A266" i="21"/>
  <c r="E266" i="25"/>
  <c r="F266" i="25"/>
  <c r="B266" i="25"/>
  <c r="D266" i="25"/>
  <c r="C266" i="25"/>
  <c r="G266" i="25"/>
  <c r="A267" i="25"/>
  <c r="AA294" i="21"/>
  <c r="Q273" i="25"/>
  <c r="AA272" i="28"/>
  <c r="A265" i="28"/>
  <c r="AF272" i="20"/>
  <c r="B267" i="16"/>
  <c r="I267" i="16"/>
  <c r="D267" i="16"/>
  <c r="C267" i="16"/>
  <c r="H267" i="16"/>
  <c r="F267" i="16"/>
  <c r="G267" i="16"/>
  <c r="E267" i="16"/>
  <c r="S272" i="16"/>
  <c r="A268" i="16"/>
  <c r="AF270" i="29" l="1"/>
  <c r="A266" i="29"/>
  <c r="F266" i="29" s="1"/>
  <c r="H265" i="26"/>
  <c r="M265" i="26"/>
  <c r="E265" i="26"/>
  <c r="J265" i="26"/>
  <c r="C265" i="26"/>
  <c r="K265" i="26"/>
  <c r="D265" i="26"/>
  <c r="F265" i="26"/>
  <c r="I265" i="26"/>
  <c r="B265" i="26"/>
  <c r="G265" i="26"/>
  <c r="L265" i="26"/>
  <c r="W273" i="26"/>
  <c r="A266" i="26"/>
  <c r="K266" i="20"/>
  <c r="A267" i="20"/>
  <c r="N266" i="22"/>
  <c r="O266" i="22"/>
  <c r="E266" i="22"/>
  <c r="B266" i="22"/>
  <c r="C266" i="22"/>
  <c r="K266" i="22"/>
  <c r="J266" i="22"/>
  <c r="L266" i="22"/>
  <c r="F266" i="22"/>
  <c r="P266" i="22"/>
  <c r="I266" i="22"/>
  <c r="D266" i="22"/>
  <c r="Q266" i="22"/>
  <c r="M266" i="22"/>
  <c r="H266" i="22"/>
  <c r="G266" i="22"/>
  <c r="A267" i="22"/>
  <c r="AA274" i="22"/>
  <c r="H265" i="15"/>
  <c r="F265" i="15"/>
  <c r="B265" i="15"/>
  <c r="C265" i="15"/>
  <c r="G265" i="15"/>
  <c r="I265" i="15"/>
  <c r="D265" i="15"/>
  <c r="E265" i="15"/>
  <c r="S268" i="15"/>
  <c r="A266" i="15"/>
  <c r="AA273" i="28"/>
  <c r="A266" i="28"/>
  <c r="B267" i="25"/>
  <c r="E267" i="25"/>
  <c r="D267" i="25"/>
  <c r="G267" i="25"/>
  <c r="C267" i="25"/>
  <c r="F267" i="25"/>
  <c r="A268" i="25"/>
  <c r="AF273" i="20"/>
  <c r="G266" i="21"/>
  <c r="P266" i="21"/>
  <c r="D266" i="21"/>
  <c r="I266" i="21"/>
  <c r="L266" i="21"/>
  <c r="N266" i="21"/>
  <c r="O266" i="21"/>
  <c r="K266" i="21"/>
  <c r="Q266" i="21"/>
  <c r="J266" i="21"/>
  <c r="C266" i="21"/>
  <c r="F266" i="21"/>
  <c r="B266" i="21"/>
  <c r="H266" i="21"/>
  <c r="M266" i="21"/>
  <c r="E266" i="21"/>
  <c r="A267" i="21"/>
  <c r="K265" i="28"/>
  <c r="H265" i="28"/>
  <c r="Q265" i="28"/>
  <c r="F265" i="28"/>
  <c r="N265" i="28"/>
  <c r="C265" i="28"/>
  <c r="M265" i="28"/>
  <c r="P265" i="28"/>
  <c r="O265" i="28"/>
  <c r="E265" i="28"/>
  <c r="G265" i="28"/>
  <c r="J265" i="28"/>
  <c r="D265" i="28"/>
  <c r="L265" i="28"/>
  <c r="B265" i="28"/>
  <c r="I265" i="28"/>
  <c r="Q274" i="25"/>
  <c r="AA295" i="21"/>
  <c r="G268" i="16"/>
  <c r="I268" i="16"/>
  <c r="B268" i="16"/>
  <c r="D268" i="16"/>
  <c r="F268" i="16"/>
  <c r="H268" i="16"/>
  <c r="C268" i="16"/>
  <c r="E268" i="16"/>
  <c r="S273" i="16"/>
  <c r="A269" i="16"/>
  <c r="AF271" i="29" l="1"/>
  <c r="A267" i="29"/>
  <c r="F267" i="29" s="1"/>
  <c r="K266" i="26"/>
  <c r="M266" i="26"/>
  <c r="L266" i="26"/>
  <c r="D266" i="26"/>
  <c r="E266" i="26"/>
  <c r="F266" i="26"/>
  <c r="G266" i="26"/>
  <c r="I266" i="26"/>
  <c r="H266" i="26"/>
  <c r="J266" i="26"/>
  <c r="C266" i="26"/>
  <c r="B266" i="26"/>
  <c r="W274" i="26"/>
  <c r="A267" i="26"/>
  <c r="P267" i="22"/>
  <c r="G267" i="22"/>
  <c r="C267" i="22"/>
  <c r="E267" i="22"/>
  <c r="H267" i="22"/>
  <c r="B267" i="22"/>
  <c r="M267" i="22"/>
  <c r="I267" i="22"/>
  <c r="Q267" i="22"/>
  <c r="K267" i="22"/>
  <c r="J267" i="22"/>
  <c r="L267" i="22"/>
  <c r="F267" i="22"/>
  <c r="D267" i="22"/>
  <c r="O267" i="22"/>
  <c r="N267" i="22"/>
  <c r="K267" i="20"/>
  <c r="A268" i="20"/>
  <c r="A268" i="22"/>
  <c r="AA275" i="22"/>
  <c r="E266" i="15"/>
  <c r="I266" i="15"/>
  <c r="F266" i="15"/>
  <c r="B266" i="15"/>
  <c r="H266" i="15"/>
  <c r="C266" i="15"/>
  <c r="G266" i="15"/>
  <c r="D266" i="15"/>
  <c r="S269" i="15"/>
  <c r="A267" i="15"/>
  <c r="P266" i="28"/>
  <c r="L266" i="28"/>
  <c r="H266" i="28"/>
  <c r="C266" i="28"/>
  <c r="O266" i="28"/>
  <c r="N266" i="28"/>
  <c r="I266" i="28"/>
  <c r="G266" i="28"/>
  <c r="K266" i="28"/>
  <c r="D266" i="28"/>
  <c r="M266" i="28"/>
  <c r="Q266" i="28"/>
  <c r="F266" i="28"/>
  <c r="E266" i="28"/>
  <c r="B266" i="28"/>
  <c r="J266" i="28"/>
  <c r="AA296" i="21"/>
  <c r="AA274" i="28"/>
  <c r="A267" i="28"/>
  <c r="M267" i="21"/>
  <c r="K267" i="21"/>
  <c r="E267" i="21"/>
  <c r="O267" i="21"/>
  <c r="L267" i="21"/>
  <c r="Q267" i="21"/>
  <c r="F267" i="21"/>
  <c r="C267" i="21"/>
  <c r="J267" i="21"/>
  <c r="N267" i="21"/>
  <c r="P267" i="21"/>
  <c r="B267" i="21"/>
  <c r="H267" i="21"/>
  <c r="I267" i="21"/>
  <c r="D267" i="21"/>
  <c r="G267" i="21"/>
  <c r="A268" i="21"/>
  <c r="Q275" i="25"/>
  <c r="AF274" i="20"/>
  <c r="C268" i="25"/>
  <c r="F268" i="25"/>
  <c r="G268" i="25"/>
  <c r="D268" i="25"/>
  <c r="B268" i="25"/>
  <c r="E268" i="25"/>
  <c r="A269" i="25"/>
  <c r="B269" i="16"/>
  <c r="E269" i="16"/>
  <c r="I269" i="16"/>
  <c r="C269" i="16"/>
  <c r="D269" i="16"/>
  <c r="H269" i="16"/>
  <c r="F269" i="16"/>
  <c r="G269" i="16"/>
  <c r="S274" i="16"/>
  <c r="A270" i="16"/>
  <c r="AF272" i="29" l="1"/>
  <c r="A268" i="29"/>
  <c r="F268" i="29" s="1"/>
  <c r="I267" i="26"/>
  <c r="H267" i="26"/>
  <c r="K267" i="26"/>
  <c r="G267" i="26"/>
  <c r="J267" i="26"/>
  <c r="B267" i="26"/>
  <c r="M267" i="26"/>
  <c r="D267" i="26"/>
  <c r="C267" i="26"/>
  <c r="E267" i="26"/>
  <c r="L267" i="26"/>
  <c r="F267" i="26"/>
  <c r="W275" i="26"/>
  <c r="A268" i="26"/>
  <c r="AA276" i="22"/>
  <c r="A269" i="22"/>
  <c r="K268" i="20"/>
  <c r="A269" i="20"/>
  <c r="J268" i="22"/>
  <c r="P268" i="22"/>
  <c r="I268" i="22"/>
  <c r="O268" i="22"/>
  <c r="K268" i="22"/>
  <c r="E268" i="22"/>
  <c r="B268" i="22"/>
  <c r="C268" i="22"/>
  <c r="N268" i="22"/>
  <c r="M268" i="22"/>
  <c r="Q268" i="22"/>
  <c r="L268" i="22"/>
  <c r="D268" i="22"/>
  <c r="F268" i="22"/>
  <c r="H268" i="22"/>
  <c r="G268" i="22"/>
  <c r="H267" i="15"/>
  <c r="B267" i="15"/>
  <c r="I267" i="15"/>
  <c r="D267" i="15"/>
  <c r="E267" i="15"/>
  <c r="G267" i="15"/>
  <c r="C267" i="15"/>
  <c r="F267" i="15"/>
  <c r="A268" i="15"/>
  <c r="S270" i="15"/>
  <c r="C268" i="21"/>
  <c r="I268" i="21"/>
  <c r="N268" i="21"/>
  <c r="P268" i="21"/>
  <c r="O268" i="21"/>
  <c r="Q268" i="21"/>
  <c r="J268" i="21"/>
  <c r="F268" i="21"/>
  <c r="D268" i="21"/>
  <c r="E268" i="21"/>
  <c r="M268" i="21"/>
  <c r="H268" i="21"/>
  <c r="G268" i="21"/>
  <c r="K268" i="21"/>
  <c r="B268" i="21"/>
  <c r="L268" i="21"/>
  <c r="A269" i="21"/>
  <c r="AA297" i="21"/>
  <c r="AF275" i="20"/>
  <c r="E267" i="28"/>
  <c r="I267" i="28"/>
  <c r="D267" i="28"/>
  <c r="O267" i="28"/>
  <c r="G267" i="28"/>
  <c r="F267" i="28"/>
  <c r="J267" i="28"/>
  <c r="M267" i="28"/>
  <c r="B267" i="28"/>
  <c r="C267" i="28"/>
  <c r="P267" i="28"/>
  <c r="L267" i="28"/>
  <c r="H267" i="28"/>
  <c r="K267" i="28"/>
  <c r="Q267" i="28"/>
  <c r="N267" i="28"/>
  <c r="AA275" i="28"/>
  <c r="A268" i="28"/>
  <c r="G269" i="25"/>
  <c r="F269" i="25"/>
  <c r="D269" i="25"/>
  <c r="C269" i="25"/>
  <c r="E269" i="25"/>
  <c r="B269" i="25"/>
  <c r="A270" i="25"/>
  <c r="Q276" i="25"/>
  <c r="F270" i="16"/>
  <c r="I270" i="16"/>
  <c r="D270" i="16"/>
  <c r="G270" i="16"/>
  <c r="H270" i="16"/>
  <c r="C270" i="16"/>
  <c r="E270" i="16"/>
  <c r="B270" i="16"/>
  <c r="S275" i="16"/>
  <c r="A271" i="16"/>
  <c r="AF273" i="29" l="1"/>
  <c r="A269" i="29"/>
  <c r="F269" i="29" s="1"/>
  <c r="D268" i="26"/>
  <c r="C268" i="26"/>
  <c r="M268" i="26"/>
  <c r="K268" i="26"/>
  <c r="I268" i="26"/>
  <c r="J268" i="26"/>
  <c r="F268" i="26"/>
  <c r="H268" i="26"/>
  <c r="L268" i="26"/>
  <c r="G268" i="26"/>
  <c r="E268" i="26"/>
  <c r="B268" i="26"/>
  <c r="W276" i="26"/>
  <c r="A269" i="26"/>
  <c r="K269" i="20"/>
  <c r="A270" i="20"/>
  <c r="H269" i="22"/>
  <c r="I269" i="22"/>
  <c r="B269" i="22"/>
  <c r="Q269" i="22"/>
  <c r="M269" i="22"/>
  <c r="K269" i="22"/>
  <c r="C269" i="22"/>
  <c r="D269" i="22"/>
  <c r="N269" i="22"/>
  <c r="J269" i="22"/>
  <c r="P269" i="22"/>
  <c r="L269" i="22"/>
  <c r="F269" i="22"/>
  <c r="E269" i="22"/>
  <c r="G269" i="22"/>
  <c r="O269" i="22"/>
  <c r="AA277" i="22"/>
  <c r="A270" i="22"/>
  <c r="S271" i="15"/>
  <c r="A269" i="15"/>
  <c r="E268" i="15"/>
  <c r="G268" i="15"/>
  <c r="C268" i="15"/>
  <c r="B268" i="15"/>
  <c r="H268" i="15"/>
  <c r="D268" i="15"/>
  <c r="I268" i="15"/>
  <c r="F268" i="15"/>
  <c r="AA276" i="28"/>
  <c r="A269" i="28"/>
  <c r="H269" i="21"/>
  <c r="N269" i="21"/>
  <c r="P269" i="21"/>
  <c r="F269" i="21"/>
  <c r="E269" i="21"/>
  <c r="I269" i="21"/>
  <c r="L269" i="21"/>
  <c r="Q269" i="21"/>
  <c r="C269" i="21"/>
  <c r="D269" i="21"/>
  <c r="K269" i="21"/>
  <c r="M269" i="21"/>
  <c r="J269" i="21"/>
  <c r="O269" i="21"/>
  <c r="B269" i="21"/>
  <c r="G269" i="21"/>
  <c r="A270" i="21"/>
  <c r="Q277" i="25"/>
  <c r="AA298" i="21"/>
  <c r="G270" i="25"/>
  <c r="E270" i="25"/>
  <c r="B270" i="25"/>
  <c r="D270" i="25"/>
  <c r="C270" i="25"/>
  <c r="F270" i="25"/>
  <c r="A271" i="25"/>
  <c r="AF276" i="20"/>
  <c r="L268" i="28"/>
  <c r="Q268" i="28"/>
  <c r="P268" i="28"/>
  <c r="D268" i="28"/>
  <c r="H268" i="28"/>
  <c r="J268" i="28"/>
  <c r="N268" i="28"/>
  <c r="G268" i="28"/>
  <c r="F268" i="28"/>
  <c r="O268" i="28"/>
  <c r="B268" i="28"/>
  <c r="M268" i="28"/>
  <c r="K268" i="28"/>
  <c r="I268" i="28"/>
  <c r="C268" i="28"/>
  <c r="E268" i="28"/>
  <c r="C271" i="16"/>
  <c r="G271" i="16"/>
  <c r="B271" i="16"/>
  <c r="F271" i="16"/>
  <c r="H271" i="16"/>
  <c r="E271" i="16"/>
  <c r="D271" i="16"/>
  <c r="I271" i="16"/>
  <c r="S276" i="16"/>
  <c r="A272" i="16"/>
  <c r="AF274" i="29" l="1"/>
  <c r="A270" i="29"/>
  <c r="F270" i="29" s="1"/>
  <c r="E269" i="26"/>
  <c r="J269" i="26"/>
  <c r="C269" i="26"/>
  <c r="I269" i="26"/>
  <c r="K269" i="26"/>
  <c r="B269" i="26"/>
  <c r="D269" i="26"/>
  <c r="H269" i="26"/>
  <c r="G269" i="26"/>
  <c r="L269" i="26"/>
  <c r="M269" i="26"/>
  <c r="F269" i="26"/>
  <c r="W277" i="26"/>
  <c r="A270" i="26"/>
  <c r="A271" i="22"/>
  <c r="AA278" i="22"/>
  <c r="Q270" i="22"/>
  <c r="P270" i="22"/>
  <c r="C270" i="22"/>
  <c r="K270" i="22"/>
  <c r="G270" i="22"/>
  <c r="I270" i="22"/>
  <c r="J270" i="22"/>
  <c r="F270" i="22"/>
  <c r="M270" i="22"/>
  <c r="B270" i="22"/>
  <c r="L270" i="22"/>
  <c r="N270" i="22"/>
  <c r="D270" i="22"/>
  <c r="H270" i="22"/>
  <c r="E270" i="22"/>
  <c r="O270" i="22"/>
  <c r="K270" i="20"/>
  <c r="A271" i="20"/>
  <c r="H269" i="15"/>
  <c r="E269" i="15"/>
  <c r="D269" i="15"/>
  <c r="I269" i="15"/>
  <c r="C269" i="15"/>
  <c r="B269" i="15"/>
  <c r="G269" i="15"/>
  <c r="F269" i="15"/>
  <c r="A270" i="15"/>
  <c r="S272" i="15"/>
  <c r="B271" i="25"/>
  <c r="G271" i="25"/>
  <c r="F271" i="25"/>
  <c r="D271" i="25"/>
  <c r="E271" i="25"/>
  <c r="C271" i="25"/>
  <c r="A272" i="25"/>
  <c r="AF277" i="20"/>
  <c r="AA299" i="21"/>
  <c r="I269" i="28"/>
  <c r="O269" i="28"/>
  <c r="N269" i="28"/>
  <c r="L269" i="28"/>
  <c r="H269" i="28"/>
  <c r="K269" i="28"/>
  <c r="B269" i="28"/>
  <c r="G269" i="28"/>
  <c r="E269" i="28"/>
  <c r="Q269" i="28"/>
  <c r="F269" i="28"/>
  <c r="M269" i="28"/>
  <c r="D269" i="28"/>
  <c r="J269" i="28"/>
  <c r="C269" i="28"/>
  <c r="P269" i="28"/>
  <c r="AA277" i="28"/>
  <c r="A270" i="28"/>
  <c r="Q278" i="25"/>
  <c r="K270" i="21"/>
  <c r="G270" i="21"/>
  <c r="Q270" i="21"/>
  <c r="E270" i="21"/>
  <c r="L270" i="21"/>
  <c r="J270" i="21"/>
  <c r="H270" i="21"/>
  <c r="M270" i="21"/>
  <c r="D270" i="21"/>
  <c r="N270" i="21"/>
  <c r="F270" i="21"/>
  <c r="P270" i="21"/>
  <c r="C270" i="21"/>
  <c r="B270" i="21"/>
  <c r="I270" i="21"/>
  <c r="O270" i="21"/>
  <c r="A271" i="21"/>
  <c r="C272" i="16"/>
  <c r="H272" i="16"/>
  <c r="E272" i="16"/>
  <c r="F272" i="16"/>
  <c r="G272" i="16"/>
  <c r="D272" i="16"/>
  <c r="I272" i="16"/>
  <c r="B272" i="16"/>
  <c r="S277" i="16"/>
  <c r="A273" i="16"/>
  <c r="AF275" i="29" l="1"/>
  <c r="A271" i="29"/>
  <c r="F271" i="29" s="1"/>
  <c r="D270" i="26"/>
  <c r="F270" i="26"/>
  <c r="M270" i="26"/>
  <c r="B270" i="26"/>
  <c r="J270" i="26"/>
  <c r="K270" i="26"/>
  <c r="G270" i="26"/>
  <c r="C270" i="26"/>
  <c r="L270" i="26"/>
  <c r="H270" i="26"/>
  <c r="I270" i="26"/>
  <c r="E270" i="26"/>
  <c r="W278" i="26"/>
  <c r="A271" i="26"/>
  <c r="K271" i="20"/>
  <c r="A272" i="20"/>
  <c r="A272" i="22"/>
  <c r="AA279" i="22"/>
  <c r="G271" i="22"/>
  <c r="D271" i="22"/>
  <c r="B271" i="22"/>
  <c r="N271" i="22"/>
  <c r="J271" i="22"/>
  <c r="I271" i="22"/>
  <c r="P271" i="22"/>
  <c r="H271" i="22"/>
  <c r="L271" i="22"/>
  <c r="M271" i="22"/>
  <c r="O271" i="22"/>
  <c r="Q271" i="22"/>
  <c r="C271" i="22"/>
  <c r="E271" i="22"/>
  <c r="F271" i="22"/>
  <c r="K271" i="22"/>
  <c r="A271" i="15"/>
  <c r="S273" i="15"/>
  <c r="I270" i="15"/>
  <c r="E270" i="15"/>
  <c r="G270" i="15"/>
  <c r="B270" i="15"/>
  <c r="F270" i="15"/>
  <c r="D270" i="15"/>
  <c r="H270" i="15"/>
  <c r="C270" i="15"/>
  <c r="AF278" i="20"/>
  <c r="E272" i="25"/>
  <c r="B272" i="25"/>
  <c r="F272" i="25"/>
  <c r="G272" i="25"/>
  <c r="D272" i="25"/>
  <c r="C272" i="25"/>
  <c r="A273" i="25"/>
  <c r="Q279" i="25"/>
  <c r="AA300" i="21"/>
  <c r="M271" i="21"/>
  <c r="D271" i="21"/>
  <c r="L271" i="21"/>
  <c r="G271" i="21"/>
  <c r="P271" i="21"/>
  <c r="C271" i="21"/>
  <c r="N271" i="21"/>
  <c r="F271" i="21"/>
  <c r="B271" i="21"/>
  <c r="Q271" i="21"/>
  <c r="J271" i="21"/>
  <c r="O271" i="21"/>
  <c r="E271" i="21"/>
  <c r="H271" i="21"/>
  <c r="I271" i="21"/>
  <c r="K271" i="21"/>
  <c r="A272" i="21"/>
  <c r="AA278" i="28"/>
  <c r="A271" i="28"/>
  <c r="F270" i="28"/>
  <c r="D270" i="28"/>
  <c r="G270" i="28"/>
  <c r="L270" i="28"/>
  <c r="K270" i="28"/>
  <c r="P270" i="28"/>
  <c r="H270" i="28"/>
  <c r="Q270" i="28"/>
  <c r="N270" i="28"/>
  <c r="M270" i="28"/>
  <c r="J270" i="28"/>
  <c r="B270" i="28"/>
  <c r="E270" i="28"/>
  <c r="O270" i="28"/>
  <c r="I270" i="28"/>
  <c r="C270" i="28"/>
  <c r="I273" i="16"/>
  <c r="C273" i="16"/>
  <c r="F273" i="16"/>
  <c r="B273" i="16"/>
  <c r="D273" i="16"/>
  <c r="E273" i="16"/>
  <c r="H273" i="16"/>
  <c r="G273" i="16"/>
  <c r="S278" i="16"/>
  <c r="A274" i="16"/>
  <c r="AF276" i="29" l="1"/>
  <c r="A272" i="29"/>
  <c r="F272" i="29" s="1"/>
  <c r="J271" i="26"/>
  <c r="B271" i="26"/>
  <c r="D271" i="26"/>
  <c r="E271" i="26"/>
  <c r="H271" i="26"/>
  <c r="C271" i="26"/>
  <c r="F271" i="26"/>
  <c r="M271" i="26"/>
  <c r="I271" i="26"/>
  <c r="G271" i="26"/>
  <c r="L271" i="26"/>
  <c r="K271" i="26"/>
  <c r="W279" i="26"/>
  <c r="A272" i="26"/>
  <c r="AA280" i="22"/>
  <c r="A273" i="22"/>
  <c r="N272" i="22"/>
  <c r="K272" i="22"/>
  <c r="D272" i="22"/>
  <c r="J272" i="22"/>
  <c r="P272" i="22"/>
  <c r="I272" i="22"/>
  <c r="B272" i="22"/>
  <c r="L272" i="22"/>
  <c r="C272" i="22"/>
  <c r="G272" i="22"/>
  <c r="O272" i="22"/>
  <c r="F272" i="22"/>
  <c r="E272" i="22"/>
  <c r="H272" i="22"/>
  <c r="M272" i="22"/>
  <c r="Q272" i="22"/>
  <c r="K272" i="20"/>
  <c r="A273" i="20"/>
  <c r="S274" i="15"/>
  <c r="A272" i="15"/>
  <c r="G271" i="15"/>
  <c r="H271" i="15"/>
  <c r="C271" i="15"/>
  <c r="I271" i="15"/>
  <c r="F271" i="15"/>
  <c r="D271" i="15"/>
  <c r="B271" i="15"/>
  <c r="E271" i="15"/>
  <c r="K272" i="21"/>
  <c r="N272" i="21"/>
  <c r="L272" i="21"/>
  <c r="Q272" i="21"/>
  <c r="P272" i="21"/>
  <c r="E272" i="21"/>
  <c r="B272" i="21"/>
  <c r="D272" i="21"/>
  <c r="J272" i="21"/>
  <c r="C272" i="21"/>
  <c r="I272" i="21"/>
  <c r="O272" i="21"/>
  <c r="H272" i="21"/>
  <c r="F272" i="21"/>
  <c r="G272" i="21"/>
  <c r="M272" i="21"/>
  <c r="A273" i="21"/>
  <c r="AA301" i="21"/>
  <c r="Q280" i="25"/>
  <c r="B273" i="25"/>
  <c r="D273" i="25"/>
  <c r="E273" i="25"/>
  <c r="C273" i="25"/>
  <c r="F273" i="25"/>
  <c r="G273" i="25"/>
  <c r="A274" i="25"/>
  <c r="D271" i="28"/>
  <c r="O271" i="28"/>
  <c r="Q271" i="28"/>
  <c r="M271" i="28"/>
  <c r="E271" i="28"/>
  <c r="N271" i="28"/>
  <c r="F271" i="28"/>
  <c r="P271" i="28"/>
  <c r="B271" i="28"/>
  <c r="I271" i="28"/>
  <c r="J271" i="28"/>
  <c r="G271" i="28"/>
  <c r="K271" i="28"/>
  <c r="H271" i="28"/>
  <c r="L271" i="28"/>
  <c r="C271" i="28"/>
  <c r="AA279" i="28"/>
  <c r="A272" i="28"/>
  <c r="AF279" i="20"/>
  <c r="C274" i="16"/>
  <c r="G274" i="16"/>
  <c r="F274" i="16"/>
  <c r="B274" i="16"/>
  <c r="D274" i="16"/>
  <c r="I274" i="16"/>
  <c r="H274" i="16"/>
  <c r="E274" i="16"/>
  <c r="S279" i="16"/>
  <c r="A275" i="16"/>
  <c r="AF277" i="29" l="1"/>
  <c r="A273" i="29"/>
  <c r="F273" i="29" s="1"/>
  <c r="B272" i="26"/>
  <c r="E272" i="26"/>
  <c r="K272" i="26"/>
  <c r="L272" i="26"/>
  <c r="G272" i="26"/>
  <c r="M272" i="26"/>
  <c r="I272" i="26"/>
  <c r="J272" i="26"/>
  <c r="D272" i="26"/>
  <c r="H272" i="26"/>
  <c r="C272" i="26"/>
  <c r="F272" i="26"/>
  <c r="W280" i="26"/>
  <c r="A273" i="26"/>
  <c r="K273" i="20"/>
  <c r="A274" i="20"/>
  <c r="O273" i="22"/>
  <c r="Q273" i="22"/>
  <c r="F273" i="22"/>
  <c r="P273" i="22"/>
  <c r="G273" i="22"/>
  <c r="M273" i="22"/>
  <c r="E273" i="22"/>
  <c r="N273" i="22"/>
  <c r="B273" i="22"/>
  <c r="H273" i="22"/>
  <c r="L273" i="22"/>
  <c r="J273" i="22"/>
  <c r="C273" i="22"/>
  <c r="D273" i="22"/>
  <c r="I273" i="22"/>
  <c r="K273" i="22"/>
  <c r="AA281" i="22"/>
  <c r="A274" i="22"/>
  <c r="E272" i="15"/>
  <c r="C272" i="15"/>
  <c r="D272" i="15"/>
  <c r="F272" i="15"/>
  <c r="I272" i="15"/>
  <c r="G272" i="15"/>
  <c r="B272" i="15"/>
  <c r="H272" i="15"/>
  <c r="A273" i="15"/>
  <c r="S275" i="15"/>
  <c r="AA302" i="21"/>
  <c r="O273" i="21"/>
  <c r="M273" i="21"/>
  <c r="G273" i="21"/>
  <c r="F273" i="21"/>
  <c r="P273" i="21"/>
  <c r="Q273" i="21"/>
  <c r="C273" i="21"/>
  <c r="E273" i="21"/>
  <c r="K273" i="21"/>
  <c r="L273" i="21"/>
  <c r="H273" i="21"/>
  <c r="J273" i="21"/>
  <c r="B273" i="21"/>
  <c r="D273" i="21"/>
  <c r="I273" i="21"/>
  <c r="N273" i="21"/>
  <c r="A274" i="21"/>
  <c r="AF280" i="20"/>
  <c r="G274" i="25"/>
  <c r="B274" i="25"/>
  <c r="E274" i="25"/>
  <c r="F274" i="25"/>
  <c r="D274" i="25"/>
  <c r="C274" i="25"/>
  <c r="A275" i="25"/>
  <c r="Q281" i="25"/>
  <c r="F272" i="28"/>
  <c r="M272" i="28"/>
  <c r="C272" i="28"/>
  <c r="O272" i="28"/>
  <c r="H272" i="28"/>
  <c r="J272" i="28"/>
  <c r="G272" i="28"/>
  <c r="P272" i="28"/>
  <c r="I272" i="28"/>
  <c r="L272" i="28"/>
  <c r="Q272" i="28"/>
  <c r="K272" i="28"/>
  <c r="E272" i="28"/>
  <c r="B272" i="28"/>
  <c r="D272" i="28"/>
  <c r="N272" i="28"/>
  <c r="AA280" i="28"/>
  <c r="A273" i="28"/>
  <c r="H275" i="16"/>
  <c r="E275" i="16"/>
  <c r="G275" i="16"/>
  <c r="I275" i="16"/>
  <c r="B275" i="16"/>
  <c r="F275" i="16"/>
  <c r="D275" i="16"/>
  <c r="C275" i="16"/>
  <c r="S280" i="16"/>
  <c r="A276" i="16"/>
  <c r="AF278" i="29" l="1"/>
  <c r="A274" i="29"/>
  <c r="F274" i="29" s="1"/>
  <c r="L273" i="26"/>
  <c r="I273" i="26"/>
  <c r="H273" i="26"/>
  <c r="G273" i="26"/>
  <c r="C273" i="26"/>
  <c r="D273" i="26"/>
  <c r="K273" i="26"/>
  <c r="B273" i="26"/>
  <c r="J273" i="26"/>
  <c r="E273" i="26"/>
  <c r="M273" i="26"/>
  <c r="F273" i="26"/>
  <c r="W281" i="26"/>
  <c r="A274" i="26"/>
  <c r="K274" i="22"/>
  <c r="G274" i="22"/>
  <c r="P274" i="22"/>
  <c r="F274" i="22"/>
  <c r="H274" i="22"/>
  <c r="M274" i="22"/>
  <c r="Q274" i="22"/>
  <c r="N274" i="22"/>
  <c r="L274" i="22"/>
  <c r="I274" i="22"/>
  <c r="E274" i="22"/>
  <c r="J274" i="22"/>
  <c r="C274" i="22"/>
  <c r="O274" i="22"/>
  <c r="D274" i="22"/>
  <c r="B274" i="22"/>
  <c r="A275" i="22"/>
  <c r="AA282" i="22"/>
  <c r="K274" i="20"/>
  <c r="A275" i="20"/>
  <c r="S276" i="15"/>
  <c r="A274" i="15"/>
  <c r="D273" i="15"/>
  <c r="G273" i="15"/>
  <c r="I273" i="15"/>
  <c r="H273" i="15"/>
  <c r="E273" i="15"/>
  <c r="F273" i="15"/>
  <c r="C273" i="15"/>
  <c r="B273" i="15"/>
  <c r="M274" i="21"/>
  <c r="Q274" i="21"/>
  <c r="K274" i="21"/>
  <c r="L274" i="21"/>
  <c r="F274" i="21"/>
  <c r="O274" i="21"/>
  <c r="H274" i="21"/>
  <c r="N274" i="21"/>
  <c r="B274" i="21"/>
  <c r="G274" i="21"/>
  <c r="D274" i="21"/>
  <c r="C274" i="21"/>
  <c r="J274" i="21"/>
  <c r="I274" i="21"/>
  <c r="P274" i="21"/>
  <c r="E274" i="21"/>
  <c r="A275" i="21"/>
  <c r="M273" i="28"/>
  <c r="D273" i="28"/>
  <c r="E273" i="28"/>
  <c r="B273" i="28"/>
  <c r="L273" i="28"/>
  <c r="J273" i="28"/>
  <c r="H273" i="28"/>
  <c r="K273" i="28"/>
  <c r="C273" i="28"/>
  <c r="G273" i="28"/>
  <c r="O273" i="28"/>
  <c r="I273" i="28"/>
  <c r="P273" i="28"/>
  <c r="Q273" i="28"/>
  <c r="N273" i="28"/>
  <c r="F273" i="28"/>
  <c r="E275" i="25"/>
  <c r="F275" i="25"/>
  <c r="B275" i="25"/>
  <c r="G275" i="25"/>
  <c r="C275" i="25"/>
  <c r="D275" i="25"/>
  <c r="A276" i="25"/>
  <c r="AF281" i="20"/>
  <c r="Q282" i="25"/>
  <c r="AA281" i="28"/>
  <c r="A274" i="28"/>
  <c r="AA303" i="21"/>
  <c r="D276" i="16"/>
  <c r="H276" i="16"/>
  <c r="E276" i="16"/>
  <c r="F276" i="16"/>
  <c r="I276" i="16"/>
  <c r="B276" i="16"/>
  <c r="C276" i="16"/>
  <c r="G276" i="16"/>
  <c r="S281" i="16"/>
  <c r="A277" i="16"/>
  <c r="AF279" i="29" l="1"/>
  <c r="A275" i="29"/>
  <c r="F275" i="29" s="1"/>
  <c r="I274" i="26"/>
  <c r="D274" i="26"/>
  <c r="E274" i="26"/>
  <c r="L274" i="26"/>
  <c r="C274" i="26"/>
  <c r="B274" i="26"/>
  <c r="M274" i="26"/>
  <c r="J274" i="26"/>
  <c r="K274" i="26"/>
  <c r="F274" i="26"/>
  <c r="H274" i="26"/>
  <c r="G274" i="26"/>
  <c r="W282" i="26"/>
  <c r="A275" i="26"/>
  <c r="A276" i="22"/>
  <c r="AA283" i="22"/>
  <c r="G275" i="22"/>
  <c r="K275" i="22"/>
  <c r="Q275" i="22"/>
  <c r="D275" i="22"/>
  <c r="I275" i="22"/>
  <c r="M275" i="22"/>
  <c r="N275" i="22"/>
  <c r="P275" i="22"/>
  <c r="C275" i="22"/>
  <c r="L275" i="22"/>
  <c r="H275" i="22"/>
  <c r="O275" i="22"/>
  <c r="J275" i="22"/>
  <c r="B275" i="22"/>
  <c r="E275" i="22"/>
  <c r="F275" i="22"/>
  <c r="K275" i="20"/>
  <c r="A276" i="20"/>
  <c r="F274" i="15"/>
  <c r="B274" i="15"/>
  <c r="C274" i="15"/>
  <c r="G274" i="15"/>
  <c r="I274" i="15"/>
  <c r="E274" i="15"/>
  <c r="H274" i="15"/>
  <c r="D274" i="15"/>
  <c r="A275" i="15"/>
  <c r="S277" i="15"/>
  <c r="J275" i="21"/>
  <c r="L275" i="21"/>
  <c r="G275" i="21"/>
  <c r="N275" i="21"/>
  <c r="K275" i="21"/>
  <c r="C275" i="21"/>
  <c r="F275" i="21"/>
  <c r="O275" i="21"/>
  <c r="H275" i="21"/>
  <c r="Q275" i="21"/>
  <c r="E275" i="21"/>
  <c r="D275" i="21"/>
  <c r="B275" i="21"/>
  <c r="I275" i="21"/>
  <c r="M275" i="21"/>
  <c r="P275" i="21"/>
  <c r="A276" i="21"/>
  <c r="AF282" i="20"/>
  <c r="G276" i="25"/>
  <c r="B276" i="25"/>
  <c r="E276" i="25"/>
  <c r="D276" i="25"/>
  <c r="C276" i="25"/>
  <c r="F276" i="25"/>
  <c r="A277" i="25"/>
  <c r="B274" i="28"/>
  <c r="M274" i="28"/>
  <c r="P274" i="28"/>
  <c r="D274" i="28"/>
  <c r="G274" i="28"/>
  <c r="H274" i="28"/>
  <c r="L274" i="28"/>
  <c r="I274" i="28"/>
  <c r="F274" i="28"/>
  <c r="Q274" i="28"/>
  <c r="K274" i="28"/>
  <c r="J274" i="28"/>
  <c r="N274" i="28"/>
  <c r="O274" i="28"/>
  <c r="E274" i="28"/>
  <c r="C274" i="28"/>
  <c r="Q283" i="25"/>
  <c r="AA304" i="21"/>
  <c r="AA282" i="28"/>
  <c r="A275" i="28"/>
  <c r="I277" i="16"/>
  <c r="C277" i="16"/>
  <c r="D277" i="16"/>
  <c r="H277" i="16"/>
  <c r="G277" i="16"/>
  <c r="F277" i="16"/>
  <c r="B277" i="16"/>
  <c r="E277" i="16"/>
  <c r="S282" i="16"/>
  <c r="A278" i="16"/>
  <c r="AF280" i="29" l="1"/>
  <c r="A276" i="29"/>
  <c r="F276" i="29" s="1"/>
  <c r="D275" i="26"/>
  <c r="K275" i="26"/>
  <c r="E275" i="26"/>
  <c r="J275" i="26"/>
  <c r="H275" i="26"/>
  <c r="C275" i="26"/>
  <c r="F275" i="26"/>
  <c r="M275" i="26"/>
  <c r="B275" i="26"/>
  <c r="G275" i="26"/>
  <c r="L275" i="26"/>
  <c r="I275" i="26"/>
  <c r="W283" i="26"/>
  <c r="A276" i="26"/>
  <c r="K276" i="20"/>
  <c r="A277" i="20"/>
  <c r="A277" i="22"/>
  <c r="AA284" i="22"/>
  <c r="M276" i="22"/>
  <c r="H276" i="22"/>
  <c r="O276" i="22"/>
  <c r="I276" i="22"/>
  <c r="Q276" i="22"/>
  <c r="B276" i="22"/>
  <c r="G276" i="22"/>
  <c r="L276" i="22"/>
  <c r="P276" i="22"/>
  <c r="F276" i="22"/>
  <c r="E276" i="22"/>
  <c r="D276" i="22"/>
  <c r="J276" i="22"/>
  <c r="N276" i="22"/>
  <c r="K276" i="22"/>
  <c r="C276" i="22"/>
  <c r="A276" i="15"/>
  <c r="S278" i="15"/>
  <c r="B275" i="15"/>
  <c r="C275" i="15"/>
  <c r="I275" i="15"/>
  <c r="D275" i="15"/>
  <c r="G275" i="15"/>
  <c r="F275" i="15"/>
  <c r="E275" i="15"/>
  <c r="H275" i="15"/>
  <c r="D276" i="21"/>
  <c r="L276" i="21"/>
  <c r="N276" i="21"/>
  <c r="P276" i="21"/>
  <c r="I276" i="21"/>
  <c r="B276" i="21"/>
  <c r="Q276" i="21"/>
  <c r="H276" i="21"/>
  <c r="G276" i="21"/>
  <c r="O276" i="21"/>
  <c r="C276" i="21"/>
  <c r="K276" i="21"/>
  <c r="J276" i="21"/>
  <c r="M276" i="21"/>
  <c r="F276" i="21"/>
  <c r="E276" i="21"/>
  <c r="A277" i="21"/>
  <c r="C277" i="25"/>
  <c r="E277" i="25"/>
  <c r="G277" i="25"/>
  <c r="D277" i="25"/>
  <c r="F277" i="25"/>
  <c r="B277" i="25"/>
  <c r="A278" i="25"/>
  <c r="AF283" i="20"/>
  <c r="Q284" i="25"/>
  <c r="AA305" i="21"/>
  <c r="AA283" i="28"/>
  <c r="A276" i="28"/>
  <c r="L275" i="28"/>
  <c r="I275" i="28"/>
  <c r="K275" i="28"/>
  <c r="C275" i="28"/>
  <c r="M275" i="28"/>
  <c r="H275" i="28"/>
  <c r="F275" i="28"/>
  <c r="E275" i="28"/>
  <c r="P275" i="28"/>
  <c r="O275" i="28"/>
  <c r="B275" i="28"/>
  <c r="J275" i="28"/>
  <c r="N275" i="28"/>
  <c r="D275" i="28"/>
  <c r="G275" i="28"/>
  <c r="Q275" i="28"/>
  <c r="I278" i="16"/>
  <c r="G278" i="16"/>
  <c r="C278" i="16"/>
  <c r="B278" i="16"/>
  <c r="D278" i="16"/>
  <c r="F278" i="16"/>
  <c r="H278" i="16"/>
  <c r="E278" i="16"/>
  <c r="S283" i="16"/>
  <c r="A279" i="16"/>
  <c r="AF281" i="29" l="1"/>
  <c r="A277" i="29"/>
  <c r="F277" i="29" s="1"/>
  <c r="F276" i="26"/>
  <c r="B276" i="26"/>
  <c r="K276" i="26"/>
  <c r="C276" i="26"/>
  <c r="G276" i="26"/>
  <c r="L276" i="26"/>
  <c r="I276" i="26"/>
  <c r="J276" i="26"/>
  <c r="H276" i="26"/>
  <c r="D276" i="26"/>
  <c r="M276" i="26"/>
  <c r="E276" i="26"/>
  <c r="W284" i="26"/>
  <c r="A277" i="26"/>
  <c r="A278" i="22"/>
  <c r="AA285" i="22"/>
  <c r="D277" i="22"/>
  <c r="J277" i="22"/>
  <c r="E277" i="22"/>
  <c r="M277" i="22"/>
  <c r="O277" i="22"/>
  <c r="B277" i="22"/>
  <c r="H277" i="22"/>
  <c r="C277" i="22"/>
  <c r="G277" i="22"/>
  <c r="P277" i="22"/>
  <c r="Q277" i="22"/>
  <c r="F277" i="22"/>
  <c r="N277" i="22"/>
  <c r="I277" i="22"/>
  <c r="K277" i="22"/>
  <c r="L277" i="22"/>
  <c r="K277" i="20"/>
  <c r="A278" i="20"/>
  <c r="A277" i="15"/>
  <c r="S279" i="15"/>
  <c r="F276" i="15"/>
  <c r="B276" i="15"/>
  <c r="E276" i="15"/>
  <c r="D276" i="15"/>
  <c r="G276" i="15"/>
  <c r="C276" i="15"/>
  <c r="I276" i="15"/>
  <c r="H276" i="15"/>
  <c r="B277" i="21"/>
  <c r="P277" i="21"/>
  <c r="L277" i="21"/>
  <c r="D277" i="21"/>
  <c r="G277" i="21"/>
  <c r="M277" i="21"/>
  <c r="N277" i="21"/>
  <c r="E277" i="21"/>
  <c r="Q277" i="21"/>
  <c r="C277" i="21"/>
  <c r="K277" i="21"/>
  <c r="O277" i="21"/>
  <c r="H277" i="21"/>
  <c r="I277" i="21"/>
  <c r="F277" i="21"/>
  <c r="J277" i="21"/>
  <c r="A278" i="21"/>
  <c r="B278" i="25"/>
  <c r="D278" i="25"/>
  <c r="C278" i="25"/>
  <c r="F278" i="25"/>
  <c r="E278" i="25"/>
  <c r="G278" i="25"/>
  <c r="A279" i="25"/>
  <c r="Q285" i="25"/>
  <c r="AF284" i="20"/>
  <c r="AA306" i="21"/>
  <c r="C276" i="28"/>
  <c r="N276" i="28"/>
  <c r="E276" i="28"/>
  <c r="L276" i="28"/>
  <c r="I276" i="28"/>
  <c r="K276" i="28"/>
  <c r="H276" i="28"/>
  <c r="M276" i="28"/>
  <c r="F276" i="28"/>
  <c r="G276" i="28"/>
  <c r="J276" i="28"/>
  <c r="O276" i="28"/>
  <c r="P276" i="28"/>
  <c r="Q276" i="28"/>
  <c r="D276" i="28"/>
  <c r="B276" i="28"/>
  <c r="AA284" i="28"/>
  <c r="A277" i="28"/>
  <c r="D279" i="16"/>
  <c r="G279" i="16"/>
  <c r="B279" i="16"/>
  <c r="H279" i="16"/>
  <c r="E279" i="16"/>
  <c r="I279" i="16"/>
  <c r="F279" i="16"/>
  <c r="C279" i="16"/>
  <c r="S284" i="16"/>
  <c r="A280" i="16"/>
  <c r="AF282" i="29" l="1"/>
  <c r="A278" i="29"/>
  <c r="F278" i="29" s="1"/>
  <c r="L277" i="26"/>
  <c r="G277" i="26"/>
  <c r="M277" i="26"/>
  <c r="C277" i="26"/>
  <c r="F277" i="26"/>
  <c r="J277" i="26"/>
  <c r="I277" i="26"/>
  <c r="B277" i="26"/>
  <c r="H277" i="26"/>
  <c r="K277" i="26"/>
  <c r="E277" i="26"/>
  <c r="D277" i="26"/>
  <c r="W285" i="26"/>
  <c r="A278" i="26"/>
  <c r="K278" i="20"/>
  <c r="A279" i="20"/>
  <c r="A279" i="22"/>
  <c r="AA286" i="22"/>
  <c r="C278" i="22"/>
  <c r="D278" i="22"/>
  <c r="H278" i="22"/>
  <c r="K278" i="22"/>
  <c r="B278" i="22"/>
  <c r="O278" i="22"/>
  <c r="L278" i="22"/>
  <c r="P278" i="22"/>
  <c r="N278" i="22"/>
  <c r="E278" i="22"/>
  <c r="J278" i="22"/>
  <c r="F278" i="22"/>
  <c r="Q278" i="22"/>
  <c r="G278" i="22"/>
  <c r="M278" i="22"/>
  <c r="I278" i="22"/>
  <c r="A278" i="15"/>
  <c r="S280" i="15"/>
  <c r="B277" i="15"/>
  <c r="H277" i="15"/>
  <c r="C277" i="15"/>
  <c r="G277" i="15"/>
  <c r="D277" i="15"/>
  <c r="F277" i="15"/>
  <c r="E277" i="15"/>
  <c r="I277" i="15"/>
  <c r="Q286" i="25"/>
  <c r="J278" i="21"/>
  <c r="Q278" i="21"/>
  <c r="H278" i="21"/>
  <c r="D278" i="21"/>
  <c r="G278" i="21"/>
  <c r="P278" i="21"/>
  <c r="L278" i="21"/>
  <c r="K278" i="21"/>
  <c r="N278" i="21"/>
  <c r="F278" i="21"/>
  <c r="O278" i="21"/>
  <c r="I278" i="21"/>
  <c r="M278" i="21"/>
  <c r="C278" i="21"/>
  <c r="E278" i="21"/>
  <c r="B278" i="21"/>
  <c r="A279" i="21"/>
  <c r="Q277" i="28"/>
  <c r="O277" i="28"/>
  <c r="C277" i="28"/>
  <c r="K277" i="28"/>
  <c r="E277" i="28"/>
  <c r="G277" i="28"/>
  <c r="B277" i="28"/>
  <c r="M277" i="28"/>
  <c r="P277" i="28"/>
  <c r="D277" i="28"/>
  <c r="L277" i="28"/>
  <c r="N277" i="28"/>
  <c r="I277" i="28"/>
  <c r="F277" i="28"/>
  <c r="J277" i="28"/>
  <c r="H277" i="28"/>
  <c r="AA307" i="21"/>
  <c r="AA285" i="28"/>
  <c r="A278" i="28"/>
  <c r="AF285" i="20"/>
  <c r="B279" i="25"/>
  <c r="D279" i="25"/>
  <c r="E279" i="25"/>
  <c r="G279" i="25"/>
  <c r="F279" i="25"/>
  <c r="C279" i="25"/>
  <c r="A280" i="25"/>
  <c r="H280" i="16"/>
  <c r="D280" i="16"/>
  <c r="F280" i="16"/>
  <c r="I280" i="16"/>
  <c r="C280" i="16"/>
  <c r="B280" i="16"/>
  <c r="G280" i="16"/>
  <c r="E280" i="16"/>
  <c r="S285" i="16"/>
  <c r="A281" i="16"/>
  <c r="AF283" i="29" l="1"/>
  <c r="A279" i="29"/>
  <c r="F279" i="29" s="1"/>
  <c r="K278" i="26"/>
  <c r="I278" i="26"/>
  <c r="F278" i="26"/>
  <c r="G278" i="26"/>
  <c r="H278" i="26"/>
  <c r="L278" i="26"/>
  <c r="M278" i="26"/>
  <c r="D278" i="26"/>
  <c r="E278" i="26"/>
  <c r="B278" i="26"/>
  <c r="J278" i="26"/>
  <c r="C278" i="26"/>
  <c r="W286" i="26"/>
  <c r="A279" i="26"/>
  <c r="AA287" i="22"/>
  <c r="A280" i="22"/>
  <c r="K279" i="22"/>
  <c r="F279" i="22"/>
  <c r="O279" i="22"/>
  <c r="N279" i="22"/>
  <c r="J279" i="22"/>
  <c r="M279" i="22"/>
  <c r="C279" i="22"/>
  <c r="I279" i="22"/>
  <c r="H279" i="22"/>
  <c r="L279" i="22"/>
  <c r="Q279" i="22"/>
  <c r="E279" i="22"/>
  <c r="B279" i="22"/>
  <c r="D279" i="22"/>
  <c r="G279" i="22"/>
  <c r="P279" i="22"/>
  <c r="K279" i="20"/>
  <c r="A280" i="20"/>
  <c r="S281" i="15"/>
  <c r="A279" i="15"/>
  <c r="C278" i="15"/>
  <c r="B278" i="15"/>
  <c r="H278" i="15"/>
  <c r="F278" i="15"/>
  <c r="D278" i="15"/>
  <c r="G278" i="15"/>
  <c r="I278" i="15"/>
  <c r="E278" i="15"/>
  <c r="B279" i="21"/>
  <c r="P279" i="21"/>
  <c r="L279" i="21"/>
  <c r="K279" i="21"/>
  <c r="I279" i="21"/>
  <c r="M279" i="21"/>
  <c r="E279" i="21"/>
  <c r="G279" i="21"/>
  <c r="H279" i="21"/>
  <c r="J279" i="21"/>
  <c r="Q279" i="21"/>
  <c r="O279" i="21"/>
  <c r="F279" i="21"/>
  <c r="D279" i="21"/>
  <c r="C279" i="21"/>
  <c r="N279" i="21"/>
  <c r="A280" i="21"/>
  <c r="C280" i="25"/>
  <c r="G280" i="25"/>
  <c r="F280" i="25"/>
  <c r="D280" i="25"/>
  <c r="B280" i="25"/>
  <c r="E280" i="25"/>
  <c r="A281" i="25"/>
  <c r="AA308" i="21"/>
  <c r="AF286" i="20"/>
  <c r="C278" i="28"/>
  <c r="H278" i="28"/>
  <c r="J278" i="28"/>
  <c r="P278" i="28"/>
  <c r="I278" i="28"/>
  <c r="N278" i="28"/>
  <c r="E278" i="28"/>
  <c r="B278" i="28"/>
  <c r="Q278" i="28"/>
  <c r="D278" i="28"/>
  <c r="M278" i="28"/>
  <c r="F278" i="28"/>
  <c r="L278" i="28"/>
  <c r="O278" i="28"/>
  <c r="G278" i="28"/>
  <c r="K278" i="28"/>
  <c r="AA286" i="28"/>
  <c r="A279" i="28"/>
  <c r="Q287" i="25"/>
  <c r="G281" i="16"/>
  <c r="E281" i="16"/>
  <c r="C281" i="16"/>
  <c r="B281" i="16"/>
  <c r="D281" i="16"/>
  <c r="I281" i="16"/>
  <c r="H281" i="16"/>
  <c r="F281" i="16"/>
  <c r="S286" i="16"/>
  <c r="A282" i="16"/>
  <c r="AF284" i="29" l="1"/>
  <c r="A280" i="29"/>
  <c r="F280" i="29" s="1"/>
  <c r="M279" i="26"/>
  <c r="H279" i="26"/>
  <c r="C279" i="26"/>
  <c r="K279" i="26"/>
  <c r="E279" i="26"/>
  <c r="D279" i="26"/>
  <c r="J279" i="26"/>
  <c r="G279" i="26"/>
  <c r="B279" i="26"/>
  <c r="I279" i="26"/>
  <c r="F279" i="26"/>
  <c r="L279" i="26"/>
  <c r="W287" i="26"/>
  <c r="A280" i="26"/>
  <c r="K280" i="20"/>
  <c r="A281" i="20"/>
  <c r="J280" i="22"/>
  <c r="L280" i="22"/>
  <c r="G280" i="22"/>
  <c r="F280" i="22"/>
  <c r="D280" i="22"/>
  <c r="C280" i="22"/>
  <c r="E280" i="22"/>
  <c r="Q280" i="22"/>
  <c r="P280" i="22"/>
  <c r="N280" i="22"/>
  <c r="O280" i="22"/>
  <c r="I280" i="22"/>
  <c r="K280" i="22"/>
  <c r="B280" i="22"/>
  <c r="M280" i="22"/>
  <c r="H280" i="22"/>
  <c r="A281" i="22"/>
  <c r="AA288" i="22"/>
  <c r="H279" i="15"/>
  <c r="F279" i="15"/>
  <c r="C279" i="15"/>
  <c r="D279" i="15"/>
  <c r="I279" i="15"/>
  <c r="B279" i="15"/>
  <c r="E279" i="15"/>
  <c r="G279" i="15"/>
  <c r="S282" i="15"/>
  <c r="A280" i="15"/>
  <c r="Q280" i="21"/>
  <c r="E280" i="21"/>
  <c r="L280" i="21"/>
  <c r="I280" i="21"/>
  <c r="K280" i="21"/>
  <c r="J280" i="21"/>
  <c r="M280" i="21"/>
  <c r="O280" i="21"/>
  <c r="G280" i="21"/>
  <c r="B280" i="21"/>
  <c r="H280" i="21"/>
  <c r="C280" i="21"/>
  <c r="F280" i="21"/>
  <c r="P280" i="21"/>
  <c r="D280" i="21"/>
  <c r="N280" i="21"/>
  <c r="A281" i="21"/>
  <c r="AA309" i="21"/>
  <c r="Q279" i="28"/>
  <c r="P279" i="28"/>
  <c r="I279" i="28"/>
  <c r="G279" i="28"/>
  <c r="F279" i="28"/>
  <c r="N279" i="28"/>
  <c r="M279" i="28"/>
  <c r="H279" i="28"/>
  <c r="C279" i="28"/>
  <c r="O279" i="28"/>
  <c r="L279" i="28"/>
  <c r="B279" i="28"/>
  <c r="E279" i="28"/>
  <c r="D279" i="28"/>
  <c r="J279" i="28"/>
  <c r="K279" i="28"/>
  <c r="Q288" i="25"/>
  <c r="B281" i="25"/>
  <c r="E281" i="25"/>
  <c r="G281" i="25"/>
  <c r="C281" i="25"/>
  <c r="D281" i="25"/>
  <c r="F281" i="25"/>
  <c r="A282" i="25"/>
  <c r="AF287" i="20"/>
  <c r="AA287" i="28"/>
  <c r="A280" i="28"/>
  <c r="F282" i="16"/>
  <c r="G282" i="16"/>
  <c r="C282" i="16"/>
  <c r="H282" i="16"/>
  <c r="E282" i="16"/>
  <c r="B282" i="16"/>
  <c r="D282" i="16"/>
  <c r="I282" i="16"/>
  <c r="S287" i="16"/>
  <c r="A283" i="16"/>
  <c r="AF285" i="29" l="1"/>
  <c r="A281" i="29"/>
  <c r="F281" i="29" s="1"/>
  <c r="I280" i="26"/>
  <c r="D280" i="26"/>
  <c r="H280" i="26"/>
  <c r="J280" i="26"/>
  <c r="L280" i="26"/>
  <c r="F280" i="26"/>
  <c r="C280" i="26"/>
  <c r="K280" i="26"/>
  <c r="B280" i="26"/>
  <c r="E280" i="26"/>
  <c r="M280" i="26"/>
  <c r="G280" i="26"/>
  <c r="W288" i="26"/>
  <c r="A281" i="26"/>
  <c r="K281" i="20"/>
  <c r="A282" i="20"/>
  <c r="A282" i="22"/>
  <c r="AA289" i="22"/>
  <c r="I281" i="22"/>
  <c r="C281" i="22"/>
  <c r="M281" i="22"/>
  <c r="G281" i="22"/>
  <c r="L281" i="22"/>
  <c r="N281" i="22"/>
  <c r="H281" i="22"/>
  <c r="O281" i="22"/>
  <c r="F281" i="22"/>
  <c r="B281" i="22"/>
  <c r="Q281" i="22"/>
  <c r="E281" i="22"/>
  <c r="J281" i="22"/>
  <c r="D281" i="22"/>
  <c r="P281" i="22"/>
  <c r="K281" i="22"/>
  <c r="G280" i="15"/>
  <c r="F280" i="15"/>
  <c r="I280" i="15"/>
  <c r="E280" i="15"/>
  <c r="B280" i="15"/>
  <c r="H280" i="15"/>
  <c r="C280" i="15"/>
  <c r="D280" i="15"/>
  <c r="A281" i="15"/>
  <c r="S283" i="15"/>
  <c r="M281" i="21"/>
  <c r="D281" i="21"/>
  <c r="B281" i="21"/>
  <c r="J281" i="21"/>
  <c r="I281" i="21"/>
  <c r="P281" i="21"/>
  <c r="K281" i="21"/>
  <c r="Q281" i="21"/>
  <c r="O281" i="21"/>
  <c r="L281" i="21"/>
  <c r="N281" i="21"/>
  <c r="C281" i="21"/>
  <c r="F281" i="21"/>
  <c r="H281" i="21"/>
  <c r="E281" i="21"/>
  <c r="G281" i="21"/>
  <c r="A282" i="21"/>
  <c r="Q289" i="25"/>
  <c r="C282" i="25"/>
  <c r="D282" i="25"/>
  <c r="E282" i="25"/>
  <c r="F282" i="25"/>
  <c r="G282" i="25"/>
  <c r="B282" i="25"/>
  <c r="A283" i="25"/>
  <c r="AA310" i="21"/>
  <c r="AF288" i="20"/>
  <c r="G280" i="28"/>
  <c r="Q280" i="28"/>
  <c r="N280" i="28"/>
  <c r="F280" i="28"/>
  <c r="C280" i="28"/>
  <c r="I280" i="28"/>
  <c r="M280" i="28"/>
  <c r="H280" i="28"/>
  <c r="P280" i="28"/>
  <c r="K280" i="28"/>
  <c r="J280" i="28"/>
  <c r="D280" i="28"/>
  <c r="B280" i="28"/>
  <c r="E280" i="28"/>
  <c r="O280" i="28"/>
  <c r="L280" i="28"/>
  <c r="AA288" i="28"/>
  <c r="A281" i="28"/>
  <c r="D283" i="16"/>
  <c r="G283" i="16"/>
  <c r="C283" i="16"/>
  <c r="H283" i="16"/>
  <c r="B283" i="16"/>
  <c r="I283" i="16"/>
  <c r="E283" i="16"/>
  <c r="F283" i="16"/>
  <c r="S288" i="16"/>
  <c r="A284" i="16"/>
  <c r="AF286" i="29" l="1"/>
  <c r="A282" i="29"/>
  <c r="F282" i="29" s="1"/>
  <c r="M281" i="26"/>
  <c r="D281" i="26"/>
  <c r="E281" i="26"/>
  <c r="L281" i="26"/>
  <c r="B281" i="26"/>
  <c r="I281" i="26"/>
  <c r="G281" i="26"/>
  <c r="K281" i="26"/>
  <c r="F281" i="26"/>
  <c r="H281" i="26"/>
  <c r="J281" i="26"/>
  <c r="C281" i="26"/>
  <c r="W289" i="26"/>
  <c r="A282" i="26"/>
  <c r="AA290" i="22"/>
  <c r="A283" i="22"/>
  <c r="I282" i="22"/>
  <c r="O282" i="22"/>
  <c r="C282" i="22"/>
  <c r="Q282" i="22"/>
  <c r="J282" i="22"/>
  <c r="F282" i="22"/>
  <c r="L282" i="22"/>
  <c r="G282" i="22"/>
  <c r="N282" i="22"/>
  <c r="H282" i="22"/>
  <c r="D282" i="22"/>
  <c r="K282" i="22"/>
  <c r="P282" i="22"/>
  <c r="B282" i="22"/>
  <c r="E282" i="22"/>
  <c r="M282" i="22"/>
  <c r="K282" i="20"/>
  <c r="A283" i="20"/>
  <c r="S284" i="15"/>
  <c r="A282" i="15"/>
  <c r="B281" i="15"/>
  <c r="E281" i="15"/>
  <c r="I281" i="15"/>
  <c r="H281" i="15"/>
  <c r="C281" i="15"/>
  <c r="D281" i="15"/>
  <c r="F281" i="15"/>
  <c r="G281" i="15"/>
  <c r="AA311" i="21"/>
  <c r="C283" i="25"/>
  <c r="F283" i="25"/>
  <c r="E283" i="25"/>
  <c r="D283" i="25"/>
  <c r="G283" i="25"/>
  <c r="B283" i="25"/>
  <c r="A284" i="25"/>
  <c r="Q281" i="28"/>
  <c r="N281" i="28"/>
  <c r="J281" i="28"/>
  <c r="D281" i="28"/>
  <c r="F281" i="28"/>
  <c r="I281" i="28"/>
  <c r="G281" i="28"/>
  <c r="E281" i="28"/>
  <c r="K281" i="28"/>
  <c r="B281" i="28"/>
  <c r="H281" i="28"/>
  <c r="L281" i="28"/>
  <c r="M281" i="28"/>
  <c r="C281" i="28"/>
  <c r="O281" i="28"/>
  <c r="P281" i="28"/>
  <c r="Q290" i="25"/>
  <c r="E282" i="21"/>
  <c r="H282" i="21"/>
  <c r="J282" i="21"/>
  <c r="M282" i="21"/>
  <c r="N282" i="21"/>
  <c r="I282" i="21"/>
  <c r="G282" i="21"/>
  <c r="F282" i="21"/>
  <c r="P282" i="21"/>
  <c r="L282" i="21"/>
  <c r="O282" i="21"/>
  <c r="K282" i="21"/>
  <c r="Q282" i="21"/>
  <c r="C282" i="21"/>
  <c r="D282" i="21"/>
  <c r="B282" i="21"/>
  <c r="A283" i="21"/>
  <c r="AA289" i="28"/>
  <c r="A282" i="28"/>
  <c r="AF289" i="20"/>
  <c r="G284" i="16"/>
  <c r="B284" i="16"/>
  <c r="E284" i="16"/>
  <c r="H284" i="16"/>
  <c r="F284" i="16"/>
  <c r="I284" i="16"/>
  <c r="D284" i="16"/>
  <c r="C284" i="16"/>
  <c r="S289" i="16"/>
  <c r="A285" i="16"/>
  <c r="AF287" i="29" l="1"/>
  <c r="A283" i="29"/>
  <c r="F283" i="29" s="1"/>
  <c r="K282" i="26"/>
  <c r="E282" i="26"/>
  <c r="B282" i="26"/>
  <c r="D282" i="26"/>
  <c r="M282" i="26"/>
  <c r="F282" i="26"/>
  <c r="L282" i="26"/>
  <c r="G282" i="26"/>
  <c r="C282" i="26"/>
  <c r="H282" i="26"/>
  <c r="I282" i="26"/>
  <c r="J282" i="26"/>
  <c r="W290" i="26"/>
  <c r="A283" i="26"/>
  <c r="J283" i="22"/>
  <c r="D283" i="22"/>
  <c r="I283" i="22"/>
  <c r="L283" i="22"/>
  <c r="G283" i="22"/>
  <c r="P283" i="22"/>
  <c r="Q283" i="22"/>
  <c r="F283" i="22"/>
  <c r="B283" i="22"/>
  <c r="K283" i="22"/>
  <c r="M283" i="22"/>
  <c r="N283" i="22"/>
  <c r="C283" i="22"/>
  <c r="E283" i="22"/>
  <c r="H283" i="22"/>
  <c r="O283" i="22"/>
  <c r="AA291" i="22"/>
  <c r="A284" i="22"/>
  <c r="K283" i="20"/>
  <c r="A284" i="20"/>
  <c r="D282" i="15"/>
  <c r="E282" i="15"/>
  <c r="B282" i="15"/>
  <c r="C282" i="15"/>
  <c r="I282" i="15"/>
  <c r="G282" i="15"/>
  <c r="H282" i="15"/>
  <c r="F282" i="15"/>
  <c r="A283" i="15"/>
  <c r="S285" i="15"/>
  <c r="AF290" i="20"/>
  <c r="C284" i="25"/>
  <c r="G284" i="25"/>
  <c r="D284" i="25"/>
  <c r="E284" i="25"/>
  <c r="F284" i="25"/>
  <c r="B284" i="25"/>
  <c r="A285" i="25"/>
  <c r="Q291" i="25"/>
  <c r="F283" i="21"/>
  <c r="B283" i="21"/>
  <c r="I283" i="21"/>
  <c r="G283" i="21"/>
  <c r="H283" i="21"/>
  <c r="K283" i="21"/>
  <c r="D283" i="21"/>
  <c r="O283" i="21"/>
  <c r="Q283" i="21"/>
  <c r="P283" i="21"/>
  <c r="C283" i="21"/>
  <c r="E283" i="21"/>
  <c r="N283" i="21"/>
  <c r="J283" i="21"/>
  <c r="L283" i="21"/>
  <c r="M283" i="21"/>
  <c r="A284" i="21"/>
  <c r="E282" i="28"/>
  <c r="M282" i="28"/>
  <c r="K282" i="28"/>
  <c r="Q282" i="28"/>
  <c r="O282" i="28"/>
  <c r="F282" i="28"/>
  <c r="H282" i="28"/>
  <c r="N282" i="28"/>
  <c r="L282" i="28"/>
  <c r="I282" i="28"/>
  <c r="D282" i="28"/>
  <c r="P282" i="28"/>
  <c r="B282" i="28"/>
  <c r="J282" i="28"/>
  <c r="C282" i="28"/>
  <c r="G282" i="28"/>
  <c r="AA290" i="28"/>
  <c r="A283" i="28"/>
  <c r="AA312" i="21"/>
  <c r="D285" i="16"/>
  <c r="C285" i="16"/>
  <c r="G285" i="16"/>
  <c r="F285" i="16"/>
  <c r="I285" i="16"/>
  <c r="E285" i="16"/>
  <c r="B285" i="16"/>
  <c r="H285" i="16"/>
  <c r="S290" i="16"/>
  <c r="A286" i="16"/>
  <c r="AF288" i="29" l="1"/>
  <c r="A284" i="29"/>
  <c r="F284" i="29" s="1"/>
  <c r="D283" i="26"/>
  <c r="G283" i="26"/>
  <c r="C283" i="26"/>
  <c r="F283" i="26"/>
  <c r="I283" i="26"/>
  <c r="K283" i="26"/>
  <c r="M283" i="26"/>
  <c r="L283" i="26"/>
  <c r="H283" i="26"/>
  <c r="B283" i="26"/>
  <c r="E283" i="26"/>
  <c r="J283" i="26"/>
  <c r="W291" i="26"/>
  <c r="A284" i="26"/>
  <c r="Q284" i="22"/>
  <c r="I284" i="22"/>
  <c r="P284" i="22"/>
  <c r="K284" i="22"/>
  <c r="F284" i="22"/>
  <c r="J284" i="22"/>
  <c r="E284" i="22"/>
  <c r="M284" i="22"/>
  <c r="O284" i="22"/>
  <c r="L284" i="22"/>
  <c r="N284" i="22"/>
  <c r="C284" i="22"/>
  <c r="B284" i="22"/>
  <c r="D284" i="22"/>
  <c r="G284" i="22"/>
  <c r="H284" i="22"/>
  <c r="AA292" i="22"/>
  <c r="A285" i="22"/>
  <c r="K284" i="20"/>
  <c r="A285" i="20"/>
  <c r="S286" i="15"/>
  <c r="A284" i="15"/>
  <c r="E283" i="15"/>
  <c r="F283" i="15"/>
  <c r="C283" i="15"/>
  <c r="I283" i="15"/>
  <c r="H283" i="15"/>
  <c r="D283" i="15"/>
  <c r="B283" i="15"/>
  <c r="G283" i="15"/>
  <c r="F285" i="25"/>
  <c r="E285" i="25"/>
  <c r="G285" i="25"/>
  <c r="D285" i="25"/>
  <c r="B285" i="25"/>
  <c r="C285" i="25"/>
  <c r="A286" i="25"/>
  <c r="E284" i="21"/>
  <c r="G284" i="21"/>
  <c r="H284" i="21"/>
  <c r="M284" i="21"/>
  <c r="I284" i="21"/>
  <c r="L284" i="21"/>
  <c r="J284" i="21"/>
  <c r="F284" i="21"/>
  <c r="B284" i="21"/>
  <c r="P284" i="21"/>
  <c r="Q284" i="21"/>
  <c r="C284" i="21"/>
  <c r="K284" i="21"/>
  <c r="N284" i="21"/>
  <c r="D284" i="21"/>
  <c r="O284" i="21"/>
  <c r="A285" i="21"/>
  <c r="AF291" i="20"/>
  <c r="L283" i="28"/>
  <c r="E283" i="28"/>
  <c r="N283" i="28"/>
  <c r="Q283" i="28"/>
  <c r="O283" i="28"/>
  <c r="G283" i="28"/>
  <c r="P283" i="28"/>
  <c r="F283" i="28"/>
  <c r="H283" i="28"/>
  <c r="K283" i="28"/>
  <c r="D283" i="28"/>
  <c r="C283" i="28"/>
  <c r="I283" i="28"/>
  <c r="M283" i="28"/>
  <c r="J283" i="28"/>
  <c r="B283" i="28"/>
  <c r="AA291" i="28"/>
  <c r="A284" i="28"/>
  <c r="Q292" i="25"/>
  <c r="AA313" i="21"/>
  <c r="E286" i="16"/>
  <c r="B286" i="16"/>
  <c r="D286" i="16"/>
  <c r="F286" i="16"/>
  <c r="H286" i="16"/>
  <c r="I286" i="16"/>
  <c r="C286" i="16"/>
  <c r="G286" i="16"/>
  <c r="S291" i="16"/>
  <c r="A287" i="16"/>
  <c r="AF289" i="29" l="1"/>
  <c r="A285" i="29"/>
  <c r="F285" i="29" s="1"/>
  <c r="K284" i="26"/>
  <c r="C284" i="26"/>
  <c r="B284" i="26"/>
  <c r="I284" i="26"/>
  <c r="D284" i="26"/>
  <c r="G284" i="26"/>
  <c r="H284" i="26"/>
  <c r="L284" i="26"/>
  <c r="J284" i="26"/>
  <c r="F284" i="26"/>
  <c r="E284" i="26"/>
  <c r="M284" i="26"/>
  <c r="W292" i="26"/>
  <c r="A285" i="26"/>
  <c r="K285" i="22"/>
  <c r="G285" i="22"/>
  <c r="B285" i="22"/>
  <c r="D285" i="22"/>
  <c r="O285" i="22"/>
  <c r="L285" i="22"/>
  <c r="J285" i="22"/>
  <c r="I285" i="22"/>
  <c r="E285" i="22"/>
  <c r="H285" i="22"/>
  <c r="N285" i="22"/>
  <c r="M285" i="22"/>
  <c r="F285" i="22"/>
  <c r="P285" i="22"/>
  <c r="C285" i="22"/>
  <c r="Q285" i="22"/>
  <c r="AA293" i="22"/>
  <c r="A286" i="22"/>
  <c r="K285" i="20"/>
  <c r="A286" i="20"/>
  <c r="E284" i="15"/>
  <c r="H284" i="15"/>
  <c r="D284" i="15"/>
  <c r="G284" i="15"/>
  <c r="B284" i="15"/>
  <c r="I284" i="15"/>
  <c r="F284" i="15"/>
  <c r="C284" i="15"/>
  <c r="S287" i="15"/>
  <c r="A285" i="15"/>
  <c r="H285" i="21"/>
  <c r="E285" i="21"/>
  <c r="L285" i="21"/>
  <c r="G285" i="21"/>
  <c r="F285" i="21"/>
  <c r="Q285" i="21"/>
  <c r="P285" i="21"/>
  <c r="D285" i="21"/>
  <c r="I285" i="21"/>
  <c r="M285" i="21"/>
  <c r="C285" i="21"/>
  <c r="O285" i="21"/>
  <c r="N285" i="21"/>
  <c r="B285" i="21"/>
  <c r="J285" i="21"/>
  <c r="K285" i="21"/>
  <c r="A286" i="21"/>
  <c r="AA314" i="21"/>
  <c r="Q293" i="25"/>
  <c r="F286" i="25"/>
  <c r="B286" i="25"/>
  <c r="D286" i="25"/>
  <c r="C286" i="25"/>
  <c r="E286" i="25"/>
  <c r="G286" i="25"/>
  <c r="A287" i="25"/>
  <c r="H284" i="28"/>
  <c r="B284" i="28"/>
  <c r="I284" i="28"/>
  <c r="J284" i="28"/>
  <c r="G284" i="28"/>
  <c r="E284" i="28"/>
  <c r="M284" i="28"/>
  <c r="Q284" i="28"/>
  <c r="D284" i="28"/>
  <c r="P284" i="28"/>
  <c r="O284" i="28"/>
  <c r="N284" i="28"/>
  <c r="L284" i="28"/>
  <c r="C284" i="28"/>
  <c r="F284" i="28"/>
  <c r="K284" i="28"/>
  <c r="AA292" i="28"/>
  <c r="A285" i="28"/>
  <c r="AF292" i="20"/>
  <c r="F287" i="16"/>
  <c r="C287" i="16"/>
  <c r="H287" i="16"/>
  <c r="G287" i="16"/>
  <c r="B287" i="16"/>
  <c r="D287" i="16"/>
  <c r="E287" i="16"/>
  <c r="I287" i="16"/>
  <c r="S292" i="16"/>
  <c r="A288" i="16"/>
  <c r="AF290" i="29" l="1"/>
  <c r="A286" i="29"/>
  <c r="F286" i="29" s="1"/>
  <c r="K285" i="26"/>
  <c r="H285" i="26"/>
  <c r="I285" i="26"/>
  <c r="J285" i="26"/>
  <c r="M285" i="26"/>
  <c r="D285" i="26"/>
  <c r="G285" i="26"/>
  <c r="B285" i="26"/>
  <c r="C285" i="26"/>
  <c r="E285" i="26"/>
  <c r="F285" i="26"/>
  <c r="L285" i="26"/>
  <c r="W293" i="26"/>
  <c r="A286" i="26"/>
  <c r="P286" i="22"/>
  <c r="G286" i="22"/>
  <c r="H286" i="22"/>
  <c r="B286" i="22"/>
  <c r="I286" i="22"/>
  <c r="E286" i="22"/>
  <c r="Q286" i="22"/>
  <c r="C286" i="22"/>
  <c r="K286" i="22"/>
  <c r="O286" i="22"/>
  <c r="J286" i="22"/>
  <c r="D286" i="22"/>
  <c r="N286" i="22"/>
  <c r="M286" i="22"/>
  <c r="F286" i="22"/>
  <c r="L286" i="22"/>
  <c r="AA294" i="22"/>
  <c r="A287" i="22"/>
  <c r="K286" i="20"/>
  <c r="A287" i="20"/>
  <c r="B285" i="15"/>
  <c r="H285" i="15"/>
  <c r="E285" i="15"/>
  <c r="I285" i="15"/>
  <c r="G285" i="15"/>
  <c r="F285" i="15"/>
  <c r="D285" i="15"/>
  <c r="C285" i="15"/>
  <c r="S288" i="15"/>
  <c r="A286" i="15"/>
  <c r="AA315" i="21"/>
  <c r="AA293" i="28"/>
  <c r="A286" i="28"/>
  <c r="N286" i="21"/>
  <c r="I286" i="21"/>
  <c r="K286" i="21"/>
  <c r="G286" i="21"/>
  <c r="P286" i="21"/>
  <c r="Q286" i="21"/>
  <c r="L286" i="21"/>
  <c r="H286" i="21"/>
  <c r="B286" i="21"/>
  <c r="C286" i="21"/>
  <c r="F286" i="21"/>
  <c r="J286" i="21"/>
  <c r="O286" i="21"/>
  <c r="D286" i="21"/>
  <c r="E286" i="21"/>
  <c r="M286" i="21"/>
  <c r="A287" i="21"/>
  <c r="F287" i="25"/>
  <c r="B287" i="25"/>
  <c r="G287" i="25"/>
  <c r="D287" i="25"/>
  <c r="C287" i="25"/>
  <c r="E287" i="25"/>
  <c r="A288" i="25"/>
  <c r="N285" i="28"/>
  <c r="P285" i="28"/>
  <c r="H285" i="28"/>
  <c r="I285" i="28"/>
  <c r="C285" i="28"/>
  <c r="K285" i="28"/>
  <c r="B285" i="28"/>
  <c r="L285" i="28"/>
  <c r="E285" i="28"/>
  <c r="F285" i="28"/>
  <c r="O285" i="28"/>
  <c r="D285" i="28"/>
  <c r="G285" i="28"/>
  <c r="Q285" i="28"/>
  <c r="M285" i="28"/>
  <c r="J285" i="28"/>
  <c r="Q294" i="25"/>
  <c r="AF293" i="20"/>
  <c r="B288" i="16"/>
  <c r="C288" i="16"/>
  <c r="D288" i="16"/>
  <c r="I288" i="16"/>
  <c r="G288" i="16"/>
  <c r="H288" i="16"/>
  <c r="F288" i="16"/>
  <c r="E288" i="16"/>
  <c r="S293" i="16"/>
  <c r="A289" i="16"/>
  <c r="AF291" i="29" l="1"/>
  <c r="A287" i="29"/>
  <c r="F287" i="29" s="1"/>
  <c r="M286" i="26"/>
  <c r="J286" i="26"/>
  <c r="D286" i="26"/>
  <c r="H286" i="26"/>
  <c r="C286" i="26"/>
  <c r="I286" i="26"/>
  <c r="B286" i="26"/>
  <c r="L286" i="26"/>
  <c r="F286" i="26"/>
  <c r="E286" i="26"/>
  <c r="G286" i="26"/>
  <c r="K286" i="26"/>
  <c r="W294" i="26"/>
  <c r="A287" i="26"/>
  <c r="Q287" i="22"/>
  <c r="B287" i="22"/>
  <c r="P287" i="22"/>
  <c r="J287" i="22"/>
  <c r="C287" i="22"/>
  <c r="N287" i="22"/>
  <c r="K287" i="22"/>
  <c r="F287" i="22"/>
  <c r="H287" i="22"/>
  <c r="O287" i="22"/>
  <c r="M287" i="22"/>
  <c r="D287" i="22"/>
  <c r="E287" i="22"/>
  <c r="I287" i="22"/>
  <c r="G287" i="22"/>
  <c r="L287" i="22"/>
  <c r="AA295" i="22"/>
  <c r="A288" i="22"/>
  <c r="K287" i="20"/>
  <c r="A288" i="20"/>
  <c r="H286" i="15"/>
  <c r="G286" i="15"/>
  <c r="D286" i="15"/>
  <c r="B286" i="15"/>
  <c r="F286" i="15"/>
  <c r="E286" i="15"/>
  <c r="I286" i="15"/>
  <c r="C286" i="15"/>
  <c r="A287" i="15"/>
  <c r="S289" i="15"/>
  <c r="I286" i="28"/>
  <c r="B286" i="28"/>
  <c r="E286" i="28"/>
  <c r="K286" i="28"/>
  <c r="C286" i="28"/>
  <c r="Q286" i="28"/>
  <c r="H286" i="28"/>
  <c r="N286" i="28"/>
  <c r="P286" i="28"/>
  <c r="G286" i="28"/>
  <c r="L286" i="28"/>
  <c r="F286" i="28"/>
  <c r="M286" i="28"/>
  <c r="D286" i="28"/>
  <c r="J286" i="28"/>
  <c r="O286" i="28"/>
  <c r="AA294" i="28"/>
  <c r="A287" i="28"/>
  <c r="Q295" i="25"/>
  <c r="E288" i="25"/>
  <c r="F288" i="25"/>
  <c r="G288" i="25"/>
  <c r="C288" i="25"/>
  <c r="B288" i="25"/>
  <c r="D288" i="25"/>
  <c r="A289" i="25"/>
  <c r="AF294" i="20"/>
  <c r="K287" i="21"/>
  <c r="C287" i="21"/>
  <c r="O287" i="21"/>
  <c r="N287" i="21"/>
  <c r="F287" i="21"/>
  <c r="J287" i="21"/>
  <c r="I287" i="21"/>
  <c r="E287" i="21"/>
  <c r="D287" i="21"/>
  <c r="G287" i="21"/>
  <c r="H287" i="21"/>
  <c r="B287" i="21"/>
  <c r="Q287" i="21"/>
  <c r="P287" i="21"/>
  <c r="M287" i="21"/>
  <c r="L287" i="21"/>
  <c r="A288" i="21"/>
  <c r="AA316" i="21"/>
  <c r="G289" i="16"/>
  <c r="D289" i="16"/>
  <c r="C289" i="16"/>
  <c r="E289" i="16"/>
  <c r="F289" i="16"/>
  <c r="I289" i="16"/>
  <c r="H289" i="16"/>
  <c r="B289" i="16"/>
  <c r="S294" i="16"/>
  <c r="A290" i="16"/>
  <c r="AF292" i="29" l="1"/>
  <c r="A288" i="29"/>
  <c r="F288" i="29" s="1"/>
  <c r="M287" i="26"/>
  <c r="D287" i="26"/>
  <c r="E287" i="26"/>
  <c r="G287" i="26"/>
  <c r="C287" i="26"/>
  <c r="I287" i="26"/>
  <c r="H287" i="26"/>
  <c r="J287" i="26"/>
  <c r="L287" i="26"/>
  <c r="B287" i="26"/>
  <c r="K287" i="26"/>
  <c r="F287" i="26"/>
  <c r="W295" i="26"/>
  <c r="A288" i="26"/>
  <c r="J288" i="22"/>
  <c r="G288" i="22"/>
  <c r="F288" i="22"/>
  <c r="E288" i="22"/>
  <c r="O288" i="22"/>
  <c r="H288" i="22"/>
  <c r="M288" i="22"/>
  <c r="Q288" i="22"/>
  <c r="K288" i="22"/>
  <c r="N288" i="22"/>
  <c r="P288" i="22"/>
  <c r="C288" i="22"/>
  <c r="L288" i="22"/>
  <c r="B288" i="22"/>
  <c r="D288" i="22"/>
  <c r="I288" i="22"/>
  <c r="A289" i="22"/>
  <c r="AA296" i="22"/>
  <c r="K288" i="20"/>
  <c r="A289" i="20"/>
  <c r="S290" i="15"/>
  <c r="A288" i="15"/>
  <c r="H287" i="15"/>
  <c r="F287" i="15"/>
  <c r="E287" i="15"/>
  <c r="I287" i="15"/>
  <c r="D287" i="15"/>
  <c r="C287" i="15"/>
  <c r="G287" i="15"/>
  <c r="B287" i="15"/>
  <c r="Q296" i="25"/>
  <c r="AF295" i="20"/>
  <c r="P287" i="28"/>
  <c r="E287" i="28"/>
  <c r="C287" i="28"/>
  <c r="K287" i="28"/>
  <c r="H287" i="28"/>
  <c r="D287" i="28"/>
  <c r="Q287" i="28"/>
  <c r="L287" i="28"/>
  <c r="N287" i="28"/>
  <c r="G287" i="28"/>
  <c r="M287" i="28"/>
  <c r="I287" i="28"/>
  <c r="F287" i="28"/>
  <c r="J287" i="28"/>
  <c r="O287" i="28"/>
  <c r="B287" i="28"/>
  <c r="AA317" i="21"/>
  <c r="AA295" i="28"/>
  <c r="A288" i="28"/>
  <c r="L288" i="21"/>
  <c r="G288" i="21"/>
  <c r="D288" i="21"/>
  <c r="C288" i="21"/>
  <c r="E288" i="21"/>
  <c r="M288" i="21"/>
  <c r="B288" i="21"/>
  <c r="P288" i="21"/>
  <c r="I288" i="21"/>
  <c r="H288" i="21"/>
  <c r="J288" i="21"/>
  <c r="K288" i="21"/>
  <c r="O288" i="21"/>
  <c r="F288" i="21"/>
  <c r="N288" i="21"/>
  <c r="Q288" i="21"/>
  <c r="A289" i="21"/>
  <c r="B289" i="25"/>
  <c r="D289" i="25"/>
  <c r="C289" i="25"/>
  <c r="F289" i="25"/>
  <c r="E289" i="25"/>
  <c r="G289" i="25"/>
  <c r="A290" i="25"/>
  <c r="I290" i="16"/>
  <c r="E290" i="16"/>
  <c r="G290" i="16"/>
  <c r="B290" i="16"/>
  <c r="F290" i="16"/>
  <c r="C290" i="16"/>
  <c r="H290" i="16"/>
  <c r="D290" i="16"/>
  <c r="S295" i="16"/>
  <c r="A291" i="16"/>
  <c r="AF293" i="29" l="1"/>
  <c r="A289" i="29"/>
  <c r="F289" i="29" s="1"/>
  <c r="G288" i="26"/>
  <c r="K288" i="26"/>
  <c r="D288" i="26"/>
  <c r="F288" i="26"/>
  <c r="J288" i="26"/>
  <c r="C288" i="26"/>
  <c r="L288" i="26"/>
  <c r="H288" i="26"/>
  <c r="E288" i="26"/>
  <c r="M288" i="26"/>
  <c r="B288" i="26"/>
  <c r="I288" i="26"/>
  <c r="W296" i="26"/>
  <c r="A289" i="26"/>
  <c r="AA297" i="22"/>
  <c r="A290" i="22"/>
  <c r="P289" i="22"/>
  <c r="M289" i="22"/>
  <c r="Q289" i="22"/>
  <c r="G289" i="22"/>
  <c r="F289" i="22"/>
  <c r="E289" i="22"/>
  <c r="D289" i="22"/>
  <c r="I289" i="22"/>
  <c r="C289" i="22"/>
  <c r="N289" i="22"/>
  <c r="K289" i="22"/>
  <c r="L289" i="22"/>
  <c r="H289" i="22"/>
  <c r="B289" i="22"/>
  <c r="J289" i="22"/>
  <c r="O289" i="22"/>
  <c r="K289" i="20"/>
  <c r="A290" i="20"/>
  <c r="E288" i="15"/>
  <c r="F288" i="15"/>
  <c r="B288" i="15"/>
  <c r="H288" i="15"/>
  <c r="I288" i="15"/>
  <c r="C288" i="15"/>
  <c r="G288" i="15"/>
  <c r="D288" i="15"/>
  <c r="A289" i="15"/>
  <c r="S291" i="15"/>
  <c r="F290" i="25"/>
  <c r="D290" i="25"/>
  <c r="G290" i="25"/>
  <c r="C290" i="25"/>
  <c r="E290" i="25"/>
  <c r="B290" i="25"/>
  <c r="A291" i="25"/>
  <c r="AA318" i="21"/>
  <c r="AF296" i="20"/>
  <c r="B288" i="28"/>
  <c r="L288" i="28"/>
  <c r="H288" i="28"/>
  <c r="O288" i="28"/>
  <c r="M288" i="28"/>
  <c r="G288" i="28"/>
  <c r="F288" i="28"/>
  <c r="P288" i="28"/>
  <c r="K288" i="28"/>
  <c r="Q288" i="28"/>
  <c r="I288" i="28"/>
  <c r="E288" i="28"/>
  <c r="D288" i="28"/>
  <c r="N288" i="28"/>
  <c r="J288" i="28"/>
  <c r="C288" i="28"/>
  <c r="B289" i="21"/>
  <c r="O289" i="21"/>
  <c r="G289" i="21"/>
  <c r="N289" i="21"/>
  <c r="E289" i="21"/>
  <c r="Q289" i="21"/>
  <c r="C289" i="21"/>
  <c r="D289" i="21"/>
  <c r="L289" i="21"/>
  <c r="I289" i="21"/>
  <c r="P289" i="21"/>
  <c r="F289" i="21"/>
  <c r="H289" i="21"/>
  <c r="J289" i="21"/>
  <c r="K289" i="21"/>
  <c r="M289" i="21"/>
  <c r="A290" i="21"/>
  <c r="AA296" i="28"/>
  <c r="A289" i="28"/>
  <c r="Q297" i="25"/>
  <c r="C291" i="16"/>
  <c r="D291" i="16"/>
  <c r="G291" i="16"/>
  <c r="B291" i="16"/>
  <c r="F291" i="16"/>
  <c r="H291" i="16"/>
  <c r="I291" i="16"/>
  <c r="E291" i="16"/>
  <c r="S296" i="16"/>
  <c r="A292" i="16"/>
  <c r="AF294" i="29" l="1"/>
  <c r="A290" i="29"/>
  <c r="F290" i="29" s="1"/>
  <c r="H289" i="26"/>
  <c r="I289" i="26"/>
  <c r="C289" i="26"/>
  <c r="K289" i="26"/>
  <c r="D289" i="26"/>
  <c r="B289" i="26"/>
  <c r="E289" i="26"/>
  <c r="M289" i="26"/>
  <c r="F289" i="26"/>
  <c r="G289" i="26"/>
  <c r="J289" i="26"/>
  <c r="L289" i="26"/>
  <c r="W297" i="26"/>
  <c r="A290" i="26"/>
  <c r="K290" i="20"/>
  <c r="A291" i="20"/>
  <c r="F290" i="22"/>
  <c r="N290" i="22"/>
  <c r="L290" i="22"/>
  <c r="C290" i="22"/>
  <c r="M290" i="22"/>
  <c r="Q290" i="22"/>
  <c r="D290" i="22"/>
  <c r="K290" i="22"/>
  <c r="O290" i="22"/>
  <c r="B290" i="22"/>
  <c r="I290" i="22"/>
  <c r="H290" i="22"/>
  <c r="G290" i="22"/>
  <c r="E290" i="22"/>
  <c r="P290" i="22"/>
  <c r="J290" i="22"/>
  <c r="A291" i="22"/>
  <c r="AA298" i="22"/>
  <c r="A290" i="15"/>
  <c r="S292" i="15"/>
  <c r="D289" i="15"/>
  <c r="C289" i="15"/>
  <c r="G289" i="15"/>
  <c r="B289" i="15"/>
  <c r="E289" i="15"/>
  <c r="H289" i="15"/>
  <c r="I289" i="15"/>
  <c r="F289" i="15"/>
  <c r="Q298" i="25"/>
  <c r="B290" i="21"/>
  <c r="D290" i="21"/>
  <c r="Q290" i="21"/>
  <c r="H290" i="21"/>
  <c r="F290" i="21"/>
  <c r="O290" i="21"/>
  <c r="M290" i="21"/>
  <c r="G290" i="21"/>
  <c r="E290" i="21"/>
  <c r="N290" i="21"/>
  <c r="L290" i="21"/>
  <c r="K290" i="21"/>
  <c r="J290" i="21"/>
  <c r="I290" i="21"/>
  <c r="C290" i="21"/>
  <c r="P290" i="21"/>
  <c r="A291" i="21"/>
  <c r="AF297" i="20"/>
  <c r="F289" i="28"/>
  <c r="C289" i="28"/>
  <c r="B289" i="28"/>
  <c r="O289" i="28"/>
  <c r="I289" i="28"/>
  <c r="H289" i="28"/>
  <c r="Q289" i="28"/>
  <c r="D289" i="28"/>
  <c r="J289" i="28"/>
  <c r="G289" i="28"/>
  <c r="N289" i="28"/>
  <c r="K289" i="28"/>
  <c r="M289" i="28"/>
  <c r="E289" i="28"/>
  <c r="L289" i="28"/>
  <c r="P289" i="28"/>
  <c r="AA319" i="21"/>
  <c r="F291" i="25"/>
  <c r="C291" i="25"/>
  <c r="G291" i="25"/>
  <c r="E291" i="25"/>
  <c r="B291" i="25"/>
  <c r="D291" i="25"/>
  <c r="A292" i="25"/>
  <c r="AA297" i="28"/>
  <c r="A290" i="28"/>
  <c r="F292" i="16"/>
  <c r="B292" i="16"/>
  <c r="G292" i="16"/>
  <c r="I292" i="16"/>
  <c r="H292" i="16"/>
  <c r="D292" i="16"/>
  <c r="C292" i="16"/>
  <c r="E292" i="16"/>
  <c r="S297" i="16"/>
  <c r="A293" i="16"/>
  <c r="AF295" i="29" l="1"/>
  <c r="A291" i="29"/>
  <c r="F291" i="29" s="1"/>
  <c r="J290" i="26"/>
  <c r="B290" i="26"/>
  <c r="M290" i="26"/>
  <c r="G290" i="26"/>
  <c r="D290" i="26"/>
  <c r="L290" i="26"/>
  <c r="K290" i="26"/>
  <c r="E290" i="26"/>
  <c r="I290" i="26"/>
  <c r="C290" i="26"/>
  <c r="H290" i="26"/>
  <c r="F290" i="26"/>
  <c r="W298" i="26"/>
  <c r="A291" i="26"/>
  <c r="AA299" i="22"/>
  <c r="A292" i="22"/>
  <c r="I291" i="22"/>
  <c r="K291" i="22"/>
  <c r="C291" i="22"/>
  <c r="G291" i="22"/>
  <c r="E291" i="22"/>
  <c r="L291" i="22"/>
  <c r="Q291" i="22"/>
  <c r="P291" i="22"/>
  <c r="F291" i="22"/>
  <c r="O291" i="22"/>
  <c r="H291" i="22"/>
  <c r="D291" i="22"/>
  <c r="M291" i="22"/>
  <c r="N291" i="22"/>
  <c r="B291" i="22"/>
  <c r="J291" i="22"/>
  <c r="K291" i="20"/>
  <c r="A292" i="20"/>
  <c r="S293" i="15"/>
  <c r="A291" i="15"/>
  <c r="B290" i="15"/>
  <c r="I290" i="15"/>
  <c r="G290" i="15"/>
  <c r="F290" i="15"/>
  <c r="E290" i="15"/>
  <c r="H290" i="15"/>
  <c r="C290" i="15"/>
  <c r="D290" i="15"/>
  <c r="AF298" i="20"/>
  <c r="B290" i="28"/>
  <c r="J290" i="28"/>
  <c r="I290" i="28"/>
  <c r="D290" i="28"/>
  <c r="P290" i="28"/>
  <c r="F290" i="28"/>
  <c r="Q290" i="28"/>
  <c r="N290" i="28"/>
  <c r="G290" i="28"/>
  <c r="C290" i="28"/>
  <c r="E290" i="28"/>
  <c r="K290" i="28"/>
  <c r="M290" i="28"/>
  <c r="L290" i="28"/>
  <c r="H290" i="28"/>
  <c r="O290" i="28"/>
  <c r="AA298" i="28"/>
  <c r="A291" i="28"/>
  <c r="K291" i="21"/>
  <c r="D291" i="21"/>
  <c r="E291" i="21"/>
  <c r="M291" i="21"/>
  <c r="B291" i="21"/>
  <c r="Q291" i="21"/>
  <c r="L291" i="21"/>
  <c r="C291" i="21"/>
  <c r="J291" i="21"/>
  <c r="I291" i="21"/>
  <c r="H291" i="21"/>
  <c r="N291" i="21"/>
  <c r="P291" i="21"/>
  <c r="G291" i="21"/>
  <c r="F291" i="21"/>
  <c r="O291" i="21"/>
  <c r="A292" i="21"/>
  <c r="B292" i="25"/>
  <c r="D292" i="25"/>
  <c r="G292" i="25"/>
  <c r="F292" i="25"/>
  <c r="E292" i="25"/>
  <c r="C292" i="25"/>
  <c r="A293" i="25"/>
  <c r="Q299" i="25"/>
  <c r="AA320" i="21"/>
  <c r="F293" i="16"/>
  <c r="E293" i="16"/>
  <c r="B293" i="16"/>
  <c r="I293" i="16"/>
  <c r="H293" i="16"/>
  <c r="C293" i="16"/>
  <c r="G293" i="16"/>
  <c r="D293" i="16"/>
  <c r="S298" i="16"/>
  <c r="A294" i="16"/>
  <c r="AF296" i="29" l="1"/>
  <c r="A292" i="29"/>
  <c r="F292" i="29" s="1"/>
  <c r="D291" i="26"/>
  <c r="K291" i="26"/>
  <c r="M291" i="26"/>
  <c r="H291" i="26"/>
  <c r="L291" i="26"/>
  <c r="J291" i="26"/>
  <c r="E291" i="26"/>
  <c r="G291" i="26"/>
  <c r="F291" i="26"/>
  <c r="B291" i="26"/>
  <c r="C291" i="26"/>
  <c r="I291" i="26"/>
  <c r="W299" i="26"/>
  <c r="A292" i="26"/>
  <c r="K292" i="20"/>
  <c r="A293" i="20"/>
  <c r="M292" i="22"/>
  <c r="E292" i="22"/>
  <c r="K292" i="22"/>
  <c r="N292" i="22"/>
  <c r="L292" i="22"/>
  <c r="I292" i="22"/>
  <c r="J292" i="22"/>
  <c r="G292" i="22"/>
  <c r="H292" i="22"/>
  <c r="F292" i="22"/>
  <c r="B292" i="22"/>
  <c r="Q292" i="22"/>
  <c r="D292" i="22"/>
  <c r="C292" i="22"/>
  <c r="P292" i="22"/>
  <c r="O292" i="22"/>
  <c r="AA300" i="22"/>
  <c r="A293" i="22"/>
  <c r="G291" i="15"/>
  <c r="H291" i="15"/>
  <c r="F291" i="15"/>
  <c r="D291" i="15"/>
  <c r="I291" i="15"/>
  <c r="B291" i="15"/>
  <c r="C291" i="15"/>
  <c r="E291" i="15"/>
  <c r="A292" i="15"/>
  <c r="S294" i="15"/>
  <c r="AA321" i="21"/>
  <c r="Q300" i="25"/>
  <c r="E293" i="25"/>
  <c r="G293" i="25"/>
  <c r="B293" i="25"/>
  <c r="F293" i="25"/>
  <c r="C293" i="25"/>
  <c r="D293" i="25"/>
  <c r="A294" i="25"/>
  <c r="B291" i="28"/>
  <c r="G291" i="28"/>
  <c r="N291" i="28"/>
  <c r="K291" i="28"/>
  <c r="M291" i="28"/>
  <c r="F291" i="28"/>
  <c r="D291" i="28"/>
  <c r="P291" i="28"/>
  <c r="I291" i="28"/>
  <c r="L291" i="28"/>
  <c r="H291" i="28"/>
  <c r="O291" i="28"/>
  <c r="Q291" i="28"/>
  <c r="C291" i="28"/>
  <c r="E291" i="28"/>
  <c r="J291" i="28"/>
  <c r="AF299" i="20"/>
  <c r="N292" i="21"/>
  <c r="B292" i="21"/>
  <c r="E292" i="21"/>
  <c r="I292" i="21"/>
  <c r="G292" i="21"/>
  <c r="K292" i="21"/>
  <c r="C292" i="21"/>
  <c r="Q292" i="21"/>
  <c r="L292" i="21"/>
  <c r="J292" i="21"/>
  <c r="P292" i="21"/>
  <c r="O292" i="21"/>
  <c r="M292" i="21"/>
  <c r="D292" i="21"/>
  <c r="F292" i="21"/>
  <c r="H292" i="21"/>
  <c r="A293" i="21"/>
  <c r="AA299" i="28"/>
  <c r="A292" i="28"/>
  <c r="B294" i="16"/>
  <c r="G294" i="16"/>
  <c r="F294" i="16"/>
  <c r="E294" i="16"/>
  <c r="I294" i="16"/>
  <c r="D294" i="16"/>
  <c r="H294" i="16"/>
  <c r="C294" i="16"/>
  <c r="S299" i="16"/>
  <c r="A295" i="16"/>
  <c r="AF297" i="29" l="1"/>
  <c r="A293" i="29"/>
  <c r="F293" i="29" s="1"/>
  <c r="F292" i="26"/>
  <c r="H292" i="26"/>
  <c r="G292" i="26"/>
  <c r="C292" i="26"/>
  <c r="K292" i="26"/>
  <c r="E292" i="26"/>
  <c r="J292" i="26"/>
  <c r="D292" i="26"/>
  <c r="M292" i="26"/>
  <c r="I292" i="26"/>
  <c r="B292" i="26"/>
  <c r="L292" i="26"/>
  <c r="W300" i="26"/>
  <c r="A293" i="26"/>
  <c r="J293" i="22"/>
  <c r="C293" i="22"/>
  <c r="P293" i="22"/>
  <c r="L293" i="22"/>
  <c r="B293" i="22"/>
  <c r="K293" i="22"/>
  <c r="E293" i="22"/>
  <c r="Q293" i="22"/>
  <c r="N293" i="22"/>
  <c r="O293" i="22"/>
  <c r="I293" i="22"/>
  <c r="G293" i="22"/>
  <c r="M293" i="22"/>
  <c r="H293" i="22"/>
  <c r="D293" i="22"/>
  <c r="F293" i="22"/>
  <c r="AA301" i="22"/>
  <c r="A294" i="22"/>
  <c r="K293" i="20"/>
  <c r="A294" i="20"/>
  <c r="S295" i="15"/>
  <c r="A293" i="15"/>
  <c r="C292" i="15"/>
  <c r="F292" i="15"/>
  <c r="D292" i="15"/>
  <c r="H292" i="15"/>
  <c r="E292" i="15"/>
  <c r="B292" i="15"/>
  <c r="I292" i="15"/>
  <c r="G292" i="15"/>
  <c r="AA322" i="21"/>
  <c r="C292" i="28"/>
  <c r="H292" i="28"/>
  <c r="J292" i="28"/>
  <c r="B292" i="28"/>
  <c r="L292" i="28"/>
  <c r="Q292" i="28"/>
  <c r="M292" i="28"/>
  <c r="I292" i="28"/>
  <c r="P292" i="28"/>
  <c r="E292" i="28"/>
  <c r="F292" i="28"/>
  <c r="G292" i="28"/>
  <c r="D292" i="28"/>
  <c r="N292" i="28"/>
  <c r="O292" i="28"/>
  <c r="K292" i="28"/>
  <c r="G294" i="25"/>
  <c r="D294" i="25"/>
  <c r="B294" i="25"/>
  <c r="F294" i="25"/>
  <c r="C294" i="25"/>
  <c r="E294" i="25"/>
  <c r="A295" i="25"/>
  <c r="F293" i="21"/>
  <c r="D293" i="21"/>
  <c r="G293" i="21"/>
  <c r="H293" i="21"/>
  <c r="I293" i="21"/>
  <c r="O293" i="21"/>
  <c r="J293" i="21"/>
  <c r="E293" i="21"/>
  <c r="C293" i="21"/>
  <c r="M293" i="21"/>
  <c r="B293" i="21"/>
  <c r="N293" i="21"/>
  <c r="Q293" i="21"/>
  <c r="K293" i="21"/>
  <c r="L293" i="21"/>
  <c r="P293" i="21"/>
  <c r="A294" i="21"/>
  <c r="AF300" i="20"/>
  <c r="AA300" i="28"/>
  <c r="A293" i="28"/>
  <c r="Q301" i="25"/>
  <c r="F295" i="16"/>
  <c r="I295" i="16"/>
  <c r="D295" i="16"/>
  <c r="H295" i="16"/>
  <c r="B295" i="16"/>
  <c r="G295" i="16"/>
  <c r="E295" i="16"/>
  <c r="C295" i="16"/>
  <c r="S300" i="16"/>
  <c r="A296" i="16"/>
  <c r="AF298" i="29" l="1"/>
  <c r="A294" i="29"/>
  <c r="F294" i="29" s="1"/>
  <c r="H293" i="26"/>
  <c r="K293" i="26"/>
  <c r="G293" i="26"/>
  <c r="L293" i="26"/>
  <c r="C293" i="26"/>
  <c r="B293" i="26"/>
  <c r="D293" i="26"/>
  <c r="F293" i="26"/>
  <c r="M293" i="26"/>
  <c r="E293" i="26"/>
  <c r="I293" i="26"/>
  <c r="J293" i="26"/>
  <c r="W301" i="26"/>
  <c r="A294" i="26"/>
  <c r="I294" i="22"/>
  <c r="O294" i="22"/>
  <c r="H294" i="22"/>
  <c r="B294" i="22"/>
  <c r="E294" i="22"/>
  <c r="M294" i="22"/>
  <c r="P294" i="22"/>
  <c r="N294" i="22"/>
  <c r="Q294" i="22"/>
  <c r="G294" i="22"/>
  <c r="F294" i="22"/>
  <c r="K294" i="22"/>
  <c r="J294" i="22"/>
  <c r="L294" i="22"/>
  <c r="D294" i="22"/>
  <c r="C294" i="22"/>
  <c r="AA302" i="22"/>
  <c r="A295" i="22"/>
  <c r="K294" i="20"/>
  <c r="A295" i="20"/>
  <c r="B293" i="15"/>
  <c r="I293" i="15"/>
  <c r="C293" i="15"/>
  <c r="E293" i="15"/>
  <c r="D293" i="15"/>
  <c r="G293" i="15"/>
  <c r="F293" i="15"/>
  <c r="H293" i="15"/>
  <c r="A294" i="15"/>
  <c r="S296" i="15"/>
  <c r="F295" i="25"/>
  <c r="G295" i="25"/>
  <c r="C295" i="25"/>
  <c r="D295" i="25"/>
  <c r="E295" i="25"/>
  <c r="B295" i="25"/>
  <c r="A296" i="25"/>
  <c r="J293" i="28"/>
  <c r="C293" i="28"/>
  <c r="F293" i="28"/>
  <c r="M293" i="28"/>
  <c r="L293" i="28"/>
  <c r="H293" i="28"/>
  <c r="B293" i="28"/>
  <c r="K293" i="28"/>
  <c r="E293" i="28"/>
  <c r="O293" i="28"/>
  <c r="Q293" i="28"/>
  <c r="N293" i="28"/>
  <c r="I293" i="28"/>
  <c r="P293" i="28"/>
  <c r="G293" i="28"/>
  <c r="D293" i="28"/>
  <c r="AA301" i="28"/>
  <c r="A294" i="28"/>
  <c r="Q302" i="25"/>
  <c r="AF301" i="20"/>
  <c r="O294" i="21"/>
  <c r="M294" i="21"/>
  <c r="H294" i="21"/>
  <c r="D294" i="21"/>
  <c r="I294" i="21"/>
  <c r="B294" i="21"/>
  <c r="P294" i="21"/>
  <c r="N294" i="21"/>
  <c r="Q294" i="21"/>
  <c r="C294" i="21"/>
  <c r="J294" i="21"/>
  <c r="E294" i="21"/>
  <c r="L294" i="21"/>
  <c r="K294" i="21"/>
  <c r="G294" i="21"/>
  <c r="F294" i="21"/>
  <c r="A295" i="21"/>
  <c r="AA323" i="21"/>
  <c r="I296" i="16"/>
  <c r="C296" i="16"/>
  <c r="G296" i="16"/>
  <c r="H296" i="16"/>
  <c r="B296" i="16"/>
  <c r="D296" i="16"/>
  <c r="F296" i="16"/>
  <c r="E296" i="16"/>
  <c r="S301" i="16"/>
  <c r="A297" i="16"/>
  <c r="AF299" i="29" l="1"/>
  <c r="A295" i="29"/>
  <c r="F295" i="29" s="1"/>
  <c r="G294" i="26"/>
  <c r="D294" i="26"/>
  <c r="J294" i="26"/>
  <c r="F294" i="26"/>
  <c r="E294" i="26"/>
  <c r="B294" i="26"/>
  <c r="I294" i="26"/>
  <c r="M294" i="26"/>
  <c r="L294" i="26"/>
  <c r="H294" i="26"/>
  <c r="C294" i="26"/>
  <c r="K294" i="26"/>
  <c r="W302" i="26"/>
  <c r="A295" i="26"/>
  <c r="AA303" i="22"/>
  <c r="A296" i="22"/>
  <c r="N295" i="22"/>
  <c r="K295" i="22"/>
  <c r="Q295" i="22"/>
  <c r="I295" i="22"/>
  <c r="L295" i="22"/>
  <c r="J295" i="22"/>
  <c r="E295" i="22"/>
  <c r="P295" i="22"/>
  <c r="H295" i="22"/>
  <c r="C295" i="22"/>
  <c r="M295" i="22"/>
  <c r="D295" i="22"/>
  <c r="G295" i="22"/>
  <c r="F295" i="22"/>
  <c r="B295" i="22"/>
  <c r="O295" i="22"/>
  <c r="K295" i="20"/>
  <c r="A296" i="20"/>
  <c r="S297" i="15"/>
  <c r="A295" i="15"/>
  <c r="F294" i="15"/>
  <c r="D294" i="15"/>
  <c r="E294" i="15"/>
  <c r="B294" i="15"/>
  <c r="H294" i="15"/>
  <c r="G294" i="15"/>
  <c r="C294" i="15"/>
  <c r="I294" i="15"/>
  <c r="L294" i="28"/>
  <c r="P294" i="28"/>
  <c r="Q294" i="28"/>
  <c r="N294" i="28"/>
  <c r="G294" i="28"/>
  <c r="E294" i="28"/>
  <c r="M294" i="28"/>
  <c r="B294" i="28"/>
  <c r="K294" i="28"/>
  <c r="F294" i="28"/>
  <c r="I294" i="28"/>
  <c r="J294" i="28"/>
  <c r="H294" i="28"/>
  <c r="O294" i="28"/>
  <c r="C294" i="28"/>
  <c r="D294" i="28"/>
  <c r="Q295" i="21"/>
  <c r="M295" i="21"/>
  <c r="J295" i="21"/>
  <c r="C295" i="21"/>
  <c r="B295" i="21"/>
  <c r="I295" i="21"/>
  <c r="O295" i="21"/>
  <c r="G295" i="21"/>
  <c r="D295" i="21"/>
  <c r="K295" i="21"/>
  <c r="H295" i="21"/>
  <c r="N295" i="21"/>
  <c r="E295" i="21"/>
  <c r="P295" i="21"/>
  <c r="L295" i="21"/>
  <c r="F295" i="21"/>
  <c r="A296" i="21"/>
  <c r="AA324" i="21"/>
  <c r="Q303" i="25"/>
  <c r="C296" i="25"/>
  <c r="B296" i="25"/>
  <c r="F296" i="25"/>
  <c r="D296" i="25"/>
  <c r="E296" i="25"/>
  <c r="G296" i="25"/>
  <c r="A297" i="25"/>
  <c r="AA302" i="28"/>
  <c r="A295" i="28"/>
  <c r="AF302" i="20"/>
  <c r="G297" i="16"/>
  <c r="E297" i="16"/>
  <c r="D297" i="16"/>
  <c r="I297" i="16"/>
  <c r="B297" i="16"/>
  <c r="H297" i="16"/>
  <c r="F297" i="16"/>
  <c r="C297" i="16"/>
  <c r="S302" i="16"/>
  <c r="A298" i="16"/>
  <c r="AF300" i="29" l="1"/>
  <c r="A296" i="29"/>
  <c r="F296" i="29" s="1"/>
  <c r="H295" i="26"/>
  <c r="G295" i="26"/>
  <c r="L295" i="26"/>
  <c r="M295" i="26"/>
  <c r="J295" i="26"/>
  <c r="B295" i="26"/>
  <c r="C295" i="26"/>
  <c r="I295" i="26"/>
  <c r="D295" i="26"/>
  <c r="F295" i="26"/>
  <c r="E295" i="26"/>
  <c r="K295" i="26"/>
  <c r="W303" i="26"/>
  <c r="A296" i="26"/>
  <c r="K296" i="20"/>
  <c r="A297" i="20"/>
  <c r="P296" i="22"/>
  <c r="M296" i="22"/>
  <c r="I296" i="22"/>
  <c r="C296" i="22"/>
  <c r="H296" i="22"/>
  <c r="N296" i="22"/>
  <c r="B296" i="22"/>
  <c r="O296" i="22"/>
  <c r="Q296" i="22"/>
  <c r="G296" i="22"/>
  <c r="K296" i="22"/>
  <c r="D296" i="22"/>
  <c r="J296" i="22"/>
  <c r="L296" i="22"/>
  <c r="F296" i="22"/>
  <c r="E296" i="22"/>
  <c r="A297" i="22"/>
  <c r="AA304" i="22"/>
  <c r="D295" i="15"/>
  <c r="F295" i="15"/>
  <c r="G295" i="15"/>
  <c r="E295" i="15"/>
  <c r="B295" i="15"/>
  <c r="H295" i="15"/>
  <c r="I295" i="15"/>
  <c r="C295" i="15"/>
  <c r="S298" i="15"/>
  <c r="A296" i="15"/>
  <c r="AF303" i="20"/>
  <c r="G297" i="25"/>
  <c r="F297" i="25"/>
  <c r="E297" i="25"/>
  <c r="D297" i="25"/>
  <c r="C297" i="25"/>
  <c r="B297" i="25"/>
  <c r="A298" i="25"/>
  <c r="AA325" i="21"/>
  <c r="M295" i="28"/>
  <c r="D295" i="28"/>
  <c r="F295" i="28"/>
  <c r="H295" i="28"/>
  <c r="O295" i="28"/>
  <c r="Q295" i="28"/>
  <c r="K295" i="28"/>
  <c r="E295" i="28"/>
  <c r="C295" i="28"/>
  <c r="N295" i="28"/>
  <c r="I295" i="28"/>
  <c r="J295" i="28"/>
  <c r="P295" i="28"/>
  <c r="G295" i="28"/>
  <c r="B295" i="28"/>
  <c r="L295" i="28"/>
  <c r="Q296" i="21"/>
  <c r="C296" i="21"/>
  <c r="F296" i="21"/>
  <c r="H296" i="21"/>
  <c r="O296" i="21"/>
  <c r="I296" i="21"/>
  <c r="L296" i="21"/>
  <c r="G296" i="21"/>
  <c r="J296" i="21"/>
  <c r="D296" i="21"/>
  <c r="M296" i="21"/>
  <c r="K296" i="21"/>
  <c r="N296" i="21"/>
  <c r="P296" i="21"/>
  <c r="B296" i="21"/>
  <c r="E296" i="21"/>
  <c r="A297" i="21"/>
  <c r="Q304" i="25"/>
  <c r="AA303" i="28"/>
  <c r="A296" i="28"/>
  <c r="H298" i="16"/>
  <c r="F298" i="16"/>
  <c r="I298" i="16"/>
  <c r="G298" i="16"/>
  <c r="C298" i="16"/>
  <c r="B298" i="16"/>
  <c r="E298" i="16"/>
  <c r="D298" i="16"/>
  <c r="S303" i="16"/>
  <c r="A299" i="16"/>
  <c r="AF301" i="29" l="1"/>
  <c r="A297" i="29"/>
  <c r="F297" i="29" s="1"/>
  <c r="G296" i="26"/>
  <c r="H296" i="26"/>
  <c r="M296" i="26"/>
  <c r="E296" i="26"/>
  <c r="K296" i="26"/>
  <c r="F296" i="26"/>
  <c r="C296" i="26"/>
  <c r="B296" i="26"/>
  <c r="J296" i="26"/>
  <c r="D296" i="26"/>
  <c r="I296" i="26"/>
  <c r="L296" i="26"/>
  <c r="W304" i="26"/>
  <c r="A297" i="26"/>
  <c r="K297" i="20"/>
  <c r="A298" i="20"/>
  <c r="G297" i="22"/>
  <c r="J297" i="22"/>
  <c r="D297" i="22"/>
  <c r="M297" i="22"/>
  <c r="P297" i="22"/>
  <c r="B297" i="22"/>
  <c r="I297" i="22"/>
  <c r="O297" i="22"/>
  <c r="H297" i="22"/>
  <c r="C297" i="22"/>
  <c r="N297" i="22"/>
  <c r="Q297" i="22"/>
  <c r="E297" i="22"/>
  <c r="L297" i="22"/>
  <c r="F297" i="22"/>
  <c r="K297" i="22"/>
  <c r="AA305" i="22"/>
  <c r="A298" i="22"/>
  <c r="F296" i="15"/>
  <c r="G296" i="15"/>
  <c r="D296" i="15"/>
  <c r="H296" i="15"/>
  <c r="B296" i="15"/>
  <c r="I296" i="15"/>
  <c r="E296" i="15"/>
  <c r="C296" i="15"/>
  <c r="S299" i="15"/>
  <c r="A297" i="15"/>
  <c r="AA326" i="21"/>
  <c r="C298" i="25"/>
  <c r="G298" i="25"/>
  <c r="F298" i="25"/>
  <c r="B298" i="25"/>
  <c r="D298" i="25"/>
  <c r="E298" i="25"/>
  <c r="A299" i="25"/>
  <c r="D296" i="28"/>
  <c r="P296" i="28"/>
  <c r="J296" i="28"/>
  <c r="M296" i="28"/>
  <c r="O296" i="28"/>
  <c r="K296" i="28"/>
  <c r="E296" i="28"/>
  <c r="G296" i="28"/>
  <c r="H296" i="28"/>
  <c r="N296" i="28"/>
  <c r="B296" i="28"/>
  <c r="Q296" i="28"/>
  <c r="L296" i="28"/>
  <c r="I296" i="28"/>
  <c r="F296" i="28"/>
  <c r="C296" i="28"/>
  <c r="AF304" i="20"/>
  <c r="AA304" i="28"/>
  <c r="A297" i="28"/>
  <c r="Q305" i="25"/>
  <c r="M297" i="21"/>
  <c r="L297" i="21"/>
  <c r="O297" i="21"/>
  <c r="N297" i="21"/>
  <c r="P297" i="21"/>
  <c r="G297" i="21"/>
  <c r="H297" i="21"/>
  <c r="E297" i="21"/>
  <c r="B297" i="21"/>
  <c r="I297" i="21"/>
  <c r="F297" i="21"/>
  <c r="C297" i="21"/>
  <c r="Q297" i="21"/>
  <c r="D297" i="21"/>
  <c r="J297" i="21"/>
  <c r="K297" i="21"/>
  <c r="A298" i="21"/>
  <c r="E299" i="16"/>
  <c r="I299" i="16"/>
  <c r="F299" i="16"/>
  <c r="G299" i="16"/>
  <c r="B299" i="16"/>
  <c r="C299" i="16"/>
  <c r="H299" i="16"/>
  <c r="D299" i="16"/>
  <c r="S304" i="16"/>
  <c r="A300" i="16"/>
  <c r="AF302" i="29" l="1"/>
  <c r="A298" i="29"/>
  <c r="F298" i="29" s="1"/>
  <c r="I297" i="26"/>
  <c r="C297" i="26"/>
  <c r="F297" i="26"/>
  <c r="M297" i="26"/>
  <c r="L297" i="26"/>
  <c r="G297" i="26"/>
  <c r="B297" i="26"/>
  <c r="J297" i="26"/>
  <c r="K297" i="26"/>
  <c r="D297" i="26"/>
  <c r="H297" i="26"/>
  <c r="E297" i="26"/>
  <c r="W305" i="26"/>
  <c r="A298" i="26"/>
  <c r="A299" i="22"/>
  <c r="AA306" i="22"/>
  <c r="Q298" i="22"/>
  <c r="K298" i="22"/>
  <c r="H298" i="22"/>
  <c r="O298" i="22"/>
  <c r="J298" i="22"/>
  <c r="C298" i="22"/>
  <c r="I298" i="22"/>
  <c r="N298" i="22"/>
  <c r="P298" i="22"/>
  <c r="B298" i="22"/>
  <c r="G298" i="22"/>
  <c r="M298" i="22"/>
  <c r="F298" i="22"/>
  <c r="D298" i="22"/>
  <c r="L298" i="22"/>
  <c r="E298" i="22"/>
  <c r="K298" i="20"/>
  <c r="A299" i="20"/>
  <c r="G297" i="15"/>
  <c r="D297" i="15"/>
  <c r="I297" i="15"/>
  <c r="B297" i="15"/>
  <c r="C297" i="15"/>
  <c r="H297" i="15"/>
  <c r="E297" i="15"/>
  <c r="F297" i="15"/>
  <c r="S300" i="15"/>
  <c r="A298" i="15"/>
  <c r="D299" i="25"/>
  <c r="B299" i="25"/>
  <c r="C299" i="25"/>
  <c r="G299" i="25"/>
  <c r="F299" i="25"/>
  <c r="E299" i="25"/>
  <c r="A300" i="25"/>
  <c r="C298" i="21"/>
  <c r="Q298" i="21"/>
  <c r="I298" i="21"/>
  <c r="K298" i="21"/>
  <c r="O298" i="21"/>
  <c r="N298" i="21"/>
  <c r="J298" i="21"/>
  <c r="G298" i="21"/>
  <c r="E298" i="21"/>
  <c r="H298" i="21"/>
  <c r="B298" i="21"/>
  <c r="M298" i="21"/>
  <c r="F298" i="21"/>
  <c r="L298" i="21"/>
  <c r="D298" i="21"/>
  <c r="P298" i="21"/>
  <c r="A299" i="21"/>
  <c r="AF305" i="20"/>
  <c r="AA327" i="21"/>
  <c r="D297" i="28"/>
  <c r="F297" i="28"/>
  <c r="K297" i="28"/>
  <c r="Q297" i="28"/>
  <c r="I297" i="28"/>
  <c r="O297" i="28"/>
  <c r="J297" i="28"/>
  <c r="L297" i="28"/>
  <c r="G297" i="28"/>
  <c r="P297" i="28"/>
  <c r="C297" i="28"/>
  <c r="N297" i="28"/>
  <c r="H297" i="28"/>
  <c r="B297" i="28"/>
  <c r="E297" i="28"/>
  <c r="M297" i="28"/>
  <c r="Q306" i="25"/>
  <c r="AA305" i="28"/>
  <c r="A298" i="28"/>
  <c r="D300" i="16"/>
  <c r="G300" i="16"/>
  <c r="F300" i="16"/>
  <c r="B300" i="16"/>
  <c r="I300" i="16"/>
  <c r="H300" i="16"/>
  <c r="C300" i="16"/>
  <c r="E300" i="16"/>
  <c r="S305" i="16"/>
  <c r="A301" i="16"/>
  <c r="AF303" i="29" l="1"/>
  <c r="A299" i="29"/>
  <c r="F299" i="29" s="1"/>
  <c r="G298" i="26"/>
  <c r="B298" i="26"/>
  <c r="L298" i="26"/>
  <c r="H298" i="26"/>
  <c r="M298" i="26"/>
  <c r="I298" i="26"/>
  <c r="C298" i="26"/>
  <c r="J298" i="26"/>
  <c r="F298" i="26"/>
  <c r="K298" i="26"/>
  <c r="E298" i="26"/>
  <c r="D298" i="26"/>
  <c r="W306" i="26"/>
  <c r="A299" i="26"/>
  <c r="K299" i="20"/>
  <c r="A300" i="20"/>
  <c r="AA307" i="22"/>
  <c r="A300" i="22"/>
  <c r="Q299" i="22"/>
  <c r="N299" i="22"/>
  <c r="C299" i="22"/>
  <c r="K299" i="22"/>
  <c r="E299" i="22"/>
  <c r="D299" i="22"/>
  <c r="O299" i="22"/>
  <c r="B299" i="22"/>
  <c r="H299" i="22"/>
  <c r="F299" i="22"/>
  <c r="G299" i="22"/>
  <c r="M299" i="22"/>
  <c r="L299" i="22"/>
  <c r="P299" i="22"/>
  <c r="I299" i="22"/>
  <c r="J299" i="22"/>
  <c r="F298" i="15"/>
  <c r="B298" i="15"/>
  <c r="G298" i="15"/>
  <c r="E298" i="15"/>
  <c r="I298" i="15"/>
  <c r="C298" i="15"/>
  <c r="D298" i="15"/>
  <c r="H298" i="15"/>
  <c r="S301" i="15"/>
  <c r="A299" i="15"/>
  <c r="AA306" i="28"/>
  <c r="A299" i="28"/>
  <c r="B299" i="21"/>
  <c r="J299" i="21"/>
  <c r="F299" i="21"/>
  <c r="O299" i="21"/>
  <c r="L299" i="21"/>
  <c r="E299" i="21"/>
  <c r="D299" i="21"/>
  <c r="C299" i="21"/>
  <c r="I299" i="21"/>
  <c r="H299" i="21"/>
  <c r="G299" i="21"/>
  <c r="K299" i="21"/>
  <c r="Q299" i="21"/>
  <c r="N299" i="21"/>
  <c r="M299" i="21"/>
  <c r="P299" i="21"/>
  <c r="A300" i="21"/>
  <c r="AF306" i="20"/>
  <c r="D300" i="25"/>
  <c r="C300" i="25"/>
  <c r="G300" i="25"/>
  <c r="B300" i="25"/>
  <c r="F300" i="25"/>
  <c r="E300" i="25"/>
  <c r="A301" i="25"/>
  <c r="N298" i="28"/>
  <c r="K298" i="28"/>
  <c r="G298" i="28"/>
  <c r="O298" i="28"/>
  <c r="D298" i="28"/>
  <c r="C298" i="28"/>
  <c r="P298" i="28"/>
  <c r="L298" i="28"/>
  <c r="B298" i="28"/>
  <c r="E298" i="28"/>
  <c r="J298" i="28"/>
  <c r="I298" i="28"/>
  <c r="H298" i="28"/>
  <c r="Q298" i="28"/>
  <c r="M298" i="28"/>
  <c r="F298" i="28"/>
  <c r="Q307" i="25"/>
  <c r="AA328" i="21"/>
  <c r="I301" i="16"/>
  <c r="G301" i="16"/>
  <c r="B301" i="16"/>
  <c r="D301" i="16"/>
  <c r="F301" i="16"/>
  <c r="C301" i="16"/>
  <c r="E301" i="16"/>
  <c r="H301" i="16"/>
  <c r="S306" i="16"/>
  <c r="A302" i="16"/>
  <c r="AF304" i="29" l="1"/>
  <c r="A300" i="29"/>
  <c r="F300" i="29" s="1"/>
  <c r="C299" i="26"/>
  <c r="I299" i="26"/>
  <c r="F299" i="26"/>
  <c r="G299" i="26"/>
  <c r="H299" i="26"/>
  <c r="M299" i="26"/>
  <c r="J299" i="26"/>
  <c r="K299" i="26"/>
  <c r="D299" i="26"/>
  <c r="B299" i="26"/>
  <c r="E299" i="26"/>
  <c r="L299" i="26"/>
  <c r="W307" i="26"/>
  <c r="A300" i="26"/>
  <c r="J300" i="22"/>
  <c r="P300" i="22"/>
  <c r="H300" i="22"/>
  <c r="D300" i="22"/>
  <c r="K300" i="22"/>
  <c r="F300" i="22"/>
  <c r="Q300" i="22"/>
  <c r="E300" i="22"/>
  <c r="C300" i="22"/>
  <c r="O300" i="22"/>
  <c r="B300" i="22"/>
  <c r="N300" i="22"/>
  <c r="I300" i="22"/>
  <c r="M300" i="22"/>
  <c r="G300" i="22"/>
  <c r="L300" i="22"/>
  <c r="A301" i="22"/>
  <c r="AA308" i="22"/>
  <c r="K300" i="20"/>
  <c r="A301" i="20"/>
  <c r="F299" i="15"/>
  <c r="E299" i="15"/>
  <c r="H299" i="15"/>
  <c r="G299" i="15"/>
  <c r="D299" i="15"/>
  <c r="C299" i="15"/>
  <c r="B299" i="15"/>
  <c r="I299" i="15"/>
  <c r="S302" i="15"/>
  <c r="A300" i="15"/>
  <c r="AA307" i="28"/>
  <c r="A300" i="28"/>
  <c r="AA329" i="21"/>
  <c r="H299" i="28"/>
  <c r="N299" i="28"/>
  <c r="E299" i="28"/>
  <c r="B299" i="28"/>
  <c r="C299" i="28"/>
  <c r="P299" i="28"/>
  <c r="O299" i="28"/>
  <c r="Q299" i="28"/>
  <c r="D299" i="28"/>
  <c r="J299" i="28"/>
  <c r="I299" i="28"/>
  <c r="F299" i="28"/>
  <c r="L299" i="28"/>
  <c r="G299" i="28"/>
  <c r="K299" i="28"/>
  <c r="M299" i="28"/>
  <c r="B301" i="25"/>
  <c r="G301" i="25"/>
  <c r="F301" i="25"/>
  <c r="D301" i="25"/>
  <c r="E301" i="25"/>
  <c r="C301" i="25"/>
  <c r="A302" i="25"/>
  <c r="N300" i="21"/>
  <c r="C300" i="21"/>
  <c r="D300" i="21"/>
  <c r="E300" i="21"/>
  <c r="L300" i="21"/>
  <c r="Q300" i="21"/>
  <c r="H300" i="21"/>
  <c r="O300" i="21"/>
  <c r="K300" i="21"/>
  <c r="P300" i="21"/>
  <c r="G300" i="21"/>
  <c r="J300" i="21"/>
  <c r="B300" i="21"/>
  <c r="M300" i="21"/>
  <c r="I300" i="21"/>
  <c r="F300" i="21"/>
  <c r="A301" i="21"/>
  <c r="Q308" i="25"/>
  <c r="AF307" i="20"/>
  <c r="B302" i="16"/>
  <c r="E302" i="16"/>
  <c r="I302" i="16"/>
  <c r="C302" i="16"/>
  <c r="G302" i="16"/>
  <c r="D302" i="16"/>
  <c r="H302" i="16"/>
  <c r="F302" i="16"/>
  <c r="S307" i="16"/>
  <c r="A303" i="16"/>
  <c r="AF305" i="29" l="1"/>
  <c r="A301" i="29"/>
  <c r="F301" i="29" s="1"/>
  <c r="B300" i="26"/>
  <c r="D300" i="26"/>
  <c r="J300" i="26"/>
  <c r="G300" i="26"/>
  <c r="I300" i="26"/>
  <c r="C300" i="26"/>
  <c r="M300" i="26"/>
  <c r="H300" i="26"/>
  <c r="F300" i="26"/>
  <c r="E300" i="26"/>
  <c r="K300" i="26"/>
  <c r="L300" i="26"/>
  <c r="W308" i="26"/>
  <c r="A301" i="26"/>
  <c r="AA309" i="22"/>
  <c r="A302" i="22"/>
  <c r="O301" i="22"/>
  <c r="C301" i="22"/>
  <c r="N301" i="22"/>
  <c r="H301" i="22"/>
  <c r="E301" i="22"/>
  <c r="D301" i="22"/>
  <c r="I301" i="22"/>
  <c r="F301" i="22"/>
  <c r="B301" i="22"/>
  <c r="M301" i="22"/>
  <c r="L301" i="22"/>
  <c r="Q301" i="22"/>
  <c r="P301" i="22"/>
  <c r="K301" i="22"/>
  <c r="J301" i="22"/>
  <c r="G301" i="22"/>
  <c r="K301" i="20"/>
  <c r="A302" i="20"/>
  <c r="E300" i="15"/>
  <c r="F300" i="15"/>
  <c r="D300" i="15"/>
  <c r="C300" i="15"/>
  <c r="I300" i="15"/>
  <c r="H300" i="15"/>
  <c r="B300" i="15"/>
  <c r="G300" i="15"/>
  <c r="A301" i="15"/>
  <c r="S303" i="15"/>
  <c r="AA330" i="21"/>
  <c r="M300" i="28"/>
  <c r="Q300" i="28"/>
  <c r="G300" i="28"/>
  <c r="L300" i="28"/>
  <c r="E300" i="28"/>
  <c r="C300" i="28"/>
  <c r="O300" i="28"/>
  <c r="J300" i="28"/>
  <c r="F300" i="28"/>
  <c r="H300" i="28"/>
  <c r="D300" i="28"/>
  <c r="N300" i="28"/>
  <c r="K300" i="28"/>
  <c r="B300" i="28"/>
  <c r="P300" i="28"/>
  <c r="I300" i="28"/>
  <c r="C301" i="21"/>
  <c r="N301" i="21"/>
  <c r="B301" i="21"/>
  <c r="F301" i="21"/>
  <c r="G301" i="21"/>
  <c r="D301" i="21"/>
  <c r="J301" i="21"/>
  <c r="H301" i="21"/>
  <c r="O301" i="21"/>
  <c r="K301" i="21"/>
  <c r="I301" i="21"/>
  <c r="P301" i="21"/>
  <c r="Q301" i="21"/>
  <c r="L301" i="21"/>
  <c r="E301" i="21"/>
  <c r="M301" i="21"/>
  <c r="A302" i="21"/>
  <c r="AA308" i="28"/>
  <c r="A301" i="28"/>
  <c r="AF308" i="20"/>
  <c r="F302" i="25"/>
  <c r="B302" i="25"/>
  <c r="D302" i="25"/>
  <c r="C302" i="25"/>
  <c r="E302" i="25"/>
  <c r="G302" i="25"/>
  <c r="A303" i="25"/>
  <c r="Q309" i="25"/>
  <c r="D303" i="16"/>
  <c r="F303" i="16"/>
  <c r="E303" i="16"/>
  <c r="H303" i="16"/>
  <c r="C303" i="16"/>
  <c r="I303" i="16"/>
  <c r="B303" i="16"/>
  <c r="G303" i="16"/>
  <c r="S308" i="16"/>
  <c r="A304" i="16"/>
  <c r="AF306" i="29" l="1"/>
  <c r="A302" i="29"/>
  <c r="F302" i="29" s="1"/>
  <c r="F301" i="26"/>
  <c r="I301" i="26"/>
  <c r="K301" i="26"/>
  <c r="B301" i="26"/>
  <c r="E301" i="26"/>
  <c r="H301" i="26"/>
  <c r="C301" i="26"/>
  <c r="L301" i="26"/>
  <c r="M301" i="26"/>
  <c r="G301" i="26"/>
  <c r="J301" i="26"/>
  <c r="D301" i="26"/>
  <c r="W309" i="26"/>
  <c r="A302" i="26"/>
  <c r="K302" i="20"/>
  <c r="A303" i="20"/>
  <c r="B302" i="22"/>
  <c r="J302" i="22"/>
  <c r="N302" i="22"/>
  <c r="G302" i="22"/>
  <c r="P302" i="22"/>
  <c r="E302" i="22"/>
  <c r="C302" i="22"/>
  <c r="F302" i="22"/>
  <c r="K302" i="22"/>
  <c r="D302" i="22"/>
  <c r="M302" i="22"/>
  <c r="Q302" i="22"/>
  <c r="H302" i="22"/>
  <c r="L302" i="22"/>
  <c r="O302" i="22"/>
  <c r="I302" i="22"/>
  <c r="A303" i="22"/>
  <c r="AA310" i="22"/>
  <c r="A302" i="15"/>
  <c r="S304" i="15"/>
  <c r="D301" i="15"/>
  <c r="E301" i="15"/>
  <c r="B301" i="15"/>
  <c r="C301" i="15"/>
  <c r="I301" i="15"/>
  <c r="G301" i="15"/>
  <c r="H301" i="15"/>
  <c r="F301" i="15"/>
  <c r="E303" i="25"/>
  <c r="C303" i="25"/>
  <c r="D303" i="25"/>
  <c r="G303" i="25"/>
  <c r="B303" i="25"/>
  <c r="F303" i="25"/>
  <c r="A304" i="25"/>
  <c r="AA309" i="28"/>
  <c r="A302" i="28"/>
  <c r="Q310" i="25"/>
  <c r="AF309" i="20"/>
  <c r="B301" i="28"/>
  <c r="D301" i="28"/>
  <c r="G301" i="28"/>
  <c r="K301" i="28"/>
  <c r="F301" i="28"/>
  <c r="Q301" i="28"/>
  <c r="P301" i="28"/>
  <c r="N301" i="28"/>
  <c r="E301" i="28"/>
  <c r="H301" i="28"/>
  <c r="C301" i="28"/>
  <c r="J301" i="28"/>
  <c r="O301" i="28"/>
  <c r="I301" i="28"/>
  <c r="L301" i="28"/>
  <c r="M301" i="28"/>
  <c r="Q302" i="21"/>
  <c r="F302" i="21"/>
  <c r="M302" i="21"/>
  <c r="O302" i="21"/>
  <c r="K302" i="21"/>
  <c r="B302" i="21"/>
  <c r="H302" i="21"/>
  <c r="L302" i="21"/>
  <c r="E302" i="21"/>
  <c r="I302" i="21"/>
  <c r="D302" i="21"/>
  <c r="J302" i="21"/>
  <c r="P302" i="21"/>
  <c r="C302" i="21"/>
  <c r="N302" i="21"/>
  <c r="G302" i="21"/>
  <c r="A303" i="21"/>
  <c r="AA331" i="21"/>
  <c r="H304" i="16"/>
  <c r="G304" i="16"/>
  <c r="F304" i="16"/>
  <c r="C304" i="16"/>
  <c r="I304" i="16"/>
  <c r="E304" i="16"/>
  <c r="D304" i="16"/>
  <c r="B304" i="16"/>
  <c r="S309" i="16"/>
  <c r="A305" i="16"/>
  <c r="AF307" i="29" l="1"/>
  <c r="A303" i="29"/>
  <c r="F303" i="29" s="1"/>
  <c r="B302" i="26"/>
  <c r="M302" i="26"/>
  <c r="I302" i="26"/>
  <c r="G302" i="26"/>
  <c r="D302" i="26"/>
  <c r="C302" i="26"/>
  <c r="F302" i="26"/>
  <c r="L302" i="26"/>
  <c r="E302" i="26"/>
  <c r="K302" i="26"/>
  <c r="J302" i="26"/>
  <c r="H302" i="26"/>
  <c r="W310" i="26"/>
  <c r="A303" i="26"/>
  <c r="AA311" i="22"/>
  <c r="A304" i="22"/>
  <c r="F303" i="22"/>
  <c r="L303" i="22"/>
  <c r="O303" i="22"/>
  <c r="J303" i="22"/>
  <c r="N303" i="22"/>
  <c r="M303" i="22"/>
  <c r="C303" i="22"/>
  <c r="Q303" i="22"/>
  <c r="B303" i="22"/>
  <c r="H303" i="22"/>
  <c r="P303" i="22"/>
  <c r="G303" i="22"/>
  <c r="E303" i="22"/>
  <c r="K303" i="22"/>
  <c r="I303" i="22"/>
  <c r="D303" i="22"/>
  <c r="K303" i="20"/>
  <c r="A304" i="20"/>
  <c r="S305" i="15"/>
  <c r="A303" i="15"/>
  <c r="H302" i="15"/>
  <c r="C302" i="15"/>
  <c r="F302" i="15"/>
  <c r="B302" i="15"/>
  <c r="E302" i="15"/>
  <c r="I302" i="15"/>
  <c r="G302" i="15"/>
  <c r="D302" i="15"/>
  <c r="AF310" i="20"/>
  <c r="G303" i="21"/>
  <c r="K303" i="21"/>
  <c r="I303" i="21"/>
  <c r="M303" i="21"/>
  <c r="E303" i="21"/>
  <c r="N303" i="21"/>
  <c r="F303" i="21"/>
  <c r="J303" i="21"/>
  <c r="O303" i="21"/>
  <c r="C303" i="21"/>
  <c r="L303" i="21"/>
  <c r="D303" i="21"/>
  <c r="Q303" i="21"/>
  <c r="P303" i="21"/>
  <c r="H303" i="21"/>
  <c r="B303" i="21"/>
  <c r="A304" i="21"/>
  <c r="AA332" i="21"/>
  <c r="H302" i="28"/>
  <c r="M302" i="28"/>
  <c r="N302" i="28"/>
  <c r="I302" i="28"/>
  <c r="L302" i="28"/>
  <c r="F302" i="28"/>
  <c r="C302" i="28"/>
  <c r="D302" i="28"/>
  <c r="Q302" i="28"/>
  <c r="K302" i="28"/>
  <c r="B302" i="28"/>
  <c r="E302" i="28"/>
  <c r="G302" i="28"/>
  <c r="O302" i="28"/>
  <c r="J302" i="28"/>
  <c r="P302" i="28"/>
  <c r="A303" i="28"/>
  <c r="AA310" i="28"/>
  <c r="Q311" i="25"/>
  <c r="D304" i="25"/>
  <c r="F304" i="25"/>
  <c r="G304" i="25"/>
  <c r="B304" i="25"/>
  <c r="C304" i="25"/>
  <c r="E304" i="25"/>
  <c r="A305" i="25"/>
  <c r="I305" i="16"/>
  <c r="G305" i="16"/>
  <c r="C305" i="16"/>
  <c r="D305" i="16"/>
  <c r="F305" i="16"/>
  <c r="H305" i="16"/>
  <c r="B305" i="16"/>
  <c r="E305" i="16"/>
  <c r="S310" i="16"/>
  <c r="A306" i="16"/>
  <c r="AF308" i="29" l="1"/>
  <c r="A304" i="29"/>
  <c r="F304" i="29" s="1"/>
  <c r="J303" i="26"/>
  <c r="B303" i="26"/>
  <c r="G303" i="26"/>
  <c r="I303" i="26"/>
  <c r="E303" i="26"/>
  <c r="H303" i="26"/>
  <c r="L303" i="26"/>
  <c r="M303" i="26"/>
  <c r="C303" i="26"/>
  <c r="D303" i="26"/>
  <c r="F303" i="26"/>
  <c r="K303" i="26"/>
  <c r="W311" i="26"/>
  <c r="A304" i="26"/>
  <c r="O304" i="22"/>
  <c r="L304" i="22"/>
  <c r="I304" i="22"/>
  <c r="C304" i="22"/>
  <c r="Q304" i="22"/>
  <c r="H304" i="22"/>
  <c r="D304" i="22"/>
  <c r="K304" i="22"/>
  <c r="N304" i="22"/>
  <c r="J304" i="22"/>
  <c r="M304" i="22"/>
  <c r="E304" i="22"/>
  <c r="P304" i="22"/>
  <c r="F304" i="22"/>
  <c r="B304" i="22"/>
  <c r="G304" i="22"/>
  <c r="AA312" i="22"/>
  <c r="A305" i="22"/>
  <c r="K304" i="20"/>
  <c r="A305" i="20"/>
  <c r="H303" i="15"/>
  <c r="D303" i="15"/>
  <c r="C303" i="15"/>
  <c r="G303" i="15"/>
  <c r="B303" i="15"/>
  <c r="I303" i="15"/>
  <c r="F303" i="15"/>
  <c r="E303" i="15"/>
  <c r="A304" i="15"/>
  <c r="S306" i="15"/>
  <c r="F304" i="21"/>
  <c r="H304" i="21"/>
  <c r="L304" i="21"/>
  <c r="C304" i="21"/>
  <c r="I304" i="21"/>
  <c r="N304" i="21"/>
  <c r="G304" i="21"/>
  <c r="K304" i="21"/>
  <c r="O304" i="21"/>
  <c r="P304" i="21"/>
  <c r="E304" i="21"/>
  <c r="Q304" i="21"/>
  <c r="M304" i="21"/>
  <c r="B304" i="21"/>
  <c r="D304" i="21"/>
  <c r="J304" i="21"/>
  <c r="A305" i="21"/>
  <c r="D305" i="25"/>
  <c r="C305" i="25"/>
  <c r="F305" i="25"/>
  <c r="E305" i="25"/>
  <c r="G305" i="25"/>
  <c r="B305" i="25"/>
  <c r="A306" i="25"/>
  <c r="P303" i="28"/>
  <c r="Q303" i="28"/>
  <c r="H303" i="28"/>
  <c r="K303" i="28"/>
  <c r="C303" i="28"/>
  <c r="J303" i="28"/>
  <c r="I303" i="28"/>
  <c r="L303" i="28"/>
  <c r="G303" i="28"/>
  <c r="F303" i="28"/>
  <c r="B303" i="28"/>
  <c r="D303" i="28"/>
  <c r="N303" i="28"/>
  <c r="O303" i="28"/>
  <c r="E303" i="28"/>
  <c r="M303" i="28"/>
  <c r="Q312" i="25"/>
  <c r="AA333" i="21"/>
  <c r="A304" i="28"/>
  <c r="AA311" i="28"/>
  <c r="AF311" i="20"/>
  <c r="D306" i="16"/>
  <c r="F306" i="16"/>
  <c r="C306" i="16"/>
  <c r="G306" i="16"/>
  <c r="B306" i="16"/>
  <c r="I306" i="16"/>
  <c r="H306" i="16"/>
  <c r="E306" i="16"/>
  <c r="S311" i="16"/>
  <c r="A307" i="16"/>
  <c r="AF309" i="29" l="1"/>
  <c r="A305" i="29"/>
  <c r="F305" i="29" s="1"/>
  <c r="B304" i="26"/>
  <c r="E304" i="26"/>
  <c r="L304" i="26"/>
  <c r="J304" i="26"/>
  <c r="C304" i="26"/>
  <c r="I304" i="26"/>
  <c r="D304" i="26"/>
  <c r="H304" i="26"/>
  <c r="F304" i="26"/>
  <c r="K304" i="26"/>
  <c r="G304" i="26"/>
  <c r="M304" i="26"/>
  <c r="W312" i="26"/>
  <c r="A305" i="26"/>
  <c r="K305" i="22"/>
  <c r="B305" i="22"/>
  <c r="F305" i="22"/>
  <c r="N305" i="22"/>
  <c r="Q305" i="22"/>
  <c r="G305" i="22"/>
  <c r="H305" i="22"/>
  <c r="P305" i="22"/>
  <c r="C305" i="22"/>
  <c r="J305" i="22"/>
  <c r="E305" i="22"/>
  <c r="L305" i="22"/>
  <c r="O305" i="22"/>
  <c r="M305" i="22"/>
  <c r="D305" i="22"/>
  <c r="I305" i="22"/>
  <c r="A306" i="22"/>
  <c r="AA313" i="22"/>
  <c r="K305" i="20"/>
  <c r="A306" i="20"/>
  <c r="A305" i="15"/>
  <c r="S307" i="15"/>
  <c r="B304" i="15"/>
  <c r="C304" i="15"/>
  <c r="I304" i="15"/>
  <c r="D304" i="15"/>
  <c r="F304" i="15"/>
  <c r="H304" i="15"/>
  <c r="G304" i="15"/>
  <c r="E304" i="15"/>
  <c r="J305" i="21"/>
  <c r="D305" i="21"/>
  <c r="M305" i="21"/>
  <c r="N305" i="21"/>
  <c r="B305" i="21"/>
  <c r="P305" i="21"/>
  <c r="I305" i="21"/>
  <c r="G305" i="21"/>
  <c r="H305" i="21"/>
  <c r="F305" i="21"/>
  <c r="K305" i="21"/>
  <c r="O305" i="21"/>
  <c r="L305" i="21"/>
  <c r="C305" i="21"/>
  <c r="E305" i="21"/>
  <c r="Q305" i="21"/>
  <c r="A306" i="21"/>
  <c r="AF312" i="20"/>
  <c r="A305" i="28"/>
  <c r="AA312" i="28"/>
  <c r="L304" i="28"/>
  <c r="C304" i="28"/>
  <c r="I304" i="28"/>
  <c r="D304" i="28"/>
  <c r="F304" i="28"/>
  <c r="K304" i="28"/>
  <c r="G304" i="28"/>
  <c r="P304" i="28"/>
  <c r="M304" i="28"/>
  <c r="O304" i="28"/>
  <c r="J304" i="28"/>
  <c r="B304" i="28"/>
  <c r="Q304" i="28"/>
  <c r="E304" i="28"/>
  <c r="N304" i="28"/>
  <c r="H304" i="28"/>
  <c r="Q313" i="25"/>
  <c r="B306" i="25"/>
  <c r="C306" i="25"/>
  <c r="D306" i="25"/>
  <c r="E306" i="25"/>
  <c r="F306" i="25"/>
  <c r="G306" i="25"/>
  <c r="A307" i="25"/>
  <c r="AA334" i="21"/>
  <c r="I307" i="16"/>
  <c r="C307" i="16"/>
  <c r="F307" i="16"/>
  <c r="G307" i="16"/>
  <c r="D307" i="16"/>
  <c r="B307" i="16"/>
  <c r="E307" i="16"/>
  <c r="H307" i="16"/>
  <c r="S312" i="16"/>
  <c r="A308" i="16"/>
  <c r="AF310" i="29" l="1"/>
  <c r="A306" i="29"/>
  <c r="F306" i="29" s="1"/>
  <c r="H305" i="26"/>
  <c r="E305" i="26"/>
  <c r="I305" i="26"/>
  <c r="B305" i="26"/>
  <c r="G305" i="26"/>
  <c r="L305" i="26"/>
  <c r="M305" i="26"/>
  <c r="C305" i="26"/>
  <c r="K305" i="26"/>
  <c r="D305" i="26"/>
  <c r="F305" i="26"/>
  <c r="J305" i="26"/>
  <c r="W313" i="26"/>
  <c r="A306" i="26"/>
  <c r="AA314" i="22"/>
  <c r="A307" i="22"/>
  <c r="D306" i="22"/>
  <c r="H306" i="22"/>
  <c r="G306" i="22"/>
  <c r="I306" i="22"/>
  <c r="N306" i="22"/>
  <c r="K306" i="22"/>
  <c r="Q306" i="22"/>
  <c r="J306" i="22"/>
  <c r="F306" i="22"/>
  <c r="E306" i="22"/>
  <c r="O306" i="22"/>
  <c r="M306" i="22"/>
  <c r="P306" i="22"/>
  <c r="C306" i="22"/>
  <c r="L306" i="22"/>
  <c r="B306" i="22"/>
  <c r="K306" i="20"/>
  <c r="A307" i="20"/>
  <c r="S308" i="15"/>
  <c r="A306" i="15"/>
  <c r="I305" i="15"/>
  <c r="E305" i="15"/>
  <c r="F305" i="15"/>
  <c r="G305" i="15"/>
  <c r="D305" i="15"/>
  <c r="B305" i="15"/>
  <c r="H305" i="15"/>
  <c r="C305" i="15"/>
  <c r="F307" i="25"/>
  <c r="C307" i="25"/>
  <c r="D307" i="25"/>
  <c r="E307" i="25"/>
  <c r="G307" i="25"/>
  <c r="B307" i="25"/>
  <c r="A308" i="25"/>
  <c r="O306" i="21"/>
  <c r="J306" i="21"/>
  <c r="E306" i="21"/>
  <c r="I306" i="21"/>
  <c r="H306" i="21"/>
  <c r="Q306" i="21"/>
  <c r="B306" i="21"/>
  <c r="L306" i="21"/>
  <c r="F306" i="21"/>
  <c r="G306" i="21"/>
  <c r="N306" i="21"/>
  <c r="D306" i="21"/>
  <c r="K306" i="21"/>
  <c r="C306" i="21"/>
  <c r="P306" i="21"/>
  <c r="M306" i="21"/>
  <c r="A307" i="21"/>
  <c r="AA313" i="28"/>
  <c r="A306" i="28"/>
  <c r="AA335" i="21"/>
  <c r="Q314" i="25"/>
  <c r="O305" i="28"/>
  <c r="L305" i="28"/>
  <c r="P305" i="28"/>
  <c r="B305" i="28"/>
  <c r="J305" i="28"/>
  <c r="E305" i="28"/>
  <c r="G305" i="28"/>
  <c r="N305" i="28"/>
  <c r="F305" i="28"/>
  <c r="D305" i="28"/>
  <c r="M305" i="28"/>
  <c r="K305" i="28"/>
  <c r="H305" i="28"/>
  <c r="C305" i="28"/>
  <c r="I305" i="28"/>
  <c r="Q305" i="28"/>
  <c r="AF313" i="20"/>
  <c r="I308" i="16"/>
  <c r="E308" i="16"/>
  <c r="H308" i="16"/>
  <c r="B308" i="16"/>
  <c r="G308" i="16"/>
  <c r="C308" i="16"/>
  <c r="F308" i="16"/>
  <c r="D308" i="16"/>
  <c r="S313" i="16"/>
  <c r="A309" i="16"/>
  <c r="AF311" i="29" l="1"/>
  <c r="A307" i="29"/>
  <c r="F307" i="29" s="1"/>
  <c r="M306" i="26"/>
  <c r="I306" i="26"/>
  <c r="L306" i="26"/>
  <c r="E306" i="26"/>
  <c r="C306" i="26"/>
  <c r="H306" i="26"/>
  <c r="D306" i="26"/>
  <c r="F306" i="26"/>
  <c r="B306" i="26"/>
  <c r="K306" i="26"/>
  <c r="J306" i="26"/>
  <c r="G306" i="26"/>
  <c r="W314" i="26"/>
  <c r="A307" i="26"/>
  <c r="K307" i="20"/>
  <c r="A308" i="20"/>
  <c r="D307" i="22"/>
  <c r="E307" i="22"/>
  <c r="G307" i="22"/>
  <c r="J307" i="22"/>
  <c r="O307" i="22"/>
  <c r="L307" i="22"/>
  <c r="B307" i="22"/>
  <c r="C307" i="22"/>
  <c r="Q307" i="22"/>
  <c r="M307" i="22"/>
  <c r="H307" i="22"/>
  <c r="F307" i="22"/>
  <c r="K307" i="22"/>
  <c r="I307" i="22"/>
  <c r="N307" i="22"/>
  <c r="P307" i="22"/>
  <c r="A308" i="22"/>
  <c r="AA315" i="22"/>
  <c r="I306" i="15"/>
  <c r="G306" i="15"/>
  <c r="F306" i="15"/>
  <c r="B306" i="15"/>
  <c r="H306" i="15"/>
  <c r="C306" i="15"/>
  <c r="D306" i="15"/>
  <c r="E306" i="15"/>
  <c r="A307" i="15"/>
  <c r="S309" i="15"/>
  <c r="AF314" i="20"/>
  <c r="C308" i="25"/>
  <c r="B308" i="25"/>
  <c r="F308" i="25"/>
  <c r="G308" i="25"/>
  <c r="E308" i="25"/>
  <c r="D308" i="25"/>
  <c r="A309" i="25"/>
  <c r="C307" i="21"/>
  <c r="K307" i="21"/>
  <c r="B307" i="21"/>
  <c r="O307" i="21"/>
  <c r="F307" i="21"/>
  <c r="N307" i="21"/>
  <c r="Q307" i="21"/>
  <c r="L307" i="21"/>
  <c r="E307" i="21"/>
  <c r="G307" i="21"/>
  <c r="P307" i="21"/>
  <c r="J307" i="21"/>
  <c r="D307" i="21"/>
  <c r="H307" i="21"/>
  <c r="M307" i="21"/>
  <c r="I307" i="21"/>
  <c r="A308" i="21"/>
  <c r="AA314" i="28"/>
  <c r="A307" i="28"/>
  <c r="J306" i="28"/>
  <c r="P306" i="28"/>
  <c r="I306" i="28"/>
  <c r="E306" i="28"/>
  <c r="F306" i="28"/>
  <c r="N306" i="28"/>
  <c r="B306" i="28"/>
  <c r="H306" i="28"/>
  <c r="L306" i="28"/>
  <c r="G306" i="28"/>
  <c r="C306" i="28"/>
  <c r="Q306" i="28"/>
  <c r="K306" i="28"/>
  <c r="O306" i="28"/>
  <c r="M306" i="28"/>
  <c r="D306" i="28"/>
  <c r="Q315" i="25"/>
  <c r="H309" i="16"/>
  <c r="D309" i="16"/>
  <c r="F309" i="16"/>
  <c r="G309" i="16"/>
  <c r="E309" i="16"/>
  <c r="B309" i="16"/>
  <c r="I309" i="16"/>
  <c r="C309" i="16"/>
  <c r="S314" i="16"/>
  <c r="A310" i="16"/>
  <c r="AF312" i="29" l="1"/>
  <c r="A308" i="29"/>
  <c r="F308" i="29" s="1"/>
  <c r="D307" i="26"/>
  <c r="J307" i="26"/>
  <c r="G307" i="26"/>
  <c r="I307" i="26"/>
  <c r="M307" i="26"/>
  <c r="B307" i="26"/>
  <c r="F307" i="26"/>
  <c r="H307" i="26"/>
  <c r="K307" i="26"/>
  <c r="L307" i="26"/>
  <c r="C307" i="26"/>
  <c r="E307" i="26"/>
  <c r="W315" i="26"/>
  <c r="A308" i="26"/>
  <c r="G308" i="22"/>
  <c r="L308" i="22"/>
  <c r="Q308" i="22"/>
  <c r="O308" i="22"/>
  <c r="D308" i="22"/>
  <c r="B308" i="22"/>
  <c r="K308" i="22"/>
  <c r="C308" i="22"/>
  <c r="E308" i="22"/>
  <c r="F308" i="22"/>
  <c r="I308" i="22"/>
  <c r="H308" i="22"/>
  <c r="N308" i="22"/>
  <c r="P308" i="22"/>
  <c r="J308" i="22"/>
  <c r="M308" i="22"/>
  <c r="K308" i="20"/>
  <c r="A309" i="20"/>
  <c r="A309" i="22"/>
  <c r="AA316" i="22"/>
  <c r="S310" i="15"/>
  <c r="A308" i="15"/>
  <c r="G307" i="15"/>
  <c r="C307" i="15"/>
  <c r="I307" i="15"/>
  <c r="E307" i="15"/>
  <c r="F307" i="15"/>
  <c r="B307" i="15"/>
  <c r="H307" i="15"/>
  <c r="D307" i="15"/>
  <c r="H307" i="28"/>
  <c r="O307" i="28"/>
  <c r="B307" i="28"/>
  <c r="C307" i="28"/>
  <c r="K307" i="28"/>
  <c r="P307" i="28"/>
  <c r="F307" i="28"/>
  <c r="N307" i="28"/>
  <c r="G307" i="28"/>
  <c r="D307" i="28"/>
  <c r="Q307" i="28"/>
  <c r="J307" i="28"/>
  <c r="I307" i="28"/>
  <c r="E307" i="28"/>
  <c r="L307" i="28"/>
  <c r="M307" i="28"/>
  <c r="AF315" i="20"/>
  <c r="D309" i="25"/>
  <c r="F309" i="25"/>
  <c r="C309" i="25"/>
  <c r="B309" i="25"/>
  <c r="G309" i="25"/>
  <c r="E309" i="25"/>
  <c r="A310" i="25"/>
  <c r="Q316" i="25"/>
  <c r="N308" i="21"/>
  <c r="J308" i="21"/>
  <c r="H308" i="21"/>
  <c r="G308" i="21"/>
  <c r="O308" i="21"/>
  <c r="I308" i="21"/>
  <c r="K308" i="21"/>
  <c r="B308" i="21"/>
  <c r="F308" i="21"/>
  <c r="C308" i="21"/>
  <c r="P308" i="21"/>
  <c r="E308" i="21"/>
  <c r="M308" i="21"/>
  <c r="Q308" i="21"/>
  <c r="L308" i="21"/>
  <c r="D308" i="21"/>
  <c r="A309" i="21"/>
  <c r="AA315" i="28"/>
  <c r="A308" i="28"/>
  <c r="G310" i="16"/>
  <c r="E310" i="16"/>
  <c r="B310" i="16"/>
  <c r="D310" i="16"/>
  <c r="C310" i="16"/>
  <c r="F310" i="16"/>
  <c r="I310" i="16"/>
  <c r="H310" i="16"/>
  <c r="S315" i="16"/>
  <c r="A311" i="16"/>
  <c r="AF313" i="29" l="1"/>
  <c r="A309" i="29"/>
  <c r="F309" i="29" s="1"/>
  <c r="E308" i="26"/>
  <c r="K308" i="26"/>
  <c r="G308" i="26"/>
  <c r="C308" i="26"/>
  <c r="L308" i="26"/>
  <c r="I308" i="26"/>
  <c r="J308" i="26"/>
  <c r="D308" i="26"/>
  <c r="M308" i="26"/>
  <c r="H308" i="26"/>
  <c r="F308" i="26"/>
  <c r="B308" i="26"/>
  <c r="W316" i="26"/>
  <c r="A309" i="26"/>
  <c r="K309" i="20"/>
  <c r="A310" i="20"/>
  <c r="AA317" i="22"/>
  <c r="A310" i="22"/>
  <c r="F309" i="22"/>
  <c r="N309" i="22"/>
  <c r="B309" i="22"/>
  <c r="C309" i="22"/>
  <c r="K309" i="22"/>
  <c r="G309" i="22"/>
  <c r="E309" i="22"/>
  <c r="O309" i="22"/>
  <c r="Q309" i="22"/>
  <c r="I309" i="22"/>
  <c r="L309" i="22"/>
  <c r="H309" i="22"/>
  <c r="J309" i="22"/>
  <c r="M309" i="22"/>
  <c r="D309" i="22"/>
  <c r="P309" i="22"/>
  <c r="C308" i="15"/>
  <c r="B308" i="15"/>
  <c r="D308" i="15"/>
  <c r="E308" i="15"/>
  <c r="F308" i="15"/>
  <c r="G308" i="15"/>
  <c r="I308" i="15"/>
  <c r="H308" i="15"/>
  <c r="A309" i="15"/>
  <c r="S311" i="15"/>
  <c r="Q317" i="25"/>
  <c r="C310" i="25"/>
  <c r="D310" i="25"/>
  <c r="F310" i="25"/>
  <c r="E310" i="25"/>
  <c r="B310" i="25"/>
  <c r="G310" i="25"/>
  <c r="A311" i="25"/>
  <c r="N308" i="28"/>
  <c r="O308" i="28"/>
  <c r="J308" i="28"/>
  <c r="D308" i="28"/>
  <c r="L308" i="28"/>
  <c r="B308" i="28"/>
  <c r="K308" i="28"/>
  <c r="Q308" i="28"/>
  <c r="E308" i="28"/>
  <c r="C308" i="28"/>
  <c r="P308" i="28"/>
  <c r="G308" i="28"/>
  <c r="F308" i="28"/>
  <c r="M308" i="28"/>
  <c r="I308" i="28"/>
  <c r="H308" i="28"/>
  <c r="J309" i="21"/>
  <c r="F309" i="21"/>
  <c r="P309" i="21"/>
  <c r="I309" i="21"/>
  <c r="C309" i="21"/>
  <c r="B309" i="21"/>
  <c r="Q309" i="21"/>
  <c r="L309" i="21"/>
  <c r="D309" i="21"/>
  <c r="N309" i="21"/>
  <c r="E309" i="21"/>
  <c r="G309" i="21"/>
  <c r="K309" i="21"/>
  <c r="H309" i="21"/>
  <c r="M309" i="21"/>
  <c r="O309" i="21"/>
  <c r="A310" i="21"/>
  <c r="AA316" i="28"/>
  <c r="A309" i="28"/>
  <c r="AF316" i="20"/>
  <c r="B311" i="16"/>
  <c r="F311" i="16"/>
  <c r="G311" i="16"/>
  <c r="E311" i="16"/>
  <c r="H311" i="16"/>
  <c r="D311" i="16"/>
  <c r="I311" i="16"/>
  <c r="C311" i="16"/>
  <c r="S316" i="16"/>
  <c r="A312" i="16"/>
  <c r="AF314" i="29" l="1"/>
  <c r="A310" i="29"/>
  <c r="F310" i="29" s="1"/>
  <c r="F309" i="26"/>
  <c r="C309" i="26"/>
  <c r="G309" i="26"/>
  <c r="K309" i="26"/>
  <c r="B309" i="26"/>
  <c r="M309" i="26"/>
  <c r="D309" i="26"/>
  <c r="H309" i="26"/>
  <c r="J309" i="26"/>
  <c r="L309" i="26"/>
  <c r="E309" i="26"/>
  <c r="I309" i="26"/>
  <c r="W317" i="26"/>
  <c r="A310" i="26"/>
  <c r="N310" i="22"/>
  <c r="J310" i="22"/>
  <c r="L310" i="22"/>
  <c r="M310" i="22"/>
  <c r="Q310" i="22"/>
  <c r="O310" i="22"/>
  <c r="B310" i="22"/>
  <c r="C310" i="22"/>
  <c r="E310" i="22"/>
  <c r="K310" i="22"/>
  <c r="P310" i="22"/>
  <c r="I310" i="22"/>
  <c r="D310" i="22"/>
  <c r="F310" i="22"/>
  <c r="H310" i="22"/>
  <c r="G310" i="22"/>
  <c r="A311" i="22"/>
  <c r="AA318" i="22"/>
  <c r="K310" i="20"/>
  <c r="A311" i="20"/>
  <c r="A310" i="15"/>
  <c r="S312" i="15"/>
  <c r="H309" i="15"/>
  <c r="D309" i="15"/>
  <c r="I309" i="15"/>
  <c r="G309" i="15"/>
  <c r="B309" i="15"/>
  <c r="F309" i="15"/>
  <c r="C309" i="15"/>
  <c r="E309" i="15"/>
  <c r="D311" i="25"/>
  <c r="E311" i="25"/>
  <c r="B311" i="25"/>
  <c r="G311" i="25"/>
  <c r="F311" i="25"/>
  <c r="C311" i="25"/>
  <c r="A312" i="25"/>
  <c r="AF317" i="20"/>
  <c r="AA317" i="28"/>
  <c r="A310" i="28"/>
  <c r="K310" i="21"/>
  <c r="E310" i="21"/>
  <c r="O310" i="21"/>
  <c r="Q310" i="21"/>
  <c r="J310" i="21"/>
  <c r="F310" i="21"/>
  <c r="P310" i="21"/>
  <c r="G310" i="21"/>
  <c r="D310" i="21"/>
  <c r="M310" i="21"/>
  <c r="H310" i="21"/>
  <c r="I310" i="21"/>
  <c r="B310" i="21"/>
  <c r="C310" i="21"/>
  <c r="N310" i="21"/>
  <c r="L310" i="21"/>
  <c r="A311" i="21"/>
  <c r="H309" i="28"/>
  <c r="L309" i="28"/>
  <c r="M309" i="28"/>
  <c r="Q309" i="28"/>
  <c r="I309" i="28"/>
  <c r="N309" i="28"/>
  <c r="P309" i="28"/>
  <c r="D309" i="28"/>
  <c r="J309" i="28"/>
  <c r="C309" i="28"/>
  <c r="F309" i="28"/>
  <c r="B309" i="28"/>
  <c r="E309" i="28"/>
  <c r="G309" i="28"/>
  <c r="O309" i="28"/>
  <c r="K309" i="28"/>
  <c r="Q318" i="25"/>
  <c r="H312" i="16"/>
  <c r="E312" i="16"/>
  <c r="C312" i="16"/>
  <c r="F312" i="16"/>
  <c r="I312" i="16"/>
  <c r="B312" i="16"/>
  <c r="G312" i="16"/>
  <c r="D312" i="16"/>
  <c r="S317" i="16"/>
  <c r="A313" i="16"/>
  <c r="AF315" i="29" l="1"/>
  <c r="A311" i="29"/>
  <c r="F311" i="29" s="1"/>
  <c r="B310" i="26"/>
  <c r="M310" i="26"/>
  <c r="J310" i="26"/>
  <c r="K310" i="26"/>
  <c r="F310" i="26"/>
  <c r="D310" i="26"/>
  <c r="L310" i="26"/>
  <c r="I310" i="26"/>
  <c r="G310" i="26"/>
  <c r="H310" i="26"/>
  <c r="E310" i="26"/>
  <c r="C310" i="26"/>
  <c r="W318" i="26"/>
  <c r="A311" i="26"/>
  <c r="A312" i="22"/>
  <c r="AA319" i="22"/>
  <c r="K311" i="20"/>
  <c r="A312" i="20"/>
  <c r="I311" i="22"/>
  <c r="D311" i="22"/>
  <c r="J311" i="22"/>
  <c r="L311" i="22"/>
  <c r="K311" i="22"/>
  <c r="P311" i="22"/>
  <c r="F311" i="22"/>
  <c r="N311" i="22"/>
  <c r="C311" i="22"/>
  <c r="Q311" i="22"/>
  <c r="H311" i="22"/>
  <c r="E311" i="22"/>
  <c r="M311" i="22"/>
  <c r="B311" i="22"/>
  <c r="G311" i="22"/>
  <c r="O311" i="22"/>
  <c r="S313" i="15"/>
  <c r="A311" i="15"/>
  <c r="H310" i="15"/>
  <c r="E310" i="15"/>
  <c r="I310" i="15"/>
  <c r="C310" i="15"/>
  <c r="D310" i="15"/>
  <c r="B310" i="15"/>
  <c r="F310" i="15"/>
  <c r="G310" i="15"/>
  <c r="M311" i="21"/>
  <c r="F311" i="21"/>
  <c r="L311" i="21"/>
  <c r="D311" i="21"/>
  <c r="Q311" i="21"/>
  <c r="H311" i="21"/>
  <c r="J311" i="21"/>
  <c r="I311" i="21"/>
  <c r="P311" i="21"/>
  <c r="K311" i="21"/>
  <c r="O311" i="21"/>
  <c r="N311" i="21"/>
  <c r="G311" i="21"/>
  <c r="B311" i="21"/>
  <c r="E311" i="21"/>
  <c r="C311" i="21"/>
  <c r="A312" i="21"/>
  <c r="AF318" i="20"/>
  <c r="F310" i="28"/>
  <c r="Q310" i="28"/>
  <c r="D310" i="28"/>
  <c r="O310" i="28"/>
  <c r="N310" i="28"/>
  <c r="E310" i="28"/>
  <c r="H310" i="28"/>
  <c r="P310" i="28"/>
  <c r="M310" i="28"/>
  <c r="B310" i="28"/>
  <c r="G310" i="28"/>
  <c r="C310" i="28"/>
  <c r="J310" i="28"/>
  <c r="L310" i="28"/>
  <c r="I310" i="28"/>
  <c r="K310" i="28"/>
  <c r="AA318" i="28"/>
  <c r="A311" i="28"/>
  <c r="Q319" i="25"/>
  <c r="D312" i="25"/>
  <c r="F312" i="25"/>
  <c r="B312" i="25"/>
  <c r="E312" i="25"/>
  <c r="G312" i="25"/>
  <c r="C312" i="25"/>
  <c r="A313" i="25"/>
  <c r="H313" i="16"/>
  <c r="C313" i="16"/>
  <c r="E313" i="16"/>
  <c r="G313" i="16"/>
  <c r="F313" i="16"/>
  <c r="D313" i="16"/>
  <c r="I313" i="16"/>
  <c r="B313" i="16"/>
  <c r="S318" i="16"/>
  <c r="A314" i="16"/>
  <c r="AF316" i="29" l="1"/>
  <c r="A312" i="29"/>
  <c r="F312" i="29" s="1"/>
  <c r="L311" i="26"/>
  <c r="C311" i="26"/>
  <c r="D311" i="26"/>
  <c r="B311" i="26"/>
  <c r="H311" i="26"/>
  <c r="F311" i="26"/>
  <c r="I311" i="26"/>
  <c r="K311" i="26"/>
  <c r="G311" i="26"/>
  <c r="J311" i="26"/>
  <c r="M311" i="26"/>
  <c r="E311" i="26"/>
  <c r="W319" i="26"/>
  <c r="A312" i="26"/>
  <c r="K312" i="20"/>
  <c r="A313" i="20"/>
  <c r="A313" i="22"/>
  <c r="AA320" i="22"/>
  <c r="K312" i="22"/>
  <c r="F312" i="22"/>
  <c r="N312" i="22"/>
  <c r="L312" i="22"/>
  <c r="O312" i="22"/>
  <c r="E312" i="22"/>
  <c r="D312" i="22"/>
  <c r="C312" i="22"/>
  <c r="P312" i="22"/>
  <c r="G312" i="22"/>
  <c r="M312" i="22"/>
  <c r="J312" i="22"/>
  <c r="B312" i="22"/>
  <c r="I312" i="22"/>
  <c r="Q312" i="22"/>
  <c r="H312" i="22"/>
  <c r="C311" i="15"/>
  <c r="I311" i="15"/>
  <c r="E311" i="15"/>
  <c r="F311" i="15"/>
  <c r="B311" i="15"/>
  <c r="G311" i="15"/>
  <c r="D311" i="15"/>
  <c r="H311" i="15"/>
  <c r="S314" i="15"/>
  <c r="A312" i="15"/>
  <c r="AA319" i="28"/>
  <c r="A312" i="28"/>
  <c r="AF319" i="20"/>
  <c r="B313" i="25"/>
  <c r="F313" i="25"/>
  <c r="C313" i="25"/>
  <c r="G313" i="25"/>
  <c r="D313" i="25"/>
  <c r="E313" i="25"/>
  <c r="A314" i="25"/>
  <c r="M311" i="28"/>
  <c r="K311" i="28"/>
  <c r="Q311" i="28"/>
  <c r="O311" i="28"/>
  <c r="B311" i="28"/>
  <c r="G311" i="28"/>
  <c r="P311" i="28"/>
  <c r="J311" i="28"/>
  <c r="H311" i="28"/>
  <c r="I311" i="28"/>
  <c r="F311" i="28"/>
  <c r="D311" i="28"/>
  <c r="C311" i="28"/>
  <c r="L311" i="28"/>
  <c r="N311" i="28"/>
  <c r="E311" i="28"/>
  <c r="Q320" i="25"/>
  <c r="G312" i="21"/>
  <c r="E312" i="21"/>
  <c r="D312" i="21"/>
  <c r="H312" i="21"/>
  <c r="C312" i="21"/>
  <c r="L312" i="21"/>
  <c r="I312" i="21"/>
  <c r="P312" i="21"/>
  <c r="N312" i="21"/>
  <c r="F312" i="21"/>
  <c r="M312" i="21"/>
  <c r="K312" i="21"/>
  <c r="B312" i="21"/>
  <c r="Q312" i="21"/>
  <c r="O312" i="21"/>
  <c r="J312" i="21"/>
  <c r="A313" i="21"/>
  <c r="E314" i="16"/>
  <c r="F314" i="16"/>
  <c r="G314" i="16"/>
  <c r="C314" i="16"/>
  <c r="H314" i="16"/>
  <c r="I314" i="16"/>
  <c r="B314" i="16"/>
  <c r="D314" i="16"/>
  <c r="S319" i="16"/>
  <c r="A315" i="16"/>
  <c r="AF317" i="29" l="1"/>
  <c r="A313" i="29"/>
  <c r="F313" i="29" s="1"/>
  <c r="B312" i="26"/>
  <c r="M312" i="26"/>
  <c r="J312" i="26"/>
  <c r="E312" i="26"/>
  <c r="G312" i="26"/>
  <c r="C312" i="26"/>
  <c r="D312" i="26"/>
  <c r="L312" i="26"/>
  <c r="F312" i="26"/>
  <c r="I312" i="26"/>
  <c r="K312" i="26"/>
  <c r="H312" i="26"/>
  <c r="W320" i="26"/>
  <c r="A313" i="26"/>
  <c r="AA321" i="22"/>
  <c r="A314" i="22"/>
  <c r="Q313" i="22"/>
  <c r="P313" i="22"/>
  <c r="G313" i="22"/>
  <c r="K313" i="22"/>
  <c r="C313" i="22"/>
  <c r="O313" i="22"/>
  <c r="N313" i="22"/>
  <c r="E313" i="22"/>
  <c r="B313" i="22"/>
  <c r="J313" i="22"/>
  <c r="D313" i="22"/>
  <c r="H313" i="22"/>
  <c r="I313" i="22"/>
  <c r="F313" i="22"/>
  <c r="M313" i="22"/>
  <c r="L313" i="22"/>
  <c r="K313" i="20"/>
  <c r="A314" i="20"/>
  <c r="E312" i="15"/>
  <c r="I312" i="15"/>
  <c r="F312" i="15"/>
  <c r="B312" i="15"/>
  <c r="C312" i="15"/>
  <c r="H312" i="15"/>
  <c r="D312" i="15"/>
  <c r="G312" i="15"/>
  <c r="A313" i="15"/>
  <c r="S315" i="15"/>
  <c r="Q321" i="25"/>
  <c r="C314" i="25"/>
  <c r="B314" i="25"/>
  <c r="G314" i="25"/>
  <c r="E314" i="25"/>
  <c r="D314" i="25"/>
  <c r="F314" i="25"/>
  <c r="A315" i="25"/>
  <c r="AF320" i="20"/>
  <c r="G312" i="28"/>
  <c r="H312" i="28"/>
  <c r="E312" i="28"/>
  <c r="M312" i="28"/>
  <c r="Q312" i="28"/>
  <c r="B312" i="28"/>
  <c r="C312" i="28"/>
  <c r="F312" i="28"/>
  <c r="N312" i="28"/>
  <c r="J312" i="28"/>
  <c r="I312" i="28"/>
  <c r="D312" i="28"/>
  <c r="P312" i="28"/>
  <c r="L312" i="28"/>
  <c r="K312" i="28"/>
  <c r="O312" i="28"/>
  <c r="D313" i="21"/>
  <c r="E313" i="21"/>
  <c r="I313" i="21"/>
  <c r="B313" i="21"/>
  <c r="K313" i="21"/>
  <c r="L313" i="21"/>
  <c r="Q313" i="21"/>
  <c r="F313" i="21"/>
  <c r="M313" i="21"/>
  <c r="O313" i="21"/>
  <c r="P313" i="21"/>
  <c r="C313" i="21"/>
  <c r="J313" i="21"/>
  <c r="G313" i="21"/>
  <c r="H313" i="21"/>
  <c r="N313" i="21"/>
  <c r="A314" i="21"/>
  <c r="AA320" i="28"/>
  <c r="A313" i="28"/>
  <c r="G315" i="16"/>
  <c r="D315" i="16"/>
  <c r="B315" i="16"/>
  <c r="E315" i="16"/>
  <c r="H315" i="16"/>
  <c r="C315" i="16"/>
  <c r="F315" i="16"/>
  <c r="I315" i="16"/>
  <c r="S320" i="16"/>
  <c r="A316" i="16"/>
  <c r="AF318" i="29" l="1"/>
  <c r="A314" i="29"/>
  <c r="F314" i="29" s="1"/>
  <c r="J313" i="26"/>
  <c r="L313" i="26"/>
  <c r="I313" i="26"/>
  <c r="H313" i="26"/>
  <c r="C313" i="26"/>
  <c r="E313" i="26"/>
  <c r="M313" i="26"/>
  <c r="G313" i="26"/>
  <c r="F313" i="26"/>
  <c r="B313" i="26"/>
  <c r="D313" i="26"/>
  <c r="K313" i="26"/>
  <c r="W321" i="26"/>
  <c r="A314" i="26"/>
  <c r="K314" i="20"/>
  <c r="A315" i="20"/>
  <c r="E314" i="22"/>
  <c r="B314" i="22"/>
  <c r="O314" i="22"/>
  <c r="N314" i="22"/>
  <c r="M314" i="22"/>
  <c r="Q314" i="22"/>
  <c r="P314" i="22"/>
  <c r="J314" i="22"/>
  <c r="I314" i="22"/>
  <c r="G314" i="22"/>
  <c r="L314" i="22"/>
  <c r="H314" i="22"/>
  <c r="K314" i="22"/>
  <c r="D314" i="22"/>
  <c r="C314" i="22"/>
  <c r="F314" i="22"/>
  <c r="AA322" i="22"/>
  <c r="A315" i="22"/>
  <c r="S316" i="15"/>
  <c r="A314" i="15"/>
  <c r="E313" i="15"/>
  <c r="F313" i="15"/>
  <c r="H313" i="15"/>
  <c r="C313" i="15"/>
  <c r="D313" i="15"/>
  <c r="G313" i="15"/>
  <c r="B313" i="15"/>
  <c r="I313" i="15"/>
  <c r="Q322" i="25"/>
  <c r="B315" i="25"/>
  <c r="C315" i="25"/>
  <c r="D315" i="25"/>
  <c r="E315" i="25"/>
  <c r="G315" i="25"/>
  <c r="F315" i="25"/>
  <c r="A316" i="25"/>
  <c r="AA321" i="28"/>
  <c r="A314" i="28"/>
  <c r="J314" i="21"/>
  <c r="G314" i="21"/>
  <c r="K314" i="21"/>
  <c r="L314" i="21"/>
  <c r="B314" i="21"/>
  <c r="C314" i="21"/>
  <c r="N314" i="21"/>
  <c r="I314" i="21"/>
  <c r="D314" i="21"/>
  <c r="E314" i="21"/>
  <c r="Q314" i="21"/>
  <c r="O314" i="21"/>
  <c r="M314" i="21"/>
  <c r="F314" i="21"/>
  <c r="H314" i="21"/>
  <c r="P314" i="21"/>
  <c r="A315" i="21"/>
  <c r="I313" i="28"/>
  <c r="N313" i="28"/>
  <c r="C313" i="28"/>
  <c r="B313" i="28"/>
  <c r="E313" i="28"/>
  <c r="P313" i="28"/>
  <c r="J313" i="28"/>
  <c r="G313" i="28"/>
  <c r="Q313" i="28"/>
  <c r="F313" i="28"/>
  <c r="O313" i="28"/>
  <c r="H313" i="28"/>
  <c r="L313" i="28"/>
  <c r="D313" i="28"/>
  <c r="M313" i="28"/>
  <c r="K313" i="28"/>
  <c r="AF321" i="20"/>
  <c r="F316" i="16"/>
  <c r="E316" i="16"/>
  <c r="G316" i="16"/>
  <c r="D316" i="16"/>
  <c r="I316" i="16"/>
  <c r="C316" i="16"/>
  <c r="B316" i="16"/>
  <c r="H316" i="16"/>
  <c r="S321" i="16"/>
  <c r="A317" i="16"/>
  <c r="AF319" i="29" l="1"/>
  <c r="A315" i="29"/>
  <c r="F315" i="29" s="1"/>
  <c r="E314" i="26"/>
  <c r="L314" i="26"/>
  <c r="J314" i="26"/>
  <c r="F314" i="26"/>
  <c r="I314" i="26"/>
  <c r="D314" i="26"/>
  <c r="K314" i="26"/>
  <c r="G314" i="26"/>
  <c r="H314" i="26"/>
  <c r="C314" i="26"/>
  <c r="M314" i="26"/>
  <c r="B314" i="26"/>
  <c r="W322" i="26"/>
  <c r="A315" i="26"/>
  <c r="A316" i="22"/>
  <c r="AA323" i="22"/>
  <c r="M315" i="22"/>
  <c r="L315" i="22"/>
  <c r="B315" i="22"/>
  <c r="G315" i="22"/>
  <c r="J315" i="22"/>
  <c r="P315" i="22"/>
  <c r="H315" i="22"/>
  <c r="C315" i="22"/>
  <c r="O315" i="22"/>
  <c r="F315" i="22"/>
  <c r="K315" i="22"/>
  <c r="Q315" i="22"/>
  <c r="I315" i="22"/>
  <c r="N315" i="22"/>
  <c r="D315" i="22"/>
  <c r="E315" i="22"/>
  <c r="K315" i="20"/>
  <c r="A316" i="20"/>
  <c r="B314" i="15"/>
  <c r="E314" i="15"/>
  <c r="H314" i="15"/>
  <c r="D314" i="15"/>
  <c r="F314" i="15"/>
  <c r="G314" i="15"/>
  <c r="I314" i="15"/>
  <c r="C314" i="15"/>
  <c r="S317" i="15"/>
  <c r="A315" i="15"/>
  <c r="Q323" i="25"/>
  <c r="AA322" i="28"/>
  <c r="A315" i="28"/>
  <c r="D316" i="25"/>
  <c r="B316" i="25"/>
  <c r="C316" i="25"/>
  <c r="G316" i="25"/>
  <c r="E316" i="25"/>
  <c r="F316" i="25"/>
  <c r="A317" i="25"/>
  <c r="J314" i="28"/>
  <c r="C314" i="28"/>
  <c r="N314" i="28"/>
  <c r="I314" i="28"/>
  <c r="F314" i="28"/>
  <c r="Q314" i="28"/>
  <c r="P314" i="28"/>
  <c r="E314" i="28"/>
  <c r="M314" i="28"/>
  <c r="D314" i="28"/>
  <c r="B314" i="28"/>
  <c r="K314" i="28"/>
  <c r="H314" i="28"/>
  <c r="G314" i="28"/>
  <c r="L314" i="28"/>
  <c r="O314" i="28"/>
  <c r="M315" i="21"/>
  <c r="K315" i="21"/>
  <c r="H315" i="21"/>
  <c r="E315" i="21"/>
  <c r="C315" i="21"/>
  <c r="D315" i="21"/>
  <c r="I315" i="21"/>
  <c r="Q315" i="21"/>
  <c r="O315" i="21"/>
  <c r="N315" i="21"/>
  <c r="B315" i="21"/>
  <c r="G315" i="21"/>
  <c r="P315" i="21"/>
  <c r="J315" i="21"/>
  <c r="F315" i="21"/>
  <c r="L315" i="21"/>
  <c r="A316" i="21"/>
  <c r="AF322" i="20"/>
  <c r="I317" i="16"/>
  <c r="C317" i="16"/>
  <c r="B317" i="16"/>
  <c r="F317" i="16"/>
  <c r="H317" i="16"/>
  <c r="G317" i="16"/>
  <c r="E317" i="16"/>
  <c r="D317" i="16"/>
  <c r="S322" i="16"/>
  <c r="A318" i="16"/>
  <c r="AF320" i="29" l="1"/>
  <c r="A316" i="29"/>
  <c r="F316" i="29" s="1"/>
  <c r="D315" i="26"/>
  <c r="I315" i="26"/>
  <c r="M315" i="26"/>
  <c r="G315" i="26"/>
  <c r="K315" i="26"/>
  <c r="F315" i="26"/>
  <c r="L315" i="26"/>
  <c r="H315" i="26"/>
  <c r="J315" i="26"/>
  <c r="E315" i="26"/>
  <c r="C315" i="26"/>
  <c r="B315" i="26"/>
  <c r="W323" i="26"/>
  <c r="A316" i="26"/>
  <c r="K316" i="20"/>
  <c r="A317" i="20"/>
  <c r="AA324" i="22"/>
  <c r="A317" i="22"/>
  <c r="P316" i="22"/>
  <c r="G316" i="22"/>
  <c r="N316" i="22"/>
  <c r="M316" i="22"/>
  <c r="J316" i="22"/>
  <c r="L316" i="22"/>
  <c r="H316" i="22"/>
  <c r="Q316" i="22"/>
  <c r="F316" i="22"/>
  <c r="I316" i="22"/>
  <c r="E316" i="22"/>
  <c r="O316" i="22"/>
  <c r="D316" i="22"/>
  <c r="K316" i="22"/>
  <c r="C316" i="22"/>
  <c r="B316" i="22"/>
  <c r="C315" i="15"/>
  <c r="B315" i="15"/>
  <c r="I315" i="15"/>
  <c r="E315" i="15"/>
  <c r="G315" i="15"/>
  <c r="F315" i="15"/>
  <c r="H315" i="15"/>
  <c r="D315" i="15"/>
  <c r="S318" i="15"/>
  <c r="A316" i="15"/>
  <c r="M315" i="28"/>
  <c r="G315" i="28"/>
  <c r="N315" i="28"/>
  <c r="J315" i="28"/>
  <c r="I315" i="28"/>
  <c r="B315" i="28"/>
  <c r="D315" i="28"/>
  <c r="P315" i="28"/>
  <c r="F315" i="28"/>
  <c r="K315" i="28"/>
  <c r="L315" i="28"/>
  <c r="E315" i="28"/>
  <c r="H315" i="28"/>
  <c r="C315" i="28"/>
  <c r="Q315" i="28"/>
  <c r="O315" i="28"/>
  <c r="A316" i="28"/>
  <c r="AA323" i="28"/>
  <c r="D317" i="25"/>
  <c r="C317" i="25"/>
  <c r="F317" i="25"/>
  <c r="E317" i="25"/>
  <c r="G317" i="25"/>
  <c r="B317" i="25"/>
  <c r="A318" i="25"/>
  <c r="D316" i="21"/>
  <c r="K316" i="21"/>
  <c r="H316" i="21"/>
  <c r="J316" i="21"/>
  <c r="E316" i="21"/>
  <c r="L316" i="21"/>
  <c r="G316" i="21"/>
  <c r="I316" i="21"/>
  <c r="N316" i="21"/>
  <c r="M316" i="21"/>
  <c r="O316" i="21"/>
  <c r="Q316" i="21"/>
  <c r="P316" i="21"/>
  <c r="B316" i="21"/>
  <c r="C316" i="21"/>
  <c r="F316" i="21"/>
  <c r="A317" i="21"/>
  <c r="AF323" i="20"/>
  <c r="Q324" i="25"/>
  <c r="B318" i="16"/>
  <c r="H318" i="16"/>
  <c r="G318" i="16"/>
  <c r="I318" i="16"/>
  <c r="D318" i="16"/>
  <c r="C318" i="16"/>
  <c r="F318" i="16"/>
  <c r="E318" i="16"/>
  <c r="S323" i="16"/>
  <c r="A319" i="16"/>
  <c r="AF321" i="29" l="1"/>
  <c r="A317" i="29"/>
  <c r="F317" i="29" s="1"/>
  <c r="C316" i="26"/>
  <c r="G316" i="26"/>
  <c r="E316" i="26"/>
  <c r="L316" i="26"/>
  <c r="K316" i="26"/>
  <c r="B316" i="26"/>
  <c r="D316" i="26"/>
  <c r="I316" i="26"/>
  <c r="H316" i="26"/>
  <c r="F316" i="26"/>
  <c r="J316" i="26"/>
  <c r="M316" i="26"/>
  <c r="W324" i="26"/>
  <c r="A317" i="26"/>
  <c r="D317" i="22"/>
  <c r="E317" i="22"/>
  <c r="G317" i="22"/>
  <c r="I317" i="22"/>
  <c r="H317" i="22"/>
  <c r="M317" i="22"/>
  <c r="J317" i="22"/>
  <c r="F317" i="22"/>
  <c r="K317" i="22"/>
  <c r="C317" i="22"/>
  <c r="N317" i="22"/>
  <c r="L317" i="22"/>
  <c r="P317" i="22"/>
  <c r="Q317" i="22"/>
  <c r="O317" i="22"/>
  <c r="B317" i="22"/>
  <c r="A318" i="22"/>
  <c r="AA325" i="22"/>
  <c r="K317" i="20"/>
  <c r="A318" i="20"/>
  <c r="B316" i="15"/>
  <c r="C316" i="15"/>
  <c r="D316" i="15"/>
  <c r="H316" i="15"/>
  <c r="I316" i="15"/>
  <c r="E316" i="15"/>
  <c r="G316" i="15"/>
  <c r="F316" i="15"/>
  <c r="A317" i="15"/>
  <c r="S319" i="15"/>
  <c r="Q325" i="25"/>
  <c r="E318" i="25"/>
  <c r="F318" i="25"/>
  <c r="D318" i="25"/>
  <c r="B318" i="25"/>
  <c r="G318" i="25"/>
  <c r="C318" i="25"/>
  <c r="A319" i="25"/>
  <c r="L317" i="21"/>
  <c r="H317" i="21"/>
  <c r="B317" i="21"/>
  <c r="P317" i="21"/>
  <c r="N317" i="21"/>
  <c r="O317" i="21"/>
  <c r="D317" i="21"/>
  <c r="G317" i="21"/>
  <c r="Q317" i="21"/>
  <c r="I317" i="21"/>
  <c r="J317" i="21"/>
  <c r="K317" i="21"/>
  <c r="E317" i="21"/>
  <c r="M317" i="21"/>
  <c r="F317" i="21"/>
  <c r="C317" i="21"/>
  <c r="A318" i="21"/>
  <c r="O316" i="28"/>
  <c r="J316" i="28"/>
  <c r="C316" i="28"/>
  <c r="F316" i="28"/>
  <c r="L316" i="28"/>
  <c r="M316" i="28"/>
  <c r="N316" i="28"/>
  <c r="I316" i="28"/>
  <c r="P316" i="28"/>
  <c r="D316" i="28"/>
  <c r="B316" i="28"/>
  <c r="G316" i="28"/>
  <c r="H316" i="28"/>
  <c r="E316" i="28"/>
  <c r="K316" i="28"/>
  <c r="Q316" i="28"/>
  <c r="AA324" i="28"/>
  <c r="A317" i="28"/>
  <c r="AF324" i="20"/>
  <c r="I319" i="16"/>
  <c r="F319" i="16"/>
  <c r="C319" i="16"/>
  <c r="H319" i="16"/>
  <c r="B319" i="16"/>
  <c r="G319" i="16"/>
  <c r="D319" i="16"/>
  <c r="E319" i="16"/>
  <c r="S324" i="16"/>
  <c r="A320" i="16"/>
  <c r="AF322" i="29" l="1"/>
  <c r="A318" i="29"/>
  <c r="F318" i="29" s="1"/>
  <c r="M317" i="26"/>
  <c r="K317" i="26"/>
  <c r="H317" i="26"/>
  <c r="G317" i="26"/>
  <c r="J317" i="26"/>
  <c r="F317" i="26"/>
  <c r="L317" i="26"/>
  <c r="D317" i="26"/>
  <c r="E317" i="26"/>
  <c r="C317" i="26"/>
  <c r="I317" i="26"/>
  <c r="B317" i="26"/>
  <c r="W325" i="26"/>
  <c r="A318" i="26"/>
  <c r="AA326" i="22"/>
  <c r="A319" i="22"/>
  <c r="G318" i="22"/>
  <c r="H318" i="22"/>
  <c r="O318" i="22"/>
  <c r="E318" i="22"/>
  <c r="M318" i="22"/>
  <c r="C318" i="22"/>
  <c r="J318" i="22"/>
  <c r="B318" i="22"/>
  <c r="D318" i="22"/>
  <c r="L318" i="22"/>
  <c r="F318" i="22"/>
  <c r="K318" i="22"/>
  <c r="I318" i="22"/>
  <c r="Q318" i="22"/>
  <c r="N318" i="22"/>
  <c r="P318" i="22"/>
  <c r="K318" i="20"/>
  <c r="A319" i="20"/>
  <c r="S320" i="15"/>
  <c r="A318" i="15"/>
  <c r="B317" i="15"/>
  <c r="I317" i="15"/>
  <c r="C317" i="15"/>
  <c r="D317" i="15"/>
  <c r="E317" i="15"/>
  <c r="G317" i="15"/>
  <c r="H317" i="15"/>
  <c r="F317" i="15"/>
  <c r="F319" i="25"/>
  <c r="D319" i="25"/>
  <c r="E319" i="25"/>
  <c r="B319" i="25"/>
  <c r="G319" i="25"/>
  <c r="C319" i="25"/>
  <c r="A320" i="25"/>
  <c r="Q326" i="25"/>
  <c r="K317" i="28"/>
  <c r="E317" i="28"/>
  <c r="J317" i="28"/>
  <c r="Q317" i="28"/>
  <c r="F317" i="28"/>
  <c r="G317" i="28"/>
  <c r="N317" i="28"/>
  <c r="P317" i="28"/>
  <c r="I317" i="28"/>
  <c r="L317" i="28"/>
  <c r="C317" i="28"/>
  <c r="H317" i="28"/>
  <c r="D317" i="28"/>
  <c r="B317" i="28"/>
  <c r="M317" i="28"/>
  <c r="O317" i="28"/>
  <c r="N318" i="21"/>
  <c r="I318" i="21"/>
  <c r="J318" i="21"/>
  <c r="G318" i="21"/>
  <c r="Q318" i="21"/>
  <c r="L318" i="21"/>
  <c r="H318" i="21"/>
  <c r="M318" i="21"/>
  <c r="E318" i="21"/>
  <c r="B318" i="21"/>
  <c r="O318" i="21"/>
  <c r="C318" i="21"/>
  <c r="D318" i="21"/>
  <c r="P318" i="21"/>
  <c r="F318" i="21"/>
  <c r="K318" i="21"/>
  <c r="A319" i="21"/>
  <c r="AF325" i="20"/>
  <c r="AA325" i="28"/>
  <c r="A318" i="28"/>
  <c r="C320" i="16"/>
  <c r="H320" i="16"/>
  <c r="E320" i="16"/>
  <c r="I320" i="16"/>
  <c r="B320" i="16"/>
  <c r="D320" i="16"/>
  <c r="G320" i="16"/>
  <c r="F320" i="16"/>
  <c r="S325" i="16"/>
  <c r="A321" i="16"/>
  <c r="AF323" i="29" l="1"/>
  <c r="A319" i="29"/>
  <c r="F319" i="29" s="1"/>
  <c r="F318" i="26"/>
  <c r="M318" i="26"/>
  <c r="I318" i="26"/>
  <c r="C318" i="26"/>
  <c r="J318" i="26"/>
  <c r="D318" i="26"/>
  <c r="H318" i="26"/>
  <c r="L318" i="26"/>
  <c r="B318" i="26"/>
  <c r="K318" i="26"/>
  <c r="E318" i="26"/>
  <c r="G318" i="26"/>
  <c r="W326" i="26"/>
  <c r="A319" i="26"/>
  <c r="K319" i="20"/>
  <c r="A320" i="20"/>
  <c r="O319" i="22"/>
  <c r="F319" i="22"/>
  <c r="M319" i="22"/>
  <c r="Q319" i="22"/>
  <c r="H319" i="22"/>
  <c r="C319" i="22"/>
  <c r="K319" i="22"/>
  <c r="P319" i="22"/>
  <c r="E319" i="22"/>
  <c r="D319" i="22"/>
  <c r="B319" i="22"/>
  <c r="I319" i="22"/>
  <c r="J319" i="22"/>
  <c r="L319" i="22"/>
  <c r="G319" i="22"/>
  <c r="N319" i="22"/>
  <c r="A320" i="22"/>
  <c r="AA327" i="22"/>
  <c r="H318" i="15"/>
  <c r="F318" i="15"/>
  <c r="D318" i="15"/>
  <c r="G318" i="15"/>
  <c r="C318" i="15"/>
  <c r="E318" i="15"/>
  <c r="I318" i="15"/>
  <c r="B318" i="15"/>
  <c r="A319" i="15"/>
  <c r="S321" i="15"/>
  <c r="B320" i="25"/>
  <c r="D320" i="25"/>
  <c r="G320" i="25"/>
  <c r="F320" i="25"/>
  <c r="C320" i="25"/>
  <c r="E320" i="25"/>
  <c r="A321" i="25"/>
  <c r="Q327" i="25"/>
  <c r="C318" i="28"/>
  <c r="Q318" i="28"/>
  <c r="B318" i="28"/>
  <c r="M318" i="28"/>
  <c r="P318" i="28"/>
  <c r="O318" i="28"/>
  <c r="N318" i="28"/>
  <c r="L318" i="28"/>
  <c r="K318" i="28"/>
  <c r="H318" i="28"/>
  <c r="F318" i="28"/>
  <c r="J318" i="28"/>
  <c r="G318" i="28"/>
  <c r="I318" i="28"/>
  <c r="E318" i="28"/>
  <c r="D318" i="28"/>
  <c r="AA326" i="28"/>
  <c r="A319" i="28"/>
  <c r="I319" i="21"/>
  <c r="F319" i="21"/>
  <c r="N319" i="21"/>
  <c r="Q319" i="21"/>
  <c r="M319" i="21"/>
  <c r="L319" i="21"/>
  <c r="B319" i="21"/>
  <c r="O319" i="21"/>
  <c r="P319" i="21"/>
  <c r="D319" i="21"/>
  <c r="E319" i="21"/>
  <c r="K319" i="21"/>
  <c r="C319" i="21"/>
  <c r="H319" i="21"/>
  <c r="J319" i="21"/>
  <c r="G319" i="21"/>
  <c r="A320" i="21"/>
  <c r="AF326" i="20"/>
  <c r="I321" i="16"/>
  <c r="H321" i="16"/>
  <c r="E321" i="16"/>
  <c r="G321" i="16"/>
  <c r="F321" i="16"/>
  <c r="B321" i="16"/>
  <c r="C321" i="16"/>
  <c r="D321" i="16"/>
  <c r="S326" i="16"/>
  <c r="A322" i="16"/>
  <c r="AF324" i="29" l="1"/>
  <c r="A320" i="29"/>
  <c r="F320" i="29" s="1"/>
  <c r="J319" i="26"/>
  <c r="D319" i="26"/>
  <c r="B319" i="26"/>
  <c r="F319" i="26"/>
  <c r="M319" i="26"/>
  <c r="L319" i="26"/>
  <c r="E319" i="26"/>
  <c r="K319" i="26"/>
  <c r="I319" i="26"/>
  <c r="C319" i="26"/>
  <c r="H319" i="26"/>
  <c r="G319" i="26"/>
  <c r="W327" i="26"/>
  <c r="A320" i="26"/>
  <c r="K320" i="20"/>
  <c r="A321" i="20"/>
  <c r="A321" i="22"/>
  <c r="AA328" i="22"/>
  <c r="H320" i="22"/>
  <c r="O320" i="22"/>
  <c r="F320" i="22"/>
  <c r="I320" i="22"/>
  <c r="M320" i="22"/>
  <c r="J320" i="22"/>
  <c r="G320" i="22"/>
  <c r="N320" i="22"/>
  <c r="P320" i="22"/>
  <c r="D320" i="22"/>
  <c r="B320" i="22"/>
  <c r="E320" i="22"/>
  <c r="K320" i="22"/>
  <c r="L320" i="22"/>
  <c r="Q320" i="22"/>
  <c r="C320" i="22"/>
  <c r="S322" i="15"/>
  <c r="A320" i="15"/>
  <c r="F319" i="15"/>
  <c r="G319" i="15"/>
  <c r="B319" i="15"/>
  <c r="H319" i="15"/>
  <c r="E319" i="15"/>
  <c r="D319" i="15"/>
  <c r="I319" i="15"/>
  <c r="C319" i="15"/>
  <c r="E321" i="25"/>
  <c r="D321" i="25"/>
  <c r="G321" i="25"/>
  <c r="B321" i="25"/>
  <c r="C321" i="25"/>
  <c r="F321" i="25"/>
  <c r="A322" i="25"/>
  <c r="AA327" i="28"/>
  <c r="A320" i="28"/>
  <c r="AF327" i="20"/>
  <c r="L320" i="21"/>
  <c r="G320" i="21"/>
  <c r="C320" i="21"/>
  <c r="D320" i="21"/>
  <c r="M320" i="21"/>
  <c r="P320" i="21"/>
  <c r="Q320" i="21"/>
  <c r="N320" i="21"/>
  <c r="E320" i="21"/>
  <c r="K320" i="21"/>
  <c r="J320" i="21"/>
  <c r="O320" i="21"/>
  <c r="B320" i="21"/>
  <c r="F320" i="21"/>
  <c r="H320" i="21"/>
  <c r="I320" i="21"/>
  <c r="A321" i="21"/>
  <c r="F319" i="28"/>
  <c r="N319" i="28"/>
  <c r="J319" i="28"/>
  <c r="Q319" i="28"/>
  <c r="I319" i="28"/>
  <c r="M319" i="28"/>
  <c r="D319" i="28"/>
  <c r="O319" i="28"/>
  <c r="L319" i="28"/>
  <c r="C319" i="28"/>
  <c r="G319" i="28"/>
  <c r="K319" i="28"/>
  <c r="H319" i="28"/>
  <c r="E319" i="28"/>
  <c r="B319" i="28"/>
  <c r="P319" i="28"/>
  <c r="Q328" i="25"/>
  <c r="I322" i="16"/>
  <c r="G322" i="16"/>
  <c r="H322" i="16"/>
  <c r="B322" i="16"/>
  <c r="C322" i="16"/>
  <c r="D322" i="16"/>
  <c r="E322" i="16"/>
  <c r="F322" i="16"/>
  <c r="S327" i="16"/>
  <c r="A323" i="16"/>
  <c r="AF325" i="29" l="1"/>
  <c r="A321" i="29"/>
  <c r="F321" i="29" s="1"/>
  <c r="I320" i="26"/>
  <c r="B320" i="26"/>
  <c r="C320" i="26"/>
  <c r="K320" i="26"/>
  <c r="E320" i="26"/>
  <c r="J320" i="26"/>
  <c r="F320" i="26"/>
  <c r="D320" i="26"/>
  <c r="G320" i="26"/>
  <c r="M320" i="26"/>
  <c r="L320" i="26"/>
  <c r="H320" i="26"/>
  <c r="W328" i="26"/>
  <c r="A321" i="26"/>
  <c r="AA329" i="22"/>
  <c r="A322" i="22"/>
  <c r="F321" i="22"/>
  <c r="B321" i="22"/>
  <c r="K321" i="22"/>
  <c r="N321" i="22"/>
  <c r="P321" i="22"/>
  <c r="M321" i="22"/>
  <c r="E321" i="22"/>
  <c r="C321" i="22"/>
  <c r="H321" i="22"/>
  <c r="G321" i="22"/>
  <c r="L321" i="22"/>
  <c r="J321" i="22"/>
  <c r="Q321" i="22"/>
  <c r="I321" i="22"/>
  <c r="O321" i="22"/>
  <c r="D321" i="22"/>
  <c r="K321" i="20"/>
  <c r="A322" i="20"/>
  <c r="B320" i="15"/>
  <c r="E320" i="15"/>
  <c r="F320" i="15"/>
  <c r="G320" i="15"/>
  <c r="D320" i="15"/>
  <c r="H320" i="15"/>
  <c r="C320" i="15"/>
  <c r="I320" i="15"/>
  <c r="A321" i="15"/>
  <c r="S323" i="15"/>
  <c r="AF328" i="20"/>
  <c r="B321" i="21"/>
  <c r="F321" i="21"/>
  <c r="N321" i="21"/>
  <c r="Q321" i="21"/>
  <c r="D321" i="21"/>
  <c r="O321" i="21"/>
  <c r="H321" i="21"/>
  <c r="J321" i="21"/>
  <c r="I321" i="21"/>
  <c r="L321" i="21"/>
  <c r="C321" i="21"/>
  <c r="K321" i="21"/>
  <c r="E321" i="21"/>
  <c r="M321" i="21"/>
  <c r="G321" i="21"/>
  <c r="P321" i="21"/>
  <c r="A322" i="21"/>
  <c r="F320" i="28"/>
  <c r="N320" i="28"/>
  <c r="P320" i="28"/>
  <c r="Q320" i="28"/>
  <c r="L320" i="28"/>
  <c r="G320" i="28"/>
  <c r="I320" i="28"/>
  <c r="D320" i="28"/>
  <c r="J320" i="28"/>
  <c r="H320" i="28"/>
  <c r="C320" i="28"/>
  <c r="M320" i="28"/>
  <c r="O320" i="28"/>
  <c r="K320" i="28"/>
  <c r="B320" i="28"/>
  <c r="E320" i="28"/>
  <c r="AA328" i="28"/>
  <c r="A321" i="28"/>
  <c r="Q329" i="25"/>
  <c r="B322" i="25"/>
  <c r="E322" i="25"/>
  <c r="G322" i="25"/>
  <c r="D322" i="25"/>
  <c r="C322" i="25"/>
  <c r="F322" i="25"/>
  <c r="A323" i="25"/>
  <c r="I323" i="16"/>
  <c r="G323" i="16"/>
  <c r="C323" i="16"/>
  <c r="B323" i="16"/>
  <c r="H323" i="16"/>
  <c r="F323" i="16"/>
  <c r="E323" i="16"/>
  <c r="D323" i="16"/>
  <c r="S328" i="16"/>
  <c r="A324" i="16"/>
  <c r="AF326" i="29" l="1"/>
  <c r="A322" i="29"/>
  <c r="F322" i="29" s="1"/>
  <c r="K321" i="26"/>
  <c r="F321" i="26"/>
  <c r="J321" i="26"/>
  <c r="D321" i="26"/>
  <c r="I321" i="26"/>
  <c r="E321" i="26"/>
  <c r="L321" i="26"/>
  <c r="C321" i="26"/>
  <c r="B321" i="26"/>
  <c r="M321" i="26"/>
  <c r="H321" i="26"/>
  <c r="G321" i="26"/>
  <c r="W329" i="26"/>
  <c r="A322" i="26"/>
  <c r="H322" i="22"/>
  <c r="F322" i="22"/>
  <c r="O322" i="22"/>
  <c r="C322" i="22"/>
  <c r="I322" i="22"/>
  <c r="G322" i="22"/>
  <c r="M322" i="22"/>
  <c r="B322" i="22"/>
  <c r="D322" i="22"/>
  <c r="N322" i="22"/>
  <c r="K322" i="22"/>
  <c r="E322" i="22"/>
  <c r="P322" i="22"/>
  <c r="J322" i="22"/>
  <c r="Q322" i="22"/>
  <c r="L322" i="22"/>
  <c r="AA330" i="22"/>
  <c r="A323" i="22"/>
  <c r="K322" i="20"/>
  <c r="A323" i="20"/>
  <c r="S324" i="15"/>
  <c r="A322" i="15"/>
  <c r="D321" i="15"/>
  <c r="I321" i="15"/>
  <c r="B321" i="15"/>
  <c r="E321" i="15"/>
  <c r="H321" i="15"/>
  <c r="C321" i="15"/>
  <c r="F321" i="15"/>
  <c r="G321" i="15"/>
  <c r="B323" i="25"/>
  <c r="D323" i="25"/>
  <c r="F323" i="25"/>
  <c r="E323" i="25"/>
  <c r="G323" i="25"/>
  <c r="C323" i="25"/>
  <c r="A324" i="25"/>
  <c r="P321" i="28"/>
  <c r="Q321" i="28"/>
  <c r="M321" i="28"/>
  <c r="L321" i="28"/>
  <c r="O321" i="28"/>
  <c r="E321" i="28"/>
  <c r="J321" i="28"/>
  <c r="I321" i="28"/>
  <c r="C321" i="28"/>
  <c r="F321" i="28"/>
  <c r="N321" i="28"/>
  <c r="D321" i="28"/>
  <c r="K321" i="28"/>
  <c r="B321" i="28"/>
  <c r="H321" i="28"/>
  <c r="G321" i="28"/>
  <c r="Q330" i="25"/>
  <c r="AA329" i="28"/>
  <c r="A322" i="28"/>
  <c r="P322" i="21"/>
  <c r="H322" i="21"/>
  <c r="J322" i="21"/>
  <c r="F322" i="21"/>
  <c r="K322" i="21"/>
  <c r="D322" i="21"/>
  <c r="L322" i="21"/>
  <c r="C322" i="21"/>
  <c r="O322" i="21"/>
  <c r="E322" i="21"/>
  <c r="G322" i="21"/>
  <c r="I322" i="21"/>
  <c r="M322" i="21"/>
  <c r="Q322" i="21"/>
  <c r="B322" i="21"/>
  <c r="N322" i="21"/>
  <c r="A323" i="21"/>
  <c r="AF329" i="20"/>
  <c r="B324" i="16"/>
  <c r="C324" i="16"/>
  <c r="D324" i="16"/>
  <c r="I324" i="16"/>
  <c r="H324" i="16"/>
  <c r="F324" i="16"/>
  <c r="G324" i="16"/>
  <c r="E324" i="16"/>
  <c r="S329" i="16"/>
  <c r="A325" i="16"/>
  <c r="AF327" i="29" l="1"/>
  <c r="A323" i="29"/>
  <c r="F323" i="29" s="1"/>
  <c r="B322" i="26"/>
  <c r="L322" i="26"/>
  <c r="G322" i="26"/>
  <c r="D322" i="26"/>
  <c r="I322" i="26"/>
  <c r="E322" i="26"/>
  <c r="J322" i="26"/>
  <c r="F322" i="26"/>
  <c r="K322" i="26"/>
  <c r="M322" i="26"/>
  <c r="H322" i="26"/>
  <c r="C322" i="26"/>
  <c r="W330" i="26"/>
  <c r="A323" i="26"/>
  <c r="N323" i="22"/>
  <c r="K323" i="22"/>
  <c r="D323" i="22"/>
  <c r="P323" i="22"/>
  <c r="C323" i="22"/>
  <c r="M323" i="22"/>
  <c r="G323" i="22"/>
  <c r="H323" i="22"/>
  <c r="L323" i="22"/>
  <c r="I323" i="22"/>
  <c r="Q323" i="22"/>
  <c r="J323" i="22"/>
  <c r="F323" i="22"/>
  <c r="E323" i="22"/>
  <c r="B323" i="22"/>
  <c r="O323" i="22"/>
  <c r="AA331" i="22"/>
  <c r="A324" i="22"/>
  <c r="K323" i="20"/>
  <c r="A324" i="20"/>
  <c r="G322" i="15"/>
  <c r="I322" i="15"/>
  <c r="C322" i="15"/>
  <c r="B322" i="15"/>
  <c r="D322" i="15"/>
  <c r="H322" i="15"/>
  <c r="E322" i="15"/>
  <c r="F322" i="15"/>
  <c r="S325" i="15"/>
  <c r="A323" i="15"/>
  <c r="Q331" i="25"/>
  <c r="AA330" i="28"/>
  <c r="A323" i="28"/>
  <c r="O322" i="28"/>
  <c r="L322" i="28"/>
  <c r="F322" i="28"/>
  <c r="E322" i="28"/>
  <c r="Q322" i="28"/>
  <c r="B322" i="28"/>
  <c r="G322" i="28"/>
  <c r="I322" i="28"/>
  <c r="C322" i="28"/>
  <c r="M322" i="28"/>
  <c r="H322" i="28"/>
  <c r="N322" i="28"/>
  <c r="J322" i="28"/>
  <c r="P322" i="28"/>
  <c r="D322" i="28"/>
  <c r="K322" i="28"/>
  <c r="AF330" i="20"/>
  <c r="D324" i="25"/>
  <c r="C324" i="25"/>
  <c r="G324" i="25"/>
  <c r="E324" i="25"/>
  <c r="B324" i="25"/>
  <c r="F324" i="25"/>
  <c r="A325" i="25"/>
  <c r="E323" i="21"/>
  <c r="N323" i="21"/>
  <c r="I323" i="21"/>
  <c r="G323" i="21"/>
  <c r="D323" i="21"/>
  <c r="L323" i="21"/>
  <c r="C323" i="21"/>
  <c r="B323" i="21"/>
  <c r="M323" i="21"/>
  <c r="P323" i="21"/>
  <c r="K323" i="21"/>
  <c r="J323" i="21"/>
  <c r="F323" i="21"/>
  <c r="O323" i="21"/>
  <c r="Q323" i="21"/>
  <c r="H323" i="21"/>
  <c r="A324" i="21"/>
  <c r="G325" i="16"/>
  <c r="D325" i="16"/>
  <c r="F325" i="16"/>
  <c r="H325" i="16"/>
  <c r="B325" i="16"/>
  <c r="C325" i="16"/>
  <c r="I325" i="16"/>
  <c r="E325" i="16"/>
  <c r="S330" i="16"/>
  <c r="A326" i="16"/>
  <c r="AF328" i="29" l="1"/>
  <c r="A324" i="29"/>
  <c r="F324" i="29" s="1"/>
  <c r="K323" i="26"/>
  <c r="M323" i="26"/>
  <c r="J323" i="26"/>
  <c r="D323" i="26"/>
  <c r="I323" i="26"/>
  <c r="C323" i="26"/>
  <c r="H323" i="26"/>
  <c r="F323" i="26"/>
  <c r="E323" i="26"/>
  <c r="L323" i="26"/>
  <c r="G323" i="26"/>
  <c r="B323" i="26"/>
  <c r="W331" i="26"/>
  <c r="A324" i="26"/>
  <c r="L324" i="22"/>
  <c r="Q324" i="22"/>
  <c r="J324" i="22"/>
  <c r="E324" i="22"/>
  <c r="N324" i="22"/>
  <c r="B324" i="22"/>
  <c r="H324" i="22"/>
  <c r="P324" i="22"/>
  <c r="F324" i="22"/>
  <c r="I324" i="22"/>
  <c r="C324" i="22"/>
  <c r="D324" i="22"/>
  <c r="G324" i="22"/>
  <c r="O324" i="22"/>
  <c r="M324" i="22"/>
  <c r="K324" i="22"/>
  <c r="AA332" i="22"/>
  <c r="A325" i="22"/>
  <c r="K324" i="20"/>
  <c r="A325" i="20"/>
  <c r="D323" i="15"/>
  <c r="G323" i="15"/>
  <c r="E323" i="15"/>
  <c r="C323" i="15"/>
  <c r="F323" i="15"/>
  <c r="H323" i="15"/>
  <c r="B323" i="15"/>
  <c r="I323" i="15"/>
  <c r="S326" i="15"/>
  <c r="A324" i="15"/>
  <c r="B324" i="21"/>
  <c r="K324" i="21"/>
  <c r="E324" i="21"/>
  <c r="F324" i="21"/>
  <c r="Q324" i="21"/>
  <c r="P324" i="21"/>
  <c r="H324" i="21"/>
  <c r="J324" i="21"/>
  <c r="L324" i="21"/>
  <c r="N324" i="21"/>
  <c r="I324" i="21"/>
  <c r="M324" i="21"/>
  <c r="G324" i="21"/>
  <c r="D324" i="21"/>
  <c r="O324" i="21"/>
  <c r="C324" i="21"/>
  <c r="A325" i="21"/>
  <c r="L323" i="28"/>
  <c r="K323" i="28"/>
  <c r="H323" i="28"/>
  <c r="C323" i="28"/>
  <c r="J323" i="28"/>
  <c r="P323" i="28"/>
  <c r="E323" i="28"/>
  <c r="Q323" i="28"/>
  <c r="O323" i="28"/>
  <c r="I323" i="28"/>
  <c r="F323" i="28"/>
  <c r="N323" i="28"/>
  <c r="M323" i="28"/>
  <c r="D323" i="28"/>
  <c r="B323" i="28"/>
  <c r="G323" i="28"/>
  <c r="F325" i="25"/>
  <c r="E325" i="25"/>
  <c r="B325" i="25"/>
  <c r="C325" i="25"/>
  <c r="G325" i="25"/>
  <c r="D325" i="25"/>
  <c r="A326" i="25"/>
  <c r="A324" i="28"/>
  <c r="AA331" i="28"/>
  <c r="AF331" i="20"/>
  <c r="Q332" i="25"/>
  <c r="F326" i="16"/>
  <c r="D326" i="16"/>
  <c r="G326" i="16"/>
  <c r="H326" i="16"/>
  <c r="C326" i="16"/>
  <c r="I326" i="16"/>
  <c r="E326" i="16"/>
  <c r="B326" i="16"/>
  <c r="S331" i="16"/>
  <c r="A327" i="16"/>
  <c r="AF329" i="29" l="1"/>
  <c r="A325" i="29"/>
  <c r="F325" i="29" s="1"/>
  <c r="G324" i="26"/>
  <c r="H324" i="26"/>
  <c r="C324" i="26"/>
  <c r="F324" i="26"/>
  <c r="B324" i="26"/>
  <c r="L324" i="26"/>
  <c r="J324" i="26"/>
  <c r="M324" i="26"/>
  <c r="K324" i="26"/>
  <c r="D324" i="26"/>
  <c r="E324" i="26"/>
  <c r="I324" i="26"/>
  <c r="W332" i="26"/>
  <c r="A325" i="26"/>
  <c r="Q325" i="22"/>
  <c r="O325" i="22"/>
  <c r="B325" i="22"/>
  <c r="E325" i="22"/>
  <c r="M325" i="22"/>
  <c r="K325" i="22"/>
  <c r="G325" i="22"/>
  <c r="D325" i="22"/>
  <c r="L325" i="22"/>
  <c r="J325" i="22"/>
  <c r="N325" i="22"/>
  <c r="I325" i="22"/>
  <c r="F325" i="22"/>
  <c r="P325" i="22"/>
  <c r="H325" i="22"/>
  <c r="C325" i="22"/>
  <c r="AA333" i="22"/>
  <c r="A326" i="22"/>
  <c r="K325" i="20"/>
  <c r="A326" i="20"/>
  <c r="I324" i="15"/>
  <c r="E324" i="15"/>
  <c r="C324" i="15"/>
  <c r="H324" i="15"/>
  <c r="B324" i="15"/>
  <c r="F324" i="15"/>
  <c r="G324" i="15"/>
  <c r="D324" i="15"/>
  <c r="S327" i="15"/>
  <c r="A325" i="15"/>
  <c r="D325" i="21"/>
  <c r="M325" i="21"/>
  <c r="F325" i="21"/>
  <c r="N325" i="21"/>
  <c r="P325" i="21"/>
  <c r="B325" i="21"/>
  <c r="J325" i="21"/>
  <c r="H325" i="21"/>
  <c r="I325" i="21"/>
  <c r="O325" i="21"/>
  <c r="K325" i="21"/>
  <c r="G325" i="21"/>
  <c r="Q325" i="21"/>
  <c r="C325" i="21"/>
  <c r="L325" i="21"/>
  <c r="E325" i="21"/>
  <c r="A326" i="21"/>
  <c r="AF332" i="20"/>
  <c r="A325" i="28"/>
  <c r="AA332" i="28"/>
  <c r="F324" i="28"/>
  <c r="H324" i="28"/>
  <c r="M324" i="28"/>
  <c r="K324" i="28"/>
  <c r="D324" i="28"/>
  <c r="O324" i="28"/>
  <c r="G324" i="28"/>
  <c r="C324" i="28"/>
  <c r="I324" i="28"/>
  <c r="Q324" i="28"/>
  <c r="P324" i="28"/>
  <c r="N324" i="28"/>
  <c r="E324" i="28"/>
  <c r="B324" i="28"/>
  <c r="L324" i="28"/>
  <c r="J324" i="28"/>
  <c r="D326" i="25"/>
  <c r="F326" i="25"/>
  <c r="C326" i="25"/>
  <c r="E326" i="25"/>
  <c r="B326" i="25"/>
  <c r="G326" i="25"/>
  <c r="A327" i="25"/>
  <c r="D327" i="16"/>
  <c r="H327" i="16"/>
  <c r="G327" i="16"/>
  <c r="E327" i="16"/>
  <c r="B327" i="16"/>
  <c r="F327" i="16"/>
  <c r="I327" i="16"/>
  <c r="C327" i="16"/>
  <c r="S332" i="16"/>
  <c r="A328" i="16"/>
  <c r="AF330" i="29" l="1"/>
  <c r="A326" i="29"/>
  <c r="F326" i="29" s="1"/>
  <c r="G325" i="26"/>
  <c r="J325" i="26"/>
  <c r="K325" i="26"/>
  <c r="H325" i="26"/>
  <c r="C325" i="26"/>
  <c r="F325" i="26"/>
  <c r="M325" i="26"/>
  <c r="I325" i="26"/>
  <c r="L325" i="26"/>
  <c r="E325" i="26"/>
  <c r="D325" i="26"/>
  <c r="B325" i="26"/>
  <c r="W333" i="26"/>
  <c r="A326" i="26"/>
  <c r="L326" i="22"/>
  <c r="I326" i="22"/>
  <c r="O326" i="22"/>
  <c r="P326" i="22"/>
  <c r="H326" i="22"/>
  <c r="F326" i="22"/>
  <c r="B326" i="22"/>
  <c r="N326" i="22"/>
  <c r="Q326" i="22"/>
  <c r="M326" i="22"/>
  <c r="D326" i="22"/>
  <c r="G326" i="22"/>
  <c r="C326" i="22"/>
  <c r="E326" i="22"/>
  <c r="K326" i="22"/>
  <c r="J326" i="22"/>
  <c r="AA334" i="22"/>
  <c r="A327" i="22"/>
  <c r="K326" i="20"/>
  <c r="A327" i="20"/>
  <c r="G325" i="15"/>
  <c r="D325" i="15"/>
  <c r="E325" i="15"/>
  <c r="I325" i="15"/>
  <c r="C325" i="15"/>
  <c r="B325" i="15"/>
  <c r="H325" i="15"/>
  <c r="F325" i="15"/>
  <c r="A326" i="15"/>
  <c r="S328" i="15"/>
  <c r="AA333" i="28"/>
  <c r="A326" i="28"/>
  <c r="L326" i="21"/>
  <c r="K326" i="21"/>
  <c r="C326" i="21"/>
  <c r="H326" i="21"/>
  <c r="N326" i="21"/>
  <c r="E326" i="21"/>
  <c r="F326" i="21"/>
  <c r="O326" i="21"/>
  <c r="M326" i="21"/>
  <c r="Q326" i="21"/>
  <c r="B326" i="21"/>
  <c r="D326" i="21"/>
  <c r="G326" i="21"/>
  <c r="J326" i="21"/>
  <c r="P326" i="21"/>
  <c r="I326" i="21"/>
  <c r="A327" i="21"/>
  <c r="G325" i="28"/>
  <c r="N325" i="28"/>
  <c r="M325" i="28"/>
  <c r="J325" i="28"/>
  <c r="F325" i="28"/>
  <c r="E325" i="28"/>
  <c r="P325" i="28"/>
  <c r="O325" i="28"/>
  <c r="Q325" i="28"/>
  <c r="H325" i="28"/>
  <c r="I325" i="28"/>
  <c r="D325" i="28"/>
  <c r="C325" i="28"/>
  <c r="K325" i="28"/>
  <c r="L325" i="28"/>
  <c r="B325" i="28"/>
  <c r="D327" i="25"/>
  <c r="E327" i="25"/>
  <c r="C327" i="25"/>
  <c r="F327" i="25"/>
  <c r="G327" i="25"/>
  <c r="B327" i="25"/>
  <c r="A328" i="25"/>
  <c r="I328" i="16"/>
  <c r="C328" i="16"/>
  <c r="G328" i="16"/>
  <c r="B328" i="16"/>
  <c r="H328" i="16"/>
  <c r="F328" i="16"/>
  <c r="E328" i="16"/>
  <c r="D328" i="16"/>
  <c r="A329" i="16"/>
  <c r="AF331" i="29" l="1"/>
  <c r="A327" i="29"/>
  <c r="F327" i="29" s="1"/>
  <c r="G326" i="26"/>
  <c r="L326" i="26"/>
  <c r="E326" i="26"/>
  <c r="F326" i="26"/>
  <c r="I326" i="26"/>
  <c r="M326" i="26"/>
  <c r="J326" i="26"/>
  <c r="D326" i="26"/>
  <c r="H326" i="26"/>
  <c r="K326" i="26"/>
  <c r="C326" i="26"/>
  <c r="B326" i="26"/>
  <c r="W334" i="26"/>
  <c r="A327" i="26"/>
  <c r="B327" i="22"/>
  <c r="I327" i="22"/>
  <c r="K327" i="22"/>
  <c r="E327" i="22"/>
  <c r="O327" i="22"/>
  <c r="N327" i="22"/>
  <c r="D327" i="22"/>
  <c r="M327" i="22"/>
  <c r="Q327" i="22"/>
  <c r="F327" i="22"/>
  <c r="H327" i="22"/>
  <c r="P327" i="22"/>
  <c r="C327" i="22"/>
  <c r="L327" i="22"/>
  <c r="G327" i="22"/>
  <c r="J327" i="22"/>
  <c r="K327" i="20"/>
  <c r="A328" i="20"/>
  <c r="AA335" i="22"/>
  <c r="A328" i="22"/>
  <c r="A327" i="15"/>
  <c r="S329" i="15"/>
  <c r="G326" i="15"/>
  <c r="D326" i="15"/>
  <c r="I326" i="15"/>
  <c r="H326" i="15"/>
  <c r="C326" i="15"/>
  <c r="F326" i="15"/>
  <c r="E326" i="15"/>
  <c r="B326" i="15"/>
  <c r="O326" i="28"/>
  <c r="H326" i="28"/>
  <c r="Q326" i="28"/>
  <c r="F326" i="28"/>
  <c r="J326" i="28"/>
  <c r="N326" i="28"/>
  <c r="L326" i="28"/>
  <c r="I326" i="28"/>
  <c r="K326" i="28"/>
  <c r="B326" i="28"/>
  <c r="D326" i="28"/>
  <c r="E326" i="28"/>
  <c r="G326" i="28"/>
  <c r="C326" i="28"/>
  <c r="M326" i="28"/>
  <c r="P326" i="28"/>
  <c r="I327" i="21"/>
  <c r="Q327" i="21"/>
  <c r="E327" i="21"/>
  <c r="K327" i="21"/>
  <c r="L327" i="21"/>
  <c r="C327" i="21"/>
  <c r="P327" i="21"/>
  <c r="J327" i="21"/>
  <c r="O327" i="21"/>
  <c r="D327" i="21"/>
  <c r="G327" i="21"/>
  <c r="H327" i="21"/>
  <c r="N327" i="21"/>
  <c r="F327" i="21"/>
  <c r="B327" i="21"/>
  <c r="M327" i="21"/>
  <c r="A328" i="21"/>
  <c r="AA334" i="28"/>
  <c r="A327" i="28"/>
  <c r="D328" i="25"/>
  <c r="G328" i="25"/>
  <c r="C328" i="25"/>
  <c r="B328" i="25"/>
  <c r="F328" i="25"/>
  <c r="E328" i="25"/>
  <c r="A329" i="25"/>
  <c r="F329" i="16"/>
  <c r="B329" i="16"/>
  <c r="E329" i="16"/>
  <c r="I329" i="16"/>
  <c r="D329" i="16"/>
  <c r="G329" i="16"/>
  <c r="H329" i="16"/>
  <c r="C329" i="16"/>
  <c r="AF332" i="29" l="1"/>
  <c r="A328" i="29"/>
  <c r="F328" i="29" s="1"/>
  <c r="B327" i="26"/>
  <c r="M327" i="26"/>
  <c r="I327" i="26"/>
  <c r="K327" i="26"/>
  <c r="J327" i="26"/>
  <c r="C327" i="26"/>
  <c r="F327" i="26"/>
  <c r="D327" i="26"/>
  <c r="E327" i="26"/>
  <c r="G327" i="26"/>
  <c r="H327" i="26"/>
  <c r="L327" i="26"/>
  <c r="W335" i="26"/>
  <c r="A328" i="26"/>
  <c r="J328" i="22"/>
  <c r="I328" i="22"/>
  <c r="D328" i="22"/>
  <c r="N328" i="22"/>
  <c r="Q328" i="22"/>
  <c r="G328" i="22"/>
  <c r="B328" i="22"/>
  <c r="M328" i="22"/>
  <c r="F328" i="22"/>
  <c r="O328" i="22"/>
  <c r="C328" i="22"/>
  <c r="H328" i="22"/>
  <c r="P328" i="22"/>
  <c r="L328" i="22"/>
  <c r="E328" i="22"/>
  <c r="K328" i="22"/>
  <c r="K328" i="20"/>
  <c r="A329" i="20"/>
  <c r="K329" i="20" s="1"/>
  <c r="A329" i="22"/>
  <c r="A328" i="15"/>
  <c r="S330" i="15"/>
  <c r="E327" i="15"/>
  <c r="D327" i="15"/>
  <c r="I327" i="15"/>
  <c r="F327" i="15"/>
  <c r="C327" i="15"/>
  <c r="H327" i="15"/>
  <c r="B327" i="15"/>
  <c r="G327" i="15"/>
  <c r="D329" i="25"/>
  <c r="E329" i="25"/>
  <c r="B329" i="25"/>
  <c r="F329" i="25"/>
  <c r="C329" i="25"/>
  <c r="G329" i="25"/>
  <c r="AA335" i="28"/>
  <c r="A328" i="28"/>
  <c r="D327" i="28"/>
  <c r="P327" i="28"/>
  <c r="K327" i="28"/>
  <c r="Q327" i="28"/>
  <c r="H327" i="28"/>
  <c r="N327" i="28"/>
  <c r="B327" i="28"/>
  <c r="M327" i="28"/>
  <c r="L327" i="28"/>
  <c r="I327" i="28"/>
  <c r="F327" i="28"/>
  <c r="G327" i="28"/>
  <c r="J327" i="28"/>
  <c r="E327" i="28"/>
  <c r="C327" i="28"/>
  <c r="O327" i="28"/>
  <c r="K328" i="21"/>
  <c r="D328" i="21"/>
  <c r="M328" i="21"/>
  <c r="N328" i="21"/>
  <c r="F328" i="21"/>
  <c r="P328" i="21"/>
  <c r="L328" i="21"/>
  <c r="Q328" i="21"/>
  <c r="B328" i="21"/>
  <c r="I328" i="21"/>
  <c r="H328" i="21"/>
  <c r="E328" i="21"/>
  <c r="C328" i="21"/>
  <c r="J328" i="21"/>
  <c r="G328" i="21"/>
  <c r="O328" i="21"/>
  <c r="A329" i="21"/>
  <c r="A329" i="15" l="1"/>
  <c r="A329" i="29"/>
  <c r="F329" i="29" s="1"/>
  <c r="A329" i="26"/>
  <c r="F329" i="26" s="1"/>
  <c r="I329" i="26"/>
  <c r="C328" i="26"/>
  <c r="F328" i="26"/>
  <c r="K328" i="26"/>
  <c r="L328" i="26"/>
  <c r="E328" i="26"/>
  <c r="M328" i="26"/>
  <c r="H328" i="26"/>
  <c r="I328" i="26"/>
  <c r="B328" i="26"/>
  <c r="D328" i="26"/>
  <c r="J328" i="26"/>
  <c r="G328" i="26"/>
  <c r="B329" i="26"/>
  <c r="K329" i="26"/>
  <c r="G329" i="22"/>
  <c r="D329" i="22"/>
  <c r="L329" i="22"/>
  <c r="I329" i="22"/>
  <c r="O329" i="22"/>
  <c r="B329" i="22"/>
  <c r="P329" i="22"/>
  <c r="E329" i="22"/>
  <c r="F329" i="22"/>
  <c r="Q329" i="22"/>
  <c r="K329" i="22"/>
  <c r="C329" i="22"/>
  <c r="M329" i="22"/>
  <c r="J329" i="22"/>
  <c r="H329" i="22"/>
  <c r="N329" i="22"/>
  <c r="E329" i="15"/>
  <c r="I329" i="15"/>
  <c r="D329" i="15"/>
  <c r="G329" i="15"/>
  <c r="F329" i="15"/>
  <c r="B329" i="15"/>
  <c r="H329" i="15"/>
  <c r="C329" i="15"/>
  <c r="D328" i="15"/>
  <c r="G328" i="15"/>
  <c r="F328" i="15"/>
  <c r="B328" i="15"/>
  <c r="C328" i="15"/>
  <c r="H328" i="15"/>
  <c r="I328" i="15"/>
  <c r="E328" i="15"/>
  <c r="B328" i="28"/>
  <c r="K328" i="28"/>
  <c r="N328" i="28"/>
  <c r="G328" i="28"/>
  <c r="I328" i="28"/>
  <c r="C328" i="28"/>
  <c r="O328" i="28"/>
  <c r="D328" i="28"/>
  <c r="Q328" i="28"/>
  <c r="L328" i="28"/>
  <c r="P328" i="28"/>
  <c r="F328" i="28"/>
  <c r="M328" i="28"/>
  <c r="J328" i="28"/>
  <c r="E328" i="28"/>
  <c r="H328" i="28"/>
  <c r="A329" i="28"/>
  <c r="H329" i="21"/>
  <c r="D329" i="21"/>
  <c r="K329" i="21"/>
  <c r="C329" i="21"/>
  <c r="I329" i="21"/>
  <c r="P329" i="21"/>
  <c r="O329" i="21"/>
  <c r="L329" i="21"/>
  <c r="B329" i="21"/>
  <c r="J329" i="21"/>
  <c r="M329" i="21"/>
  <c r="N329" i="21"/>
  <c r="G329" i="21"/>
  <c r="Q329" i="21"/>
  <c r="F329" i="21"/>
  <c r="E329" i="21"/>
  <c r="J329" i="26" l="1"/>
  <c r="M329" i="26"/>
  <c r="L329" i="26"/>
  <c r="H329" i="26"/>
  <c r="G329" i="26"/>
  <c r="D329" i="26"/>
  <c r="E329" i="26"/>
  <c r="C329" i="26"/>
  <c r="J329" i="28"/>
  <c r="F329" i="28"/>
  <c r="Q329" i="28"/>
  <c r="G329" i="28"/>
  <c r="D329" i="28"/>
  <c r="K329" i="28"/>
  <c r="P329" i="28"/>
  <c r="E329" i="28"/>
  <c r="O329" i="28"/>
  <c r="L329" i="28"/>
  <c r="H329" i="28"/>
  <c r="N329" i="28"/>
  <c r="C329" i="28"/>
  <c r="M329" i="28"/>
  <c r="I329" i="28"/>
  <c r="B329"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tc={7E5FBFDB-C186-4029-A69C-F0E22E84CEB6}</author>
  </authors>
  <commentList>
    <comment ref="B21" authorId="0" shapeId="0" xr:uid="{7E5FBFDB-C186-4029-A69C-F0E22E84CEB6}">
      <text>
        <t xml:space="preserve">[Threaded comment]
Your version of Excel allows you to read this threaded comment; however, any edits to it will get removed if the file is opened in a newer version of Excel. Learn more: https://go.microsoft.com/fwlink/?linkid=870924
Comment:
    Chamber Volume = Chamber + End Cap for models 360HD and 902HD. 
All other models, this value is chamber only.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tc={87B4C91D-34DA-4F08-8B92-F7BA35CC3F26}</author>
  </authors>
  <commentList>
    <comment ref="B21" authorId="0" shapeId="0" xr:uid="{87B4C91D-34DA-4F08-8B92-F7BA35CC3F26}">
      <text>
        <t xml:space="preserve">[Threaded comment]
Your version of Excel allows you to read this threaded comment; however, any edits to it will get removed if the file is opened in a newer version of Excel. Learn more: https://go.microsoft.com/fwlink/?linkid=870924
Comment:
    Chamber Volume = Chamber + End Cap for models 360HD and 902HD. 
All other models, this value is chamber only. 
</t>
      </text>
    </comment>
  </commentList>
</comments>
</file>

<file path=xl/sharedStrings.xml><?xml version="1.0" encoding="utf-8"?>
<sst xmlns="http://schemas.openxmlformats.org/spreadsheetml/2006/main" count="1281" uniqueCount="197">
  <si>
    <t>How to Use the Incremental Storage Calculator</t>
  </si>
  <si>
    <t>Save a Master Copy</t>
  </si>
  <si>
    <t>Be sure to keep this initial version as a master copy without user input adjustments.</t>
  </si>
  <si>
    <t xml:space="preserve">Do a "SAVE AS" of  this workbook with a filename which is a unique name to save the integrity of the master file copy each time you use it.  </t>
  </si>
  <si>
    <t>Project Information Section</t>
  </si>
  <si>
    <t>Fill the Project Name and Location</t>
  </si>
  <si>
    <t>Date</t>
  </si>
  <si>
    <t>Fill in the date that the report is created</t>
  </si>
  <si>
    <t>Select Chamber Model</t>
  </si>
  <si>
    <t>Select the chamber model from the drop-down list you'd like to use</t>
  </si>
  <si>
    <t>Number of Rows</t>
  </si>
  <si>
    <t>Fill in the number of rows of chambers you are proposing for your design</t>
  </si>
  <si>
    <t>Total Number of Chambers</t>
  </si>
  <si>
    <t>Fill in the total number of chambers proposed for the entire system</t>
  </si>
  <si>
    <t>HVLV Feed Connectors</t>
  </si>
  <si>
    <t>Fill in the total number of feed connectors proposed for the entire system</t>
  </si>
  <si>
    <t>Stone Void</t>
  </si>
  <si>
    <t>Industry standard is 40%. You may adjust this percentage as needed.</t>
  </si>
  <si>
    <t>Stone Base</t>
  </si>
  <si>
    <t xml:space="preserve">The Recharger 902HD requires a minimum of 9" (223 mm) stone below the chamber. All our other chambers require a minimum of 6" (152 mm) stone below the chamber. Increasing the stone below the chamber increases the storage provided within the stone, however, it may be more cost effective to use a larger model. </t>
  </si>
  <si>
    <t>Stone Above Units</t>
  </si>
  <si>
    <t xml:space="preserve">The Recharger 902HD requires a minimum of 12" (305 mm) stone above the chamber. All our other chambers require a minimum of 6" (152 mm) stone above the chamber. Increasing the stone above the chamber increases the storage provided within the stone, however, it may be more cost effective to use a larger model. </t>
  </si>
  <si>
    <t>Area</t>
  </si>
  <si>
    <r>
      <t>Fill in the area taken from proposed layout created within AutoCAD</t>
    </r>
    <r>
      <rPr>
        <b/>
        <sz val="10"/>
        <rFont val="Calibri"/>
        <family val="2"/>
      </rPr>
      <t>®.</t>
    </r>
  </si>
  <si>
    <t>Base of Elevation</t>
  </si>
  <si>
    <t>Input the stone base elevation of the proposed stormwater system.</t>
  </si>
  <si>
    <t>Additional Notes</t>
  </si>
  <si>
    <t>Reconfiguring the bed layout may effect actual storage provided.</t>
  </si>
  <si>
    <t>Storage calculations include the storage provided by the stone border surrounding the perimeter of the bed.</t>
  </si>
  <si>
    <t>The model specific web pages have additional information such as CAD and PDF details, spec information, and submittal packages.  Brochures, installation instructions and other design tools are also available on the DOWNLOADS page of www.cultec.com.</t>
  </si>
  <si>
    <t>Helpful Links:</t>
  </si>
  <si>
    <t>www.cultec.com</t>
  </si>
  <si>
    <t>Contactor &amp; Recharger Models</t>
  </si>
  <si>
    <t>DOWNLOADS page</t>
  </si>
  <si>
    <t>Published by</t>
  </si>
  <si>
    <t>P.O. Box 280</t>
  </si>
  <si>
    <t>878 Federal Road</t>
  </si>
  <si>
    <t>Brookfield, CT 06804 USA</t>
  </si>
  <si>
    <t>Contact Information</t>
  </si>
  <si>
    <t>Copyright Notice</t>
  </si>
  <si>
    <t>Project Information:</t>
  </si>
  <si>
    <t>Date:</t>
  </si>
  <si>
    <t>Recharger 902HD</t>
  </si>
  <si>
    <t>Number of Rows-</t>
  </si>
  <si>
    <t>units</t>
  </si>
  <si>
    <t>Total number of chambers -</t>
  </si>
  <si>
    <t>Stone Void -</t>
  </si>
  <si>
    <t>%</t>
  </si>
  <si>
    <t>Stone Base -</t>
  </si>
  <si>
    <t>inches</t>
  </si>
  <si>
    <t>Stone Above Units -</t>
  </si>
  <si>
    <t>Area -</t>
  </si>
  <si>
    <r>
      <t>ft</t>
    </r>
    <r>
      <rPr>
        <vertAlign val="superscript"/>
        <sz val="10"/>
        <rFont val="Calibri"/>
        <family val="2"/>
      </rPr>
      <t>2</t>
    </r>
  </si>
  <si>
    <t xml:space="preserve">Min. Area Required </t>
  </si>
  <si>
    <t xml:space="preserve">Base of Stone Elevation- </t>
  </si>
  <si>
    <t>ft</t>
  </si>
  <si>
    <t>Note: Min. Area required is based on</t>
  </si>
  <si>
    <t>12" around the system and typ. spacing</t>
  </si>
  <si>
    <t>Height of System</t>
  </si>
  <si>
    <t>Stone Volume</t>
  </si>
  <si>
    <t>Cumulative Storage Volume</t>
  </si>
  <si>
    <t>Total Cumulative Storage Volume</t>
  </si>
  <si>
    <t>Elevation</t>
  </si>
  <si>
    <t>in</t>
  </si>
  <si>
    <r>
      <t>ft</t>
    </r>
    <r>
      <rPr>
        <b/>
        <vertAlign val="superscript"/>
        <sz val="9"/>
        <rFont val="Calibri"/>
        <family val="2"/>
      </rPr>
      <t>3</t>
    </r>
  </si>
  <si>
    <t>mm</t>
  </si>
  <si>
    <r>
      <t>m</t>
    </r>
    <r>
      <rPr>
        <vertAlign val="superscript"/>
        <sz val="10"/>
        <rFont val="Calibri"/>
        <family val="2"/>
      </rPr>
      <t>2</t>
    </r>
  </si>
  <si>
    <t>m</t>
  </si>
  <si>
    <t>305mm around the system and typ. spacing</t>
  </si>
  <si>
    <r>
      <t>m</t>
    </r>
    <r>
      <rPr>
        <b/>
        <vertAlign val="superscript"/>
        <sz val="9"/>
        <rFont val="Calibri"/>
        <family val="2"/>
      </rPr>
      <t>3</t>
    </r>
  </si>
  <si>
    <t>Contactor 100HD</t>
  </si>
  <si>
    <t>Contactor 100HD Submittal</t>
  </si>
  <si>
    <t>Number or Rows-</t>
  </si>
  <si>
    <t>CULTEC Field Drain C-4HD Incremental Storage Volumes</t>
  </si>
  <si>
    <t>Incremental Single Chamber</t>
  </si>
  <si>
    <t>Chamber Volume</t>
  </si>
  <si>
    <t>ft3</t>
  </si>
  <si>
    <t>above</t>
  </si>
  <si>
    <t>base</t>
  </si>
  <si>
    <t>INSTALLED LENGTH</t>
  </si>
  <si>
    <t>S</t>
  </si>
  <si>
    <t>E</t>
  </si>
  <si>
    <t>STONE BORDER (FT.)</t>
  </si>
  <si>
    <t>CHAMBER SPACING (FT.)</t>
  </si>
  <si>
    <t>BED WIDTH</t>
  </si>
  <si>
    <t>BED LENGTH</t>
  </si>
  <si>
    <t>FT OF CHAMBER -</t>
  </si>
  <si>
    <t>Area (Sq. Ft.) -</t>
  </si>
  <si>
    <t>ROW OF</t>
  </si>
  <si>
    <t>SYSTEM HEIGHT</t>
  </si>
  <si>
    <t>Design chamber width</t>
  </si>
  <si>
    <t>HVLV SFCx2 Feed Connectors -</t>
  </si>
  <si>
    <t>CULTEC Contactor 100HD Incremental Storage Volumes</t>
  </si>
  <si>
    <t>FC 24 Feed Connector single unit</t>
  </si>
  <si>
    <t>HVLV SFCx2 Feed Connector Volume</t>
  </si>
  <si>
    <t>FT OF FC CONNECTORS -</t>
  </si>
  <si>
    <t>Recharger 150XLHD</t>
  </si>
  <si>
    <t>Recharger 150XLHD Submittal</t>
  </si>
  <si>
    <t>HVLV FC-24 Feed Connectors -</t>
  </si>
  <si>
    <t>CULTEC Recharger 150XLHD Incremental Storage Volumes</t>
  </si>
  <si>
    <t>HVLV FC-24 Feed Connector Volume</t>
  </si>
  <si>
    <r>
      <t>ft</t>
    </r>
    <r>
      <rPr>
        <b/>
        <vertAlign val="superscript"/>
        <sz val="10"/>
        <rFont val="Calibri"/>
        <family val="2"/>
      </rPr>
      <t>3</t>
    </r>
  </si>
  <si>
    <t>S &amp; E</t>
  </si>
  <si>
    <t>I</t>
  </si>
  <si>
    <t>CULTEC Recharger 180HD Incremental Storage Volumes</t>
  </si>
  <si>
    <t>DESINGN CHAMBER WIDTH</t>
  </si>
  <si>
    <t>Recharger 280HD</t>
  </si>
  <si>
    <t>Recharger 280HD Submittal</t>
  </si>
  <si>
    <t>CULTEC Recharger 280HD Incremental Storage Volumes</t>
  </si>
  <si>
    <r>
      <t>ft</t>
    </r>
    <r>
      <rPr>
        <b/>
        <vertAlign val="superscript"/>
        <sz val="9"/>
        <color indexed="8"/>
        <rFont val="Calibri"/>
        <family val="2"/>
      </rPr>
      <t>3</t>
    </r>
  </si>
  <si>
    <t>Recharger 330XLHD</t>
  </si>
  <si>
    <t>Recharger 330XLHD Submittal</t>
  </si>
  <si>
    <t>CULTEC Recharger 330XLHD Incremental Storage Volumes</t>
  </si>
  <si>
    <t>Design unit width</t>
  </si>
  <si>
    <t>Recharger 902HD End Cap</t>
  </si>
  <si>
    <t>Recharger 902HD Submittal</t>
  </si>
  <si>
    <t>HVLV FC-48 Feed Connectors -</t>
  </si>
  <si>
    <t>CULTEC Recharger 902HD Incremental Storage Volumes</t>
  </si>
  <si>
    <t>Incremental Single Endcap</t>
  </si>
  <si>
    <t>Incremental Single Chamber1</t>
  </si>
  <si>
    <t>FC-48 Feed Connector single unit</t>
  </si>
  <si>
    <t>End Cap Volume</t>
  </si>
  <si>
    <t>Chamber &amp; End Cap Vol</t>
  </si>
  <si>
    <t>HVLV FC-48 Feed Connector Volume</t>
  </si>
  <si>
    <t>End cap vol per inch</t>
  </si>
  <si>
    <t>END CAP</t>
  </si>
  <si>
    <t>CHAMBER</t>
  </si>
  <si>
    <t>FT OF END CAP-</t>
  </si>
  <si>
    <t>CULTEC Recharger 360HD Incremental Storage Volumes</t>
  </si>
  <si>
    <t>Height of System (inches)</t>
  </si>
  <si>
    <t>Incremental Single Chamber2</t>
  </si>
  <si>
    <t>FC 48 Feed Connector single unit</t>
  </si>
  <si>
    <t>FC 48 Feed Connector single unit (ft2)</t>
  </si>
  <si>
    <t>End Cap single Volume m3</t>
  </si>
  <si>
    <t>End Cap Vol (ft3)</t>
  </si>
  <si>
    <t>End Cap single Volume</t>
  </si>
  <si>
    <t>Chamber Volume2</t>
  </si>
  <si>
    <t>HVLV FC-48 Feed Connector Volume2</t>
  </si>
  <si>
    <t>Stone Volume2</t>
  </si>
  <si>
    <t>Cumulative Storage Volume2</t>
  </si>
  <si>
    <t>Total Cumulative Storage Volume2</t>
  </si>
  <si>
    <t>m3</t>
  </si>
  <si>
    <t>ft2</t>
  </si>
  <si>
    <t>m2</t>
  </si>
  <si>
    <t>FT OF End Cap-</t>
  </si>
  <si>
    <t>FC 24 Feed Connector single unit2</t>
  </si>
  <si>
    <t>HVLV FC-24 Feed Connector Volume2</t>
  </si>
  <si>
    <r>
      <t>m</t>
    </r>
    <r>
      <rPr>
        <b/>
        <vertAlign val="superscript"/>
        <sz val="10"/>
        <rFont val="Calibri"/>
        <family val="2"/>
      </rPr>
      <t>3</t>
    </r>
  </si>
  <si>
    <t>HD I</t>
  </si>
  <si>
    <t>HEIGH OF SYSTEM</t>
  </si>
  <si>
    <t>DESIGN CHAMBER WIDTH</t>
  </si>
  <si>
    <r>
      <t>m</t>
    </r>
    <r>
      <rPr>
        <b/>
        <vertAlign val="superscript"/>
        <sz val="10"/>
        <color indexed="8"/>
        <rFont val="Calibri"/>
        <family val="2"/>
      </rPr>
      <t>3</t>
    </r>
  </si>
  <si>
    <t>PROJECT INFORMATION</t>
  </si>
  <si>
    <t>Chamber Model:</t>
  </si>
  <si>
    <t>Number of Rows:</t>
  </si>
  <si>
    <t>Stone Void:</t>
  </si>
  <si>
    <t>Stone Base:</t>
  </si>
  <si>
    <t>Stone Above Units:</t>
  </si>
  <si>
    <t>Area:</t>
  </si>
  <si>
    <t>Base of Stone Elevation:</t>
  </si>
  <si>
    <t xml:space="preserve">Project Name: </t>
  </si>
  <si>
    <t>City:</t>
  </si>
  <si>
    <t xml:space="preserve">State / Province: </t>
  </si>
  <si>
    <t xml:space="preserve">Country: </t>
  </si>
  <si>
    <t>ABC Test Project</t>
  </si>
  <si>
    <t>Anytown</t>
  </si>
  <si>
    <t>CT</t>
  </si>
  <si>
    <t>USA</t>
  </si>
  <si>
    <t>Total Number of Chambers:</t>
  </si>
  <si>
    <t>Stone Void :</t>
  </si>
  <si>
    <t>Stone Base :</t>
  </si>
  <si>
    <t>Stone Above Units :</t>
  </si>
  <si>
    <t>Area :</t>
  </si>
  <si>
    <t xml:space="preserve">Base of Stone Elevation: </t>
  </si>
  <si>
    <t>Total Number of Chambers :</t>
  </si>
  <si>
    <t>Note: Min. Area Required is based on 12" around the system and typ. spacing</t>
  </si>
  <si>
    <t>Note: Min. Area required is based on 305 mm around the system and typ. spacing</t>
  </si>
  <si>
    <t>CULTEC</t>
  </si>
  <si>
    <t>For technical support, please call (203)775-4416 Ext. 203 or e-mail StormGenie@cultec.com.</t>
  </si>
  <si>
    <t>For general information on our products and services, please contact our offices within the United States at 1(800)428-5832, (203)775-4416 , or e-mail us at CT-CustomerService@cultec.com</t>
  </si>
  <si>
    <t>©2023 CULTEC. All rights reserved. Created in the USA.</t>
  </si>
  <si>
    <t xml:space="preserve">This program and any accompanying CULTEC products are copyrighted by CULTEC. Any reproduction and/or distribution without prior written consent from CULTEC is strictly prohibited. </t>
  </si>
  <si>
    <t xml:space="preserve">CULTEC Incremental Storage Calculator </t>
  </si>
  <si>
    <t>Recharger 360HD</t>
  </si>
  <si>
    <t>Click for Metric</t>
  </si>
  <si>
    <t>Click for Imperial</t>
  </si>
  <si>
    <t>Chamber and End Cap Vol</t>
  </si>
  <si>
    <t>chamber storage</t>
  </si>
  <si>
    <t>feed connector storage</t>
  </si>
  <si>
    <t>Recharger 360HD Submittal</t>
  </si>
  <si>
    <t>Contactor Field Drain C-4HD</t>
  </si>
  <si>
    <t>Contactor Field Drain C-4HD Submittal</t>
  </si>
  <si>
    <t>Recharger 180HD</t>
  </si>
  <si>
    <t>Recharger 180HD Submittal</t>
  </si>
  <si>
    <t>Version 10/23 Web</t>
  </si>
  <si>
    <t>CT-Tech@cultec.com</t>
  </si>
  <si>
    <t>FIND A 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</si>
</sst>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
    <numFmt numFmtId="167" formatCode="[$-409]mmmm\ d\,\ yyyy;@"/>
  </numFmts>
  <fonts count="53" x14ac:knownFonts="1">
    <font>
      <sz val="10"/>
      <name val="Arial"/>
    </font>
    <font>
      <b/>
      <sz val="14"/>
      <name val="Arial"/>
      <family val="2"/>
    </font>
    <font>
      <sz val="8"/>
      <name val="Arial"/>
      <family val="2"/>
    </font>
    <font>
      <sz val="10"/>
      <name val="Arial"/>
      <family val="2"/>
    </font>
    <font>
      <u/>
      <sz val="10"/>
      <color indexed="12"/>
      <name val="Arial"/>
      <family val="2"/>
    </font>
    <font>
      <b/>
      <sz val="14"/>
      <name val="Calibri"/>
      <family val="2"/>
    </font>
    <font>
      <sz val="10"/>
      <name val="Calibri"/>
      <family val="2"/>
    </font>
    <font>
      <b/>
      <sz val="12"/>
      <name val="Calibri"/>
      <family val="2"/>
    </font>
    <font>
      <vertAlign val="superscript"/>
      <sz val="10"/>
      <name val="Calibri"/>
      <family val="2"/>
    </font>
    <font>
      <b/>
      <vertAlign val="superscript"/>
      <sz val="9"/>
      <color indexed="8"/>
      <name val="Calibri"/>
      <family val="2"/>
    </font>
    <font>
      <b/>
      <vertAlign val="superscript"/>
      <sz val="10"/>
      <color indexed="8"/>
      <name val="Calibri"/>
      <family val="2"/>
    </font>
    <font>
      <b/>
      <sz val="10"/>
      <name val="Calibri"/>
      <family val="2"/>
    </font>
    <font>
      <b/>
      <sz val="13"/>
      <name val="Calibri"/>
      <family val="2"/>
    </font>
    <font>
      <b/>
      <sz val="9"/>
      <name val="Calibri"/>
      <family val="2"/>
    </font>
    <font>
      <b/>
      <vertAlign val="superscript"/>
      <sz val="10"/>
      <name val="Calibri"/>
      <family val="2"/>
    </font>
    <font>
      <b/>
      <vertAlign val="superscript"/>
      <sz val="9"/>
      <name val="Calibri"/>
      <family val="2"/>
    </font>
    <font>
      <sz val="12"/>
      <name val="Arial"/>
      <family val="2"/>
    </font>
    <font>
      <sz val="10"/>
      <name val="Verdana"/>
      <family val="2"/>
    </font>
    <font>
      <sz val="11"/>
      <color rgb="FF9C0006"/>
      <name val="Calibri"/>
      <family val="2"/>
      <scheme val="minor"/>
    </font>
    <font>
      <sz val="10"/>
      <name val="Calibri"/>
      <family val="2"/>
      <scheme val="minor"/>
    </font>
    <font>
      <sz val="10"/>
      <color theme="3"/>
      <name val="Calibri"/>
      <family val="2"/>
    </font>
    <font>
      <b/>
      <sz val="9"/>
      <color theme="1"/>
      <name val="Calibri"/>
      <family val="2"/>
    </font>
    <font>
      <b/>
      <sz val="10"/>
      <color theme="1"/>
      <name val="Calibri"/>
      <family val="2"/>
    </font>
    <font>
      <sz val="8"/>
      <color theme="3"/>
      <name val="Calibri"/>
      <family val="2"/>
    </font>
    <font>
      <b/>
      <sz val="10"/>
      <color rgb="FFFF0000"/>
      <name val="Calibri"/>
      <family val="2"/>
    </font>
    <font>
      <u/>
      <sz val="8"/>
      <color indexed="12"/>
      <name val="Calibri"/>
      <family val="2"/>
      <scheme val="minor"/>
    </font>
    <font>
      <u/>
      <sz val="10"/>
      <color indexed="12"/>
      <name val="Calibri"/>
      <family val="2"/>
      <scheme val="minor"/>
    </font>
    <font>
      <sz val="10"/>
      <color theme="3"/>
      <name val="Calibri"/>
      <family val="2"/>
      <scheme val="minor"/>
    </font>
    <font>
      <b/>
      <sz val="10"/>
      <name val="Calibri"/>
      <family val="2"/>
      <scheme val="minor"/>
    </font>
    <font>
      <b/>
      <sz val="10"/>
      <color theme="0"/>
      <name val="Calibri"/>
      <family val="2"/>
      <scheme val="minor"/>
    </font>
    <font>
      <b/>
      <sz val="10"/>
      <color theme="1"/>
      <name val="Calibri"/>
      <family val="2"/>
      <scheme val="minor"/>
    </font>
    <font>
      <sz val="8"/>
      <color theme="3"/>
      <name val="Calibri"/>
      <family val="2"/>
      <scheme val="minor"/>
    </font>
    <font>
      <b/>
      <sz val="12"/>
      <name val="Calibri"/>
      <family val="2"/>
      <scheme val="minor"/>
    </font>
    <font>
      <b/>
      <sz val="9"/>
      <name val="Calibri"/>
      <family val="2"/>
      <scheme val="minor"/>
    </font>
    <font>
      <b/>
      <sz val="10"/>
      <color theme="3"/>
      <name val="Calibri"/>
      <family val="2"/>
      <scheme val="minor"/>
    </font>
    <font>
      <b/>
      <sz val="10"/>
      <color rgb="FFFF0000"/>
      <name val="Calibri"/>
      <family val="2"/>
      <scheme val="minor"/>
    </font>
    <font>
      <b/>
      <sz val="12"/>
      <color theme="3"/>
      <name val="Calibri"/>
      <family val="2"/>
      <scheme val="minor"/>
    </font>
    <font>
      <sz val="10"/>
      <color rgb="FFFF0000"/>
      <name val="Calibri"/>
      <family val="2"/>
      <scheme val="minor"/>
    </font>
    <font>
      <sz val="8"/>
      <name val="Calibri"/>
      <family val="2"/>
      <scheme val="minor"/>
    </font>
    <font>
      <b/>
      <sz val="14"/>
      <name val="Calibri"/>
      <family val="2"/>
      <scheme val="minor"/>
    </font>
    <font>
      <sz val="8"/>
      <color rgb="FFFF0000"/>
      <name val="Calibri"/>
      <family val="2"/>
      <scheme val="minor"/>
    </font>
    <font>
      <b/>
      <sz val="16"/>
      <name val="Calibri"/>
      <family val="2"/>
      <scheme val="minor"/>
    </font>
    <font>
      <b/>
      <sz val="9"/>
      <color theme="0"/>
      <name val="Calibri"/>
      <family val="2"/>
      <scheme val="minor"/>
    </font>
    <font>
      <b/>
      <sz val="12"/>
      <color theme="0"/>
      <name val="Calibri"/>
      <family val="2"/>
      <scheme val="minor"/>
    </font>
    <font>
      <sz val="10"/>
      <color theme="1"/>
      <name val="Calibri"/>
      <family val="2"/>
      <scheme val="minor"/>
    </font>
    <font>
      <sz val="10"/>
      <color rgb="FFFF0000"/>
      <name val="Verdana"/>
      <family val="2"/>
    </font>
    <font>
      <sz val="11"/>
      <name val="Calibri"/>
      <family val="2"/>
      <scheme val="minor"/>
    </font>
    <font>
      <sz val="10"/>
      <name val="Calibri"/>
      <scheme val="minor"/>
    </font>
    <font>
      <b/>
      <sz val="13"/>
      <name val="Calibri"/>
      <family val="2"/>
      <scheme val="minor"/>
    </font>
    <font>
      <b/>
      <sz val="12"/>
      <color rgb="FF00B0F0"/>
      <name val="Calibri"/>
      <family val="2"/>
      <scheme val="minor"/>
    </font>
    <font>
      <i/>
      <sz val="8"/>
      <color theme="1"/>
      <name val="Calibri"/>
      <family val="2"/>
      <scheme val="minor"/>
    </font>
    <font>
      <b/>
      <sz val="8"/>
      <name val="Calibri"/>
      <family val="2"/>
      <scheme val="minor"/>
    </font>
    <font>
      <u/>
      <sz val="8"/>
      <color indexed="12"/>
      <name val="Arial"/>
      <family val="2"/>
    </font>
  </fonts>
  <fills count="1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3"/>
        <bgColor indexed="64"/>
      </patternFill>
    </fill>
    <fill>
      <patternFill patternType="solid">
        <fgColor rgb="FFFFFF00"/>
        <bgColor indexed="64"/>
      </patternFill>
    </fill>
    <fill>
      <patternFill patternType="solid">
        <fgColor theme="5" tint="-0.249977111117893"/>
        <bgColor indexed="64"/>
      </patternFill>
    </fill>
    <fill>
      <patternFill patternType="solid">
        <fgColor rgb="FFD5F4FF"/>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8" fillId="4" borderId="0" applyNumberFormat="0" applyBorder="0" applyAlignment="0" applyProtection="0"/>
    <xf numFmtId="0" fontId="4" fillId="0" borderId="0" applyNumberFormat="0" applyFill="0" applyBorder="0" applyAlignment="0" applyProtection="0">
      <alignment vertical="top"/>
      <protection locked="0"/>
    </xf>
    <xf numFmtId="0" fontId="3" fillId="0" borderId="0"/>
    <xf numFmtId="0" fontId="3" fillId="0" borderId="0"/>
  </cellStyleXfs>
  <cellXfs count="439">
    <xf numFmtId="0" fontId="0" fillId="0" borderId="0" xfId="0"/>
    <xf numFmtId="0" fontId="0" fillId="0" borderId="0" xfId="0" applyAlignment="1">
      <alignment horizontal="center"/>
    </xf>
    <xf numFmtId="2" fontId="0" fillId="0" borderId="0" xfId="0" applyNumberFormat="1"/>
    <xf numFmtId="0" fontId="2" fillId="0" borderId="0" xfId="0" applyFont="1" applyAlignment="1">
      <alignment horizontal="center" vertical="center"/>
    </xf>
    <xf numFmtId="2" fontId="0" fillId="2" borderId="1" xfId="0" applyNumberFormat="1" applyFill="1" applyBorder="1" applyAlignment="1" applyProtection="1">
      <alignment horizontal="center"/>
      <protection locked="0"/>
    </xf>
    <xf numFmtId="0" fontId="3" fillId="0" borderId="0" xfId="0" applyFont="1"/>
    <xf numFmtId="1" fontId="3" fillId="2" borderId="1" xfId="0" applyNumberFormat="1" applyFont="1" applyFill="1" applyBorder="1" applyAlignment="1" applyProtection="1">
      <alignment horizontal="center"/>
      <protection locked="0"/>
    </xf>
    <xf numFmtId="2" fontId="3" fillId="0" borderId="0" xfId="0" applyNumberFormat="1" applyFont="1"/>
    <xf numFmtId="1" fontId="0" fillId="0" borderId="0" xfId="0" applyNumberFormat="1"/>
    <xf numFmtId="0" fontId="3" fillId="0" borderId="0" xfId="0" applyFont="1" applyAlignment="1">
      <alignment horizontal="center" wrapText="1"/>
    </xf>
    <xf numFmtId="2" fontId="3" fillId="2" borderId="1" xfId="0" applyNumberFormat="1" applyFont="1" applyFill="1" applyBorder="1" applyAlignment="1" applyProtection="1">
      <alignment horizontal="center"/>
      <protection locked="0"/>
    </xf>
    <xf numFmtId="1" fontId="0" fillId="0" borderId="0" xfId="0" applyNumberFormat="1" applyAlignment="1">
      <alignment horizontal="left"/>
    </xf>
    <xf numFmtId="0" fontId="3" fillId="0" borderId="0" xfId="0" applyFont="1" applyAlignment="1">
      <alignment horizontal="right"/>
    </xf>
    <xf numFmtId="0" fontId="19" fillId="5" borderId="2" xfId="0" applyFont="1" applyFill="1" applyBorder="1" applyAlignment="1" applyProtection="1">
      <alignment horizontal="center" vertical="center"/>
      <protection hidden="1"/>
    </xf>
    <xf numFmtId="0" fontId="19" fillId="5" borderId="3" xfId="0" applyFont="1" applyFill="1" applyBorder="1" applyAlignment="1">
      <alignment horizontal="center" vertical="center"/>
    </xf>
    <xf numFmtId="0" fontId="19" fillId="5" borderId="4" xfId="0" applyFont="1" applyFill="1" applyBorder="1" applyAlignment="1" applyProtection="1">
      <alignment horizontal="center" vertical="center"/>
      <protection hidden="1"/>
    </xf>
    <xf numFmtId="0" fontId="19" fillId="5" borderId="5" xfId="0" applyFont="1" applyFill="1" applyBorder="1" applyAlignment="1">
      <alignment horizontal="center" vertical="center"/>
    </xf>
    <xf numFmtId="164" fontId="19" fillId="5" borderId="4" xfId="0" applyNumberFormat="1" applyFont="1" applyFill="1" applyBorder="1" applyAlignment="1" applyProtection="1">
      <alignment horizontal="center" vertical="center"/>
      <protection hidden="1"/>
    </xf>
    <xf numFmtId="0" fontId="19" fillId="5" borderId="6" xfId="0" applyFont="1" applyFill="1" applyBorder="1" applyAlignment="1" applyProtection="1">
      <alignment horizontal="center" vertical="center"/>
      <protection hidden="1"/>
    </xf>
    <xf numFmtId="0" fontId="1" fillId="0" borderId="0" xfId="0" applyFont="1" applyAlignment="1" applyProtection="1">
      <alignment horizontal="center"/>
      <protection hidden="1"/>
    </xf>
    <xf numFmtId="165" fontId="3" fillId="0" borderId="0" xfId="0" applyNumberFormat="1" applyFont="1" applyAlignment="1">
      <alignment horizontal="center" vertical="center"/>
    </xf>
    <xf numFmtId="0" fontId="19" fillId="5" borderId="0" xfId="0" applyFont="1" applyFill="1" applyAlignment="1">
      <alignment horizontal="center" vertical="center"/>
    </xf>
    <xf numFmtId="0" fontId="19" fillId="5" borderId="7" xfId="0" applyFont="1" applyFill="1" applyBorder="1" applyAlignment="1">
      <alignment horizontal="center" vertical="center"/>
    </xf>
    <xf numFmtId="0" fontId="3" fillId="0" borderId="0" xfId="0" applyFont="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8" xfId="0" applyFont="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6" fillId="0" borderId="0" xfId="0" applyFont="1" applyAlignment="1">
      <alignment horizontal="center"/>
    </xf>
    <xf numFmtId="0" fontId="6" fillId="0" borderId="0" xfId="0" applyFont="1"/>
    <xf numFmtId="164" fontId="6" fillId="0" borderId="0" xfId="0" applyNumberFormat="1" applyFont="1" applyAlignment="1">
      <alignment horizontal="center"/>
    </xf>
    <xf numFmtId="2" fontId="6" fillId="0" borderId="0" xfId="0" applyNumberFormat="1" applyFont="1" applyAlignment="1">
      <alignment horizontal="center"/>
    </xf>
    <xf numFmtId="2" fontId="6" fillId="0" borderId="0" xfId="0" applyNumberFormat="1" applyFont="1"/>
    <xf numFmtId="164" fontId="6" fillId="0" borderId="0" xfId="0" applyNumberFormat="1" applyFont="1"/>
    <xf numFmtId="0" fontId="6" fillId="0" borderId="0" xfId="3" applyFont="1"/>
    <xf numFmtId="164" fontId="6" fillId="0" borderId="0" xfId="0" applyNumberFormat="1" applyFont="1" applyAlignment="1" applyProtection="1">
      <alignment horizontal="center"/>
      <protection hidden="1"/>
    </xf>
    <xf numFmtId="2" fontId="6" fillId="0" borderId="0" xfId="0" applyNumberFormat="1" applyFont="1" applyProtection="1">
      <protection hidden="1"/>
    </xf>
    <xf numFmtId="0" fontId="6" fillId="0" borderId="0" xfId="0" applyFont="1" applyAlignment="1">
      <alignment horizontal="left" vertical="center"/>
    </xf>
    <xf numFmtId="164" fontId="6" fillId="0" borderId="0" xfId="0" applyNumberFormat="1" applyFont="1" applyAlignment="1">
      <alignment horizontal="left"/>
    </xf>
    <xf numFmtId="0" fontId="6" fillId="0" borderId="0" xfId="0" applyFont="1" applyAlignment="1">
      <alignment horizontal="left"/>
    </xf>
    <xf numFmtId="2" fontId="6" fillId="0" borderId="0" xfId="0" applyNumberFormat="1" applyFont="1" applyAlignment="1" applyProtection="1">
      <alignment horizontal="center"/>
      <protection hidden="1"/>
    </xf>
    <xf numFmtId="2" fontId="6" fillId="0" borderId="0" xfId="0" applyNumberFormat="1" applyFont="1" applyAlignment="1">
      <alignment horizontal="left"/>
    </xf>
    <xf numFmtId="2" fontId="20" fillId="0" borderId="0" xfId="0" applyNumberFormat="1" applyFont="1" applyProtection="1">
      <protection hidden="1"/>
    </xf>
    <xf numFmtId="0" fontId="5" fillId="0" borderId="0" xfId="0" applyFont="1" applyAlignment="1" applyProtection="1">
      <alignment horizontal="center"/>
      <protection hidden="1"/>
    </xf>
    <xf numFmtId="165"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164" fontId="6" fillId="0" borderId="0" xfId="0" applyNumberFormat="1" applyFont="1" applyAlignment="1" applyProtection="1">
      <alignment horizontal="center" vertical="center"/>
      <protection hidden="1"/>
    </xf>
    <xf numFmtId="2" fontId="6" fillId="0" borderId="0" xfId="0" applyNumberFormat="1" applyFont="1" applyAlignment="1" applyProtection="1">
      <alignment horizontal="center" vertical="center"/>
      <protection hidden="1"/>
    </xf>
    <xf numFmtId="0" fontId="7" fillId="3" borderId="0" xfId="3" applyFont="1" applyFill="1"/>
    <xf numFmtId="1" fontId="3" fillId="0" borderId="0" xfId="0" applyNumberFormat="1" applyFont="1"/>
    <xf numFmtId="2" fontId="21" fillId="6" borderId="9" xfId="0" applyNumberFormat="1" applyFont="1" applyFill="1" applyBorder="1" applyAlignment="1" applyProtection="1">
      <alignment horizontal="center" vertical="center" wrapText="1"/>
      <protection hidden="1"/>
    </xf>
    <xf numFmtId="0" fontId="21" fillId="6" borderId="10" xfId="0" applyFont="1" applyFill="1" applyBorder="1" applyAlignment="1" applyProtection="1">
      <alignment horizontal="center" vertical="center" wrapText="1"/>
      <protection hidden="1"/>
    </xf>
    <xf numFmtId="2" fontId="21" fillId="6" borderId="10" xfId="0" applyNumberFormat="1" applyFont="1" applyFill="1" applyBorder="1" applyAlignment="1" applyProtection="1">
      <alignment horizontal="center" vertical="center" wrapText="1"/>
      <protection hidden="1"/>
    </xf>
    <xf numFmtId="2" fontId="21" fillId="6" borderId="11" xfId="0" applyNumberFormat="1" applyFont="1" applyFill="1" applyBorder="1" applyAlignment="1" applyProtection="1">
      <alignment horizontal="center" vertical="center" wrapText="1"/>
      <protection hidden="1"/>
    </xf>
    <xf numFmtId="2" fontId="22" fillId="6" borderId="12" xfId="0" applyNumberFormat="1" applyFont="1" applyFill="1" applyBorder="1" applyAlignment="1" applyProtection="1">
      <alignment horizontal="center" vertical="center" wrapText="1"/>
      <protection hidden="1"/>
    </xf>
    <xf numFmtId="2" fontId="22" fillId="6" borderId="13" xfId="0" applyNumberFormat="1" applyFont="1" applyFill="1" applyBorder="1" applyAlignment="1" applyProtection="1">
      <alignment horizontal="center" vertical="center" wrapText="1"/>
      <protection hidden="1"/>
    </xf>
    <xf numFmtId="164" fontId="22" fillId="6" borderId="13" xfId="0" applyNumberFormat="1" applyFont="1" applyFill="1" applyBorder="1" applyAlignment="1" applyProtection="1">
      <alignment horizontal="center" vertical="center" wrapText="1"/>
      <protection hidden="1"/>
    </xf>
    <xf numFmtId="2" fontId="22" fillId="6" borderId="14" xfId="0" applyNumberFormat="1" applyFont="1" applyFill="1" applyBorder="1" applyAlignment="1" applyProtection="1">
      <alignment horizontal="center" vertical="center" wrapText="1"/>
      <protection hidden="1"/>
    </xf>
    <xf numFmtId="2" fontId="23" fillId="0" borderId="0" xfId="0" applyNumberFormat="1" applyFont="1" applyProtection="1">
      <protection hidden="1"/>
    </xf>
    <xf numFmtId="2" fontId="24" fillId="0" borderId="0" xfId="0" applyNumberFormat="1" applyFont="1" applyAlignment="1" applyProtection="1">
      <alignment horizontal="left"/>
      <protection hidden="1"/>
    </xf>
    <xf numFmtId="164" fontId="25" fillId="0" borderId="0" xfId="2" applyNumberFormat="1" applyFont="1" applyAlignment="1" applyProtection="1">
      <alignment horizontal="left" vertical="top"/>
    </xf>
    <xf numFmtId="164" fontId="25" fillId="0" borderId="0" xfId="2" applyNumberFormat="1" applyFont="1" applyAlignment="1" applyProtection="1">
      <alignment horizontal="left" vertical="top"/>
      <protection hidden="1"/>
    </xf>
    <xf numFmtId="0" fontId="19" fillId="0" borderId="0" xfId="0" applyFont="1"/>
    <xf numFmtId="164" fontId="26" fillId="0" borderId="0" xfId="2" applyNumberFormat="1" applyFont="1" applyAlignment="1" applyProtection="1">
      <alignment horizontal="left" vertical="top"/>
      <protection hidden="1"/>
    </xf>
    <xf numFmtId="164" fontId="19" fillId="0" borderId="0" xfId="0" applyNumberFormat="1" applyFont="1"/>
    <xf numFmtId="2" fontId="19" fillId="0" borderId="0" xfId="0" applyNumberFormat="1" applyFont="1"/>
    <xf numFmtId="0" fontId="19" fillId="0" borderId="0" xfId="0" applyFont="1" applyAlignment="1">
      <alignment horizontal="center"/>
    </xf>
    <xf numFmtId="164" fontId="19" fillId="0" borderId="0" xfId="0" applyNumberFormat="1" applyFont="1" applyAlignment="1">
      <alignment horizontal="center"/>
    </xf>
    <xf numFmtId="2" fontId="19" fillId="0" borderId="0" xfId="0" applyNumberFormat="1" applyFont="1" applyAlignment="1">
      <alignment horizontal="center"/>
    </xf>
    <xf numFmtId="0" fontId="19" fillId="0" borderId="0" xfId="3" applyFont="1"/>
    <xf numFmtId="0" fontId="19" fillId="6" borderId="15" xfId="3" applyFont="1" applyFill="1" applyBorder="1" applyAlignment="1" applyProtection="1">
      <alignment horizontal="left"/>
      <protection locked="0"/>
    </xf>
    <xf numFmtId="0" fontId="19" fillId="6" borderId="16" xfId="3" applyFont="1" applyFill="1" applyBorder="1" applyAlignment="1" applyProtection="1">
      <alignment horizontal="left"/>
      <protection locked="0"/>
    </xf>
    <xf numFmtId="0" fontId="19" fillId="0" borderId="16" xfId="3" applyFont="1" applyBorder="1" applyAlignment="1" applyProtection="1">
      <alignment horizontal="left"/>
      <protection locked="0"/>
    </xf>
    <xf numFmtId="0" fontId="19" fillId="0" borderId="0" xfId="0" applyFont="1" applyAlignment="1">
      <alignment horizontal="center" vertical="center"/>
    </xf>
    <xf numFmtId="1" fontId="19" fillId="0" borderId="0" xfId="0" applyNumberFormat="1" applyFont="1" applyAlignment="1">
      <alignment horizontal="center" vertical="center"/>
    </xf>
    <xf numFmtId="1" fontId="19" fillId="0" borderId="0" xfId="0" applyNumberFormat="1" applyFont="1"/>
    <xf numFmtId="0" fontId="19" fillId="0" borderId="0" xfId="0" applyFont="1" applyAlignment="1">
      <alignment horizontal="left" vertical="center"/>
    </xf>
    <xf numFmtId="164" fontId="19" fillId="0" borderId="0" xfId="0" applyNumberFormat="1" applyFont="1" applyAlignment="1">
      <alignment horizontal="left"/>
    </xf>
    <xf numFmtId="2" fontId="19" fillId="0" borderId="0" xfId="0" applyNumberFormat="1" applyFont="1" applyAlignment="1">
      <alignment horizontal="left"/>
    </xf>
    <xf numFmtId="0" fontId="19" fillId="0" borderId="0" xfId="0" applyFont="1" applyAlignment="1">
      <alignment horizontal="left"/>
    </xf>
    <xf numFmtId="2" fontId="27" fillId="0" borderId="0" xfId="0" applyNumberFormat="1" applyFont="1" applyProtection="1">
      <protection hidden="1"/>
    </xf>
    <xf numFmtId="2" fontId="27" fillId="0" borderId="0" xfId="0" applyNumberFormat="1" applyFont="1"/>
    <xf numFmtId="0" fontId="28" fillId="0" borderId="0" xfId="0" applyFont="1" applyAlignment="1" applyProtection="1">
      <alignment horizontal="center"/>
      <protection hidden="1"/>
    </xf>
    <xf numFmtId="2" fontId="29" fillId="7" borderId="4" xfId="0" applyNumberFormat="1" applyFont="1" applyFill="1" applyBorder="1" applyAlignment="1" applyProtection="1">
      <alignment horizontal="center" vertical="center" wrapText="1"/>
      <protection hidden="1"/>
    </xf>
    <xf numFmtId="2" fontId="30" fillId="6" borderId="17" xfId="0" applyNumberFormat="1" applyFont="1" applyFill="1" applyBorder="1" applyAlignment="1" applyProtection="1">
      <alignment horizontal="center" vertical="center" wrapText="1"/>
      <protection hidden="1"/>
    </xf>
    <xf numFmtId="2" fontId="30" fillId="6" borderId="0" xfId="0" applyNumberFormat="1" applyFont="1" applyFill="1" applyAlignment="1" applyProtection="1">
      <alignment horizontal="center" vertical="center" wrapText="1"/>
      <protection hidden="1"/>
    </xf>
    <xf numFmtId="164" fontId="30" fillId="6" borderId="0" xfId="0" applyNumberFormat="1" applyFont="1" applyFill="1" applyAlignment="1" applyProtection="1">
      <alignment horizontal="center" vertical="center" wrapText="1"/>
      <protection hidden="1"/>
    </xf>
    <xf numFmtId="2" fontId="30" fillId="6" borderId="18" xfId="0" applyNumberFormat="1" applyFont="1" applyFill="1" applyBorder="1" applyAlignment="1" applyProtection="1">
      <alignment horizontal="center" vertical="center" wrapText="1"/>
      <protection hidden="1"/>
    </xf>
    <xf numFmtId="0" fontId="19" fillId="0" borderId="0" xfId="0" applyFont="1" applyAlignment="1">
      <alignment horizontal="center" wrapText="1"/>
    </xf>
    <xf numFmtId="2" fontId="29" fillId="8" borderId="6" xfId="0" applyNumberFormat="1" applyFont="1" applyFill="1" applyBorder="1" applyAlignment="1" applyProtection="1">
      <alignment horizontal="center" vertical="center" wrapText="1"/>
      <protection hidden="1"/>
    </xf>
    <xf numFmtId="2" fontId="30" fillId="6" borderId="9" xfId="0" applyNumberFormat="1" applyFont="1" applyFill="1" applyBorder="1" applyAlignment="1" applyProtection="1">
      <alignment horizontal="center" vertical="center" wrapText="1"/>
      <protection hidden="1"/>
    </xf>
    <xf numFmtId="2" fontId="30" fillId="6" borderId="10" xfId="0" applyNumberFormat="1" applyFont="1" applyFill="1" applyBorder="1" applyAlignment="1" applyProtection="1">
      <alignment horizontal="center" vertical="center" wrapText="1"/>
      <protection hidden="1"/>
    </xf>
    <xf numFmtId="0" fontId="30" fillId="6" borderId="10" xfId="0" applyFont="1" applyFill="1" applyBorder="1" applyAlignment="1" applyProtection="1">
      <alignment horizontal="center" vertical="center" wrapText="1"/>
      <protection hidden="1"/>
    </xf>
    <xf numFmtId="2" fontId="30" fillId="6" borderId="11" xfId="0" applyNumberFormat="1" applyFont="1" applyFill="1" applyBorder="1" applyAlignment="1" applyProtection="1">
      <alignment horizontal="center" vertical="center" wrapText="1"/>
      <protection hidden="1"/>
    </xf>
    <xf numFmtId="1" fontId="19" fillId="2" borderId="1" xfId="0" applyNumberFormat="1" applyFont="1" applyFill="1" applyBorder="1" applyAlignment="1" applyProtection="1">
      <alignment horizontal="center"/>
      <protection locked="0"/>
    </xf>
    <xf numFmtId="2" fontId="19" fillId="2" borderId="1" xfId="0" applyNumberFormat="1" applyFont="1" applyFill="1" applyBorder="1" applyAlignment="1" applyProtection="1">
      <alignment horizontal="center"/>
      <protection locked="0"/>
    </xf>
    <xf numFmtId="165" fontId="19" fillId="0" borderId="0" xfId="0" applyNumberFormat="1" applyFont="1" applyAlignment="1" applyProtection="1">
      <alignment horizontal="center" vertical="center"/>
      <protection hidden="1"/>
    </xf>
    <xf numFmtId="1" fontId="19" fillId="0" borderId="0" xfId="0" applyNumberFormat="1" applyFont="1" applyAlignment="1" applyProtection="1">
      <alignment horizontal="center" vertical="center"/>
      <protection hidden="1"/>
    </xf>
    <xf numFmtId="166" fontId="19" fillId="0" borderId="0" xfId="0" applyNumberFormat="1" applyFont="1" applyAlignment="1" applyProtection="1">
      <alignment horizontal="center" vertical="center"/>
      <protection hidden="1"/>
    </xf>
    <xf numFmtId="0" fontId="19" fillId="0" borderId="0" xfId="0" applyFont="1" applyAlignment="1" applyProtection="1">
      <alignment horizontal="center" vertical="center"/>
      <protection hidden="1"/>
    </xf>
    <xf numFmtId="2" fontId="19" fillId="0" borderId="0" xfId="0" applyNumberFormat="1" applyFont="1" applyAlignment="1" applyProtection="1">
      <alignment horizontal="center" vertical="center"/>
      <protection hidden="1"/>
    </xf>
    <xf numFmtId="164" fontId="19" fillId="0" borderId="0" xfId="0" applyNumberFormat="1" applyFont="1" applyAlignment="1" applyProtection="1">
      <alignment horizontal="center" vertical="center"/>
      <protection hidden="1"/>
    </xf>
    <xf numFmtId="0" fontId="19" fillId="0" borderId="0" xfId="0" applyFont="1" applyAlignment="1">
      <alignment horizontal="right"/>
    </xf>
    <xf numFmtId="1" fontId="19" fillId="0" borderId="0" xfId="0" applyNumberFormat="1" applyFont="1" applyAlignment="1">
      <alignment horizontal="left"/>
    </xf>
    <xf numFmtId="165" fontId="19" fillId="0" borderId="0" xfId="0" applyNumberFormat="1" applyFont="1" applyAlignment="1">
      <alignment horizontal="center" vertical="center"/>
    </xf>
    <xf numFmtId="0" fontId="19" fillId="0" borderId="2" xfId="0" applyFont="1" applyBorder="1"/>
    <xf numFmtId="0" fontId="19" fillId="0" borderId="3" xfId="0" applyFont="1" applyBorder="1" applyAlignment="1">
      <alignment horizontal="center" vertical="center"/>
    </xf>
    <xf numFmtId="0" fontId="19" fillId="0" borderId="4" xfId="0" applyFont="1" applyBorder="1"/>
    <xf numFmtId="0" fontId="19" fillId="0" borderId="5" xfId="0" applyFont="1" applyBorder="1" applyAlignment="1">
      <alignment horizontal="center" vertical="center"/>
    </xf>
    <xf numFmtId="0" fontId="19" fillId="0" borderId="6" xfId="0" applyFont="1" applyBorder="1"/>
    <xf numFmtId="0" fontId="19" fillId="0" borderId="8" xfId="0" applyFont="1" applyBorder="1" applyAlignment="1">
      <alignment horizontal="center" vertical="center"/>
    </xf>
    <xf numFmtId="164" fontId="19" fillId="0" borderId="0" xfId="0" applyNumberFormat="1" applyFont="1" applyAlignment="1">
      <alignment horizontal="center" vertical="center"/>
    </xf>
    <xf numFmtId="2" fontId="19" fillId="0" borderId="0" xfId="0" applyNumberFormat="1" applyFont="1" applyAlignment="1">
      <alignment horizontal="center" vertical="center"/>
    </xf>
    <xf numFmtId="2" fontId="31" fillId="0" borderId="0" xfId="0" applyNumberFormat="1" applyFont="1" applyProtection="1">
      <protection hidden="1"/>
    </xf>
    <xf numFmtId="0" fontId="32" fillId="3" borderId="0" xfId="3" applyFont="1" applyFill="1"/>
    <xf numFmtId="14" fontId="6" fillId="0" borderId="0" xfId="0" applyNumberFormat="1" applyFont="1"/>
    <xf numFmtId="14" fontId="6" fillId="0" borderId="0" xfId="0" applyNumberFormat="1" applyFont="1" applyAlignment="1">
      <alignment horizontal="left"/>
    </xf>
    <xf numFmtId="0" fontId="11" fillId="0" borderId="0" xfId="3" applyFont="1" applyAlignment="1">
      <alignment horizontal="right"/>
    </xf>
    <xf numFmtId="14" fontId="19" fillId="0" borderId="0" xfId="0" applyNumberFormat="1" applyFont="1"/>
    <xf numFmtId="14" fontId="19" fillId="0" borderId="0" xfId="0" applyNumberFormat="1" applyFont="1" applyAlignment="1">
      <alignment horizontal="left"/>
    </xf>
    <xf numFmtId="2" fontId="19" fillId="0" borderId="0" xfId="3" applyNumberFormat="1" applyFont="1"/>
    <xf numFmtId="164" fontId="19" fillId="0" borderId="0" xfId="3" applyNumberFormat="1" applyFont="1"/>
    <xf numFmtId="2" fontId="19" fillId="0" borderId="0" xfId="3" applyNumberFormat="1" applyFont="1" applyAlignment="1" applyProtection="1">
      <alignment horizontal="center" vertical="center"/>
      <protection hidden="1"/>
    </xf>
    <xf numFmtId="164" fontId="19" fillId="0" borderId="0" xfId="3" applyNumberFormat="1" applyFont="1" applyAlignment="1" applyProtection="1">
      <alignment horizontal="center" vertical="center"/>
      <protection hidden="1"/>
    </xf>
    <xf numFmtId="0" fontId="19" fillId="0" borderId="0" xfId="3" applyFont="1" applyAlignment="1" applyProtection="1">
      <alignment horizontal="center" vertical="center"/>
      <protection hidden="1"/>
    </xf>
    <xf numFmtId="1" fontId="19" fillId="0" borderId="0" xfId="3" applyNumberFormat="1" applyFont="1"/>
    <xf numFmtId="0" fontId="19" fillId="0" borderId="8" xfId="3" applyFont="1" applyBorder="1" applyAlignment="1">
      <alignment horizontal="center" vertical="center"/>
    </xf>
    <xf numFmtId="0" fontId="19" fillId="0" borderId="6" xfId="3" applyFont="1" applyBorder="1" applyAlignment="1">
      <alignment horizontal="center" vertical="center"/>
    </xf>
    <xf numFmtId="0" fontId="19" fillId="5" borderId="8" xfId="3" applyFont="1" applyFill="1" applyBorder="1" applyAlignment="1">
      <alignment horizontal="center" vertical="center"/>
    </xf>
    <xf numFmtId="0" fontId="19" fillId="5" borderId="6" xfId="3" applyFont="1" applyFill="1" applyBorder="1" applyAlignment="1" applyProtection="1">
      <alignment horizontal="center"/>
      <protection hidden="1"/>
    </xf>
    <xf numFmtId="0" fontId="19" fillId="0" borderId="5" xfId="3" applyFont="1" applyBorder="1" applyAlignment="1">
      <alignment horizontal="center" vertical="center"/>
    </xf>
    <xf numFmtId="0" fontId="19" fillId="0" borderId="4" xfId="3" applyFont="1" applyBorder="1" applyAlignment="1">
      <alignment horizontal="center" vertical="center"/>
    </xf>
    <xf numFmtId="0" fontId="19" fillId="5" borderId="5" xfId="3" applyFont="1" applyFill="1" applyBorder="1" applyAlignment="1">
      <alignment horizontal="center" vertical="center"/>
    </xf>
    <xf numFmtId="0" fontId="19" fillId="5" borderId="4" xfId="3" applyFont="1" applyFill="1" applyBorder="1" applyAlignment="1" applyProtection="1">
      <alignment horizontal="center" vertical="center"/>
      <protection hidden="1"/>
    </xf>
    <xf numFmtId="164" fontId="19" fillId="5" borderId="4" xfId="3" applyNumberFormat="1" applyFont="1" applyFill="1" applyBorder="1" applyAlignment="1" applyProtection="1">
      <alignment horizontal="center" vertical="center"/>
      <protection hidden="1"/>
    </xf>
    <xf numFmtId="0" fontId="19" fillId="0" borderId="0" xfId="3" applyFont="1" applyAlignment="1">
      <alignment horizontal="center"/>
    </xf>
    <xf numFmtId="165" fontId="19" fillId="0" borderId="0" xfId="3" applyNumberFormat="1" applyFont="1" applyAlignment="1">
      <alignment horizontal="center" vertical="center"/>
    </xf>
    <xf numFmtId="1" fontId="19" fillId="0" borderId="0" xfId="3" applyNumberFormat="1" applyFont="1" applyAlignment="1">
      <alignment horizontal="left"/>
    </xf>
    <xf numFmtId="0" fontId="19" fillId="0" borderId="3" xfId="3" applyFont="1" applyBorder="1" applyAlignment="1">
      <alignment horizontal="center" vertical="center"/>
    </xf>
    <xf numFmtId="0" fontId="19" fillId="0" borderId="2" xfId="3" applyFont="1" applyBorder="1" applyAlignment="1">
      <alignment horizontal="center" vertical="center"/>
    </xf>
    <xf numFmtId="2" fontId="19" fillId="2" borderId="1" xfId="3" applyNumberFormat="1" applyFont="1" applyFill="1" applyBorder="1" applyAlignment="1" applyProtection="1">
      <alignment horizontal="center"/>
      <protection locked="0"/>
    </xf>
    <xf numFmtId="1" fontId="19" fillId="2" borderId="1" xfId="3" applyNumberFormat="1" applyFont="1" applyFill="1" applyBorder="1" applyAlignment="1" applyProtection="1">
      <alignment horizontal="center"/>
      <protection locked="0"/>
    </xf>
    <xf numFmtId="165" fontId="19" fillId="0" borderId="0" xfId="3" applyNumberFormat="1" applyFont="1" applyAlignment="1" applyProtection="1">
      <alignment horizontal="center" vertical="center"/>
      <protection hidden="1"/>
    </xf>
    <xf numFmtId="2" fontId="33" fillId="6" borderId="11" xfId="3" applyNumberFormat="1" applyFont="1" applyFill="1" applyBorder="1" applyAlignment="1" applyProtection="1">
      <alignment horizontal="center" vertical="center" wrapText="1"/>
      <protection hidden="1"/>
    </xf>
    <xf numFmtId="2" fontId="21" fillId="6" borderId="10" xfId="3" applyNumberFormat="1" applyFont="1" applyFill="1" applyBorder="1" applyAlignment="1" applyProtection="1">
      <alignment horizontal="center" vertical="center" wrapText="1"/>
      <protection hidden="1"/>
    </xf>
    <xf numFmtId="0" fontId="33" fillId="6" borderId="10" xfId="3" applyFont="1" applyFill="1" applyBorder="1" applyAlignment="1" applyProtection="1">
      <alignment horizontal="center" vertical="center" wrapText="1"/>
      <protection hidden="1"/>
    </xf>
    <xf numFmtId="2" fontId="33" fillId="6" borderId="9" xfId="3" applyNumberFormat="1" applyFont="1" applyFill="1" applyBorder="1" applyAlignment="1" applyProtection="1">
      <alignment horizontal="center" vertical="center" wrapText="1"/>
      <protection hidden="1"/>
    </xf>
    <xf numFmtId="0" fontId="19" fillId="5" borderId="3" xfId="3" applyFont="1" applyFill="1" applyBorder="1" applyAlignment="1">
      <alignment horizontal="center" vertical="center"/>
    </xf>
    <xf numFmtId="0" fontId="19" fillId="5" borderId="2" xfId="3" applyFont="1" applyFill="1" applyBorder="1" applyAlignment="1" applyProtection="1">
      <alignment horizontal="center" vertical="center"/>
      <protection hidden="1"/>
    </xf>
    <xf numFmtId="0" fontId="19" fillId="0" borderId="0" xfId="3" applyFont="1" applyAlignment="1">
      <alignment horizontal="right"/>
    </xf>
    <xf numFmtId="2" fontId="28" fillId="6" borderId="14" xfId="3" applyNumberFormat="1" applyFont="1" applyFill="1" applyBorder="1" applyAlignment="1" applyProtection="1">
      <alignment horizontal="center" vertical="center" wrapText="1"/>
      <protection hidden="1"/>
    </xf>
    <xf numFmtId="2" fontId="28" fillId="6" borderId="13" xfId="3" applyNumberFormat="1" applyFont="1" applyFill="1" applyBorder="1" applyAlignment="1" applyProtection="1">
      <alignment horizontal="center" vertical="center" wrapText="1"/>
      <protection hidden="1"/>
    </xf>
    <xf numFmtId="164" fontId="28" fillId="6" borderId="13" xfId="3" applyNumberFormat="1" applyFont="1" applyFill="1" applyBorder="1" applyAlignment="1" applyProtection="1">
      <alignment horizontal="center" vertical="center" wrapText="1"/>
      <protection hidden="1"/>
    </xf>
    <xf numFmtId="2" fontId="28" fillId="6" borderId="12" xfId="3" applyNumberFormat="1" applyFont="1" applyFill="1" applyBorder="1" applyAlignment="1" applyProtection="1">
      <alignment horizontal="center" vertical="center" wrapText="1"/>
      <protection hidden="1"/>
    </xf>
    <xf numFmtId="0" fontId="28" fillId="0" borderId="0" xfId="3" applyFont="1" applyAlignment="1" applyProtection="1">
      <alignment horizontal="center"/>
      <protection hidden="1"/>
    </xf>
    <xf numFmtId="2" fontId="23" fillId="0" borderId="0" xfId="3" applyNumberFormat="1" applyFont="1" applyProtection="1">
      <protection hidden="1"/>
    </xf>
    <xf numFmtId="164" fontId="19" fillId="0" borderId="0" xfId="3" applyNumberFormat="1" applyFont="1" applyAlignment="1">
      <alignment horizontal="left"/>
    </xf>
    <xf numFmtId="2" fontId="19" fillId="6" borderId="1" xfId="3" applyNumberFormat="1" applyFont="1" applyFill="1" applyBorder="1" applyAlignment="1" applyProtection="1">
      <alignment horizontal="center"/>
      <protection locked="0"/>
    </xf>
    <xf numFmtId="2" fontId="27" fillId="0" borderId="0" xfId="3" applyNumberFormat="1" applyFont="1" applyProtection="1">
      <protection hidden="1"/>
    </xf>
    <xf numFmtId="2" fontId="19" fillId="0" borderId="0" xfId="3" applyNumberFormat="1" applyFont="1" applyAlignment="1">
      <alignment horizontal="left"/>
    </xf>
    <xf numFmtId="2" fontId="19" fillId="0" borderId="0" xfId="3" applyNumberFormat="1" applyFont="1" applyProtection="1">
      <protection hidden="1"/>
    </xf>
    <xf numFmtId="1" fontId="19" fillId="6" borderId="1" xfId="3" applyNumberFormat="1" applyFont="1" applyFill="1" applyBorder="1" applyAlignment="1" applyProtection="1">
      <alignment horizontal="center"/>
      <protection locked="0"/>
    </xf>
    <xf numFmtId="2" fontId="19" fillId="0" borderId="0" xfId="3" applyNumberFormat="1" applyFont="1" applyAlignment="1" applyProtection="1">
      <alignment horizontal="center"/>
      <protection hidden="1"/>
    </xf>
    <xf numFmtId="0" fontId="19" fillId="0" borderId="0" xfId="3" applyFont="1" applyAlignment="1">
      <alignment horizontal="left"/>
    </xf>
    <xf numFmtId="0" fontId="19" fillId="0" borderId="0" xfId="3" applyFont="1" applyAlignment="1">
      <alignment horizontal="left" vertical="center"/>
    </xf>
    <xf numFmtId="2" fontId="19" fillId="0" borderId="0" xfId="3" applyNumberFormat="1" applyFont="1" applyAlignment="1">
      <alignment horizontal="center"/>
    </xf>
    <xf numFmtId="164" fontId="19" fillId="0" borderId="0" xfId="3" applyNumberFormat="1" applyFont="1" applyAlignment="1" applyProtection="1">
      <alignment horizontal="center"/>
      <protection hidden="1"/>
    </xf>
    <xf numFmtId="164" fontId="19" fillId="0" borderId="0" xfId="3" applyNumberFormat="1" applyFont="1" applyAlignment="1">
      <alignment horizontal="center"/>
    </xf>
    <xf numFmtId="0" fontId="19" fillId="0" borderId="0" xfId="3" applyFont="1" applyAlignment="1">
      <alignment horizontal="center" vertical="center"/>
    </xf>
    <xf numFmtId="14" fontId="6" fillId="0" borderId="0" xfId="3" applyNumberFormat="1" applyFont="1" applyAlignment="1">
      <alignment horizontal="left"/>
    </xf>
    <xf numFmtId="2" fontId="19" fillId="5" borderId="19" xfId="3" applyNumberFormat="1" applyFont="1" applyFill="1" applyBorder="1" applyAlignment="1" applyProtection="1">
      <alignment horizontal="center" vertical="center"/>
      <protection hidden="1"/>
    </xf>
    <xf numFmtId="0" fontId="19" fillId="5" borderId="7" xfId="3" applyFont="1" applyFill="1" applyBorder="1" applyAlignment="1">
      <alignment horizontal="center"/>
    </xf>
    <xf numFmtId="0" fontId="19" fillId="5" borderId="7" xfId="3" applyFont="1" applyFill="1" applyBorder="1" applyAlignment="1" applyProtection="1">
      <alignment horizontal="center" vertical="center"/>
      <protection hidden="1"/>
    </xf>
    <xf numFmtId="2" fontId="19" fillId="5" borderId="20" xfId="3" applyNumberFormat="1" applyFont="1" applyFill="1" applyBorder="1" applyAlignment="1" applyProtection="1">
      <alignment horizontal="center" vertical="center"/>
      <protection hidden="1"/>
    </xf>
    <xf numFmtId="0" fontId="19" fillId="5" borderId="0" xfId="3" applyFont="1" applyFill="1" applyAlignment="1">
      <alignment horizontal="center"/>
    </xf>
    <xf numFmtId="0" fontId="19" fillId="5" borderId="0" xfId="3" applyFont="1" applyFill="1" applyAlignment="1" applyProtection="1">
      <alignment horizontal="center" vertical="center"/>
      <protection hidden="1"/>
    </xf>
    <xf numFmtId="0" fontId="19" fillId="5" borderId="21" xfId="3" applyFont="1" applyFill="1" applyBorder="1" applyAlignment="1">
      <alignment horizontal="center"/>
    </xf>
    <xf numFmtId="0" fontId="19" fillId="5" borderId="21" xfId="3" applyFont="1" applyFill="1" applyBorder="1" applyAlignment="1" applyProtection="1">
      <alignment horizontal="center" vertical="center"/>
      <protection hidden="1"/>
    </xf>
    <xf numFmtId="0" fontId="19" fillId="5" borderId="0" xfId="3" applyFont="1" applyFill="1"/>
    <xf numFmtId="1" fontId="19" fillId="0" borderId="0" xfId="3" applyNumberFormat="1" applyFont="1" applyAlignment="1" applyProtection="1">
      <alignment horizontal="center" vertical="center"/>
      <protection hidden="1"/>
    </xf>
    <xf numFmtId="2" fontId="19" fillId="5" borderId="22" xfId="3" applyNumberFormat="1" applyFont="1" applyFill="1" applyBorder="1" applyAlignment="1" applyProtection="1">
      <alignment horizontal="center" vertical="center"/>
      <protection hidden="1"/>
    </xf>
    <xf numFmtId="2" fontId="33" fillId="6" borderId="10" xfId="3" applyNumberFormat="1" applyFont="1" applyFill="1" applyBorder="1" applyAlignment="1" applyProtection="1">
      <alignment horizontal="center" vertical="center" wrapText="1"/>
      <protection hidden="1"/>
    </xf>
    <xf numFmtId="0" fontId="19" fillId="0" borderId="0" xfId="3" applyFont="1" applyAlignment="1">
      <alignment horizontal="center" wrapText="1"/>
    </xf>
    <xf numFmtId="1" fontId="6" fillId="5" borderId="0" xfId="3" applyNumberFormat="1" applyFont="1" applyFill="1" applyAlignment="1" applyProtection="1">
      <alignment horizontal="center"/>
      <protection locked="0"/>
    </xf>
    <xf numFmtId="164" fontId="19" fillId="5" borderId="0" xfId="3" applyNumberFormat="1" applyFont="1" applyFill="1" applyAlignment="1">
      <alignment horizontal="center"/>
    </xf>
    <xf numFmtId="0" fontId="34" fillId="3" borderId="0" xfId="3" applyFont="1" applyFill="1"/>
    <xf numFmtId="0" fontId="3" fillId="0" borderId="0" xfId="3"/>
    <xf numFmtId="2" fontId="3" fillId="0" borderId="0" xfId="3" applyNumberFormat="1"/>
    <xf numFmtId="164" fontId="3" fillId="0" borderId="0" xfId="3" applyNumberFormat="1"/>
    <xf numFmtId="1" fontId="3" fillId="0" borderId="0" xfId="3" applyNumberFormat="1"/>
    <xf numFmtId="0" fontId="3" fillId="0" borderId="6" xfId="3" applyBorder="1" applyAlignment="1">
      <alignment horizontal="center" vertical="center"/>
    </xf>
    <xf numFmtId="0" fontId="19" fillId="5" borderId="6" xfId="3" applyFont="1" applyFill="1" applyBorder="1" applyAlignment="1" applyProtection="1">
      <alignment horizontal="center" vertical="center"/>
      <protection hidden="1"/>
    </xf>
    <xf numFmtId="0" fontId="3" fillId="0" borderId="4" xfId="3" applyBorder="1" applyAlignment="1">
      <alignment horizontal="center" vertical="center"/>
    </xf>
    <xf numFmtId="0" fontId="3" fillId="0" borderId="0" xfId="3" applyAlignment="1">
      <alignment horizontal="center"/>
    </xf>
    <xf numFmtId="165" fontId="3" fillId="0" borderId="0" xfId="3" applyNumberFormat="1" applyAlignment="1">
      <alignment horizontal="center" vertical="center"/>
    </xf>
    <xf numFmtId="1" fontId="3" fillId="0" borderId="0" xfId="3" applyNumberFormat="1" applyAlignment="1">
      <alignment horizontal="left"/>
    </xf>
    <xf numFmtId="0" fontId="3" fillId="0" borderId="2" xfId="3" applyBorder="1" applyAlignment="1">
      <alignment horizontal="center" vertical="center"/>
    </xf>
    <xf numFmtId="2" fontId="3" fillId="2" borderId="1" xfId="3" applyNumberFormat="1" applyFill="1" applyBorder="1" applyAlignment="1" applyProtection="1">
      <alignment horizontal="center"/>
      <protection locked="0"/>
    </xf>
    <xf numFmtId="1" fontId="3" fillId="2" borderId="1" xfId="3" applyNumberFormat="1" applyFill="1" applyBorder="1" applyAlignment="1" applyProtection="1">
      <alignment horizontal="center"/>
      <protection locked="0"/>
    </xf>
    <xf numFmtId="0" fontId="3" fillId="0" borderId="0" xfId="3" applyAlignment="1">
      <alignment horizontal="right"/>
    </xf>
    <xf numFmtId="2" fontId="11" fillId="6" borderId="11" xfId="3" applyNumberFormat="1" applyFont="1" applyFill="1" applyBorder="1" applyAlignment="1" applyProtection="1">
      <alignment horizontal="center" vertical="center" wrapText="1"/>
      <protection hidden="1"/>
    </xf>
    <xf numFmtId="2" fontId="11" fillId="6" borderId="10" xfId="3" applyNumberFormat="1" applyFont="1" applyFill="1" applyBorder="1" applyAlignment="1" applyProtection="1">
      <alignment horizontal="center" vertical="center" wrapText="1"/>
      <protection hidden="1"/>
    </xf>
    <xf numFmtId="0" fontId="11" fillId="6" borderId="10" xfId="3" applyFont="1" applyFill="1" applyBorder="1" applyAlignment="1" applyProtection="1">
      <alignment horizontal="center" vertical="center" wrapText="1"/>
      <protection hidden="1"/>
    </xf>
    <xf numFmtId="2" fontId="11" fillId="6" borderId="9" xfId="3" applyNumberFormat="1" applyFont="1" applyFill="1" applyBorder="1" applyAlignment="1" applyProtection="1">
      <alignment horizontal="center" vertical="center" wrapText="1"/>
      <protection hidden="1"/>
    </xf>
    <xf numFmtId="2" fontId="11" fillId="6" borderId="14" xfId="3" applyNumberFormat="1" applyFont="1" applyFill="1" applyBorder="1" applyAlignment="1" applyProtection="1">
      <alignment horizontal="center" vertical="center" wrapText="1"/>
      <protection hidden="1"/>
    </xf>
    <xf numFmtId="2" fontId="11" fillId="6" borderId="13" xfId="3" applyNumberFormat="1" applyFont="1" applyFill="1" applyBorder="1" applyAlignment="1" applyProtection="1">
      <alignment horizontal="center" vertical="center" wrapText="1"/>
      <protection hidden="1"/>
    </xf>
    <xf numFmtId="164" fontId="11" fillId="6" borderId="13" xfId="3" applyNumberFormat="1" applyFont="1" applyFill="1" applyBorder="1" applyAlignment="1" applyProtection="1">
      <alignment horizontal="center" vertical="center" wrapText="1"/>
      <protection hidden="1"/>
    </xf>
    <xf numFmtId="2" fontId="11" fillId="6" borderId="12" xfId="3" applyNumberFormat="1" applyFont="1" applyFill="1" applyBorder="1" applyAlignment="1" applyProtection="1">
      <alignment horizontal="center" vertical="center" wrapText="1"/>
      <protection hidden="1"/>
    </xf>
    <xf numFmtId="0" fontId="1" fillId="0" borderId="0" xfId="3" applyFont="1" applyAlignment="1" applyProtection="1">
      <alignment horizontal="center"/>
      <protection hidden="1"/>
    </xf>
    <xf numFmtId="2" fontId="3" fillId="0" borderId="0" xfId="3" applyNumberFormat="1" applyProtection="1">
      <protection hidden="1"/>
    </xf>
    <xf numFmtId="2" fontId="3" fillId="0" borderId="0" xfId="3" applyNumberFormat="1" applyAlignment="1" applyProtection="1">
      <alignment horizontal="center"/>
      <protection hidden="1"/>
    </xf>
    <xf numFmtId="2" fontId="3" fillId="0" borderId="0" xfId="3" applyNumberFormat="1" applyAlignment="1">
      <alignment horizontal="center"/>
    </xf>
    <xf numFmtId="164" fontId="3" fillId="0" borderId="0" xfId="3" applyNumberFormat="1" applyAlignment="1" applyProtection="1">
      <alignment horizontal="center"/>
      <protection hidden="1"/>
    </xf>
    <xf numFmtId="164" fontId="3" fillId="0" borderId="0" xfId="3" applyNumberFormat="1" applyAlignment="1">
      <alignment horizontal="center"/>
    </xf>
    <xf numFmtId="0" fontId="2" fillId="0" borderId="0" xfId="3" applyFont="1" applyAlignment="1">
      <alignment horizontal="center" vertical="center"/>
    </xf>
    <xf numFmtId="164" fontId="19" fillId="5" borderId="6" xfId="3" applyNumberFormat="1" applyFont="1" applyFill="1" applyBorder="1" applyAlignment="1" applyProtection="1">
      <alignment horizontal="center" vertical="center"/>
      <protection hidden="1"/>
    </xf>
    <xf numFmtId="164" fontId="19" fillId="5" borderId="2" xfId="3" applyNumberFormat="1" applyFont="1" applyFill="1" applyBorder="1" applyAlignment="1" applyProtection="1">
      <alignment horizontal="center" vertical="center"/>
      <protection hidden="1"/>
    </xf>
    <xf numFmtId="0" fontId="19" fillId="0" borderId="7" xfId="3" applyFont="1" applyBorder="1" applyAlignment="1">
      <alignment horizontal="center" vertical="center"/>
    </xf>
    <xf numFmtId="0" fontId="3" fillId="0" borderId="6" xfId="3" applyBorder="1"/>
    <xf numFmtId="0" fontId="3" fillId="0" borderId="4" xfId="3" applyBorder="1"/>
    <xf numFmtId="0" fontId="19" fillId="5" borderId="0" xfId="3" applyFont="1" applyFill="1" applyAlignment="1">
      <alignment horizontal="center" vertical="center"/>
    </xf>
    <xf numFmtId="164" fontId="19" fillId="5" borderId="0" xfId="3" applyNumberFormat="1" applyFont="1" applyFill="1" applyAlignment="1" applyProtection="1">
      <alignment horizontal="center" vertical="center"/>
      <protection hidden="1"/>
    </xf>
    <xf numFmtId="0" fontId="19" fillId="0" borderId="0" xfId="3" applyFont="1" applyProtection="1">
      <protection hidden="1"/>
    </xf>
    <xf numFmtId="2" fontId="13" fillId="6" borderId="9" xfId="3" applyNumberFormat="1" applyFont="1" applyFill="1" applyBorder="1" applyAlignment="1" applyProtection="1">
      <alignment horizontal="center" vertical="center" wrapText="1"/>
      <protection hidden="1"/>
    </xf>
    <xf numFmtId="2" fontId="13" fillId="6" borderId="10" xfId="3" applyNumberFormat="1" applyFont="1" applyFill="1" applyBorder="1" applyAlignment="1" applyProtection="1">
      <alignment horizontal="center" vertical="center" wrapText="1"/>
      <protection hidden="1"/>
    </xf>
    <xf numFmtId="2" fontId="13" fillId="6" borderId="11" xfId="3" applyNumberFormat="1" applyFont="1" applyFill="1" applyBorder="1" applyAlignment="1" applyProtection="1">
      <alignment horizontal="center" vertical="center" wrapText="1"/>
      <protection hidden="1"/>
    </xf>
    <xf numFmtId="2" fontId="19" fillId="0" borderId="0" xfId="3" applyNumberFormat="1" applyFont="1" applyAlignment="1">
      <alignment horizontal="center" vertical="center"/>
    </xf>
    <xf numFmtId="166" fontId="19" fillId="0" borderId="0" xfId="3" applyNumberFormat="1" applyFont="1" applyAlignment="1" applyProtection="1">
      <alignment horizontal="center" vertical="center"/>
      <protection hidden="1"/>
    </xf>
    <xf numFmtId="2" fontId="35" fillId="9" borderId="6" xfId="3" applyNumberFormat="1" applyFont="1" applyFill="1" applyBorder="1" applyAlignment="1" applyProtection="1">
      <alignment horizontal="center" vertical="center" wrapText="1"/>
      <protection hidden="1"/>
    </xf>
    <xf numFmtId="2" fontId="28" fillId="6" borderId="18" xfId="3" applyNumberFormat="1" applyFont="1" applyFill="1" applyBorder="1" applyAlignment="1" applyProtection="1">
      <alignment horizontal="center" vertical="center" wrapText="1"/>
      <protection hidden="1"/>
    </xf>
    <xf numFmtId="2" fontId="28" fillId="6" borderId="0" xfId="3" applyNumberFormat="1" applyFont="1" applyFill="1" applyAlignment="1" applyProtection="1">
      <alignment horizontal="center" vertical="center" wrapText="1"/>
      <protection hidden="1"/>
    </xf>
    <xf numFmtId="164" fontId="28" fillId="6" borderId="0" xfId="3" applyNumberFormat="1" applyFont="1" applyFill="1" applyAlignment="1" applyProtection="1">
      <alignment horizontal="center" vertical="center" wrapText="1"/>
      <protection hidden="1"/>
    </xf>
    <xf numFmtId="2" fontId="28" fillId="6" borderId="17" xfId="3" applyNumberFormat="1" applyFont="1" applyFill="1" applyBorder="1" applyAlignment="1" applyProtection="1">
      <alignment horizontal="center" vertical="center" wrapText="1"/>
      <protection hidden="1"/>
    </xf>
    <xf numFmtId="2" fontId="29" fillId="10" borderId="4" xfId="3" applyNumberFormat="1" applyFont="1" applyFill="1" applyBorder="1" applyAlignment="1" applyProtection="1">
      <alignment horizontal="center" vertical="center" wrapText="1"/>
      <protection hidden="1"/>
    </xf>
    <xf numFmtId="2" fontId="27" fillId="0" borderId="0" xfId="3" applyNumberFormat="1" applyFont="1"/>
    <xf numFmtId="1" fontId="19" fillId="0" borderId="0" xfId="3" applyNumberFormat="1" applyFont="1" applyAlignment="1">
      <alignment horizontal="center" vertical="center"/>
    </xf>
    <xf numFmtId="164" fontId="19" fillId="0" borderId="0" xfId="3" applyNumberFormat="1" applyFont="1" applyAlignment="1">
      <alignment horizontal="center" vertical="center"/>
    </xf>
    <xf numFmtId="0" fontId="3" fillId="0" borderId="0" xfId="3" applyAlignment="1" applyProtection="1">
      <alignment horizontal="center" vertical="center"/>
      <protection hidden="1"/>
    </xf>
    <xf numFmtId="0" fontId="19" fillId="5" borderId="7" xfId="3" applyFont="1" applyFill="1" applyBorder="1" applyAlignment="1">
      <alignment horizontal="center" vertical="center"/>
    </xf>
    <xf numFmtId="165" fontId="3" fillId="0" borderId="0" xfId="3" applyNumberFormat="1" applyAlignment="1" applyProtection="1">
      <alignment horizontal="center" vertical="center"/>
      <protection hidden="1"/>
    </xf>
    <xf numFmtId="0" fontId="13" fillId="6" borderId="10" xfId="3" applyFont="1" applyFill="1" applyBorder="1" applyAlignment="1" applyProtection="1">
      <alignment horizontal="center" vertical="center" wrapText="1"/>
      <protection hidden="1"/>
    </xf>
    <xf numFmtId="2" fontId="11" fillId="6" borderId="18" xfId="3" applyNumberFormat="1" applyFont="1" applyFill="1" applyBorder="1" applyAlignment="1" applyProtection="1">
      <alignment horizontal="center" vertical="center" wrapText="1"/>
      <protection hidden="1"/>
    </xf>
    <xf numFmtId="2" fontId="11" fillId="6" borderId="0" xfId="3" applyNumberFormat="1" applyFont="1" applyFill="1" applyAlignment="1" applyProtection="1">
      <alignment horizontal="center" vertical="center" wrapText="1"/>
      <protection hidden="1"/>
    </xf>
    <xf numFmtId="164" fontId="11" fillId="6" borderId="0" xfId="3" applyNumberFormat="1" applyFont="1" applyFill="1" applyAlignment="1" applyProtection="1">
      <alignment horizontal="center" vertical="center" wrapText="1"/>
      <protection hidden="1"/>
    </xf>
    <xf numFmtId="2" fontId="11" fillId="6" borderId="17" xfId="3" applyNumberFormat="1" applyFont="1" applyFill="1" applyBorder="1" applyAlignment="1" applyProtection="1">
      <alignment horizontal="center" vertical="center" wrapText="1"/>
      <protection hidden="1"/>
    </xf>
    <xf numFmtId="2" fontId="3" fillId="0" borderId="0" xfId="3" applyNumberFormat="1" applyAlignment="1">
      <alignment horizontal="left"/>
    </xf>
    <xf numFmtId="1" fontId="2" fillId="0" borderId="0" xfId="3" applyNumberFormat="1" applyFont="1" applyAlignment="1">
      <alignment horizontal="center" vertical="center"/>
    </xf>
    <xf numFmtId="0" fontId="36" fillId="3" borderId="0" xfId="3" applyFont="1" applyFill="1"/>
    <xf numFmtId="0" fontId="3" fillId="0" borderId="2" xfId="3" applyBorder="1"/>
    <xf numFmtId="2" fontId="28" fillId="6" borderId="11" xfId="3" applyNumberFormat="1" applyFont="1" applyFill="1" applyBorder="1" applyAlignment="1" applyProtection="1">
      <alignment horizontal="center" vertical="center" wrapText="1"/>
      <protection hidden="1"/>
    </xf>
    <xf numFmtId="2" fontId="28" fillId="6" borderId="10" xfId="3" applyNumberFormat="1" applyFont="1" applyFill="1" applyBorder="1" applyAlignment="1" applyProtection="1">
      <alignment horizontal="center" vertical="center" wrapText="1"/>
      <protection hidden="1"/>
    </xf>
    <xf numFmtId="0" fontId="28" fillId="6" borderId="10" xfId="3" applyFont="1" applyFill="1" applyBorder="1" applyAlignment="1" applyProtection="1">
      <alignment horizontal="center" vertical="center" wrapText="1"/>
      <protection hidden="1"/>
    </xf>
    <xf numFmtId="2" fontId="28" fillId="6" borderId="9" xfId="3" applyNumberFormat="1" applyFont="1" applyFill="1" applyBorder="1" applyAlignment="1" applyProtection="1">
      <alignment horizontal="center" vertical="center" wrapText="1"/>
      <protection hidden="1"/>
    </xf>
    <xf numFmtId="2" fontId="29" fillId="8" borderId="6" xfId="3" applyNumberFormat="1" applyFont="1" applyFill="1" applyBorder="1" applyAlignment="1" applyProtection="1">
      <alignment horizontal="center" vertical="center" wrapText="1"/>
      <protection hidden="1"/>
    </xf>
    <xf numFmtId="2" fontId="29" fillId="7" borderId="4" xfId="3" applyNumberFormat="1" applyFont="1" applyFill="1" applyBorder="1" applyAlignment="1" applyProtection="1">
      <alignment horizontal="center" vertical="center" wrapText="1"/>
      <protection hidden="1"/>
    </xf>
    <xf numFmtId="14" fontId="3" fillId="0" borderId="0" xfId="3" applyNumberFormat="1"/>
    <xf numFmtId="14" fontId="19" fillId="0" borderId="0" xfId="3" applyNumberFormat="1" applyFont="1"/>
    <xf numFmtId="0" fontId="19" fillId="0" borderId="6" xfId="3" applyFont="1" applyBorder="1"/>
    <xf numFmtId="0" fontId="19" fillId="0" borderId="4" xfId="3" applyFont="1" applyBorder="1"/>
    <xf numFmtId="0" fontId="19" fillId="0" borderId="2" xfId="3" applyFont="1" applyBorder="1"/>
    <xf numFmtId="2" fontId="37" fillId="0" borderId="0" xfId="3" applyNumberFormat="1" applyFont="1" applyAlignment="1" applyProtection="1">
      <alignment horizontal="left"/>
      <protection hidden="1"/>
    </xf>
    <xf numFmtId="0" fontId="38" fillId="0" borderId="0" xfId="3" applyFont="1" applyAlignment="1">
      <alignment horizontal="center" vertical="center"/>
    </xf>
    <xf numFmtId="0" fontId="39" fillId="0" borderId="0" xfId="3" applyFont="1" applyAlignment="1" applyProtection="1">
      <alignment horizontal="center"/>
      <protection hidden="1"/>
    </xf>
    <xf numFmtId="2" fontId="31" fillId="0" borderId="0" xfId="3" applyNumberFormat="1" applyFont="1" applyProtection="1">
      <protection hidden="1"/>
    </xf>
    <xf numFmtId="2" fontId="28" fillId="6" borderId="12" xfId="0" applyNumberFormat="1" applyFont="1" applyFill="1" applyBorder="1" applyAlignment="1" applyProtection="1">
      <alignment horizontal="center" vertical="center" wrapText="1"/>
      <protection hidden="1"/>
    </xf>
    <xf numFmtId="2" fontId="28" fillId="6" borderId="13" xfId="0" applyNumberFormat="1" applyFont="1" applyFill="1" applyBorder="1" applyAlignment="1" applyProtection="1">
      <alignment horizontal="center" vertical="center" wrapText="1"/>
      <protection hidden="1"/>
    </xf>
    <xf numFmtId="164" fontId="28" fillId="6" borderId="13" xfId="0" applyNumberFormat="1" applyFont="1" applyFill="1" applyBorder="1" applyAlignment="1" applyProtection="1">
      <alignment horizontal="center" vertical="center" wrapText="1"/>
      <protection hidden="1"/>
    </xf>
    <xf numFmtId="2" fontId="28" fillId="6" borderId="14" xfId="0" applyNumberFormat="1" applyFont="1" applyFill="1" applyBorder="1" applyAlignment="1" applyProtection="1">
      <alignment horizontal="center" vertical="center" wrapText="1"/>
      <protection hidden="1"/>
    </xf>
    <xf numFmtId="0" fontId="38" fillId="0" borderId="0" xfId="3" applyFont="1" applyProtection="1">
      <protection hidden="1"/>
    </xf>
    <xf numFmtId="0" fontId="38" fillId="0" borderId="0" xfId="3" applyFont="1" applyAlignment="1" applyProtection="1">
      <alignment horizontal="left"/>
      <protection hidden="1"/>
    </xf>
    <xf numFmtId="0" fontId="40" fillId="0" borderId="0" xfId="3" applyFont="1" applyAlignment="1" applyProtection="1">
      <alignment horizontal="left"/>
      <protection hidden="1"/>
    </xf>
    <xf numFmtId="0" fontId="19" fillId="0" borderId="0" xfId="3" applyFont="1" applyAlignment="1">
      <alignment vertical="top"/>
    </xf>
    <xf numFmtId="0" fontId="28" fillId="0" borderId="0" xfId="3" applyFont="1"/>
    <xf numFmtId="0" fontId="19" fillId="0" borderId="0" xfId="3" applyFont="1" applyAlignment="1">
      <alignment horizontal="right" vertical="center"/>
    </xf>
    <xf numFmtId="0" fontId="39" fillId="0" borderId="0" xfId="3" applyFont="1"/>
    <xf numFmtId="0" fontId="19" fillId="0" borderId="0" xfId="3" applyFont="1" applyAlignment="1">
      <alignment horizontal="right" vertical="top" wrapText="1"/>
    </xf>
    <xf numFmtId="0" fontId="26" fillId="0" borderId="0" xfId="2" applyFont="1" applyAlignment="1" applyProtection="1"/>
    <xf numFmtId="0" fontId="16" fillId="0" borderId="0" xfId="3" applyFont="1"/>
    <xf numFmtId="0" fontId="32" fillId="0" borderId="0" xfId="3" applyFont="1"/>
    <xf numFmtId="0" fontId="28" fillId="0" borderId="0" xfId="3" applyFont="1" applyAlignment="1">
      <alignment vertical="top"/>
    </xf>
    <xf numFmtId="0" fontId="41" fillId="0" borderId="0" xfId="3" applyFont="1"/>
    <xf numFmtId="0" fontId="0" fillId="0" borderId="2" xfId="0" applyBorder="1"/>
    <xf numFmtId="0" fontId="0" fillId="0" borderId="4" xfId="0" applyBorder="1"/>
    <xf numFmtId="0" fontId="0" fillId="0" borderId="6" xfId="0" applyBorder="1"/>
    <xf numFmtId="0" fontId="19" fillId="5" borderId="8" xfId="0" applyFont="1" applyFill="1" applyBorder="1" applyAlignment="1">
      <alignment horizontal="center" vertical="center"/>
    </xf>
    <xf numFmtId="0" fontId="0" fillId="0" borderId="12" xfId="0" applyBorder="1"/>
    <xf numFmtId="0" fontId="19" fillId="5" borderId="14" xfId="0" applyFont="1" applyFill="1" applyBorder="1" applyAlignment="1">
      <alignment horizontal="center" vertical="center"/>
    </xf>
    <xf numFmtId="0" fontId="0" fillId="0" borderId="17" xfId="0" applyBorder="1"/>
    <xf numFmtId="0" fontId="19" fillId="5" borderId="18" xfId="0" applyFont="1" applyFill="1" applyBorder="1" applyAlignment="1">
      <alignment horizontal="center" vertical="center"/>
    </xf>
    <xf numFmtId="0" fontId="0" fillId="0" borderId="9" xfId="0" applyBorder="1"/>
    <xf numFmtId="0" fontId="19" fillId="5" borderId="11" xfId="0" applyFont="1" applyFill="1" applyBorder="1" applyAlignment="1">
      <alignment horizontal="center" vertical="center"/>
    </xf>
    <xf numFmtId="166" fontId="19" fillId="5" borderId="2" xfId="3" applyNumberFormat="1" applyFont="1" applyFill="1" applyBorder="1" applyAlignment="1" applyProtection="1">
      <alignment horizontal="center" vertical="center"/>
      <protection hidden="1"/>
    </xf>
    <xf numFmtId="1" fontId="38" fillId="0" borderId="0" xfId="3" applyNumberFormat="1" applyFont="1" applyAlignment="1">
      <alignment horizontal="center" vertical="center"/>
    </xf>
    <xf numFmtId="2" fontId="42" fillId="8" borderId="6" xfId="3" applyNumberFormat="1" applyFont="1" applyFill="1" applyBorder="1" applyAlignment="1" applyProtection="1">
      <alignment horizontal="center" vertical="center" wrapText="1"/>
      <protection hidden="1"/>
    </xf>
    <xf numFmtId="2" fontId="30" fillId="6" borderId="18" xfId="3" applyNumberFormat="1" applyFont="1" applyFill="1" applyBorder="1" applyAlignment="1" applyProtection="1">
      <alignment horizontal="center" vertical="center" wrapText="1"/>
      <protection hidden="1"/>
    </xf>
    <xf numFmtId="2" fontId="32" fillId="6" borderId="0" xfId="3" applyNumberFormat="1" applyFont="1" applyFill="1" applyAlignment="1" applyProtection="1">
      <alignment horizontal="center" vertical="center" wrapText="1"/>
      <protection hidden="1"/>
    </xf>
    <xf numFmtId="2" fontId="30" fillId="6" borderId="0" xfId="3" applyNumberFormat="1" applyFont="1" applyFill="1" applyAlignment="1" applyProtection="1">
      <alignment horizontal="center" vertical="center" wrapText="1"/>
      <protection hidden="1"/>
    </xf>
    <xf numFmtId="164" fontId="32" fillId="6" borderId="0" xfId="3" applyNumberFormat="1" applyFont="1" applyFill="1" applyAlignment="1" applyProtection="1">
      <alignment horizontal="center" vertical="center" wrapText="1"/>
      <protection hidden="1"/>
    </xf>
    <xf numFmtId="2" fontId="30" fillId="6" borderId="17" xfId="3" applyNumberFormat="1" applyFont="1" applyFill="1" applyBorder="1" applyAlignment="1" applyProtection="1">
      <alignment horizontal="center" vertical="center" wrapText="1"/>
      <protection hidden="1"/>
    </xf>
    <xf numFmtId="2" fontId="43" fillId="7" borderId="4" xfId="3" applyNumberFormat="1" applyFont="1" applyFill="1" applyBorder="1" applyAlignment="1" applyProtection="1">
      <alignment horizontal="center" vertical="center" wrapText="1"/>
      <protection hidden="1"/>
    </xf>
    <xf numFmtId="2" fontId="37" fillId="0" borderId="0" xfId="3" applyNumberFormat="1" applyFont="1" applyAlignment="1">
      <alignment horizontal="left"/>
    </xf>
    <xf numFmtId="14" fontId="19" fillId="0" borderId="0" xfId="3" applyNumberFormat="1" applyFont="1" applyAlignment="1">
      <alignment horizontal="left"/>
    </xf>
    <xf numFmtId="0" fontId="28" fillId="0" borderId="0" xfId="3" applyFont="1" applyAlignment="1">
      <alignment horizontal="right"/>
    </xf>
    <xf numFmtId="1" fontId="19" fillId="6" borderId="1" xfId="0" applyNumberFormat="1" applyFont="1" applyFill="1" applyBorder="1" applyAlignment="1" applyProtection="1">
      <alignment horizontal="center"/>
      <protection locked="0"/>
    </xf>
    <xf numFmtId="2" fontId="37" fillId="0" borderId="0" xfId="0" applyNumberFormat="1" applyFont="1" applyAlignment="1">
      <alignment horizontal="left"/>
    </xf>
    <xf numFmtId="2" fontId="19" fillId="6" borderId="1" xfId="0" applyNumberFormat="1" applyFont="1" applyFill="1" applyBorder="1" applyAlignment="1" applyProtection="1">
      <alignment horizontal="center"/>
      <protection locked="0"/>
    </xf>
    <xf numFmtId="2" fontId="29" fillId="10" borderId="4" xfId="0" applyNumberFormat="1" applyFont="1" applyFill="1" applyBorder="1" applyAlignment="1" applyProtection="1">
      <alignment horizontal="center" vertical="center" wrapText="1"/>
      <protection hidden="1"/>
    </xf>
    <xf numFmtId="2" fontId="28" fillId="6" borderId="17" xfId="0" applyNumberFormat="1" applyFont="1" applyFill="1" applyBorder="1" applyAlignment="1" applyProtection="1">
      <alignment horizontal="center" vertical="center" wrapText="1"/>
      <protection hidden="1"/>
    </xf>
    <xf numFmtId="2" fontId="28" fillId="6" borderId="0" xfId="0" applyNumberFormat="1" applyFont="1" applyFill="1" applyAlignment="1" applyProtection="1">
      <alignment horizontal="center" vertical="center" wrapText="1"/>
      <protection hidden="1"/>
    </xf>
    <xf numFmtId="164" fontId="28" fillId="6" borderId="0" xfId="0" applyNumberFormat="1" applyFont="1" applyFill="1" applyAlignment="1" applyProtection="1">
      <alignment horizontal="center" vertical="center" wrapText="1"/>
      <protection hidden="1"/>
    </xf>
    <xf numFmtId="2" fontId="28" fillId="6" borderId="18" xfId="0" applyNumberFormat="1" applyFont="1" applyFill="1" applyBorder="1" applyAlignment="1" applyProtection="1">
      <alignment horizontal="center" vertical="center" wrapText="1"/>
      <protection hidden="1"/>
    </xf>
    <xf numFmtId="2" fontId="35" fillId="9" borderId="6" xfId="0" applyNumberFormat="1" applyFont="1" applyFill="1" applyBorder="1" applyAlignment="1" applyProtection="1">
      <alignment horizontal="center" vertical="center" wrapText="1"/>
      <protection hidden="1"/>
    </xf>
    <xf numFmtId="2" fontId="33" fillId="6" borderId="9" xfId="0" applyNumberFormat="1" applyFont="1" applyFill="1" applyBorder="1" applyAlignment="1" applyProtection="1">
      <alignment horizontal="center" vertical="center" wrapText="1"/>
      <protection hidden="1"/>
    </xf>
    <xf numFmtId="2" fontId="33" fillId="6" borderId="10" xfId="0" applyNumberFormat="1" applyFont="1" applyFill="1" applyBorder="1" applyAlignment="1" applyProtection="1">
      <alignment horizontal="center" vertical="center" wrapText="1"/>
      <protection hidden="1"/>
    </xf>
    <xf numFmtId="0" fontId="33" fillId="6" borderId="10" xfId="0" applyFont="1" applyFill="1" applyBorder="1" applyAlignment="1" applyProtection="1">
      <alignment horizontal="center" vertical="center" wrapText="1"/>
      <protection hidden="1"/>
    </xf>
    <xf numFmtId="2" fontId="33" fillId="6" borderId="11" xfId="0" applyNumberFormat="1" applyFont="1" applyFill="1" applyBorder="1" applyAlignment="1" applyProtection="1">
      <alignment horizontal="center" vertical="center" wrapText="1"/>
      <protection hidden="1"/>
    </xf>
    <xf numFmtId="2" fontId="44" fillId="5" borderId="0" xfId="3" applyNumberFormat="1" applyFont="1" applyFill="1" applyAlignment="1" applyProtection="1">
      <alignment horizontal="center" vertical="center"/>
      <protection hidden="1"/>
    </xf>
    <xf numFmtId="0" fontId="19" fillId="5" borderId="0" xfId="0" applyFont="1" applyFill="1" applyAlignment="1">
      <alignment horizontal="center"/>
    </xf>
    <xf numFmtId="2" fontId="19" fillId="5" borderId="0" xfId="0" applyNumberFormat="1" applyFont="1" applyFill="1" applyAlignment="1" applyProtection="1">
      <alignment horizontal="center" vertical="center"/>
      <protection hidden="1"/>
    </xf>
    <xf numFmtId="2" fontId="44" fillId="5" borderId="7" xfId="3" applyNumberFormat="1" applyFont="1" applyFill="1" applyBorder="1" applyAlignment="1" applyProtection="1">
      <alignment horizontal="center" vertical="center"/>
      <protection hidden="1"/>
    </xf>
    <xf numFmtId="2" fontId="19" fillId="5" borderId="7" xfId="0" applyNumberFormat="1" applyFont="1" applyFill="1" applyBorder="1" applyAlignment="1" applyProtection="1">
      <alignment horizontal="center" vertical="center"/>
      <protection hidden="1"/>
    </xf>
    <xf numFmtId="164" fontId="45" fillId="5" borderId="4" xfId="4" applyNumberFormat="1" applyFont="1" applyFill="1" applyBorder="1" applyAlignment="1" applyProtection="1">
      <alignment horizontal="center" vertical="center"/>
      <protection hidden="1"/>
    </xf>
    <xf numFmtId="166" fontId="45" fillId="5" borderId="20" xfId="4" applyNumberFormat="1" applyFont="1" applyFill="1" applyBorder="1" applyAlignment="1" applyProtection="1">
      <alignment horizontal="center" vertical="center"/>
      <protection hidden="1"/>
    </xf>
    <xf numFmtId="0" fontId="19" fillId="5" borderId="0" xfId="0" applyFont="1" applyFill="1"/>
    <xf numFmtId="0" fontId="19" fillId="5" borderId="21" xfId="0" applyFont="1" applyFill="1" applyBorder="1" applyAlignment="1" applyProtection="1">
      <alignment horizontal="center" vertical="center"/>
      <protection hidden="1"/>
    </xf>
    <xf numFmtId="0" fontId="19" fillId="5" borderId="21" xfId="0" applyFont="1" applyFill="1" applyBorder="1" applyAlignment="1">
      <alignment horizontal="center"/>
    </xf>
    <xf numFmtId="0" fontId="19" fillId="5" borderId="0" xfId="0" applyFont="1" applyFill="1" applyAlignment="1" applyProtection="1">
      <alignment horizontal="center" vertical="center"/>
      <protection hidden="1"/>
    </xf>
    <xf numFmtId="164" fontId="45" fillId="5" borderId="6" xfId="4" applyNumberFormat="1" applyFont="1" applyFill="1" applyBorder="1" applyAlignment="1" applyProtection="1">
      <alignment horizontal="center" vertical="center"/>
      <protection hidden="1"/>
    </xf>
    <xf numFmtId="0" fontId="19" fillId="5" borderId="7" xfId="0" applyFont="1" applyFill="1" applyBorder="1" applyAlignment="1" applyProtection="1">
      <alignment horizontal="center" vertical="center"/>
      <protection hidden="1"/>
    </xf>
    <xf numFmtId="0" fontId="19" fillId="5" borderId="7" xfId="0" applyFont="1" applyFill="1" applyBorder="1" applyAlignment="1">
      <alignment horizontal="center"/>
    </xf>
    <xf numFmtId="166" fontId="45" fillId="5" borderId="19" xfId="4" applyNumberFormat="1" applyFont="1" applyFill="1" applyBorder="1" applyAlignment="1" applyProtection="1">
      <alignment horizontal="center" vertical="center"/>
      <protection hidden="1"/>
    </xf>
    <xf numFmtId="164" fontId="19" fillId="0" borderId="0" xfId="0" applyNumberFormat="1" applyFont="1" applyAlignment="1" applyProtection="1">
      <alignment horizontal="center"/>
      <protection hidden="1"/>
    </xf>
    <xf numFmtId="164" fontId="19" fillId="5" borderId="0" xfId="0" applyNumberFormat="1" applyFont="1" applyFill="1" applyAlignment="1">
      <alignment horizontal="center"/>
    </xf>
    <xf numFmtId="2" fontId="19" fillId="0" borderId="0" xfId="0" applyNumberFormat="1" applyFont="1" applyProtection="1">
      <protection hidden="1"/>
    </xf>
    <xf numFmtId="1" fontId="6" fillId="6" borderId="1" xfId="0" applyNumberFormat="1" applyFont="1" applyFill="1" applyBorder="1" applyAlignment="1" applyProtection="1">
      <alignment horizontal="center"/>
      <protection locked="0"/>
    </xf>
    <xf numFmtId="2" fontId="19" fillId="0" borderId="0" xfId="0" applyNumberFormat="1" applyFont="1" applyAlignment="1" applyProtection="1">
      <alignment horizontal="center"/>
      <protection hidden="1"/>
    </xf>
    <xf numFmtId="2" fontId="37" fillId="0" borderId="0" xfId="0" applyNumberFormat="1" applyFont="1" applyAlignment="1" applyProtection="1">
      <alignment horizontal="left"/>
      <protection hidden="1"/>
    </xf>
    <xf numFmtId="2" fontId="6" fillId="6" borderId="1" xfId="0" applyNumberFormat="1" applyFont="1" applyFill="1" applyBorder="1" applyAlignment="1" applyProtection="1">
      <alignment horizontal="center"/>
      <protection locked="0"/>
    </xf>
    <xf numFmtId="1" fontId="6" fillId="5" borderId="0" xfId="0" applyNumberFormat="1" applyFont="1" applyFill="1" applyAlignment="1" applyProtection="1">
      <alignment horizontal="center"/>
      <protection locked="0"/>
    </xf>
    <xf numFmtId="1" fontId="46" fillId="0" borderId="0" xfId="1" applyNumberFormat="1" applyFont="1" applyFill="1" applyBorder="1" applyAlignment="1" applyProtection="1">
      <alignment horizontal="center" vertical="center"/>
      <protection hidden="1"/>
    </xf>
    <xf numFmtId="2" fontId="46" fillId="0" borderId="0" xfId="1" applyNumberFormat="1" applyFont="1" applyFill="1" applyBorder="1" applyAlignment="1" applyProtection="1">
      <alignment horizontal="center" vertical="center"/>
      <protection hidden="1"/>
    </xf>
    <xf numFmtId="0" fontId="46" fillId="0" borderId="0" xfId="1" applyFont="1" applyFill="1" applyBorder="1" applyAlignment="1" applyProtection="1">
      <alignment horizontal="center" vertical="center"/>
      <protection hidden="1"/>
    </xf>
    <xf numFmtId="166" fontId="45" fillId="5" borderId="22" xfId="4" applyNumberFormat="1" applyFont="1" applyFill="1" applyBorder="1" applyAlignment="1" applyProtection="1">
      <alignment horizontal="center" vertical="center"/>
      <protection hidden="1"/>
    </xf>
    <xf numFmtId="0" fontId="47" fillId="0" borderId="0" xfId="0" applyFont="1" applyAlignment="1" applyProtection="1">
      <alignment horizontal="center" vertical="center"/>
      <protection hidden="1"/>
    </xf>
    <xf numFmtId="164" fontId="47" fillId="0" borderId="0" xfId="0" applyNumberFormat="1" applyFont="1" applyAlignment="1" applyProtection="1">
      <alignment horizontal="center" vertical="center"/>
      <protection hidden="1"/>
    </xf>
    <xf numFmtId="2" fontId="47" fillId="0" borderId="0" xfId="0" applyNumberFormat="1" applyFont="1" applyAlignment="1" applyProtection="1">
      <alignment horizontal="center" vertical="center"/>
      <protection hidden="1"/>
    </xf>
    <xf numFmtId="164" fontId="19" fillId="0" borderId="22" xfId="0" applyNumberFormat="1" applyFont="1" applyBorder="1" applyAlignment="1">
      <alignment horizontal="center"/>
    </xf>
    <xf numFmtId="164" fontId="19" fillId="0" borderId="20" xfId="0" applyNumberFormat="1" applyFont="1" applyBorder="1" applyAlignment="1">
      <alignment horizontal="center"/>
    </xf>
    <xf numFmtId="164" fontId="19" fillId="0" borderId="19" xfId="0" applyNumberFormat="1" applyFont="1" applyBorder="1" applyAlignment="1">
      <alignment horizontal="center"/>
    </xf>
    <xf numFmtId="2" fontId="17" fillId="5" borderId="22" xfId="4" applyNumberFormat="1" applyFont="1" applyFill="1" applyBorder="1" applyAlignment="1" applyProtection="1">
      <alignment horizontal="center" vertical="center"/>
      <protection hidden="1"/>
    </xf>
    <xf numFmtId="2" fontId="17" fillId="5" borderId="20" xfId="4" applyNumberFormat="1" applyFont="1" applyFill="1" applyBorder="1" applyAlignment="1" applyProtection="1">
      <alignment horizontal="center" vertical="center"/>
      <protection hidden="1"/>
    </xf>
    <xf numFmtId="2" fontId="17" fillId="5" borderId="19" xfId="4" applyNumberFormat="1" applyFont="1" applyFill="1" applyBorder="1" applyAlignment="1" applyProtection="1">
      <alignment horizontal="center" vertical="center"/>
      <protection hidden="1"/>
    </xf>
    <xf numFmtId="164" fontId="4" fillId="0" borderId="0" xfId="2" applyNumberFormat="1" applyAlignment="1" applyProtection="1">
      <alignment horizontal="left" vertical="top"/>
    </xf>
    <xf numFmtId="164" fontId="26" fillId="0" borderId="0" xfId="2" applyNumberFormat="1" applyFont="1" applyAlignment="1" applyProtection="1">
      <alignment horizontal="left" vertical="top"/>
    </xf>
    <xf numFmtId="1" fontId="28" fillId="11" borderId="1" xfId="3" applyNumberFormat="1" applyFont="1" applyFill="1" applyBorder="1" applyAlignment="1" applyProtection="1">
      <alignment horizontal="center" vertical="center" wrapText="1"/>
      <protection locked="0"/>
    </xf>
    <xf numFmtId="2" fontId="33" fillId="11" borderId="9" xfId="3" applyNumberFormat="1" applyFont="1" applyFill="1" applyBorder="1" applyAlignment="1" applyProtection="1">
      <alignment horizontal="center" vertical="center" wrapText="1"/>
      <protection hidden="1"/>
    </xf>
    <xf numFmtId="2" fontId="33" fillId="11" borderId="10" xfId="3" applyNumberFormat="1" applyFont="1" applyFill="1" applyBorder="1" applyAlignment="1" applyProtection="1">
      <alignment horizontal="center" vertical="center" wrapText="1"/>
      <protection hidden="1"/>
    </xf>
    <xf numFmtId="2" fontId="33" fillId="11" borderId="11" xfId="3" applyNumberFormat="1" applyFont="1" applyFill="1" applyBorder="1" applyAlignment="1" applyProtection="1">
      <alignment horizontal="center" vertical="center" wrapText="1"/>
      <protection hidden="1"/>
    </xf>
    <xf numFmtId="2" fontId="28" fillId="11" borderId="17" xfId="0" applyNumberFormat="1" applyFont="1" applyFill="1" applyBorder="1" applyAlignment="1" applyProtection="1">
      <alignment horizontal="center" vertical="center" wrapText="1"/>
      <protection hidden="1"/>
    </xf>
    <xf numFmtId="2" fontId="28" fillId="11" borderId="0" xfId="0" applyNumberFormat="1" applyFont="1" applyFill="1" applyAlignment="1" applyProtection="1">
      <alignment horizontal="center" vertical="center" wrapText="1"/>
      <protection hidden="1"/>
    </xf>
    <xf numFmtId="164" fontId="28" fillId="11" borderId="0" xfId="0" applyNumberFormat="1" applyFont="1" applyFill="1" applyAlignment="1" applyProtection="1">
      <alignment horizontal="center" vertical="center" wrapText="1"/>
      <protection hidden="1"/>
    </xf>
    <xf numFmtId="2" fontId="28" fillId="11" borderId="18" xfId="0" applyNumberFormat="1" applyFont="1" applyFill="1" applyBorder="1" applyAlignment="1" applyProtection="1">
      <alignment horizontal="center" vertical="center" wrapText="1"/>
      <protection hidden="1"/>
    </xf>
    <xf numFmtId="0" fontId="19" fillId="0" borderId="0" xfId="3" applyFont="1" applyAlignment="1" applyProtection="1">
      <alignment horizontal="left" vertical="center"/>
      <protection locked="0"/>
    </xf>
    <xf numFmtId="1" fontId="19" fillId="11" borderId="1" xfId="3" applyNumberFormat="1" applyFont="1" applyFill="1" applyBorder="1" applyAlignment="1" applyProtection="1">
      <alignment horizontal="center" vertical="center"/>
      <protection locked="0"/>
    </xf>
    <xf numFmtId="2" fontId="19" fillId="11" borderId="1" xfId="3" applyNumberFormat="1" applyFont="1" applyFill="1" applyBorder="1" applyAlignment="1" applyProtection="1">
      <alignment horizontal="center" vertical="center"/>
      <protection locked="0"/>
    </xf>
    <xf numFmtId="164" fontId="19" fillId="0" borderId="0" xfId="3" applyNumberFormat="1" applyFont="1" applyAlignment="1">
      <alignment horizontal="left" vertical="center"/>
    </xf>
    <xf numFmtId="2" fontId="19" fillId="0" borderId="0" xfId="3" applyNumberFormat="1" applyFont="1" applyAlignment="1">
      <alignment horizontal="left" vertical="center"/>
    </xf>
    <xf numFmtId="1" fontId="19" fillId="12" borderId="1" xfId="3" applyNumberFormat="1" applyFont="1" applyFill="1" applyBorder="1" applyAlignment="1" applyProtection="1">
      <alignment horizontal="center" vertical="center"/>
      <protection locked="0"/>
    </xf>
    <xf numFmtId="2" fontId="33" fillId="12" borderId="10" xfId="3" applyNumberFormat="1" applyFont="1" applyFill="1" applyBorder="1" applyAlignment="1" applyProtection="1">
      <alignment horizontal="center" vertical="center" wrapText="1"/>
      <protection hidden="1"/>
    </xf>
    <xf numFmtId="2" fontId="19" fillId="12" borderId="0" xfId="3" applyNumberFormat="1" applyFont="1" applyFill="1" applyAlignment="1" applyProtection="1">
      <alignment horizontal="center" vertical="center"/>
      <protection hidden="1"/>
    </xf>
    <xf numFmtId="164" fontId="19" fillId="0" borderId="0" xfId="3" applyNumberFormat="1" applyFont="1" applyAlignment="1">
      <alignment vertical="center"/>
    </xf>
    <xf numFmtId="2" fontId="19" fillId="0" borderId="0" xfId="3" applyNumberFormat="1" applyFont="1" applyAlignment="1">
      <alignment vertical="center"/>
    </xf>
    <xf numFmtId="0" fontId="19" fillId="0" borderId="0" xfId="3" applyFont="1" applyAlignment="1">
      <alignment vertical="center"/>
    </xf>
    <xf numFmtId="0" fontId="49" fillId="3" borderId="12" xfId="3" applyFont="1" applyFill="1" applyBorder="1" applyAlignment="1">
      <alignment vertical="center"/>
    </xf>
    <xf numFmtId="0" fontId="19" fillId="0" borderId="13" xfId="3" applyFont="1" applyBorder="1" applyAlignment="1">
      <alignment vertical="center"/>
    </xf>
    <xf numFmtId="164" fontId="19" fillId="0" borderId="13" xfId="3" applyNumberFormat="1" applyFont="1" applyBorder="1" applyAlignment="1">
      <alignment horizontal="center" vertical="center"/>
    </xf>
    <xf numFmtId="0" fontId="28" fillId="0" borderId="17" xfId="3" applyFont="1" applyBorder="1" applyAlignment="1" applyProtection="1">
      <alignment vertical="center"/>
      <protection locked="0"/>
    </xf>
    <xf numFmtId="0" fontId="28" fillId="0" borderId="9" xfId="3" applyFont="1" applyBorder="1" applyAlignment="1" applyProtection="1">
      <alignment vertical="center"/>
      <protection locked="0"/>
    </xf>
    <xf numFmtId="0" fontId="49" fillId="0" borderId="0" xfId="3" applyFont="1"/>
    <xf numFmtId="164" fontId="19" fillId="12" borderId="0" xfId="3" applyNumberFormat="1" applyFont="1" applyFill="1" applyAlignment="1" applyProtection="1">
      <alignment horizontal="left" vertical="center"/>
      <protection hidden="1"/>
    </xf>
    <xf numFmtId="0" fontId="32" fillId="0" borderId="0" xfId="3" applyFont="1" applyAlignment="1" applyProtection="1">
      <alignment vertical="center"/>
      <protection hidden="1"/>
    </xf>
    <xf numFmtId="164" fontId="19" fillId="12" borderId="0" xfId="3" applyNumberFormat="1" applyFont="1" applyFill="1" applyAlignment="1" applyProtection="1">
      <alignment horizontal="center" vertical="center"/>
      <protection hidden="1"/>
    </xf>
    <xf numFmtId="0" fontId="19" fillId="12" borderId="0" xfId="3" applyFont="1" applyFill="1"/>
    <xf numFmtId="2" fontId="51" fillId="12" borderId="0" xfId="0" applyNumberFormat="1" applyFont="1" applyFill="1" applyAlignment="1" applyProtection="1">
      <alignment horizontal="center" vertical="center" wrapText="1"/>
      <protection hidden="1"/>
    </xf>
    <xf numFmtId="0" fontId="19" fillId="0" borderId="0" xfId="3" applyFont="1" applyAlignment="1" applyProtection="1">
      <alignment vertical="center"/>
      <protection locked="0"/>
    </xf>
    <xf numFmtId="0" fontId="32" fillId="3" borderId="14" xfId="3" applyFont="1" applyFill="1" applyBorder="1" applyAlignment="1">
      <alignment vertical="center"/>
    </xf>
    <xf numFmtId="2" fontId="30" fillId="0" borderId="15" xfId="3" applyNumberFormat="1" applyFont="1" applyBorder="1" applyAlignment="1" applyProtection="1">
      <alignment horizontal="center" vertical="center"/>
      <protection hidden="1"/>
    </xf>
    <xf numFmtId="2" fontId="30" fillId="0" borderId="23" xfId="3" applyNumberFormat="1" applyFont="1" applyBorder="1" applyAlignment="1" applyProtection="1">
      <alignment vertical="center"/>
      <protection hidden="1"/>
    </xf>
    <xf numFmtId="0" fontId="3" fillId="0" borderId="0" xfId="3" applyAlignment="1">
      <alignment horizontal="left"/>
    </xf>
    <xf numFmtId="0" fontId="32" fillId="3" borderId="18" xfId="3" applyFont="1" applyFill="1" applyBorder="1" applyAlignment="1">
      <alignment vertical="center"/>
    </xf>
    <xf numFmtId="167" fontId="19" fillId="0" borderId="0" xfId="0" applyNumberFormat="1" applyFont="1" applyAlignment="1" applyProtection="1">
      <alignment horizontal="left"/>
      <protection locked="0"/>
    </xf>
    <xf numFmtId="2" fontId="4" fillId="9" borderId="24" xfId="2" quotePrefix="1" applyNumberFormat="1" applyFill="1" applyBorder="1" applyAlignment="1" applyProtection="1">
      <alignment horizontal="center" vertical="center"/>
      <protection hidden="1"/>
    </xf>
    <xf numFmtId="166" fontId="19" fillId="0" borderId="0" xfId="3" applyNumberFormat="1" applyFont="1"/>
    <xf numFmtId="164" fontId="52" fillId="0" borderId="0" xfId="2" applyNumberFormat="1" applyFont="1" applyAlignment="1" applyProtection="1">
      <alignment horizontal="left" vertical="top"/>
    </xf>
    <xf numFmtId="0" fontId="19" fillId="0" borderId="0" xfId="3" applyFont="1" applyAlignment="1">
      <alignment horizontal="center"/>
    </xf>
    <xf numFmtId="0" fontId="19" fillId="0" borderId="0" xfId="3" applyFont="1" applyAlignment="1">
      <alignment horizontal="left" wrapText="1"/>
    </xf>
    <xf numFmtId="164" fontId="26" fillId="0" borderId="0" xfId="2" applyNumberFormat="1" applyFont="1" applyAlignment="1" applyProtection="1">
      <alignment horizontal="left" vertical="top"/>
    </xf>
    <xf numFmtId="0" fontId="19" fillId="0" borderId="0" xfId="3" applyFont="1" applyAlignment="1" applyProtection="1">
      <alignment horizontal="left" wrapText="1"/>
      <protection hidden="1"/>
    </xf>
    <xf numFmtId="0" fontId="38" fillId="12" borderId="0" xfId="3" applyFont="1" applyFill="1" applyAlignment="1" applyProtection="1">
      <alignment horizontal="left"/>
      <protection hidden="1"/>
    </xf>
    <xf numFmtId="0" fontId="38" fillId="12" borderId="18" xfId="3" applyFont="1" applyFill="1" applyBorder="1" applyAlignment="1" applyProtection="1">
      <alignment horizontal="left"/>
      <protection hidden="1"/>
    </xf>
    <xf numFmtId="0" fontId="19" fillId="0" borderId="0" xfId="3" applyFont="1" applyAlignment="1">
      <alignment horizontal="left"/>
    </xf>
    <xf numFmtId="0" fontId="19" fillId="0" borderId="18" xfId="3" applyFont="1" applyBorder="1" applyAlignment="1">
      <alignment horizontal="left"/>
    </xf>
    <xf numFmtId="0" fontId="49" fillId="0" borderId="12" xfId="3" applyFont="1" applyBorder="1" applyAlignment="1" applyProtection="1">
      <alignment horizontal="center"/>
      <protection hidden="1"/>
    </xf>
    <xf numFmtId="0" fontId="49" fillId="0" borderId="13" xfId="3" applyFont="1" applyBorder="1" applyAlignment="1" applyProtection="1">
      <alignment horizontal="center"/>
      <protection hidden="1"/>
    </xf>
    <xf numFmtId="0" fontId="49" fillId="0" borderId="14" xfId="3" applyFont="1" applyBorder="1" applyAlignment="1" applyProtection="1">
      <alignment horizontal="center"/>
      <protection hidden="1"/>
    </xf>
    <xf numFmtId="2" fontId="50" fillId="0" borderId="0" xfId="3" applyNumberFormat="1" applyFont="1" applyAlignment="1" applyProtection="1">
      <alignment horizontal="center" vertical="center" wrapText="1"/>
      <protection hidden="1"/>
    </xf>
    <xf numFmtId="0" fontId="32" fillId="0" borderId="9" xfId="3" applyFont="1" applyBorder="1" applyAlignment="1" applyProtection="1">
      <alignment horizontal="center" vertical="center"/>
      <protection hidden="1"/>
    </xf>
    <xf numFmtId="0" fontId="32" fillId="0" borderId="10" xfId="3" applyFont="1" applyBorder="1" applyAlignment="1" applyProtection="1">
      <alignment horizontal="center" vertical="center"/>
      <protection hidden="1"/>
    </xf>
    <xf numFmtId="0" fontId="32" fillId="0" borderId="11" xfId="3" applyFont="1" applyBorder="1" applyAlignment="1" applyProtection="1">
      <alignment horizontal="center" vertical="center"/>
      <protection hidden="1"/>
    </xf>
    <xf numFmtId="0" fontId="19" fillId="0" borderId="0" xfId="3" applyFont="1" applyAlignment="1" applyProtection="1">
      <alignment horizontal="left" vertical="center"/>
      <protection locked="0"/>
    </xf>
    <xf numFmtId="0" fontId="19" fillId="0" borderId="18" xfId="3" applyFont="1" applyBorder="1" applyAlignment="1" applyProtection="1">
      <alignment horizontal="left" vertical="center"/>
      <protection locked="0"/>
    </xf>
    <xf numFmtId="0" fontId="19" fillId="0" borderId="10" xfId="3" applyFont="1" applyBorder="1" applyAlignment="1" applyProtection="1">
      <alignment horizontal="left" vertical="center"/>
      <protection locked="0"/>
    </xf>
    <xf numFmtId="0" fontId="19" fillId="0" borderId="11" xfId="3" applyFont="1" applyBorder="1" applyAlignment="1" applyProtection="1">
      <alignment horizontal="left" vertical="center"/>
      <protection locked="0"/>
    </xf>
    <xf numFmtId="0" fontId="19" fillId="12" borderId="0" xfId="3" applyFont="1" applyFill="1" applyAlignment="1" applyProtection="1">
      <alignment horizontal="left"/>
      <protection hidden="1"/>
    </xf>
    <xf numFmtId="0" fontId="19" fillId="12" borderId="18" xfId="3" applyFont="1" applyFill="1" applyBorder="1" applyAlignment="1" applyProtection="1">
      <alignment horizontal="left"/>
      <protection hidden="1"/>
    </xf>
    <xf numFmtId="0" fontId="19" fillId="0" borderId="10" xfId="3" applyFont="1" applyBorder="1" applyAlignment="1" applyProtection="1">
      <alignment horizontal="left"/>
      <protection locked="0"/>
    </xf>
    <xf numFmtId="0" fontId="19" fillId="0" borderId="13" xfId="3" applyFont="1" applyBorder="1" applyAlignment="1" applyProtection="1">
      <alignment horizontal="left"/>
      <protection locked="0"/>
    </xf>
    <xf numFmtId="0" fontId="19" fillId="0" borderId="16" xfId="3" applyFont="1" applyBorder="1" applyAlignment="1" applyProtection="1">
      <alignment horizontal="left"/>
      <protection locked="0"/>
    </xf>
    <xf numFmtId="0" fontId="48" fillId="0" borderId="15" xfId="3" applyFont="1" applyBorder="1" applyAlignment="1" applyProtection="1">
      <alignment horizontal="center" vertical="center"/>
      <protection hidden="1"/>
    </xf>
    <xf numFmtId="0" fontId="48" fillId="0" borderId="16" xfId="3" applyFont="1" applyBorder="1" applyAlignment="1" applyProtection="1">
      <alignment horizontal="center" vertical="center"/>
      <protection hidden="1"/>
    </xf>
    <xf numFmtId="0" fontId="48" fillId="0" borderId="23" xfId="3" applyFont="1" applyBorder="1" applyAlignment="1" applyProtection="1">
      <alignment horizontal="center" vertical="center"/>
      <protection hidden="1"/>
    </xf>
    <xf numFmtId="0" fontId="12" fillId="0" borderId="15" xfId="3" applyFont="1" applyBorder="1" applyAlignment="1" applyProtection="1">
      <alignment horizontal="center" vertical="center"/>
      <protection hidden="1"/>
    </xf>
    <xf numFmtId="0" fontId="12" fillId="0" borderId="16" xfId="3" applyFont="1" applyBorder="1" applyAlignment="1" applyProtection="1">
      <alignment horizontal="center" vertical="center"/>
      <protection hidden="1"/>
    </xf>
    <xf numFmtId="0" fontId="12" fillId="0" borderId="23" xfId="3" applyFont="1" applyBorder="1" applyAlignment="1" applyProtection="1">
      <alignment horizontal="center" vertical="center"/>
      <protection hidden="1"/>
    </xf>
    <xf numFmtId="0" fontId="19" fillId="5" borderId="10" xfId="3" applyFont="1" applyFill="1" applyBorder="1" applyAlignment="1" applyProtection="1">
      <alignment horizontal="left"/>
      <protection locked="0"/>
    </xf>
    <xf numFmtId="0" fontId="19" fillId="5" borderId="16" xfId="3" applyFont="1" applyFill="1" applyBorder="1" applyAlignment="1" applyProtection="1">
      <alignment horizontal="left"/>
      <protection locked="0"/>
    </xf>
    <xf numFmtId="0" fontId="6" fillId="0" borderId="10" xfId="3" applyFont="1" applyBorder="1" applyAlignment="1" applyProtection="1">
      <alignment horizontal="left"/>
      <protection locked="0"/>
    </xf>
    <xf numFmtId="0" fontId="48" fillId="0" borderId="15" xfId="0" applyFont="1" applyBorder="1" applyAlignment="1">
      <alignment horizontal="center" vertical="center"/>
    </xf>
    <xf numFmtId="0" fontId="48" fillId="0" borderId="16" xfId="0" applyFont="1" applyBorder="1" applyAlignment="1">
      <alignment horizontal="center" vertical="center"/>
    </xf>
    <xf numFmtId="0" fontId="48" fillId="0" borderId="23" xfId="0" applyFont="1" applyBorder="1" applyAlignment="1">
      <alignment horizontal="center" vertical="center"/>
    </xf>
    <xf numFmtId="0" fontId="6" fillId="0" borderId="16" xfId="3" applyFont="1" applyBorder="1" applyAlignment="1" applyProtection="1">
      <alignment horizontal="left"/>
      <protection locked="0"/>
    </xf>
    <xf numFmtId="0" fontId="48" fillId="0" borderId="15" xfId="0" applyFont="1" applyBorder="1" applyAlignment="1" applyProtection="1">
      <alignment horizontal="center" vertical="center"/>
      <protection hidden="1"/>
    </xf>
    <xf numFmtId="0" fontId="48" fillId="0" borderId="16" xfId="0" applyFont="1" applyBorder="1" applyAlignment="1" applyProtection="1">
      <alignment horizontal="center" vertical="center"/>
      <protection hidden="1"/>
    </xf>
    <xf numFmtId="0" fontId="48" fillId="0" borderId="23" xfId="0" applyFont="1" applyBorder="1" applyAlignment="1" applyProtection="1">
      <alignment horizontal="center" vertical="center"/>
      <protection hidden="1"/>
    </xf>
    <xf numFmtId="0" fontId="48" fillId="0" borderId="15" xfId="3" applyFont="1" applyBorder="1" applyAlignment="1">
      <alignment horizontal="center" vertical="center"/>
    </xf>
    <xf numFmtId="0" fontId="48" fillId="0" borderId="16" xfId="3" applyFont="1" applyBorder="1" applyAlignment="1">
      <alignment horizontal="center" vertical="center"/>
    </xf>
    <xf numFmtId="0" fontId="48" fillId="0" borderId="23" xfId="3" applyFont="1" applyBorder="1" applyAlignment="1">
      <alignment horizontal="center" vertical="center"/>
    </xf>
  </cellXfs>
  <cellStyles count="5">
    <cellStyle name="Bad" xfId="1" builtinId="27"/>
    <cellStyle name="Hyperlink" xfId="2" builtinId="8"/>
    <cellStyle name="Normal" xfId="0" builtinId="0"/>
    <cellStyle name="Normal 2" xfId="3" xr:uid="{00000000-0005-0000-0000-000003000000}"/>
    <cellStyle name="Normal 2 2" xfId="4" xr:uid="{00000000-0005-0000-0000-000004000000}"/>
  </cellStyles>
  <dxfs count="323">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6" formatCode="0.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6" formatCode="0.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2" formatCode="0.00"/>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6" formatCode="0.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6" formatCode="0.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ont>
        <color theme="0"/>
      </font>
    </dxf>
    <dxf>
      <fill>
        <patternFill>
          <bgColor rgb="FFFF0000"/>
        </patternFill>
      </fill>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ont>
        <color theme="0"/>
      </font>
    </dxf>
    <dxf>
      <fill>
        <patternFill>
          <bgColor rgb="FFFF0000"/>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0"/>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color theme="0"/>
      </font>
    </dxf>
    <dxf>
      <font>
        <color theme="0"/>
      </font>
    </dxf>
    <dxf>
      <font>
        <color theme="0"/>
      </font>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0"/>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ont>
        <color theme="0"/>
      </font>
    </dxf>
    <dxf>
      <font>
        <color theme="0"/>
      </font>
    </dxf>
    <dxf>
      <font>
        <color theme="0"/>
      </font>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2" formatCode="0.00"/>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theme="0"/>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theme="0"/>
        <name val="Calibri"/>
        <scheme val="minor"/>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2"/>
        <color theme="0"/>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auto="1"/>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10"/>
        <color auto="1"/>
        <name val="Calibri"/>
        <scheme val="none"/>
      </font>
      <numFmt numFmtId="2" formatCode="0.00"/>
      <fill>
        <patternFill patternType="solid">
          <fgColor indexed="64"/>
          <bgColor theme="3"/>
        </patternFill>
      </fill>
      <alignment horizontal="center" vertical="center" textRotation="0" wrapText="1" indent="0" justifyLastLine="0" shrinkToFit="0" readingOrder="0"/>
      <protection locked="1" hidden="1"/>
    </dxf>
    <dxf>
      <fill>
        <patternFill>
          <bgColor rgb="FFFF0000"/>
        </patternFill>
      </fill>
    </dxf>
    <dxf>
      <font>
        <color theme="0"/>
      </font>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s>
  <tableStyles count="0" defaultTableStyle="TableStyleMedium9" defaultPivotStyle="PivotStyleLight16"/>
  <colors>
    <mruColors>
      <color rgb="FFFBFBD3"/>
      <color rgb="FFB7ECFF"/>
      <color rgb="FFD5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ultec.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142875</xdr:rowOff>
    </xdr:from>
    <xdr:to>
      <xdr:col>6</xdr:col>
      <xdr:colOff>127363</xdr:colOff>
      <xdr:row>0</xdr:row>
      <xdr:rowOff>1228725</xdr:rowOff>
    </xdr:to>
    <xdr:pic>
      <xdr:nvPicPr>
        <xdr:cNvPr id="4" name="Picture 3">
          <a:hlinkClick xmlns:r="http://schemas.openxmlformats.org/officeDocument/2006/relationships" r:id="rId1"/>
          <a:extLst>
            <a:ext uri="{FF2B5EF4-FFF2-40B4-BE49-F238E27FC236}">
              <a16:creationId xmlns:a16="http://schemas.microsoft.com/office/drawing/2014/main" id="{98875314-BBB1-4523-A628-7033458B9E89}"/>
            </a:ext>
          </a:extLst>
        </xdr:cNvPr>
        <xdr:cNvPicPr>
          <a:picLocks noChangeAspect="1"/>
        </xdr:cNvPicPr>
      </xdr:nvPicPr>
      <xdr:blipFill>
        <a:blip xmlns:r="http://schemas.openxmlformats.org/officeDocument/2006/relationships" r:embed="rId2"/>
        <a:stretch>
          <a:fillRect/>
        </a:stretch>
      </xdr:blipFill>
      <xdr:spPr>
        <a:xfrm>
          <a:off x="0" y="142875"/>
          <a:ext cx="3784963" cy="1085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165463</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399B7CC0-F567-46A8-BB93-90EBEE8E9A25}"/>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413113</xdr:colOff>
      <xdr:row>6</xdr:row>
      <xdr:rowOff>133350</xdr:rowOff>
    </xdr:to>
    <xdr:pic>
      <xdr:nvPicPr>
        <xdr:cNvPr id="3" name="Picture 2">
          <a:hlinkClick xmlns:r="http://schemas.openxmlformats.org/officeDocument/2006/relationships" r:id="rId1"/>
          <a:extLst>
            <a:ext uri="{FF2B5EF4-FFF2-40B4-BE49-F238E27FC236}">
              <a16:creationId xmlns:a16="http://schemas.microsoft.com/office/drawing/2014/main" id="{633D5894-F31B-4682-A29E-2881DF4BE3EF}"/>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127363</xdr:colOff>
      <xdr:row>6</xdr:row>
      <xdr:rowOff>133350</xdr:rowOff>
    </xdr:to>
    <xdr:pic>
      <xdr:nvPicPr>
        <xdr:cNvPr id="3" name="Picture 2">
          <a:hlinkClick xmlns:r="http://schemas.openxmlformats.org/officeDocument/2006/relationships" r:id="rId1"/>
          <a:extLst>
            <a:ext uri="{FF2B5EF4-FFF2-40B4-BE49-F238E27FC236}">
              <a16:creationId xmlns:a16="http://schemas.microsoft.com/office/drawing/2014/main" id="{C65D93CD-5B79-4F0A-8969-6150A8CB607A}"/>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251188</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7FE1FE05-0AB0-4E73-815D-20FC3E3B7AE8}"/>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251188</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2C0322AC-ADE2-424D-8FBA-944D095502B9}"/>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308338</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3DC570A4-94D8-4A0C-B912-D30D291443DA}"/>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289288</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5EB72E7B-BDB6-407D-A455-6450D12E51D5}"/>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308338</xdr:colOff>
      <xdr:row>6</xdr:row>
      <xdr:rowOff>133350</xdr:rowOff>
    </xdr:to>
    <xdr:pic>
      <xdr:nvPicPr>
        <xdr:cNvPr id="3" name="Picture 2">
          <a:hlinkClick xmlns:r="http://schemas.openxmlformats.org/officeDocument/2006/relationships" r:id="rId1"/>
          <a:extLst>
            <a:ext uri="{FF2B5EF4-FFF2-40B4-BE49-F238E27FC236}">
              <a16:creationId xmlns:a16="http://schemas.microsoft.com/office/drawing/2014/main" id="{FE7F2808-E3A8-4220-B4B1-1D2FC0AE00D5}"/>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413113</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56C8120F-4364-4F87-9A4A-0851952C11D4}"/>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603613</xdr:colOff>
      <xdr:row>6</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0CFEED19-AA36-4242-8A3B-8CD8F38620FA}"/>
            </a:ext>
          </a:extLst>
        </xdr:cNvPr>
        <xdr:cNvPicPr>
          <a:picLocks noChangeAspect="1"/>
        </xdr:cNvPicPr>
      </xdr:nvPicPr>
      <xdr:blipFill>
        <a:blip xmlns:r="http://schemas.openxmlformats.org/officeDocument/2006/relationships" r:embed="rId2"/>
        <a:stretch>
          <a:fillRect/>
        </a:stretch>
      </xdr:blipFill>
      <xdr:spPr>
        <a:xfrm>
          <a:off x="0" y="0"/>
          <a:ext cx="3765913" cy="110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1006701</xdr:colOff>
      <xdr:row>0</xdr:row>
      <xdr:rowOff>161926</xdr:rowOff>
    </xdr:from>
    <xdr:to>
      <xdr:col>4</xdr:col>
      <xdr:colOff>448264</xdr:colOff>
      <xdr:row>0</xdr:row>
      <xdr:rowOff>1247776</xdr:rowOff>
    </xdr:to>
    <xdr:pic>
      <xdr:nvPicPr>
        <xdr:cNvPr id="4" name="Picture 3">
          <a:hlinkClick xmlns:r="http://schemas.openxmlformats.org/officeDocument/2006/relationships" r:id="rId1"/>
          <a:extLst>
            <a:ext uri="{FF2B5EF4-FFF2-40B4-BE49-F238E27FC236}">
              <a16:creationId xmlns:a16="http://schemas.microsoft.com/office/drawing/2014/main" id="{8B2FE410-0457-16CD-6229-AFB68F569B14}"/>
            </a:ext>
          </a:extLst>
        </xdr:cNvPr>
        <xdr:cNvPicPr>
          <a:picLocks noChangeAspect="1"/>
        </xdr:cNvPicPr>
      </xdr:nvPicPr>
      <xdr:blipFill>
        <a:blip xmlns:r="http://schemas.openxmlformats.org/officeDocument/2006/relationships" r:embed="rId2"/>
        <a:stretch>
          <a:fillRect/>
        </a:stretch>
      </xdr:blipFill>
      <xdr:spPr>
        <a:xfrm>
          <a:off x="2654526" y="161926"/>
          <a:ext cx="3784963" cy="1085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1009650</xdr:colOff>
      <xdr:row>0</xdr:row>
      <xdr:rowOff>161925</xdr:rowOff>
    </xdr:from>
    <xdr:to>
      <xdr:col>4</xdr:col>
      <xdr:colOff>451213</xdr:colOff>
      <xdr:row>0</xdr:row>
      <xdr:rowOff>1247775</xdr:rowOff>
    </xdr:to>
    <xdr:pic>
      <xdr:nvPicPr>
        <xdr:cNvPr id="2" name="Picture 1">
          <a:hlinkClick xmlns:r="http://schemas.openxmlformats.org/officeDocument/2006/relationships" r:id="rId1"/>
          <a:extLst>
            <a:ext uri="{FF2B5EF4-FFF2-40B4-BE49-F238E27FC236}">
              <a16:creationId xmlns:a16="http://schemas.microsoft.com/office/drawing/2014/main" id="{A1869722-0A35-4F0D-8F18-78B949C944FD}"/>
            </a:ext>
          </a:extLst>
        </xdr:cNvPr>
        <xdr:cNvPicPr>
          <a:picLocks noChangeAspect="1"/>
        </xdr:cNvPicPr>
      </xdr:nvPicPr>
      <xdr:blipFill>
        <a:blip xmlns:r="http://schemas.openxmlformats.org/officeDocument/2006/relationships" r:embed="rId2"/>
        <a:stretch>
          <a:fillRect/>
        </a:stretch>
      </xdr:blipFill>
      <xdr:spPr>
        <a:xfrm>
          <a:off x="2657475" y="161925"/>
          <a:ext cx="3784963"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4</xdr:col>
      <xdr:colOff>232138</xdr:colOff>
      <xdr:row>6</xdr:row>
      <xdr:rowOff>123825</xdr:rowOff>
    </xdr:to>
    <xdr:pic>
      <xdr:nvPicPr>
        <xdr:cNvPr id="2" name="Picture 1">
          <a:hlinkClick xmlns:r="http://schemas.openxmlformats.org/officeDocument/2006/relationships" r:id="rId1"/>
          <a:extLst>
            <a:ext uri="{FF2B5EF4-FFF2-40B4-BE49-F238E27FC236}">
              <a16:creationId xmlns:a16="http://schemas.microsoft.com/office/drawing/2014/main" id="{44C06634-D1FB-479D-83DE-9D71D60E8345}"/>
            </a:ext>
          </a:extLst>
        </xdr:cNvPr>
        <xdr:cNvPicPr>
          <a:picLocks noChangeAspect="1"/>
        </xdr:cNvPicPr>
      </xdr:nvPicPr>
      <xdr:blipFill>
        <a:blip xmlns:r="http://schemas.openxmlformats.org/officeDocument/2006/relationships" r:embed="rId2"/>
        <a:stretch>
          <a:fillRect/>
        </a:stretch>
      </xdr:blipFill>
      <xdr:spPr>
        <a:xfrm>
          <a:off x="0" y="9525"/>
          <a:ext cx="3784963" cy="1085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155938</xdr:colOff>
      <xdr:row>6</xdr:row>
      <xdr:rowOff>114300</xdr:rowOff>
    </xdr:to>
    <xdr:pic>
      <xdr:nvPicPr>
        <xdr:cNvPr id="4" name="Picture 3">
          <a:hlinkClick xmlns:r="http://schemas.openxmlformats.org/officeDocument/2006/relationships" r:id="rId1"/>
          <a:extLst>
            <a:ext uri="{FF2B5EF4-FFF2-40B4-BE49-F238E27FC236}">
              <a16:creationId xmlns:a16="http://schemas.microsoft.com/office/drawing/2014/main" id="{A08AEE87-2E66-4F1D-A3C5-EDB384CB4D0B}"/>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355963</xdr:colOff>
      <xdr:row>6</xdr:row>
      <xdr:rowOff>114300</xdr:rowOff>
    </xdr:to>
    <xdr:pic>
      <xdr:nvPicPr>
        <xdr:cNvPr id="4" name="Picture 3">
          <a:hlinkClick xmlns:r="http://schemas.openxmlformats.org/officeDocument/2006/relationships" r:id="rId1"/>
          <a:extLst>
            <a:ext uri="{FF2B5EF4-FFF2-40B4-BE49-F238E27FC236}">
              <a16:creationId xmlns:a16="http://schemas.microsoft.com/office/drawing/2014/main" id="{F4CFCFA8-ED7F-4561-BB52-A68F59D0D6BD}"/>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241663</xdr:colOff>
      <xdr:row>6</xdr:row>
      <xdr:rowOff>114300</xdr:rowOff>
    </xdr:to>
    <xdr:pic>
      <xdr:nvPicPr>
        <xdr:cNvPr id="6" name="Picture 5">
          <a:hlinkClick xmlns:r="http://schemas.openxmlformats.org/officeDocument/2006/relationships" r:id="rId1"/>
          <a:extLst>
            <a:ext uri="{FF2B5EF4-FFF2-40B4-BE49-F238E27FC236}">
              <a16:creationId xmlns:a16="http://schemas.microsoft.com/office/drawing/2014/main" id="{15C8D125-5BFD-407B-86EF-345F30A82992}"/>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355963</xdr:colOff>
      <xdr:row>6</xdr:row>
      <xdr:rowOff>114300</xdr:rowOff>
    </xdr:to>
    <xdr:pic>
      <xdr:nvPicPr>
        <xdr:cNvPr id="6" name="Picture 5">
          <a:hlinkClick xmlns:r="http://schemas.openxmlformats.org/officeDocument/2006/relationships" r:id="rId1"/>
          <a:extLst>
            <a:ext uri="{FF2B5EF4-FFF2-40B4-BE49-F238E27FC236}">
              <a16:creationId xmlns:a16="http://schemas.microsoft.com/office/drawing/2014/main" id="{A0D2E21B-8AD0-440F-B0C3-5F545969A113}"/>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327388</xdr:colOff>
      <xdr:row>6</xdr:row>
      <xdr:rowOff>114300</xdr:rowOff>
    </xdr:to>
    <xdr:pic>
      <xdr:nvPicPr>
        <xdr:cNvPr id="3" name="Picture 2">
          <a:hlinkClick xmlns:r="http://schemas.openxmlformats.org/officeDocument/2006/relationships" r:id="rId1"/>
          <a:extLst>
            <a:ext uri="{FF2B5EF4-FFF2-40B4-BE49-F238E27FC236}">
              <a16:creationId xmlns:a16="http://schemas.microsoft.com/office/drawing/2014/main" id="{C2F3EE02-A894-4C50-934E-CF06D87FB498}"/>
            </a:ext>
          </a:extLst>
        </xdr:cNvPr>
        <xdr:cNvPicPr>
          <a:picLocks noChangeAspect="1"/>
        </xdr:cNvPicPr>
      </xdr:nvPicPr>
      <xdr:blipFill>
        <a:blip xmlns:r="http://schemas.openxmlformats.org/officeDocument/2006/relationships" r:embed="rId2"/>
        <a:stretch>
          <a:fillRect/>
        </a:stretch>
      </xdr:blipFill>
      <xdr:spPr>
        <a:xfrm>
          <a:off x="0" y="0"/>
          <a:ext cx="3784963" cy="10858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ina Carolan" id="{93CB915E-979F-4FD5-911A-EE7E93E31F9A}" userId="S::Gina.Carolan@cultec.com::7697aac5-b262-430a-a870-ac18c983c4c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00000000}" name="Table159191" displayName="Table159191" ref="A27:G331" totalsRowShown="0" headerRowDxfId="302" dataDxfId="301">
  <autoFilter ref="A27:G331" xr:uid="{00000000-0009-0000-0100-0000BE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Height of System" dataDxfId="300">
      <calculatedColumnFormula>IF(Q31=0,0,IF(A27=" ","",IF(Q31=1,A27-0.5,A27-1)))</calculatedColumnFormula>
    </tableColumn>
    <tableColumn id="2" xr3:uid="{00000000-0010-0000-0000-000002000000}" name="Incremental Single Chamber" dataDxfId="299">
      <calculatedColumnFormula>IF(A28&lt;0,"",IF(Q32&gt;=1,LOOKUP(Q32,W$50:W$58,V$50:V$58),0))</calculatedColumnFormula>
    </tableColumn>
    <tableColumn id="4" xr3:uid="{00000000-0010-0000-0000-000004000000}" name="Chamber Volume" dataDxfId="298">
      <calculatedColumnFormula>IF(A28=0,0,IF(A28&lt;0,"",B28*$M$45))</calculatedColumnFormula>
    </tableColumn>
    <tableColumn id="6" xr3:uid="{00000000-0010-0000-0000-000006000000}" name="Stone Volume" dataDxfId="297">
      <calculatedColumnFormula>IF(A28=0,0,IF(A28&lt;0,"",IF(B28=$V$50,((C$21*0.5/12)-C28)*N$53,((C$21*1/12)-C28)*N$53)))</calculatedColumnFormula>
    </tableColumn>
    <tableColumn id="7" xr3:uid="{00000000-0010-0000-0000-000007000000}" name="Cumulative Storage Volume" dataDxfId="296">
      <calculatedColumnFormula>IF(A28=0,0,IF(A28&lt;0,"",C28+D28))</calculatedColumnFormula>
    </tableColumn>
    <tableColumn id="8" xr3:uid="{00000000-0010-0000-0000-000008000000}" name="Total Cumulative Storage Volume" dataDxfId="295">
      <calculatedColumnFormula>IF(A28=0,0,IF(A28&lt;0," ",IF(A28=1,D28,E28+F29)))</calculatedColumnFormula>
    </tableColumn>
    <tableColumn id="9" xr3:uid="{00000000-0010-0000-0000-000009000000}" name="Elevation" dataDxfId="294">
      <calculatedColumnFormula>IF(A28&lt;0,"",ROUND($C$22+(A28/12),2))</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A000000}" name="Table11862" displayName="Table11862" ref="A27:Q331" totalsRowShown="0" headerRowDxfId="167" dataDxfId="166">
  <autoFilter ref="A27:Q331" xr:uid="{00000000-0009-0000-0100-00006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A00-000001000000}" name="Height of System (inches)" dataDxfId="165">
      <calculatedColumnFormula>IF(AA34=0,0,IF(A27="","",IF(AA34=1,A27-0.5,A27-1)))</calculatedColumnFormula>
    </tableColumn>
    <tableColumn id="10" xr3:uid="{00000000-0010-0000-0A00-00000A000000}" name="Height of System" dataDxfId="164"/>
    <tableColumn id="11" xr3:uid="{00000000-0010-0000-0A00-00000B000000}" name="Incremental Single Chamber" dataDxfId="163"/>
    <tableColumn id="2" xr3:uid="{00000000-0010-0000-0A00-000002000000}" name="Incremental Single Chamber2" dataDxfId="162">
      <calculatedColumnFormula>IF(A28&lt;0,"",IF(AA35&gt;=1,LOOKUP(AA35,AG$49:AG$61,AF$49:AF$61),0))</calculatedColumnFormula>
    </tableColumn>
    <tableColumn id="12" xr3:uid="{00000000-0010-0000-0A00-00000C000000}" name="FC 24 Feed Connector single unit" dataDxfId="161"/>
    <tableColumn id="3" xr3:uid="{00000000-0010-0000-0A00-000003000000}" name="FC 24 Feed Connector single unit2" dataDxfId="160">
      <calculatedColumnFormula>IF(A28&lt;0,"",IF(AA35&gt;=6,LOOKUP(AA35,AG$54:AG$61,AH$54:AH$61),0))</calculatedColumnFormula>
    </tableColumn>
    <tableColumn id="13" xr3:uid="{00000000-0010-0000-0A00-00000D000000}" name="Chamber Volume" dataDxfId="159"/>
    <tableColumn id="4" xr3:uid="{00000000-0010-0000-0A00-000004000000}" name="Chamber Volume2" dataDxfId="158">
      <calculatedColumnFormula>IF(A28=0,0,IF(A28&lt;0,"",D28*$W$48))</calculatedColumnFormula>
    </tableColumn>
    <tableColumn id="14" xr3:uid="{00000000-0010-0000-0A00-00000E000000}" name="HVLV SFCx2 Feed Connector Volume" dataDxfId="157"/>
    <tableColumn id="5" xr3:uid="{00000000-0010-0000-0A00-000005000000}" name="HVLV FC-24 Feed Connector Volume2" dataDxfId="156">
      <calculatedColumnFormula>IF(A28=0,0,IF(A28&lt;0,"",F28*$W$49))</calculatedColumnFormula>
    </tableColumn>
    <tableColumn id="15" xr3:uid="{00000000-0010-0000-0A00-00000F000000}" name="Stone Volume" dataDxfId="155"/>
    <tableColumn id="6" xr3:uid="{00000000-0010-0000-0A00-000006000000}" name="Stone Volume2" dataDxfId="154">
      <calculatedColumnFormula>IF(A28=0,0,IF(A28&lt;0,"",IF(D28=0.0001,((W$37*0.5/12)-H28)*X$56,((W$37*1/12)-H28)*X$56)))</calculatedColumnFormula>
    </tableColumn>
    <tableColumn id="16" xr3:uid="{00000000-0010-0000-0A00-000010000000}" name="Cumulative Storage Volume" dataDxfId="153"/>
    <tableColumn id="7" xr3:uid="{00000000-0010-0000-0A00-000007000000}" name="Cumulative Storage Volume2" dataDxfId="152">
      <calculatedColumnFormula>IF(A28=0,0,IF(A28&lt;0,"",H28+L28+J28))</calculatedColumnFormula>
    </tableColumn>
    <tableColumn id="17" xr3:uid="{00000000-0010-0000-0A00-000011000000}" name="Total Cumulative Storage Volume" dataDxfId="151"/>
    <tableColumn id="8" xr3:uid="{00000000-0010-0000-0A00-000008000000}" name="Total Cumulative Storage Volume2" dataDxfId="150">
      <calculatedColumnFormula>IF(A28=0,0,IF(A28&lt;0,"",IF(A28=1,L28,N28+P29)))</calculatedColumnFormula>
    </tableColumn>
    <tableColumn id="9" xr3:uid="{00000000-0010-0000-0A00-000009000000}" name="Elevation" dataDxfId="14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B000000}" name="Table1186699" displayName="Table1186699" ref="A27:Q331" totalsRowShown="0" headerRowDxfId="146" dataDxfId="145">
  <autoFilter ref="A27:Q331"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B00-000001000000}" name="Height of System (inches)" dataDxfId="144">
      <calculatedColumnFormula>IF(AA34=0,0,IF(A27=" ","",IF(AA34=1,A27-0.5,A27-1)))</calculatedColumnFormula>
    </tableColumn>
    <tableColumn id="10" xr3:uid="{00000000-0010-0000-0B00-00000A000000}" name="Height of System" dataDxfId="143"/>
    <tableColumn id="11" xr3:uid="{00000000-0010-0000-0B00-00000B000000}" name="Incremental Single Chamber" dataDxfId="142"/>
    <tableColumn id="2" xr3:uid="{00000000-0010-0000-0B00-000002000000}" name="Incremental Single Chamber2" dataDxfId="141">
      <calculatedColumnFormula>IF(A28&lt;=0,"",IF(AA35&gt;=1,LOOKUP(AA35,AG$43:AG$61,AF$43:AF$61),0))</calculatedColumnFormula>
    </tableColumn>
    <tableColumn id="12" xr3:uid="{00000000-0010-0000-0B00-00000C000000}" name="FC 24 Feed Connector single unit" dataDxfId="140"/>
    <tableColumn id="3" xr3:uid="{00000000-0010-0000-0B00-000003000000}" name="FC 24 Feed Connector single unit2" dataDxfId="139">
      <calculatedColumnFormula>IF(A28&lt;=0,"",IF(AA35&gt;=8,LOOKUP(AA35,AG$50:AG$61,AH$50:AH$61),0))</calculatedColumnFormula>
    </tableColumn>
    <tableColumn id="13" xr3:uid="{00000000-0010-0000-0B00-00000D000000}" name="Chamber Volume" dataDxfId="138"/>
    <tableColumn id="4" xr3:uid="{00000000-0010-0000-0B00-000004000000}" name="Chamber Volume2" dataDxfId="137">
      <calculatedColumnFormula>IF(A28&lt;=0,"",D28*$W$48)</calculatedColumnFormula>
    </tableColumn>
    <tableColumn id="14" xr3:uid="{00000000-0010-0000-0B00-00000E000000}" name="HVLV FC-24 Feed Connector Volume" dataDxfId="136"/>
    <tableColumn id="5" xr3:uid="{00000000-0010-0000-0B00-000005000000}" name="HVLV FC-24 Feed Connector Volume2" dataDxfId="135">
      <calculatedColumnFormula>IF(A28&lt;=0,"",F28*$W$49)</calculatedColumnFormula>
    </tableColumn>
    <tableColumn id="15" xr3:uid="{00000000-0010-0000-0B00-00000F000000}" name="Stone Volume" dataDxfId="134"/>
    <tableColumn id="6" xr3:uid="{00000000-0010-0000-0B00-000006000000}" name="Stone Volume2" dataDxfId="133">
      <calculatedColumnFormula>IF(A28&lt;=0,"",IF(D28=0.0001,((W$37*0.5/12)-H28)*X$56,((W$37*1/12)-H28)*X$56))</calculatedColumnFormula>
    </tableColumn>
    <tableColumn id="16" xr3:uid="{00000000-0010-0000-0B00-000010000000}" name="Cumulative Storage Volume" dataDxfId="132"/>
    <tableColumn id="7" xr3:uid="{00000000-0010-0000-0B00-000007000000}" name="Cumulative Storage Volume2" dataDxfId="131">
      <calculatedColumnFormula>IF(A28&lt;=0,"",H28+L28+J28)</calculatedColumnFormula>
    </tableColumn>
    <tableColumn id="17" xr3:uid="{00000000-0010-0000-0B00-000011000000}" name="Total Cumulative Storage Volume" dataDxfId="130"/>
    <tableColumn id="8" xr3:uid="{00000000-0010-0000-0B00-000008000000}" name="Total Cumulative Storage Volume2" dataDxfId="129">
      <calculatedColumnFormula>IF(A28&lt;=0," ",IF(A28=1,L28,N28+P29))</calculatedColumnFormula>
    </tableColumn>
    <tableColumn id="9" xr3:uid="{00000000-0010-0000-0B00-000009000000}" name="Elevation" dataDxfId="12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0C000000}" name="Table11863" displayName="Table11863" ref="A27:Q331" totalsRowShown="0" headerRowDxfId="120" dataDxfId="119">
  <autoFilter ref="A27:Q331" xr:uid="{00000000-0009-0000-0100-0000C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C00-000001000000}" name="Height of System (inches)" dataDxfId="118"/>
    <tableColumn id="10" xr3:uid="{00000000-0010-0000-0C00-00000A000000}" name="Height of System" dataDxfId="117"/>
    <tableColumn id="11" xr3:uid="{00000000-0010-0000-0C00-00000B000000}" name="Incremental Single Chamber" dataDxfId="116"/>
    <tableColumn id="2" xr3:uid="{00000000-0010-0000-0C00-000002000000}" name="Incremental Single Chamber2" dataDxfId="115"/>
    <tableColumn id="12" xr3:uid="{00000000-0010-0000-0C00-00000C000000}" name="FC 24 Feed Connector single unit" dataDxfId="114"/>
    <tableColumn id="3" xr3:uid="{00000000-0010-0000-0C00-000003000000}" name="FC 24 Feed Connector single unit2" dataDxfId="113"/>
    <tableColumn id="13" xr3:uid="{00000000-0010-0000-0C00-00000D000000}" name="Chamber Volume" dataDxfId="112"/>
    <tableColumn id="4" xr3:uid="{00000000-0010-0000-0C00-000004000000}" name="Chamber Volume2" dataDxfId="111"/>
    <tableColumn id="14" xr3:uid="{00000000-0010-0000-0C00-00000E000000}" name="HVLV FC-24 Feed Connector Volume" dataDxfId="110"/>
    <tableColumn id="5" xr3:uid="{00000000-0010-0000-0C00-000005000000}" name="HVLV FC-24 Feed Connector Volume2" dataDxfId="109"/>
    <tableColumn id="15" xr3:uid="{00000000-0010-0000-0C00-00000F000000}" name="Stone Volume" dataDxfId="108"/>
    <tableColumn id="6" xr3:uid="{00000000-0010-0000-0C00-000006000000}" name="Stone Volume2" dataDxfId="107"/>
    <tableColumn id="16" xr3:uid="{00000000-0010-0000-0C00-000010000000}" name="Cumulative Storage Volume" dataDxfId="106"/>
    <tableColumn id="7" xr3:uid="{00000000-0010-0000-0C00-000007000000}" name="Cumulative Storage Volume2" dataDxfId="105"/>
    <tableColumn id="17" xr3:uid="{00000000-0010-0000-0C00-000011000000}" name="Total Cumulative Storage Volume" dataDxfId="104"/>
    <tableColumn id="8" xr3:uid="{00000000-0010-0000-0C00-000008000000}" name="Total Cumulative Storage Volume2" dataDxfId="103"/>
    <tableColumn id="9" xr3:uid="{00000000-0010-0000-0C00-000009000000}" name="Elevation" dataDxfId="10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D000000}" name="Table11859" displayName="Table11859" ref="A27:Q331" totalsRowShown="0" headerRowDxfId="99" dataDxfId="98">
  <autoFilter ref="A27:Q331" xr:uid="{00000000-0009-0000-0100-00006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D00-000001000000}" name="Height of System (inches)" dataDxfId="97">
      <calculatedColumnFormula>IF(AA33=0,0,IF(A27="","",IF(AA33=1,A27-0.5,A27-1)))</calculatedColumnFormula>
    </tableColumn>
    <tableColumn id="10" xr3:uid="{00000000-0010-0000-0D00-00000A000000}" name="Height of System" dataDxfId="96"/>
    <tableColumn id="11" xr3:uid="{00000000-0010-0000-0D00-00000B000000}" name="Incremental Single Chamber" dataDxfId="95"/>
    <tableColumn id="2" xr3:uid="{00000000-0010-0000-0D00-000002000000}" name="Incremental Single Chamber2" dataDxfId="94"/>
    <tableColumn id="12" xr3:uid="{00000000-0010-0000-0D00-00000C000000}" name="FC 24 Feed Connector single unit" dataDxfId="93"/>
    <tableColumn id="3" xr3:uid="{00000000-0010-0000-0D00-000003000000}" name="FC 24 Feed Connector single unit2" dataDxfId="92"/>
    <tableColumn id="13" xr3:uid="{00000000-0010-0000-0D00-00000D000000}" name="Chamber Volume" dataDxfId="91"/>
    <tableColumn id="4" xr3:uid="{00000000-0010-0000-0D00-000004000000}" name="Chamber Volume2" dataDxfId="90"/>
    <tableColumn id="14" xr3:uid="{00000000-0010-0000-0D00-00000E000000}" name="HVLV FC-24 Feed Connector Volume" dataDxfId="89"/>
    <tableColumn id="5" xr3:uid="{00000000-0010-0000-0D00-000005000000}" name="HVLV FC-24 Feed Connector Volume2" dataDxfId="88"/>
    <tableColumn id="15" xr3:uid="{00000000-0010-0000-0D00-00000F000000}" name="Stone Volume" dataDxfId="87"/>
    <tableColumn id="6" xr3:uid="{00000000-0010-0000-0D00-000006000000}" name="Stone Volume2" dataDxfId="86"/>
    <tableColumn id="16" xr3:uid="{00000000-0010-0000-0D00-000010000000}" name="Cumulative Storage Volume" dataDxfId="85"/>
    <tableColumn id="7" xr3:uid="{00000000-0010-0000-0D00-000007000000}" name="Cumulative Storage Volume2" dataDxfId="84"/>
    <tableColumn id="17" xr3:uid="{00000000-0010-0000-0D00-000011000000}" name="Total Cumulative Storage Volume" dataDxfId="83"/>
    <tableColumn id="8" xr3:uid="{00000000-0010-0000-0D00-000008000000}" name="Total Cumulative Storage Volume2" dataDxfId="82"/>
    <tableColumn id="9" xr3:uid="{00000000-0010-0000-0D00-000009000000}" name="Elevation" dataDxfId="8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18" displayName="Table118" ref="A27:Q331" totalsRowShown="0" headerRowDxfId="78" dataDxfId="77">
  <autoFilter ref="A27:Q331"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E00-000001000000}" name="Height of System (inches)" dataDxfId="76">
      <calculatedColumnFormula>IF(AA30=0,0,IF(A27="","",IF(AA30=1,A27-0.5,A27-1)))</calculatedColumnFormula>
    </tableColumn>
    <tableColumn id="10" xr3:uid="{00000000-0010-0000-0E00-00000A000000}" name="Height of System" dataDxfId="75"/>
    <tableColumn id="11" xr3:uid="{00000000-0010-0000-0E00-00000B000000}" name="Incremental Single Chamber" dataDxfId="74"/>
    <tableColumn id="2" xr3:uid="{00000000-0010-0000-0E00-000002000000}" name="Incremental Single Chamber2" dataDxfId="73"/>
    <tableColumn id="12" xr3:uid="{00000000-0010-0000-0E00-00000C000000}" name="FC 24 Feed Connector single unit" dataDxfId="72"/>
    <tableColumn id="3" xr3:uid="{00000000-0010-0000-0E00-000003000000}" name="FC 24 Feed Connector single unit2" dataDxfId="71"/>
    <tableColumn id="13" xr3:uid="{00000000-0010-0000-0E00-00000D000000}" name="Chamber Volume" dataDxfId="70"/>
    <tableColumn id="4" xr3:uid="{00000000-0010-0000-0E00-000004000000}" name="Chamber Volume2" dataDxfId="69"/>
    <tableColumn id="14" xr3:uid="{00000000-0010-0000-0E00-00000E000000}" name="HVLV FC-24 Feed Connector Volume" dataDxfId="68"/>
    <tableColumn id="5" xr3:uid="{00000000-0010-0000-0E00-000005000000}" name="HVLV FC-24 Feed Connector Volume2" dataDxfId="67"/>
    <tableColumn id="15" xr3:uid="{00000000-0010-0000-0E00-00000F000000}" name="Stone Volume" dataDxfId="66"/>
    <tableColumn id="6" xr3:uid="{00000000-0010-0000-0E00-000006000000}" name="Stone Volume2" dataDxfId="65"/>
    <tableColumn id="16" xr3:uid="{00000000-0010-0000-0E00-000010000000}" name="Cumulative Storage Volume" dataDxfId="64"/>
    <tableColumn id="7" xr3:uid="{00000000-0010-0000-0E00-000007000000}" name="Cumulative Storage Volume2" dataDxfId="63"/>
    <tableColumn id="17" xr3:uid="{00000000-0010-0000-0E00-000011000000}" name="Total Cumulative Storage Volume" dataDxfId="62"/>
    <tableColumn id="8" xr3:uid="{00000000-0010-0000-0E00-000008000000}" name="Total Cumulative Storage Volume2" dataDxfId="61"/>
    <tableColumn id="9" xr3:uid="{00000000-0010-0000-0E00-000009000000}" name="Elevation" dataDxfId="6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00000000-000C-0000-FFFF-FFFF07000000}" name="Table118405" displayName="Table118405" ref="A27:V331" totalsRowShown="0" headerRowDxfId="49" dataDxfId="48">
  <autoFilter ref="A27:V331" xr:uid="{00000000-0009-0000-0100-000094010000}"/>
  <tableColumns count="22">
    <tableColumn id="1" xr3:uid="{00000000-0010-0000-0700-000001000000}" name="Height of System (inches)" dataDxfId="47">
      <calculatedColumnFormula>IF(AF31=0,0,IF(A27=" ","",A27-1))</calculatedColumnFormula>
    </tableColumn>
    <tableColumn id="10" xr3:uid="{00000000-0010-0000-0700-00000A000000}" name="Height of System" dataDxfId="46"/>
    <tableColumn id="11" xr3:uid="{00000000-0010-0000-0700-00000B000000}" name="Incremental Single Chamber" dataDxfId="45"/>
    <tableColumn id="2" xr3:uid="{00000000-0010-0000-0700-000002000000}" name="Incremental Single Chamber2" dataDxfId="44"/>
    <tableColumn id="12" xr3:uid="{00000000-0010-0000-0700-00000C000000}" name="FC 48 Feed Connector single unit" dataDxfId="43"/>
    <tableColumn id="20" xr3:uid="{00000000-0010-0000-0700-000014000000}" name="FC 48 Feed Connector single unit (ft2)" dataDxfId="42"/>
    <tableColumn id="21" xr3:uid="{00000000-0010-0000-0700-000015000000}" name="End Cap single Volume m3" dataDxfId="41"/>
    <tableColumn id="3" xr3:uid="{00000000-0010-0000-0700-000003000000}" name="End Cap Vol (ft3)" dataDxfId="40"/>
    <tableColumn id="19" xr3:uid="{00000000-0010-0000-0700-000013000000}" name="End Cap single Volume" dataDxfId="39"/>
    <tableColumn id="18" xr3:uid="{00000000-0010-0000-0700-000012000000}" name="End Cap Volume" dataDxfId="38"/>
    <tableColumn id="22" xr3:uid="{A3F00B51-E17D-4BF1-92F9-896775D5F52E}" name="Chamber and End Cap Vol" dataDxfId="37"/>
    <tableColumn id="13" xr3:uid="{00000000-0010-0000-0700-00000D000000}" name="Chamber Volume" dataDxfId="36"/>
    <tableColumn id="4" xr3:uid="{00000000-0010-0000-0700-000004000000}" name="Chamber Volume2" dataDxfId="35"/>
    <tableColumn id="14" xr3:uid="{00000000-0010-0000-0700-00000E000000}" name="HVLV FC-48 Feed Connector Volume" dataDxfId="34"/>
    <tableColumn id="5" xr3:uid="{00000000-0010-0000-0700-000005000000}" name="HVLV FC-48 Feed Connector Volume2" dataDxfId="33"/>
    <tableColumn id="15" xr3:uid="{00000000-0010-0000-0700-00000F000000}" name="Stone Volume" dataDxfId="32"/>
    <tableColumn id="6" xr3:uid="{00000000-0010-0000-0700-000006000000}" name="Stone Volume2" dataDxfId="31"/>
    <tableColumn id="16" xr3:uid="{00000000-0010-0000-0700-000010000000}" name="Cumulative Storage Volume" dataDxfId="30"/>
    <tableColumn id="7" xr3:uid="{00000000-0010-0000-0700-000007000000}" name="Cumulative Storage Volume2" dataDxfId="29"/>
    <tableColumn id="17" xr3:uid="{00000000-0010-0000-0700-000011000000}" name="Total Cumulative Storage Volume" dataDxfId="28"/>
    <tableColumn id="8" xr3:uid="{00000000-0010-0000-0700-000008000000}" name="Total Cumulative Storage Volume2" dataDxfId="27"/>
    <tableColumn id="9" xr3:uid="{00000000-0010-0000-0700-000009000000}" name="Elevation" dataDxfId="2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F000000}" name="Table11866" displayName="Table11866" ref="A27:V331" totalsRowShown="0" headerRowDxfId="23" dataDxfId="22">
  <autoFilter ref="A27:V331" xr:uid="{00000000-0009-0000-0100-00006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00000000-0010-0000-0F00-000001000000}" name="Height of System (inches)" dataDxfId="21">
      <calculatedColumnFormula>IF(AF31=0,0,IF(A27=" ","",A27-1))</calculatedColumnFormula>
    </tableColumn>
    <tableColumn id="10" xr3:uid="{00000000-0010-0000-0F00-00000A000000}" name="Height of System" dataDxfId="20"/>
    <tableColumn id="11" xr3:uid="{00000000-0010-0000-0F00-00000B000000}" name="Incremental Single Chamber" dataDxfId="19"/>
    <tableColumn id="2" xr3:uid="{00000000-0010-0000-0F00-000002000000}" name="Incremental Single Chamber2" dataDxfId="18"/>
    <tableColumn id="12" xr3:uid="{00000000-0010-0000-0F00-00000C000000}" name="FC 48 Feed Connector single unit" dataDxfId="17"/>
    <tableColumn id="20" xr3:uid="{00000000-0010-0000-0F00-000014000000}" name="FC 48 Feed Connector single unit (ft2)" dataDxfId="16"/>
    <tableColumn id="21" xr3:uid="{00000000-0010-0000-0F00-000015000000}" name="End Cap single Volume m3" dataDxfId="15"/>
    <tableColumn id="3" xr3:uid="{00000000-0010-0000-0F00-000003000000}" name="End Cap Vol (ft3)" dataDxfId="14"/>
    <tableColumn id="19" xr3:uid="{00000000-0010-0000-0F00-000013000000}" name="End Cap single Volume" dataDxfId="13"/>
    <tableColumn id="18" xr3:uid="{00000000-0010-0000-0F00-000012000000}" name="End Cap Volume" dataDxfId="12"/>
    <tableColumn id="22" xr3:uid="{00000000-0010-0000-0F00-000016000000}" name="Chamber and End Cap Vol" dataDxfId="11" dataCellStyle="Normal 2">
      <calculatedColumnFormula>IF(A28&lt;=0,"",J28+L28)</calculatedColumnFormula>
    </tableColumn>
    <tableColumn id="13" xr3:uid="{00000000-0010-0000-0F00-00000D000000}" name="Chamber Volume" dataDxfId="10"/>
    <tableColumn id="4" xr3:uid="{00000000-0010-0000-0F00-000004000000}" name="Chamber Volume2" dataDxfId="9"/>
    <tableColumn id="14" xr3:uid="{00000000-0010-0000-0F00-00000E000000}" name="HVLV FC-48 Feed Connector Volume" dataDxfId="8"/>
    <tableColumn id="5" xr3:uid="{00000000-0010-0000-0F00-000005000000}" name="HVLV FC-48 Feed Connector Volume2" dataDxfId="7"/>
    <tableColumn id="15" xr3:uid="{00000000-0010-0000-0F00-00000F000000}" name="Stone Volume" dataDxfId="6"/>
    <tableColumn id="6" xr3:uid="{00000000-0010-0000-0F00-000006000000}" name="Stone Volume2" dataDxfId="5"/>
    <tableColumn id="16" xr3:uid="{00000000-0010-0000-0F00-000010000000}" name="Cumulative Storage Volume" dataDxfId="4"/>
    <tableColumn id="7" xr3:uid="{00000000-0010-0000-0F00-000007000000}" name="Cumulative Storage Volume2" dataDxfId="3"/>
    <tableColumn id="17" xr3:uid="{00000000-0010-0000-0F00-000011000000}" name="Total Cumulative Storage Volume" dataDxfId="2"/>
    <tableColumn id="8" xr3:uid="{00000000-0010-0000-0F00-000008000000}" name="Total Cumulative Storage Volume2" dataDxfId="1"/>
    <tableColumn id="9" xr3:uid="{00000000-0010-0000-0F00-000009000000}" name="Elevation"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1000000}" name="Table159" displayName="Table159" ref="A27:I331" totalsRowShown="0" headerRowDxfId="291" dataDxfId="290">
  <autoFilter ref="A27:I331" xr:uid="{00000000-0009-0000-0100-00005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100-000001000000}" name="Height of System" dataDxfId="289">
      <calculatedColumnFormula>IF(S31=0,0,IF(A27=" ","",IF(S31=1,A27-0.5,A27-1)))</calculatedColumnFormula>
    </tableColumn>
    <tableColumn id="2" xr3:uid="{00000000-0010-0000-0100-000002000000}" name="Incremental Single Chamber" dataDxfId="288">
      <calculatedColumnFormula>IF(A28&lt;=0,"",IF(S32&gt;=1,LOOKUP(S32,Y$46:Y$58,X$46:X$58),0))</calculatedColumnFormula>
    </tableColumn>
    <tableColumn id="3" xr3:uid="{00000000-0010-0000-0100-000003000000}" name="FC 24 Feed Connector single unit" dataDxfId="287">
      <calculatedColumnFormula>IF(A28&lt;=0,"",IF(S32&gt;=6,LOOKUP(S32,Y$51:Y$58,Z$51:Z$58),0))</calculatedColumnFormula>
    </tableColumn>
    <tableColumn id="4" xr3:uid="{00000000-0010-0000-0100-000004000000}" name="Chamber Volume" dataDxfId="286">
      <calculatedColumnFormula>IF(A28=0,0,IF(A28&lt;0,"",B28*$O$45))</calculatedColumnFormula>
    </tableColumn>
    <tableColumn id="5" xr3:uid="{00000000-0010-0000-0100-000005000000}" name="HVLV SFCx2 Feed Connector Volume" dataDxfId="285">
      <calculatedColumnFormula>IF(A28=0,0,IF(A28&lt;0,"",C28*$O$46))</calculatedColumnFormula>
    </tableColumn>
    <tableColumn id="6" xr3:uid="{00000000-0010-0000-0100-000006000000}" name="Stone Volume" dataDxfId="284">
      <calculatedColumnFormula>IF(A28=0,0,IF(A28&lt;0,"",IF(B28=0.0001,((E$22*0.5/12)-D28)*P$53,((E$22*1/12)-D28)*P$53)))</calculatedColumnFormula>
    </tableColumn>
    <tableColumn id="7" xr3:uid="{00000000-0010-0000-0100-000007000000}" name="Cumulative Storage Volume" dataDxfId="283">
      <calculatedColumnFormula>IF(A28=0,0,IF(A28&lt;0,"",D28+F28+E28))</calculatedColumnFormula>
    </tableColumn>
    <tableColumn id="8" xr3:uid="{00000000-0010-0000-0100-000008000000}" name="Total Cumulative Storage Volume" dataDxfId="282">
      <calculatedColumnFormula>IF(A28=0,0,IF(A28&lt;0," ",IF(A28=1,F28,G28+H29)))</calculatedColumnFormula>
    </tableColumn>
    <tableColumn id="9" xr3:uid="{00000000-0010-0000-0100-000009000000}" name="Elevation" dataDxfId="281">
      <calculatedColumnFormula>IF(A28&lt;0,"",ROUND($E$23+(A28/12),2))</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2000000}" name="Table16388" displayName="Table16388" ref="A27:I331" totalsRowShown="0" headerRowDxfId="278" dataDxfId="277">
  <autoFilter ref="A27:I331" xr:uid="{00000000-0009-0000-0100-00005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200-000001000000}" name="Height of System" dataDxfId="276"/>
    <tableColumn id="2" xr3:uid="{00000000-0010-0000-0200-000002000000}" name="Incremental Single Chamber" dataDxfId="275"/>
    <tableColumn id="3" xr3:uid="{00000000-0010-0000-0200-000003000000}" name="FC 24 Feed Connector single unit" dataDxfId="274"/>
    <tableColumn id="4" xr3:uid="{00000000-0010-0000-0200-000004000000}" name="Chamber Volume" dataDxfId="273"/>
    <tableColumn id="5" xr3:uid="{00000000-0010-0000-0200-000005000000}" name="HVLV FC-24 Feed Connector Volume" dataDxfId="272"/>
    <tableColumn id="6" xr3:uid="{00000000-0010-0000-0200-000006000000}" name="Stone Volume" dataDxfId="271"/>
    <tableColumn id="7" xr3:uid="{00000000-0010-0000-0200-000007000000}" name="Cumulative Storage Volume" dataDxfId="270"/>
    <tableColumn id="8" xr3:uid="{00000000-0010-0000-0200-000008000000}" name="Total Cumulative Storage Volume" dataDxfId="269"/>
    <tableColumn id="9" xr3:uid="{00000000-0010-0000-0200-000009000000}" name="Elevation" dataDxfId="26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03000000}" name="Table164" displayName="Table164" ref="A27:I331" totalsRowShown="0" headerRowDxfId="263" dataDxfId="262">
  <autoFilter ref="A27:I331" xr:uid="{00000000-0009-0000-0100-0000C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Height of System" dataDxfId="261"/>
    <tableColumn id="2" xr3:uid="{00000000-0010-0000-0300-000002000000}" name="Incremental Single Chamber" dataDxfId="260"/>
    <tableColumn id="3" xr3:uid="{00000000-0010-0000-0300-000003000000}" name="FC 24 Feed Connector single unit" dataDxfId="259"/>
    <tableColumn id="4" xr3:uid="{00000000-0010-0000-0300-000004000000}" name="Chamber Volume" dataDxfId="258"/>
    <tableColumn id="5" xr3:uid="{00000000-0010-0000-0300-000005000000}" name="HVLV FC-24 Feed Connector Volume" dataDxfId="257"/>
    <tableColumn id="6" xr3:uid="{00000000-0010-0000-0300-000006000000}" name="Stone Volume" dataDxfId="256"/>
    <tableColumn id="7" xr3:uid="{00000000-0010-0000-0300-000007000000}" name="Cumulative Storage Volume" dataDxfId="255"/>
    <tableColumn id="8" xr3:uid="{00000000-0010-0000-0300-000008000000}" name="Total Cumulative Storage Volume" dataDxfId="254"/>
    <tableColumn id="9" xr3:uid="{00000000-0010-0000-0300-000009000000}" name="Elevation" dataDxfId="2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4000000}" name="Table18560" displayName="Table18560" ref="A27:I331" totalsRowShown="0" headerRowDxfId="250" dataDxfId="249">
  <autoFilter ref="A27:I331"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400-000001000000}" name="Height of System" dataDxfId="248"/>
    <tableColumn id="2" xr3:uid="{00000000-0010-0000-0400-000002000000}" name="Incremental Single Chamber" dataDxfId="247"/>
    <tableColumn id="3" xr3:uid="{00000000-0010-0000-0400-000003000000}" name="FC 24 Feed Connector single unit" dataDxfId="246"/>
    <tableColumn id="4" xr3:uid="{00000000-0010-0000-0400-000004000000}" name="Chamber Volume" dataDxfId="245"/>
    <tableColumn id="5" xr3:uid="{00000000-0010-0000-0400-000005000000}" name="HVLV FC-24 Feed Connector Volume" dataDxfId="244"/>
    <tableColumn id="6" xr3:uid="{00000000-0010-0000-0400-000006000000}" name="Stone Volume" dataDxfId="243"/>
    <tableColumn id="7" xr3:uid="{00000000-0010-0000-0400-000007000000}" name="Cumulative Storage Volume" dataDxfId="242"/>
    <tableColumn id="8" xr3:uid="{00000000-0010-0000-0400-000008000000}" name="Total Cumulative Storage Volume" dataDxfId="241"/>
    <tableColumn id="9" xr3:uid="{00000000-0010-0000-0400-000009000000}" name="Elevation" dataDxfId="2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e1" displayName="Table1" ref="A27:I331" totalsRowShown="0" headerRowDxfId="237" dataDxfId="236">
  <autoFilter ref="A27:I331"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500-000001000000}" name="Height of System" dataDxfId="235"/>
    <tableColumn id="2" xr3:uid="{00000000-0010-0000-0500-000002000000}" name="Incremental Single Chamber" dataDxfId="234"/>
    <tableColumn id="3" xr3:uid="{00000000-0010-0000-0500-000003000000}" name="FC 24 Feed Connector single unit" dataDxfId="233"/>
    <tableColumn id="4" xr3:uid="{00000000-0010-0000-0500-000004000000}" name="Chamber Volume" dataDxfId="232"/>
    <tableColumn id="5" xr3:uid="{00000000-0010-0000-0500-000005000000}" name="HVLV FC-24 Feed Connector Volume" dataDxfId="231"/>
    <tableColumn id="6" xr3:uid="{00000000-0010-0000-0500-000006000000}" name="Stone Volume" dataDxfId="230"/>
    <tableColumn id="7" xr3:uid="{00000000-0010-0000-0500-000007000000}" name="Cumulative Storage Volume" dataDxfId="229"/>
    <tableColumn id="8" xr3:uid="{00000000-0010-0000-0500-000008000000}" name="Total Cumulative Storage Volume" dataDxfId="228"/>
    <tableColumn id="9" xr3:uid="{00000000-0010-0000-0500-000009000000}" name="Elevation" dataDxfId="2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00000000-000C-0000-FFFF-FFFF08000000}" name="Table1406" displayName="Table1406" ref="A27:L332" totalsRowShown="0" headerRowDxfId="222" dataDxfId="221">
  <autoFilter ref="A27:L332" xr:uid="{00000000-0009-0000-0100-000095010000}"/>
  <tableColumns count="12">
    <tableColumn id="1" xr3:uid="{00000000-0010-0000-0800-000001000000}" name="Height of System" dataDxfId="220"/>
    <tableColumn id="10" xr3:uid="{00000000-0010-0000-0800-00000A000000}" name="Incremental Single Endcap" dataDxfId="219"/>
    <tableColumn id="2" xr3:uid="{00000000-0010-0000-0800-000002000000}" name="Incremental Single Chamber1" dataDxfId="218"/>
    <tableColumn id="3" xr3:uid="{00000000-0010-0000-0800-000003000000}" name="FC-48 Feed Connector single unit" dataDxfId="217"/>
    <tableColumn id="11" xr3:uid="{00000000-0010-0000-0800-00000B000000}" name="End Cap Volume" dataDxfId="216"/>
    <tableColumn id="4" xr3:uid="{00000000-0010-0000-0800-000004000000}" name="Chamber Volume" dataDxfId="215"/>
    <tableColumn id="12" xr3:uid="{39C47F51-73C3-426E-AF35-268B697BB9D5}" name="Chamber &amp; End Cap Vol" dataDxfId="214"/>
    <tableColumn id="5" xr3:uid="{00000000-0010-0000-0800-000005000000}" name="HVLV FC-48 Feed Connector Volume" dataDxfId="213"/>
    <tableColumn id="6" xr3:uid="{00000000-0010-0000-0800-000006000000}" name="Stone Volume" dataDxfId="212"/>
    <tableColumn id="7" xr3:uid="{00000000-0010-0000-0800-000007000000}" name="Cumulative Storage Volume" dataDxfId="211"/>
    <tableColumn id="8" xr3:uid="{00000000-0010-0000-0800-000008000000}" name="Total Cumulative Storage Volume" dataDxfId="210"/>
    <tableColumn id="9" xr3:uid="{00000000-0010-0000-0800-000009000000}" name="Elevation" dataDxfId="20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6000000}" name="Table163" displayName="Table163" ref="A27:L331" totalsRowShown="0" headerRowDxfId="205" dataDxfId="204">
  <autoFilter ref="A27:L331" xr:uid="{00000000-0009-0000-0100-00005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600-000001000000}" name="Height of System" dataDxfId="203"/>
    <tableColumn id="10" xr3:uid="{00000000-0010-0000-0600-00000A000000}" name="Incremental Single Endcap" dataDxfId="202"/>
    <tableColumn id="2" xr3:uid="{00000000-0010-0000-0600-000002000000}" name="Incremental Single Chamber1" dataDxfId="201"/>
    <tableColumn id="3" xr3:uid="{00000000-0010-0000-0600-000003000000}" name="FC-48 Feed Connector single unit" dataDxfId="200"/>
    <tableColumn id="11" xr3:uid="{00000000-0010-0000-0600-00000B000000}" name="End Cap Volume" dataDxfId="199"/>
    <tableColumn id="4" xr3:uid="{00000000-0010-0000-0600-000004000000}" name="Chamber Volume" dataDxfId="198"/>
    <tableColumn id="13" xr3:uid="{00000000-0010-0000-0600-00000D000000}" name="Chamber &amp; End Cap Vol" dataDxfId="197" dataCellStyle="Normal 2">
      <calculatedColumnFormula>IF(A28&lt;=0,"",E28+F28)</calculatedColumnFormula>
    </tableColumn>
    <tableColumn id="5" xr3:uid="{00000000-0010-0000-0600-000005000000}" name="HVLV FC-48 Feed Connector Volume" dataDxfId="196"/>
    <tableColumn id="6" xr3:uid="{00000000-0010-0000-0600-000006000000}" name="Stone Volume" dataDxfId="195"/>
    <tableColumn id="7" xr3:uid="{00000000-0010-0000-0600-000007000000}" name="Cumulative Storage Volume" dataDxfId="194"/>
    <tableColumn id="8" xr3:uid="{00000000-0010-0000-0600-000008000000}" name="Total Cumulative Storage Volume" dataDxfId="193"/>
    <tableColumn id="9" xr3:uid="{00000000-0010-0000-0600-000009000000}" name="Elevation" dataDxfId="19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09000000}" name="Table11862192" displayName="Table11862192" ref="A27:M331" totalsRowShown="0" headerRowDxfId="187" dataDxfId="186">
  <autoFilter ref="A27:M331" xr:uid="{00000000-0009-0000-0100-0000B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900-000001000000}" name="Height of System (inches)" dataDxfId="185">
      <calculatedColumnFormula>IF(W34=0,0,IF(A27="","",IF(W34=1,A27-0.5,A27-1)))</calculatedColumnFormula>
    </tableColumn>
    <tableColumn id="10" xr3:uid="{00000000-0010-0000-0900-00000A000000}" name="Height of System" dataDxfId="184"/>
    <tableColumn id="11" xr3:uid="{00000000-0010-0000-0900-00000B000000}" name="Incremental Single Chamber" dataDxfId="183"/>
    <tableColumn id="2" xr3:uid="{00000000-0010-0000-0900-000002000000}" name="Incremental Single Chamber2" dataDxfId="182">
      <calculatedColumnFormula>IF(A28&lt;0,"",IF(W35&gt;=1,LOOKUP(W35,AC$53:AC$61,AB$53:AB$61),0))</calculatedColumnFormula>
    </tableColumn>
    <tableColumn id="13" xr3:uid="{00000000-0010-0000-0900-00000D000000}" name="Chamber Volume" dataDxfId="181"/>
    <tableColumn id="4" xr3:uid="{00000000-0010-0000-0900-000004000000}" name="Chamber Volume2" dataDxfId="180">
      <calculatedColumnFormula>IF(A28=0,0,IF(A28&lt;0,"",D28*$S$48))</calculatedColumnFormula>
    </tableColumn>
    <tableColumn id="15" xr3:uid="{00000000-0010-0000-0900-00000F000000}" name="Stone Volume" dataDxfId="179"/>
    <tableColumn id="6" xr3:uid="{00000000-0010-0000-0900-000006000000}" name="Stone Volume2" dataDxfId="178">
      <calculatedColumnFormula>IF(A28=0,0,IF(A28&lt;0,"",IF(D28=$AB$53,((S$37*0.5/12)-F28)*T$56,((S$37*1/12)-F28)*T$56)))</calculatedColumnFormula>
    </tableColumn>
    <tableColumn id="16" xr3:uid="{00000000-0010-0000-0900-000010000000}" name="Cumulative Storage Volume" dataDxfId="177"/>
    <tableColumn id="7" xr3:uid="{00000000-0010-0000-0900-000007000000}" name="Cumulative Storage Volume2" dataDxfId="176">
      <calculatedColumnFormula>IF(A28=0,0,IF(A28&lt;0,"",F28+H28))</calculatedColumnFormula>
    </tableColumn>
    <tableColumn id="17" xr3:uid="{00000000-0010-0000-0900-000011000000}" name="Total Cumulative Storage Volume" dataDxfId="175"/>
    <tableColumn id="8" xr3:uid="{00000000-0010-0000-0900-000008000000}" name="Total Cumulative Storage Volume2" dataDxfId="174">
      <calculatedColumnFormula>IF(A28=0,0,IF(A28&lt;0,"",IF(A28=1,H28,J28+L29)))</calculatedColumnFormula>
    </tableColumn>
    <tableColumn id="9" xr3:uid="{00000000-0010-0000-0900-000009000000}" name="Elevation" dataDxfId="17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1" dT="2023-10-10T15:01:39.92" personId="{93CB915E-979F-4FD5-911A-EE7E93E31F9A}" id="{7E5FBFDB-C186-4029-A69C-F0E22E84CEB6}">
    <text xml:space="preserve">Chamber Volume = Chamber + End Cap for models 360HD and 902HD. 
All other models, this value is chamber only. </text>
  </threadedComment>
</ThreadedComments>
</file>

<file path=xl/threadedComments/threadedComment2.xml><?xml version="1.0" encoding="utf-8"?>
<ThreadedComments xmlns="http://schemas.microsoft.com/office/spreadsheetml/2018/threadedcomments" xmlns:x="http://schemas.openxmlformats.org/spreadsheetml/2006/main">
  <threadedComment ref="B21" dT="2023-10-10T15:01:53.10" personId="{93CB915E-979F-4FD5-911A-EE7E93E31F9A}" id="{87B4C91D-34DA-4F08-8B92-F7BA35CC3F26}">
    <text xml:space="preserve">Chamber Volume = Chamber + End Cap for models 360HD and 902HD. 
All other models, this value is chamber only.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catalog.cultec.com/viewitems/stormwater-products/contactor-recharger-stormwater-chambers" TargetMode="External"/><Relationship Id="rId7" Type="http://schemas.openxmlformats.org/officeDocument/2006/relationships/hyperlink" Target="https://cultec.com/rep-finder/" TargetMode="Externa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hyperlink" Target="http://cultec.com/products/contactor-recharger-stormwater-chambers/" TargetMode="External"/><Relationship Id="rId5" Type="http://schemas.openxmlformats.org/officeDocument/2006/relationships/hyperlink" Target="http://www.cultec.com/downloads.html" TargetMode="External"/><Relationship Id="rId4" Type="http://schemas.openxmlformats.org/officeDocument/2006/relationships/hyperlink" Target="http://www.cultec.com/"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cultec.com/products/stormwater-chamber-recharger-360hd/" TargetMode="External"/><Relationship Id="rId7" Type="http://schemas.openxmlformats.org/officeDocument/2006/relationships/table" Target="../tables/table7.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cultec.com/Asset/recharger-360hd-submittal-stormwater.pdf" TargetMode="External"/></Relationships>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hyperlink" Target="https://cultec.com/products/902hd-ec/" TargetMode="External"/><Relationship Id="rId7" Type="http://schemas.openxmlformats.org/officeDocument/2006/relationships/drawing" Target="../drawings/drawing11.xml"/><Relationship Id="rId2" Type="http://schemas.openxmlformats.org/officeDocument/2006/relationships/hyperlink" Target="https://cultec.com/Asset/recharger-902hd-submittal-stormwater.pdf" TargetMode="External"/><Relationship Id="rId1" Type="http://schemas.openxmlformats.org/officeDocument/2006/relationships/hyperlink" Target="https://cultec.com/products/stormwater-chamber-recharger-902hd/" TargetMode="External"/><Relationship Id="rId6" Type="http://schemas.openxmlformats.org/officeDocument/2006/relationships/printerSettings" Target="../printerSettings/printerSettings11.bin"/><Relationship Id="rId5" Type="http://schemas.openxmlformats.org/officeDocument/2006/relationships/hyperlink" Target="mailto:CT-Tech@cultec.com" TargetMode="External"/><Relationship Id="rId4" Type="http://schemas.openxmlformats.org/officeDocument/2006/relationships/hyperlink" Target="http://www.cultec.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9.xml"/><Relationship Id="rId2" Type="http://schemas.openxmlformats.org/officeDocument/2006/relationships/hyperlink" Target="https://cultec.com/Asset/contactor-field-drain-c-4hd-submittal-stormwater.pdf" TargetMode="External"/><Relationship Id="rId1" Type="http://schemas.openxmlformats.org/officeDocument/2006/relationships/hyperlink" Target="https://cultec.com/products/stormwater-chamber-contactor-field-drain-c-4hd/"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mailto:CT-Tech@cultec.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0.xml"/><Relationship Id="rId2" Type="http://schemas.openxmlformats.org/officeDocument/2006/relationships/hyperlink" Target="https://cultec.com/Asset/contactor-100hd-submittal-stormwater.pdf" TargetMode="External"/><Relationship Id="rId1" Type="http://schemas.openxmlformats.org/officeDocument/2006/relationships/hyperlink" Target="https://cultec.com/products/stormwater-chamber-contactor-100hd/"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mailto:CT-Tech@cultec.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1.xml"/><Relationship Id="rId2" Type="http://schemas.openxmlformats.org/officeDocument/2006/relationships/hyperlink" Target="https://cultec.com/Asset/recharger-150xlhd-submittal-stormwater.pdf" TargetMode="External"/><Relationship Id="rId1" Type="http://schemas.openxmlformats.org/officeDocument/2006/relationships/hyperlink" Target="https://cultec.com/products/stormwater-chamber-recharger-150xlhd/"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mailto:CT-Tech@cultec.com"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2.xml"/><Relationship Id="rId2" Type="http://schemas.openxmlformats.org/officeDocument/2006/relationships/hyperlink" Target="https://cultec.com/Asset/recharger-180hd-submittal-stormwater.pdf" TargetMode="External"/><Relationship Id="rId1" Type="http://schemas.openxmlformats.org/officeDocument/2006/relationships/hyperlink" Target="https://cultec.com/products/stormwater-chamber-recharger-180hd/"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mailto:CT-Tech@cultec.com"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3.xml"/><Relationship Id="rId2" Type="http://schemas.openxmlformats.org/officeDocument/2006/relationships/hyperlink" Target="https://cultec.com/Asset/recharger-280hd-submittal-stormwater.pdf" TargetMode="External"/><Relationship Id="rId1" Type="http://schemas.openxmlformats.org/officeDocument/2006/relationships/hyperlink" Target="https://cultec.com/products/stormwater-chamber-recharger-280hd/"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mailto:CT-Tech@cultec.co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4.xml"/><Relationship Id="rId2" Type="http://schemas.openxmlformats.org/officeDocument/2006/relationships/hyperlink" Target="http://catalog.cultec.com/Asset/recharger-330xlhd-submittal-stormwater.pdf" TargetMode="External"/><Relationship Id="rId1" Type="http://schemas.openxmlformats.org/officeDocument/2006/relationships/hyperlink" Target="http://catalog.cultec.com/item/stormwater-products/contactor-recharger-stormwater-chambers/330xlhd"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mailto:CT-Tech@cultec.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cultec.com/" TargetMode="External"/><Relationship Id="rId7" Type="http://schemas.openxmlformats.org/officeDocument/2006/relationships/table" Target="../tables/table15.xml"/><Relationship Id="rId2" Type="http://schemas.openxmlformats.org/officeDocument/2006/relationships/hyperlink" Target="https://cultec.com/Asset/recharger-360hd-submittal-stormwater.pdf" TargetMode="External"/><Relationship Id="rId1" Type="http://schemas.openxmlformats.org/officeDocument/2006/relationships/hyperlink" Target="https://cultec.com/products/stormwater-chamber-recharger-360hd/"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mailto:CT-Tech@cultec.com" TargetMode="External"/></Relationships>
</file>

<file path=xl/worksheets/_rels/sheet19.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hyperlink" Target="https://cultec.com/products/902hd-ec/" TargetMode="External"/><Relationship Id="rId7" Type="http://schemas.openxmlformats.org/officeDocument/2006/relationships/drawing" Target="../drawings/drawing19.xml"/><Relationship Id="rId2" Type="http://schemas.openxmlformats.org/officeDocument/2006/relationships/hyperlink" Target="https://cultec.com/Asset/recharger-902hd-submittal-stormwater.pdf" TargetMode="External"/><Relationship Id="rId1" Type="http://schemas.openxmlformats.org/officeDocument/2006/relationships/hyperlink" Target="https://cultec.com/products/stormwater-chamber-recharger-902hd/" TargetMode="External"/><Relationship Id="rId6" Type="http://schemas.openxmlformats.org/officeDocument/2006/relationships/printerSettings" Target="../printerSettings/printerSettings19.bin"/><Relationship Id="rId5" Type="http://schemas.openxmlformats.org/officeDocument/2006/relationships/hyperlink" Target="mailto:CT-Tech@cultec.com" TargetMode="External"/><Relationship Id="rId4" Type="http://schemas.openxmlformats.org/officeDocument/2006/relationships/hyperlink" Target="http://www.cultec.co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cultec.com/products/stormwater-chamber-contactor-field-drain-c-4hd/" TargetMode="External"/><Relationship Id="rId7" Type="http://schemas.openxmlformats.org/officeDocument/2006/relationships/table" Target="../tables/table1.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cultec.com/Asset/contactor-field-drain-c-4hd-submittal-stormwater.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ltec.com/products/stormwater-chamber-contactor-100hd/" TargetMode="External"/><Relationship Id="rId7" Type="http://schemas.openxmlformats.org/officeDocument/2006/relationships/table" Target="../tables/table2.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cultec.com/Asset/contactor-100hd-submittal-stormwater.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ultec.com/Asset/recharger-150xlhd-submittal-stormwater.pdf" TargetMode="External"/><Relationship Id="rId7" Type="http://schemas.openxmlformats.org/officeDocument/2006/relationships/table" Target="../tables/table3.xml"/><Relationship Id="rId2" Type="http://schemas.openxmlformats.org/officeDocument/2006/relationships/hyperlink" Target="https://cultec.com/products/stormwater-chamber-recharger-150xlhd/" TargetMode="External"/><Relationship Id="rId1" Type="http://schemas.openxmlformats.org/officeDocument/2006/relationships/hyperlink" Target="http://www.cultec.com/"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mailto:CT-Tech@cultec.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ultec.com/products/stormwater-chamber-recharger-180hd/" TargetMode="External"/><Relationship Id="rId7" Type="http://schemas.openxmlformats.org/officeDocument/2006/relationships/table" Target="../tables/table4.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cultec.com/Asset/recharger-180hd-submittal-stormwater.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cultec.com/products/stormwater-chamber-recharger-280hd/" TargetMode="External"/><Relationship Id="rId7" Type="http://schemas.openxmlformats.org/officeDocument/2006/relationships/table" Target="../tables/table5.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cultec.com/Asset/recharger-280hd-submittal-stormwater.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catalog.cultec.com/item/stormwater-products/contactor-recharger-stormwater-chambers/330xlhd" TargetMode="External"/><Relationship Id="rId7" Type="http://schemas.openxmlformats.org/officeDocument/2006/relationships/table" Target="../tables/table6.xml"/><Relationship Id="rId2" Type="http://schemas.openxmlformats.org/officeDocument/2006/relationships/hyperlink" Target="mailto:CT-Tech@cultec.com" TargetMode="External"/><Relationship Id="rId1" Type="http://schemas.openxmlformats.org/officeDocument/2006/relationships/hyperlink" Target="http://www.cultec.com/"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catalog.cultec.com/Asset/recharger-330xlhd-submittal-stormwater.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M110"/>
  <sheetViews>
    <sheetView showGridLines="0" zoomScaleNormal="100" workbookViewId="0">
      <selection activeCell="L54" sqref="L54"/>
    </sheetView>
  </sheetViews>
  <sheetFormatPr defaultRowHeight="12.75" x14ac:dyDescent="0.2"/>
  <cols>
    <col min="1" max="12" width="9.140625" style="188"/>
    <col min="13" max="13" width="13.140625" style="188" customWidth="1"/>
    <col min="14" max="16384" width="9.140625" style="188"/>
  </cols>
  <sheetData>
    <row r="1" spans="1:8" s="71" customFormat="1" ht="114.95" customHeight="1" x14ac:dyDescent="0.2">
      <c r="A1" s="396"/>
      <c r="B1" s="396"/>
      <c r="C1" s="396"/>
      <c r="D1" s="396"/>
      <c r="E1" s="396"/>
      <c r="F1" s="396"/>
      <c r="G1" s="396"/>
      <c r="H1" s="122"/>
    </row>
    <row r="2" spans="1:8" ht="21" x14ac:dyDescent="0.35">
      <c r="A2" s="282" t="s">
        <v>182</v>
      </c>
    </row>
    <row r="3" spans="1:8" s="279" customFormat="1" ht="15" x14ac:dyDescent="0.2">
      <c r="A3" s="71" t="s">
        <v>194</v>
      </c>
      <c r="B3" s="71"/>
    </row>
    <row r="4" spans="1:8" s="279" customFormat="1" ht="15.75" x14ac:dyDescent="0.25">
      <c r="A4" s="280"/>
    </row>
    <row r="5" spans="1:8" s="71" customFormat="1" ht="15.75" x14ac:dyDescent="0.25">
      <c r="A5" s="50" t="s">
        <v>0</v>
      </c>
    </row>
    <row r="6" spans="1:8" s="71" customFormat="1" x14ac:dyDescent="0.2">
      <c r="A6" s="274">
        <v>1</v>
      </c>
      <c r="B6" s="274" t="s">
        <v>1</v>
      </c>
    </row>
    <row r="7" spans="1:8" s="71" customFormat="1" x14ac:dyDescent="0.2">
      <c r="A7" s="274"/>
      <c r="B7" s="224" t="s">
        <v>2</v>
      </c>
      <c r="C7" s="224"/>
      <c r="D7" s="224"/>
      <c r="E7" s="224"/>
      <c r="F7" s="224"/>
      <c r="G7" s="224"/>
      <c r="H7" s="224"/>
    </row>
    <row r="8" spans="1:8" s="71" customFormat="1" x14ac:dyDescent="0.2">
      <c r="A8" s="274"/>
      <c r="B8" s="224" t="s">
        <v>3</v>
      </c>
      <c r="C8" s="224"/>
      <c r="D8" s="224"/>
      <c r="E8" s="224"/>
      <c r="F8" s="224"/>
      <c r="G8" s="224"/>
      <c r="H8" s="224"/>
    </row>
    <row r="9" spans="1:8" s="71" customFormat="1" x14ac:dyDescent="0.2">
      <c r="A9" s="274"/>
      <c r="B9" s="274"/>
    </row>
    <row r="10" spans="1:8" s="71" customFormat="1" x14ac:dyDescent="0.2">
      <c r="A10" s="274">
        <v>2</v>
      </c>
      <c r="B10" s="274" t="s">
        <v>4</v>
      </c>
    </row>
    <row r="11" spans="1:8" s="71" customFormat="1" x14ac:dyDescent="0.2">
      <c r="A11" s="274"/>
      <c r="B11" s="224" t="s">
        <v>5</v>
      </c>
      <c r="C11" s="224"/>
      <c r="D11" s="224"/>
      <c r="E11" s="224"/>
      <c r="F11" s="224"/>
      <c r="G11" s="224"/>
      <c r="H11" s="224"/>
    </row>
    <row r="12" spans="1:8" s="71" customFormat="1" x14ac:dyDescent="0.2">
      <c r="A12" s="274"/>
      <c r="B12" s="224"/>
      <c r="C12" s="224"/>
      <c r="D12" s="224"/>
      <c r="E12" s="224"/>
      <c r="F12" s="224"/>
      <c r="G12" s="224"/>
      <c r="H12" s="224"/>
    </row>
    <row r="13" spans="1:8" s="71" customFormat="1" x14ac:dyDescent="0.2">
      <c r="A13" s="274">
        <v>3</v>
      </c>
      <c r="B13" s="274" t="s">
        <v>6</v>
      </c>
    </row>
    <row r="14" spans="1:8" s="71" customFormat="1" x14ac:dyDescent="0.2">
      <c r="A14" s="274"/>
      <c r="B14" s="224" t="s">
        <v>7</v>
      </c>
      <c r="C14" s="224"/>
      <c r="D14" s="224"/>
      <c r="E14" s="224"/>
      <c r="F14" s="224"/>
      <c r="G14" s="224"/>
      <c r="H14" s="224"/>
    </row>
    <row r="15" spans="1:8" s="71" customFormat="1" x14ac:dyDescent="0.2">
      <c r="A15" s="274"/>
      <c r="B15" s="224"/>
      <c r="C15" s="224"/>
      <c r="D15" s="224"/>
      <c r="E15" s="224"/>
      <c r="F15" s="224"/>
      <c r="G15" s="224"/>
      <c r="H15" s="224"/>
    </row>
    <row r="16" spans="1:8" s="71" customFormat="1" x14ac:dyDescent="0.2">
      <c r="A16" s="274">
        <v>4</v>
      </c>
      <c r="B16" s="274" t="s">
        <v>8</v>
      </c>
    </row>
    <row r="17" spans="1:13" s="71" customFormat="1" x14ac:dyDescent="0.2">
      <c r="A17" s="274"/>
      <c r="B17" s="224" t="s">
        <v>9</v>
      </c>
      <c r="C17" s="224"/>
      <c r="D17" s="224"/>
      <c r="E17" s="224"/>
      <c r="F17" s="224"/>
      <c r="G17" s="224"/>
      <c r="H17" s="224"/>
    </row>
    <row r="18" spans="1:13" s="71" customFormat="1" x14ac:dyDescent="0.2">
      <c r="A18" s="274"/>
      <c r="B18" s="224"/>
      <c r="C18" s="224"/>
      <c r="D18" s="224"/>
      <c r="E18" s="224"/>
      <c r="F18" s="224"/>
      <c r="G18" s="224"/>
      <c r="H18" s="224"/>
    </row>
    <row r="19" spans="1:13" s="71" customFormat="1" x14ac:dyDescent="0.2">
      <c r="A19" s="274">
        <v>5</v>
      </c>
      <c r="B19" s="274" t="s">
        <v>10</v>
      </c>
    </row>
    <row r="20" spans="1:13" s="71" customFormat="1" x14ac:dyDescent="0.2">
      <c r="A20" s="274"/>
      <c r="B20" s="224" t="s">
        <v>11</v>
      </c>
      <c r="C20" s="224"/>
      <c r="D20" s="224"/>
      <c r="E20" s="224"/>
      <c r="F20" s="224"/>
      <c r="G20" s="224"/>
      <c r="H20" s="224"/>
    </row>
    <row r="21" spans="1:13" s="71" customFormat="1" x14ac:dyDescent="0.2">
      <c r="A21" s="274"/>
      <c r="B21" s="224"/>
      <c r="C21" s="224"/>
      <c r="D21" s="224"/>
      <c r="E21" s="224"/>
      <c r="F21" s="224"/>
      <c r="G21" s="224"/>
      <c r="H21" s="224"/>
    </row>
    <row r="22" spans="1:13" s="71" customFormat="1" x14ac:dyDescent="0.2">
      <c r="A22" s="274">
        <v>6</v>
      </c>
      <c r="B22" s="274" t="s">
        <v>12</v>
      </c>
    </row>
    <row r="23" spans="1:13" s="71" customFormat="1" x14ac:dyDescent="0.2">
      <c r="A23" s="274"/>
      <c r="B23" s="224" t="s">
        <v>13</v>
      </c>
      <c r="C23" s="224"/>
      <c r="D23" s="224"/>
      <c r="E23" s="224"/>
      <c r="F23" s="224"/>
      <c r="G23" s="224"/>
      <c r="H23" s="224"/>
    </row>
    <row r="24" spans="1:13" s="71" customFormat="1" x14ac:dyDescent="0.2">
      <c r="A24" s="274"/>
      <c r="B24" s="274"/>
    </row>
    <row r="25" spans="1:13" s="71" customFormat="1" x14ac:dyDescent="0.2">
      <c r="A25" s="274">
        <v>7</v>
      </c>
      <c r="B25" s="274" t="s">
        <v>14</v>
      </c>
    </row>
    <row r="26" spans="1:13" s="71" customFormat="1" x14ac:dyDescent="0.2">
      <c r="A26" s="274"/>
      <c r="B26" s="224" t="s">
        <v>15</v>
      </c>
      <c r="C26" s="224"/>
      <c r="D26" s="224"/>
      <c r="E26" s="224"/>
      <c r="F26" s="224"/>
      <c r="G26" s="224"/>
      <c r="H26" s="224"/>
    </row>
    <row r="27" spans="1:13" s="71" customFormat="1" x14ac:dyDescent="0.2">
      <c r="A27" s="274"/>
      <c r="B27" s="274"/>
    </row>
    <row r="28" spans="1:13" s="71" customFormat="1" x14ac:dyDescent="0.2">
      <c r="A28" s="274">
        <v>8</v>
      </c>
      <c r="B28" s="274" t="s">
        <v>16</v>
      </c>
    </row>
    <row r="29" spans="1:13" s="71" customFormat="1" x14ac:dyDescent="0.2">
      <c r="A29" s="274"/>
      <c r="B29" s="224" t="s">
        <v>17</v>
      </c>
      <c r="C29" s="224"/>
      <c r="D29" s="224"/>
      <c r="E29" s="224"/>
      <c r="F29" s="224"/>
      <c r="G29" s="224"/>
      <c r="H29" s="224"/>
    </row>
    <row r="30" spans="1:13" s="71" customFormat="1" x14ac:dyDescent="0.2">
      <c r="A30" s="274"/>
      <c r="B30" s="274"/>
    </row>
    <row r="31" spans="1:13" s="71" customFormat="1" x14ac:dyDescent="0.2">
      <c r="A31" s="274">
        <v>9</v>
      </c>
      <c r="B31" s="274" t="s">
        <v>18</v>
      </c>
    </row>
    <row r="32" spans="1:13" s="71" customFormat="1" ht="45" customHeight="1" x14ac:dyDescent="0.2">
      <c r="A32" s="274"/>
      <c r="B32" s="399" t="s">
        <v>19</v>
      </c>
      <c r="C32" s="399"/>
      <c r="D32" s="399"/>
      <c r="E32" s="399"/>
      <c r="F32" s="399"/>
      <c r="G32" s="399"/>
      <c r="H32" s="399"/>
      <c r="I32" s="399"/>
      <c r="J32" s="399"/>
      <c r="K32" s="399"/>
      <c r="L32" s="399"/>
      <c r="M32" s="399"/>
    </row>
    <row r="33" spans="1:13" s="71" customFormat="1" ht="9.75" customHeight="1" x14ac:dyDescent="0.2">
      <c r="A33" s="274"/>
      <c r="B33" s="274"/>
    </row>
    <row r="34" spans="1:13" s="71" customFormat="1" x14ac:dyDescent="0.2">
      <c r="A34" s="274">
        <v>10</v>
      </c>
      <c r="B34" s="274" t="s">
        <v>20</v>
      </c>
    </row>
    <row r="35" spans="1:13" s="71" customFormat="1" ht="44.45" customHeight="1" x14ac:dyDescent="0.2">
      <c r="A35" s="274"/>
      <c r="B35" s="399" t="s">
        <v>21</v>
      </c>
      <c r="C35" s="399"/>
      <c r="D35" s="399"/>
      <c r="E35" s="399"/>
      <c r="F35" s="399"/>
      <c r="G35" s="399"/>
      <c r="H35" s="399"/>
      <c r="I35" s="399"/>
      <c r="J35" s="399"/>
      <c r="K35" s="399"/>
      <c r="L35" s="399"/>
      <c r="M35" s="399"/>
    </row>
    <row r="36" spans="1:13" s="71" customFormat="1" ht="8.25" customHeight="1" x14ac:dyDescent="0.2">
      <c r="A36" s="274"/>
      <c r="B36" s="274"/>
    </row>
    <row r="37" spans="1:13" s="71" customFormat="1" x14ac:dyDescent="0.2">
      <c r="A37" s="274">
        <v>11</v>
      </c>
      <c r="B37" s="274" t="s">
        <v>22</v>
      </c>
    </row>
    <row r="38" spans="1:13" s="71" customFormat="1" x14ac:dyDescent="0.2">
      <c r="A38" s="274"/>
      <c r="B38" s="224" t="s">
        <v>23</v>
      </c>
      <c r="C38" s="224"/>
      <c r="D38" s="224"/>
      <c r="E38" s="224"/>
      <c r="F38" s="224"/>
      <c r="G38" s="224"/>
      <c r="H38" s="224"/>
    </row>
    <row r="39" spans="1:13" s="71" customFormat="1" x14ac:dyDescent="0.2">
      <c r="A39" s="274"/>
      <c r="B39" s="274"/>
    </row>
    <row r="40" spans="1:13" s="71" customFormat="1" x14ac:dyDescent="0.2">
      <c r="A40" s="274">
        <v>12</v>
      </c>
      <c r="B40" s="274" t="s">
        <v>24</v>
      </c>
    </row>
    <row r="41" spans="1:13" s="71" customFormat="1" x14ac:dyDescent="0.2">
      <c r="A41" s="274"/>
      <c r="B41" s="224" t="s">
        <v>25</v>
      </c>
      <c r="C41" s="224"/>
      <c r="D41" s="224"/>
      <c r="E41" s="224"/>
      <c r="F41" s="224"/>
      <c r="G41" s="224"/>
      <c r="H41" s="224"/>
    </row>
    <row r="42" spans="1:13" s="71" customFormat="1" x14ac:dyDescent="0.2">
      <c r="A42" s="274"/>
    </row>
    <row r="43" spans="1:13" s="71" customFormat="1" ht="15.75" x14ac:dyDescent="0.25">
      <c r="A43" s="50" t="s">
        <v>26</v>
      </c>
    </row>
    <row r="44" spans="1:13" s="71" customFormat="1" x14ac:dyDescent="0.2">
      <c r="A44" s="281">
        <v>1</v>
      </c>
      <c r="B44" s="71" t="s">
        <v>27</v>
      </c>
    </row>
    <row r="45" spans="1:13" s="71" customFormat="1" x14ac:dyDescent="0.2">
      <c r="A45" s="281"/>
    </row>
    <row r="46" spans="1:13" s="71" customFormat="1" x14ac:dyDescent="0.2">
      <c r="A46" s="281">
        <v>2</v>
      </c>
      <c r="B46" s="71" t="s">
        <v>28</v>
      </c>
    </row>
    <row r="47" spans="1:13" s="71" customFormat="1" x14ac:dyDescent="0.2">
      <c r="A47" s="281"/>
    </row>
    <row r="48" spans="1:13" s="71" customFormat="1" ht="24.95" customHeight="1" x14ac:dyDescent="0.2">
      <c r="A48" s="281">
        <v>3</v>
      </c>
      <c r="B48" s="399" t="s">
        <v>29</v>
      </c>
      <c r="C48" s="399"/>
      <c r="D48" s="399"/>
      <c r="E48" s="399"/>
      <c r="F48" s="399"/>
      <c r="G48" s="399"/>
      <c r="H48" s="399"/>
      <c r="I48" s="399"/>
      <c r="J48" s="399"/>
      <c r="K48" s="399"/>
      <c r="L48" s="399"/>
      <c r="M48" s="399"/>
    </row>
    <row r="49" spans="1:3" s="71" customFormat="1" x14ac:dyDescent="0.2">
      <c r="A49" s="274"/>
    </row>
    <row r="50" spans="1:3" ht="15.75" x14ac:dyDescent="0.25">
      <c r="A50" s="50" t="s">
        <v>30</v>
      </c>
    </row>
    <row r="51" spans="1:3" x14ac:dyDescent="0.2">
      <c r="A51" s="398" t="s">
        <v>31</v>
      </c>
      <c r="B51" s="398"/>
    </row>
    <row r="52" spans="1:3" x14ac:dyDescent="0.2">
      <c r="A52" s="354" t="s">
        <v>195</v>
      </c>
      <c r="B52" s="355"/>
      <c r="C52" s="390"/>
    </row>
    <row r="53" spans="1:3" x14ac:dyDescent="0.2">
      <c r="A53" s="355" t="s">
        <v>32</v>
      </c>
      <c r="B53" s="355"/>
      <c r="C53" s="354"/>
    </row>
    <row r="54" spans="1:3" x14ac:dyDescent="0.2">
      <c r="A54" s="398" t="s">
        <v>33</v>
      </c>
      <c r="B54" s="398"/>
    </row>
    <row r="55" spans="1:3" x14ac:dyDescent="0.2">
      <c r="A55" s="278" t="s">
        <v>196</v>
      </c>
    </row>
    <row r="57" spans="1:3" ht="15.75" x14ac:dyDescent="0.25">
      <c r="A57" s="50" t="s">
        <v>34</v>
      </c>
    </row>
    <row r="58" spans="1:3" s="71" customFormat="1" x14ac:dyDescent="0.2">
      <c r="A58" s="71" t="s">
        <v>177</v>
      </c>
    </row>
    <row r="59" spans="1:3" s="71" customFormat="1" x14ac:dyDescent="0.2">
      <c r="A59" s="71" t="s">
        <v>35</v>
      </c>
    </row>
    <row r="60" spans="1:3" s="71" customFormat="1" x14ac:dyDescent="0.2">
      <c r="A60" s="71" t="s">
        <v>36</v>
      </c>
    </row>
    <row r="61" spans="1:3" s="71" customFormat="1" x14ac:dyDescent="0.2">
      <c r="A61" s="71" t="s">
        <v>37</v>
      </c>
    </row>
    <row r="62" spans="1:3" s="71" customFormat="1" x14ac:dyDescent="0.2">
      <c r="A62" s="278" t="s">
        <v>31</v>
      </c>
    </row>
    <row r="63" spans="1:3" s="71" customFormat="1" x14ac:dyDescent="0.2"/>
    <row r="64" spans="1:3" s="71" customFormat="1" ht="15.75" x14ac:dyDescent="0.25">
      <c r="A64" s="50" t="s">
        <v>38</v>
      </c>
    </row>
    <row r="65" spans="1:13" s="71" customFormat="1" ht="24.95" customHeight="1" x14ac:dyDescent="0.2">
      <c r="A65" s="397" t="s">
        <v>179</v>
      </c>
      <c r="B65" s="397"/>
      <c r="C65" s="397"/>
      <c r="D65" s="397"/>
      <c r="E65" s="397"/>
      <c r="F65" s="397"/>
      <c r="G65" s="397"/>
      <c r="H65" s="397"/>
      <c r="I65" s="397"/>
      <c r="J65" s="397"/>
      <c r="K65" s="397"/>
      <c r="L65" s="397"/>
      <c r="M65" s="397"/>
    </row>
    <row r="66" spans="1:13" s="71" customFormat="1" x14ac:dyDescent="0.2"/>
    <row r="67" spans="1:13" s="71" customFormat="1" x14ac:dyDescent="0.2">
      <c r="A67" s="71" t="s">
        <v>178</v>
      </c>
    </row>
    <row r="68" spans="1:13" s="71" customFormat="1" x14ac:dyDescent="0.2"/>
    <row r="69" spans="1:13" s="71" customFormat="1" ht="15.75" x14ac:dyDescent="0.25">
      <c r="A69" s="50" t="s">
        <v>39</v>
      </c>
    </row>
    <row r="70" spans="1:13" s="71" customFormat="1" x14ac:dyDescent="0.2">
      <c r="A70" s="36" t="s">
        <v>180</v>
      </c>
    </row>
    <row r="71" spans="1:13" s="71" customFormat="1" ht="24.95" customHeight="1" x14ac:dyDescent="0.2">
      <c r="A71" s="397" t="s">
        <v>181</v>
      </c>
      <c r="B71" s="397"/>
      <c r="C71" s="397"/>
      <c r="D71" s="397"/>
      <c r="E71" s="397"/>
      <c r="F71" s="397"/>
      <c r="G71" s="397"/>
      <c r="H71" s="397"/>
      <c r="I71" s="397"/>
      <c r="J71" s="397"/>
      <c r="K71" s="397"/>
      <c r="L71" s="397"/>
      <c r="M71" s="397"/>
    </row>
    <row r="72" spans="1:13" s="71" customFormat="1" x14ac:dyDescent="0.2"/>
    <row r="73" spans="1:13" s="71" customFormat="1" ht="15.75" x14ac:dyDescent="0.25">
      <c r="A73" s="50"/>
    </row>
    <row r="74" spans="1:13" s="71" customFormat="1" x14ac:dyDescent="0.2"/>
    <row r="75" spans="1:13" s="71" customFormat="1" ht="42.95" customHeight="1" x14ac:dyDescent="0.2">
      <c r="A75" s="397"/>
      <c r="B75" s="397"/>
      <c r="C75" s="397"/>
      <c r="D75" s="397"/>
      <c r="E75" s="397"/>
      <c r="F75" s="397"/>
      <c r="G75" s="397"/>
      <c r="H75" s="397"/>
      <c r="I75" s="397"/>
      <c r="J75" s="397"/>
      <c r="K75" s="397"/>
      <c r="L75" s="397"/>
      <c r="M75" s="397"/>
    </row>
    <row r="76" spans="1:13" s="71" customFormat="1" x14ac:dyDescent="0.2">
      <c r="A76" s="274"/>
      <c r="B76" s="274"/>
    </row>
    <row r="77" spans="1:13" s="71" customFormat="1" ht="39.950000000000003" customHeight="1" x14ac:dyDescent="0.2">
      <c r="B77" s="273"/>
      <c r="C77" s="397"/>
      <c r="D77" s="397"/>
      <c r="E77" s="397"/>
      <c r="F77" s="397"/>
      <c r="G77" s="397"/>
      <c r="H77" s="397"/>
      <c r="I77" s="397"/>
      <c r="J77" s="397"/>
      <c r="K77" s="397"/>
      <c r="L77" s="397"/>
      <c r="M77" s="397"/>
    </row>
    <row r="78" spans="1:13" s="71" customFormat="1" ht="24.95" customHeight="1" x14ac:dyDescent="0.2">
      <c r="B78" s="273"/>
      <c r="C78" s="397"/>
      <c r="D78" s="397"/>
      <c r="E78" s="397"/>
      <c r="F78" s="397"/>
      <c r="G78" s="397"/>
      <c r="H78" s="397"/>
      <c r="I78" s="397"/>
      <c r="J78" s="397"/>
      <c r="K78" s="397"/>
      <c r="L78" s="397"/>
      <c r="M78" s="397"/>
    </row>
    <row r="79" spans="1:13" s="71" customFormat="1" x14ac:dyDescent="0.2">
      <c r="A79" s="274"/>
      <c r="B79" s="274"/>
    </row>
    <row r="80" spans="1:13" s="71" customFormat="1" ht="18.75" x14ac:dyDescent="0.3">
      <c r="A80" s="276"/>
    </row>
    <row r="81" spans="1:13" s="71" customFormat="1" ht="24.95" customHeight="1" x14ac:dyDescent="0.2">
      <c r="B81" s="273"/>
      <c r="C81" s="277"/>
      <c r="D81" s="397"/>
      <c r="E81" s="397"/>
      <c r="F81" s="397"/>
      <c r="G81" s="397"/>
      <c r="H81" s="397"/>
      <c r="I81" s="397"/>
      <c r="J81" s="397"/>
      <c r="K81" s="397"/>
      <c r="L81" s="397"/>
      <c r="M81" s="397"/>
    </row>
    <row r="82" spans="1:13" s="71" customFormat="1" ht="24.95" customHeight="1" x14ac:dyDescent="0.2">
      <c r="B82" s="273"/>
      <c r="C82" s="277"/>
      <c r="D82" s="397"/>
      <c r="E82" s="397"/>
      <c r="F82" s="397"/>
      <c r="G82" s="397"/>
      <c r="H82" s="397"/>
      <c r="I82" s="397"/>
      <c r="J82" s="397"/>
      <c r="K82" s="397"/>
      <c r="L82" s="397"/>
      <c r="M82" s="397"/>
    </row>
    <row r="83" spans="1:13" s="71" customFormat="1" ht="18.75" x14ac:dyDescent="0.3">
      <c r="A83" s="276"/>
      <c r="C83" s="275"/>
    </row>
    <row r="84" spans="1:13" s="71" customFormat="1" ht="39.950000000000003" customHeight="1" x14ac:dyDescent="0.2">
      <c r="B84" s="273"/>
      <c r="C84" s="397"/>
      <c r="D84" s="397"/>
      <c r="E84" s="397"/>
      <c r="F84" s="397"/>
      <c r="G84" s="397"/>
      <c r="H84" s="397"/>
      <c r="I84" s="397"/>
      <c r="J84" s="397"/>
      <c r="K84" s="397"/>
      <c r="L84" s="397"/>
      <c r="M84" s="397"/>
    </row>
    <row r="85" spans="1:13" s="71" customFormat="1" ht="24.95" customHeight="1" x14ac:dyDescent="0.2">
      <c r="B85" s="273"/>
      <c r="C85" s="397"/>
      <c r="D85" s="397"/>
      <c r="E85" s="397"/>
      <c r="F85" s="397"/>
      <c r="G85" s="397"/>
      <c r="H85" s="397"/>
      <c r="I85" s="397"/>
      <c r="J85" s="397"/>
      <c r="K85" s="397"/>
      <c r="L85" s="397"/>
      <c r="M85" s="397"/>
    </row>
    <row r="86" spans="1:13" s="71" customFormat="1" ht="24.95" customHeight="1" x14ac:dyDescent="0.2">
      <c r="B86" s="273"/>
      <c r="C86" s="397"/>
      <c r="D86" s="397"/>
      <c r="E86" s="397"/>
      <c r="F86" s="397"/>
      <c r="G86" s="397"/>
      <c r="H86" s="397"/>
      <c r="I86" s="397"/>
      <c r="J86" s="397"/>
      <c r="K86" s="397"/>
      <c r="L86" s="397"/>
      <c r="M86" s="397"/>
    </row>
    <row r="87" spans="1:13" s="71" customFormat="1" ht="24.95" customHeight="1" x14ac:dyDescent="0.2">
      <c r="B87" s="273"/>
      <c r="C87" s="397"/>
      <c r="D87" s="397"/>
      <c r="E87" s="397"/>
      <c r="F87" s="397"/>
      <c r="G87" s="397"/>
      <c r="H87" s="397"/>
      <c r="I87" s="397"/>
      <c r="J87" s="397"/>
      <c r="K87" s="397"/>
      <c r="L87" s="397"/>
      <c r="M87" s="397"/>
    </row>
    <row r="88" spans="1:13" s="71" customFormat="1" x14ac:dyDescent="0.2">
      <c r="A88" s="274"/>
      <c r="B88" s="274"/>
    </row>
    <row r="89" spans="1:13" s="71" customFormat="1" ht="39.950000000000003" customHeight="1" x14ac:dyDescent="0.2">
      <c r="B89" s="273"/>
      <c r="C89" s="397"/>
      <c r="D89" s="397"/>
      <c r="E89" s="397"/>
      <c r="F89" s="397"/>
      <c r="G89" s="397"/>
      <c r="H89" s="397"/>
      <c r="I89" s="397"/>
      <c r="J89" s="397"/>
      <c r="K89" s="397"/>
      <c r="L89" s="397"/>
      <c r="M89" s="397"/>
    </row>
    <row r="90" spans="1:13" s="71" customFormat="1" ht="24.95" customHeight="1" x14ac:dyDescent="0.2">
      <c r="B90" s="273"/>
      <c r="C90" s="397"/>
      <c r="D90" s="397"/>
      <c r="E90" s="397"/>
      <c r="F90" s="397"/>
      <c r="G90" s="397"/>
      <c r="H90" s="397"/>
      <c r="I90" s="397"/>
      <c r="J90" s="397"/>
      <c r="K90" s="397"/>
      <c r="L90" s="397"/>
      <c r="M90" s="397"/>
    </row>
    <row r="91" spans="1:13" s="71" customFormat="1" ht="78.599999999999994" customHeight="1" x14ac:dyDescent="0.2">
      <c r="B91" s="273"/>
      <c r="C91" s="397"/>
      <c r="D91" s="397"/>
      <c r="E91" s="397"/>
      <c r="F91" s="397"/>
      <c r="G91" s="397"/>
      <c r="H91" s="397"/>
      <c r="I91" s="397"/>
      <c r="J91" s="397"/>
      <c r="K91" s="397"/>
      <c r="L91" s="397"/>
      <c r="M91" s="397"/>
    </row>
    <row r="92" spans="1:13" s="71" customFormat="1" ht="90" customHeight="1" x14ac:dyDescent="0.2">
      <c r="B92" s="273"/>
      <c r="C92" s="397"/>
      <c r="D92" s="397"/>
      <c r="E92" s="397"/>
      <c r="F92" s="397"/>
      <c r="G92" s="397"/>
      <c r="H92" s="397"/>
      <c r="I92" s="397"/>
      <c r="J92" s="397"/>
      <c r="K92" s="397"/>
      <c r="L92" s="397"/>
      <c r="M92" s="397"/>
    </row>
    <row r="93" spans="1:13" s="71" customFormat="1" x14ac:dyDescent="0.2">
      <c r="A93" s="274"/>
      <c r="B93" s="274"/>
    </row>
    <row r="94" spans="1:13" s="71" customFormat="1" ht="39.950000000000003" customHeight="1" x14ac:dyDescent="0.2">
      <c r="B94" s="273"/>
      <c r="C94" s="397"/>
      <c r="D94" s="397"/>
      <c r="E94" s="397"/>
      <c r="F94" s="397"/>
      <c r="G94" s="397"/>
      <c r="H94" s="397"/>
      <c r="I94" s="397"/>
      <c r="J94" s="397"/>
      <c r="K94" s="397"/>
      <c r="L94" s="397"/>
      <c r="M94" s="397"/>
    </row>
    <row r="95" spans="1:13" s="71" customFormat="1" x14ac:dyDescent="0.2">
      <c r="A95" s="274"/>
      <c r="B95" s="274"/>
    </row>
    <row r="96" spans="1:13" s="71" customFormat="1" ht="24.95" customHeight="1" x14ac:dyDescent="0.2">
      <c r="B96" s="273"/>
      <c r="C96" s="397"/>
      <c r="D96" s="397"/>
      <c r="E96" s="397"/>
      <c r="F96" s="397"/>
      <c r="G96" s="397"/>
      <c r="H96" s="397"/>
      <c r="I96" s="397"/>
      <c r="J96" s="397"/>
      <c r="K96" s="397"/>
      <c r="L96" s="397"/>
      <c r="M96" s="397"/>
    </row>
    <row r="97" spans="1:13" s="71" customFormat="1" ht="39.950000000000003" customHeight="1" x14ac:dyDescent="0.2">
      <c r="B97" s="273"/>
      <c r="C97" s="397"/>
      <c r="D97" s="397"/>
      <c r="E97" s="397"/>
      <c r="F97" s="397"/>
      <c r="G97" s="397"/>
      <c r="H97" s="397"/>
      <c r="I97" s="397"/>
      <c r="J97" s="397"/>
      <c r="K97" s="397"/>
      <c r="L97" s="397"/>
      <c r="M97" s="397"/>
    </row>
    <row r="98" spans="1:13" s="71" customFormat="1" x14ac:dyDescent="0.2">
      <c r="A98" s="274"/>
      <c r="B98" s="274"/>
    </row>
    <row r="99" spans="1:13" s="71" customFormat="1" ht="24.95" customHeight="1" x14ac:dyDescent="0.2">
      <c r="B99" s="273"/>
      <c r="C99" s="397"/>
      <c r="D99" s="397"/>
      <c r="E99" s="397"/>
      <c r="F99" s="397"/>
      <c r="G99" s="397"/>
      <c r="H99" s="397"/>
      <c r="I99" s="397"/>
      <c r="J99" s="397"/>
      <c r="K99" s="397"/>
      <c r="L99" s="397"/>
      <c r="M99" s="397"/>
    </row>
    <row r="100" spans="1:13" s="71" customFormat="1" ht="24.95" customHeight="1" x14ac:dyDescent="0.2">
      <c r="B100" s="273"/>
      <c r="C100" s="397"/>
      <c r="D100" s="397"/>
      <c r="E100" s="397"/>
      <c r="F100" s="397"/>
      <c r="G100" s="397"/>
      <c r="H100" s="397"/>
      <c r="I100" s="397"/>
      <c r="J100" s="397"/>
      <c r="K100" s="397"/>
      <c r="L100" s="397"/>
      <c r="M100" s="397"/>
    </row>
    <row r="101" spans="1:13" s="71" customFormat="1" ht="24.95" customHeight="1" x14ac:dyDescent="0.2">
      <c r="B101" s="273"/>
      <c r="C101" s="397"/>
      <c r="D101" s="397"/>
      <c r="E101" s="397"/>
      <c r="F101" s="397"/>
      <c r="G101" s="397"/>
      <c r="H101" s="397"/>
      <c r="I101" s="397"/>
      <c r="J101" s="397"/>
      <c r="K101" s="397"/>
      <c r="L101" s="397"/>
      <c r="M101" s="397"/>
    </row>
    <row r="102" spans="1:13" s="71" customFormat="1" ht="24.95" customHeight="1" x14ac:dyDescent="0.2">
      <c r="B102" s="273"/>
      <c r="C102" s="397"/>
      <c r="D102" s="397"/>
      <c r="E102" s="397"/>
      <c r="F102" s="397"/>
      <c r="G102" s="397"/>
      <c r="H102" s="397"/>
      <c r="I102" s="397"/>
      <c r="J102" s="397"/>
      <c r="K102" s="397"/>
      <c r="L102" s="397"/>
      <c r="M102" s="397"/>
    </row>
    <row r="103" spans="1:13" s="71" customFormat="1" ht="24.95" customHeight="1" x14ac:dyDescent="0.2">
      <c r="B103" s="273"/>
      <c r="C103" s="397"/>
      <c r="D103" s="397"/>
      <c r="E103" s="397"/>
      <c r="F103" s="397"/>
      <c r="G103" s="397"/>
      <c r="H103" s="397"/>
      <c r="I103" s="397"/>
      <c r="J103" s="397"/>
      <c r="K103" s="397"/>
      <c r="L103" s="397"/>
      <c r="M103" s="397"/>
    </row>
    <row r="104" spans="1:13" s="71" customFormat="1" x14ac:dyDescent="0.2"/>
    <row r="105" spans="1:13" s="71" customFormat="1" x14ac:dyDescent="0.2"/>
    <row r="106" spans="1:13" s="71" customFormat="1" x14ac:dyDescent="0.2"/>
    <row r="107" spans="1:13" x14ac:dyDescent="0.2">
      <c r="A107" s="271"/>
      <c r="B107" s="271"/>
      <c r="C107" s="271"/>
      <c r="D107" s="271"/>
      <c r="E107" s="271"/>
      <c r="F107" s="271"/>
      <c r="G107" s="271"/>
      <c r="H107" s="271"/>
      <c r="I107" s="271"/>
      <c r="J107" s="271"/>
    </row>
    <row r="108" spans="1:13" x14ac:dyDescent="0.2">
      <c r="A108" s="272"/>
      <c r="B108" s="271"/>
      <c r="C108" s="271"/>
      <c r="D108" s="271"/>
      <c r="E108" s="271"/>
      <c r="F108" s="271"/>
      <c r="G108" s="271"/>
      <c r="H108" s="271"/>
      <c r="I108" s="271"/>
      <c r="J108" s="271"/>
    </row>
    <row r="109" spans="1:13" x14ac:dyDescent="0.2">
      <c r="A109" s="270"/>
      <c r="B109" s="270"/>
      <c r="C109" s="270"/>
      <c r="D109" s="270"/>
      <c r="E109" s="270"/>
      <c r="F109" s="270"/>
      <c r="G109" s="270"/>
      <c r="H109" s="270"/>
      <c r="I109" s="270"/>
      <c r="J109" s="270"/>
    </row>
    <row r="110" spans="1:13" x14ac:dyDescent="0.2">
      <c r="A110" s="270"/>
      <c r="B110" s="270"/>
      <c r="C110" s="270"/>
      <c r="D110" s="270"/>
      <c r="E110" s="270"/>
      <c r="F110" s="270"/>
      <c r="G110" s="270"/>
      <c r="H110" s="270"/>
      <c r="I110" s="270"/>
      <c r="J110" s="270"/>
    </row>
  </sheetData>
  <sheetProtection algorithmName="SHA-512" hashValue="/XB51c+612BlFxuj9frTMAg34llxDBO+hnc9W7JLddzsUP/1x+aZQ5NSFhZ5TlG/ZxFEFsG66/OLUuazE/EYzg==" saltValue="Sb9uoUxEPYWmo46UsJeVpQ==" spinCount="100000" sheet="1" objects="1" scenarios="1"/>
  <mergeCells count="29">
    <mergeCell ref="A71:M71"/>
    <mergeCell ref="A75:M75"/>
    <mergeCell ref="A54:B54"/>
    <mergeCell ref="A51:B51"/>
    <mergeCell ref="B32:M32"/>
    <mergeCell ref="B35:M35"/>
    <mergeCell ref="B48:M48"/>
    <mergeCell ref="A65:M65"/>
    <mergeCell ref="C77:M77"/>
    <mergeCell ref="C78:M78"/>
    <mergeCell ref="D81:M81"/>
    <mergeCell ref="D82:M82"/>
    <mergeCell ref="C84:M84"/>
    <mergeCell ref="A1:G1"/>
    <mergeCell ref="C91:M91"/>
    <mergeCell ref="C92:M92"/>
    <mergeCell ref="C102:M102"/>
    <mergeCell ref="C103:M103"/>
    <mergeCell ref="C94:M94"/>
    <mergeCell ref="C96:M96"/>
    <mergeCell ref="C97:M97"/>
    <mergeCell ref="C99:M99"/>
    <mergeCell ref="C100:M100"/>
    <mergeCell ref="C101:M101"/>
    <mergeCell ref="C85:M85"/>
    <mergeCell ref="C86:M86"/>
    <mergeCell ref="C87:M87"/>
    <mergeCell ref="C89:M89"/>
    <mergeCell ref="C90:M90"/>
  </mergeCells>
  <hyperlinks>
    <hyperlink ref="A51" r:id="rId1" xr:uid="{00000000-0004-0000-0000-000000000000}"/>
    <hyperlink ref="A52" r:id="rId2" xr:uid="{00000000-0004-0000-0000-000001000000}"/>
    <hyperlink ref="A53" r:id="rId3" display="Recharger 330XLHD" xr:uid="{00000000-0004-0000-0000-000002000000}"/>
    <hyperlink ref="A62" r:id="rId4" xr:uid="{00000000-0004-0000-0000-000003000000}"/>
    <hyperlink ref="A54" r:id="rId5" xr:uid="{00000000-0004-0000-0000-000004000000}"/>
    <hyperlink ref="A53:C53" r:id="rId6" display="Contactor &amp; Recharger Models" xr:uid="{00000000-0004-0000-0000-000005000000}"/>
    <hyperlink ref="A55" r:id="rId7" xr:uid="{04642BD3-D6FA-4987-A459-1FED37447ECA}"/>
  </hyperlinks>
  <pageMargins left="0.7" right="0.7" top="0.75" bottom="0.75" header="0.3" footer="0.3"/>
  <pageSetup scale="60" orientation="portrait" horizontalDpi="1200" verticalDpi="1200" r:id="rId8"/>
  <headerFooter>
    <oddFooter>&amp;L&amp;"Calibri,Regular"&amp;8Created on &amp;D&amp;R&amp;"Calibri,Regular"&amp;8&amp;P of &amp;N</oddFooter>
  </headerFooter>
  <rowBreaks count="1" manualBreakCount="1">
    <brk id="72" max="12" man="1"/>
  </rowBreaks>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pageSetUpPr fitToPage="1"/>
  </sheetPr>
  <dimension ref="A7:AF332"/>
  <sheetViews>
    <sheetView showGridLines="0" zoomScaleNormal="100" workbookViewId="0">
      <selection activeCell="A10" sqref="A10:I10"/>
    </sheetView>
  </sheetViews>
  <sheetFormatPr defaultRowHeight="12.75" x14ac:dyDescent="0.2"/>
  <cols>
    <col min="1" max="2" width="13" style="64" customWidth="1"/>
    <col min="3" max="3" width="15.85546875" style="64" customWidth="1"/>
    <col min="4" max="5" width="12.140625" style="64" customWidth="1"/>
    <col min="6" max="7" width="14.140625" style="64" customWidth="1"/>
    <col min="8" max="8" width="12.28515625" style="66" bestFit="1" customWidth="1"/>
    <col min="9" max="9" width="14.28515625" style="67" customWidth="1"/>
    <col min="10" max="11" width="15.28515625" style="67" customWidth="1"/>
    <col min="12" max="12" width="12.7109375" style="67" customWidth="1"/>
    <col min="13" max="13" width="16.85546875" style="67" bestFit="1" customWidth="1"/>
    <col min="14" max="15" width="9.28515625" style="64" customWidth="1"/>
    <col min="16" max="16" width="15.85546875" style="64" hidden="1" customWidth="1"/>
    <col min="17" max="17" width="9.140625" style="64" hidden="1" customWidth="1"/>
    <col min="18" max="18" width="8.5703125" style="64" hidden="1" customWidth="1"/>
    <col min="19" max="19" width="11.85546875" style="64" hidden="1" customWidth="1"/>
    <col min="20" max="20" width="11.140625" style="64" hidden="1" customWidth="1"/>
    <col min="21" max="32" width="9.140625" style="64" hidden="1" customWidth="1"/>
    <col min="33" max="53" width="9.140625" style="64" customWidth="1"/>
    <col min="54" max="16384" width="9.140625" style="64"/>
  </cols>
  <sheetData>
    <row r="7" spans="1:16" x14ac:dyDescent="0.2">
      <c r="A7" s="68"/>
      <c r="B7" s="68"/>
      <c r="H7" s="64"/>
      <c r="I7" s="69"/>
      <c r="J7" s="69"/>
      <c r="K7" s="69"/>
      <c r="L7" s="70"/>
      <c r="M7" s="70"/>
      <c r="N7" s="67"/>
    </row>
    <row r="8" spans="1:16" ht="28.5" customHeight="1" x14ac:dyDescent="0.2">
      <c r="M8" s="70"/>
      <c r="N8" s="67"/>
    </row>
    <row r="9" spans="1:16" ht="15.75" x14ac:dyDescent="0.25">
      <c r="A9" s="50" t="s">
        <v>40</v>
      </c>
      <c r="B9" s="187"/>
      <c r="C9" s="71"/>
      <c r="D9" s="71"/>
      <c r="E9" s="71"/>
      <c r="F9" s="71"/>
      <c r="G9" s="71"/>
      <c r="H9" s="274" t="s">
        <v>41</v>
      </c>
      <c r="I9" s="69"/>
      <c r="J9" s="69"/>
      <c r="K9" s="50" t="s">
        <v>30</v>
      </c>
      <c r="L9" s="70"/>
      <c r="M9" s="70"/>
      <c r="N9" s="67"/>
    </row>
    <row r="10" spans="1:16" x14ac:dyDescent="0.2">
      <c r="A10" s="426"/>
      <c r="B10" s="426"/>
      <c r="C10" s="426"/>
      <c r="D10" s="426"/>
      <c r="E10" s="426"/>
      <c r="F10" s="426"/>
      <c r="G10" s="426"/>
      <c r="H10" s="426"/>
      <c r="I10" s="426"/>
      <c r="J10" s="69"/>
      <c r="K10" s="62" t="s">
        <v>31</v>
      </c>
      <c r="L10" s="70"/>
      <c r="M10" s="70"/>
      <c r="N10" s="67"/>
    </row>
    <row r="11" spans="1:16" x14ac:dyDescent="0.2">
      <c r="A11" s="427"/>
      <c r="B11" s="427"/>
      <c r="C11" s="427"/>
      <c r="D11" s="427"/>
      <c r="E11" s="427"/>
      <c r="F11" s="427"/>
      <c r="G11" s="427"/>
      <c r="H11" s="427"/>
      <c r="I11" s="427"/>
      <c r="J11" s="69"/>
      <c r="K11" s="395" t="s">
        <v>195</v>
      </c>
      <c r="L11" s="70"/>
      <c r="M11" s="70"/>
      <c r="N11" s="67"/>
    </row>
    <row r="12" spans="1:16" x14ac:dyDescent="0.2">
      <c r="A12" s="427"/>
      <c r="B12" s="427"/>
      <c r="C12" s="427"/>
      <c r="D12" s="427"/>
      <c r="E12" s="427"/>
      <c r="F12" s="427"/>
      <c r="G12" s="427"/>
      <c r="H12" s="427"/>
      <c r="I12" s="427"/>
      <c r="J12" s="69"/>
      <c r="K12" s="62" t="s">
        <v>183</v>
      </c>
      <c r="L12" s="70"/>
      <c r="M12" s="70"/>
      <c r="N12" s="67"/>
    </row>
    <row r="13" spans="1:16" s="75" customFormat="1" x14ac:dyDescent="0.2">
      <c r="A13" s="426"/>
      <c r="B13" s="426"/>
      <c r="C13" s="426"/>
      <c r="D13" s="426"/>
      <c r="E13" s="426"/>
      <c r="F13" s="426"/>
      <c r="G13" s="426"/>
      <c r="H13" s="426"/>
      <c r="I13" s="426"/>
      <c r="J13" s="333"/>
      <c r="K13" s="63" t="s">
        <v>189</v>
      </c>
      <c r="L13" s="70"/>
      <c r="M13" s="70"/>
      <c r="N13" s="67"/>
      <c r="O13" s="64"/>
      <c r="P13" s="64"/>
    </row>
    <row r="14" spans="1:16" x14ac:dyDescent="0.2">
      <c r="A14" s="334"/>
      <c r="B14" s="334"/>
      <c r="C14" s="334"/>
      <c r="D14" s="334"/>
      <c r="E14" s="334"/>
      <c r="F14" s="334"/>
      <c r="G14" s="334"/>
      <c r="H14" s="334"/>
      <c r="I14" s="334"/>
      <c r="J14" s="333"/>
      <c r="K14" s="63"/>
      <c r="L14" s="70"/>
      <c r="M14" s="70"/>
      <c r="N14" s="67"/>
    </row>
    <row r="15" spans="1:16" x14ac:dyDescent="0.2">
      <c r="A15" s="68"/>
      <c r="B15" s="68"/>
      <c r="H15" s="64"/>
      <c r="I15" s="69"/>
      <c r="J15" s="335"/>
      <c r="K15" s="335"/>
    </row>
    <row r="16" spans="1:16" x14ac:dyDescent="0.2">
      <c r="A16" s="78" t="s">
        <v>43</v>
      </c>
      <c r="B16" s="78"/>
      <c r="H16" s="336">
        <f>'Cumulative Volume- Imperial'!C10</f>
        <v>2</v>
      </c>
      <c r="I16" s="79" t="s">
        <v>44</v>
      </c>
      <c r="J16" s="333"/>
      <c r="K16" s="335"/>
      <c r="L16" s="70"/>
    </row>
    <row r="17" spans="1:31" x14ac:dyDescent="0.2">
      <c r="A17" s="81" t="s">
        <v>45</v>
      </c>
      <c r="B17" s="81"/>
      <c r="H17" s="336">
        <f>'Cumulative Volume- Imperial'!C11</f>
        <v>46</v>
      </c>
      <c r="I17" s="79" t="s">
        <v>44</v>
      </c>
      <c r="J17" s="333"/>
      <c r="K17" s="335"/>
      <c r="L17" s="70"/>
    </row>
    <row r="18" spans="1:31" x14ac:dyDescent="0.2">
      <c r="A18" s="78" t="s">
        <v>116</v>
      </c>
      <c r="B18" s="78"/>
      <c r="H18" s="336">
        <f>'Cumulative Volume- Imperial'!N11</f>
        <v>0</v>
      </c>
      <c r="I18" s="79" t="s">
        <v>44</v>
      </c>
      <c r="J18" s="337"/>
      <c r="K18" s="335"/>
    </row>
    <row r="19" spans="1:31" x14ac:dyDescent="0.2">
      <c r="A19" s="81" t="s">
        <v>46</v>
      </c>
      <c r="B19" s="81"/>
      <c r="H19" s="336">
        <f>'Cumulative Volume- Imperial'!C12</f>
        <v>40</v>
      </c>
      <c r="I19" s="79" t="s">
        <v>47</v>
      </c>
      <c r="J19" s="337"/>
      <c r="K19" s="335"/>
      <c r="N19" s="67"/>
    </row>
    <row r="20" spans="1:31" x14ac:dyDescent="0.2">
      <c r="A20" s="64" t="s">
        <v>48</v>
      </c>
      <c r="H20" s="336">
        <f>'Cumulative Volume- Imperial'!C13</f>
        <v>9</v>
      </c>
      <c r="I20" s="80" t="s">
        <v>49</v>
      </c>
      <c r="J20" s="338" t="str">
        <f>IF(H20&lt;6,"Min. of 6 Inches Required","")</f>
        <v/>
      </c>
      <c r="K20" s="335"/>
      <c r="N20" s="67"/>
      <c r="U20" s="67"/>
    </row>
    <row r="21" spans="1:31" x14ac:dyDescent="0.2">
      <c r="A21" s="64" t="s">
        <v>50</v>
      </c>
      <c r="H21" s="336">
        <f>'Cumulative Volume- Imperial'!C14</f>
        <v>12</v>
      </c>
      <c r="I21" s="79" t="s">
        <v>49</v>
      </c>
      <c r="J21" s="338" t="str">
        <f>IF(H21&lt;6,"Min. of 6 Inches Required","")</f>
        <v/>
      </c>
      <c r="K21" s="335"/>
      <c r="N21" s="67"/>
    </row>
    <row r="22" spans="1:31" ht="12.75" customHeight="1" x14ac:dyDescent="0.2">
      <c r="A22" s="67" t="s">
        <v>51</v>
      </c>
      <c r="B22" s="67"/>
      <c r="H22" s="339">
        <f>J22</f>
        <v>1132.625</v>
      </c>
      <c r="I22" s="80" t="s">
        <v>52</v>
      </c>
      <c r="J22" s="82">
        <f>R37</f>
        <v>1132.625</v>
      </c>
      <c r="K22" s="82" t="s">
        <v>53</v>
      </c>
      <c r="M22" s="84"/>
      <c r="N22" s="84"/>
      <c r="O22" s="84"/>
    </row>
    <row r="23" spans="1:31" ht="12.75" customHeight="1" x14ac:dyDescent="0.2">
      <c r="A23" s="64" t="s">
        <v>54</v>
      </c>
      <c r="H23" s="336">
        <v>0</v>
      </c>
      <c r="I23" s="79" t="s">
        <v>55</v>
      </c>
      <c r="J23" s="64"/>
      <c r="K23" s="60" t="s">
        <v>56</v>
      </c>
      <c r="M23" s="84"/>
      <c r="N23" s="67"/>
      <c r="O23" s="84"/>
    </row>
    <row r="24" spans="1:31" ht="12.75" customHeight="1" x14ac:dyDescent="0.2">
      <c r="H24" s="340"/>
      <c r="I24" s="79"/>
      <c r="J24" s="64"/>
      <c r="K24" s="60" t="s">
        <v>57</v>
      </c>
      <c r="M24" s="84"/>
      <c r="N24" s="67"/>
      <c r="O24" s="84"/>
    </row>
    <row r="25" spans="1:31" x14ac:dyDescent="0.2">
      <c r="M25" s="84"/>
      <c r="N25" s="84"/>
      <c r="O25" s="84"/>
    </row>
    <row r="26" spans="1:31" ht="36" customHeight="1" x14ac:dyDescent="0.2">
      <c r="A26" s="433" t="s">
        <v>128</v>
      </c>
      <c r="B26" s="434"/>
      <c r="C26" s="434"/>
      <c r="D26" s="434"/>
      <c r="E26" s="434"/>
      <c r="F26" s="434"/>
      <c r="G26" s="434"/>
      <c r="H26" s="434"/>
      <c r="I26" s="434"/>
      <c r="J26" s="434"/>
      <c r="K26" s="434"/>
      <c r="L26" s="435"/>
      <c r="N26" s="67"/>
    </row>
    <row r="27" spans="1:31" ht="68.25" customHeight="1" x14ac:dyDescent="0.2">
      <c r="A27" s="266" t="s">
        <v>58</v>
      </c>
      <c r="B27" s="267" t="s">
        <v>118</v>
      </c>
      <c r="C27" s="267" t="s">
        <v>119</v>
      </c>
      <c r="D27" s="267" t="s">
        <v>120</v>
      </c>
      <c r="E27" s="267" t="s">
        <v>121</v>
      </c>
      <c r="F27" s="267" t="s">
        <v>75</v>
      </c>
      <c r="G27" s="267" t="s">
        <v>122</v>
      </c>
      <c r="H27" s="267" t="s">
        <v>123</v>
      </c>
      <c r="I27" s="267" t="s">
        <v>59</v>
      </c>
      <c r="J27" s="268" t="s">
        <v>60</v>
      </c>
      <c r="K27" s="267" t="s">
        <v>61</v>
      </c>
      <c r="L27" s="269" t="s">
        <v>62</v>
      </c>
      <c r="S27" s="90" t="s">
        <v>79</v>
      </c>
      <c r="T27" s="64">
        <f>COUNTIF(X33:X86,"&gt;0")</f>
        <v>12</v>
      </c>
      <c r="AE27" s="64" t="s">
        <v>124</v>
      </c>
    </row>
    <row r="28" spans="1:31" ht="19.5" customHeight="1" x14ac:dyDescent="0.2">
      <c r="A28" s="314" t="s">
        <v>63</v>
      </c>
      <c r="B28" s="54" t="s">
        <v>109</v>
      </c>
      <c r="C28" s="54" t="s">
        <v>109</v>
      </c>
      <c r="D28" s="54" t="s">
        <v>109</v>
      </c>
      <c r="E28" s="54" t="s">
        <v>109</v>
      </c>
      <c r="F28" s="54" t="s">
        <v>109</v>
      </c>
      <c r="G28" s="54" t="s">
        <v>109</v>
      </c>
      <c r="H28" s="54" t="s">
        <v>109</v>
      </c>
      <c r="I28" s="54" t="s">
        <v>109</v>
      </c>
      <c r="J28" s="54" t="s">
        <v>109</v>
      </c>
      <c r="K28" s="54" t="s">
        <v>109</v>
      </c>
      <c r="L28" s="317" t="s">
        <v>55</v>
      </c>
      <c r="P28" s="64" t="s">
        <v>125</v>
      </c>
      <c r="R28" s="96">
        <f>H16*2</f>
        <v>4</v>
      </c>
      <c r="S28" s="97">
        <v>1.25</v>
      </c>
      <c r="AA28" s="318"/>
      <c r="AB28" s="21"/>
      <c r="AC28" s="319"/>
      <c r="AD28" s="319"/>
      <c r="AE28" s="320"/>
    </row>
    <row r="29" spans="1:31" ht="15" x14ac:dyDescent="0.2">
      <c r="A29" s="341">
        <f>T40</f>
        <v>57</v>
      </c>
      <c r="B29" s="342">
        <f t="shared" ref="B29:B92" si="0">IF(A29&lt;=0,"",IF(V33&gt;=1,LOOKUP(V33,AB$28:AB$75,AE$28:AE$60),0))</f>
        <v>0</v>
      </c>
      <c r="C29" s="343">
        <f t="shared" ref="C29:C92" si="1">IF(A29&lt;=0,"",IF(V33&gt;=1,LOOKUP(V33,AB$28:AB$75,AA$28:AA$75),0))</f>
        <v>0</v>
      </c>
      <c r="D29" s="343">
        <f>IF(A29&lt;=0,"",IF(V33&gt;=25,LOOKUP(V33,AB$64:AB$75,AC$64:AC$75),0))</f>
        <v>0</v>
      </c>
      <c r="E29" s="342">
        <f>IF(A29&lt;=0,"",B29*$R$35)</f>
        <v>0</v>
      </c>
      <c r="F29" s="342">
        <f t="shared" ref="F29:F92" si="2">IF(A29&lt;=0,"",C29*$R$34)</f>
        <v>0</v>
      </c>
      <c r="G29" s="342">
        <f>IF(A29=0,0,IF(A29&lt;0,"",E29+F29))</f>
        <v>0</v>
      </c>
      <c r="H29" s="342">
        <f>IF(A29&lt;=0,"",D29*$R$36)</f>
        <v>0</v>
      </c>
      <c r="I29" s="342">
        <f t="shared" ref="I29:I92" si="3">IF(A29&lt;=0,"",((H$22*1/12)-F29-E29-H29)*S$42)</f>
        <v>37.75416666666667</v>
      </c>
      <c r="J29" s="342">
        <f>IF(A29&lt;=0,"",E29+F29+I29+H29)</f>
        <v>37.75416666666667</v>
      </c>
      <c r="K29" s="342">
        <f ca="1">IF(A29&lt;=0," ",IF(A29=1,I29,J29+K30))</f>
        <v>3179.2412599999993</v>
      </c>
      <c r="L29" s="342">
        <f t="shared" ref="L29:L92" si="4">IF(A29&lt;=0,"",ROUND($H$23+(A29/12),2))</f>
        <v>4.75</v>
      </c>
      <c r="P29" s="64" t="s">
        <v>126</v>
      </c>
      <c r="R29" s="96">
        <f>H17</f>
        <v>46</v>
      </c>
      <c r="S29" s="97">
        <f>44/12</f>
        <v>3.6666666666666665</v>
      </c>
      <c r="AA29" s="318"/>
      <c r="AB29" s="21"/>
      <c r="AC29" s="319"/>
      <c r="AD29" s="319"/>
      <c r="AE29" s="320"/>
    </row>
    <row r="30" spans="1:31" ht="15" x14ac:dyDescent="0.2">
      <c r="A30" s="343">
        <f t="shared" ref="A30:A93" si="5">IF(V33=0,0,IF(A29=" ","",A29-1))</f>
        <v>56</v>
      </c>
      <c r="B30" s="342">
        <f t="shared" si="0"/>
        <v>0</v>
      </c>
      <c r="C30" s="343">
        <f t="shared" si="1"/>
        <v>0</v>
      </c>
      <c r="D30" s="343">
        <f t="shared" ref="D30:D93" si="6">IF(A30&lt;=0,"",IF(V34&gt;=25,LOOKUP(V34,AB$64:AB$75,AC$64:AC$75),0))</f>
        <v>0</v>
      </c>
      <c r="E30" s="342">
        <f t="shared" ref="E30:E93" si="7">IF(A30&lt;=0,"",B30*$R$35)</f>
        <v>0</v>
      </c>
      <c r="F30" s="342">
        <f t="shared" si="2"/>
        <v>0</v>
      </c>
      <c r="G30" s="342">
        <f t="shared" ref="G30:G93" si="8">IF(A30=0,0,IF(A30&lt;0,"",E30+F30))</f>
        <v>0</v>
      </c>
      <c r="H30" s="342">
        <f t="shared" ref="H30:H93" si="9">IF(A30&lt;=0,"",D30*$R$36)</f>
        <v>0</v>
      </c>
      <c r="I30" s="342">
        <f t="shared" si="3"/>
        <v>37.75416666666667</v>
      </c>
      <c r="J30" s="342">
        <f t="shared" ref="J30:J93" si="10">IF(A30&lt;=0,"",E30+F30+I30+H30)</f>
        <v>37.75416666666667</v>
      </c>
      <c r="K30" s="342">
        <f t="shared" ref="K30:K93" ca="1" si="11">IF(A30&lt;=0," ",IF(A30=1,I30,J30+K31))</f>
        <v>3141.4870933333327</v>
      </c>
      <c r="L30" s="342">
        <f t="shared" si="4"/>
        <v>4.67</v>
      </c>
      <c r="P30" s="64" t="s">
        <v>82</v>
      </c>
      <c r="R30" s="97">
        <v>1</v>
      </c>
      <c r="AA30" s="318"/>
      <c r="AB30" s="21"/>
      <c r="AC30" s="319"/>
      <c r="AD30" s="319"/>
      <c r="AE30" s="320"/>
    </row>
    <row r="31" spans="1:31" ht="15" x14ac:dyDescent="0.2">
      <c r="A31" s="343">
        <f t="shared" si="5"/>
        <v>55</v>
      </c>
      <c r="B31" s="342">
        <f t="shared" si="0"/>
        <v>0</v>
      </c>
      <c r="C31" s="343">
        <f t="shared" si="1"/>
        <v>0</v>
      </c>
      <c r="D31" s="343">
        <f t="shared" si="6"/>
        <v>0</v>
      </c>
      <c r="E31" s="342">
        <f t="shared" si="7"/>
        <v>0</v>
      </c>
      <c r="F31" s="342">
        <f t="shared" si="2"/>
        <v>0</v>
      </c>
      <c r="G31" s="342">
        <f t="shared" si="8"/>
        <v>0</v>
      </c>
      <c r="H31" s="342">
        <f t="shared" si="9"/>
        <v>0</v>
      </c>
      <c r="I31" s="342">
        <f t="shared" si="3"/>
        <v>37.75416666666667</v>
      </c>
      <c r="J31" s="342">
        <f t="shared" si="10"/>
        <v>37.75416666666667</v>
      </c>
      <c r="K31" s="342">
        <f t="shared" ca="1" si="11"/>
        <v>3103.7329266666661</v>
      </c>
      <c r="L31" s="342">
        <f t="shared" si="4"/>
        <v>4.58</v>
      </c>
      <c r="P31" s="64" t="s">
        <v>83</v>
      </c>
      <c r="R31" s="97">
        <v>0.75</v>
      </c>
      <c r="AA31" s="318"/>
      <c r="AB31" s="21"/>
      <c r="AC31" s="319"/>
      <c r="AD31" s="319"/>
      <c r="AE31" s="320"/>
    </row>
    <row r="32" spans="1:31" ht="15" x14ac:dyDescent="0.2">
      <c r="A32" s="343">
        <f t="shared" si="5"/>
        <v>54</v>
      </c>
      <c r="B32" s="342">
        <f t="shared" si="0"/>
        <v>0</v>
      </c>
      <c r="C32" s="343">
        <f t="shared" si="1"/>
        <v>0</v>
      </c>
      <c r="D32" s="343">
        <f t="shared" si="6"/>
        <v>0</v>
      </c>
      <c r="E32" s="342">
        <f t="shared" si="7"/>
        <v>0</v>
      </c>
      <c r="F32" s="342">
        <f t="shared" si="2"/>
        <v>0</v>
      </c>
      <c r="G32" s="342">
        <f t="shared" si="8"/>
        <v>0</v>
      </c>
      <c r="H32" s="342">
        <f t="shared" si="9"/>
        <v>0</v>
      </c>
      <c r="I32" s="342">
        <f t="shared" si="3"/>
        <v>37.75416666666667</v>
      </c>
      <c r="J32" s="342">
        <f t="shared" si="10"/>
        <v>37.75416666666667</v>
      </c>
      <c r="K32" s="342">
        <f t="shared" ca="1" si="11"/>
        <v>3065.9787599999995</v>
      </c>
      <c r="L32" s="342">
        <f t="shared" si="4"/>
        <v>4.5</v>
      </c>
      <c r="P32" s="64" t="s">
        <v>84</v>
      </c>
      <c r="R32" s="97">
        <f>(H16*T43+(2*R30)-R31)</f>
        <v>12.75</v>
      </c>
      <c r="V32" s="67">
        <v>-1</v>
      </c>
      <c r="W32" s="64">
        <v>-1</v>
      </c>
      <c r="X32" s="104" t="s">
        <v>77</v>
      </c>
      <c r="Y32" s="104" t="s">
        <v>78</v>
      </c>
      <c r="AA32" s="318"/>
      <c r="AB32" s="21"/>
      <c r="AC32" s="319"/>
      <c r="AD32" s="319"/>
      <c r="AE32" s="320"/>
    </row>
    <row r="33" spans="1:31" ht="15" x14ac:dyDescent="0.2">
      <c r="A33" s="343">
        <f t="shared" si="5"/>
        <v>53</v>
      </c>
      <c r="B33" s="342">
        <f t="shared" si="0"/>
        <v>0</v>
      </c>
      <c r="C33" s="343">
        <f t="shared" si="1"/>
        <v>0</v>
      </c>
      <c r="D33" s="343">
        <f t="shared" si="6"/>
        <v>0</v>
      </c>
      <c r="E33" s="342">
        <f t="shared" si="7"/>
        <v>0</v>
      </c>
      <c r="F33" s="342">
        <f t="shared" si="2"/>
        <v>0</v>
      </c>
      <c r="G33" s="342">
        <f t="shared" si="8"/>
        <v>0</v>
      </c>
      <c r="H33" s="342">
        <f t="shared" si="9"/>
        <v>0</v>
      </c>
      <c r="I33" s="342">
        <f t="shared" si="3"/>
        <v>37.75416666666667</v>
      </c>
      <c r="J33" s="342">
        <f t="shared" si="10"/>
        <v>37.75416666666667</v>
      </c>
      <c r="K33" s="342">
        <f t="shared" ca="1" si="11"/>
        <v>3028.2245933333329</v>
      </c>
      <c r="L33" s="342">
        <f t="shared" si="4"/>
        <v>4.42</v>
      </c>
      <c r="P33" s="64" t="s">
        <v>85</v>
      </c>
      <c r="R33" s="97">
        <f>((R38*S29)+(2*S28)+(R30*2))</f>
        <v>88.833333333333329</v>
      </c>
      <c r="V33" s="67">
        <f>IF(AND(V32&gt;=1,V32&lt;35),V32+1,IF(X33=0,1,IF(V32=35,V32+1,-1)))</f>
        <v>-1</v>
      </c>
      <c r="W33" s="64">
        <f>IF(W32&gt;=1,W32+1,IF(X33=0,1,-1))</f>
        <v>-1</v>
      </c>
      <c r="X33" s="77">
        <f>H21</f>
        <v>12</v>
      </c>
      <c r="Y33" s="77">
        <f>H20</f>
        <v>9</v>
      </c>
      <c r="AA33" s="318"/>
      <c r="AB33" s="21"/>
      <c r="AC33" s="319"/>
      <c r="AD33" s="319"/>
      <c r="AE33" s="320"/>
    </row>
    <row r="34" spans="1:31" ht="15" x14ac:dyDescent="0.2">
      <c r="A34" s="343">
        <f t="shared" si="5"/>
        <v>52</v>
      </c>
      <c r="B34" s="342">
        <f t="shared" si="0"/>
        <v>0</v>
      </c>
      <c r="C34" s="343">
        <f t="shared" si="1"/>
        <v>0</v>
      </c>
      <c r="D34" s="343">
        <f t="shared" si="6"/>
        <v>0</v>
      </c>
      <c r="E34" s="342">
        <f t="shared" si="7"/>
        <v>0</v>
      </c>
      <c r="F34" s="342">
        <f t="shared" si="2"/>
        <v>0</v>
      </c>
      <c r="G34" s="342">
        <f t="shared" si="8"/>
        <v>0</v>
      </c>
      <c r="H34" s="342">
        <f t="shared" si="9"/>
        <v>0</v>
      </c>
      <c r="I34" s="342">
        <f t="shared" si="3"/>
        <v>37.75416666666667</v>
      </c>
      <c r="J34" s="342">
        <f t="shared" si="10"/>
        <v>37.75416666666667</v>
      </c>
      <c r="K34" s="342">
        <f t="shared" ca="1" si="11"/>
        <v>2990.4704266666663</v>
      </c>
      <c r="L34" s="342">
        <f t="shared" si="4"/>
        <v>4.33</v>
      </c>
      <c r="P34" s="67" t="s">
        <v>86</v>
      </c>
      <c r="Q34" s="67"/>
      <c r="R34" s="97">
        <f>(R29*S29)</f>
        <v>168.66666666666666</v>
      </c>
      <c r="V34" s="67">
        <f t="shared" ref="V34:V97" si="12">IF(AND(V33&gt;=1,V33&lt;35),V33+1,IF(X34=0,1,IF(V33=35,V33+1,-1)))</f>
        <v>-1</v>
      </c>
      <c r="W34" s="64">
        <f>IF(W33&gt;=1,W33+1,IF(X34=0,1,-1))</f>
        <v>-1</v>
      </c>
      <c r="X34" s="77">
        <f t="shared" ref="X34:Y49" si="13">X33-1</f>
        <v>11</v>
      </c>
      <c r="Y34" s="77">
        <f t="shared" si="13"/>
        <v>8</v>
      </c>
      <c r="AA34" s="318"/>
      <c r="AB34" s="21"/>
      <c r="AC34" s="319"/>
      <c r="AD34" s="319"/>
      <c r="AE34" s="320"/>
    </row>
    <row r="35" spans="1:31" ht="15" x14ac:dyDescent="0.2">
      <c r="A35" s="343">
        <f t="shared" si="5"/>
        <v>51</v>
      </c>
      <c r="B35" s="342">
        <f t="shared" si="0"/>
        <v>0</v>
      </c>
      <c r="C35" s="343">
        <f t="shared" si="1"/>
        <v>0</v>
      </c>
      <c r="D35" s="343">
        <f t="shared" si="6"/>
        <v>0</v>
      </c>
      <c r="E35" s="342">
        <f t="shared" si="7"/>
        <v>0</v>
      </c>
      <c r="F35" s="342">
        <f t="shared" si="2"/>
        <v>0</v>
      </c>
      <c r="G35" s="342">
        <f t="shared" si="8"/>
        <v>0</v>
      </c>
      <c r="H35" s="342">
        <f t="shared" si="9"/>
        <v>0</v>
      </c>
      <c r="I35" s="342">
        <f t="shared" si="3"/>
        <v>37.75416666666667</v>
      </c>
      <c r="J35" s="342">
        <f t="shared" si="10"/>
        <v>37.75416666666667</v>
      </c>
      <c r="K35" s="342">
        <f t="shared" ca="1" si="11"/>
        <v>2952.7162599999997</v>
      </c>
      <c r="L35" s="342">
        <f t="shared" si="4"/>
        <v>4.25</v>
      </c>
      <c r="P35" s="67" t="s">
        <v>127</v>
      </c>
      <c r="Q35" s="67"/>
      <c r="R35" s="97">
        <f>(R28*S28)</f>
        <v>5</v>
      </c>
      <c r="V35" s="67">
        <f t="shared" si="12"/>
        <v>-1</v>
      </c>
      <c r="W35" s="64">
        <f>IF(W34&gt;=1,W34+1,IF(X35=0,1,-1))</f>
        <v>-1</v>
      </c>
      <c r="X35" s="77">
        <f t="shared" si="13"/>
        <v>10</v>
      </c>
      <c r="Y35" s="77">
        <f t="shared" si="13"/>
        <v>7</v>
      </c>
      <c r="AA35" s="318"/>
      <c r="AB35" s="21"/>
      <c r="AC35" s="319"/>
      <c r="AD35" s="319"/>
      <c r="AE35" s="320"/>
    </row>
    <row r="36" spans="1:31" ht="15" x14ac:dyDescent="0.2">
      <c r="A36" s="343">
        <f t="shared" si="5"/>
        <v>50</v>
      </c>
      <c r="B36" s="342">
        <f t="shared" si="0"/>
        <v>0</v>
      </c>
      <c r="C36" s="343">
        <f t="shared" si="1"/>
        <v>0</v>
      </c>
      <c r="D36" s="343">
        <f t="shared" si="6"/>
        <v>0</v>
      </c>
      <c r="E36" s="342">
        <f t="shared" si="7"/>
        <v>0</v>
      </c>
      <c r="F36" s="342">
        <f t="shared" si="2"/>
        <v>0</v>
      </c>
      <c r="G36" s="342">
        <f t="shared" si="8"/>
        <v>0</v>
      </c>
      <c r="H36" s="342">
        <f t="shared" si="9"/>
        <v>0</v>
      </c>
      <c r="I36" s="342">
        <f t="shared" si="3"/>
        <v>37.75416666666667</v>
      </c>
      <c r="J36" s="342">
        <f t="shared" si="10"/>
        <v>37.75416666666667</v>
      </c>
      <c r="K36" s="342">
        <f t="shared" ca="1" si="11"/>
        <v>2914.9620933333331</v>
      </c>
      <c r="L36" s="342">
        <f t="shared" si="4"/>
        <v>4.17</v>
      </c>
      <c r="P36" s="64" t="s">
        <v>95</v>
      </c>
      <c r="R36" s="97">
        <f>H18*R31</f>
        <v>0</v>
      </c>
      <c r="V36" s="67">
        <f t="shared" si="12"/>
        <v>-1</v>
      </c>
      <c r="W36" s="64">
        <f>IF(W35&gt;=1,W35+1,IF(X36=0,1,-1))</f>
        <v>-1</v>
      </c>
      <c r="X36" s="77">
        <f t="shared" si="13"/>
        <v>9</v>
      </c>
      <c r="Y36" s="77">
        <f t="shared" si="13"/>
        <v>6</v>
      </c>
      <c r="AA36" s="318"/>
      <c r="AB36" s="21"/>
      <c r="AC36" s="319"/>
      <c r="AD36" s="319"/>
      <c r="AE36" s="320"/>
    </row>
    <row r="37" spans="1:31" ht="15" x14ac:dyDescent="0.2">
      <c r="A37" s="343">
        <f t="shared" si="5"/>
        <v>49</v>
      </c>
      <c r="B37" s="342">
        <f t="shared" si="0"/>
        <v>0</v>
      </c>
      <c r="C37" s="343">
        <f t="shared" si="1"/>
        <v>0</v>
      </c>
      <c r="D37" s="343">
        <f t="shared" si="6"/>
        <v>0</v>
      </c>
      <c r="E37" s="342">
        <f t="shared" si="7"/>
        <v>0</v>
      </c>
      <c r="F37" s="342">
        <f t="shared" si="2"/>
        <v>0</v>
      </c>
      <c r="G37" s="342">
        <f t="shared" si="8"/>
        <v>0</v>
      </c>
      <c r="H37" s="342">
        <f t="shared" si="9"/>
        <v>0</v>
      </c>
      <c r="I37" s="342">
        <f t="shared" si="3"/>
        <v>37.75416666666667</v>
      </c>
      <c r="J37" s="342">
        <f t="shared" si="10"/>
        <v>37.75416666666667</v>
      </c>
      <c r="K37" s="342">
        <f t="shared" ca="1" si="11"/>
        <v>2877.2079266666665</v>
      </c>
      <c r="L37" s="342">
        <f t="shared" si="4"/>
        <v>4.08</v>
      </c>
      <c r="P37" s="67" t="s">
        <v>87</v>
      </c>
      <c r="R37" s="97">
        <f>R33*R32</f>
        <v>1132.625</v>
      </c>
      <c r="V37" s="67">
        <f t="shared" si="12"/>
        <v>-1</v>
      </c>
      <c r="W37" s="64">
        <f>IF(W36&gt;=1,W36+1,IF(X37=0,1,-1))</f>
        <v>-1</v>
      </c>
      <c r="X37" s="77">
        <f t="shared" si="13"/>
        <v>8</v>
      </c>
      <c r="Y37" s="77">
        <f t="shared" si="13"/>
        <v>5</v>
      </c>
      <c r="AA37" s="318"/>
      <c r="AB37" s="21"/>
      <c r="AC37" s="319"/>
      <c r="AD37" s="319"/>
      <c r="AE37" s="320"/>
    </row>
    <row r="38" spans="1:31" ht="15" x14ac:dyDescent="0.2">
      <c r="A38" s="343">
        <f t="shared" si="5"/>
        <v>48</v>
      </c>
      <c r="B38" s="342">
        <f t="shared" si="0"/>
        <v>0</v>
      </c>
      <c r="C38" s="343">
        <f t="shared" si="1"/>
        <v>0</v>
      </c>
      <c r="D38" s="343">
        <f t="shared" si="6"/>
        <v>0</v>
      </c>
      <c r="E38" s="342">
        <f t="shared" si="7"/>
        <v>0</v>
      </c>
      <c r="F38" s="342">
        <f t="shared" si="2"/>
        <v>0</v>
      </c>
      <c r="G38" s="342">
        <f t="shared" si="8"/>
        <v>0</v>
      </c>
      <c r="H38" s="342">
        <f t="shared" si="9"/>
        <v>0</v>
      </c>
      <c r="I38" s="342">
        <f t="shared" si="3"/>
        <v>37.75416666666667</v>
      </c>
      <c r="J38" s="342">
        <f t="shared" si="10"/>
        <v>37.75416666666667</v>
      </c>
      <c r="K38" s="342">
        <f t="shared" ca="1" si="11"/>
        <v>2839.4537599999999</v>
      </c>
      <c r="L38" s="342">
        <f t="shared" si="4"/>
        <v>4</v>
      </c>
      <c r="P38" s="77">
        <f>H16</f>
        <v>2</v>
      </c>
      <c r="Q38" s="64" t="s">
        <v>88</v>
      </c>
      <c r="R38" s="105">
        <f>H17/H16</f>
        <v>23</v>
      </c>
      <c r="V38" s="67">
        <f t="shared" si="12"/>
        <v>-1</v>
      </c>
      <c r="W38" s="64">
        <f t="shared" ref="W38:W101" si="14">IF(W37&gt;=1,W37+1,IF(X38=0,1,-1))</f>
        <v>-1</v>
      </c>
      <c r="X38" s="77">
        <f t="shared" si="13"/>
        <v>7</v>
      </c>
      <c r="Y38" s="77">
        <f t="shared" si="13"/>
        <v>4</v>
      </c>
      <c r="AA38" s="318"/>
      <c r="AB38" s="21"/>
      <c r="AC38" s="319"/>
      <c r="AD38" s="319"/>
      <c r="AE38" s="320"/>
    </row>
    <row r="39" spans="1:31" ht="15.75" thickBot="1" x14ac:dyDescent="0.25">
      <c r="A39" s="343">
        <f t="shared" si="5"/>
        <v>47</v>
      </c>
      <c r="B39" s="342">
        <f t="shared" si="0"/>
        <v>0</v>
      </c>
      <c r="C39" s="343">
        <f t="shared" si="1"/>
        <v>0</v>
      </c>
      <c r="D39" s="343">
        <f t="shared" si="6"/>
        <v>0</v>
      </c>
      <c r="E39" s="342">
        <f t="shared" si="7"/>
        <v>0</v>
      </c>
      <c r="F39" s="342">
        <f t="shared" si="2"/>
        <v>0</v>
      </c>
      <c r="G39" s="342">
        <f t="shared" si="8"/>
        <v>0</v>
      </c>
      <c r="H39" s="342">
        <f t="shared" si="9"/>
        <v>0</v>
      </c>
      <c r="I39" s="342">
        <f t="shared" si="3"/>
        <v>37.75416666666667</v>
      </c>
      <c r="J39" s="342">
        <f t="shared" si="10"/>
        <v>37.75416666666667</v>
      </c>
      <c r="K39" s="342">
        <f t="shared" ca="1" si="11"/>
        <v>2801.6995933333333</v>
      </c>
      <c r="L39" s="342">
        <f t="shared" si="4"/>
        <v>3.92</v>
      </c>
      <c r="P39" s="67"/>
      <c r="Q39" s="67"/>
      <c r="T39" s="68" t="s">
        <v>89</v>
      </c>
      <c r="V39" s="67">
        <f t="shared" si="12"/>
        <v>-1</v>
      </c>
      <c r="W39" s="64">
        <f t="shared" si="14"/>
        <v>-1</v>
      </c>
      <c r="X39" s="77">
        <f t="shared" si="13"/>
        <v>6</v>
      </c>
      <c r="Y39" s="77">
        <f t="shared" si="13"/>
        <v>3</v>
      </c>
      <c r="AA39" s="321"/>
      <c r="AB39" s="22"/>
      <c r="AC39" s="319"/>
      <c r="AD39" s="319"/>
      <c r="AE39" s="320"/>
    </row>
    <row r="40" spans="1:31" ht="15" x14ac:dyDescent="0.2">
      <c r="A40" s="343">
        <f t="shared" si="5"/>
        <v>46</v>
      </c>
      <c r="B40" s="342">
        <f t="shared" si="0"/>
        <v>0</v>
      </c>
      <c r="C40" s="343">
        <f t="shared" si="1"/>
        <v>0</v>
      </c>
      <c r="D40" s="343">
        <f t="shared" si="6"/>
        <v>0</v>
      </c>
      <c r="E40" s="342">
        <f t="shared" si="7"/>
        <v>0</v>
      </c>
      <c r="F40" s="342">
        <f t="shared" si="2"/>
        <v>0</v>
      </c>
      <c r="G40" s="342">
        <f t="shared" si="8"/>
        <v>0</v>
      </c>
      <c r="H40" s="342">
        <f t="shared" si="9"/>
        <v>0</v>
      </c>
      <c r="I40" s="342">
        <f t="shared" si="3"/>
        <v>37.75416666666667</v>
      </c>
      <c r="J40" s="342">
        <f t="shared" si="10"/>
        <v>37.75416666666667</v>
      </c>
      <c r="K40" s="342">
        <f t="shared" ca="1" si="11"/>
        <v>2763.9454266666667</v>
      </c>
      <c r="L40" s="342">
        <f t="shared" si="4"/>
        <v>3.83</v>
      </c>
      <c r="T40" s="106">
        <f>H20+36+H21</f>
        <v>57</v>
      </c>
      <c r="V40" s="67">
        <f t="shared" si="12"/>
        <v>-1</v>
      </c>
      <c r="W40" s="64">
        <f t="shared" si="14"/>
        <v>-1</v>
      </c>
      <c r="X40" s="77">
        <f t="shared" si="13"/>
        <v>5</v>
      </c>
      <c r="Y40" s="77">
        <f t="shared" si="13"/>
        <v>2</v>
      </c>
      <c r="AA40" s="323">
        <v>2.1872727272727273E-2</v>
      </c>
      <c r="AB40" s="16">
        <v>1</v>
      </c>
      <c r="AC40" s="319"/>
      <c r="AD40" s="319"/>
      <c r="AE40" s="344">
        <v>8.0000000000000002E-3</v>
      </c>
    </row>
    <row r="41" spans="1:31" ht="15" x14ac:dyDescent="0.2">
      <c r="A41" s="343">
        <f t="shared" si="5"/>
        <v>45</v>
      </c>
      <c r="B41" s="342">
        <f t="shared" ca="1" si="0"/>
        <v>8.0000000000000002E-3</v>
      </c>
      <c r="C41" s="343">
        <f t="shared" si="1"/>
        <v>2.1872727272727273E-2</v>
      </c>
      <c r="D41" s="343">
        <f t="shared" si="6"/>
        <v>0</v>
      </c>
      <c r="E41" s="342">
        <f t="shared" ca="1" si="7"/>
        <v>0.04</v>
      </c>
      <c r="F41" s="342">
        <f t="shared" si="2"/>
        <v>3.6892</v>
      </c>
      <c r="G41" s="342">
        <f t="shared" ca="1" si="8"/>
        <v>3.7292000000000001</v>
      </c>
      <c r="H41" s="342">
        <f t="shared" si="9"/>
        <v>0</v>
      </c>
      <c r="I41" s="342">
        <f t="shared" ca="1" si="3"/>
        <v>36.262486666666668</v>
      </c>
      <c r="J41" s="342">
        <f t="shared" ca="1" si="10"/>
        <v>39.991686666666666</v>
      </c>
      <c r="K41" s="342">
        <f t="shared" ca="1" si="11"/>
        <v>2726.1912600000001</v>
      </c>
      <c r="L41" s="342">
        <f t="shared" si="4"/>
        <v>3.75</v>
      </c>
      <c r="S41" s="68" t="s">
        <v>16</v>
      </c>
      <c r="V41" s="67">
        <f t="shared" si="12"/>
        <v>-1</v>
      </c>
      <c r="W41" s="64">
        <f t="shared" si="14"/>
        <v>-1</v>
      </c>
      <c r="X41" s="77">
        <f t="shared" si="13"/>
        <v>4</v>
      </c>
      <c r="Y41" s="77">
        <f t="shared" si="13"/>
        <v>1</v>
      </c>
      <c r="AA41" s="323">
        <v>4.6390909090909094E-2</v>
      </c>
      <c r="AB41" s="16">
        <v>2</v>
      </c>
      <c r="AC41" s="319"/>
      <c r="AD41" s="319"/>
      <c r="AE41" s="324">
        <v>1.6E-2</v>
      </c>
    </row>
    <row r="42" spans="1:31" ht="15" x14ac:dyDescent="0.2">
      <c r="A42" s="343">
        <f t="shared" si="5"/>
        <v>44</v>
      </c>
      <c r="B42" s="342">
        <f t="shared" ca="1" si="0"/>
        <v>1.6E-2</v>
      </c>
      <c r="C42" s="343">
        <f t="shared" si="1"/>
        <v>4.6390909090909094E-2</v>
      </c>
      <c r="D42" s="343">
        <f t="shared" si="6"/>
        <v>0</v>
      </c>
      <c r="E42" s="342">
        <f t="shared" ca="1" si="7"/>
        <v>0.08</v>
      </c>
      <c r="F42" s="342">
        <f t="shared" si="2"/>
        <v>7.8246000000000002</v>
      </c>
      <c r="G42" s="342">
        <f t="shared" ca="1" si="8"/>
        <v>7.9046000000000003</v>
      </c>
      <c r="H42" s="342">
        <f t="shared" si="9"/>
        <v>0</v>
      </c>
      <c r="I42" s="342">
        <f t="shared" ca="1" si="3"/>
        <v>34.592326666666672</v>
      </c>
      <c r="J42" s="342">
        <f t="shared" ca="1" si="10"/>
        <v>42.496926666666674</v>
      </c>
      <c r="K42" s="342">
        <f t="shared" ca="1" si="11"/>
        <v>2686.1995733333333</v>
      </c>
      <c r="L42" s="342">
        <f t="shared" si="4"/>
        <v>3.67</v>
      </c>
      <c r="P42" s="67"/>
      <c r="S42" s="68">
        <f>H19/100</f>
        <v>0.4</v>
      </c>
      <c r="T42" s="64" t="s">
        <v>113</v>
      </c>
      <c r="V42" s="67">
        <f t="shared" si="12"/>
        <v>-1</v>
      </c>
      <c r="W42" s="64">
        <f t="shared" si="14"/>
        <v>-1</v>
      </c>
      <c r="X42" s="77">
        <f t="shared" si="13"/>
        <v>3</v>
      </c>
      <c r="Y42" s="77">
        <f t="shared" si="13"/>
        <v>0</v>
      </c>
      <c r="AA42" s="323">
        <v>6.8972727272727283E-2</v>
      </c>
      <c r="AB42" s="16">
        <v>3</v>
      </c>
      <c r="AC42" s="319"/>
      <c r="AD42" s="319"/>
      <c r="AE42" s="324">
        <v>2.4E-2</v>
      </c>
    </row>
    <row r="43" spans="1:31" ht="15" x14ac:dyDescent="0.2">
      <c r="A43" s="343">
        <f t="shared" si="5"/>
        <v>43</v>
      </c>
      <c r="B43" s="342">
        <f t="shared" ca="1" si="0"/>
        <v>2.4E-2</v>
      </c>
      <c r="C43" s="343">
        <f t="shared" si="1"/>
        <v>6.8972727272727283E-2</v>
      </c>
      <c r="D43" s="343">
        <f t="shared" si="6"/>
        <v>0</v>
      </c>
      <c r="E43" s="342">
        <f t="shared" ca="1" si="7"/>
        <v>0.12</v>
      </c>
      <c r="F43" s="342">
        <f t="shared" si="2"/>
        <v>11.633400000000002</v>
      </c>
      <c r="G43" s="342">
        <f t="shared" ca="1" si="8"/>
        <v>11.753400000000001</v>
      </c>
      <c r="H43" s="342">
        <f t="shared" si="9"/>
        <v>0</v>
      </c>
      <c r="I43" s="342">
        <f t="shared" ca="1" si="3"/>
        <v>33.052806666666662</v>
      </c>
      <c r="J43" s="342">
        <f t="shared" ca="1" si="10"/>
        <v>44.806206666666661</v>
      </c>
      <c r="K43" s="342">
        <f t="shared" ca="1" si="11"/>
        <v>2643.7026466666666</v>
      </c>
      <c r="L43" s="342">
        <f t="shared" si="4"/>
        <v>3.58</v>
      </c>
      <c r="P43" s="67"/>
      <c r="T43" s="64">
        <v>5.75</v>
      </c>
      <c r="V43" s="67">
        <f t="shared" si="12"/>
        <v>-1</v>
      </c>
      <c r="W43" s="64">
        <f t="shared" si="14"/>
        <v>-1</v>
      </c>
      <c r="X43" s="77">
        <f t="shared" si="13"/>
        <v>2</v>
      </c>
      <c r="Y43" s="77">
        <f t="shared" si="13"/>
        <v>-1</v>
      </c>
      <c r="AA43" s="323">
        <v>0.11683636363636364</v>
      </c>
      <c r="AB43" s="16">
        <v>4</v>
      </c>
      <c r="AC43" s="319"/>
      <c r="AD43" s="319"/>
      <c r="AE43" s="324">
        <v>3.2000000000000001E-2</v>
      </c>
    </row>
    <row r="44" spans="1:31" ht="15" x14ac:dyDescent="0.2">
      <c r="A44" s="343">
        <f t="shared" si="5"/>
        <v>42</v>
      </c>
      <c r="B44" s="342">
        <f t="shared" ca="1" si="0"/>
        <v>3.2000000000000001E-2</v>
      </c>
      <c r="C44" s="343">
        <f t="shared" si="1"/>
        <v>0.11683636363636364</v>
      </c>
      <c r="D44" s="343">
        <f t="shared" si="6"/>
        <v>0</v>
      </c>
      <c r="E44" s="342">
        <f t="shared" ca="1" si="7"/>
        <v>0.16</v>
      </c>
      <c r="F44" s="342">
        <f t="shared" si="2"/>
        <v>19.706399999999999</v>
      </c>
      <c r="G44" s="342">
        <f t="shared" ca="1" si="8"/>
        <v>19.866399999999999</v>
      </c>
      <c r="H44" s="342">
        <f t="shared" si="9"/>
        <v>0</v>
      </c>
      <c r="I44" s="342">
        <f t="shared" ca="1" si="3"/>
        <v>29.807606666666672</v>
      </c>
      <c r="J44" s="342">
        <f t="shared" ca="1" si="10"/>
        <v>49.674006666666671</v>
      </c>
      <c r="K44" s="342">
        <f t="shared" ca="1" si="11"/>
        <v>2598.89644</v>
      </c>
      <c r="L44" s="342">
        <f t="shared" si="4"/>
        <v>3.5</v>
      </c>
      <c r="P44" s="67"/>
      <c r="V44" s="67">
        <f t="shared" si="12"/>
        <v>-1</v>
      </c>
      <c r="W44" s="64">
        <f t="shared" si="14"/>
        <v>-1</v>
      </c>
      <c r="X44" s="77">
        <f t="shared" si="13"/>
        <v>1</v>
      </c>
      <c r="Y44" s="77">
        <f t="shared" si="13"/>
        <v>-2</v>
      </c>
      <c r="AA44" s="323">
        <v>0.14754545454545456</v>
      </c>
      <c r="AB44" s="16">
        <v>5</v>
      </c>
      <c r="AC44" s="319"/>
      <c r="AD44" s="319"/>
      <c r="AE44" s="324">
        <v>0.04</v>
      </c>
    </row>
    <row r="45" spans="1:31" ht="15" x14ac:dyDescent="0.2">
      <c r="A45" s="343">
        <f t="shared" si="5"/>
        <v>41</v>
      </c>
      <c r="B45" s="342">
        <f t="shared" ca="1" si="0"/>
        <v>0.04</v>
      </c>
      <c r="C45" s="343">
        <f t="shared" si="1"/>
        <v>0.14754545454545456</v>
      </c>
      <c r="D45" s="343">
        <f t="shared" si="6"/>
        <v>0</v>
      </c>
      <c r="E45" s="342">
        <f t="shared" ca="1" si="7"/>
        <v>0.2</v>
      </c>
      <c r="F45" s="342">
        <f t="shared" si="2"/>
        <v>24.886000000000003</v>
      </c>
      <c r="G45" s="342">
        <f t="shared" ca="1" si="8"/>
        <v>25.086000000000002</v>
      </c>
      <c r="H45" s="342">
        <f t="shared" si="9"/>
        <v>0</v>
      </c>
      <c r="I45" s="342">
        <f t="shared" ca="1" si="3"/>
        <v>27.719766666666665</v>
      </c>
      <c r="J45" s="342">
        <f t="shared" ca="1" si="10"/>
        <v>52.805766666666671</v>
      </c>
      <c r="K45" s="342">
        <f t="shared" ca="1" si="11"/>
        <v>2549.2224333333334</v>
      </c>
      <c r="L45" s="342">
        <f t="shared" si="4"/>
        <v>3.42</v>
      </c>
      <c r="P45" s="67"/>
      <c r="V45" s="67">
        <f t="shared" si="12"/>
        <v>1</v>
      </c>
      <c r="W45" s="64">
        <f t="shared" si="14"/>
        <v>1</v>
      </c>
      <c r="X45" s="77">
        <f t="shared" si="13"/>
        <v>0</v>
      </c>
      <c r="Y45" s="77">
        <f t="shared" si="13"/>
        <v>-3</v>
      </c>
      <c r="AA45" s="323">
        <v>0.17056363636363636</v>
      </c>
      <c r="AB45" s="16">
        <v>6</v>
      </c>
      <c r="AC45" s="319"/>
      <c r="AD45" s="319"/>
      <c r="AE45" s="324">
        <v>4.8000000000000001E-2</v>
      </c>
    </row>
    <row r="46" spans="1:31" ht="15" x14ac:dyDescent="0.2">
      <c r="A46" s="343">
        <f t="shared" si="5"/>
        <v>40</v>
      </c>
      <c r="B46" s="342">
        <f t="shared" ca="1" si="0"/>
        <v>4.8000000000000001E-2</v>
      </c>
      <c r="C46" s="343">
        <f t="shared" si="1"/>
        <v>0.17056363636363636</v>
      </c>
      <c r="D46" s="343">
        <f t="shared" si="6"/>
        <v>0</v>
      </c>
      <c r="E46" s="342">
        <f t="shared" ca="1" si="7"/>
        <v>0.24</v>
      </c>
      <c r="F46" s="342">
        <f t="shared" si="2"/>
        <v>28.7684</v>
      </c>
      <c r="G46" s="342">
        <f t="shared" ca="1" si="8"/>
        <v>29.008399999999998</v>
      </c>
      <c r="H46" s="342">
        <f t="shared" si="9"/>
        <v>0</v>
      </c>
      <c r="I46" s="342">
        <f t="shared" ca="1" si="3"/>
        <v>26.150806666666671</v>
      </c>
      <c r="J46" s="342">
        <f t="shared" ca="1" si="10"/>
        <v>55.15920666666667</v>
      </c>
      <c r="K46" s="342">
        <f t="shared" ca="1" si="11"/>
        <v>2496.4166666666665</v>
      </c>
      <c r="L46" s="342">
        <f t="shared" si="4"/>
        <v>3.33</v>
      </c>
      <c r="P46" s="67"/>
      <c r="V46" s="67">
        <f t="shared" si="12"/>
        <v>2</v>
      </c>
      <c r="W46" s="64">
        <f t="shared" si="14"/>
        <v>2</v>
      </c>
      <c r="X46" s="77">
        <f t="shared" si="13"/>
        <v>-1</v>
      </c>
      <c r="Y46" s="77">
        <f t="shared" si="13"/>
        <v>-4</v>
      </c>
      <c r="AA46" s="323">
        <v>0.1896818181818182</v>
      </c>
      <c r="AB46" s="16">
        <v>7</v>
      </c>
      <c r="AC46" s="319"/>
      <c r="AD46" s="319"/>
      <c r="AE46" s="324">
        <v>5.6000000000000001E-2</v>
      </c>
    </row>
    <row r="47" spans="1:31" ht="15" x14ac:dyDescent="0.2">
      <c r="A47" s="343">
        <f t="shared" si="5"/>
        <v>39</v>
      </c>
      <c r="B47" s="342">
        <f t="shared" ca="1" si="0"/>
        <v>5.6000000000000001E-2</v>
      </c>
      <c r="C47" s="343">
        <f t="shared" si="1"/>
        <v>0.1896818181818182</v>
      </c>
      <c r="D47" s="343">
        <f t="shared" si="6"/>
        <v>0</v>
      </c>
      <c r="E47" s="342">
        <f t="shared" ca="1" si="7"/>
        <v>0.28000000000000003</v>
      </c>
      <c r="F47" s="342">
        <f t="shared" si="2"/>
        <v>31.993000000000002</v>
      </c>
      <c r="G47" s="342">
        <f t="shared" ca="1" si="8"/>
        <v>32.273000000000003</v>
      </c>
      <c r="H47" s="342">
        <f t="shared" si="9"/>
        <v>0</v>
      </c>
      <c r="I47" s="342">
        <f t="shared" ca="1" si="3"/>
        <v>24.844966666666668</v>
      </c>
      <c r="J47" s="342">
        <f t="shared" ca="1" si="10"/>
        <v>57.117966666666675</v>
      </c>
      <c r="K47" s="342">
        <f t="shared" ca="1" si="11"/>
        <v>2441.2574599999998</v>
      </c>
      <c r="L47" s="342">
        <f t="shared" si="4"/>
        <v>3.25</v>
      </c>
      <c r="V47" s="67">
        <f t="shared" si="12"/>
        <v>3</v>
      </c>
      <c r="W47" s="64">
        <f t="shared" si="14"/>
        <v>3</v>
      </c>
      <c r="X47" s="77">
        <f t="shared" si="13"/>
        <v>-2</v>
      </c>
      <c r="Y47" s="77">
        <f t="shared" si="13"/>
        <v>-5</v>
      </c>
      <c r="AA47" s="323">
        <v>0.20620909090909093</v>
      </c>
      <c r="AB47" s="16">
        <v>8</v>
      </c>
      <c r="AC47" s="319"/>
      <c r="AD47" s="325"/>
      <c r="AE47" s="324">
        <v>6.4000000000000001E-2</v>
      </c>
    </row>
    <row r="48" spans="1:31" ht="15" x14ac:dyDescent="0.2">
      <c r="A48" s="343">
        <f t="shared" si="5"/>
        <v>38</v>
      </c>
      <c r="B48" s="342">
        <f t="shared" ca="1" si="0"/>
        <v>6.4000000000000001E-2</v>
      </c>
      <c r="C48" s="343">
        <f t="shared" si="1"/>
        <v>0.20620909090909093</v>
      </c>
      <c r="D48" s="343">
        <f t="shared" si="6"/>
        <v>0</v>
      </c>
      <c r="E48" s="342">
        <f t="shared" ca="1" si="7"/>
        <v>0.32</v>
      </c>
      <c r="F48" s="342">
        <f t="shared" si="2"/>
        <v>34.7806</v>
      </c>
      <c r="G48" s="342">
        <f t="shared" ca="1" si="8"/>
        <v>35.1006</v>
      </c>
      <c r="H48" s="342">
        <f t="shared" si="9"/>
        <v>0</v>
      </c>
      <c r="I48" s="342">
        <f t="shared" ca="1" si="3"/>
        <v>23.713926666666669</v>
      </c>
      <c r="J48" s="342">
        <f t="shared" ca="1" si="10"/>
        <v>58.814526666666666</v>
      </c>
      <c r="K48" s="342">
        <f t="shared" ca="1" si="11"/>
        <v>2384.1394933333331</v>
      </c>
      <c r="L48" s="342">
        <f t="shared" si="4"/>
        <v>3.17</v>
      </c>
      <c r="V48" s="67">
        <f t="shared" si="12"/>
        <v>4</v>
      </c>
      <c r="W48" s="64">
        <f t="shared" si="14"/>
        <v>4</v>
      </c>
      <c r="X48" s="77">
        <f t="shared" si="13"/>
        <v>-3</v>
      </c>
      <c r="Y48" s="77">
        <f t="shared" si="13"/>
        <v>-6</v>
      </c>
      <c r="AA48" s="323">
        <v>0.22082727272727273</v>
      </c>
      <c r="AB48" s="16">
        <v>9</v>
      </c>
      <c r="AC48" s="319"/>
      <c r="AD48" s="325"/>
      <c r="AE48" s="324">
        <v>7.1999999999999995E-2</v>
      </c>
    </row>
    <row r="49" spans="1:31" ht="15" x14ac:dyDescent="0.2">
      <c r="A49" s="343">
        <f t="shared" si="5"/>
        <v>37</v>
      </c>
      <c r="B49" s="342">
        <f t="shared" ca="1" si="0"/>
        <v>7.1999999999999995E-2</v>
      </c>
      <c r="C49" s="343">
        <f t="shared" si="1"/>
        <v>0.22082727272727273</v>
      </c>
      <c r="D49" s="343">
        <f t="shared" si="6"/>
        <v>0</v>
      </c>
      <c r="E49" s="342">
        <f t="shared" ca="1" si="7"/>
        <v>0.36</v>
      </c>
      <c r="F49" s="342">
        <f t="shared" si="2"/>
        <v>37.246200000000002</v>
      </c>
      <c r="G49" s="342">
        <f t="shared" ca="1" si="8"/>
        <v>37.606200000000001</v>
      </c>
      <c r="H49" s="342">
        <f t="shared" si="9"/>
        <v>0</v>
      </c>
      <c r="I49" s="342">
        <f t="shared" ca="1" si="3"/>
        <v>22.711686666666669</v>
      </c>
      <c r="J49" s="342">
        <f t="shared" ca="1" si="10"/>
        <v>60.317886666666666</v>
      </c>
      <c r="K49" s="342">
        <f t="shared" ca="1" si="11"/>
        <v>2325.3249666666666</v>
      </c>
      <c r="L49" s="342">
        <f t="shared" si="4"/>
        <v>3.08</v>
      </c>
      <c r="V49" s="67">
        <f t="shared" si="12"/>
        <v>5</v>
      </c>
      <c r="W49" s="64">
        <f t="shared" si="14"/>
        <v>5</v>
      </c>
      <c r="X49" s="77">
        <f t="shared" si="13"/>
        <v>-4</v>
      </c>
      <c r="Y49" s="77">
        <f t="shared" si="13"/>
        <v>-7</v>
      </c>
      <c r="AA49" s="323">
        <v>0.23394545454545457</v>
      </c>
      <c r="AB49" s="16">
        <v>10</v>
      </c>
      <c r="AC49" s="319"/>
      <c r="AD49" s="325"/>
      <c r="AE49" s="324">
        <v>0.08</v>
      </c>
    </row>
    <row r="50" spans="1:31" ht="15" x14ac:dyDescent="0.2">
      <c r="A50" s="343">
        <f t="shared" si="5"/>
        <v>36</v>
      </c>
      <c r="B50" s="342">
        <f t="shared" ca="1" si="0"/>
        <v>0.08</v>
      </c>
      <c r="C50" s="343">
        <f t="shared" si="1"/>
        <v>0.23394545454545457</v>
      </c>
      <c r="D50" s="343">
        <f t="shared" si="6"/>
        <v>0</v>
      </c>
      <c r="E50" s="342">
        <f t="shared" ca="1" si="7"/>
        <v>0.4</v>
      </c>
      <c r="F50" s="342">
        <f t="shared" si="2"/>
        <v>39.458800000000004</v>
      </c>
      <c r="G50" s="342">
        <f t="shared" ca="1" si="8"/>
        <v>39.858800000000002</v>
      </c>
      <c r="H50" s="342">
        <f t="shared" si="9"/>
        <v>0</v>
      </c>
      <c r="I50" s="342">
        <f t="shared" ca="1" si="3"/>
        <v>21.810646666666671</v>
      </c>
      <c r="J50" s="342">
        <f t="shared" ca="1" si="10"/>
        <v>61.669446666666673</v>
      </c>
      <c r="K50" s="342">
        <f t="shared" ca="1" si="11"/>
        <v>2265.0070799999999</v>
      </c>
      <c r="L50" s="342">
        <f t="shared" si="4"/>
        <v>3</v>
      </c>
      <c r="V50" s="67">
        <f t="shared" si="12"/>
        <v>6</v>
      </c>
      <c r="W50" s="64">
        <f t="shared" si="14"/>
        <v>6</v>
      </c>
      <c r="X50" s="77">
        <f t="shared" ref="X50:Y65" si="15">X49-1</f>
        <v>-5</v>
      </c>
      <c r="Y50" s="77">
        <f t="shared" si="15"/>
        <v>-8</v>
      </c>
      <c r="AA50" s="323">
        <v>0.24586363636363637</v>
      </c>
      <c r="AB50" s="16">
        <v>11</v>
      </c>
      <c r="AC50" s="319"/>
      <c r="AD50" s="325"/>
      <c r="AE50" s="324">
        <v>8.7999999999999995E-2</v>
      </c>
    </row>
    <row r="51" spans="1:31" ht="15" x14ac:dyDescent="0.2">
      <c r="A51" s="343">
        <f t="shared" si="5"/>
        <v>35</v>
      </c>
      <c r="B51" s="342">
        <f t="shared" ca="1" si="0"/>
        <v>8.7999999999999995E-2</v>
      </c>
      <c r="C51" s="343">
        <f t="shared" si="1"/>
        <v>0.24586363636363637</v>
      </c>
      <c r="D51" s="343">
        <f t="shared" si="6"/>
        <v>0</v>
      </c>
      <c r="E51" s="342">
        <f t="shared" ca="1" si="7"/>
        <v>0.43999999999999995</v>
      </c>
      <c r="F51" s="342">
        <f t="shared" si="2"/>
        <v>41.469000000000001</v>
      </c>
      <c r="G51" s="342">
        <f t="shared" ca="1" si="8"/>
        <v>41.908999999999999</v>
      </c>
      <c r="H51" s="342">
        <f t="shared" si="9"/>
        <v>0</v>
      </c>
      <c r="I51" s="342">
        <f t="shared" ca="1" si="3"/>
        <v>20.99056666666667</v>
      </c>
      <c r="J51" s="342">
        <f t="shared" ca="1" si="10"/>
        <v>62.899566666666672</v>
      </c>
      <c r="K51" s="342">
        <f t="shared" ca="1" si="11"/>
        <v>2203.3376333333331</v>
      </c>
      <c r="L51" s="342">
        <f t="shared" si="4"/>
        <v>2.92</v>
      </c>
      <c r="V51" s="67">
        <f t="shared" si="12"/>
        <v>7</v>
      </c>
      <c r="W51" s="64">
        <f t="shared" si="14"/>
        <v>7</v>
      </c>
      <c r="X51" s="77">
        <f t="shared" si="15"/>
        <v>-6</v>
      </c>
      <c r="Y51" s="77">
        <f t="shared" si="15"/>
        <v>-9</v>
      </c>
      <c r="AA51" s="323">
        <v>0.25671818181818185</v>
      </c>
      <c r="AB51" s="16">
        <v>12</v>
      </c>
      <c r="AC51" s="319"/>
      <c r="AD51" s="325"/>
      <c r="AE51" s="324">
        <v>9.6000000000000002E-2</v>
      </c>
    </row>
    <row r="52" spans="1:31" ht="15" x14ac:dyDescent="0.2">
      <c r="A52" s="343">
        <f t="shared" si="5"/>
        <v>34</v>
      </c>
      <c r="B52" s="342">
        <f t="shared" ca="1" si="0"/>
        <v>9.6000000000000002E-2</v>
      </c>
      <c r="C52" s="343">
        <f t="shared" si="1"/>
        <v>0.25671818181818185</v>
      </c>
      <c r="D52" s="343">
        <f t="shared" si="6"/>
        <v>0</v>
      </c>
      <c r="E52" s="342">
        <f t="shared" ca="1" si="7"/>
        <v>0.48</v>
      </c>
      <c r="F52" s="342">
        <f t="shared" si="2"/>
        <v>43.299800000000005</v>
      </c>
      <c r="G52" s="342">
        <f t="shared" ca="1" si="8"/>
        <v>43.779800000000002</v>
      </c>
      <c r="H52" s="342">
        <f t="shared" si="9"/>
        <v>0</v>
      </c>
      <c r="I52" s="342">
        <f t="shared" ca="1" si="3"/>
        <v>20.24224666666667</v>
      </c>
      <c r="J52" s="342">
        <f t="shared" ca="1" si="10"/>
        <v>64.022046666666668</v>
      </c>
      <c r="K52" s="342">
        <f t="shared" ca="1" si="11"/>
        <v>2140.4380666666666</v>
      </c>
      <c r="L52" s="342">
        <f t="shared" si="4"/>
        <v>2.83</v>
      </c>
      <c r="V52" s="67">
        <f t="shared" si="12"/>
        <v>8</v>
      </c>
      <c r="W52" s="64">
        <f t="shared" si="14"/>
        <v>8</v>
      </c>
      <c r="X52" s="77">
        <f t="shared" si="15"/>
        <v>-7</v>
      </c>
      <c r="Y52" s="77">
        <f t="shared" si="15"/>
        <v>-10</v>
      </c>
      <c r="AA52" s="323">
        <v>0.26669999999999999</v>
      </c>
      <c r="AB52" s="16">
        <v>13</v>
      </c>
      <c r="AC52" s="319"/>
      <c r="AD52" s="325"/>
      <c r="AE52" s="324">
        <v>0.112</v>
      </c>
    </row>
    <row r="53" spans="1:31" ht="15" x14ac:dyDescent="0.2">
      <c r="A53" s="343">
        <f t="shared" si="5"/>
        <v>33</v>
      </c>
      <c r="B53" s="342">
        <f t="shared" ca="1" si="0"/>
        <v>0.112</v>
      </c>
      <c r="C53" s="343">
        <f t="shared" si="1"/>
        <v>0.26669999999999999</v>
      </c>
      <c r="D53" s="343">
        <f t="shared" si="6"/>
        <v>0</v>
      </c>
      <c r="E53" s="342">
        <f t="shared" ca="1" si="7"/>
        <v>0.56000000000000005</v>
      </c>
      <c r="F53" s="342">
        <f t="shared" si="2"/>
        <v>44.983399999999996</v>
      </c>
      <c r="G53" s="342">
        <f t="shared" ca="1" si="8"/>
        <v>45.543399999999998</v>
      </c>
      <c r="H53" s="342">
        <f t="shared" si="9"/>
        <v>0</v>
      </c>
      <c r="I53" s="342">
        <f t="shared" ca="1" si="3"/>
        <v>19.536806666666671</v>
      </c>
      <c r="J53" s="342">
        <f t="shared" ca="1" si="10"/>
        <v>65.080206666666669</v>
      </c>
      <c r="K53" s="342">
        <f t="shared" ca="1" si="11"/>
        <v>2076.4160200000001</v>
      </c>
      <c r="L53" s="342">
        <f t="shared" si="4"/>
        <v>2.75</v>
      </c>
      <c r="V53" s="67">
        <f t="shared" si="12"/>
        <v>9</v>
      </c>
      <c r="W53" s="64">
        <f t="shared" si="14"/>
        <v>9</v>
      </c>
      <c r="X53" s="77">
        <f t="shared" si="15"/>
        <v>-8</v>
      </c>
      <c r="Y53" s="77">
        <f t="shared" si="15"/>
        <v>-11</v>
      </c>
      <c r="AA53" s="323">
        <v>0.27591818181818184</v>
      </c>
      <c r="AB53" s="16">
        <v>14</v>
      </c>
      <c r="AC53" s="319"/>
      <c r="AD53" s="325"/>
      <c r="AE53" s="324">
        <v>0.12</v>
      </c>
    </row>
    <row r="54" spans="1:31" ht="15" x14ac:dyDescent="0.2">
      <c r="A54" s="343">
        <f t="shared" si="5"/>
        <v>32</v>
      </c>
      <c r="B54" s="342">
        <f t="shared" ca="1" si="0"/>
        <v>0.12</v>
      </c>
      <c r="C54" s="343">
        <f t="shared" si="1"/>
        <v>0.27591818181818184</v>
      </c>
      <c r="D54" s="343">
        <f t="shared" si="6"/>
        <v>0</v>
      </c>
      <c r="E54" s="342">
        <f t="shared" ca="1" si="7"/>
        <v>0.6</v>
      </c>
      <c r="F54" s="342">
        <f t="shared" si="2"/>
        <v>46.538200000000003</v>
      </c>
      <c r="G54" s="342">
        <f t="shared" ca="1" si="8"/>
        <v>47.138200000000005</v>
      </c>
      <c r="H54" s="342">
        <f t="shared" si="9"/>
        <v>0</v>
      </c>
      <c r="I54" s="342">
        <f t="shared" ca="1" si="3"/>
        <v>18.898886666666666</v>
      </c>
      <c r="J54" s="342">
        <f t="shared" ca="1" si="10"/>
        <v>66.037086666666667</v>
      </c>
      <c r="K54" s="342">
        <f t="shared" ca="1" si="11"/>
        <v>2011.3358133333334</v>
      </c>
      <c r="L54" s="342">
        <f t="shared" si="4"/>
        <v>2.67</v>
      </c>
      <c r="V54" s="67">
        <f t="shared" si="12"/>
        <v>10</v>
      </c>
      <c r="W54" s="64">
        <f t="shared" si="14"/>
        <v>10</v>
      </c>
      <c r="X54" s="77">
        <f t="shared" si="15"/>
        <v>-9</v>
      </c>
      <c r="Y54" s="77">
        <f t="shared" si="15"/>
        <v>-12</v>
      </c>
      <c r="AA54" s="323">
        <v>0.2844272727272727</v>
      </c>
      <c r="AB54" s="16">
        <v>15</v>
      </c>
      <c r="AC54" s="319"/>
      <c r="AD54" s="325"/>
      <c r="AE54" s="324">
        <v>0.128</v>
      </c>
    </row>
    <row r="55" spans="1:31" ht="15" x14ac:dyDescent="0.2">
      <c r="A55" s="343">
        <f t="shared" si="5"/>
        <v>31</v>
      </c>
      <c r="B55" s="342">
        <f t="shared" ca="1" si="0"/>
        <v>0.128</v>
      </c>
      <c r="C55" s="343">
        <f t="shared" si="1"/>
        <v>0.2844272727272727</v>
      </c>
      <c r="D55" s="343">
        <f t="shared" si="6"/>
        <v>0</v>
      </c>
      <c r="E55" s="342">
        <f t="shared" ca="1" si="7"/>
        <v>0.64</v>
      </c>
      <c r="F55" s="342">
        <f t="shared" si="2"/>
        <v>47.973399999999991</v>
      </c>
      <c r="G55" s="342">
        <f t="shared" ca="1" si="8"/>
        <v>48.613399999999992</v>
      </c>
      <c r="H55" s="342">
        <f t="shared" si="9"/>
        <v>0</v>
      </c>
      <c r="I55" s="342">
        <f t="shared" ca="1" si="3"/>
        <v>18.308806666666673</v>
      </c>
      <c r="J55" s="342">
        <f t="shared" ca="1" si="10"/>
        <v>66.922206666666668</v>
      </c>
      <c r="K55" s="342">
        <f t="shared" ca="1" si="11"/>
        <v>1945.2987266666667</v>
      </c>
      <c r="L55" s="342">
        <f t="shared" si="4"/>
        <v>2.58</v>
      </c>
      <c r="V55" s="67">
        <f t="shared" si="12"/>
        <v>11</v>
      </c>
      <c r="W55" s="64">
        <f t="shared" si="14"/>
        <v>11</v>
      </c>
      <c r="X55" s="77">
        <f t="shared" si="15"/>
        <v>-10</v>
      </c>
      <c r="Y55" s="77">
        <f t="shared" si="15"/>
        <v>-13</v>
      </c>
      <c r="AA55" s="323">
        <v>0.29236363636363638</v>
      </c>
      <c r="AB55" s="16">
        <v>16</v>
      </c>
      <c r="AC55" s="319"/>
      <c r="AD55" s="325"/>
      <c r="AE55" s="324">
        <v>0.13600000000000001</v>
      </c>
    </row>
    <row r="56" spans="1:31" ht="15" x14ac:dyDescent="0.2">
      <c r="A56" s="343">
        <f t="shared" si="5"/>
        <v>30</v>
      </c>
      <c r="B56" s="342">
        <f t="shared" ca="1" si="0"/>
        <v>0.13600000000000001</v>
      </c>
      <c r="C56" s="343">
        <f t="shared" si="1"/>
        <v>0.29236363636363638</v>
      </c>
      <c r="D56" s="343">
        <f t="shared" si="6"/>
        <v>0</v>
      </c>
      <c r="E56" s="342">
        <f t="shared" ca="1" si="7"/>
        <v>0.68</v>
      </c>
      <c r="F56" s="342">
        <f t="shared" si="2"/>
        <v>49.311999999999998</v>
      </c>
      <c r="G56" s="342">
        <f t="shared" ca="1" si="8"/>
        <v>49.991999999999997</v>
      </c>
      <c r="H56" s="342">
        <f t="shared" si="9"/>
        <v>0</v>
      </c>
      <c r="I56" s="342">
        <f t="shared" ca="1" si="3"/>
        <v>17.75736666666667</v>
      </c>
      <c r="J56" s="342">
        <f t="shared" ca="1" si="10"/>
        <v>67.749366666666674</v>
      </c>
      <c r="K56" s="342">
        <f t="shared" ca="1" si="11"/>
        <v>1878.37652</v>
      </c>
      <c r="L56" s="342">
        <f t="shared" si="4"/>
        <v>2.5</v>
      </c>
      <c r="V56" s="67">
        <f t="shared" si="12"/>
        <v>12</v>
      </c>
      <c r="W56" s="64">
        <f t="shared" si="14"/>
        <v>12</v>
      </c>
      <c r="X56" s="77">
        <f t="shared" si="15"/>
        <v>-11</v>
      </c>
      <c r="Y56" s="77">
        <f t="shared" si="15"/>
        <v>-14</v>
      </c>
      <c r="AA56" s="323">
        <v>0.2997818181818182</v>
      </c>
      <c r="AB56" s="16">
        <v>17</v>
      </c>
      <c r="AC56" s="319"/>
      <c r="AD56" s="325"/>
      <c r="AE56" s="324">
        <v>0.14399999999999999</v>
      </c>
    </row>
    <row r="57" spans="1:31" ht="15" x14ac:dyDescent="0.2">
      <c r="A57" s="343">
        <f t="shared" si="5"/>
        <v>29</v>
      </c>
      <c r="B57" s="342">
        <f t="shared" ca="1" si="0"/>
        <v>0.14399999999999999</v>
      </c>
      <c r="C57" s="343">
        <f t="shared" si="1"/>
        <v>0.2997818181818182</v>
      </c>
      <c r="D57" s="343">
        <f t="shared" si="6"/>
        <v>0</v>
      </c>
      <c r="E57" s="342">
        <f t="shared" ca="1" si="7"/>
        <v>0.72</v>
      </c>
      <c r="F57" s="342">
        <f t="shared" si="2"/>
        <v>50.563200000000002</v>
      </c>
      <c r="G57" s="342">
        <f t="shared" ca="1" si="8"/>
        <v>51.283200000000001</v>
      </c>
      <c r="H57" s="342">
        <f t="shared" si="9"/>
        <v>0</v>
      </c>
      <c r="I57" s="342">
        <f t="shared" ca="1" si="3"/>
        <v>17.240886666666668</v>
      </c>
      <c r="J57" s="342">
        <f t="shared" ca="1" si="10"/>
        <v>68.524086666666676</v>
      </c>
      <c r="K57" s="342">
        <f t="shared" ca="1" si="11"/>
        <v>1810.6271533333334</v>
      </c>
      <c r="L57" s="342">
        <f t="shared" si="4"/>
        <v>2.42</v>
      </c>
      <c r="V57" s="67">
        <f t="shared" si="12"/>
        <v>13</v>
      </c>
      <c r="W57" s="64">
        <f t="shared" si="14"/>
        <v>13</v>
      </c>
      <c r="X57" s="77">
        <f t="shared" si="15"/>
        <v>-12</v>
      </c>
      <c r="Y57" s="77">
        <f t="shared" si="15"/>
        <v>-15</v>
      </c>
      <c r="AA57" s="323">
        <v>0.30673636363636364</v>
      </c>
      <c r="AB57" s="16">
        <v>18</v>
      </c>
      <c r="AC57" s="319"/>
      <c r="AD57" s="325"/>
      <c r="AE57" s="324">
        <v>0.152</v>
      </c>
    </row>
    <row r="58" spans="1:31" ht="15" x14ac:dyDescent="0.2">
      <c r="A58" s="343">
        <f t="shared" si="5"/>
        <v>28</v>
      </c>
      <c r="B58" s="342">
        <f t="shared" ca="1" si="0"/>
        <v>0.152</v>
      </c>
      <c r="C58" s="343">
        <f t="shared" si="1"/>
        <v>0.30673636363636364</v>
      </c>
      <c r="D58" s="343">
        <f t="shared" si="6"/>
        <v>0</v>
      </c>
      <c r="E58" s="342">
        <f t="shared" ca="1" si="7"/>
        <v>0.76</v>
      </c>
      <c r="F58" s="342">
        <f t="shared" si="2"/>
        <v>51.736199999999997</v>
      </c>
      <c r="G58" s="342">
        <f t="shared" ca="1" si="8"/>
        <v>52.496199999999995</v>
      </c>
      <c r="H58" s="342">
        <f t="shared" si="9"/>
        <v>0</v>
      </c>
      <c r="I58" s="342">
        <f t="shared" ca="1" si="3"/>
        <v>16.755686666666673</v>
      </c>
      <c r="J58" s="342">
        <f t="shared" ca="1" si="10"/>
        <v>69.251886666666664</v>
      </c>
      <c r="K58" s="342">
        <f t="shared" ca="1" si="11"/>
        <v>1742.1030666666668</v>
      </c>
      <c r="L58" s="342">
        <f t="shared" si="4"/>
        <v>2.33</v>
      </c>
      <c r="V58" s="67">
        <f t="shared" si="12"/>
        <v>14</v>
      </c>
      <c r="W58" s="64">
        <f t="shared" si="14"/>
        <v>14</v>
      </c>
      <c r="X58" s="77">
        <f t="shared" si="15"/>
        <v>-13</v>
      </c>
      <c r="Y58" s="77">
        <f t="shared" si="15"/>
        <v>-16</v>
      </c>
      <c r="AA58" s="323">
        <v>0.31325454545454551</v>
      </c>
      <c r="AB58" s="16">
        <v>19</v>
      </c>
      <c r="AC58" s="319"/>
      <c r="AD58" s="325"/>
      <c r="AE58" s="324">
        <v>0.16</v>
      </c>
    </row>
    <row r="59" spans="1:31" ht="15" x14ac:dyDescent="0.2">
      <c r="A59" s="343">
        <f t="shared" si="5"/>
        <v>27</v>
      </c>
      <c r="B59" s="342">
        <f t="shared" ca="1" si="0"/>
        <v>0.16</v>
      </c>
      <c r="C59" s="343">
        <f t="shared" si="1"/>
        <v>0.31325454545454551</v>
      </c>
      <c r="D59" s="343">
        <f t="shared" si="6"/>
        <v>0</v>
      </c>
      <c r="E59" s="342">
        <f t="shared" ca="1" si="7"/>
        <v>0.8</v>
      </c>
      <c r="F59" s="342">
        <f t="shared" si="2"/>
        <v>52.835600000000007</v>
      </c>
      <c r="G59" s="342">
        <f t="shared" ca="1" si="8"/>
        <v>53.635600000000004</v>
      </c>
      <c r="H59" s="342">
        <f t="shared" si="9"/>
        <v>0</v>
      </c>
      <c r="I59" s="342">
        <f t="shared" ca="1" si="3"/>
        <v>16.299926666666668</v>
      </c>
      <c r="J59" s="342">
        <f t="shared" ca="1" si="10"/>
        <v>69.935526666666675</v>
      </c>
      <c r="K59" s="342">
        <f t="shared" ca="1" si="11"/>
        <v>1672.8511800000001</v>
      </c>
      <c r="L59" s="342">
        <f t="shared" si="4"/>
        <v>2.25</v>
      </c>
      <c r="V59" s="67">
        <f t="shared" si="12"/>
        <v>15</v>
      </c>
      <c r="W59" s="64">
        <f t="shared" si="14"/>
        <v>15</v>
      </c>
      <c r="X59" s="77">
        <f t="shared" si="15"/>
        <v>-14</v>
      </c>
      <c r="Y59" s="77">
        <f t="shared" si="15"/>
        <v>-17</v>
      </c>
      <c r="AA59" s="323">
        <v>0.31941818181818182</v>
      </c>
      <c r="AB59" s="16">
        <v>20</v>
      </c>
      <c r="AC59" s="325"/>
      <c r="AD59" s="325"/>
      <c r="AE59" s="324">
        <v>0.16</v>
      </c>
    </row>
    <row r="60" spans="1:31" ht="15" x14ac:dyDescent="0.2">
      <c r="A60" s="343">
        <f t="shared" si="5"/>
        <v>26</v>
      </c>
      <c r="B60" s="342">
        <f t="shared" ca="1" si="0"/>
        <v>0.16</v>
      </c>
      <c r="C60" s="343">
        <f t="shared" si="1"/>
        <v>0.31941818181818182</v>
      </c>
      <c r="D60" s="343">
        <f t="shared" si="6"/>
        <v>0</v>
      </c>
      <c r="E60" s="342">
        <f t="shared" ca="1" si="7"/>
        <v>0.8</v>
      </c>
      <c r="F60" s="342">
        <f t="shared" si="2"/>
        <v>53.8752</v>
      </c>
      <c r="G60" s="342">
        <f t="shared" ca="1" si="8"/>
        <v>54.675199999999997</v>
      </c>
      <c r="H60" s="342">
        <f t="shared" si="9"/>
        <v>0</v>
      </c>
      <c r="I60" s="342">
        <f t="shared" ca="1" si="3"/>
        <v>15.88408666666667</v>
      </c>
      <c r="J60" s="342">
        <f t="shared" ca="1" si="10"/>
        <v>70.559286666666665</v>
      </c>
      <c r="K60" s="342">
        <f t="shared" ca="1" si="11"/>
        <v>1602.9156533333335</v>
      </c>
      <c r="L60" s="342">
        <f t="shared" si="4"/>
        <v>2.17</v>
      </c>
      <c r="V60" s="67">
        <f t="shared" si="12"/>
        <v>16</v>
      </c>
      <c r="W60" s="64">
        <f t="shared" si="14"/>
        <v>16</v>
      </c>
      <c r="X60" s="77">
        <f t="shared" si="15"/>
        <v>-15</v>
      </c>
      <c r="Y60" s="77">
        <f>Y59-1</f>
        <v>-18</v>
      </c>
      <c r="AA60" s="323">
        <v>0.32519999999999999</v>
      </c>
      <c r="AB60" s="16">
        <v>21</v>
      </c>
      <c r="AC60" s="325"/>
      <c r="AD60" s="325"/>
      <c r="AE60" s="324">
        <v>0.16800000000000001</v>
      </c>
    </row>
    <row r="61" spans="1:31" ht="15" x14ac:dyDescent="0.2">
      <c r="A61" s="343">
        <f t="shared" si="5"/>
        <v>25</v>
      </c>
      <c r="B61" s="342">
        <f t="shared" ca="1" si="0"/>
        <v>0.16800000000000001</v>
      </c>
      <c r="C61" s="343">
        <f t="shared" si="1"/>
        <v>0.32519999999999999</v>
      </c>
      <c r="D61" s="343">
        <f t="shared" si="6"/>
        <v>0</v>
      </c>
      <c r="E61" s="342">
        <f t="shared" ca="1" si="7"/>
        <v>0.84000000000000008</v>
      </c>
      <c r="F61" s="342">
        <f t="shared" si="2"/>
        <v>54.850399999999993</v>
      </c>
      <c r="G61" s="342">
        <f t="shared" ca="1" si="8"/>
        <v>55.690399999999997</v>
      </c>
      <c r="H61" s="342">
        <f t="shared" si="9"/>
        <v>0</v>
      </c>
      <c r="I61" s="342">
        <f t="shared" ca="1" si="3"/>
        <v>15.478006666666671</v>
      </c>
      <c r="J61" s="342">
        <f t="shared" ca="1" si="10"/>
        <v>71.168406666666669</v>
      </c>
      <c r="K61" s="342">
        <f t="shared" ca="1" si="11"/>
        <v>1532.3563666666669</v>
      </c>
      <c r="L61" s="342">
        <f t="shared" si="4"/>
        <v>2.08</v>
      </c>
      <c r="V61" s="67">
        <f t="shared" si="12"/>
        <v>17</v>
      </c>
      <c r="W61" s="64">
        <f t="shared" si="14"/>
        <v>17</v>
      </c>
      <c r="X61" s="77">
        <f t="shared" si="15"/>
        <v>-16</v>
      </c>
      <c r="Y61" s="77">
        <f t="shared" si="15"/>
        <v>-19</v>
      </c>
      <c r="AA61" s="323">
        <v>0.33068181818181819</v>
      </c>
      <c r="AB61" s="16">
        <v>22</v>
      </c>
      <c r="AC61" s="325"/>
      <c r="AD61" s="325"/>
      <c r="AE61" s="324">
        <v>0.17599999999999999</v>
      </c>
    </row>
    <row r="62" spans="1:31" ht="15" x14ac:dyDescent="0.2">
      <c r="A62" s="343">
        <f t="shared" si="5"/>
        <v>24</v>
      </c>
      <c r="B62" s="342">
        <f t="shared" ca="1" si="0"/>
        <v>0.17599999999999999</v>
      </c>
      <c r="C62" s="343">
        <f t="shared" si="1"/>
        <v>0.33068181818181819</v>
      </c>
      <c r="D62" s="343">
        <f t="shared" si="6"/>
        <v>0</v>
      </c>
      <c r="E62" s="342">
        <f t="shared" ca="1" si="7"/>
        <v>0.87999999999999989</v>
      </c>
      <c r="F62" s="342">
        <f t="shared" si="2"/>
        <v>55.774999999999999</v>
      </c>
      <c r="G62" s="342">
        <f t="shared" ca="1" si="8"/>
        <v>56.655000000000001</v>
      </c>
      <c r="H62" s="342">
        <f t="shared" si="9"/>
        <v>0</v>
      </c>
      <c r="I62" s="342">
        <f t="shared" ca="1" si="3"/>
        <v>15.092166666666669</v>
      </c>
      <c r="J62" s="342">
        <f t="shared" ca="1" si="10"/>
        <v>71.747166666666672</v>
      </c>
      <c r="K62" s="342">
        <f t="shared" ca="1" si="11"/>
        <v>1461.1879600000002</v>
      </c>
      <c r="L62" s="342">
        <f t="shared" si="4"/>
        <v>2</v>
      </c>
      <c r="V62" s="67">
        <f t="shared" si="12"/>
        <v>18</v>
      </c>
      <c r="W62" s="64">
        <f t="shared" si="14"/>
        <v>18</v>
      </c>
      <c r="X62" s="77">
        <f t="shared" si="15"/>
        <v>-17</v>
      </c>
      <c r="Y62" s="77">
        <f t="shared" si="15"/>
        <v>-20</v>
      </c>
      <c r="AA62" s="323">
        <v>0.33583636363636366</v>
      </c>
      <c r="AB62" s="16">
        <v>23</v>
      </c>
      <c r="AC62" s="325"/>
      <c r="AD62" s="325"/>
      <c r="AE62" s="324">
        <v>0.184</v>
      </c>
    </row>
    <row r="63" spans="1:31" ht="15.75" thickBot="1" x14ac:dyDescent="0.25">
      <c r="A63" s="343">
        <f t="shared" si="5"/>
        <v>23</v>
      </c>
      <c r="B63" s="342">
        <f t="shared" ca="1" si="0"/>
        <v>0.184</v>
      </c>
      <c r="C63" s="343">
        <f t="shared" si="1"/>
        <v>0.33583636363636366</v>
      </c>
      <c r="D63" s="343">
        <f t="shared" si="6"/>
        <v>0</v>
      </c>
      <c r="E63" s="342">
        <f t="shared" ca="1" si="7"/>
        <v>0.91999999999999993</v>
      </c>
      <c r="F63" s="342">
        <f t="shared" si="2"/>
        <v>56.644399999999997</v>
      </c>
      <c r="G63" s="342">
        <f t="shared" ca="1" si="8"/>
        <v>57.564399999999999</v>
      </c>
      <c r="H63" s="342">
        <f t="shared" si="9"/>
        <v>0</v>
      </c>
      <c r="I63" s="342">
        <f t="shared" ca="1" si="3"/>
        <v>14.72840666666667</v>
      </c>
      <c r="J63" s="342">
        <f t="shared" ca="1" si="10"/>
        <v>72.292806666666664</v>
      </c>
      <c r="K63" s="342">
        <f t="shared" ca="1" si="11"/>
        <v>1389.4407933333334</v>
      </c>
      <c r="L63" s="342">
        <f t="shared" si="4"/>
        <v>1.92</v>
      </c>
      <c r="V63" s="67">
        <f t="shared" si="12"/>
        <v>19</v>
      </c>
      <c r="W63" s="64">
        <f t="shared" si="14"/>
        <v>19</v>
      </c>
      <c r="X63" s="77">
        <f t="shared" si="15"/>
        <v>-18</v>
      </c>
      <c r="Y63" s="77">
        <f t="shared" si="15"/>
        <v>-21</v>
      </c>
      <c r="AA63" s="323">
        <v>0.34069090909090916</v>
      </c>
      <c r="AB63" s="16">
        <v>24</v>
      </c>
      <c r="AC63" s="325"/>
      <c r="AD63" s="325"/>
      <c r="AE63" s="324">
        <v>0.192</v>
      </c>
    </row>
    <row r="64" spans="1:31" ht="15" x14ac:dyDescent="0.2">
      <c r="A64" s="343">
        <f t="shared" si="5"/>
        <v>22</v>
      </c>
      <c r="B64" s="342">
        <f t="shared" ca="1" si="0"/>
        <v>0.192</v>
      </c>
      <c r="C64" s="343">
        <f t="shared" si="1"/>
        <v>0.34069090909090916</v>
      </c>
      <c r="D64" s="343">
        <f t="shared" si="6"/>
        <v>0</v>
      </c>
      <c r="E64" s="342">
        <f t="shared" ca="1" si="7"/>
        <v>0.96</v>
      </c>
      <c r="F64" s="342">
        <f t="shared" si="2"/>
        <v>57.463200000000008</v>
      </c>
      <c r="G64" s="342">
        <f t="shared" ca="1" si="8"/>
        <v>58.423200000000008</v>
      </c>
      <c r="H64" s="342">
        <f t="shared" si="9"/>
        <v>0</v>
      </c>
      <c r="I64" s="342">
        <f t="shared" ca="1" si="3"/>
        <v>14.384886666666667</v>
      </c>
      <c r="J64" s="342">
        <f t="shared" ca="1" si="10"/>
        <v>72.808086666666668</v>
      </c>
      <c r="K64" s="342">
        <f t="shared" ca="1" si="11"/>
        <v>1317.1479866666668</v>
      </c>
      <c r="L64" s="342">
        <f t="shared" si="4"/>
        <v>1.83</v>
      </c>
      <c r="V64" s="67">
        <f t="shared" si="12"/>
        <v>20</v>
      </c>
      <c r="W64" s="64">
        <f t="shared" si="14"/>
        <v>20</v>
      </c>
      <c r="X64" s="77">
        <f t="shared" si="15"/>
        <v>-19</v>
      </c>
      <c r="Y64" s="77">
        <f t="shared" si="15"/>
        <v>-22</v>
      </c>
      <c r="AA64" s="323">
        <v>0.34527272727272729</v>
      </c>
      <c r="AB64" s="16">
        <v>25</v>
      </c>
      <c r="AC64" s="326">
        <v>4.0000000000000001E-3</v>
      </c>
      <c r="AD64" s="327">
        <v>1</v>
      </c>
      <c r="AE64" s="324">
        <v>0.192</v>
      </c>
    </row>
    <row r="65" spans="1:31" ht="15" x14ac:dyDescent="0.2">
      <c r="A65" s="343">
        <f t="shared" si="5"/>
        <v>21</v>
      </c>
      <c r="B65" s="342">
        <f t="shared" ca="1" si="0"/>
        <v>0.192</v>
      </c>
      <c r="C65" s="343">
        <f t="shared" si="1"/>
        <v>0.34527272727272729</v>
      </c>
      <c r="D65" s="343">
        <f t="shared" si="6"/>
        <v>4.0000000000000001E-3</v>
      </c>
      <c r="E65" s="342">
        <f t="shared" ca="1" si="7"/>
        <v>0.96</v>
      </c>
      <c r="F65" s="342">
        <f t="shared" si="2"/>
        <v>58.235999999999997</v>
      </c>
      <c r="G65" s="342">
        <f t="shared" ca="1" si="8"/>
        <v>59.195999999999998</v>
      </c>
      <c r="H65" s="342">
        <f t="shared" si="9"/>
        <v>0</v>
      </c>
      <c r="I65" s="342">
        <f t="shared" ca="1" si="3"/>
        <v>14.07576666666667</v>
      </c>
      <c r="J65" s="342">
        <f t="shared" ca="1" si="10"/>
        <v>73.271766666666664</v>
      </c>
      <c r="K65" s="342">
        <f t="shared" ca="1" si="11"/>
        <v>1244.3399000000002</v>
      </c>
      <c r="L65" s="342">
        <f t="shared" si="4"/>
        <v>1.75</v>
      </c>
      <c r="V65" s="67">
        <f t="shared" si="12"/>
        <v>21</v>
      </c>
      <c r="W65" s="64">
        <f t="shared" si="14"/>
        <v>21</v>
      </c>
      <c r="X65" s="77">
        <f t="shared" si="15"/>
        <v>-20</v>
      </c>
      <c r="Y65" s="77">
        <f t="shared" si="15"/>
        <v>-23</v>
      </c>
      <c r="AA65" s="323">
        <v>0.34960909090909092</v>
      </c>
      <c r="AB65" s="16">
        <v>26</v>
      </c>
      <c r="AC65" s="328">
        <v>3.1E-2</v>
      </c>
      <c r="AD65" s="319">
        <v>2</v>
      </c>
      <c r="AE65" s="324">
        <v>0.2</v>
      </c>
    </row>
    <row r="66" spans="1:31" ht="15" x14ac:dyDescent="0.2">
      <c r="A66" s="343">
        <f t="shared" si="5"/>
        <v>20</v>
      </c>
      <c r="B66" s="342">
        <f t="shared" ca="1" si="0"/>
        <v>0.2</v>
      </c>
      <c r="C66" s="343">
        <f t="shared" si="1"/>
        <v>0.34960909090909092</v>
      </c>
      <c r="D66" s="343">
        <f t="shared" si="6"/>
        <v>3.1E-2</v>
      </c>
      <c r="E66" s="342">
        <f t="shared" ca="1" si="7"/>
        <v>1</v>
      </c>
      <c r="F66" s="342">
        <f t="shared" si="2"/>
        <v>58.967399999999998</v>
      </c>
      <c r="G66" s="342">
        <f t="shared" ca="1" si="8"/>
        <v>59.967399999999998</v>
      </c>
      <c r="H66" s="342">
        <f t="shared" si="9"/>
        <v>0</v>
      </c>
      <c r="I66" s="342">
        <f t="shared" ca="1" si="3"/>
        <v>13.76720666666667</v>
      </c>
      <c r="J66" s="342">
        <f t="shared" ca="1" si="10"/>
        <v>73.734606666666664</v>
      </c>
      <c r="K66" s="342">
        <f t="shared" ca="1" si="11"/>
        <v>1171.0681333333334</v>
      </c>
      <c r="L66" s="342">
        <f t="shared" si="4"/>
        <v>1.67</v>
      </c>
      <c r="V66" s="67">
        <f t="shared" si="12"/>
        <v>22</v>
      </c>
      <c r="W66" s="64">
        <f t="shared" si="14"/>
        <v>22</v>
      </c>
      <c r="X66" s="77">
        <f t="shared" ref="X66:Y81" si="16">X65-1</f>
        <v>-21</v>
      </c>
      <c r="Y66" s="77">
        <f t="shared" si="16"/>
        <v>-24</v>
      </c>
      <c r="AA66" s="323">
        <v>0.35370000000000001</v>
      </c>
      <c r="AB66" s="16">
        <v>27</v>
      </c>
      <c r="AC66" s="328">
        <v>0.06</v>
      </c>
      <c r="AD66" s="319">
        <v>3</v>
      </c>
      <c r="AE66" s="324">
        <v>0.20799999999999999</v>
      </c>
    </row>
    <row r="67" spans="1:31" ht="15" x14ac:dyDescent="0.2">
      <c r="A67" s="343">
        <f t="shared" si="5"/>
        <v>19</v>
      </c>
      <c r="B67" s="342">
        <f t="shared" ca="1" si="0"/>
        <v>0.20799999999999999</v>
      </c>
      <c r="C67" s="343">
        <f t="shared" si="1"/>
        <v>0.35370000000000001</v>
      </c>
      <c r="D67" s="343">
        <f t="shared" si="6"/>
        <v>0.06</v>
      </c>
      <c r="E67" s="342">
        <f t="shared" ca="1" si="7"/>
        <v>1.04</v>
      </c>
      <c r="F67" s="342">
        <f t="shared" si="2"/>
        <v>59.657399999999996</v>
      </c>
      <c r="G67" s="342">
        <f t="shared" ca="1" si="8"/>
        <v>60.697399999999995</v>
      </c>
      <c r="H67" s="342">
        <f t="shared" si="9"/>
        <v>0</v>
      </c>
      <c r="I67" s="342">
        <f t="shared" ca="1" si="3"/>
        <v>13.475206666666672</v>
      </c>
      <c r="J67" s="342">
        <f t="shared" ca="1" si="10"/>
        <v>74.172606666666667</v>
      </c>
      <c r="K67" s="342">
        <f t="shared" ca="1" si="11"/>
        <v>1097.3335266666668</v>
      </c>
      <c r="L67" s="342">
        <f t="shared" si="4"/>
        <v>1.58</v>
      </c>
      <c r="V67" s="67">
        <f t="shared" si="12"/>
        <v>23</v>
      </c>
      <c r="W67" s="64">
        <f t="shared" si="14"/>
        <v>23</v>
      </c>
      <c r="X67" s="77">
        <f t="shared" si="16"/>
        <v>-22</v>
      </c>
      <c r="Y67" s="77">
        <f t="shared" si="16"/>
        <v>-25</v>
      </c>
      <c r="AA67" s="323">
        <v>0.35757272727272726</v>
      </c>
      <c r="AB67" s="16">
        <v>28</v>
      </c>
      <c r="AC67" s="328">
        <v>7.2999999999999995E-2</v>
      </c>
      <c r="AD67" s="319">
        <v>4</v>
      </c>
      <c r="AE67" s="324">
        <v>0.20799999999999999</v>
      </c>
    </row>
    <row r="68" spans="1:31" ht="15" x14ac:dyDescent="0.2">
      <c r="A68" s="343">
        <f t="shared" si="5"/>
        <v>18</v>
      </c>
      <c r="B68" s="342">
        <f t="shared" ca="1" si="0"/>
        <v>0.20799999999999999</v>
      </c>
      <c r="C68" s="343">
        <f t="shared" si="1"/>
        <v>0.35757272727272726</v>
      </c>
      <c r="D68" s="343">
        <f t="shared" si="6"/>
        <v>7.2999999999999995E-2</v>
      </c>
      <c r="E68" s="342">
        <f t="shared" ca="1" si="7"/>
        <v>1.04</v>
      </c>
      <c r="F68" s="342">
        <f t="shared" si="2"/>
        <v>60.310599999999994</v>
      </c>
      <c r="G68" s="342">
        <f t="shared" ca="1" si="8"/>
        <v>61.350599999999993</v>
      </c>
      <c r="H68" s="342">
        <f t="shared" si="9"/>
        <v>0</v>
      </c>
      <c r="I68" s="342">
        <f t="shared" ca="1" si="3"/>
        <v>13.213926666666673</v>
      </c>
      <c r="J68" s="342">
        <f t="shared" ca="1" si="10"/>
        <v>74.564526666666666</v>
      </c>
      <c r="K68" s="342">
        <f t="shared" ca="1" si="11"/>
        <v>1023.16092</v>
      </c>
      <c r="L68" s="342">
        <f t="shared" si="4"/>
        <v>1.5</v>
      </c>
      <c r="V68" s="67">
        <f t="shared" si="12"/>
        <v>24</v>
      </c>
      <c r="W68" s="64">
        <f t="shared" si="14"/>
        <v>24</v>
      </c>
      <c r="X68" s="77">
        <f t="shared" si="16"/>
        <v>-23</v>
      </c>
      <c r="Y68" s="77">
        <f t="shared" si="16"/>
        <v>-26</v>
      </c>
      <c r="AA68" s="323">
        <v>0.36120000000000002</v>
      </c>
      <c r="AB68" s="16">
        <v>29</v>
      </c>
      <c r="AC68" s="328">
        <v>8.1000000000000003E-2</v>
      </c>
      <c r="AD68" s="319">
        <v>5</v>
      </c>
      <c r="AE68" s="324">
        <v>0.216</v>
      </c>
    </row>
    <row r="69" spans="1:31" ht="15" x14ac:dyDescent="0.2">
      <c r="A69" s="343">
        <f t="shared" si="5"/>
        <v>17</v>
      </c>
      <c r="B69" s="342">
        <f t="shared" ca="1" si="0"/>
        <v>0.216</v>
      </c>
      <c r="C69" s="343">
        <f t="shared" si="1"/>
        <v>0.36120000000000002</v>
      </c>
      <c r="D69" s="343">
        <f t="shared" si="6"/>
        <v>8.1000000000000003E-2</v>
      </c>
      <c r="E69" s="342">
        <f t="shared" ca="1" si="7"/>
        <v>1.08</v>
      </c>
      <c r="F69" s="342">
        <f t="shared" si="2"/>
        <v>60.922400000000003</v>
      </c>
      <c r="G69" s="342">
        <f t="shared" ca="1" si="8"/>
        <v>62.002400000000002</v>
      </c>
      <c r="H69" s="342">
        <f t="shared" si="9"/>
        <v>0</v>
      </c>
      <c r="I69" s="342">
        <f t="shared" ca="1" si="3"/>
        <v>12.953206666666668</v>
      </c>
      <c r="J69" s="342">
        <f t="shared" ca="1" si="10"/>
        <v>74.955606666666668</v>
      </c>
      <c r="K69" s="342">
        <f t="shared" ca="1" si="11"/>
        <v>948.59639333333337</v>
      </c>
      <c r="L69" s="342">
        <f t="shared" si="4"/>
        <v>1.42</v>
      </c>
      <c r="V69" s="67">
        <f t="shared" si="12"/>
        <v>25</v>
      </c>
      <c r="W69" s="64">
        <f t="shared" si="14"/>
        <v>25</v>
      </c>
      <c r="X69" s="77">
        <f t="shared" si="16"/>
        <v>-24</v>
      </c>
      <c r="Y69" s="77">
        <f t="shared" si="16"/>
        <v>-27</v>
      </c>
      <c r="AA69" s="323">
        <v>0.36463636363636365</v>
      </c>
      <c r="AB69" s="16">
        <v>30</v>
      </c>
      <c r="AC69" s="328">
        <v>8.5000000000000006E-2</v>
      </c>
      <c r="AD69" s="319">
        <v>6</v>
      </c>
      <c r="AE69" s="324">
        <v>0.224</v>
      </c>
    </row>
    <row r="70" spans="1:31" ht="15" x14ac:dyDescent="0.2">
      <c r="A70" s="343">
        <f t="shared" si="5"/>
        <v>16</v>
      </c>
      <c r="B70" s="342">
        <f t="shared" ca="1" si="0"/>
        <v>0.224</v>
      </c>
      <c r="C70" s="343">
        <f t="shared" si="1"/>
        <v>0.36463636363636365</v>
      </c>
      <c r="D70" s="343">
        <f t="shared" si="6"/>
        <v>8.5000000000000006E-2</v>
      </c>
      <c r="E70" s="342">
        <f t="shared" ca="1" si="7"/>
        <v>1.1200000000000001</v>
      </c>
      <c r="F70" s="342">
        <f t="shared" si="2"/>
        <v>61.501999999999995</v>
      </c>
      <c r="G70" s="342">
        <f t="shared" ca="1" si="8"/>
        <v>62.621999999999993</v>
      </c>
      <c r="H70" s="342">
        <f t="shared" si="9"/>
        <v>0</v>
      </c>
      <c r="I70" s="342">
        <f t="shared" ca="1" si="3"/>
        <v>12.70536666666667</v>
      </c>
      <c r="J70" s="342">
        <f t="shared" ca="1" si="10"/>
        <v>75.327366666666663</v>
      </c>
      <c r="K70" s="342">
        <f t="shared" ca="1" si="11"/>
        <v>873.64078666666671</v>
      </c>
      <c r="L70" s="342">
        <f t="shared" si="4"/>
        <v>1.33</v>
      </c>
      <c r="V70" s="67">
        <f t="shared" si="12"/>
        <v>26</v>
      </c>
      <c r="W70" s="64">
        <f t="shared" si="14"/>
        <v>26</v>
      </c>
      <c r="X70" s="77">
        <f t="shared" si="16"/>
        <v>-25</v>
      </c>
      <c r="Y70" s="77">
        <f t="shared" si="16"/>
        <v>-28</v>
      </c>
      <c r="AA70" s="323">
        <v>0.36785454545454549</v>
      </c>
      <c r="AB70" s="16">
        <v>31</v>
      </c>
      <c r="AC70" s="328">
        <v>8.8999999999999996E-2</v>
      </c>
      <c r="AD70" s="319">
        <v>7</v>
      </c>
      <c r="AE70" s="324">
        <v>0.23200000000000001</v>
      </c>
    </row>
    <row r="71" spans="1:31" ht="15" x14ac:dyDescent="0.2">
      <c r="A71" s="343">
        <f t="shared" si="5"/>
        <v>15</v>
      </c>
      <c r="B71" s="342">
        <f t="shared" ca="1" si="0"/>
        <v>0.23200000000000001</v>
      </c>
      <c r="C71" s="343">
        <f t="shared" si="1"/>
        <v>0.36785454545454549</v>
      </c>
      <c r="D71" s="343">
        <f t="shared" si="6"/>
        <v>8.8999999999999996E-2</v>
      </c>
      <c r="E71" s="342">
        <f t="shared" ca="1" si="7"/>
        <v>1.1600000000000001</v>
      </c>
      <c r="F71" s="342">
        <f t="shared" si="2"/>
        <v>62.044800000000002</v>
      </c>
      <c r="G71" s="342">
        <f t="shared" ca="1" si="8"/>
        <v>63.204800000000006</v>
      </c>
      <c r="H71" s="342">
        <f t="shared" si="9"/>
        <v>0</v>
      </c>
      <c r="I71" s="342">
        <f t="shared" ca="1" si="3"/>
        <v>12.472246666666669</v>
      </c>
      <c r="J71" s="342">
        <f t="shared" ca="1" si="10"/>
        <v>75.677046666666669</v>
      </c>
      <c r="K71" s="342">
        <f t="shared" ca="1" si="11"/>
        <v>798.31342000000006</v>
      </c>
      <c r="L71" s="342">
        <f t="shared" si="4"/>
        <v>1.25</v>
      </c>
      <c r="V71" s="67">
        <f t="shared" si="12"/>
        <v>27</v>
      </c>
      <c r="W71" s="64">
        <f t="shared" si="14"/>
        <v>27</v>
      </c>
      <c r="X71" s="77">
        <f t="shared" si="16"/>
        <v>-26</v>
      </c>
      <c r="Y71" s="77">
        <f t="shared" si="16"/>
        <v>-29</v>
      </c>
      <c r="AA71" s="323">
        <v>0.37090909090909097</v>
      </c>
      <c r="AB71" s="16">
        <v>32</v>
      </c>
      <c r="AC71" s="328">
        <v>9.2999999999999999E-2</v>
      </c>
      <c r="AD71" s="319">
        <v>8</v>
      </c>
      <c r="AE71" s="324">
        <v>0.23200000000000001</v>
      </c>
    </row>
    <row r="72" spans="1:31" ht="15" x14ac:dyDescent="0.2">
      <c r="A72" s="343">
        <f t="shared" si="5"/>
        <v>14</v>
      </c>
      <c r="B72" s="342">
        <f t="shared" ca="1" si="0"/>
        <v>0.23200000000000001</v>
      </c>
      <c r="C72" s="343">
        <f t="shared" si="1"/>
        <v>0.37090909090909097</v>
      </c>
      <c r="D72" s="343">
        <f t="shared" si="6"/>
        <v>9.2999999999999999E-2</v>
      </c>
      <c r="E72" s="342">
        <f t="shared" ca="1" si="7"/>
        <v>1.1600000000000001</v>
      </c>
      <c r="F72" s="342">
        <f t="shared" si="2"/>
        <v>62.560000000000009</v>
      </c>
      <c r="G72" s="342">
        <f t="shared" ca="1" si="8"/>
        <v>63.720000000000013</v>
      </c>
      <c r="H72" s="342">
        <f t="shared" si="9"/>
        <v>0</v>
      </c>
      <c r="I72" s="342">
        <f t="shared" ca="1" si="3"/>
        <v>12.266166666666665</v>
      </c>
      <c r="J72" s="342">
        <f t="shared" ca="1" si="10"/>
        <v>75.986166666666676</v>
      </c>
      <c r="K72" s="342">
        <f t="shared" ca="1" si="11"/>
        <v>722.63637333333338</v>
      </c>
      <c r="L72" s="342">
        <f t="shared" si="4"/>
        <v>1.17</v>
      </c>
      <c r="V72" s="67">
        <f t="shared" si="12"/>
        <v>28</v>
      </c>
      <c r="W72" s="64">
        <f t="shared" si="14"/>
        <v>28</v>
      </c>
      <c r="X72" s="77">
        <f t="shared" si="16"/>
        <v>-27</v>
      </c>
      <c r="Y72" s="77">
        <f>Y71-1</f>
        <v>-30</v>
      </c>
      <c r="AA72" s="323">
        <v>0.3737454545454546</v>
      </c>
      <c r="AB72" s="16">
        <v>33</v>
      </c>
      <c r="AC72" s="328">
        <v>9.5000000000000001E-2</v>
      </c>
      <c r="AD72" s="319">
        <v>9</v>
      </c>
      <c r="AE72" s="324">
        <v>0.24</v>
      </c>
    </row>
    <row r="73" spans="1:31" ht="15" x14ac:dyDescent="0.2">
      <c r="A73" s="343">
        <f t="shared" si="5"/>
        <v>13</v>
      </c>
      <c r="B73" s="342">
        <f t="shared" ca="1" si="0"/>
        <v>0.24</v>
      </c>
      <c r="C73" s="343">
        <f t="shared" si="1"/>
        <v>0.3737454545454546</v>
      </c>
      <c r="D73" s="343">
        <f t="shared" si="6"/>
        <v>9.5000000000000001E-2</v>
      </c>
      <c r="E73" s="342">
        <f t="shared" ca="1" si="7"/>
        <v>1.2</v>
      </c>
      <c r="F73" s="342">
        <f t="shared" si="2"/>
        <v>63.038400000000003</v>
      </c>
      <c r="G73" s="342">
        <f t="shared" ca="1" si="8"/>
        <v>64.238399999999999</v>
      </c>
      <c r="H73" s="342">
        <f t="shared" si="9"/>
        <v>0</v>
      </c>
      <c r="I73" s="342">
        <f t="shared" ca="1" si="3"/>
        <v>12.058806666666669</v>
      </c>
      <c r="J73" s="342">
        <f t="shared" ca="1" si="10"/>
        <v>76.297206666666668</v>
      </c>
      <c r="K73" s="342">
        <f t="shared" ca="1" si="11"/>
        <v>646.65020666666669</v>
      </c>
      <c r="L73" s="342">
        <f t="shared" si="4"/>
        <v>1.08</v>
      </c>
      <c r="V73" s="67">
        <f t="shared" si="12"/>
        <v>29</v>
      </c>
      <c r="W73" s="64">
        <f t="shared" si="14"/>
        <v>29</v>
      </c>
      <c r="X73" s="77">
        <f t="shared" si="16"/>
        <v>-28</v>
      </c>
      <c r="Y73" s="77">
        <f t="shared" si="16"/>
        <v>-31</v>
      </c>
      <c r="AA73" s="323">
        <v>0.37641818181818187</v>
      </c>
      <c r="AB73" s="16">
        <v>34</v>
      </c>
      <c r="AC73" s="328">
        <v>9.7000000000000003E-2</v>
      </c>
      <c r="AD73" s="319">
        <v>10</v>
      </c>
      <c r="AE73" s="324">
        <v>0.24</v>
      </c>
    </row>
    <row r="74" spans="1:31" ht="15" x14ac:dyDescent="0.2">
      <c r="A74" s="343">
        <f t="shared" si="5"/>
        <v>12</v>
      </c>
      <c r="B74" s="342">
        <f t="shared" ca="1" si="0"/>
        <v>0.24</v>
      </c>
      <c r="C74" s="343">
        <f t="shared" si="1"/>
        <v>0.37641818181818187</v>
      </c>
      <c r="D74" s="343">
        <f t="shared" si="6"/>
        <v>9.7000000000000003E-2</v>
      </c>
      <c r="E74" s="342">
        <f t="shared" ca="1" si="7"/>
        <v>1.2</v>
      </c>
      <c r="F74" s="342">
        <f t="shared" si="2"/>
        <v>63.489200000000004</v>
      </c>
      <c r="G74" s="342">
        <f t="shared" ca="1" si="8"/>
        <v>64.6892</v>
      </c>
      <c r="H74" s="342">
        <f t="shared" si="9"/>
        <v>0</v>
      </c>
      <c r="I74" s="342">
        <f t="shared" ca="1" si="3"/>
        <v>11.878486666666667</v>
      </c>
      <c r="J74" s="342">
        <f t="shared" ca="1" si="10"/>
        <v>76.567686666666674</v>
      </c>
      <c r="K74" s="342">
        <f t="shared" ca="1" si="11"/>
        <v>570.35300000000007</v>
      </c>
      <c r="L74" s="342">
        <f t="shared" si="4"/>
        <v>1</v>
      </c>
      <c r="V74" s="67">
        <f t="shared" si="12"/>
        <v>30</v>
      </c>
      <c r="W74" s="64">
        <f t="shared" si="14"/>
        <v>30</v>
      </c>
      <c r="X74" s="77">
        <f t="shared" si="16"/>
        <v>-29</v>
      </c>
      <c r="Y74" s="77">
        <f t="shared" si="16"/>
        <v>-32</v>
      </c>
      <c r="AA74" s="323">
        <v>0.37895454545454543</v>
      </c>
      <c r="AB74" s="16">
        <v>35</v>
      </c>
      <c r="AC74" s="328">
        <v>9.9000000000000005E-2</v>
      </c>
      <c r="AD74" s="319">
        <v>11</v>
      </c>
      <c r="AE74" s="324">
        <v>0.248</v>
      </c>
    </row>
    <row r="75" spans="1:31" ht="15.75" thickBot="1" x14ac:dyDescent="0.25">
      <c r="A75" s="343">
        <f t="shared" si="5"/>
        <v>11</v>
      </c>
      <c r="B75" s="342">
        <f t="shared" ca="1" si="0"/>
        <v>0.248</v>
      </c>
      <c r="C75" s="343">
        <f t="shared" si="1"/>
        <v>0.37895454545454543</v>
      </c>
      <c r="D75" s="343">
        <f t="shared" si="6"/>
        <v>9.9000000000000005E-2</v>
      </c>
      <c r="E75" s="342">
        <f t="shared" ca="1" si="7"/>
        <v>1.24</v>
      </c>
      <c r="F75" s="342">
        <f t="shared" si="2"/>
        <v>63.916999999999994</v>
      </c>
      <c r="G75" s="342">
        <f t="shared" ca="1" si="8"/>
        <v>65.156999999999996</v>
      </c>
      <c r="H75" s="342">
        <f t="shared" si="9"/>
        <v>0</v>
      </c>
      <c r="I75" s="342">
        <f t="shared" ca="1" si="3"/>
        <v>11.691366666666672</v>
      </c>
      <c r="J75" s="342">
        <f t="shared" ca="1" si="10"/>
        <v>76.848366666666664</v>
      </c>
      <c r="K75" s="342">
        <f t="shared" ca="1" si="11"/>
        <v>493.78531333333336</v>
      </c>
      <c r="L75" s="342">
        <f t="shared" si="4"/>
        <v>0.92</v>
      </c>
      <c r="V75" s="67">
        <f t="shared" si="12"/>
        <v>31</v>
      </c>
      <c r="W75" s="64">
        <f t="shared" si="14"/>
        <v>31</v>
      </c>
      <c r="X75" s="77">
        <f t="shared" si="16"/>
        <v>-30</v>
      </c>
      <c r="Y75" s="77">
        <f t="shared" si="16"/>
        <v>-33</v>
      </c>
      <c r="AA75" s="329">
        <v>0.38121818181818179</v>
      </c>
      <c r="AB75" s="286">
        <v>36</v>
      </c>
      <c r="AC75" s="330">
        <v>0.106</v>
      </c>
      <c r="AD75" s="331">
        <v>12</v>
      </c>
      <c r="AE75" s="332">
        <v>0.27200000000000002</v>
      </c>
    </row>
    <row r="76" spans="1:31" ht="15" x14ac:dyDescent="0.2">
      <c r="A76" s="343">
        <f t="shared" si="5"/>
        <v>10</v>
      </c>
      <c r="B76" s="342">
        <f t="shared" ca="1" si="0"/>
        <v>0.27200000000000002</v>
      </c>
      <c r="C76" s="343">
        <f t="shared" si="1"/>
        <v>0.38121818181818179</v>
      </c>
      <c r="D76" s="343">
        <f t="shared" si="6"/>
        <v>0.106</v>
      </c>
      <c r="E76" s="342">
        <f ca="1">IF(A76&lt;=0,"",B76*$R$35)</f>
        <v>1.36</v>
      </c>
      <c r="F76" s="342">
        <f t="shared" si="2"/>
        <v>64.298799999999986</v>
      </c>
      <c r="G76" s="342">
        <f t="shared" ca="1" si="8"/>
        <v>65.658799999999985</v>
      </c>
      <c r="H76" s="342">
        <f t="shared" si="9"/>
        <v>0</v>
      </c>
      <c r="I76" s="342">
        <f ca="1">IF(A76&lt;=0,"",((H$22*1/12)-F76-E76-H76)*S$42)</f>
        <v>11.490646666666676</v>
      </c>
      <c r="J76" s="342">
        <f t="shared" ca="1" si="10"/>
        <v>77.149446666666663</v>
      </c>
      <c r="K76" s="342">
        <f t="shared" ca="1" si="11"/>
        <v>416.9369466666667</v>
      </c>
      <c r="L76" s="342">
        <f t="shared" si="4"/>
        <v>0.83</v>
      </c>
      <c r="V76" s="67">
        <f t="shared" si="12"/>
        <v>32</v>
      </c>
      <c r="W76" s="64">
        <f t="shared" si="14"/>
        <v>32</v>
      </c>
      <c r="X76" s="77">
        <f t="shared" si="16"/>
        <v>-31</v>
      </c>
      <c r="Y76" s="77">
        <f>Y75-1</f>
        <v>-34</v>
      </c>
    </row>
    <row r="77" spans="1:31" ht="15" x14ac:dyDescent="0.2">
      <c r="A77" s="343">
        <f>IF(V75=0,0,IF(A76=" ","",A76-1))</f>
        <v>9</v>
      </c>
      <c r="B77" s="342">
        <f t="shared" si="0"/>
        <v>0</v>
      </c>
      <c r="C77" s="343">
        <f t="shared" si="1"/>
        <v>0</v>
      </c>
      <c r="D77" s="343">
        <f t="shared" si="6"/>
        <v>0</v>
      </c>
      <c r="E77" s="342">
        <f t="shared" si="7"/>
        <v>0</v>
      </c>
      <c r="F77" s="342">
        <f t="shared" si="2"/>
        <v>0</v>
      </c>
      <c r="G77" s="342">
        <f t="shared" si="8"/>
        <v>0</v>
      </c>
      <c r="H77" s="342">
        <f t="shared" si="9"/>
        <v>0</v>
      </c>
      <c r="I77" s="342">
        <f t="shared" si="3"/>
        <v>37.75416666666667</v>
      </c>
      <c r="J77" s="342">
        <f t="shared" si="10"/>
        <v>37.75416666666667</v>
      </c>
      <c r="K77" s="342">
        <f t="shared" si="11"/>
        <v>339.78750000000002</v>
      </c>
      <c r="L77" s="342">
        <f t="shared" si="4"/>
        <v>0.75</v>
      </c>
      <c r="V77" s="67">
        <f t="shared" si="12"/>
        <v>33</v>
      </c>
      <c r="W77" s="64">
        <f t="shared" si="14"/>
        <v>33</v>
      </c>
      <c r="X77" s="77">
        <f t="shared" si="16"/>
        <v>-32</v>
      </c>
      <c r="Y77" s="77">
        <f t="shared" si="16"/>
        <v>-35</v>
      </c>
    </row>
    <row r="78" spans="1:31" ht="15" x14ac:dyDescent="0.2">
      <c r="A78" s="343">
        <f>IF(V85=0,0,IF(A77=" ","",A77-1))</f>
        <v>8</v>
      </c>
      <c r="B78" s="342">
        <f t="shared" si="0"/>
        <v>0</v>
      </c>
      <c r="C78" s="343">
        <f t="shared" si="1"/>
        <v>0</v>
      </c>
      <c r="D78" s="343">
        <f t="shared" si="6"/>
        <v>0</v>
      </c>
      <c r="E78" s="342">
        <f t="shared" si="7"/>
        <v>0</v>
      </c>
      <c r="F78" s="342">
        <f t="shared" si="2"/>
        <v>0</v>
      </c>
      <c r="G78" s="342">
        <f t="shared" si="8"/>
        <v>0</v>
      </c>
      <c r="H78" s="342">
        <f t="shared" si="9"/>
        <v>0</v>
      </c>
      <c r="I78" s="342">
        <f t="shared" si="3"/>
        <v>37.75416666666667</v>
      </c>
      <c r="J78" s="342">
        <f t="shared" si="10"/>
        <v>37.75416666666667</v>
      </c>
      <c r="K78" s="342">
        <f t="shared" si="11"/>
        <v>302.03333333333336</v>
      </c>
      <c r="L78" s="342">
        <f t="shared" si="4"/>
        <v>0.67</v>
      </c>
      <c r="V78" s="67">
        <f t="shared" si="12"/>
        <v>34</v>
      </c>
      <c r="W78" s="64">
        <f t="shared" si="14"/>
        <v>34</v>
      </c>
      <c r="X78" s="77">
        <f t="shared" si="16"/>
        <v>-33</v>
      </c>
      <c r="Y78" s="77">
        <f t="shared" si="16"/>
        <v>-36</v>
      </c>
    </row>
    <row r="79" spans="1:31" ht="15" x14ac:dyDescent="0.2">
      <c r="A79" s="343">
        <f t="shared" si="5"/>
        <v>7</v>
      </c>
      <c r="B79" s="342">
        <f t="shared" si="0"/>
        <v>0</v>
      </c>
      <c r="C79" s="343">
        <f t="shared" si="1"/>
        <v>0</v>
      </c>
      <c r="D79" s="343">
        <f t="shared" si="6"/>
        <v>0</v>
      </c>
      <c r="E79" s="342">
        <f t="shared" si="7"/>
        <v>0</v>
      </c>
      <c r="F79" s="342">
        <f t="shared" si="2"/>
        <v>0</v>
      </c>
      <c r="G79" s="342">
        <f t="shared" si="8"/>
        <v>0</v>
      </c>
      <c r="H79" s="342">
        <f t="shared" si="9"/>
        <v>0</v>
      </c>
      <c r="I79" s="342">
        <f t="shared" si="3"/>
        <v>37.75416666666667</v>
      </c>
      <c r="J79" s="342">
        <f t="shared" si="10"/>
        <v>37.75416666666667</v>
      </c>
      <c r="K79" s="342">
        <f t="shared" si="11"/>
        <v>264.2791666666667</v>
      </c>
      <c r="L79" s="342">
        <f t="shared" si="4"/>
        <v>0.57999999999999996</v>
      </c>
      <c r="V79" s="67">
        <f t="shared" si="12"/>
        <v>35</v>
      </c>
      <c r="W79" s="64">
        <f t="shared" si="14"/>
        <v>35</v>
      </c>
      <c r="X79" s="77">
        <f t="shared" si="16"/>
        <v>-34</v>
      </c>
      <c r="Y79" s="77">
        <f>Y78-1</f>
        <v>-37</v>
      </c>
    </row>
    <row r="80" spans="1:31" ht="15" x14ac:dyDescent="0.2">
      <c r="A80" s="343">
        <f t="shared" si="5"/>
        <v>6</v>
      </c>
      <c r="B80" s="342">
        <f t="shared" si="0"/>
        <v>0</v>
      </c>
      <c r="C80" s="343">
        <f t="shared" si="1"/>
        <v>0</v>
      </c>
      <c r="D80" s="343">
        <f t="shared" si="6"/>
        <v>0</v>
      </c>
      <c r="E80" s="342">
        <f t="shared" si="7"/>
        <v>0</v>
      </c>
      <c r="F80" s="342">
        <f t="shared" si="2"/>
        <v>0</v>
      </c>
      <c r="G80" s="342">
        <f t="shared" si="8"/>
        <v>0</v>
      </c>
      <c r="H80" s="342">
        <f t="shared" si="9"/>
        <v>0</v>
      </c>
      <c r="I80" s="342">
        <f t="shared" si="3"/>
        <v>37.75416666666667</v>
      </c>
      <c r="J80" s="342">
        <f t="shared" si="10"/>
        <v>37.75416666666667</v>
      </c>
      <c r="K80" s="342">
        <f t="shared" si="11"/>
        <v>226.52500000000001</v>
      </c>
      <c r="L80" s="342">
        <f t="shared" si="4"/>
        <v>0.5</v>
      </c>
      <c r="V80" s="67">
        <f t="shared" si="12"/>
        <v>36</v>
      </c>
      <c r="W80" s="64">
        <f t="shared" si="14"/>
        <v>36</v>
      </c>
      <c r="X80" s="77">
        <f t="shared" si="16"/>
        <v>-35</v>
      </c>
      <c r="Y80" s="77">
        <f t="shared" si="16"/>
        <v>-38</v>
      </c>
    </row>
    <row r="81" spans="1:25" ht="15" x14ac:dyDescent="0.2">
      <c r="A81" s="343">
        <f t="shared" si="5"/>
        <v>5</v>
      </c>
      <c r="B81" s="342">
        <f t="shared" si="0"/>
        <v>0</v>
      </c>
      <c r="C81" s="343">
        <f t="shared" si="1"/>
        <v>0</v>
      </c>
      <c r="D81" s="343">
        <f t="shared" si="6"/>
        <v>0</v>
      </c>
      <c r="E81" s="342">
        <f t="shared" si="7"/>
        <v>0</v>
      </c>
      <c r="F81" s="342">
        <f t="shared" si="2"/>
        <v>0</v>
      </c>
      <c r="G81" s="342">
        <f t="shared" si="8"/>
        <v>0</v>
      </c>
      <c r="H81" s="342">
        <f t="shared" si="9"/>
        <v>0</v>
      </c>
      <c r="I81" s="342">
        <f t="shared" si="3"/>
        <v>37.75416666666667</v>
      </c>
      <c r="J81" s="342">
        <f t="shared" si="10"/>
        <v>37.75416666666667</v>
      </c>
      <c r="K81" s="342">
        <f t="shared" si="11"/>
        <v>188.77083333333334</v>
      </c>
      <c r="L81" s="342">
        <f t="shared" si="4"/>
        <v>0.42</v>
      </c>
      <c r="V81" s="67">
        <f t="shared" si="12"/>
        <v>-1</v>
      </c>
      <c r="W81" s="64">
        <f t="shared" si="14"/>
        <v>37</v>
      </c>
      <c r="X81" s="77">
        <f t="shared" si="16"/>
        <v>-36</v>
      </c>
      <c r="Y81" s="77">
        <f t="shared" si="16"/>
        <v>-39</v>
      </c>
    </row>
    <row r="82" spans="1:25" ht="15" x14ac:dyDescent="0.2">
      <c r="A82" s="343">
        <f t="shared" si="5"/>
        <v>4</v>
      </c>
      <c r="B82" s="342">
        <f t="shared" si="0"/>
        <v>0</v>
      </c>
      <c r="C82" s="343">
        <f t="shared" si="1"/>
        <v>0</v>
      </c>
      <c r="D82" s="343">
        <f t="shared" si="6"/>
        <v>0</v>
      </c>
      <c r="E82" s="342">
        <f t="shared" si="7"/>
        <v>0</v>
      </c>
      <c r="F82" s="342">
        <f t="shared" si="2"/>
        <v>0</v>
      </c>
      <c r="G82" s="342">
        <f t="shared" si="8"/>
        <v>0</v>
      </c>
      <c r="H82" s="342">
        <f t="shared" si="9"/>
        <v>0</v>
      </c>
      <c r="I82" s="342">
        <f t="shared" si="3"/>
        <v>37.75416666666667</v>
      </c>
      <c r="J82" s="342">
        <f t="shared" si="10"/>
        <v>37.75416666666667</v>
      </c>
      <c r="K82" s="342">
        <f t="shared" si="11"/>
        <v>151.01666666666668</v>
      </c>
      <c r="L82" s="342">
        <f t="shared" si="4"/>
        <v>0.33</v>
      </c>
      <c r="V82" s="67">
        <f t="shared" si="12"/>
        <v>-1</v>
      </c>
      <c r="W82" s="64">
        <f t="shared" si="14"/>
        <v>38</v>
      </c>
      <c r="X82" s="77">
        <f t="shared" ref="X82:Y97" si="17">X81-1</f>
        <v>-37</v>
      </c>
      <c r="Y82" s="77">
        <f t="shared" si="17"/>
        <v>-40</v>
      </c>
    </row>
    <row r="83" spans="1:25" ht="15" x14ac:dyDescent="0.2">
      <c r="A83" s="343">
        <f t="shared" si="5"/>
        <v>3</v>
      </c>
      <c r="B83" s="342">
        <f t="shared" si="0"/>
        <v>0</v>
      </c>
      <c r="C83" s="343">
        <f t="shared" si="1"/>
        <v>0</v>
      </c>
      <c r="D83" s="343">
        <f t="shared" si="6"/>
        <v>0</v>
      </c>
      <c r="E83" s="342">
        <f t="shared" si="7"/>
        <v>0</v>
      </c>
      <c r="F83" s="342">
        <f t="shared" si="2"/>
        <v>0</v>
      </c>
      <c r="G83" s="342">
        <f t="shared" si="8"/>
        <v>0</v>
      </c>
      <c r="H83" s="342">
        <f t="shared" si="9"/>
        <v>0</v>
      </c>
      <c r="I83" s="342">
        <f t="shared" si="3"/>
        <v>37.75416666666667</v>
      </c>
      <c r="J83" s="342">
        <f t="shared" si="10"/>
        <v>37.75416666666667</v>
      </c>
      <c r="K83" s="342">
        <f t="shared" si="11"/>
        <v>113.26250000000002</v>
      </c>
      <c r="L83" s="342">
        <f t="shared" si="4"/>
        <v>0.25</v>
      </c>
      <c r="V83" s="67">
        <f t="shared" si="12"/>
        <v>-1</v>
      </c>
      <c r="W83" s="64">
        <f t="shared" si="14"/>
        <v>39</v>
      </c>
      <c r="X83" s="77">
        <f t="shared" si="17"/>
        <v>-38</v>
      </c>
      <c r="Y83" s="77">
        <f t="shared" si="17"/>
        <v>-41</v>
      </c>
    </row>
    <row r="84" spans="1:25" ht="15" x14ac:dyDescent="0.2">
      <c r="A84" s="343">
        <f t="shared" si="5"/>
        <v>2</v>
      </c>
      <c r="B84" s="342">
        <f t="shared" si="0"/>
        <v>0</v>
      </c>
      <c r="C84" s="343">
        <f t="shared" si="1"/>
        <v>0</v>
      </c>
      <c r="D84" s="343">
        <f t="shared" si="6"/>
        <v>0</v>
      </c>
      <c r="E84" s="342">
        <f t="shared" si="7"/>
        <v>0</v>
      </c>
      <c r="F84" s="342">
        <f t="shared" si="2"/>
        <v>0</v>
      </c>
      <c r="G84" s="342">
        <f t="shared" si="8"/>
        <v>0</v>
      </c>
      <c r="H84" s="342">
        <f t="shared" si="9"/>
        <v>0</v>
      </c>
      <c r="I84" s="342">
        <f t="shared" si="3"/>
        <v>37.75416666666667</v>
      </c>
      <c r="J84" s="342">
        <f t="shared" si="10"/>
        <v>37.75416666666667</v>
      </c>
      <c r="K84" s="342">
        <f t="shared" si="11"/>
        <v>75.50833333333334</v>
      </c>
      <c r="L84" s="342">
        <f t="shared" si="4"/>
        <v>0.17</v>
      </c>
      <c r="V84" s="67">
        <f t="shared" si="12"/>
        <v>-1</v>
      </c>
      <c r="W84" s="64">
        <f t="shared" si="14"/>
        <v>40</v>
      </c>
      <c r="X84" s="77">
        <f t="shared" si="17"/>
        <v>-39</v>
      </c>
      <c r="Y84" s="77">
        <f t="shared" si="17"/>
        <v>-42</v>
      </c>
    </row>
    <row r="85" spans="1:25" ht="15" x14ac:dyDescent="0.2">
      <c r="A85" s="343">
        <f t="shared" si="5"/>
        <v>1</v>
      </c>
      <c r="B85" s="342">
        <f t="shared" si="0"/>
        <v>0</v>
      </c>
      <c r="C85" s="343">
        <f t="shared" si="1"/>
        <v>0</v>
      </c>
      <c r="D85" s="343">
        <f t="shared" si="6"/>
        <v>0</v>
      </c>
      <c r="E85" s="342">
        <f t="shared" si="7"/>
        <v>0</v>
      </c>
      <c r="F85" s="342">
        <f t="shared" si="2"/>
        <v>0</v>
      </c>
      <c r="G85" s="342">
        <f t="shared" si="8"/>
        <v>0</v>
      </c>
      <c r="H85" s="342">
        <f t="shared" si="9"/>
        <v>0</v>
      </c>
      <c r="I85" s="342">
        <f t="shared" si="3"/>
        <v>37.75416666666667</v>
      </c>
      <c r="J85" s="342">
        <f t="shared" si="10"/>
        <v>37.75416666666667</v>
      </c>
      <c r="K85" s="342">
        <f t="shared" si="11"/>
        <v>37.75416666666667</v>
      </c>
      <c r="L85" s="342">
        <f t="shared" si="4"/>
        <v>0.08</v>
      </c>
      <c r="V85" s="67">
        <f t="shared" si="12"/>
        <v>-1</v>
      </c>
      <c r="W85" s="64">
        <f t="shared" si="14"/>
        <v>41</v>
      </c>
      <c r="X85" s="77">
        <f t="shared" si="17"/>
        <v>-40</v>
      </c>
      <c r="Y85" s="77">
        <f t="shared" si="17"/>
        <v>-43</v>
      </c>
    </row>
    <row r="86" spans="1:25" ht="15" x14ac:dyDescent="0.2">
      <c r="A86" s="343">
        <f t="shared" si="5"/>
        <v>0</v>
      </c>
      <c r="B86" s="342" t="str">
        <f t="shared" si="0"/>
        <v/>
      </c>
      <c r="C86" s="343" t="str">
        <f t="shared" si="1"/>
        <v/>
      </c>
      <c r="D86" s="343" t="str">
        <f t="shared" si="6"/>
        <v/>
      </c>
      <c r="E86" s="342" t="str">
        <f t="shared" si="7"/>
        <v/>
      </c>
      <c r="F86" s="342" t="str">
        <f t="shared" si="2"/>
        <v/>
      </c>
      <c r="G86" s="342">
        <f t="shared" si="8"/>
        <v>0</v>
      </c>
      <c r="H86" s="342" t="str">
        <f t="shared" si="9"/>
        <v/>
      </c>
      <c r="I86" s="342" t="str">
        <f t="shared" si="3"/>
        <v/>
      </c>
      <c r="J86" s="342" t="str">
        <f t="shared" si="10"/>
        <v/>
      </c>
      <c r="K86" s="342" t="str">
        <f t="shared" si="11"/>
        <v xml:space="preserve"> </v>
      </c>
      <c r="L86" s="342" t="str">
        <f t="shared" si="4"/>
        <v/>
      </c>
      <c r="V86" s="67">
        <f t="shared" si="12"/>
        <v>-1</v>
      </c>
      <c r="W86" s="64">
        <f t="shared" si="14"/>
        <v>42</v>
      </c>
      <c r="X86" s="77">
        <f t="shared" si="17"/>
        <v>-41</v>
      </c>
      <c r="Y86" s="77">
        <f t="shared" si="17"/>
        <v>-44</v>
      </c>
    </row>
    <row r="87" spans="1:25" ht="15" x14ac:dyDescent="0.2">
      <c r="A87" s="343">
        <f t="shared" si="5"/>
        <v>-1</v>
      </c>
      <c r="B87" s="342" t="str">
        <f t="shared" si="0"/>
        <v/>
      </c>
      <c r="C87" s="343" t="str">
        <f t="shared" si="1"/>
        <v/>
      </c>
      <c r="D87" s="343" t="str">
        <f t="shared" si="6"/>
        <v/>
      </c>
      <c r="E87" s="342" t="str">
        <f t="shared" si="7"/>
        <v/>
      </c>
      <c r="F87" s="342" t="str">
        <f t="shared" si="2"/>
        <v/>
      </c>
      <c r="G87" s="342" t="str">
        <f t="shared" si="8"/>
        <v/>
      </c>
      <c r="H87" s="342" t="str">
        <f t="shared" si="9"/>
        <v/>
      </c>
      <c r="I87" s="342" t="str">
        <f t="shared" si="3"/>
        <v/>
      </c>
      <c r="J87" s="342" t="str">
        <f t="shared" si="10"/>
        <v/>
      </c>
      <c r="K87" s="342" t="str">
        <f t="shared" si="11"/>
        <v xml:space="preserve"> </v>
      </c>
      <c r="L87" s="342" t="str">
        <f t="shared" si="4"/>
        <v/>
      </c>
      <c r="V87" s="67">
        <f t="shared" si="12"/>
        <v>-1</v>
      </c>
      <c r="W87" s="64">
        <f t="shared" si="14"/>
        <v>43</v>
      </c>
      <c r="X87" s="77">
        <f t="shared" si="17"/>
        <v>-42</v>
      </c>
      <c r="Y87" s="77">
        <f t="shared" si="17"/>
        <v>-45</v>
      </c>
    </row>
    <row r="88" spans="1:25" ht="15" x14ac:dyDescent="0.2">
      <c r="A88" s="343">
        <f t="shared" si="5"/>
        <v>-2</v>
      </c>
      <c r="B88" s="342" t="str">
        <f t="shared" si="0"/>
        <v/>
      </c>
      <c r="C88" s="343" t="str">
        <f t="shared" si="1"/>
        <v/>
      </c>
      <c r="D88" s="343" t="str">
        <f t="shared" si="6"/>
        <v/>
      </c>
      <c r="E88" s="342" t="str">
        <f t="shared" si="7"/>
        <v/>
      </c>
      <c r="F88" s="342" t="str">
        <f t="shared" si="2"/>
        <v/>
      </c>
      <c r="G88" s="342" t="str">
        <f t="shared" si="8"/>
        <v/>
      </c>
      <c r="H88" s="342" t="str">
        <f t="shared" si="9"/>
        <v/>
      </c>
      <c r="I88" s="342" t="str">
        <f t="shared" si="3"/>
        <v/>
      </c>
      <c r="J88" s="342" t="str">
        <f t="shared" si="10"/>
        <v/>
      </c>
      <c r="K88" s="342" t="str">
        <f t="shared" si="11"/>
        <v xml:space="preserve"> </v>
      </c>
      <c r="L88" s="342" t="str">
        <f t="shared" si="4"/>
        <v/>
      </c>
      <c r="V88" s="67">
        <f t="shared" si="12"/>
        <v>-1</v>
      </c>
      <c r="W88" s="64">
        <f t="shared" si="14"/>
        <v>44</v>
      </c>
      <c r="X88" s="77">
        <f t="shared" si="17"/>
        <v>-43</v>
      </c>
      <c r="Y88" s="77">
        <f t="shared" si="17"/>
        <v>-46</v>
      </c>
    </row>
    <row r="89" spans="1:25" ht="15" x14ac:dyDescent="0.2">
      <c r="A89" s="343">
        <f t="shared" si="5"/>
        <v>-3</v>
      </c>
      <c r="B89" s="342" t="str">
        <f t="shared" si="0"/>
        <v/>
      </c>
      <c r="C89" s="343" t="str">
        <f t="shared" si="1"/>
        <v/>
      </c>
      <c r="D89" s="343" t="str">
        <f t="shared" si="6"/>
        <v/>
      </c>
      <c r="E89" s="342" t="str">
        <f t="shared" si="7"/>
        <v/>
      </c>
      <c r="F89" s="342" t="str">
        <f t="shared" si="2"/>
        <v/>
      </c>
      <c r="G89" s="342" t="str">
        <f t="shared" si="8"/>
        <v/>
      </c>
      <c r="H89" s="342" t="str">
        <f t="shared" si="9"/>
        <v/>
      </c>
      <c r="I89" s="342" t="str">
        <f t="shared" si="3"/>
        <v/>
      </c>
      <c r="J89" s="342" t="str">
        <f t="shared" si="10"/>
        <v/>
      </c>
      <c r="K89" s="342" t="str">
        <f t="shared" si="11"/>
        <v xml:space="preserve"> </v>
      </c>
      <c r="L89" s="342" t="str">
        <f t="shared" si="4"/>
        <v/>
      </c>
      <c r="V89" s="67">
        <f t="shared" si="12"/>
        <v>-1</v>
      </c>
      <c r="W89" s="64">
        <f t="shared" si="14"/>
        <v>45</v>
      </c>
      <c r="X89" s="77">
        <f t="shared" si="17"/>
        <v>-44</v>
      </c>
      <c r="Y89" s="77">
        <f t="shared" si="17"/>
        <v>-47</v>
      </c>
    </row>
    <row r="90" spans="1:25" ht="15" x14ac:dyDescent="0.2">
      <c r="A90" s="343">
        <f t="shared" si="5"/>
        <v>-4</v>
      </c>
      <c r="B90" s="342" t="str">
        <f t="shared" si="0"/>
        <v/>
      </c>
      <c r="C90" s="343" t="str">
        <f t="shared" si="1"/>
        <v/>
      </c>
      <c r="D90" s="343" t="str">
        <f t="shared" si="6"/>
        <v/>
      </c>
      <c r="E90" s="342" t="str">
        <f t="shared" si="7"/>
        <v/>
      </c>
      <c r="F90" s="342" t="str">
        <f t="shared" si="2"/>
        <v/>
      </c>
      <c r="G90" s="342" t="str">
        <f t="shared" si="8"/>
        <v/>
      </c>
      <c r="H90" s="342" t="str">
        <f t="shared" si="9"/>
        <v/>
      </c>
      <c r="I90" s="342" t="str">
        <f t="shared" si="3"/>
        <v/>
      </c>
      <c r="J90" s="342" t="str">
        <f t="shared" si="10"/>
        <v/>
      </c>
      <c r="K90" s="342" t="str">
        <f t="shared" si="11"/>
        <v xml:space="preserve"> </v>
      </c>
      <c r="L90" s="342" t="str">
        <f t="shared" si="4"/>
        <v/>
      </c>
      <c r="V90" s="67">
        <f t="shared" si="12"/>
        <v>-1</v>
      </c>
      <c r="W90" s="64">
        <f t="shared" si="14"/>
        <v>46</v>
      </c>
      <c r="X90" s="77">
        <f t="shared" si="17"/>
        <v>-45</v>
      </c>
      <c r="Y90" s="77">
        <f t="shared" si="17"/>
        <v>-48</v>
      </c>
    </row>
    <row r="91" spans="1:25" ht="15" x14ac:dyDescent="0.2">
      <c r="A91" s="343">
        <f t="shared" si="5"/>
        <v>-5</v>
      </c>
      <c r="B91" s="342" t="str">
        <f t="shared" si="0"/>
        <v/>
      </c>
      <c r="C91" s="343" t="str">
        <f t="shared" si="1"/>
        <v/>
      </c>
      <c r="D91" s="343" t="str">
        <f t="shared" si="6"/>
        <v/>
      </c>
      <c r="E91" s="342" t="str">
        <f t="shared" si="7"/>
        <v/>
      </c>
      <c r="F91" s="342" t="str">
        <f t="shared" si="2"/>
        <v/>
      </c>
      <c r="G91" s="342" t="str">
        <f t="shared" si="8"/>
        <v/>
      </c>
      <c r="H91" s="342" t="str">
        <f t="shared" si="9"/>
        <v/>
      </c>
      <c r="I91" s="342" t="str">
        <f t="shared" si="3"/>
        <v/>
      </c>
      <c r="J91" s="342" t="str">
        <f t="shared" si="10"/>
        <v/>
      </c>
      <c r="K91" s="342" t="str">
        <f t="shared" si="11"/>
        <v xml:space="preserve"> </v>
      </c>
      <c r="L91" s="342" t="str">
        <f t="shared" si="4"/>
        <v/>
      </c>
      <c r="V91" s="67">
        <f t="shared" si="12"/>
        <v>-1</v>
      </c>
      <c r="W91" s="64">
        <f t="shared" si="14"/>
        <v>47</v>
      </c>
      <c r="X91" s="77">
        <f t="shared" si="17"/>
        <v>-46</v>
      </c>
      <c r="Y91" s="77">
        <f t="shared" si="17"/>
        <v>-49</v>
      </c>
    </row>
    <row r="92" spans="1:25" ht="15" x14ac:dyDescent="0.2">
      <c r="A92" s="343">
        <f t="shared" si="5"/>
        <v>-6</v>
      </c>
      <c r="B92" s="342" t="str">
        <f t="shared" si="0"/>
        <v/>
      </c>
      <c r="C92" s="343" t="str">
        <f t="shared" si="1"/>
        <v/>
      </c>
      <c r="D92" s="343" t="str">
        <f t="shared" si="6"/>
        <v/>
      </c>
      <c r="E92" s="342" t="str">
        <f t="shared" si="7"/>
        <v/>
      </c>
      <c r="F92" s="342" t="str">
        <f t="shared" si="2"/>
        <v/>
      </c>
      <c r="G92" s="342" t="str">
        <f t="shared" si="8"/>
        <v/>
      </c>
      <c r="H92" s="342" t="str">
        <f t="shared" si="9"/>
        <v/>
      </c>
      <c r="I92" s="342" t="str">
        <f t="shared" si="3"/>
        <v/>
      </c>
      <c r="J92" s="342" t="str">
        <f t="shared" si="10"/>
        <v/>
      </c>
      <c r="K92" s="342" t="str">
        <f t="shared" si="11"/>
        <v xml:space="preserve"> </v>
      </c>
      <c r="L92" s="342" t="str">
        <f t="shared" si="4"/>
        <v/>
      </c>
      <c r="V92" s="67">
        <f t="shared" si="12"/>
        <v>-1</v>
      </c>
      <c r="W92" s="64">
        <f t="shared" si="14"/>
        <v>48</v>
      </c>
      <c r="X92" s="77">
        <f t="shared" si="17"/>
        <v>-47</v>
      </c>
      <c r="Y92" s="77">
        <f t="shared" si="17"/>
        <v>-50</v>
      </c>
    </row>
    <row r="93" spans="1:25" ht="15" x14ac:dyDescent="0.2">
      <c r="A93" s="343">
        <f t="shared" si="5"/>
        <v>-7</v>
      </c>
      <c r="B93" s="342" t="str">
        <f t="shared" ref="B93:B154" si="18">IF(A93&lt;=0,"",IF(V97&gt;=1,LOOKUP(V97,AB$28:AB$75,AE$28:AE$60),0))</f>
        <v/>
      </c>
      <c r="C93" s="343" t="str">
        <f t="shared" ref="C93:C154" si="19">IF(A93&lt;=0,"",IF(V97&gt;=1,LOOKUP(V97,AB$28:AB$75,AA$28:AA$75),0))</f>
        <v/>
      </c>
      <c r="D93" s="343" t="str">
        <f t="shared" si="6"/>
        <v/>
      </c>
      <c r="E93" s="342" t="str">
        <f t="shared" si="7"/>
        <v/>
      </c>
      <c r="F93" s="342" t="str">
        <f t="shared" ref="F93:F154" si="20">IF(A93&lt;=0,"",C93*$R$34)</f>
        <v/>
      </c>
      <c r="G93" s="342" t="str">
        <f t="shared" si="8"/>
        <v/>
      </c>
      <c r="H93" s="342" t="str">
        <f t="shared" si="9"/>
        <v/>
      </c>
      <c r="I93" s="342" t="str">
        <f t="shared" ref="I93:I154" si="21">IF(A93&lt;=0,"",((H$22*1/12)-F93-E93-H93)*S$42)</f>
        <v/>
      </c>
      <c r="J93" s="342" t="str">
        <f t="shared" si="10"/>
        <v/>
      </c>
      <c r="K93" s="342" t="str">
        <f t="shared" si="11"/>
        <v xml:space="preserve"> </v>
      </c>
      <c r="L93" s="342" t="str">
        <f t="shared" ref="L93:L154" si="22">IF(A93&lt;=0,"",ROUND($H$23+(A93/12),2))</f>
        <v/>
      </c>
      <c r="V93" s="67">
        <f t="shared" si="12"/>
        <v>-1</v>
      </c>
      <c r="W93" s="64">
        <f t="shared" si="14"/>
        <v>49</v>
      </c>
      <c r="X93" s="77">
        <f t="shared" si="17"/>
        <v>-48</v>
      </c>
      <c r="Y93" s="77">
        <f t="shared" si="17"/>
        <v>-51</v>
      </c>
    </row>
    <row r="94" spans="1:25" ht="15" x14ac:dyDescent="0.2">
      <c r="A94" s="343">
        <f t="shared" ref="A94:A154" si="23">IF(V97=0,0,IF(A93=" ","",A93-1))</f>
        <v>-8</v>
      </c>
      <c r="B94" s="342" t="str">
        <f t="shared" si="18"/>
        <v/>
      </c>
      <c r="C94" s="343" t="str">
        <f t="shared" si="19"/>
        <v/>
      </c>
      <c r="D94" s="343" t="str">
        <f t="shared" ref="D94:D157" si="24">IF(A94&lt;=0,"",IF(V98&gt;=25,LOOKUP(V98,AB$64:AB$75,AC$64:AC$75),0))</f>
        <v/>
      </c>
      <c r="E94" s="342" t="str">
        <f t="shared" ref="E94:E154" si="25">IF(A94&lt;=0,"",B94*$R$35)</f>
        <v/>
      </c>
      <c r="F94" s="342" t="str">
        <f t="shared" si="20"/>
        <v/>
      </c>
      <c r="G94" s="342" t="str">
        <f t="shared" ref="G94:G150" si="26">IF(A94=0,0,IF(A94&lt;0,"",E94+F94))</f>
        <v/>
      </c>
      <c r="H94" s="342" t="str">
        <f t="shared" ref="H94:H154" si="27">IF(A94&lt;=0,"",D94*$R$36)</f>
        <v/>
      </c>
      <c r="I94" s="342" t="str">
        <f t="shared" si="21"/>
        <v/>
      </c>
      <c r="J94" s="342" t="str">
        <f t="shared" ref="J94:J154" si="28">IF(A94&lt;=0,"",E94+F94+I94+H94)</f>
        <v/>
      </c>
      <c r="K94" s="342" t="str">
        <f t="shared" ref="K94:K154" si="29">IF(A94&lt;=0," ",IF(A94=1,I94,J94+K95))</f>
        <v xml:space="preserve"> </v>
      </c>
      <c r="L94" s="342" t="str">
        <f t="shared" si="22"/>
        <v/>
      </c>
      <c r="V94" s="67">
        <f t="shared" si="12"/>
        <v>-1</v>
      </c>
      <c r="W94" s="64">
        <f t="shared" si="14"/>
        <v>50</v>
      </c>
      <c r="X94" s="77">
        <f t="shared" si="17"/>
        <v>-49</v>
      </c>
      <c r="Y94" s="77">
        <f t="shared" si="17"/>
        <v>-52</v>
      </c>
    </row>
    <row r="95" spans="1:25" ht="15" x14ac:dyDescent="0.2">
      <c r="A95" s="343">
        <f t="shared" si="23"/>
        <v>-9</v>
      </c>
      <c r="B95" s="342" t="str">
        <f t="shared" si="18"/>
        <v/>
      </c>
      <c r="C95" s="343" t="str">
        <f t="shared" si="19"/>
        <v/>
      </c>
      <c r="D95" s="343" t="str">
        <f t="shared" si="24"/>
        <v/>
      </c>
      <c r="E95" s="342" t="str">
        <f t="shared" si="25"/>
        <v/>
      </c>
      <c r="F95" s="342" t="str">
        <f t="shared" si="20"/>
        <v/>
      </c>
      <c r="G95" s="342" t="str">
        <f t="shared" si="26"/>
        <v/>
      </c>
      <c r="H95" s="342" t="str">
        <f t="shared" si="27"/>
        <v/>
      </c>
      <c r="I95" s="342" t="str">
        <f t="shared" si="21"/>
        <v/>
      </c>
      <c r="J95" s="342" t="str">
        <f t="shared" si="28"/>
        <v/>
      </c>
      <c r="K95" s="342" t="str">
        <f t="shared" si="29"/>
        <v xml:space="preserve"> </v>
      </c>
      <c r="L95" s="342" t="str">
        <f t="shared" si="22"/>
        <v/>
      </c>
      <c r="V95" s="67">
        <f t="shared" si="12"/>
        <v>-1</v>
      </c>
      <c r="W95" s="64">
        <f t="shared" si="14"/>
        <v>51</v>
      </c>
      <c r="X95" s="77">
        <f t="shared" si="17"/>
        <v>-50</v>
      </c>
      <c r="Y95" s="77">
        <f t="shared" si="17"/>
        <v>-53</v>
      </c>
    </row>
    <row r="96" spans="1:25" ht="15" x14ac:dyDescent="0.2">
      <c r="A96" s="343">
        <f t="shared" si="23"/>
        <v>-10</v>
      </c>
      <c r="B96" s="342" t="str">
        <f t="shared" si="18"/>
        <v/>
      </c>
      <c r="C96" s="343" t="str">
        <f t="shared" si="19"/>
        <v/>
      </c>
      <c r="D96" s="343" t="str">
        <f t="shared" si="24"/>
        <v/>
      </c>
      <c r="E96" s="342" t="str">
        <f t="shared" si="25"/>
        <v/>
      </c>
      <c r="F96" s="342" t="str">
        <f t="shared" si="20"/>
        <v/>
      </c>
      <c r="G96" s="342" t="str">
        <f t="shared" si="26"/>
        <v/>
      </c>
      <c r="H96" s="342" t="str">
        <f t="shared" si="27"/>
        <v/>
      </c>
      <c r="I96" s="342" t="str">
        <f t="shared" si="21"/>
        <v/>
      </c>
      <c r="J96" s="342" t="str">
        <f t="shared" si="28"/>
        <v/>
      </c>
      <c r="K96" s="342" t="str">
        <f t="shared" si="29"/>
        <v xml:space="preserve"> </v>
      </c>
      <c r="L96" s="342" t="str">
        <f t="shared" si="22"/>
        <v/>
      </c>
      <c r="V96" s="67">
        <f t="shared" si="12"/>
        <v>-1</v>
      </c>
      <c r="W96" s="64">
        <f t="shared" si="14"/>
        <v>52</v>
      </c>
      <c r="X96" s="77">
        <f t="shared" si="17"/>
        <v>-51</v>
      </c>
      <c r="Y96" s="77">
        <f t="shared" si="17"/>
        <v>-54</v>
      </c>
    </row>
    <row r="97" spans="1:25" ht="15" x14ac:dyDescent="0.2">
      <c r="A97" s="343">
        <f t="shared" si="23"/>
        <v>-11</v>
      </c>
      <c r="B97" s="342" t="str">
        <f t="shared" si="18"/>
        <v/>
      </c>
      <c r="C97" s="343" t="str">
        <f t="shared" si="19"/>
        <v/>
      </c>
      <c r="D97" s="343" t="str">
        <f t="shared" si="24"/>
        <v/>
      </c>
      <c r="E97" s="342" t="str">
        <f t="shared" si="25"/>
        <v/>
      </c>
      <c r="F97" s="342" t="str">
        <f t="shared" si="20"/>
        <v/>
      </c>
      <c r="G97" s="342" t="str">
        <f t="shared" si="26"/>
        <v/>
      </c>
      <c r="H97" s="342" t="str">
        <f t="shared" si="27"/>
        <v/>
      </c>
      <c r="I97" s="342" t="str">
        <f t="shared" si="21"/>
        <v/>
      </c>
      <c r="J97" s="342" t="str">
        <f t="shared" si="28"/>
        <v/>
      </c>
      <c r="K97" s="342" t="str">
        <f t="shared" si="29"/>
        <v xml:space="preserve"> </v>
      </c>
      <c r="L97" s="342" t="str">
        <f t="shared" si="22"/>
        <v/>
      </c>
      <c r="V97" s="67">
        <f t="shared" si="12"/>
        <v>-1</v>
      </c>
      <c r="W97" s="64">
        <f t="shared" si="14"/>
        <v>53</v>
      </c>
      <c r="X97" s="77">
        <f t="shared" si="17"/>
        <v>-52</v>
      </c>
      <c r="Y97" s="77">
        <f t="shared" si="17"/>
        <v>-55</v>
      </c>
    </row>
    <row r="98" spans="1:25" ht="15" x14ac:dyDescent="0.2">
      <c r="A98" s="101">
        <f t="shared" si="23"/>
        <v>-12</v>
      </c>
      <c r="B98" s="102" t="str">
        <f t="shared" si="18"/>
        <v/>
      </c>
      <c r="C98" s="101" t="str">
        <f t="shared" si="19"/>
        <v/>
      </c>
      <c r="D98" s="343" t="str">
        <f t="shared" si="24"/>
        <v/>
      </c>
      <c r="E98" s="102" t="str">
        <f t="shared" si="25"/>
        <v/>
      </c>
      <c r="F98" s="102" t="str">
        <f t="shared" si="20"/>
        <v/>
      </c>
      <c r="G98" s="342" t="str">
        <f t="shared" si="26"/>
        <v/>
      </c>
      <c r="H98" s="102" t="str">
        <f t="shared" si="27"/>
        <v/>
      </c>
      <c r="I98" s="102" t="str">
        <f t="shared" si="21"/>
        <v/>
      </c>
      <c r="J98" s="102" t="str">
        <f t="shared" si="28"/>
        <v/>
      </c>
      <c r="K98" s="102" t="str">
        <f t="shared" si="29"/>
        <v xml:space="preserve"> </v>
      </c>
      <c r="L98" s="102" t="str">
        <f t="shared" si="22"/>
        <v/>
      </c>
      <c r="V98" s="67">
        <f t="shared" ref="V98:V104" si="30">IF(AND(V97&gt;=1,V97&lt;35),V97+1,IF(X98=0,1,IF(V97=35,V97+1,-1)))</f>
        <v>-1</v>
      </c>
      <c r="W98" s="64">
        <f t="shared" si="14"/>
        <v>54</v>
      </c>
      <c r="X98" s="77">
        <f t="shared" ref="X98:Y113" si="31">X97-1</f>
        <v>-53</v>
      </c>
      <c r="Y98" s="77">
        <f t="shared" si="31"/>
        <v>-56</v>
      </c>
    </row>
    <row r="99" spans="1:25" ht="15" x14ac:dyDescent="0.2">
      <c r="A99" s="101">
        <f t="shared" si="23"/>
        <v>-13</v>
      </c>
      <c r="B99" s="102" t="str">
        <f t="shared" si="18"/>
        <v/>
      </c>
      <c r="C99" s="101" t="str">
        <f t="shared" si="19"/>
        <v/>
      </c>
      <c r="D99" s="343" t="str">
        <f t="shared" si="24"/>
        <v/>
      </c>
      <c r="E99" s="102" t="str">
        <f t="shared" si="25"/>
        <v/>
      </c>
      <c r="F99" s="102" t="str">
        <f t="shared" si="20"/>
        <v/>
      </c>
      <c r="G99" s="342" t="str">
        <f t="shared" si="26"/>
        <v/>
      </c>
      <c r="H99" s="102" t="str">
        <f t="shared" si="27"/>
        <v/>
      </c>
      <c r="I99" s="102" t="str">
        <f t="shared" si="21"/>
        <v/>
      </c>
      <c r="J99" s="102" t="str">
        <f t="shared" si="28"/>
        <v/>
      </c>
      <c r="K99" s="102" t="str">
        <f t="shared" si="29"/>
        <v xml:space="preserve"> </v>
      </c>
      <c r="L99" s="102" t="str">
        <f t="shared" si="22"/>
        <v/>
      </c>
      <c r="V99" s="67">
        <f t="shared" si="30"/>
        <v>-1</v>
      </c>
      <c r="W99" s="64">
        <f t="shared" si="14"/>
        <v>55</v>
      </c>
      <c r="X99" s="77">
        <f t="shared" si="31"/>
        <v>-54</v>
      </c>
      <c r="Y99" s="77">
        <f t="shared" si="31"/>
        <v>-57</v>
      </c>
    </row>
    <row r="100" spans="1:25" ht="15" x14ac:dyDescent="0.2">
      <c r="A100" s="101">
        <f t="shared" si="23"/>
        <v>-14</v>
      </c>
      <c r="B100" s="102" t="str">
        <f t="shared" si="18"/>
        <v/>
      </c>
      <c r="C100" s="101" t="str">
        <f t="shared" si="19"/>
        <v/>
      </c>
      <c r="D100" s="343" t="str">
        <f t="shared" si="24"/>
        <v/>
      </c>
      <c r="E100" s="102" t="str">
        <f t="shared" si="25"/>
        <v/>
      </c>
      <c r="F100" s="102" t="str">
        <f t="shared" si="20"/>
        <v/>
      </c>
      <c r="G100" s="342" t="str">
        <f t="shared" si="26"/>
        <v/>
      </c>
      <c r="H100" s="102" t="str">
        <f t="shared" si="27"/>
        <v/>
      </c>
      <c r="I100" s="102" t="str">
        <f t="shared" si="21"/>
        <v/>
      </c>
      <c r="J100" s="102" t="str">
        <f t="shared" si="28"/>
        <v/>
      </c>
      <c r="K100" s="102" t="str">
        <f t="shared" si="29"/>
        <v xml:space="preserve"> </v>
      </c>
      <c r="L100" s="102" t="str">
        <f t="shared" si="22"/>
        <v/>
      </c>
      <c r="V100" s="67">
        <f t="shared" si="30"/>
        <v>-1</v>
      </c>
      <c r="W100" s="64">
        <f t="shared" si="14"/>
        <v>56</v>
      </c>
      <c r="X100" s="77">
        <f t="shared" si="31"/>
        <v>-55</v>
      </c>
      <c r="Y100" s="77">
        <f t="shared" si="31"/>
        <v>-58</v>
      </c>
    </row>
    <row r="101" spans="1:25" ht="15" x14ac:dyDescent="0.2">
      <c r="A101" s="101">
        <f t="shared" si="23"/>
        <v>-15</v>
      </c>
      <c r="B101" s="102" t="str">
        <f t="shared" si="18"/>
        <v/>
      </c>
      <c r="C101" s="101" t="str">
        <f t="shared" si="19"/>
        <v/>
      </c>
      <c r="D101" s="343" t="str">
        <f t="shared" si="24"/>
        <v/>
      </c>
      <c r="E101" s="102" t="str">
        <f t="shared" si="25"/>
        <v/>
      </c>
      <c r="F101" s="102" t="str">
        <f t="shared" si="20"/>
        <v/>
      </c>
      <c r="G101" s="342" t="str">
        <f t="shared" si="26"/>
        <v/>
      </c>
      <c r="H101" s="102" t="str">
        <f t="shared" si="27"/>
        <v/>
      </c>
      <c r="I101" s="102" t="str">
        <f t="shared" si="21"/>
        <v/>
      </c>
      <c r="J101" s="102" t="str">
        <f t="shared" si="28"/>
        <v/>
      </c>
      <c r="K101" s="102" t="str">
        <f t="shared" si="29"/>
        <v xml:space="preserve"> </v>
      </c>
      <c r="L101" s="102" t="str">
        <f t="shared" si="22"/>
        <v/>
      </c>
      <c r="V101" s="67">
        <f t="shared" si="30"/>
        <v>-1</v>
      </c>
      <c r="W101" s="64">
        <f t="shared" si="14"/>
        <v>57</v>
      </c>
      <c r="X101" s="77">
        <f t="shared" si="31"/>
        <v>-56</v>
      </c>
      <c r="Y101" s="77">
        <f t="shared" si="31"/>
        <v>-59</v>
      </c>
    </row>
    <row r="102" spans="1:25" ht="15" x14ac:dyDescent="0.2">
      <c r="A102" s="101">
        <f t="shared" si="23"/>
        <v>-16</v>
      </c>
      <c r="B102" s="102" t="str">
        <f t="shared" si="18"/>
        <v/>
      </c>
      <c r="C102" s="101" t="str">
        <f t="shared" si="19"/>
        <v/>
      </c>
      <c r="D102" s="343" t="str">
        <f t="shared" si="24"/>
        <v/>
      </c>
      <c r="E102" s="102" t="str">
        <f t="shared" si="25"/>
        <v/>
      </c>
      <c r="F102" s="102" t="str">
        <f t="shared" si="20"/>
        <v/>
      </c>
      <c r="G102" s="342" t="str">
        <f t="shared" si="26"/>
        <v/>
      </c>
      <c r="H102" s="102" t="str">
        <f t="shared" si="27"/>
        <v/>
      </c>
      <c r="I102" s="102" t="str">
        <f t="shared" si="21"/>
        <v/>
      </c>
      <c r="J102" s="102" t="str">
        <f t="shared" si="28"/>
        <v/>
      </c>
      <c r="K102" s="102" t="str">
        <f t="shared" si="29"/>
        <v xml:space="preserve"> </v>
      </c>
      <c r="L102" s="102" t="str">
        <f t="shared" si="22"/>
        <v/>
      </c>
      <c r="V102" s="67">
        <f t="shared" si="30"/>
        <v>-1</v>
      </c>
      <c r="W102" s="64">
        <f t="shared" ref="W102:W165" si="32">IF(W101&gt;=1,W101+1,IF(X102=0,1,-1))</f>
        <v>58</v>
      </c>
      <c r="X102" s="77">
        <f t="shared" si="31"/>
        <v>-57</v>
      </c>
      <c r="Y102" s="77">
        <f t="shared" si="31"/>
        <v>-60</v>
      </c>
    </row>
    <row r="103" spans="1:25" ht="15" x14ac:dyDescent="0.2">
      <c r="A103" s="101">
        <f t="shared" si="23"/>
        <v>-17</v>
      </c>
      <c r="B103" s="102" t="str">
        <f t="shared" si="18"/>
        <v/>
      </c>
      <c r="C103" s="101" t="str">
        <f t="shared" si="19"/>
        <v/>
      </c>
      <c r="D103" s="343" t="str">
        <f t="shared" si="24"/>
        <v/>
      </c>
      <c r="E103" s="102" t="str">
        <f t="shared" si="25"/>
        <v/>
      </c>
      <c r="F103" s="102" t="str">
        <f t="shared" si="20"/>
        <v/>
      </c>
      <c r="G103" s="342" t="str">
        <f t="shared" si="26"/>
        <v/>
      </c>
      <c r="H103" s="102" t="str">
        <f t="shared" si="27"/>
        <v/>
      </c>
      <c r="I103" s="102" t="str">
        <f t="shared" si="21"/>
        <v/>
      </c>
      <c r="J103" s="102" t="str">
        <f t="shared" si="28"/>
        <v/>
      </c>
      <c r="K103" s="102" t="str">
        <f t="shared" si="29"/>
        <v xml:space="preserve"> </v>
      </c>
      <c r="L103" s="102" t="str">
        <f t="shared" si="22"/>
        <v/>
      </c>
      <c r="V103" s="67">
        <f t="shared" si="30"/>
        <v>-1</v>
      </c>
      <c r="W103" s="64">
        <f t="shared" si="32"/>
        <v>59</v>
      </c>
      <c r="X103" s="77">
        <f t="shared" si="31"/>
        <v>-58</v>
      </c>
      <c r="Y103" s="77">
        <f t="shared" si="31"/>
        <v>-61</v>
      </c>
    </row>
    <row r="104" spans="1:25" ht="15" x14ac:dyDescent="0.2">
      <c r="A104" s="101">
        <f t="shared" si="23"/>
        <v>-18</v>
      </c>
      <c r="B104" s="102" t="str">
        <f t="shared" si="18"/>
        <v/>
      </c>
      <c r="C104" s="101" t="str">
        <f t="shared" si="19"/>
        <v/>
      </c>
      <c r="D104" s="343" t="str">
        <f t="shared" si="24"/>
        <v/>
      </c>
      <c r="E104" s="102" t="str">
        <f t="shared" si="25"/>
        <v/>
      </c>
      <c r="F104" s="102" t="str">
        <f t="shared" si="20"/>
        <v/>
      </c>
      <c r="G104" s="342" t="str">
        <f t="shared" si="26"/>
        <v/>
      </c>
      <c r="H104" s="102" t="str">
        <f t="shared" si="27"/>
        <v/>
      </c>
      <c r="I104" s="102" t="str">
        <f t="shared" si="21"/>
        <v/>
      </c>
      <c r="J104" s="102" t="str">
        <f t="shared" si="28"/>
        <v/>
      </c>
      <c r="K104" s="102" t="str">
        <f t="shared" si="29"/>
        <v xml:space="preserve"> </v>
      </c>
      <c r="L104" s="102" t="str">
        <f t="shared" si="22"/>
        <v/>
      </c>
      <c r="V104" s="67">
        <f t="shared" si="30"/>
        <v>-1</v>
      </c>
      <c r="W104" s="64">
        <f t="shared" si="32"/>
        <v>60</v>
      </c>
      <c r="X104" s="77">
        <f t="shared" si="31"/>
        <v>-59</v>
      </c>
      <c r="Y104" s="77">
        <f t="shared" si="31"/>
        <v>-62</v>
      </c>
    </row>
    <row r="105" spans="1:25" ht="15" x14ac:dyDescent="0.2">
      <c r="A105" s="101">
        <f t="shared" si="23"/>
        <v>-19</v>
      </c>
      <c r="B105" s="102" t="str">
        <f t="shared" si="18"/>
        <v/>
      </c>
      <c r="C105" s="101" t="str">
        <f t="shared" si="19"/>
        <v/>
      </c>
      <c r="D105" s="343" t="str">
        <f t="shared" si="24"/>
        <v/>
      </c>
      <c r="E105" s="102" t="str">
        <f t="shared" si="25"/>
        <v/>
      </c>
      <c r="F105" s="102" t="str">
        <f t="shared" si="20"/>
        <v/>
      </c>
      <c r="G105" s="342" t="str">
        <f t="shared" si="26"/>
        <v/>
      </c>
      <c r="H105" s="102" t="str">
        <f t="shared" si="27"/>
        <v/>
      </c>
      <c r="I105" s="102" t="str">
        <f t="shared" si="21"/>
        <v/>
      </c>
      <c r="J105" s="102" t="str">
        <f t="shared" si="28"/>
        <v/>
      </c>
      <c r="K105" s="102" t="str">
        <f t="shared" si="29"/>
        <v xml:space="preserve"> </v>
      </c>
      <c r="L105" s="102" t="str">
        <f t="shared" si="22"/>
        <v/>
      </c>
      <c r="V105" s="67">
        <f t="shared" ref="V105:V168" si="33">IF(AND(V104&gt;=1,V104&lt;47),V104+1,IF(X105=0,1,IF(V104=47,V104+1,-1)))</f>
        <v>-1</v>
      </c>
      <c r="W105" s="64">
        <f t="shared" si="32"/>
        <v>61</v>
      </c>
      <c r="X105" s="77">
        <f t="shared" si="31"/>
        <v>-60</v>
      </c>
      <c r="Y105" s="77">
        <f t="shared" si="31"/>
        <v>-63</v>
      </c>
    </row>
    <row r="106" spans="1:25" ht="15" x14ac:dyDescent="0.2">
      <c r="A106" s="101">
        <f t="shared" si="23"/>
        <v>-20</v>
      </c>
      <c r="B106" s="102" t="str">
        <f t="shared" si="18"/>
        <v/>
      </c>
      <c r="C106" s="101" t="str">
        <f t="shared" si="19"/>
        <v/>
      </c>
      <c r="D106" s="343" t="str">
        <f t="shared" si="24"/>
        <v/>
      </c>
      <c r="E106" s="102" t="str">
        <f t="shared" si="25"/>
        <v/>
      </c>
      <c r="F106" s="102" t="str">
        <f t="shared" si="20"/>
        <v/>
      </c>
      <c r="G106" s="342" t="str">
        <f t="shared" si="26"/>
        <v/>
      </c>
      <c r="H106" s="102" t="str">
        <f t="shared" si="27"/>
        <v/>
      </c>
      <c r="I106" s="102" t="str">
        <f t="shared" si="21"/>
        <v/>
      </c>
      <c r="J106" s="102" t="str">
        <f t="shared" si="28"/>
        <v/>
      </c>
      <c r="K106" s="102" t="str">
        <f t="shared" si="29"/>
        <v xml:space="preserve"> </v>
      </c>
      <c r="L106" s="102" t="str">
        <f t="shared" si="22"/>
        <v/>
      </c>
      <c r="V106" s="67">
        <f t="shared" si="33"/>
        <v>-1</v>
      </c>
      <c r="W106" s="64">
        <f t="shared" si="32"/>
        <v>62</v>
      </c>
      <c r="X106" s="77">
        <f t="shared" si="31"/>
        <v>-61</v>
      </c>
      <c r="Y106" s="77">
        <f t="shared" si="31"/>
        <v>-64</v>
      </c>
    </row>
    <row r="107" spans="1:25" ht="15" x14ac:dyDescent="0.2">
      <c r="A107" s="101">
        <f t="shared" si="23"/>
        <v>-21</v>
      </c>
      <c r="B107" s="102" t="str">
        <f t="shared" si="18"/>
        <v/>
      </c>
      <c r="C107" s="101" t="str">
        <f t="shared" si="19"/>
        <v/>
      </c>
      <c r="D107" s="343" t="str">
        <f t="shared" si="24"/>
        <v/>
      </c>
      <c r="E107" s="102" t="str">
        <f t="shared" si="25"/>
        <v/>
      </c>
      <c r="F107" s="102" t="str">
        <f t="shared" si="20"/>
        <v/>
      </c>
      <c r="G107" s="342" t="str">
        <f t="shared" si="26"/>
        <v/>
      </c>
      <c r="H107" s="102" t="str">
        <f t="shared" si="27"/>
        <v/>
      </c>
      <c r="I107" s="102" t="str">
        <f t="shared" si="21"/>
        <v/>
      </c>
      <c r="J107" s="102" t="str">
        <f t="shared" si="28"/>
        <v/>
      </c>
      <c r="K107" s="102" t="str">
        <f t="shared" si="29"/>
        <v xml:space="preserve"> </v>
      </c>
      <c r="L107" s="102" t="str">
        <f t="shared" si="22"/>
        <v/>
      </c>
      <c r="V107" s="67">
        <f t="shared" si="33"/>
        <v>-1</v>
      </c>
      <c r="W107" s="64">
        <f t="shared" si="32"/>
        <v>63</v>
      </c>
      <c r="X107" s="77">
        <f t="shared" si="31"/>
        <v>-62</v>
      </c>
      <c r="Y107" s="77">
        <f t="shared" si="31"/>
        <v>-65</v>
      </c>
    </row>
    <row r="108" spans="1:25" ht="15" x14ac:dyDescent="0.2">
      <c r="A108" s="101">
        <f t="shared" si="23"/>
        <v>-22</v>
      </c>
      <c r="B108" s="102" t="str">
        <f t="shared" si="18"/>
        <v/>
      </c>
      <c r="C108" s="101" t="str">
        <f t="shared" si="19"/>
        <v/>
      </c>
      <c r="D108" s="343" t="str">
        <f t="shared" si="24"/>
        <v/>
      </c>
      <c r="E108" s="102" t="str">
        <f t="shared" si="25"/>
        <v/>
      </c>
      <c r="F108" s="102" t="str">
        <f t="shared" si="20"/>
        <v/>
      </c>
      <c r="G108" s="342" t="str">
        <f t="shared" si="26"/>
        <v/>
      </c>
      <c r="H108" s="102" t="str">
        <f t="shared" si="27"/>
        <v/>
      </c>
      <c r="I108" s="102" t="str">
        <f t="shared" si="21"/>
        <v/>
      </c>
      <c r="J108" s="102" t="str">
        <f t="shared" si="28"/>
        <v/>
      </c>
      <c r="K108" s="102" t="str">
        <f t="shared" si="29"/>
        <v xml:space="preserve"> </v>
      </c>
      <c r="L108" s="102" t="str">
        <f t="shared" si="22"/>
        <v/>
      </c>
      <c r="V108" s="67">
        <f t="shared" si="33"/>
        <v>-1</v>
      </c>
      <c r="W108" s="64">
        <f t="shared" si="32"/>
        <v>64</v>
      </c>
      <c r="X108" s="77">
        <f t="shared" si="31"/>
        <v>-63</v>
      </c>
      <c r="Y108" s="77">
        <f t="shared" si="31"/>
        <v>-66</v>
      </c>
    </row>
    <row r="109" spans="1:25" ht="15" x14ac:dyDescent="0.2">
      <c r="A109" s="101">
        <f t="shared" si="23"/>
        <v>-23</v>
      </c>
      <c r="B109" s="102" t="str">
        <f t="shared" si="18"/>
        <v/>
      </c>
      <c r="C109" s="101" t="str">
        <f t="shared" si="19"/>
        <v/>
      </c>
      <c r="D109" s="343" t="str">
        <f t="shared" si="24"/>
        <v/>
      </c>
      <c r="E109" s="102" t="str">
        <f t="shared" si="25"/>
        <v/>
      </c>
      <c r="F109" s="102" t="str">
        <f t="shared" si="20"/>
        <v/>
      </c>
      <c r="G109" s="342" t="str">
        <f t="shared" si="26"/>
        <v/>
      </c>
      <c r="H109" s="102" t="str">
        <f t="shared" si="27"/>
        <v/>
      </c>
      <c r="I109" s="102" t="str">
        <f t="shared" si="21"/>
        <v/>
      </c>
      <c r="J109" s="102" t="str">
        <f t="shared" si="28"/>
        <v/>
      </c>
      <c r="K109" s="102" t="str">
        <f t="shared" si="29"/>
        <v xml:space="preserve"> </v>
      </c>
      <c r="L109" s="102" t="str">
        <f t="shared" si="22"/>
        <v/>
      </c>
      <c r="V109" s="67">
        <f t="shared" si="33"/>
        <v>-1</v>
      </c>
      <c r="W109" s="64">
        <f t="shared" si="32"/>
        <v>65</v>
      </c>
      <c r="X109" s="77">
        <f t="shared" si="31"/>
        <v>-64</v>
      </c>
      <c r="Y109" s="77">
        <f t="shared" si="31"/>
        <v>-67</v>
      </c>
    </row>
    <row r="110" spans="1:25" ht="15" x14ac:dyDescent="0.2">
      <c r="A110" s="101">
        <f t="shared" si="23"/>
        <v>-24</v>
      </c>
      <c r="B110" s="102" t="str">
        <f t="shared" si="18"/>
        <v/>
      </c>
      <c r="C110" s="101" t="str">
        <f t="shared" si="19"/>
        <v/>
      </c>
      <c r="D110" s="343" t="str">
        <f t="shared" si="24"/>
        <v/>
      </c>
      <c r="E110" s="102" t="str">
        <f t="shared" si="25"/>
        <v/>
      </c>
      <c r="F110" s="102" t="str">
        <f t="shared" si="20"/>
        <v/>
      </c>
      <c r="G110" s="342" t="str">
        <f t="shared" si="26"/>
        <v/>
      </c>
      <c r="H110" s="102" t="str">
        <f t="shared" si="27"/>
        <v/>
      </c>
      <c r="I110" s="102" t="str">
        <f t="shared" si="21"/>
        <v/>
      </c>
      <c r="J110" s="102" t="str">
        <f t="shared" si="28"/>
        <v/>
      </c>
      <c r="K110" s="102" t="str">
        <f t="shared" si="29"/>
        <v xml:space="preserve"> </v>
      </c>
      <c r="L110" s="102" t="str">
        <f t="shared" si="22"/>
        <v/>
      </c>
      <c r="V110" s="67">
        <f t="shared" si="33"/>
        <v>-1</v>
      </c>
      <c r="W110" s="64">
        <f t="shared" si="32"/>
        <v>66</v>
      </c>
      <c r="X110" s="77">
        <f t="shared" si="31"/>
        <v>-65</v>
      </c>
      <c r="Y110" s="77">
        <f t="shared" si="31"/>
        <v>-68</v>
      </c>
    </row>
    <row r="111" spans="1:25" ht="15" x14ac:dyDescent="0.2">
      <c r="A111" s="101">
        <f t="shared" si="23"/>
        <v>-25</v>
      </c>
      <c r="B111" s="102" t="str">
        <f t="shared" si="18"/>
        <v/>
      </c>
      <c r="C111" s="101" t="str">
        <f t="shared" si="19"/>
        <v/>
      </c>
      <c r="D111" s="343" t="str">
        <f t="shared" si="24"/>
        <v/>
      </c>
      <c r="E111" s="102" t="str">
        <f t="shared" si="25"/>
        <v/>
      </c>
      <c r="F111" s="102" t="str">
        <f t="shared" si="20"/>
        <v/>
      </c>
      <c r="G111" s="342" t="str">
        <f t="shared" si="26"/>
        <v/>
      </c>
      <c r="H111" s="102" t="str">
        <f t="shared" si="27"/>
        <v/>
      </c>
      <c r="I111" s="102" t="str">
        <f t="shared" si="21"/>
        <v/>
      </c>
      <c r="J111" s="102" t="str">
        <f t="shared" si="28"/>
        <v/>
      </c>
      <c r="K111" s="102" t="str">
        <f t="shared" si="29"/>
        <v xml:space="preserve"> </v>
      </c>
      <c r="L111" s="102" t="str">
        <f t="shared" si="22"/>
        <v/>
      </c>
      <c r="V111" s="67">
        <f t="shared" si="33"/>
        <v>-1</v>
      </c>
      <c r="W111" s="64">
        <f t="shared" si="32"/>
        <v>67</v>
      </c>
      <c r="X111" s="77">
        <f t="shared" si="31"/>
        <v>-66</v>
      </c>
      <c r="Y111" s="77">
        <f t="shared" si="31"/>
        <v>-69</v>
      </c>
    </row>
    <row r="112" spans="1:25" ht="15" x14ac:dyDescent="0.2">
      <c r="A112" s="101">
        <f t="shared" si="23"/>
        <v>-26</v>
      </c>
      <c r="B112" s="102" t="str">
        <f t="shared" si="18"/>
        <v/>
      </c>
      <c r="C112" s="101" t="str">
        <f t="shared" si="19"/>
        <v/>
      </c>
      <c r="D112" s="343" t="str">
        <f t="shared" si="24"/>
        <v/>
      </c>
      <c r="E112" s="102" t="str">
        <f t="shared" si="25"/>
        <v/>
      </c>
      <c r="F112" s="102" t="str">
        <f t="shared" si="20"/>
        <v/>
      </c>
      <c r="G112" s="342" t="str">
        <f t="shared" si="26"/>
        <v/>
      </c>
      <c r="H112" s="102" t="str">
        <f t="shared" si="27"/>
        <v/>
      </c>
      <c r="I112" s="102" t="str">
        <f t="shared" si="21"/>
        <v/>
      </c>
      <c r="J112" s="102" t="str">
        <f t="shared" si="28"/>
        <v/>
      </c>
      <c r="K112" s="102" t="str">
        <f t="shared" si="29"/>
        <v xml:space="preserve"> </v>
      </c>
      <c r="L112" s="102" t="str">
        <f t="shared" si="22"/>
        <v/>
      </c>
      <c r="V112" s="67">
        <f t="shared" si="33"/>
        <v>-1</v>
      </c>
      <c r="W112" s="64">
        <f t="shared" si="32"/>
        <v>68</v>
      </c>
      <c r="X112" s="77">
        <f t="shared" si="31"/>
        <v>-67</v>
      </c>
      <c r="Y112" s="77">
        <f t="shared" si="31"/>
        <v>-70</v>
      </c>
    </row>
    <row r="113" spans="1:25" ht="15" x14ac:dyDescent="0.2">
      <c r="A113" s="101">
        <f t="shared" si="23"/>
        <v>-27</v>
      </c>
      <c r="B113" s="102" t="str">
        <f t="shared" si="18"/>
        <v/>
      </c>
      <c r="C113" s="101" t="str">
        <f t="shared" si="19"/>
        <v/>
      </c>
      <c r="D113" s="343" t="str">
        <f t="shared" si="24"/>
        <v/>
      </c>
      <c r="E113" s="102" t="str">
        <f t="shared" si="25"/>
        <v/>
      </c>
      <c r="F113" s="102" t="str">
        <f t="shared" si="20"/>
        <v/>
      </c>
      <c r="G113" s="342" t="str">
        <f t="shared" si="26"/>
        <v/>
      </c>
      <c r="H113" s="102" t="str">
        <f t="shared" si="27"/>
        <v/>
      </c>
      <c r="I113" s="102" t="str">
        <f t="shared" si="21"/>
        <v/>
      </c>
      <c r="J113" s="102" t="str">
        <f t="shared" si="28"/>
        <v/>
      </c>
      <c r="K113" s="102" t="str">
        <f t="shared" si="29"/>
        <v xml:space="preserve"> </v>
      </c>
      <c r="L113" s="102" t="str">
        <f t="shared" si="22"/>
        <v/>
      </c>
      <c r="V113" s="67">
        <f t="shared" si="33"/>
        <v>-1</v>
      </c>
      <c r="W113" s="64">
        <f t="shared" si="32"/>
        <v>69</v>
      </c>
      <c r="X113" s="77">
        <f t="shared" si="31"/>
        <v>-68</v>
      </c>
      <c r="Y113" s="77">
        <f t="shared" si="31"/>
        <v>-71</v>
      </c>
    </row>
    <row r="114" spans="1:25" ht="15" x14ac:dyDescent="0.2">
      <c r="A114" s="101">
        <f t="shared" si="23"/>
        <v>-28</v>
      </c>
      <c r="B114" s="102" t="str">
        <f t="shared" si="18"/>
        <v/>
      </c>
      <c r="C114" s="101" t="str">
        <f t="shared" si="19"/>
        <v/>
      </c>
      <c r="D114" s="343" t="str">
        <f t="shared" si="24"/>
        <v/>
      </c>
      <c r="E114" s="102" t="str">
        <f t="shared" si="25"/>
        <v/>
      </c>
      <c r="F114" s="102" t="str">
        <f t="shared" si="20"/>
        <v/>
      </c>
      <c r="G114" s="342" t="str">
        <f t="shared" si="26"/>
        <v/>
      </c>
      <c r="H114" s="102" t="str">
        <f t="shared" si="27"/>
        <v/>
      </c>
      <c r="I114" s="102" t="str">
        <f t="shared" si="21"/>
        <v/>
      </c>
      <c r="J114" s="102" t="str">
        <f t="shared" si="28"/>
        <v/>
      </c>
      <c r="K114" s="102" t="str">
        <f t="shared" si="29"/>
        <v xml:space="preserve"> </v>
      </c>
      <c r="L114" s="102" t="str">
        <f t="shared" si="22"/>
        <v/>
      </c>
      <c r="V114" s="67">
        <f t="shared" si="33"/>
        <v>-1</v>
      </c>
      <c r="W114" s="64">
        <f t="shared" si="32"/>
        <v>70</v>
      </c>
      <c r="X114" s="77">
        <f t="shared" ref="X114:Y129" si="34">X113-1</f>
        <v>-69</v>
      </c>
      <c r="Y114" s="77">
        <f t="shared" si="34"/>
        <v>-72</v>
      </c>
    </row>
    <row r="115" spans="1:25" ht="15" x14ac:dyDescent="0.2">
      <c r="A115" s="101">
        <f t="shared" si="23"/>
        <v>-29</v>
      </c>
      <c r="B115" s="102" t="str">
        <f t="shared" si="18"/>
        <v/>
      </c>
      <c r="C115" s="101" t="str">
        <f t="shared" si="19"/>
        <v/>
      </c>
      <c r="D115" s="343" t="str">
        <f t="shared" si="24"/>
        <v/>
      </c>
      <c r="E115" s="102" t="str">
        <f t="shared" si="25"/>
        <v/>
      </c>
      <c r="F115" s="102" t="str">
        <f t="shared" si="20"/>
        <v/>
      </c>
      <c r="G115" s="342" t="str">
        <f t="shared" si="26"/>
        <v/>
      </c>
      <c r="H115" s="102" t="str">
        <f t="shared" si="27"/>
        <v/>
      </c>
      <c r="I115" s="102" t="str">
        <f t="shared" si="21"/>
        <v/>
      </c>
      <c r="J115" s="102" t="str">
        <f t="shared" si="28"/>
        <v/>
      </c>
      <c r="K115" s="102" t="str">
        <f t="shared" si="29"/>
        <v xml:space="preserve"> </v>
      </c>
      <c r="L115" s="102" t="str">
        <f t="shared" si="22"/>
        <v/>
      </c>
      <c r="V115" s="67">
        <f t="shared" si="33"/>
        <v>-1</v>
      </c>
      <c r="W115" s="64">
        <f t="shared" si="32"/>
        <v>71</v>
      </c>
      <c r="X115" s="77">
        <f t="shared" si="34"/>
        <v>-70</v>
      </c>
      <c r="Y115" s="77">
        <f t="shared" si="34"/>
        <v>-73</v>
      </c>
    </row>
    <row r="116" spans="1:25" ht="15" x14ac:dyDescent="0.2">
      <c r="A116" s="101">
        <f t="shared" si="23"/>
        <v>-30</v>
      </c>
      <c r="B116" s="102" t="str">
        <f t="shared" si="18"/>
        <v/>
      </c>
      <c r="C116" s="101" t="str">
        <f t="shared" si="19"/>
        <v/>
      </c>
      <c r="D116" s="343" t="str">
        <f t="shared" si="24"/>
        <v/>
      </c>
      <c r="E116" s="102" t="str">
        <f t="shared" si="25"/>
        <v/>
      </c>
      <c r="F116" s="102" t="str">
        <f t="shared" si="20"/>
        <v/>
      </c>
      <c r="G116" s="342" t="str">
        <f t="shared" si="26"/>
        <v/>
      </c>
      <c r="H116" s="102" t="str">
        <f t="shared" si="27"/>
        <v/>
      </c>
      <c r="I116" s="102" t="str">
        <f t="shared" si="21"/>
        <v/>
      </c>
      <c r="J116" s="102" t="str">
        <f t="shared" si="28"/>
        <v/>
      </c>
      <c r="K116" s="102" t="str">
        <f t="shared" si="29"/>
        <v xml:space="preserve"> </v>
      </c>
      <c r="L116" s="102" t="str">
        <f t="shared" si="22"/>
        <v/>
      </c>
      <c r="V116" s="67">
        <f t="shared" si="33"/>
        <v>-1</v>
      </c>
      <c r="W116" s="64">
        <f t="shared" si="32"/>
        <v>72</v>
      </c>
      <c r="X116" s="77">
        <f t="shared" si="34"/>
        <v>-71</v>
      </c>
      <c r="Y116" s="77">
        <f t="shared" si="34"/>
        <v>-74</v>
      </c>
    </row>
    <row r="117" spans="1:25" ht="15" x14ac:dyDescent="0.2">
      <c r="A117" s="101">
        <f t="shared" si="23"/>
        <v>-31</v>
      </c>
      <c r="B117" s="102" t="str">
        <f t="shared" si="18"/>
        <v/>
      </c>
      <c r="C117" s="101" t="str">
        <f t="shared" si="19"/>
        <v/>
      </c>
      <c r="D117" s="343" t="str">
        <f t="shared" si="24"/>
        <v/>
      </c>
      <c r="E117" s="102" t="str">
        <f t="shared" si="25"/>
        <v/>
      </c>
      <c r="F117" s="102" t="str">
        <f t="shared" si="20"/>
        <v/>
      </c>
      <c r="G117" s="342" t="str">
        <f t="shared" si="26"/>
        <v/>
      </c>
      <c r="H117" s="102" t="str">
        <f t="shared" si="27"/>
        <v/>
      </c>
      <c r="I117" s="102" t="str">
        <f t="shared" si="21"/>
        <v/>
      </c>
      <c r="J117" s="102" t="str">
        <f t="shared" si="28"/>
        <v/>
      </c>
      <c r="K117" s="102" t="str">
        <f t="shared" si="29"/>
        <v xml:space="preserve"> </v>
      </c>
      <c r="L117" s="102" t="str">
        <f t="shared" si="22"/>
        <v/>
      </c>
      <c r="V117" s="67">
        <f t="shared" si="33"/>
        <v>-1</v>
      </c>
      <c r="W117" s="64">
        <f t="shared" si="32"/>
        <v>73</v>
      </c>
      <c r="X117" s="77">
        <f t="shared" si="34"/>
        <v>-72</v>
      </c>
      <c r="Y117" s="77">
        <f t="shared" si="34"/>
        <v>-75</v>
      </c>
    </row>
    <row r="118" spans="1:25" ht="15" x14ac:dyDescent="0.2">
      <c r="A118" s="101">
        <f t="shared" si="23"/>
        <v>-32</v>
      </c>
      <c r="B118" s="102" t="str">
        <f t="shared" si="18"/>
        <v/>
      </c>
      <c r="C118" s="101" t="str">
        <f t="shared" si="19"/>
        <v/>
      </c>
      <c r="D118" s="343" t="str">
        <f t="shared" si="24"/>
        <v/>
      </c>
      <c r="E118" s="102" t="str">
        <f t="shared" si="25"/>
        <v/>
      </c>
      <c r="F118" s="102" t="str">
        <f t="shared" si="20"/>
        <v/>
      </c>
      <c r="G118" s="342" t="str">
        <f t="shared" si="26"/>
        <v/>
      </c>
      <c r="H118" s="102" t="str">
        <f t="shared" si="27"/>
        <v/>
      </c>
      <c r="I118" s="102" t="str">
        <f t="shared" si="21"/>
        <v/>
      </c>
      <c r="J118" s="102" t="str">
        <f t="shared" si="28"/>
        <v/>
      </c>
      <c r="K118" s="102" t="str">
        <f t="shared" si="29"/>
        <v xml:space="preserve"> </v>
      </c>
      <c r="L118" s="102" t="str">
        <f t="shared" si="22"/>
        <v/>
      </c>
      <c r="V118" s="67">
        <f t="shared" si="33"/>
        <v>-1</v>
      </c>
      <c r="W118" s="64">
        <f t="shared" si="32"/>
        <v>74</v>
      </c>
      <c r="X118" s="77">
        <f t="shared" si="34"/>
        <v>-73</v>
      </c>
      <c r="Y118" s="77">
        <f t="shared" si="34"/>
        <v>-76</v>
      </c>
    </row>
    <row r="119" spans="1:25" ht="15" x14ac:dyDescent="0.2">
      <c r="A119" s="101">
        <f t="shared" si="23"/>
        <v>-33</v>
      </c>
      <c r="B119" s="102" t="str">
        <f t="shared" si="18"/>
        <v/>
      </c>
      <c r="C119" s="101" t="str">
        <f t="shared" si="19"/>
        <v/>
      </c>
      <c r="D119" s="343" t="str">
        <f t="shared" si="24"/>
        <v/>
      </c>
      <c r="E119" s="102" t="str">
        <f t="shared" si="25"/>
        <v/>
      </c>
      <c r="F119" s="102" t="str">
        <f t="shared" si="20"/>
        <v/>
      </c>
      <c r="G119" s="342" t="str">
        <f t="shared" si="26"/>
        <v/>
      </c>
      <c r="H119" s="102" t="str">
        <f t="shared" si="27"/>
        <v/>
      </c>
      <c r="I119" s="102" t="str">
        <f t="shared" si="21"/>
        <v/>
      </c>
      <c r="J119" s="102" t="str">
        <f t="shared" si="28"/>
        <v/>
      </c>
      <c r="K119" s="102" t="str">
        <f t="shared" si="29"/>
        <v xml:space="preserve"> </v>
      </c>
      <c r="L119" s="102" t="str">
        <f t="shared" si="22"/>
        <v/>
      </c>
      <c r="V119" s="67">
        <f t="shared" si="33"/>
        <v>-1</v>
      </c>
      <c r="W119" s="64">
        <f t="shared" si="32"/>
        <v>75</v>
      </c>
      <c r="X119" s="77">
        <f t="shared" si="34"/>
        <v>-74</v>
      </c>
      <c r="Y119" s="77">
        <f t="shared" si="34"/>
        <v>-77</v>
      </c>
    </row>
    <row r="120" spans="1:25" ht="15" x14ac:dyDescent="0.2">
      <c r="A120" s="101">
        <f t="shared" si="23"/>
        <v>-34</v>
      </c>
      <c r="B120" s="102" t="str">
        <f t="shared" si="18"/>
        <v/>
      </c>
      <c r="C120" s="101" t="str">
        <f t="shared" si="19"/>
        <v/>
      </c>
      <c r="D120" s="343" t="str">
        <f t="shared" si="24"/>
        <v/>
      </c>
      <c r="E120" s="102" t="str">
        <f t="shared" si="25"/>
        <v/>
      </c>
      <c r="F120" s="102" t="str">
        <f t="shared" si="20"/>
        <v/>
      </c>
      <c r="G120" s="342" t="str">
        <f t="shared" si="26"/>
        <v/>
      </c>
      <c r="H120" s="102" t="str">
        <f t="shared" si="27"/>
        <v/>
      </c>
      <c r="I120" s="102" t="str">
        <f t="shared" si="21"/>
        <v/>
      </c>
      <c r="J120" s="102" t="str">
        <f t="shared" si="28"/>
        <v/>
      </c>
      <c r="K120" s="102" t="str">
        <f t="shared" si="29"/>
        <v xml:space="preserve"> </v>
      </c>
      <c r="L120" s="102" t="str">
        <f t="shared" si="22"/>
        <v/>
      </c>
      <c r="V120" s="67">
        <f t="shared" si="33"/>
        <v>-1</v>
      </c>
      <c r="W120" s="64">
        <f t="shared" si="32"/>
        <v>76</v>
      </c>
      <c r="X120" s="77">
        <f t="shared" si="34"/>
        <v>-75</v>
      </c>
      <c r="Y120" s="77">
        <f t="shared" si="34"/>
        <v>-78</v>
      </c>
    </row>
    <row r="121" spans="1:25" ht="15" x14ac:dyDescent="0.2">
      <c r="A121" s="101">
        <f t="shared" si="23"/>
        <v>-35</v>
      </c>
      <c r="B121" s="102" t="str">
        <f t="shared" si="18"/>
        <v/>
      </c>
      <c r="C121" s="101" t="str">
        <f t="shared" si="19"/>
        <v/>
      </c>
      <c r="D121" s="343" t="str">
        <f t="shared" si="24"/>
        <v/>
      </c>
      <c r="E121" s="102" t="str">
        <f t="shared" si="25"/>
        <v/>
      </c>
      <c r="F121" s="102" t="str">
        <f t="shared" si="20"/>
        <v/>
      </c>
      <c r="G121" s="342" t="str">
        <f t="shared" si="26"/>
        <v/>
      </c>
      <c r="H121" s="102" t="str">
        <f t="shared" si="27"/>
        <v/>
      </c>
      <c r="I121" s="102" t="str">
        <f t="shared" si="21"/>
        <v/>
      </c>
      <c r="J121" s="102" t="str">
        <f t="shared" si="28"/>
        <v/>
      </c>
      <c r="K121" s="102" t="str">
        <f t="shared" si="29"/>
        <v xml:space="preserve"> </v>
      </c>
      <c r="L121" s="102" t="str">
        <f t="shared" si="22"/>
        <v/>
      </c>
      <c r="V121" s="67">
        <f t="shared" si="33"/>
        <v>-1</v>
      </c>
      <c r="W121" s="64">
        <f t="shared" si="32"/>
        <v>77</v>
      </c>
      <c r="X121" s="77">
        <f t="shared" si="34"/>
        <v>-76</v>
      </c>
      <c r="Y121" s="77">
        <f t="shared" si="34"/>
        <v>-79</v>
      </c>
    </row>
    <row r="122" spans="1:25" ht="15" x14ac:dyDescent="0.2">
      <c r="A122" s="101">
        <f t="shared" si="23"/>
        <v>-36</v>
      </c>
      <c r="B122" s="102" t="str">
        <f t="shared" si="18"/>
        <v/>
      </c>
      <c r="C122" s="101" t="str">
        <f t="shared" si="19"/>
        <v/>
      </c>
      <c r="D122" s="343" t="str">
        <f t="shared" si="24"/>
        <v/>
      </c>
      <c r="E122" s="102" t="str">
        <f t="shared" si="25"/>
        <v/>
      </c>
      <c r="F122" s="102" t="str">
        <f t="shared" si="20"/>
        <v/>
      </c>
      <c r="G122" s="342" t="str">
        <f t="shared" si="26"/>
        <v/>
      </c>
      <c r="H122" s="102" t="str">
        <f t="shared" si="27"/>
        <v/>
      </c>
      <c r="I122" s="102" t="str">
        <f t="shared" si="21"/>
        <v/>
      </c>
      <c r="J122" s="102" t="str">
        <f t="shared" si="28"/>
        <v/>
      </c>
      <c r="K122" s="102" t="str">
        <f t="shared" si="29"/>
        <v xml:space="preserve"> </v>
      </c>
      <c r="L122" s="102" t="str">
        <f t="shared" si="22"/>
        <v/>
      </c>
      <c r="V122" s="67">
        <f t="shared" si="33"/>
        <v>-1</v>
      </c>
      <c r="W122" s="64">
        <f t="shared" si="32"/>
        <v>78</v>
      </c>
      <c r="X122" s="77">
        <f t="shared" si="34"/>
        <v>-77</v>
      </c>
      <c r="Y122" s="77">
        <f t="shared" si="34"/>
        <v>-80</v>
      </c>
    </row>
    <row r="123" spans="1:25" ht="15" x14ac:dyDescent="0.2">
      <c r="A123" s="101">
        <f t="shared" si="23"/>
        <v>-37</v>
      </c>
      <c r="B123" s="102" t="str">
        <f t="shared" si="18"/>
        <v/>
      </c>
      <c r="C123" s="101" t="str">
        <f t="shared" si="19"/>
        <v/>
      </c>
      <c r="D123" s="343" t="str">
        <f t="shared" si="24"/>
        <v/>
      </c>
      <c r="E123" s="102" t="str">
        <f t="shared" si="25"/>
        <v/>
      </c>
      <c r="F123" s="102" t="str">
        <f t="shared" si="20"/>
        <v/>
      </c>
      <c r="G123" s="342" t="str">
        <f t="shared" si="26"/>
        <v/>
      </c>
      <c r="H123" s="102" t="str">
        <f t="shared" si="27"/>
        <v/>
      </c>
      <c r="I123" s="102" t="str">
        <f t="shared" si="21"/>
        <v/>
      </c>
      <c r="J123" s="102" t="str">
        <f t="shared" si="28"/>
        <v/>
      </c>
      <c r="K123" s="102" t="str">
        <f t="shared" si="29"/>
        <v xml:space="preserve"> </v>
      </c>
      <c r="L123" s="102" t="str">
        <f t="shared" si="22"/>
        <v/>
      </c>
      <c r="V123" s="67">
        <f t="shared" si="33"/>
        <v>-1</v>
      </c>
      <c r="W123" s="64">
        <f t="shared" si="32"/>
        <v>79</v>
      </c>
      <c r="X123" s="77">
        <f t="shared" si="34"/>
        <v>-78</v>
      </c>
      <c r="Y123" s="77">
        <f t="shared" si="34"/>
        <v>-81</v>
      </c>
    </row>
    <row r="124" spans="1:25" ht="15" x14ac:dyDescent="0.2">
      <c r="A124" s="101">
        <f t="shared" si="23"/>
        <v>-38</v>
      </c>
      <c r="B124" s="102" t="str">
        <f t="shared" si="18"/>
        <v/>
      </c>
      <c r="C124" s="101" t="str">
        <f t="shared" si="19"/>
        <v/>
      </c>
      <c r="D124" s="343" t="str">
        <f t="shared" si="24"/>
        <v/>
      </c>
      <c r="E124" s="102" t="str">
        <f t="shared" si="25"/>
        <v/>
      </c>
      <c r="F124" s="102" t="str">
        <f t="shared" si="20"/>
        <v/>
      </c>
      <c r="G124" s="342" t="str">
        <f t="shared" si="26"/>
        <v/>
      </c>
      <c r="H124" s="102" t="str">
        <f t="shared" si="27"/>
        <v/>
      </c>
      <c r="I124" s="102" t="str">
        <f t="shared" si="21"/>
        <v/>
      </c>
      <c r="J124" s="102" t="str">
        <f t="shared" si="28"/>
        <v/>
      </c>
      <c r="K124" s="102" t="str">
        <f t="shared" si="29"/>
        <v xml:space="preserve"> </v>
      </c>
      <c r="L124" s="102" t="str">
        <f t="shared" si="22"/>
        <v/>
      </c>
      <c r="V124" s="67">
        <f t="shared" si="33"/>
        <v>-1</v>
      </c>
      <c r="W124" s="64">
        <f t="shared" si="32"/>
        <v>80</v>
      </c>
      <c r="X124" s="77">
        <f t="shared" si="34"/>
        <v>-79</v>
      </c>
      <c r="Y124" s="77">
        <f t="shared" si="34"/>
        <v>-82</v>
      </c>
    </row>
    <row r="125" spans="1:25" ht="15" x14ac:dyDescent="0.2">
      <c r="A125" s="101">
        <f t="shared" si="23"/>
        <v>-39</v>
      </c>
      <c r="B125" s="102" t="str">
        <f t="shared" si="18"/>
        <v/>
      </c>
      <c r="C125" s="101" t="str">
        <f t="shared" si="19"/>
        <v/>
      </c>
      <c r="D125" s="343" t="str">
        <f t="shared" si="24"/>
        <v/>
      </c>
      <c r="E125" s="102" t="str">
        <f t="shared" si="25"/>
        <v/>
      </c>
      <c r="F125" s="102" t="str">
        <f t="shared" si="20"/>
        <v/>
      </c>
      <c r="G125" s="342" t="str">
        <f t="shared" si="26"/>
        <v/>
      </c>
      <c r="H125" s="102" t="str">
        <f t="shared" si="27"/>
        <v/>
      </c>
      <c r="I125" s="102" t="str">
        <f t="shared" si="21"/>
        <v/>
      </c>
      <c r="J125" s="102" t="str">
        <f t="shared" si="28"/>
        <v/>
      </c>
      <c r="K125" s="102" t="str">
        <f t="shared" si="29"/>
        <v xml:space="preserve"> </v>
      </c>
      <c r="L125" s="102" t="str">
        <f t="shared" si="22"/>
        <v/>
      </c>
      <c r="V125" s="67">
        <f t="shared" si="33"/>
        <v>-1</v>
      </c>
      <c r="W125" s="64">
        <f t="shared" si="32"/>
        <v>81</v>
      </c>
      <c r="X125" s="77">
        <f t="shared" si="34"/>
        <v>-80</v>
      </c>
      <c r="Y125" s="77">
        <f t="shared" si="34"/>
        <v>-83</v>
      </c>
    </row>
    <row r="126" spans="1:25" ht="15" x14ac:dyDescent="0.2">
      <c r="A126" s="101">
        <f t="shared" si="23"/>
        <v>-40</v>
      </c>
      <c r="B126" s="102" t="str">
        <f t="shared" si="18"/>
        <v/>
      </c>
      <c r="C126" s="101" t="str">
        <f t="shared" si="19"/>
        <v/>
      </c>
      <c r="D126" s="343" t="str">
        <f t="shared" si="24"/>
        <v/>
      </c>
      <c r="E126" s="102" t="str">
        <f t="shared" si="25"/>
        <v/>
      </c>
      <c r="F126" s="102" t="str">
        <f t="shared" si="20"/>
        <v/>
      </c>
      <c r="G126" s="342" t="str">
        <f t="shared" si="26"/>
        <v/>
      </c>
      <c r="H126" s="102" t="str">
        <f t="shared" si="27"/>
        <v/>
      </c>
      <c r="I126" s="102" t="str">
        <f t="shared" si="21"/>
        <v/>
      </c>
      <c r="J126" s="102" t="str">
        <f t="shared" si="28"/>
        <v/>
      </c>
      <c r="K126" s="102" t="str">
        <f t="shared" si="29"/>
        <v xml:space="preserve"> </v>
      </c>
      <c r="L126" s="102" t="str">
        <f t="shared" si="22"/>
        <v/>
      </c>
      <c r="V126" s="67">
        <f t="shared" si="33"/>
        <v>-1</v>
      </c>
      <c r="W126" s="64">
        <f t="shared" si="32"/>
        <v>82</v>
      </c>
      <c r="X126" s="77">
        <f t="shared" si="34"/>
        <v>-81</v>
      </c>
      <c r="Y126" s="77">
        <f t="shared" si="34"/>
        <v>-84</v>
      </c>
    </row>
    <row r="127" spans="1:25" ht="15" x14ac:dyDescent="0.2">
      <c r="A127" s="101">
        <f t="shared" si="23"/>
        <v>-41</v>
      </c>
      <c r="B127" s="102" t="str">
        <f t="shared" si="18"/>
        <v/>
      </c>
      <c r="C127" s="101" t="str">
        <f t="shared" si="19"/>
        <v/>
      </c>
      <c r="D127" s="343" t="str">
        <f t="shared" si="24"/>
        <v/>
      </c>
      <c r="E127" s="102" t="str">
        <f t="shared" si="25"/>
        <v/>
      </c>
      <c r="F127" s="102" t="str">
        <f t="shared" si="20"/>
        <v/>
      </c>
      <c r="G127" s="342" t="str">
        <f t="shared" si="26"/>
        <v/>
      </c>
      <c r="H127" s="102" t="str">
        <f t="shared" si="27"/>
        <v/>
      </c>
      <c r="I127" s="102" t="str">
        <f t="shared" si="21"/>
        <v/>
      </c>
      <c r="J127" s="102" t="str">
        <f t="shared" si="28"/>
        <v/>
      </c>
      <c r="K127" s="102" t="str">
        <f t="shared" si="29"/>
        <v xml:space="preserve"> </v>
      </c>
      <c r="L127" s="102" t="str">
        <f t="shared" si="22"/>
        <v/>
      </c>
      <c r="V127" s="67">
        <f t="shared" si="33"/>
        <v>-1</v>
      </c>
      <c r="W127" s="64">
        <f t="shared" si="32"/>
        <v>83</v>
      </c>
      <c r="X127" s="77">
        <f t="shared" si="34"/>
        <v>-82</v>
      </c>
      <c r="Y127" s="77">
        <f t="shared" si="34"/>
        <v>-85</v>
      </c>
    </row>
    <row r="128" spans="1:25" ht="15" x14ac:dyDescent="0.2">
      <c r="A128" s="101">
        <f t="shared" si="23"/>
        <v>-42</v>
      </c>
      <c r="B128" s="102" t="str">
        <f t="shared" si="18"/>
        <v/>
      </c>
      <c r="C128" s="101" t="str">
        <f t="shared" si="19"/>
        <v/>
      </c>
      <c r="D128" s="343" t="str">
        <f t="shared" si="24"/>
        <v/>
      </c>
      <c r="E128" s="102" t="str">
        <f t="shared" si="25"/>
        <v/>
      </c>
      <c r="F128" s="102" t="str">
        <f t="shared" si="20"/>
        <v/>
      </c>
      <c r="G128" s="342" t="str">
        <f t="shared" si="26"/>
        <v/>
      </c>
      <c r="H128" s="102" t="str">
        <f t="shared" si="27"/>
        <v/>
      </c>
      <c r="I128" s="102" t="str">
        <f t="shared" si="21"/>
        <v/>
      </c>
      <c r="J128" s="102" t="str">
        <f t="shared" si="28"/>
        <v/>
      </c>
      <c r="K128" s="102" t="str">
        <f t="shared" si="29"/>
        <v xml:space="preserve"> </v>
      </c>
      <c r="L128" s="102" t="str">
        <f t="shared" si="22"/>
        <v/>
      </c>
      <c r="V128" s="67">
        <f t="shared" si="33"/>
        <v>-1</v>
      </c>
      <c r="W128" s="64">
        <f t="shared" si="32"/>
        <v>84</v>
      </c>
      <c r="X128" s="77">
        <f t="shared" si="34"/>
        <v>-83</v>
      </c>
      <c r="Y128" s="77">
        <f t="shared" si="34"/>
        <v>-86</v>
      </c>
    </row>
    <row r="129" spans="1:25" ht="15" x14ac:dyDescent="0.2">
      <c r="A129" s="101">
        <f t="shared" si="23"/>
        <v>-43</v>
      </c>
      <c r="B129" s="102" t="str">
        <f t="shared" si="18"/>
        <v/>
      </c>
      <c r="C129" s="101" t="str">
        <f t="shared" si="19"/>
        <v/>
      </c>
      <c r="D129" s="343" t="str">
        <f t="shared" si="24"/>
        <v/>
      </c>
      <c r="E129" s="102" t="str">
        <f t="shared" si="25"/>
        <v/>
      </c>
      <c r="F129" s="102" t="str">
        <f t="shared" si="20"/>
        <v/>
      </c>
      <c r="G129" s="342" t="str">
        <f t="shared" si="26"/>
        <v/>
      </c>
      <c r="H129" s="102" t="str">
        <f t="shared" si="27"/>
        <v/>
      </c>
      <c r="I129" s="102" t="str">
        <f t="shared" si="21"/>
        <v/>
      </c>
      <c r="J129" s="102" t="str">
        <f t="shared" si="28"/>
        <v/>
      </c>
      <c r="K129" s="102" t="str">
        <f t="shared" si="29"/>
        <v xml:space="preserve"> </v>
      </c>
      <c r="L129" s="102" t="str">
        <f t="shared" si="22"/>
        <v/>
      </c>
      <c r="V129" s="67">
        <f t="shared" si="33"/>
        <v>-1</v>
      </c>
      <c r="W129" s="64">
        <f t="shared" si="32"/>
        <v>85</v>
      </c>
      <c r="X129" s="77">
        <f t="shared" si="34"/>
        <v>-84</v>
      </c>
      <c r="Y129" s="77">
        <f t="shared" si="34"/>
        <v>-87</v>
      </c>
    </row>
    <row r="130" spans="1:25" ht="15" x14ac:dyDescent="0.2">
      <c r="A130" s="101">
        <f t="shared" si="23"/>
        <v>-44</v>
      </c>
      <c r="B130" s="102" t="str">
        <f t="shared" si="18"/>
        <v/>
      </c>
      <c r="C130" s="101" t="str">
        <f t="shared" si="19"/>
        <v/>
      </c>
      <c r="D130" s="343" t="str">
        <f t="shared" si="24"/>
        <v/>
      </c>
      <c r="E130" s="102" t="str">
        <f t="shared" si="25"/>
        <v/>
      </c>
      <c r="F130" s="102" t="str">
        <f t="shared" si="20"/>
        <v/>
      </c>
      <c r="G130" s="342" t="str">
        <f t="shared" si="26"/>
        <v/>
      </c>
      <c r="H130" s="102" t="str">
        <f t="shared" si="27"/>
        <v/>
      </c>
      <c r="I130" s="102" t="str">
        <f t="shared" si="21"/>
        <v/>
      </c>
      <c r="J130" s="102" t="str">
        <f t="shared" si="28"/>
        <v/>
      </c>
      <c r="K130" s="102" t="str">
        <f t="shared" si="29"/>
        <v xml:space="preserve"> </v>
      </c>
      <c r="L130" s="102" t="str">
        <f t="shared" si="22"/>
        <v/>
      </c>
      <c r="V130" s="67">
        <f t="shared" si="33"/>
        <v>-1</v>
      </c>
      <c r="W130" s="64">
        <f t="shared" si="32"/>
        <v>86</v>
      </c>
      <c r="X130" s="77">
        <f t="shared" ref="X130:Y145" si="35">X129-1</f>
        <v>-85</v>
      </c>
      <c r="Y130" s="77">
        <f t="shared" si="35"/>
        <v>-88</v>
      </c>
    </row>
    <row r="131" spans="1:25" ht="15" x14ac:dyDescent="0.2">
      <c r="A131" s="101">
        <f t="shared" si="23"/>
        <v>-45</v>
      </c>
      <c r="B131" s="102" t="str">
        <f t="shared" si="18"/>
        <v/>
      </c>
      <c r="C131" s="101" t="str">
        <f t="shared" si="19"/>
        <v/>
      </c>
      <c r="D131" s="343" t="str">
        <f t="shared" si="24"/>
        <v/>
      </c>
      <c r="E131" s="102" t="str">
        <f t="shared" si="25"/>
        <v/>
      </c>
      <c r="F131" s="102" t="str">
        <f t="shared" si="20"/>
        <v/>
      </c>
      <c r="G131" s="342" t="str">
        <f t="shared" si="26"/>
        <v/>
      </c>
      <c r="H131" s="102" t="str">
        <f t="shared" si="27"/>
        <v/>
      </c>
      <c r="I131" s="102" t="str">
        <f t="shared" si="21"/>
        <v/>
      </c>
      <c r="J131" s="102" t="str">
        <f t="shared" si="28"/>
        <v/>
      </c>
      <c r="K131" s="102" t="str">
        <f t="shared" si="29"/>
        <v xml:space="preserve"> </v>
      </c>
      <c r="L131" s="102" t="str">
        <f t="shared" si="22"/>
        <v/>
      </c>
      <c r="V131" s="67">
        <f t="shared" si="33"/>
        <v>-1</v>
      </c>
      <c r="W131" s="64">
        <f t="shared" si="32"/>
        <v>87</v>
      </c>
      <c r="X131" s="77">
        <f t="shared" si="35"/>
        <v>-86</v>
      </c>
      <c r="Y131" s="77">
        <f t="shared" si="35"/>
        <v>-89</v>
      </c>
    </row>
    <row r="132" spans="1:25" ht="15" x14ac:dyDescent="0.2">
      <c r="A132" s="101">
        <f t="shared" si="23"/>
        <v>-46</v>
      </c>
      <c r="B132" s="102" t="str">
        <f t="shared" si="18"/>
        <v/>
      </c>
      <c r="C132" s="101" t="str">
        <f t="shared" si="19"/>
        <v/>
      </c>
      <c r="D132" s="343" t="str">
        <f t="shared" si="24"/>
        <v/>
      </c>
      <c r="E132" s="102" t="str">
        <f t="shared" si="25"/>
        <v/>
      </c>
      <c r="F132" s="102" t="str">
        <f t="shared" si="20"/>
        <v/>
      </c>
      <c r="G132" s="342" t="str">
        <f t="shared" si="26"/>
        <v/>
      </c>
      <c r="H132" s="102" t="str">
        <f t="shared" si="27"/>
        <v/>
      </c>
      <c r="I132" s="102" t="str">
        <f t="shared" si="21"/>
        <v/>
      </c>
      <c r="J132" s="102" t="str">
        <f t="shared" si="28"/>
        <v/>
      </c>
      <c r="K132" s="102" t="str">
        <f t="shared" si="29"/>
        <v xml:space="preserve"> </v>
      </c>
      <c r="L132" s="102" t="str">
        <f t="shared" si="22"/>
        <v/>
      </c>
      <c r="V132" s="67">
        <f t="shared" si="33"/>
        <v>-1</v>
      </c>
      <c r="W132" s="64">
        <f t="shared" si="32"/>
        <v>88</v>
      </c>
      <c r="X132" s="77">
        <f t="shared" si="35"/>
        <v>-87</v>
      </c>
      <c r="Y132" s="77">
        <f t="shared" si="35"/>
        <v>-90</v>
      </c>
    </row>
    <row r="133" spans="1:25" ht="15" x14ac:dyDescent="0.2">
      <c r="A133" s="101">
        <f t="shared" si="23"/>
        <v>-47</v>
      </c>
      <c r="B133" s="102" t="str">
        <f t="shared" si="18"/>
        <v/>
      </c>
      <c r="C133" s="101" t="str">
        <f t="shared" si="19"/>
        <v/>
      </c>
      <c r="D133" s="343" t="str">
        <f t="shared" si="24"/>
        <v/>
      </c>
      <c r="E133" s="102" t="str">
        <f t="shared" si="25"/>
        <v/>
      </c>
      <c r="F133" s="102" t="str">
        <f t="shared" si="20"/>
        <v/>
      </c>
      <c r="G133" s="342" t="str">
        <f t="shared" si="26"/>
        <v/>
      </c>
      <c r="H133" s="102" t="str">
        <f t="shared" si="27"/>
        <v/>
      </c>
      <c r="I133" s="102" t="str">
        <f t="shared" si="21"/>
        <v/>
      </c>
      <c r="J133" s="102" t="str">
        <f t="shared" si="28"/>
        <v/>
      </c>
      <c r="K133" s="102" t="str">
        <f t="shared" si="29"/>
        <v xml:space="preserve"> </v>
      </c>
      <c r="L133" s="102" t="str">
        <f t="shared" si="22"/>
        <v/>
      </c>
      <c r="V133" s="67">
        <f t="shared" si="33"/>
        <v>-1</v>
      </c>
      <c r="W133" s="64">
        <f t="shared" si="32"/>
        <v>89</v>
      </c>
      <c r="X133" s="77">
        <f t="shared" si="35"/>
        <v>-88</v>
      </c>
      <c r="Y133" s="77">
        <f t="shared" si="35"/>
        <v>-91</v>
      </c>
    </row>
    <row r="134" spans="1:25" ht="15" x14ac:dyDescent="0.2">
      <c r="A134" s="101">
        <f t="shared" si="23"/>
        <v>-48</v>
      </c>
      <c r="B134" s="102" t="str">
        <f t="shared" si="18"/>
        <v/>
      </c>
      <c r="C134" s="101" t="str">
        <f t="shared" si="19"/>
        <v/>
      </c>
      <c r="D134" s="343" t="str">
        <f t="shared" si="24"/>
        <v/>
      </c>
      <c r="E134" s="102" t="str">
        <f t="shared" si="25"/>
        <v/>
      </c>
      <c r="F134" s="102" t="str">
        <f t="shared" si="20"/>
        <v/>
      </c>
      <c r="G134" s="342" t="str">
        <f t="shared" si="26"/>
        <v/>
      </c>
      <c r="H134" s="102" t="str">
        <f t="shared" si="27"/>
        <v/>
      </c>
      <c r="I134" s="102" t="str">
        <f t="shared" si="21"/>
        <v/>
      </c>
      <c r="J134" s="102" t="str">
        <f t="shared" si="28"/>
        <v/>
      </c>
      <c r="K134" s="102" t="str">
        <f t="shared" si="29"/>
        <v xml:space="preserve"> </v>
      </c>
      <c r="L134" s="102" t="str">
        <f t="shared" si="22"/>
        <v/>
      </c>
      <c r="V134" s="67">
        <f t="shared" si="33"/>
        <v>-1</v>
      </c>
      <c r="W134" s="64">
        <f t="shared" si="32"/>
        <v>90</v>
      </c>
      <c r="X134" s="77">
        <f t="shared" si="35"/>
        <v>-89</v>
      </c>
      <c r="Y134" s="77">
        <f t="shared" si="35"/>
        <v>-92</v>
      </c>
    </row>
    <row r="135" spans="1:25" ht="15" x14ac:dyDescent="0.2">
      <c r="A135" s="101">
        <f t="shared" si="23"/>
        <v>-49</v>
      </c>
      <c r="B135" s="102" t="str">
        <f t="shared" si="18"/>
        <v/>
      </c>
      <c r="C135" s="101" t="str">
        <f t="shared" si="19"/>
        <v/>
      </c>
      <c r="D135" s="343" t="str">
        <f t="shared" si="24"/>
        <v/>
      </c>
      <c r="E135" s="102" t="str">
        <f t="shared" si="25"/>
        <v/>
      </c>
      <c r="F135" s="102" t="str">
        <f t="shared" si="20"/>
        <v/>
      </c>
      <c r="G135" s="342" t="str">
        <f t="shared" si="26"/>
        <v/>
      </c>
      <c r="H135" s="102" t="str">
        <f t="shared" si="27"/>
        <v/>
      </c>
      <c r="I135" s="102" t="str">
        <f t="shared" si="21"/>
        <v/>
      </c>
      <c r="J135" s="102" t="str">
        <f t="shared" si="28"/>
        <v/>
      </c>
      <c r="K135" s="102" t="str">
        <f t="shared" si="29"/>
        <v xml:space="preserve"> </v>
      </c>
      <c r="L135" s="102" t="str">
        <f t="shared" si="22"/>
        <v/>
      </c>
      <c r="V135" s="67">
        <f t="shared" si="33"/>
        <v>-1</v>
      </c>
      <c r="W135" s="64">
        <f t="shared" si="32"/>
        <v>91</v>
      </c>
      <c r="X135" s="77">
        <f t="shared" si="35"/>
        <v>-90</v>
      </c>
      <c r="Y135" s="77">
        <f t="shared" si="35"/>
        <v>-93</v>
      </c>
    </row>
    <row r="136" spans="1:25" ht="15" x14ac:dyDescent="0.2">
      <c r="A136" s="101">
        <f t="shared" si="23"/>
        <v>-50</v>
      </c>
      <c r="B136" s="102" t="str">
        <f t="shared" si="18"/>
        <v/>
      </c>
      <c r="C136" s="101" t="str">
        <f t="shared" si="19"/>
        <v/>
      </c>
      <c r="D136" s="343" t="str">
        <f t="shared" si="24"/>
        <v/>
      </c>
      <c r="E136" s="102" t="str">
        <f t="shared" si="25"/>
        <v/>
      </c>
      <c r="F136" s="102" t="str">
        <f t="shared" si="20"/>
        <v/>
      </c>
      <c r="G136" s="342" t="str">
        <f t="shared" si="26"/>
        <v/>
      </c>
      <c r="H136" s="102" t="str">
        <f t="shared" si="27"/>
        <v/>
      </c>
      <c r="I136" s="102" t="str">
        <f t="shared" si="21"/>
        <v/>
      </c>
      <c r="J136" s="102" t="str">
        <f t="shared" si="28"/>
        <v/>
      </c>
      <c r="K136" s="102" t="str">
        <f t="shared" si="29"/>
        <v xml:space="preserve"> </v>
      </c>
      <c r="L136" s="102" t="str">
        <f t="shared" si="22"/>
        <v/>
      </c>
      <c r="V136" s="67">
        <f t="shared" si="33"/>
        <v>-1</v>
      </c>
      <c r="W136" s="64">
        <f t="shared" si="32"/>
        <v>92</v>
      </c>
      <c r="X136" s="77">
        <f t="shared" si="35"/>
        <v>-91</v>
      </c>
      <c r="Y136" s="77">
        <f t="shared" si="35"/>
        <v>-94</v>
      </c>
    </row>
    <row r="137" spans="1:25" ht="15" x14ac:dyDescent="0.2">
      <c r="A137" s="101">
        <f t="shared" si="23"/>
        <v>-51</v>
      </c>
      <c r="B137" s="102" t="str">
        <f t="shared" si="18"/>
        <v/>
      </c>
      <c r="C137" s="101" t="str">
        <f t="shared" si="19"/>
        <v/>
      </c>
      <c r="D137" s="343" t="str">
        <f t="shared" si="24"/>
        <v/>
      </c>
      <c r="E137" s="102" t="str">
        <f t="shared" si="25"/>
        <v/>
      </c>
      <c r="F137" s="102" t="str">
        <f t="shared" si="20"/>
        <v/>
      </c>
      <c r="G137" s="342" t="str">
        <f t="shared" si="26"/>
        <v/>
      </c>
      <c r="H137" s="102" t="str">
        <f t="shared" si="27"/>
        <v/>
      </c>
      <c r="I137" s="102" t="str">
        <f t="shared" si="21"/>
        <v/>
      </c>
      <c r="J137" s="102" t="str">
        <f t="shared" si="28"/>
        <v/>
      </c>
      <c r="K137" s="102" t="str">
        <f t="shared" si="29"/>
        <v xml:space="preserve"> </v>
      </c>
      <c r="L137" s="102" t="str">
        <f t="shared" si="22"/>
        <v/>
      </c>
      <c r="V137" s="67">
        <f t="shared" si="33"/>
        <v>-1</v>
      </c>
      <c r="W137" s="64">
        <f t="shared" si="32"/>
        <v>93</v>
      </c>
      <c r="X137" s="77">
        <f t="shared" si="35"/>
        <v>-92</v>
      </c>
      <c r="Y137" s="77">
        <f t="shared" si="35"/>
        <v>-95</v>
      </c>
    </row>
    <row r="138" spans="1:25" ht="15" x14ac:dyDescent="0.2">
      <c r="A138" s="101">
        <f t="shared" si="23"/>
        <v>-52</v>
      </c>
      <c r="B138" s="102" t="str">
        <f t="shared" si="18"/>
        <v/>
      </c>
      <c r="C138" s="101" t="str">
        <f t="shared" si="19"/>
        <v/>
      </c>
      <c r="D138" s="343" t="str">
        <f t="shared" si="24"/>
        <v/>
      </c>
      <c r="E138" s="102" t="str">
        <f t="shared" si="25"/>
        <v/>
      </c>
      <c r="F138" s="102" t="str">
        <f t="shared" si="20"/>
        <v/>
      </c>
      <c r="G138" s="342" t="str">
        <f t="shared" si="26"/>
        <v/>
      </c>
      <c r="H138" s="102" t="str">
        <f t="shared" si="27"/>
        <v/>
      </c>
      <c r="I138" s="102" t="str">
        <f t="shared" si="21"/>
        <v/>
      </c>
      <c r="J138" s="102" t="str">
        <f t="shared" si="28"/>
        <v/>
      </c>
      <c r="K138" s="102" t="str">
        <f t="shared" si="29"/>
        <v xml:space="preserve"> </v>
      </c>
      <c r="L138" s="102" t="str">
        <f t="shared" si="22"/>
        <v/>
      </c>
      <c r="V138" s="67">
        <f t="shared" si="33"/>
        <v>-1</v>
      </c>
      <c r="W138" s="64">
        <f t="shared" si="32"/>
        <v>94</v>
      </c>
      <c r="X138" s="77">
        <f t="shared" si="35"/>
        <v>-93</v>
      </c>
      <c r="Y138" s="77">
        <f t="shared" si="35"/>
        <v>-96</v>
      </c>
    </row>
    <row r="139" spans="1:25" ht="15" x14ac:dyDescent="0.2">
      <c r="A139" s="101">
        <f t="shared" si="23"/>
        <v>-53</v>
      </c>
      <c r="B139" s="102" t="str">
        <f t="shared" si="18"/>
        <v/>
      </c>
      <c r="C139" s="101" t="str">
        <f t="shared" si="19"/>
        <v/>
      </c>
      <c r="D139" s="343" t="str">
        <f t="shared" si="24"/>
        <v/>
      </c>
      <c r="E139" s="102" t="str">
        <f t="shared" si="25"/>
        <v/>
      </c>
      <c r="F139" s="102" t="str">
        <f t="shared" si="20"/>
        <v/>
      </c>
      <c r="G139" s="342" t="str">
        <f t="shared" si="26"/>
        <v/>
      </c>
      <c r="H139" s="102" t="str">
        <f t="shared" si="27"/>
        <v/>
      </c>
      <c r="I139" s="102" t="str">
        <f t="shared" si="21"/>
        <v/>
      </c>
      <c r="J139" s="102" t="str">
        <f t="shared" si="28"/>
        <v/>
      </c>
      <c r="K139" s="102" t="str">
        <f t="shared" si="29"/>
        <v xml:space="preserve"> </v>
      </c>
      <c r="L139" s="102" t="str">
        <f t="shared" si="22"/>
        <v/>
      </c>
      <c r="V139" s="67">
        <f t="shared" si="33"/>
        <v>-1</v>
      </c>
      <c r="W139" s="64">
        <f t="shared" si="32"/>
        <v>95</v>
      </c>
      <c r="X139" s="77">
        <f t="shared" si="35"/>
        <v>-94</v>
      </c>
      <c r="Y139" s="77">
        <f t="shared" si="35"/>
        <v>-97</v>
      </c>
    </row>
    <row r="140" spans="1:25" ht="15" x14ac:dyDescent="0.2">
      <c r="A140" s="101">
        <f t="shared" si="23"/>
        <v>-54</v>
      </c>
      <c r="B140" s="102" t="str">
        <f t="shared" si="18"/>
        <v/>
      </c>
      <c r="C140" s="101" t="str">
        <f t="shared" si="19"/>
        <v/>
      </c>
      <c r="D140" s="343" t="str">
        <f t="shared" si="24"/>
        <v/>
      </c>
      <c r="E140" s="102" t="str">
        <f t="shared" si="25"/>
        <v/>
      </c>
      <c r="F140" s="102" t="str">
        <f t="shared" si="20"/>
        <v/>
      </c>
      <c r="G140" s="342" t="str">
        <f t="shared" si="26"/>
        <v/>
      </c>
      <c r="H140" s="102" t="str">
        <f t="shared" si="27"/>
        <v/>
      </c>
      <c r="I140" s="102" t="str">
        <f t="shared" si="21"/>
        <v/>
      </c>
      <c r="J140" s="102" t="str">
        <f t="shared" si="28"/>
        <v/>
      </c>
      <c r="K140" s="102" t="str">
        <f t="shared" si="29"/>
        <v xml:space="preserve"> </v>
      </c>
      <c r="L140" s="102" t="str">
        <f t="shared" si="22"/>
        <v/>
      </c>
      <c r="V140" s="67">
        <f t="shared" si="33"/>
        <v>-1</v>
      </c>
      <c r="W140" s="64">
        <f t="shared" si="32"/>
        <v>96</v>
      </c>
      <c r="X140" s="77">
        <f t="shared" si="35"/>
        <v>-95</v>
      </c>
      <c r="Y140" s="77">
        <f t="shared" si="35"/>
        <v>-98</v>
      </c>
    </row>
    <row r="141" spans="1:25" ht="15" x14ac:dyDescent="0.2">
      <c r="A141" s="101">
        <f t="shared" si="23"/>
        <v>-55</v>
      </c>
      <c r="B141" s="102" t="str">
        <f t="shared" si="18"/>
        <v/>
      </c>
      <c r="C141" s="101" t="str">
        <f t="shared" si="19"/>
        <v/>
      </c>
      <c r="D141" s="343" t="str">
        <f t="shared" si="24"/>
        <v/>
      </c>
      <c r="E141" s="102" t="str">
        <f t="shared" si="25"/>
        <v/>
      </c>
      <c r="F141" s="102" t="str">
        <f t="shared" si="20"/>
        <v/>
      </c>
      <c r="G141" s="342" t="str">
        <f t="shared" si="26"/>
        <v/>
      </c>
      <c r="H141" s="102" t="str">
        <f t="shared" si="27"/>
        <v/>
      </c>
      <c r="I141" s="102" t="str">
        <f t="shared" si="21"/>
        <v/>
      </c>
      <c r="J141" s="102" t="str">
        <f t="shared" si="28"/>
        <v/>
      </c>
      <c r="K141" s="102" t="str">
        <f t="shared" si="29"/>
        <v xml:space="preserve"> </v>
      </c>
      <c r="L141" s="102" t="str">
        <f t="shared" si="22"/>
        <v/>
      </c>
      <c r="V141" s="67">
        <f t="shared" si="33"/>
        <v>-1</v>
      </c>
      <c r="W141" s="64">
        <f t="shared" si="32"/>
        <v>97</v>
      </c>
      <c r="X141" s="77">
        <f t="shared" si="35"/>
        <v>-96</v>
      </c>
      <c r="Y141" s="77">
        <f t="shared" si="35"/>
        <v>-99</v>
      </c>
    </row>
    <row r="142" spans="1:25" ht="15" x14ac:dyDescent="0.2">
      <c r="A142" s="101">
        <f t="shared" si="23"/>
        <v>-56</v>
      </c>
      <c r="B142" s="102" t="str">
        <f t="shared" si="18"/>
        <v/>
      </c>
      <c r="C142" s="101" t="str">
        <f t="shared" si="19"/>
        <v/>
      </c>
      <c r="D142" s="343" t="str">
        <f t="shared" si="24"/>
        <v/>
      </c>
      <c r="E142" s="102" t="str">
        <f t="shared" si="25"/>
        <v/>
      </c>
      <c r="F142" s="102" t="str">
        <f t="shared" si="20"/>
        <v/>
      </c>
      <c r="G142" s="342" t="str">
        <f t="shared" si="26"/>
        <v/>
      </c>
      <c r="H142" s="102" t="str">
        <f t="shared" si="27"/>
        <v/>
      </c>
      <c r="I142" s="102" t="str">
        <f t="shared" si="21"/>
        <v/>
      </c>
      <c r="J142" s="102" t="str">
        <f t="shared" si="28"/>
        <v/>
      </c>
      <c r="K142" s="102" t="str">
        <f t="shared" si="29"/>
        <v xml:space="preserve"> </v>
      </c>
      <c r="L142" s="102" t="str">
        <f t="shared" si="22"/>
        <v/>
      </c>
      <c r="V142" s="67">
        <f t="shared" si="33"/>
        <v>-1</v>
      </c>
      <c r="W142" s="64">
        <f t="shared" si="32"/>
        <v>98</v>
      </c>
      <c r="X142" s="77">
        <f t="shared" si="35"/>
        <v>-97</v>
      </c>
      <c r="Y142" s="77">
        <f t="shared" si="35"/>
        <v>-100</v>
      </c>
    </row>
    <row r="143" spans="1:25" ht="15" x14ac:dyDescent="0.2">
      <c r="A143" s="101">
        <f t="shared" si="23"/>
        <v>-57</v>
      </c>
      <c r="B143" s="102" t="str">
        <f t="shared" si="18"/>
        <v/>
      </c>
      <c r="C143" s="101" t="str">
        <f t="shared" si="19"/>
        <v/>
      </c>
      <c r="D143" s="343" t="str">
        <f t="shared" si="24"/>
        <v/>
      </c>
      <c r="E143" s="102" t="str">
        <f t="shared" si="25"/>
        <v/>
      </c>
      <c r="F143" s="102" t="str">
        <f t="shared" si="20"/>
        <v/>
      </c>
      <c r="G143" s="342" t="str">
        <f t="shared" si="26"/>
        <v/>
      </c>
      <c r="H143" s="102" t="str">
        <f t="shared" si="27"/>
        <v/>
      </c>
      <c r="I143" s="102" t="str">
        <f t="shared" si="21"/>
        <v/>
      </c>
      <c r="J143" s="102" t="str">
        <f t="shared" si="28"/>
        <v/>
      </c>
      <c r="K143" s="102" t="str">
        <f t="shared" si="29"/>
        <v xml:space="preserve"> </v>
      </c>
      <c r="L143" s="102" t="str">
        <f t="shared" si="22"/>
        <v/>
      </c>
      <c r="V143" s="67">
        <f t="shared" si="33"/>
        <v>-1</v>
      </c>
      <c r="W143" s="64">
        <f t="shared" si="32"/>
        <v>99</v>
      </c>
      <c r="X143" s="77">
        <f t="shared" si="35"/>
        <v>-98</v>
      </c>
      <c r="Y143" s="77">
        <f t="shared" si="35"/>
        <v>-101</v>
      </c>
    </row>
    <row r="144" spans="1:25" ht="15" x14ac:dyDescent="0.2">
      <c r="A144" s="101">
        <f t="shared" si="23"/>
        <v>-58</v>
      </c>
      <c r="B144" s="102" t="str">
        <f t="shared" si="18"/>
        <v/>
      </c>
      <c r="C144" s="101" t="str">
        <f t="shared" si="19"/>
        <v/>
      </c>
      <c r="D144" s="343" t="str">
        <f t="shared" si="24"/>
        <v/>
      </c>
      <c r="E144" s="102" t="str">
        <f t="shared" si="25"/>
        <v/>
      </c>
      <c r="F144" s="102" t="str">
        <f t="shared" si="20"/>
        <v/>
      </c>
      <c r="G144" s="342" t="str">
        <f t="shared" si="26"/>
        <v/>
      </c>
      <c r="H144" s="102" t="str">
        <f t="shared" si="27"/>
        <v/>
      </c>
      <c r="I144" s="102" t="str">
        <f t="shared" si="21"/>
        <v/>
      </c>
      <c r="J144" s="102" t="str">
        <f t="shared" si="28"/>
        <v/>
      </c>
      <c r="K144" s="102" t="str">
        <f t="shared" si="29"/>
        <v xml:space="preserve"> </v>
      </c>
      <c r="L144" s="102" t="str">
        <f t="shared" si="22"/>
        <v/>
      </c>
      <c r="V144" s="67">
        <f t="shared" si="33"/>
        <v>-1</v>
      </c>
      <c r="W144" s="64">
        <f t="shared" si="32"/>
        <v>100</v>
      </c>
      <c r="X144" s="77">
        <f t="shared" si="35"/>
        <v>-99</v>
      </c>
      <c r="Y144" s="77">
        <f t="shared" si="35"/>
        <v>-102</v>
      </c>
    </row>
    <row r="145" spans="1:25" ht="15" x14ac:dyDescent="0.2">
      <c r="A145" s="101">
        <f t="shared" si="23"/>
        <v>-59</v>
      </c>
      <c r="B145" s="102" t="str">
        <f t="shared" si="18"/>
        <v/>
      </c>
      <c r="C145" s="101" t="str">
        <f t="shared" si="19"/>
        <v/>
      </c>
      <c r="D145" s="343" t="str">
        <f t="shared" si="24"/>
        <v/>
      </c>
      <c r="E145" s="102" t="str">
        <f t="shared" si="25"/>
        <v/>
      </c>
      <c r="F145" s="102" t="str">
        <f t="shared" si="20"/>
        <v/>
      </c>
      <c r="G145" s="342" t="str">
        <f t="shared" si="26"/>
        <v/>
      </c>
      <c r="H145" s="102" t="str">
        <f t="shared" si="27"/>
        <v/>
      </c>
      <c r="I145" s="102" t="str">
        <f t="shared" si="21"/>
        <v/>
      </c>
      <c r="J145" s="102" t="str">
        <f t="shared" si="28"/>
        <v/>
      </c>
      <c r="K145" s="102" t="str">
        <f t="shared" si="29"/>
        <v xml:space="preserve"> </v>
      </c>
      <c r="L145" s="102" t="str">
        <f t="shared" si="22"/>
        <v/>
      </c>
      <c r="V145" s="67">
        <f t="shared" si="33"/>
        <v>-1</v>
      </c>
      <c r="W145" s="64">
        <f t="shared" si="32"/>
        <v>101</v>
      </c>
      <c r="X145" s="77">
        <f t="shared" si="35"/>
        <v>-100</v>
      </c>
      <c r="Y145" s="77">
        <f t="shared" si="35"/>
        <v>-103</v>
      </c>
    </row>
    <row r="146" spans="1:25" ht="15" x14ac:dyDescent="0.2">
      <c r="A146" s="101">
        <f t="shared" si="23"/>
        <v>-60</v>
      </c>
      <c r="B146" s="102" t="str">
        <f t="shared" si="18"/>
        <v/>
      </c>
      <c r="C146" s="101" t="str">
        <f t="shared" si="19"/>
        <v/>
      </c>
      <c r="D146" s="343" t="str">
        <f t="shared" si="24"/>
        <v/>
      </c>
      <c r="E146" s="102" t="str">
        <f t="shared" si="25"/>
        <v/>
      </c>
      <c r="F146" s="102" t="str">
        <f t="shared" si="20"/>
        <v/>
      </c>
      <c r="G146" s="342" t="str">
        <f t="shared" si="26"/>
        <v/>
      </c>
      <c r="H146" s="102" t="str">
        <f t="shared" si="27"/>
        <v/>
      </c>
      <c r="I146" s="102" t="str">
        <f t="shared" si="21"/>
        <v/>
      </c>
      <c r="J146" s="102" t="str">
        <f t="shared" si="28"/>
        <v/>
      </c>
      <c r="K146" s="102" t="str">
        <f t="shared" si="29"/>
        <v xml:space="preserve"> </v>
      </c>
      <c r="L146" s="102" t="str">
        <f t="shared" si="22"/>
        <v/>
      </c>
      <c r="V146" s="67">
        <f t="shared" si="33"/>
        <v>-1</v>
      </c>
      <c r="W146" s="64">
        <f t="shared" si="32"/>
        <v>102</v>
      </c>
      <c r="X146" s="77">
        <f t="shared" ref="X146:Y161" si="36">X145-1</f>
        <v>-101</v>
      </c>
      <c r="Y146" s="77">
        <f t="shared" si="36"/>
        <v>-104</v>
      </c>
    </row>
    <row r="147" spans="1:25" ht="15" x14ac:dyDescent="0.2">
      <c r="A147" s="101">
        <f t="shared" si="23"/>
        <v>-61</v>
      </c>
      <c r="B147" s="102" t="str">
        <f t="shared" si="18"/>
        <v/>
      </c>
      <c r="C147" s="101" t="str">
        <f t="shared" si="19"/>
        <v/>
      </c>
      <c r="D147" s="343" t="str">
        <f t="shared" si="24"/>
        <v/>
      </c>
      <c r="E147" s="102" t="str">
        <f t="shared" si="25"/>
        <v/>
      </c>
      <c r="F147" s="102" t="str">
        <f t="shared" si="20"/>
        <v/>
      </c>
      <c r="G147" s="342" t="str">
        <f t="shared" si="26"/>
        <v/>
      </c>
      <c r="H147" s="102" t="str">
        <f t="shared" si="27"/>
        <v/>
      </c>
      <c r="I147" s="102" t="str">
        <f t="shared" si="21"/>
        <v/>
      </c>
      <c r="J147" s="102" t="str">
        <f t="shared" si="28"/>
        <v/>
      </c>
      <c r="K147" s="102" t="str">
        <f t="shared" si="29"/>
        <v xml:space="preserve"> </v>
      </c>
      <c r="L147" s="102" t="str">
        <f t="shared" si="22"/>
        <v/>
      </c>
      <c r="V147" s="67">
        <f t="shared" si="33"/>
        <v>-1</v>
      </c>
      <c r="W147" s="64">
        <f t="shared" si="32"/>
        <v>103</v>
      </c>
      <c r="X147" s="77">
        <f t="shared" si="36"/>
        <v>-102</v>
      </c>
      <c r="Y147" s="77">
        <f t="shared" si="36"/>
        <v>-105</v>
      </c>
    </row>
    <row r="148" spans="1:25" ht="15" x14ac:dyDescent="0.2">
      <c r="A148" s="101">
        <f t="shared" si="23"/>
        <v>-62</v>
      </c>
      <c r="B148" s="102" t="str">
        <f t="shared" si="18"/>
        <v/>
      </c>
      <c r="C148" s="101" t="str">
        <f t="shared" si="19"/>
        <v/>
      </c>
      <c r="D148" s="343" t="str">
        <f t="shared" si="24"/>
        <v/>
      </c>
      <c r="E148" s="102" t="str">
        <f t="shared" si="25"/>
        <v/>
      </c>
      <c r="F148" s="102" t="str">
        <f t="shared" si="20"/>
        <v/>
      </c>
      <c r="G148" s="342" t="str">
        <f t="shared" si="26"/>
        <v/>
      </c>
      <c r="H148" s="102" t="str">
        <f t="shared" si="27"/>
        <v/>
      </c>
      <c r="I148" s="102" t="str">
        <f t="shared" si="21"/>
        <v/>
      </c>
      <c r="J148" s="102" t="str">
        <f t="shared" si="28"/>
        <v/>
      </c>
      <c r="K148" s="102" t="str">
        <f t="shared" si="29"/>
        <v xml:space="preserve"> </v>
      </c>
      <c r="L148" s="102" t="str">
        <f t="shared" si="22"/>
        <v/>
      </c>
      <c r="V148" s="67">
        <f t="shared" si="33"/>
        <v>-1</v>
      </c>
      <c r="W148" s="64">
        <f t="shared" si="32"/>
        <v>104</v>
      </c>
      <c r="X148" s="77">
        <f t="shared" si="36"/>
        <v>-103</v>
      </c>
      <c r="Y148" s="77">
        <f t="shared" si="36"/>
        <v>-106</v>
      </c>
    </row>
    <row r="149" spans="1:25" ht="15" x14ac:dyDescent="0.2">
      <c r="A149" s="101">
        <f t="shared" si="23"/>
        <v>-63</v>
      </c>
      <c r="B149" s="102" t="str">
        <f t="shared" si="18"/>
        <v/>
      </c>
      <c r="C149" s="101" t="str">
        <f t="shared" si="19"/>
        <v/>
      </c>
      <c r="D149" s="343" t="str">
        <f t="shared" si="24"/>
        <v/>
      </c>
      <c r="E149" s="102" t="str">
        <f t="shared" si="25"/>
        <v/>
      </c>
      <c r="F149" s="102" t="str">
        <f t="shared" si="20"/>
        <v/>
      </c>
      <c r="G149" s="342" t="str">
        <f t="shared" si="26"/>
        <v/>
      </c>
      <c r="H149" s="102" t="str">
        <f t="shared" si="27"/>
        <v/>
      </c>
      <c r="I149" s="102" t="str">
        <f t="shared" si="21"/>
        <v/>
      </c>
      <c r="J149" s="102" t="str">
        <f t="shared" si="28"/>
        <v/>
      </c>
      <c r="K149" s="102" t="str">
        <f t="shared" si="29"/>
        <v xml:space="preserve"> </v>
      </c>
      <c r="L149" s="102" t="str">
        <f t="shared" si="22"/>
        <v/>
      </c>
      <c r="V149" s="67">
        <f t="shared" si="33"/>
        <v>-1</v>
      </c>
      <c r="W149" s="64">
        <f t="shared" si="32"/>
        <v>105</v>
      </c>
      <c r="X149" s="77">
        <f t="shared" si="36"/>
        <v>-104</v>
      </c>
      <c r="Y149" s="77">
        <f t="shared" si="36"/>
        <v>-107</v>
      </c>
    </row>
    <row r="150" spans="1:25" ht="15" x14ac:dyDescent="0.2">
      <c r="A150" s="101">
        <f t="shared" si="23"/>
        <v>-64</v>
      </c>
      <c r="B150" s="102" t="str">
        <f t="shared" si="18"/>
        <v/>
      </c>
      <c r="C150" s="101" t="str">
        <f t="shared" si="19"/>
        <v/>
      </c>
      <c r="D150" s="343" t="str">
        <f t="shared" si="24"/>
        <v/>
      </c>
      <c r="E150" s="102" t="str">
        <f t="shared" si="25"/>
        <v/>
      </c>
      <c r="F150" s="102" t="str">
        <f t="shared" si="20"/>
        <v/>
      </c>
      <c r="G150" s="342" t="str">
        <f t="shared" si="26"/>
        <v/>
      </c>
      <c r="H150" s="102" t="str">
        <f t="shared" si="27"/>
        <v/>
      </c>
      <c r="I150" s="102" t="str">
        <f t="shared" si="21"/>
        <v/>
      </c>
      <c r="J150" s="102" t="str">
        <f t="shared" si="28"/>
        <v/>
      </c>
      <c r="K150" s="102" t="str">
        <f t="shared" si="29"/>
        <v xml:space="preserve"> </v>
      </c>
      <c r="L150" s="102" t="str">
        <f t="shared" si="22"/>
        <v/>
      </c>
      <c r="V150" s="67">
        <f t="shared" si="33"/>
        <v>-1</v>
      </c>
      <c r="W150" s="64">
        <f t="shared" si="32"/>
        <v>106</v>
      </c>
      <c r="X150" s="77">
        <f t="shared" si="36"/>
        <v>-105</v>
      </c>
      <c r="Y150" s="77">
        <f t="shared" si="36"/>
        <v>-108</v>
      </c>
    </row>
    <row r="151" spans="1:25" ht="15" x14ac:dyDescent="0.2">
      <c r="A151" s="101">
        <f t="shared" si="23"/>
        <v>-65</v>
      </c>
      <c r="B151" s="102" t="str">
        <f t="shared" si="18"/>
        <v/>
      </c>
      <c r="C151" s="101" t="str">
        <f t="shared" si="19"/>
        <v/>
      </c>
      <c r="D151" s="343" t="str">
        <f t="shared" si="24"/>
        <v/>
      </c>
      <c r="E151" s="102" t="str">
        <f t="shared" si="25"/>
        <v/>
      </c>
      <c r="F151" s="102" t="str">
        <f t="shared" si="20"/>
        <v/>
      </c>
      <c r="G151" s="102"/>
      <c r="H151" s="102" t="str">
        <f t="shared" si="27"/>
        <v/>
      </c>
      <c r="I151" s="102" t="str">
        <f t="shared" si="21"/>
        <v/>
      </c>
      <c r="J151" s="102" t="str">
        <f t="shared" si="28"/>
        <v/>
      </c>
      <c r="K151" s="102" t="str">
        <f t="shared" si="29"/>
        <v xml:space="preserve"> </v>
      </c>
      <c r="L151" s="102" t="str">
        <f t="shared" si="22"/>
        <v/>
      </c>
      <c r="V151" s="67">
        <f t="shared" si="33"/>
        <v>-1</v>
      </c>
      <c r="W151" s="64">
        <f t="shared" si="32"/>
        <v>107</v>
      </c>
      <c r="X151" s="77">
        <f t="shared" si="36"/>
        <v>-106</v>
      </c>
      <c r="Y151" s="77">
        <f t="shared" si="36"/>
        <v>-109</v>
      </c>
    </row>
    <row r="152" spans="1:25" ht="15" x14ac:dyDescent="0.2">
      <c r="A152" s="101">
        <f t="shared" si="23"/>
        <v>-66</v>
      </c>
      <c r="B152" s="102" t="str">
        <f t="shared" si="18"/>
        <v/>
      </c>
      <c r="C152" s="101" t="str">
        <f t="shared" si="19"/>
        <v/>
      </c>
      <c r="D152" s="343" t="str">
        <f t="shared" si="24"/>
        <v/>
      </c>
      <c r="E152" s="102" t="str">
        <f t="shared" si="25"/>
        <v/>
      </c>
      <c r="F152" s="102" t="str">
        <f t="shared" si="20"/>
        <v/>
      </c>
      <c r="G152" s="102"/>
      <c r="H152" s="102" t="str">
        <f t="shared" si="27"/>
        <v/>
      </c>
      <c r="I152" s="102" t="str">
        <f t="shared" si="21"/>
        <v/>
      </c>
      <c r="J152" s="102" t="str">
        <f t="shared" si="28"/>
        <v/>
      </c>
      <c r="K152" s="102" t="str">
        <f t="shared" si="29"/>
        <v xml:space="preserve"> </v>
      </c>
      <c r="L152" s="102" t="str">
        <f t="shared" si="22"/>
        <v/>
      </c>
      <c r="V152" s="67">
        <f t="shared" si="33"/>
        <v>-1</v>
      </c>
      <c r="W152" s="64">
        <f t="shared" si="32"/>
        <v>108</v>
      </c>
      <c r="X152" s="77">
        <f t="shared" si="36"/>
        <v>-107</v>
      </c>
      <c r="Y152" s="77">
        <f t="shared" si="36"/>
        <v>-110</v>
      </c>
    </row>
    <row r="153" spans="1:25" ht="15" x14ac:dyDescent="0.2">
      <c r="A153" s="101">
        <f t="shared" si="23"/>
        <v>-67</v>
      </c>
      <c r="B153" s="102" t="str">
        <f t="shared" si="18"/>
        <v/>
      </c>
      <c r="C153" s="101" t="str">
        <f t="shared" si="19"/>
        <v/>
      </c>
      <c r="D153" s="343" t="str">
        <f t="shared" si="24"/>
        <v/>
      </c>
      <c r="E153" s="102" t="str">
        <f t="shared" si="25"/>
        <v/>
      </c>
      <c r="F153" s="102" t="str">
        <f t="shared" si="20"/>
        <v/>
      </c>
      <c r="G153" s="102"/>
      <c r="H153" s="102" t="str">
        <f t="shared" si="27"/>
        <v/>
      </c>
      <c r="I153" s="102" t="str">
        <f t="shared" si="21"/>
        <v/>
      </c>
      <c r="J153" s="102" t="str">
        <f t="shared" si="28"/>
        <v/>
      </c>
      <c r="K153" s="102" t="str">
        <f t="shared" si="29"/>
        <v xml:space="preserve"> </v>
      </c>
      <c r="L153" s="102" t="str">
        <f t="shared" si="22"/>
        <v/>
      </c>
      <c r="V153" s="67">
        <f t="shared" si="33"/>
        <v>-1</v>
      </c>
      <c r="W153" s="64">
        <f t="shared" si="32"/>
        <v>109</v>
      </c>
      <c r="X153" s="77">
        <f t="shared" si="36"/>
        <v>-108</v>
      </c>
      <c r="Y153" s="77">
        <f t="shared" si="36"/>
        <v>-111</v>
      </c>
    </row>
    <row r="154" spans="1:25" ht="15" x14ac:dyDescent="0.2">
      <c r="A154" s="101">
        <f t="shared" si="23"/>
        <v>-68</v>
      </c>
      <c r="B154" s="102" t="str">
        <f t="shared" si="18"/>
        <v/>
      </c>
      <c r="C154" s="101" t="str">
        <f t="shared" si="19"/>
        <v/>
      </c>
      <c r="D154" s="343" t="str">
        <f t="shared" si="24"/>
        <v/>
      </c>
      <c r="E154" s="102" t="str">
        <f t="shared" si="25"/>
        <v/>
      </c>
      <c r="F154" s="102" t="str">
        <f t="shared" si="20"/>
        <v/>
      </c>
      <c r="G154" s="102"/>
      <c r="H154" s="102" t="str">
        <f t="shared" si="27"/>
        <v/>
      </c>
      <c r="I154" s="102" t="str">
        <f t="shared" si="21"/>
        <v/>
      </c>
      <c r="J154" s="102" t="str">
        <f t="shared" si="28"/>
        <v/>
      </c>
      <c r="K154" s="102" t="str">
        <f t="shared" si="29"/>
        <v xml:space="preserve"> </v>
      </c>
      <c r="L154" s="102" t="str">
        <f t="shared" si="22"/>
        <v/>
      </c>
      <c r="V154" s="67">
        <f t="shared" si="33"/>
        <v>-1</v>
      </c>
      <c r="W154" s="64">
        <f t="shared" si="32"/>
        <v>110</v>
      </c>
      <c r="X154" s="77">
        <f t="shared" si="36"/>
        <v>-109</v>
      </c>
      <c r="Y154" s="77">
        <f t="shared" si="36"/>
        <v>-112</v>
      </c>
    </row>
    <row r="155" spans="1:25" ht="15" x14ac:dyDescent="0.2">
      <c r="A155" s="101"/>
      <c r="B155" s="102"/>
      <c r="C155" s="101"/>
      <c r="D155" s="343" t="str">
        <f t="shared" si="24"/>
        <v/>
      </c>
      <c r="E155" s="102"/>
      <c r="F155" s="102"/>
      <c r="G155" s="102"/>
      <c r="H155" s="102"/>
      <c r="I155" s="102"/>
      <c r="J155" s="102"/>
      <c r="K155" s="102"/>
      <c r="L155" s="102"/>
      <c r="V155" s="67">
        <f t="shared" si="33"/>
        <v>-1</v>
      </c>
      <c r="W155" s="64">
        <f t="shared" si="32"/>
        <v>111</v>
      </c>
      <c r="X155" s="77">
        <f t="shared" si="36"/>
        <v>-110</v>
      </c>
      <c r="Y155" s="77">
        <f t="shared" si="36"/>
        <v>-113</v>
      </c>
    </row>
    <row r="156" spans="1:25" ht="15" x14ac:dyDescent="0.2">
      <c r="A156" s="101"/>
      <c r="B156" s="102"/>
      <c r="C156" s="101"/>
      <c r="D156" s="343" t="str">
        <f t="shared" si="24"/>
        <v/>
      </c>
      <c r="E156" s="102"/>
      <c r="F156" s="102"/>
      <c r="G156" s="102"/>
      <c r="H156" s="102"/>
      <c r="I156" s="102"/>
      <c r="J156" s="102"/>
      <c r="K156" s="102"/>
      <c r="L156" s="102"/>
      <c r="V156" s="67">
        <f t="shared" si="33"/>
        <v>-1</v>
      </c>
      <c r="W156" s="64">
        <f t="shared" si="32"/>
        <v>112</v>
      </c>
      <c r="X156" s="77">
        <f t="shared" si="36"/>
        <v>-111</v>
      </c>
      <c r="Y156" s="77">
        <f t="shared" si="36"/>
        <v>-114</v>
      </c>
    </row>
    <row r="157" spans="1:25" ht="15" x14ac:dyDescent="0.2">
      <c r="A157" s="101"/>
      <c r="B157" s="102"/>
      <c r="C157" s="101"/>
      <c r="D157" s="343" t="str">
        <f t="shared" si="24"/>
        <v/>
      </c>
      <c r="E157" s="102"/>
      <c r="F157" s="102"/>
      <c r="G157" s="102"/>
      <c r="H157" s="102"/>
      <c r="I157" s="102"/>
      <c r="J157" s="102"/>
      <c r="K157" s="102"/>
      <c r="L157" s="102"/>
      <c r="V157" s="67">
        <f t="shared" si="33"/>
        <v>-1</v>
      </c>
      <c r="W157" s="64">
        <f t="shared" si="32"/>
        <v>113</v>
      </c>
      <c r="X157" s="77">
        <f t="shared" si="36"/>
        <v>-112</v>
      </c>
      <c r="Y157" s="77">
        <f t="shared" si="36"/>
        <v>-115</v>
      </c>
    </row>
    <row r="158" spans="1:25" ht="15" x14ac:dyDescent="0.2">
      <c r="A158" s="101"/>
      <c r="B158" s="102"/>
      <c r="C158" s="101"/>
      <c r="D158" s="343" t="str">
        <f t="shared" ref="D158:D221" si="37">IF(A158&lt;=0,"",IF(V162&gt;=25,LOOKUP(V162,AB$64:AB$75,AC$64:AC$75),0))</f>
        <v/>
      </c>
      <c r="E158" s="102"/>
      <c r="F158" s="102"/>
      <c r="G158" s="102"/>
      <c r="H158" s="102"/>
      <c r="I158" s="102"/>
      <c r="J158" s="102"/>
      <c r="K158" s="102"/>
      <c r="L158" s="102"/>
      <c r="V158" s="67">
        <f t="shared" si="33"/>
        <v>-1</v>
      </c>
      <c r="W158" s="64">
        <f t="shared" si="32"/>
        <v>114</v>
      </c>
      <c r="X158" s="77">
        <f t="shared" si="36"/>
        <v>-113</v>
      </c>
      <c r="Y158" s="77">
        <f t="shared" si="36"/>
        <v>-116</v>
      </c>
    </row>
    <row r="159" spans="1:25" ht="15" x14ac:dyDescent="0.2">
      <c r="A159" s="101"/>
      <c r="B159" s="102"/>
      <c r="C159" s="101"/>
      <c r="D159" s="343" t="str">
        <f t="shared" si="37"/>
        <v/>
      </c>
      <c r="E159" s="102"/>
      <c r="F159" s="102"/>
      <c r="G159" s="102"/>
      <c r="H159" s="102"/>
      <c r="I159" s="102"/>
      <c r="J159" s="102"/>
      <c r="K159" s="102"/>
      <c r="L159" s="102"/>
      <c r="V159" s="67">
        <f t="shared" si="33"/>
        <v>-1</v>
      </c>
      <c r="W159" s="64">
        <f t="shared" si="32"/>
        <v>115</v>
      </c>
      <c r="X159" s="77">
        <f t="shared" si="36"/>
        <v>-114</v>
      </c>
      <c r="Y159" s="77">
        <f t="shared" si="36"/>
        <v>-117</v>
      </c>
    </row>
    <row r="160" spans="1:25" ht="15" x14ac:dyDescent="0.2">
      <c r="A160" s="101"/>
      <c r="B160" s="102"/>
      <c r="C160" s="101"/>
      <c r="D160" s="343" t="str">
        <f t="shared" si="37"/>
        <v/>
      </c>
      <c r="E160" s="102"/>
      <c r="F160" s="102"/>
      <c r="G160" s="102"/>
      <c r="H160" s="102"/>
      <c r="I160" s="102"/>
      <c r="J160" s="102"/>
      <c r="K160" s="102"/>
      <c r="L160" s="102"/>
      <c r="V160" s="67">
        <f t="shared" si="33"/>
        <v>-1</v>
      </c>
      <c r="W160" s="64">
        <f t="shared" si="32"/>
        <v>116</v>
      </c>
      <c r="X160" s="77">
        <f t="shared" si="36"/>
        <v>-115</v>
      </c>
      <c r="Y160" s="77">
        <f t="shared" si="36"/>
        <v>-118</v>
      </c>
    </row>
    <row r="161" spans="1:25" ht="15" x14ac:dyDescent="0.2">
      <c r="A161" s="101"/>
      <c r="B161" s="102"/>
      <c r="C161" s="101"/>
      <c r="D161" s="343" t="str">
        <f t="shared" si="37"/>
        <v/>
      </c>
      <c r="E161" s="102"/>
      <c r="F161" s="102"/>
      <c r="G161" s="102"/>
      <c r="H161" s="102"/>
      <c r="I161" s="102"/>
      <c r="J161" s="102"/>
      <c r="K161" s="102"/>
      <c r="L161" s="102"/>
      <c r="V161" s="67">
        <f t="shared" si="33"/>
        <v>-1</v>
      </c>
      <c r="W161" s="64">
        <f t="shared" si="32"/>
        <v>117</v>
      </c>
      <c r="X161" s="77">
        <f t="shared" si="36"/>
        <v>-116</v>
      </c>
      <c r="Y161" s="77">
        <f t="shared" si="36"/>
        <v>-119</v>
      </c>
    </row>
    <row r="162" spans="1:25" ht="15" x14ac:dyDescent="0.2">
      <c r="A162" s="101"/>
      <c r="B162" s="102"/>
      <c r="C162" s="101"/>
      <c r="D162" s="343" t="str">
        <f t="shared" si="37"/>
        <v/>
      </c>
      <c r="E162" s="102"/>
      <c r="F162" s="102"/>
      <c r="G162" s="102"/>
      <c r="H162" s="102"/>
      <c r="I162" s="102"/>
      <c r="J162" s="102"/>
      <c r="K162" s="102"/>
      <c r="L162" s="102"/>
      <c r="V162" s="67">
        <f t="shared" si="33"/>
        <v>-1</v>
      </c>
      <c r="W162" s="64">
        <f t="shared" si="32"/>
        <v>118</v>
      </c>
      <c r="X162" s="77">
        <f t="shared" ref="X162:Y177" si="38">X161-1</f>
        <v>-117</v>
      </c>
      <c r="Y162" s="77">
        <f t="shared" si="38"/>
        <v>-120</v>
      </c>
    </row>
    <row r="163" spans="1:25" ht="15" x14ac:dyDescent="0.2">
      <c r="A163" s="101"/>
      <c r="B163" s="102"/>
      <c r="C163" s="101"/>
      <c r="D163" s="343" t="str">
        <f t="shared" si="37"/>
        <v/>
      </c>
      <c r="E163" s="102"/>
      <c r="F163" s="102"/>
      <c r="G163" s="102"/>
      <c r="H163" s="102"/>
      <c r="I163" s="102"/>
      <c r="J163" s="102"/>
      <c r="K163" s="102"/>
      <c r="L163" s="102"/>
      <c r="V163" s="67">
        <f t="shared" si="33"/>
        <v>-1</v>
      </c>
      <c r="W163" s="64">
        <f t="shared" si="32"/>
        <v>119</v>
      </c>
      <c r="X163" s="77">
        <f t="shared" si="38"/>
        <v>-118</v>
      </c>
      <c r="Y163" s="77">
        <f t="shared" si="38"/>
        <v>-121</v>
      </c>
    </row>
    <row r="164" spans="1:25" ht="15" x14ac:dyDescent="0.2">
      <c r="A164" s="101"/>
      <c r="B164" s="102"/>
      <c r="C164" s="101"/>
      <c r="D164" s="343" t="str">
        <f t="shared" si="37"/>
        <v/>
      </c>
      <c r="E164" s="102"/>
      <c r="F164" s="102"/>
      <c r="G164" s="102"/>
      <c r="H164" s="102"/>
      <c r="I164" s="102"/>
      <c r="J164" s="102"/>
      <c r="K164" s="102"/>
      <c r="L164" s="102"/>
      <c r="V164" s="67">
        <f t="shared" si="33"/>
        <v>-1</v>
      </c>
      <c r="W164" s="64">
        <f t="shared" si="32"/>
        <v>120</v>
      </c>
      <c r="X164" s="77">
        <f t="shared" si="38"/>
        <v>-119</v>
      </c>
      <c r="Y164" s="77">
        <f t="shared" si="38"/>
        <v>-122</v>
      </c>
    </row>
    <row r="165" spans="1:25" ht="15" x14ac:dyDescent="0.2">
      <c r="A165" s="101"/>
      <c r="B165" s="102"/>
      <c r="C165" s="101"/>
      <c r="D165" s="343" t="str">
        <f t="shared" si="37"/>
        <v/>
      </c>
      <c r="E165" s="102"/>
      <c r="F165" s="102"/>
      <c r="G165" s="102"/>
      <c r="H165" s="102"/>
      <c r="I165" s="102"/>
      <c r="J165" s="102"/>
      <c r="K165" s="102"/>
      <c r="L165" s="102"/>
      <c r="V165" s="67">
        <f t="shared" si="33"/>
        <v>-1</v>
      </c>
      <c r="W165" s="64">
        <f t="shared" si="32"/>
        <v>121</v>
      </c>
      <c r="X165" s="77">
        <f t="shared" si="38"/>
        <v>-120</v>
      </c>
      <c r="Y165" s="77">
        <f t="shared" si="38"/>
        <v>-123</v>
      </c>
    </row>
    <row r="166" spans="1:25" ht="15" x14ac:dyDescent="0.2">
      <c r="A166" s="101"/>
      <c r="B166" s="102"/>
      <c r="C166" s="101"/>
      <c r="D166" s="343" t="str">
        <f t="shared" si="37"/>
        <v/>
      </c>
      <c r="E166" s="102"/>
      <c r="F166" s="102"/>
      <c r="G166" s="102"/>
      <c r="H166" s="102"/>
      <c r="I166" s="102"/>
      <c r="J166" s="102"/>
      <c r="K166" s="102"/>
      <c r="L166" s="102"/>
      <c r="V166" s="67">
        <f t="shared" si="33"/>
        <v>-1</v>
      </c>
      <c r="W166" s="64">
        <f t="shared" ref="W166:W229" si="39">IF(W165&gt;=1,W165+1,IF(X166=0,1,-1))</f>
        <v>122</v>
      </c>
      <c r="X166" s="77">
        <f t="shared" si="38"/>
        <v>-121</v>
      </c>
      <c r="Y166" s="77">
        <f t="shared" si="38"/>
        <v>-124</v>
      </c>
    </row>
    <row r="167" spans="1:25" ht="15" x14ac:dyDescent="0.2">
      <c r="A167" s="101"/>
      <c r="B167" s="102"/>
      <c r="C167" s="101"/>
      <c r="D167" s="343" t="str">
        <f t="shared" si="37"/>
        <v/>
      </c>
      <c r="E167" s="102"/>
      <c r="F167" s="102"/>
      <c r="G167" s="102"/>
      <c r="H167" s="102"/>
      <c r="I167" s="102"/>
      <c r="J167" s="102"/>
      <c r="K167" s="102"/>
      <c r="L167" s="102"/>
      <c r="V167" s="67">
        <f t="shared" si="33"/>
        <v>-1</v>
      </c>
      <c r="W167" s="64">
        <f t="shared" si="39"/>
        <v>123</v>
      </c>
      <c r="X167" s="77">
        <f t="shared" si="38"/>
        <v>-122</v>
      </c>
      <c r="Y167" s="77">
        <f t="shared" si="38"/>
        <v>-125</v>
      </c>
    </row>
    <row r="168" spans="1:25" ht="15" x14ac:dyDescent="0.2">
      <c r="A168" s="101"/>
      <c r="B168" s="102"/>
      <c r="C168" s="101"/>
      <c r="D168" s="343" t="str">
        <f t="shared" si="37"/>
        <v/>
      </c>
      <c r="E168" s="102"/>
      <c r="F168" s="102"/>
      <c r="G168" s="102"/>
      <c r="H168" s="102"/>
      <c r="I168" s="102"/>
      <c r="J168" s="102"/>
      <c r="K168" s="102"/>
      <c r="L168" s="102"/>
      <c r="V168" s="67">
        <f t="shared" si="33"/>
        <v>-1</v>
      </c>
      <c r="W168" s="64">
        <f t="shared" si="39"/>
        <v>124</v>
      </c>
      <c r="X168" s="77">
        <f t="shared" si="38"/>
        <v>-123</v>
      </c>
      <c r="Y168" s="77">
        <f t="shared" si="38"/>
        <v>-126</v>
      </c>
    </row>
    <row r="169" spans="1:25" ht="15" x14ac:dyDescent="0.2">
      <c r="A169" s="101"/>
      <c r="B169" s="102"/>
      <c r="C169" s="101"/>
      <c r="D169" s="343" t="str">
        <f t="shared" si="37"/>
        <v/>
      </c>
      <c r="E169" s="102"/>
      <c r="F169" s="102"/>
      <c r="G169" s="102"/>
      <c r="H169" s="102"/>
      <c r="I169" s="102"/>
      <c r="J169" s="102"/>
      <c r="K169" s="102"/>
      <c r="L169" s="102"/>
      <c r="V169" s="67">
        <f t="shared" ref="V169:V232" si="40">IF(AND(V168&gt;=1,V168&lt;47),V168+1,IF(X169=0,1,IF(V168=47,V168+1,-1)))</f>
        <v>-1</v>
      </c>
      <c r="W169" s="64">
        <f t="shared" si="39"/>
        <v>125</v>
      </c>
      <c r="X169" s="77">
        <f t="shared" si="38"/>
        <v>-124</v>
      </c>
      <c r="Y169" s="77">
        <f t="shared" si="38"/>
        <v>-127</v>
      </c>
    </row>
    <row r="170" spans="1:25" ht="15" x14ac:dyDescent="0.2">
      <c r="A170" s="101"/>
      <c r="B170" s="102"/>
      <c r="C170" s="101"/>
      <c r="D170" s="343" t="str">
        <f t="shared" si="37"/>
        <v/>
      </c>
      <c r="E170" s="102"/>
      <c r="F170" s="102"/>
      <c r="G170" s="102"/>
      <c r="H170" s="102"/>
      <c r="I170" s="102"/>
      <c r="J170" s="102"/>
      <c r="K170" s="102"/>
      <c r="L170" s="102"/>
      <c r="V170" s="67">
        <f t="shared" si="40"/>
        <v>-1</v>
      </c>
      <c r="W170" s="64">
        <f t="shared" si="39"/>
        <v>126</v>
      </c>
      <c r="X170" s="77">
        <f t="shared" si="38"/>
        <v>-125</v>
      </c>
      <c r="Y170" s="77">
        <f t="shared" si="38"/>
        <v>-128</v>
      </c>
    </row>
    <row r="171" spans="1:25" ht="15" x14ac:dyDescent="0.2">
      <c r="A171" s="101"/>
      <c r="B171" s="102"/>
      <c r="C171" s="101"/>
      <c r="D171" s="343" t="str">
        <f t="shared" si="37"/>
        <v/>
      </c>
      <c r="E171" s="102"/>
      <c r="F171" s="102"/>
      <c r="G171" s="102"/>
      <c r="H171" s="102"/>
      <c r="I171" s="102"/>
      <c r="J171" s="102"/>
      <c r="K171" s="102"/>
      <c r="L171" s="102"/>
      <c r="V171" s="67">
        <f t="shared" si="40"/>
        <v>-1</v>
      </c>
      <c r="W171" s="64">
        <f t="shared" si="39"/>
        <v>127</v>
      </c>
      <c r="X171" s="77">
        <f t="shared" si="38"/>
        <v>-126</v>
      </c>
      <c r="Y171" s="77">
        <f t="shared" si="38"/>
        <v>-129</v>
      </c>
    </row>
    <row r="172" spans="1:25" ht="15" x14ac:dyDescent="0.2">
      <c r="A172" s="101"/>
      <c r="B172" s="102"/>
      <c r="C172" s="101"/>
      <c r="D172" s="343" t="str">
        <f t="shared" si="37"/>
        <v/>
      </c>
      <c r="E172" s="102"/>
      <c r="F172" s="102"/>
      <c r="G172" s="102"/>
      <c r="H172" s="102"/>
      <c r="I172" s="102"/>
      <c r="J172" s="102"/>
      <c r="K172" s="102"/>
      <c r="L172" s="102"/>
      <c r="V172" s="67">
        <f t="shared" si="40"/>
        <v>-1</v>
      </c>
      <c r="W172" s="64">
        <f t="shared" si="39"/>
        <v>128</v>
      </c>
      <c r="X172" s="77">
        <f t="shared" si="38"/>
        <v>-127</v>
      </c>
      <c r="Y172" s="77">
        <f t="shared" si="38"/>
        <v>-130</v>
      </c>
    </row>
    <row r="173" spans="1:25" ht="15" x14ac:dyDescent="0.2">
      <c r="A173" s="101"/>
      <c r="B173" s="102"/>
      <c r="C173" s="101"/>
      <c r="D173" s="343" t="str">
        <f t="shared" si="37"/>
        <v/>
      </c>
      <c r="E173" s="102"/>
      <c r="F173" s="102"/>
      <c r="G173" s="102"/>
      <c r="H173" s="102"/>
      <c r="I173" s="102"/>
      <c r="J173" s="102"/>
      <c r="K173" s="102"/>
      <c r="L173" s="102"/>
      <c r="V173" s="67">
        <f t="shared" si="40"/>
        <v>-1</v>
      </c>
      <c r="W173" s="64">
        <f t="shared" si="39"/>
        <v>129</v>
      </c>
      <c r="X173" s="77">
        <f t="shared" si="38"/>
        <v>-128</v>
      </c>
      <c r="Y173" s="77">
        <f t="shared" si="38"/>
        <v>-131</v>
      </c>
    </row>
    <row r="174" spans="1:25" ht="15" x14ac:dyDescent="0.2">
      <c r="A174" s="101"/>
      <c r="B174" s="102"/>
      <c r="C174" s="101"/>
      <c r="D174" s="343" t="str">
        <f t="shared" si="37"/>
        <v/>
      </c>
      <c r="E174" s="102"/>
      <c r="F174" s="102"/>
      <c r="G174" s="102"/>
      <c r="H174" s="102"/>
      <c r="I174" s="102"/>
      <c r="J174" s="102"/>
      <c r="K174" s="102"/>
      <c r="L174" s="102"/>
      <c r="V174" s="67">
        <f t="shared" si="40"/>
        <v>-1</v>
      </c>
      <c r="W174" s="64">
        <f t="shared" si="39"/>
        <v>130</v>
      </c>
      <c r="X174" s="77">
        <f t="shared" si="38"/>
        <v>-129</v>
      </c>
      <c r="Y174" s="77">
        <f t="shared" si="38"/>
        <v>-132</v>
      </c>
    </row>
    <row r="175" spans="1:25" ht="15" x14ac:dyDescent="0.2">
      <c r="A175" s="101"/>
      <c r="B175" s="102"/>
      <c r="C175" s="101"/>
      <c r="D175" s="343" t="str">
        <f t="shared" si="37"/>
        <v/>
      </c>
      <c r="E175" s="102"/>
      <c r="F175" s="102"/>
      <c r="G175" s="102"/>
      <c r="H175" s="102"/>
      <c r="I175" s="102"/>
      <c r="J175" s="102"/>
      <c r="K175" s="102"/>
      <c r="L175" s="102"/>
      <c r="V175" s="67">
        <f t="shared" si="40"/>
        <v>-1</v>
      </c>
      <c r="W175" s="64">
        <f t="shared" si="39"/>
        <v>131</v>
      </c>
      <c r="X175" s="77">
        <f t="shared" si="38"/>
        <v>-130</v>
      </c>
      <c r="Y175" s="77">
        <f t="shared" si="38"/>
        <v>-133</v>
      </c>
    </row>
    <row r="176" spans="1:25" ht="15" x14ac:dyDescent="0.2">
      <c r="A176" s="101"/>
      <c r="B176" s="102"/>
      <c r="C176" s="101"/>
      <c r="D176" s="343" t="str">
        <f t="shared" si="37"/>
        <v/>
      </c>
      <c r="E176" s="102"/>
      <c r="F176" s="102"/>
      <c r="G176" s="102"/>
      <c r="H176" s="102"/>
      <c r="I176" s="102"/>
      <c r="J176" s="102"/>
      <c r="K176" s="102"/>
      <c r="L176" s="102"/>
      <c r="V176" s="67">
        <f t="shared" si="40"/>
        <v>-1</v>
      </c>
      <c r="W176" s="64">
        <f t="shared" si="39"/>
        <v>132</v>
      </c>
      <c r="X176" s="77">
        <f t="shared" si="38"/>
        <v>-131</v>
      </c>
      <c r="Y176" s="77">
        <f t="shared" si="38"/>
        <v>-134</v>
      </c>
    </row>
    <row r="177" spans="1:25" ht="15" x14ac:dyDescent="0.2">
      <c r="A177" s="101"/>
      <c r="B177" s="102"/>
      <c r="C177" s="101"/>
      <c r="D177" s="343" t="str">
        <f t="shared" si="37"/>
        <v/>
      </c>
      <c r="E177" s="102"/>
      <c r="F177" s="102"/>
      <c r="G177" s="102"/>
      <c r="H177" s="102"/>
      <c r="I177" s="102"/>
      <c r="J177" s="102"/>
      <c r="K177" s="102"/>
      <c r="L177" s="102"/>
      <c r="V177" s="67">
        <f t="shared" si="40"/>
        <v>-1</v>
      </c>
      <c r="W177" s="64">
        <f t="shared" si="39"/>
        <v>133</v>
      </c>
      <c r="X177" s="77">
        <f t="shared" si="38"/>
        <v>-132</v>
      </c>
      <c r="Y177" s="77">
        <f t="shared" si="38"/>
        <v>-135</v>
      </c>
    </row>
    <row r="178" spans="1:25" ht="15" x14ac:dyDescent="0.2">
      <c r="A178" s="101"/>
      <c r="B178" s="102"/>
      <c r="C178" s="101"/>
      <c r="D178" s="343" t="str">
        <f t="shared" si="37"/>
        <v/>
      </c>
      <c r="E178" s="102"/>
      <c r="F178" s="102"/>
      <c r="G178" s="102"/>
      <c r="H178" s="102"/>
      <c r="I178" s="102"/>
      <c r="J178" s="102"/>
      <c r="K178" s="102"/>
      <c r="L178" s="102"/>
      <c r="V178" s="67">
        <f t="shared" si="40"/>
        <v>-1</v>
      </c>
      <c r="W178" s="64">
        <f t="shared" si="39"/>
        <v>134</v>
      </c>
      <c r="X178" s="77">
        <f t="shared" ref="X178:Y193" si="41">X177-1</f>
        <v>-133</v>
      </c>
      <c r="Y178" s="77">
        <f t="shared" si="41"/>
        <v>-136</v>
      </c>
    </row>
    <row r="179" spans="1:25" ht="15" x14ac:dyDescent="0.2">
      <c r="A179" s="101"/>
      <c r="B179" s="102"/>
      <c r="C179" s="101"/>
      <c r="D179" s="343" t="str">
        <f t="shared" si="37"/>
        <v/>
      </c>
      <c r="E179" s="102"/>
      <c r="F179" s="102"/>
      <c r="G179" s="102"/>
      <c r="H179" s="102"/>
      <c r="I179" s="102"/>
      <c r="J179" s="102"/>
      <c r="K179" s="102"/>
      <c r="L179" s="102"/>
      <c r="V179" s="67">
        <f t="shared" si="40"/>
        <v>-1</v>
      </c>
      <c r="W179" s="64">
        <f t="shared" si="39"/>
        <v>135</v>
      </c>
      <c r="X179" s="77">
        <f t="shared" si="41"/>
        <v>-134</v>
      </c>
      <c r="Y179" s="77">
        <f t="shared" si="41"/>
        <v>-137</v>
      </c>
    </row>
    <row r="180" spans="1:25" ht="15" x14ac:dyDescent="0.2">
      <c r="A180" s="101"/>
      <c r="B180" s="102"/>
      <c r="C180" s="101"/>
      <c r="D180" s="343" t="str">
        <f t="shared" si="37"/>
        <v/>
      </c>
      <c r="E180" s="102"/>
      <c r="F180" s="102"/>
      <c r="G180" s="102"/>
      <c r="H180" s="102"/>
      <c r="I180" s="102"/>
      <c r="J180" s="102"/>
      <c r="K180" s="102"/>
      <c r="L180" s="102"/>
      <c r="V180" s="67">
        <f t="shared" si="40"/>
        <v>-1</v>
      </c>
      <c r="W180" s="64">
        <f t="shared" si="39"/>
        <v>136</v>
      </c>
      <c r="X180" s="77">
        <f t="shared" si="41"/>
        <v>-135</v>
      </c>
      <c r="Y180" s="77">
        <f t="shared" si="41"/>
        <v>-138</v>
      </c>
    </row>
    <row r="181" spans="1:25" ht="15" x14ac:dyDescent="0.2">
      <c r="A181" s="101"/>
      <c r="B181" s="102"/>
      <c r="C181" s="101"/>
      <c r="D181" s="343" t="str">
        <f t="shared" si="37"/>
        <v/>
      </c>
      <c r="E181" s="102"/>
      <c r="F181" s="102"/>
      <c r="G181" s="102"/>
      <c r="H181" s="102"/>
      <c r="I181" s="102"/>
      <c r="J181" s="102"/>
      <c r="K181" s="102"/>
      <c r="L181" s="102"/>
      <c r="V181" s="67">
        <f t="shared" si="40"/>
        <v>-1</v>
      </c>
      <c r="W181" s="64">
        <f t="shared" si="39"/>
        <v>137</v>
      </c>
      <c r="X181" s="77">
        <f t="shared" si="41"/>
        <v>-136</v>
      </c>
      <c r="Y181" s="77">
        <f t="shared" si="41"/>
        <v>-139</v>
      </c>
    </row>
    <row r="182" spans="1:25" ht="15" x14ac:dyDescent="0.2">
      <c r="A182" s="101"/>
      <c r="B182" s="102"/>
      <c r="C182" s="101"/>
      <c r="D182" s="343" t="str">
        <f t="shared" si="37"/>
        <v/>
      </c>
      <c r="E182" s="102"/>
      <c r="F182" s="102"/>
      <c r="G182" s="102"/>
      <c r="H182" s="102"/>
      <c r="I182" s="102"/>
      <c r="J182" s="102"/>
      <c r="K182" s="102"/>
      <c r="L182" s="102"/>
      <c r="V182" s="67">
        <f t="shared" si="40"/>
        <v>-1</v>
      </c>
      <c r="W182" s="64">
        <f t="shared" si="39"/>
        <v>138</v>
      </c>
      <c r="X182" s="77">
        <f t="shared" si="41"/>
        <v>-137</v>
      </c>
      <c r="Y182" s="77">
        <f t="shared" si="41"/>
        <v>-140</v>
      </c>
    </row>
    <row r="183" spans="1:25" ht="15" x14ac:dyDescent="0.2">
      <c r="A183" s="101"/>
      <c r="B183" s="102"/>
      <c r="C183" s="101"/>
      <c r="D183" s="343" t="str">
        <f t="shared" si="37"/>
        <v/>
      </c>
      <c r="E183" s="102"/>
      <c r="F183" s="102"/>
      <c r="G183" s="102"/>
      <c r="H183" s="102"/>
      <c r="I183" s="102"/>
      <c r="J183" s="102"/>
      <c r="K183" s="102"/>
      <c r="L183" s="102"/>
      <c r="V183" s="67">
        <f t="shared" si="40"/>
        <v>-1</v>
      </c>
      <c r="W183" s="64">
        <f t="shared" si="39"/>
        <v>139</v>
      </c>
      <c r="X183" s="77">
        <f t="shared" si="41"/>
        <v>-138</v>
      </c>
      <c r="Y183" s="77">
        <f t="shared" si="41"/>
        <v>-141</v>
      </c>
    </row>
    <row r="184" spans="1:25" ht="15" x14ac:dyDescent="0.2">
      <c r="A184" s="101"/>
      <c r="B184" s="102"/>
      <c r="C184" s="101"/>
      <c r="D184" s="343" t="str">
        <f t="shared" si="37"/>
        <v/>
      </c>
      <c r="E184" s="102"/>
      <c r="F184" s="102"/>
      <c r="G184" s="102"/>
      <c r="H184" s="102"/>
      <c r="I184" s="102"/>
      <c r="J184" s="102"/>
      <c r="K184" s="102"/>
      <c r="L184" s="102"/>
      <c r="V184" s="67">
        <f t="shared" si="40"/>
        <v>-1</v>
      </c>
      <c r="W184" s="64">
        <f t="shared" si="39"/>
        <v>140</v>
      </c>
      <c r="X184" s="77">
        <f t="shared" si="41"/>
        <v>-139</v>
      </c>
      <c r="Y184" s="77">
        <f t="shared" si="41"/>
        <v>-142</v>
      </c>
    </row>
    <row r="185" spans="1:25" ht="15" x14ac:dyDescent="0.2">
      <c r="A185" s="101"/>
      <c r="B185" s="102"/>
      <c r="C185" s="101"/>
      <c r="D185" s="343" t="str">
        <f t="shared" si="37"/>
        <v/>
      </c>
      <c r="E185" s="102"/>
      <c r="F185" s="102"/>
      <c r="G185" s="102"/>
      <c r="H185" s="102"/>
      <c r="I185" s="102"/>
      <c r="J185" s="102"/>
      <c r="K185" s="102"/>
      <c r="L185" s="102"/>
      <c r="V185" s="67">
        <f t="shared" si="40"/>
        <v>-1</v>
      </c>
      <c r="W185" s="64">
        <f t="shared" si="39"/>
        <v>141</v>
      </c>
      <c r="X185" s="77">
        <f t="shared" si="41"/>
        <v>-140</v>
      </c>
      <c r="Y185" s="77">
        <f t="shared" si="41"/>
        <v>-143</v>
      </c>
    </row>
    <row r="186" spans="1:25" ht="15" x14ac:dyDescent="0.2">
      <c r="A186" s="101"/>
      <c r="B186" s="102"/>
      <c r="C186" s="101"/>
      <c r="D186" s="343" t="str">
        <f t="shared" si="37"/>
        <v/>
      </c>
      <c r="E186" s="102"/>
      <c r="F186" s="102"/>
      <c r="G186" s="102"/>
      <c r="H186" s="102"/>
      <c r="I186" s="102"/>
      <c r="J186" s="102"/>
      <c r="K186" s="102"/>
      <c r="L186" s="102"/>
      <c r="V186" s="67">
        <f t="shared" si="40"/>
        <v>-1</v>
      </c>
      <c r="W186" s="64">
        <f t="shared" si="39"/>
        <v>142</v>
      </c>
      <c r="X186" s="77">
        <f t="shared" si="41"/>
        <v>-141</v>
      </c>
      <c r="Y186" s="77">
        <f t="shared" si="41"/>
        <v>-144</v>
      </c>
    </row>
    <row r="187" spans="1:25" ht="15" x14ac:dyDescent="0.2">
      <c r="A187" s="101"/>
      <c r="B187" s="102"/>
      <c r="C187" s="101"/>
      <c r="D187" s="343" t="str">
        <f t="shared" si="37"/>
        <v/>
      </c>
      <c r="E187" s="102"/>
      <c r="F187" s="102"/>
      <c r="G187" s="102"/>
      <c r="H187" s="102"/>
      <c r="I187" s="102"/>
      <c r="J187" s="102"/>
      <c r="K187" s="102"/>
      <c r="L187" s="102"/>
      <c r="V187" s="67">
        <f t="shared" si="40"/>
        <v>-1</v>
      </c>
      <c r="W187" s="64">
        <f t="shared" si="39"/>
        <v>143</v>
      </c>
      <c r="X187" s="77">
        <f t="shared" si="41"/>
        <v>-142</v>
      </c>
      <c r="Y187" s="77">
        <f t="shared" si="41"/>
        <v>-145</v>
      </c>
    </row>
    <row r="188" spans="1:25" ht="15" x14ac:dyDescent="0.2">
      <c r="A188" s="101"/>
      <c r="B188" s="102"/>
      <c r="C188" s="101"/>
      <c r="D188" s="343" t="str">
        <f t="shared" si="37"/>
        <v/>
      </c>
      <c r="E188" s="102"/>
      <c r="F188" s="102"/>
      <c r="G188" s="102"/>
      <c r="H188" s="102"/>
      <c r="I188" s="102"/>
      <c r="J188" s="102"/>
      <c r="K188" s="102"/>
      <c r="L188" s="102"/>
      <c r="V188" s="67">
        <f t="shared" si="40"/>
        <v>-1</v>
      </c>
      <c r="W188" s="64">
        <f t="shared" si="39"/>
        <v>144</v>
      </c>
      <c r="X188" s="77">
        <f t="shared" si="41"/>
        <v>-143</v>
      </c>
      <c r="Y188" s="77">
        <f t="shared" si="41"/>
        <v>-146</v>
      </c>
    </row>
    <row r="189" spans="1:25" ht="15" x14ac:dyDescent="0.2">
      <c r="A189" s="101"/>
      <c r="B189" s="102"/>
      <c r="C189" s="101"/>
      <c r="D189" s="343" t="str">
        <f t="shared" si="37"/>
        <v/>
      </c>
      <c r="E189" s="102"/>
      <c r="F189" s="102"/>
      <c r="G189" s="102"/>
      <c r="H189" s="102"/>
      <c r="I189" s="102"/>
      <c r="J189" s="102"/>
      <c r="K189" s="102"/>
      <c r="L189" s="102"/>
      <c r="V189" s="67">
        <f t="shared" si="40"/>
        <v>-1</v>
      </c>
      <c r="W189" s="64">
        <f t="shared" si="39"/>
        <v>145</v>
      </c>
      <c r="X189" s="77">
        <f t="shared" si="41"/>
        <v>-144</v>
      </c>
      <c r="Y189" s="77">
        <f t="shared" si="41"/>
        <v>-147</v>
      </c>
    </row>
    <row r="190" spans="1:25" ht="15" x14ac:dyDescent="0.2">
      <c r="A190" s="101"/>
      <c r="B190" s="102"/>
      <c r="C190" s="101"/>
      <c r="D190" s="343" t="str">
        <f t="shared" si="37"/>
        <v/>
      </c>
      <c r="E190" s="102"/>
      <c r="F190" s="102"/>
      <c r="G190" s="102"/>
      <c r="H190" s="102"/>
      <c r="I190" s="102"/>
      <c r="J190" s="102"/>
      <c r="K190" s="102"/>
      <c r="L190" s="102"/>
      <c r="V190" s="67">
        <f t="shared" si="40"/>
        <v>-1</v>
      </c>
      <c r="W190" s="64">
        <f t="shared" si="39"/>
        <v>146</v>
      </c>
      <c r="X190" s="77">
        <f t="shared" si="41"/>
        <v>-145</v>
      </c>
      <c r="Y190" s="77">
        <f t="shared" si="41"/>
        <v>-148</v>
      </c>
    </row>
    <row r="191" spans="1:25" ht="15" x14ac:dyDescent="0.2">
      <c r="A191" s="101"/>
      <c r="B191" s="102"/>
      <c r="C191" s="101"/>
      <c r="D191" s="343" t="str">
        <f t="shared" si="37"/>
        <v/>
      </c>
      <c r="E191" s="102"/>
      <c r="F191" s="102"/>
      <c r="G191" s="102"/>
      <c r="H191" s="102"/>
      <c r="I191" s="102"/>
      <c r="J191" s="102"/>
      <c r="K191" s="102"/>
      <c r="L191" s="102"/>
      <c r="V191" s="67">
        <f t="shared" si="40"/>
        <v>-1</v>
      </c>
      <c r="W191" s="64">
        <f t="shared" si="39"/>
        <v>147</v>
      </c>
      <c r="X191" s="77">
        <f t="shared" si="41"/>
        <v>-146</v>
      </c>
      <c r="Y191" s="77">
        <f t="shared" si="41"/>
        <v>-149</v>
      </c>
    </row>
    <row r="192" spans="1:25" ht="15" x14ac:dyDescent="0.2">
      <c r="A192" s="101"/>
      <c r="B192" s="102"/>
      <c r="C192" s="101"/>
      <c r="D192" s="343" t="str">
        <f t="shared" si="37"/>
        <v/>
      </c>
      <c r="E192" s="102"/>
      <c r="F192" s="102"/>
      <c r="G192" s="102"/>
      <c r="H192" s="102"/>
      <c r="I192" s="102"/>
      <c r="J192" s="102"/>
      <c r="K192" s="102"/>
      <c r="L192" s="102"/>
      <c r="V192" s="67">
        <f t="shared" si="40"/>
        <v>-1</v>
      </c>
      <c r="W192" s="64">
        <f t="shared" si="39"/>
        <v>148</v>
      </c>
      <c r="X192" s="77">
        <f t="shared" si="41"/>
        <v>-147</v>
      </c>
      <c r="Y192" s="77">
        <f t="shared" si="41"/>
        <v>-150</v>
      </c>
    </row>
    <row r="193" spans="1:25" ht="15" x14ac:dyDescent="0.2">
      <c r="A193" s="101"/>
      <c r="B193" s="102"/>
      <c r="C193" s="101"/>
      <c r="D193" s="343" t="str">
        <f t="shared" si="37"/>
        <v/>
      </c>
      <c r="E193" s="102"/>
      <c r="F193" s="102"/>
      <c r="G193" s="102"/>
      <c r="H193" s="102"/>
      <c r="I193" s="102"/>
      <c r="J193" s="102"/>
      <c r="K193" s="102"/>
      <c r="L193" s="102"/>
      <c r="V193" s="67">
        <f t="shared" si="40"/>
        <v>-1</v>
      </c>
      <c r="W193" s="64">
        <f t="shared" si="39"/>
        <v>149</v>
      </c>
      <c r="X193" s="77">
        <f t="shared" si="41"/>
        <v>-148</v>
      </c>
      <c r="Y193" s="77">
        <f t="shared" si="41"/>
        <v>-151</v>
      </c>
    </row>
    <row r="194" spans="1:25" ht="15" x14ac:dyDescent="0.2">
      <c r="A194" s="101"/>
      <c r="B194" s="102"/>
      <c r="C194" s="101"/>
      <c r="D194" s="343" t="str">
        <f t="shared" si="37"/>
        <v/>
      </c>
      <c r="E194" s="102"/>
      <c r="F194" s="102"/>
      <c r="G194" s="102"/>
      <c r="H194" s="102"/>
      <c r="I194" s="102"/>
      <c r="J194" s="102"/>
      <c r="K194" s="102"/>
      <c r="L194" s="102"/>
      <c r="V194" s="67">
        <f t="shared" si="40"/>
        <v>-1</v>
      </c>
      <c r="W194" s="64">
        <f t="shared" si="39"/>
        <v>150</v>
      </c>
      <c r="X194" s="77">
        <f t="shared" ref="X194:Y209" si="42">X193-1</f>
        <v>-149</v>
      </c>
      <c r="Y194" s="77">
        <f t="shared" si="42"/>
        <v>-152</v>
      </c>
    </row>
    <row r="195" spans="1:25" ht="15" x14ac:dyDescent="0.2">
      <c r="A195" s="101"/>
      <c r="B195" s="102"/>
      <c r="C195" s="101"/>
      <c r="D195" s="343" t="str">
        <f t="shared" si="37"/>
        <v/>
      </c>
      <c r="E195" s="102"/>
      <c r="F195" s="102"/>
      <c r="G195" s="102"/>
      <c r="H195" s="102"/>
      <c r="I195" s="102"/>
      <c r="J195" s="102"/>
      <c r="K195" s="102"/>
      <c r="L195" s="102"/>
      <c r="V195" s="67">
        <f t="shared" si="40"/>
        <v>-1</v>
      </c>
      <c r="W195" s="64">
        <f t="shared" si="39"/>
        <v>151</v>
      </c>
      <c r="X195" s="77">
        <f t="shared" si="42"/>
        <v>-150</v>
      </c>
      <c r="Y195" s="77">
        <f t="shared" si="42"/>
        <v>-153</v>
      </c>
    </row>
    <row r="196" spans="1:25" ht="15" x14ac:dyDescent="0.2">
      <c r="A196" s="101"/>
      <c r="B196" s="102"/>
      <c r="C196" s="101"/>
      <c r="D196" s="343" t="str">
        <f t="shared" si="37"/>
        <v/>
      </c>
      <c r="E196" s="102"/>
      <c r="F196" s="102"/>
      <c r="G196" s="102"/>
      <c r="H196" s="102"/>
      <c r="I196" s="102"/>
      <c r="J196" s="102"/>
      <c r="K196" s="102"/>
      <c r="L196" s="102"/>
      <c r="V196" s="67">
        <f t="shared" si="40"/>
        <v>-1</v>
      </c>
      <c r="W196" s="64">
        <f t="shared" si="39"/>
        <v>152</v>
      </c>
      <c r="X196" s="77">
        <f t="shared" si="42"/>
        <v>-151</v>
      </c>
      <c r="Y196" s="77">
        <f t="shared" si="42"/>
        <v>-154</v>
      </c>
    </row>
    <row r="197" spans="1:25" ht="15" x14ac:dyDescent="0.2">
      <c r="A197" s="101"/>
      <c r="B197" s="102"/>
      <c r="C197" s="101"/>
      <c r="D197" s="343" t="str">
        <f t="shared" si="37"/>
        <v/>
      </c>
      <c r="E197" s="102"/>
      <c r="F197" s="102"/>
      <c r="G197" s="102"/>
      <c r="H197" s="102"/>
      <c r="I197" s="102"/>
      <c r="J197" s="102"/>
      <c r="K197" s="102"/>
      <c r="L197" s="102"/>
      <c r="V197" s="67">
        <f t="shared" si="40"/>
        <v>-1</v>
      </c>
      <c r="W197" s="64">
        <f t="shared" si="39"/>
        <v>153</v>
      </c>
      <c r="X197" s="77">
        <f t="shared" si="42"/>
        <v>-152</v>
      </c>
      <c r="Y197" s="77">
        <f t="shared" si="42"/>
        <v>-155</v>
      </c>
    </row>
    <row r="198" spans="1:25" ht="15" x14ac:dyDescent="0.2">
      <c r="A198" s="101"/>
      <c r="B198" s="102"/>
      <c r="C198" s="101"/>
      <c r="D198" s="343" t="str">
        <f t="shared" si="37"/>
        <v/>
      </c>
      <c r="E198" s="102"/>
      <c r="F198" s="102"/>
      <c r="G198" s="102"/>
      <c r="H198" s="102"/>
      <c r="I198" s="102"/>
      <c r="J198" s="102"/>
      <c r="K198" s="102"/>
      <c r="L198" s="102"/>
      <c r="V198" s="67">
        <f t="shared" si="40"/>
        <v>-1</v>
      </c>
      <c r="W198" s="64">
        <f t="shared" si="39"/>
        <v>154</v>
      </c>
      <c r="X198" s="77">
        <f t="shared" si="42"/>
        <v>-153</v>
      </c>
      <c r="Y198" s="77">
        <f t="shared" si="42"/>
        <v>-156</v>
      </c>
    </row>
    <row r="199" spans="1:25" ht="15" x14ac:dyDescent="0.2">
      <c r="A199" s="101"/>
      <c r="B199" s="102"/>
      <c r="C199" s="101"/>
      <c r="D199" s="343" t="str">
        <f t="shared" si="37"/>
        <v/>
      </c>
      <c r="E199" s="102"/>
      <c r="F199" s="102"/>
      <c r="G199" s="102"/>
      <c r="H199" s="102"/>
      <c r="I199" s="102"/>
      <c r="J199" s="102"/>
      <c r="K199" s="102"/>
      <c r="L199" s="102"/>
      <c r="V199" s="67">
        <f t="shared" si="40"/>
        <v>-1</v>
      </c>
      <c r="W199" s="64">
        <f t="shared" si="39"/>
        <v>155</v>
      </c>
      <c r="X199" s="77">
        <f t="shared" si="42"/>
        <v>-154</v>
      </c>
      <c r="Y199" s="77">
        <f t="shared" si="42"/>
        <v>-157</v>
      </c>
    </row>
    <row r="200" spans="1:25" ht="15" x14ac:dyDescent="0.2">
      <c r="A200" s="101"/>
      <c r="B200" s="102"/>
      <c r="C200" s="101"/>
      <c r="D200" s="343" t="str">
        <f t="shared" si="37"/>
        <v/>
      </c>
      <c r="E200" s="102"/>
      <c r="F200" s="102"/>
      <c r="G200" s="102"/>
      <c r="H200" s="102"/>
      <c r="I200" s="102"/>
      <c r="J200" s="102"/>
      <c r="K200" s="102"/>
      <c r="L200" s="102"/>
      <c r="V200" s="67">
        <f t="shared" si="40"/>
        <v>-1</v>
      </c>
      <c r="W200" s="64">
        <f t="shared" si="39"/>
        <v>156</v>
      </c>
      <c r="X200" s="77">
        <f t="shared" si="42"/>
        <v>-155</v>
      </c>
      <c r="Y200" s="77">
        <f t="shared" si="42"/>
        <v>-158</v>
      </c>
    </row>
    <row r="201" spans="1:25" ht="15" x14ac:dyDescent="0.2">
      <c r="A201" s="101"/>
      <c r="B201" s="102"/>
      <c r="C201" s="101"/>
      <c r="D201" s="343" t="str">
        <f t="shared" si="37"/>
        <v/>
      </c>
      <c r="E201" s="102"/>
      <c r="F201" s="102"/>
      <c r="G201" s="102"/>
      <c r="H201" s="102"/>
      <c r="I201" s="102"/>
      <c r="J201" s="102"/>
      <c r="K201" s="102"/>
      <c r="L201" s="102"/>
      <c r="V201" s="67">
        <f t="shared" si="40"/>
        <v>-1</v>
      </c>
      <c r="W201" s="64">
        <f t="shared" si="39"/>
        <v>157</v>
      </c>
      <c r="X201" s="77">
        <f t="shared" si="42"/>
        <v>-156</v>
      </c>
      <c r="Y201" s="77">
        <f t="shared" si="42"/>
        <v>-159</v>
      </c>
    </row>
    <row r="202" spans="1:25" ht="15" x14ac:dyDescent="0.2">
      <c r="A202" s="101"/>
      <c r="B202" s="102"/>
      <c r="C202" s="101"/>
      <c r="D202" s="343" t="str">
        <f t="shared" si="37"/>
        <v/>
      </c>
      <c r="E202" s="102"/>
      <c r="F202" s="102"/>
      <c r="G202" s="102"/>
      <c r="H202" s="102"/>
      <c r="I202" s="102"/>
      <c r="J202" s="102"/>
      <c r="K202" s="102"/>
      <c r="L202" s="102"/>
      <c r="V202" s="67">
        <f t="shared" si="40"/>
        <v>-1</v>
      </c>
      <c r="W202" s="64">
        <f t="shared" si="39"/>
        <v>158</v>
      </c>
      <c r="X202" s="77">
        <f t="shared" si="42"/>
        <v>-157</v>
      </c>
      <c r="Y202" s="77">
        <f t="shared" si="42"/>
        <v>-160</v>
      </c>
    </row>
    <row r="203" spans="1:25" ht="15" x14ac:dyDescent="0.2">
      <c r="A203" s="101"/>
      <c r="B203" s="102"/>
      <c r="C203" s="101"/>
      <c r="D203" s="343" t="str">
        <f t="shared" si="37"/>
        <v/>
      </c>
      <c r="E203" s="102"/>
      <c r="F203" s="102"/>
      <c r="G203" s="102"/>
      <c r="H203" s="102"/>
      <c r="I203" s="102"/>
      <c r="J203" s="102"/>
      <c r="K203" s="102"/>
      <c r="L203" s="102"/>
      <c r="V203" s="67">
        <f t="shared" si="40"/>
        <v>-1</v>
      </c>
      <c r="W203" s="64">
        <f t="shared" si="39"/>
        <v>159</v>
      </c>
      <c r="X203" s="77">
        <f t="shared" si="42"/>
        <v>-158</v>
      </c>
      <c r="Y203" s="77">
        <f t="shared" si="42"/>
        <v>-161</v>
      </c>
    </row>
    <row r="204" spans="1:25" ht="15" x14ac:dyDescent="0.2">
      <c r="A204" s="101"/>
      <c r="B204" s="102"/>
      <c r="C204" s="101"/>
      <c r="D204" s="343" t="str">
        <f t="shared" si="37"/>
        <v/>
      </c>
      <c r="E204" s="102"/>
      <c r="F204" s="102"/>
      <c r="G204" s="102"/>
      <c r="H204" s="102"/>
      <c r="I204" s="102"/>
      <c r="J204" s="102"/>
      <c r="K204" s="102"/>
      <c r="L204" s="102"/>
      <c r="V204" s="67">
        <f t="shared" si="40"/>
        <v>-1</v>
      </c>
      <c r="W204" s="64">
        <f t="shared" si="39"/>
        <v>160</v>
      </c>
      <c r="X204" s="77">
        <f t="shared" si="42"/>
        <v>-159</v>
      </c>
      <c r="Y204" s="77">
        <f t="shared" si="42"/>
        <v>-162</v>
      </c>
    </row>
    <row r="205" spans="1:25" ht="15" x14ac:dyDescent="0.2">
      <c r="A205" s="101"/>
      <c r="B205" s="102"/>
      <c r="C205" s="101"/>
      <c r="D205" s="343" t="str">
        <f t="shared" si="37"/>
        <v/>
      </c>
      <c r="E205" s="102"/>
      <c r="F205" s="102"/>
      <c r="G205" s="102"/>
      <c r="H205" s="102"/>
      <c r="I205" s="102"/>
      <c r="J205" s="102"/>
      <c r="K205" s="102"/>
      <c r="L205" s="102"/>
      <c r="V205" s="67">
        <f t="shared" si="40"/>
        <v>-1</v>
      </c>
      <c r="W205" s="64">
        <f t="shared" si="39"/>
        <v>161</v>
      </c>
      <c r="X205" s="77">
        <f t="shared" si="42"/>
        <v>-160</v>
      </c>
      <c r="Y205" s="77">
        <f t="shared" si="42"/>
        <v>-163</v>
      </c>
    </row>
    <row r="206" spans="1:25" ht="15" x14ac:dyDescent="0.2">
      <c r="A206" s="101"/>
      <c r="B206" s="102"/>
      <c r="C206" s="101"/>
      <c r="D206" s="343" t="str">
        <f t="shared" si="37"/>
        <v/>
      </c>
      <c r="E206" s="102"/>
      <c r="F206" s="102"/>
      <c r="G206" s="102"/>
      <c r="H206" s="102"/>
      <c r="I206" s="102"/>
      <c r="J206" s="102"/>
      <c r="K206" s="102"/>
      <c r="L206" s="102"/>
      <c r="V206" s="67">
        <f t="shared" si="40"/>
        <v>-1</v>
      </c>
      <c r="W206" s="64">
        <f t="shared" si="39"/>
        <v>162</v>
      </c>
      <c r="X206" s="77">
        <f t="shared" si="42"/>
        <v>-161</v>
      </c>
      <c r="Y206" s="77">
        <f t="shared" si="42"/>
        <v>-164</v>
      </c>
    </row>
    <row r="207" spans="1:25" ht="15" x14ac:dyDescent="0.2">
      <c r="A207" s="101"/>
      <c r="B207" s="102"/>
      <c r="C207" s="101"/>
      <c r="D207" s="343" t="str">
        <f t="shared" si="37"/>
        <v/>
      </c>
      <c r="E207" s="102"/>
      <c r="F207" s="102"/>
      <c r="G207" s="102"/>
      <c r="H207" s="102"/>
      <c r="I207" s="102"/>
      <c r="J207" s="102"/>
      <c r="K207" s="102"/>
      <c r="L207" s="102"/>
      <c r="V207" s="67">
        <f t="shared" si="40"/>
        <v>-1</v>
      </c>
      <c r="W207" s="64">
        <f t="shared" si="39"/>
        <v>163</v>
      </c>
      <c r="X207" s="77">
        <f t="shared" si="42"/>
        <v>-162</v>
      </c>
      <c r="Y207" s="77">
        <f t="shared" si="42"/>
        <v>-165</v>
      </c>
    </row>
    <row r="208" spans="1:25" ht="15" x14ac:dyDescent="0.2">
      <c r="A208" s="101"/>
      <c r="B208" s="102"/>
      <c r="C208" s="101"/>
      <c r="D208" s="343" t="str">
        <f t="shared" si="37"/>
        <v/>
      </c>
      <c r="E208" s="102"/>
      <c r="F208" s="102"/>
      <c r="G208" s="102"/>
      <c r="H208" s="102"/>
      <c r="I208" s="102"/>
      <c r="J208" s="102"/>
      <c r="K208" s="102"/>
      <c r="L208" s="102"/>
      <c r="V208" s="67">
        <f t="shared" si="40"/>
        <v>-1</v>
      </c>
      <c r="W208" s="64">
        <f t="shared" si="39"/>
        <v>164</v>
      </c>
      <c r="X208" s="77">
        <f t="shared" si="42"/>
        <v>-163</v>
      </c>
      <c r="Y208" s="77">
        <f t="shared" si="42"/>
        <v>-166</v>
      </c>
    </row>
    <row r="209" spans="1:25" ht="15" x14ac:dyDescent="0.2">
      <c r="A209" s="101"/>
      <c r="B209" s="102"/>
      <c r="C209" s="101"/>
      <c r="D209" s="343" t="str">
        <f t="shared" si="37"/>
        <v/>
      </c>
      <c r="E209" s="102"/>
      <c r="F209" s="102"/>
      <c r="G209" s="102"/>
      <c r="H209" s="102"/>
      <c r="I209" s="102"/>
      <c r="J209" s="102"/>
      <c r="K209" s="102"/>
      <c r="L209" s="102"/>
      <c r="V209" s="67">
        <f t="shared" si="40"/>
        <v>-1</v>
      </c>
      <c r="W209" s="64">
        <f t="shared" si="39"/>
        <v>165</v>
      </c>
      <c r="X209" s="77">
        <f t="shared" si="42"/>
        <v>-164</v>
      </c>
      <c r="Y209" s="77">
        <f t="shared" si="42"/>
        <v>-167</v>
      </c>
    </row>
    <row r="210" spans="1:25" ht="15" x14ac:dyDescent="0.2">
      <c r="A210" s="101"/>
      <c r="B210" s="102"/>
      <c r="C210" s="101"/>
      <c r="D210" s="343" t="str">
        <f t="shared" si="37"/>
        <v/>
      </c>
      <c r="E210" s="102"/>
      <c r="F210" s="102"/>
      <c r="G210" s="102"/>
      <c r="H210" s="102"/>
      <c r="I210" s="102"/>
      <c r="J210" s="102"/>
      <c r="K210" s="102"/>
      <c r="L210" s="102"/>
      <c r="V210" s="67">
        <f t="shared" si="40"/>
        <v>-1</v>
      </c>
      <c r="W210" s="64">
        <f t="shared" si="39"/>
        <v>166</v>
      </c>
      <c r="X210" s="77">
        <f t="shared" ref="X210:Y225" si="43">X209-1</f>
        <v>-165</v>
      </c>
      <c r="Y210" s="77">
        <f t="shared" si="43"/>
        <v>-168</v>
      </c>
    </row>
    <row r="211" spans="1:25" ht="15" x14ac:dyDescent="0.2">
      <c r="A211" s="101"/>
      <c r="B211" s="102"/>
      <c r="C211" s="101"/>
      <c r="D211" s="343" t="str">
        <f t="shared" si="37"/>
        <v/>
      </c>
      <c r="E211" s="102"/>
      <c r="F211" s="102"/>
      <c r="G211" s="102"/>
      <c r="H211" s="102"/>
      <c r="I211" s="102"/>
      <c r="J211" s="102"/>
      <c r="K211" s="102"/>
      <c r="L211" s="102"/>
      <c r="V211" s="67">
        <f t="shared" si="40"/>
        <v>-1</v>
      </c>
      <c r="W211" s="64">
        <f t="shared" si="39"/>
        <v>167</v>
      </c>
      <c r="X211" s="77">
        <f t="shared" si="43"/>
        <v>-166</v>
      </c>
      <c r="Y211" s="77">
        <f t="shared" si="43"/>
        <v>-169</v>
      </c>
    </row>
    <row r="212" spans="1:25" ht="15" x14ac:dyDescent="0.2">
      <c r="A212" s="101"/>
      <c r="B212" s="102"/>
      <c r="C212" s="101"/>
      <c r="D212" s="343" t="str">
        <f t="shared" si="37"/>
        <v/>
      </c>
      <c r="E212" s="102"/>
      <c r="F212" s="102"/>
      <c r="G212" s="102"/>
      <c r="H212" s="102"/>
      <c r="I212" s="102"/>
      <c r="J212" s="102"/>
      <c r="K212" s="102"/>
      <c r="L212" s="102"/>
      <c r="V212" s="67">
        <f t="shared" si="40"/>
        <v>-1</v>
      </c>
      <c r="W212" s="64">
        <f t="shared" si="39"/>
        <v>168</v>
      </c>
      <c r="X212" s="77">
        <f t="shared" si="43"/>
        <v>-167</v>
      </c>
      <c r="Y212" s="77">
        <f t="shared" si="43"/>
        <v>-170</v>
      </c>
    </row>
    <row r="213" spans="1:25" ht="15" x14ac:dyDescent="0.2">
      <c r="A213" s="101"/>
      <c r="B213" s="102"/>
      <c r="C213" s="101"/>
      <c r="D213" s="343" t="str">
        <f t="shared" si="37"/>
        <v/>
      </c>
      <c r="E213" s="102"/>
      <c r="F213" s="102"/>
      <c r="G213" s="102"/>
      <c r="H213" s="102"/>
      <c r="I213" s="102"/>
      <c r="J213" s="102"/>
      <c r="K213" s="102"/>
      <c r="L213" s="102"/>
      <c r="V213" s="67">
        <f t="shared" si="40"/>
        <v>-1</v>
      </c>
      <c r="W213" s="64">
        <f t="shared" si="39"/>
        <v>169</v>
      </c>
      <c r="X213" s="77">
        <f t="shared" si="43"/>
        <v>-168</v>
      </c>
      <c r="Y213" s="77">
        <f t="shared" si="43"/>
        <v>-171</v>
      </c>
    </row>
    <row r="214" spans="1:25" ht="15" x14ac:dyDescent="0.2">
      <c r="A214" s="101"/>
      <c r="B214" s="102"/>
      <c r="C214" s="101"/>
      <c r="D214" s="343" t="str">
        <f t="shared" si="37"/>
        <v/>
      </c>
      <c r="E214" s="102"/>
      <c r="F214" s="102"/>
      <c r="G214" s="102"/>
      <c r="H214" s="102"/>
      <c r="I214" s="102"/>
      <c r="J214" s="102"/>
      <c r="K214" s="102"/>
      <c r="L214" s="102"/>
      <c r="V214" s="67">
        <f t="shared" si="40"/>
        <v>-1</v>
      </c>
      <c r="W214" s="64">
        <f t="shared" si="39"/>
        <v>170</v>
      </c>
      <c r="X214" s="77">
        <f t="shared" si="43"/>
        <v>-169</v>
      </c>
      <c r="Y214" s="77">
        <f t="shared" si="43"/>
        <v>-172</v>
      </c>
    </row>
    <row r="215" spans="1:25" ht="15" x14ac:dyDescent="0.2">
      <c r="A215" s="101"/>
      <c r="B215" s="102"/>
      <c r="C215" s="101"/>
      <c r="D215" s="343" t="str">
        <f t="shared" si="37"/>
        <v/>
      </c>
      <c r="E215" s="102"/>
      <c r="F215" s="102"/>
      <c r="G215" s="102"/>
      <c r="H215" s="102"/>
      <c r="I215" s="102"/>
      <c r="J215" s="102"/>
      <c r="K215" s="102"/>
      <c r="L215" s="102"/>
      <c r="V215" s="67">
        <f t="shared" si="40"/>
        <v>-1</v>
      </c>
      <c r="W215" s="64">
        <f t="shared" si="39"/>
        <v>171</v>
      </c>
      <c r="X215" s="77">
        <f t="shared" si="43"/>
        <v>-170</v>
      </c>
      <c r="Y215" s="77">
        <f t="shared" si="43"/>
        <v>-173</v>
      </c>
    </row>
    <row r="216" spans="1:25" ht="15" x14ac:dyDescent="0.2">
      <c r="A216" s="101"/>
      <c r="B216" s="102"/>
      <c r="C216" s="101"/>
      <c r="D216" s="343" t="str">
        <f t="shared" si="37"/>
        <v/>
      </c>
      <c r="E216" s="102"/>
      <c r="F216" s="102"/>
      <c r="G216" s="102"/>
      <c r="H216" s="102"/>
      <c r="I216" s="102"/>
      <c r="J216" s="102"/>
      <c r="K216" s="102"/>
      <c r="L216" s="102"/>
      <c r="V216" s="67">
        <f t="shared" si="40"/>
        <v>-1</v>
      </c>
      <c r="W216" s="64">
        <f t="shared" si="39"/>
        <v>172</v>
      </c>
      <c r="X216" s="77">
        <f t="shared" si="43"/>
        <v>-171</v>
      </c>
      <c r="Y216" s="77">
        <f t="shared" si="43"/>
        <v>-174</v>
      </c>
    </row>
    <row r="217" spans="1:25" ht="15" x14ac:dyDescent="0.2">
      <c r="A217" s="101"/>
      <c r="B217" s="102"/>
      <c r="C217" s="101"/>
      <c r="D217" s="343" t="str">
        <f t="shared" si="37"/>
        <v/>
      </c>
      <c r="E217" s="102"/>
      <c r="F217" s="102"/>
      <c r="G217" s="102"/>
      <c r="H217" s="102"/>
      <c r="I217" s="102"/>
      <c r="J217" s="102"/>
      <c r="K217" s="102"/>
      <c r="L217" s="102"/>
      <c r="V217" s="67">
        <f t="shared" si="40"/>
        <v>-1</v>
      </c>
      <c r="W217" s="64">
        <f t="shared" si="39"/>
        <v>173</v>
      </c>
      <c r="X217" s="77">
        <f t="shared" si="43"/>
        <v>-172</v>
      </c>
      <c r="Y217" s="77">
        <f t="shared" si="43"/>
        <v>-175</v>
      </c>
    </row>
    <row r="218" spans="1:25" ht="15" x14ac:dyDescent="0.2">
      <c r="A218" s="101"/>
      <c r="B218" s="102"/>
      <c r="C218" s="101"/>
      <c r="D218" s="343" t="str">
        <f t="shared" si="37"/>
        <v/>
      </c>
      <c r="E218" s="102"/>
      <c r="F218" s="102"/>
      <c r="G218" s="102"/>
      <c r="H218" s="102"/>
      <c r="I218" s="102"/>
      <c r="J218" s="102"/>
      <c r="K218" s="102"/>
      <c r="L218" s="102"/>
      <c r="V218" s="67">
        <f t="shared" si="40"/>
        <v>-1</v>
      </c>
      <c r="W218" s="64">
        <f t="shared" si="39"/>
        <v>174</v>
      </c>
      <c r="X218" s="77">
        <f t="shared" si="43"/>
        <v>-173</v>
      </c>
      <c r="Y218" s="77">
        <f t="shared" si="43"/>
        <v>-176</v>
      </c>
    </row>
    <row r="219" spans="1:25" ht="15" x14ac:dyDescent="0.2">
      <c r="A219" s="101"/>
      <c r="B219" s="102"/>
      <c r="C219" s="101"/>
      <c r="D219" s="343" t="str">
        <f t="shared" si="37"/>
        <v/>
      </c>
      <c r="E219" s="102"/>
      <c r="F219" s="102"/>
      <c r="G219" s="102"/>
      <c r="H219" s="102"/>
      <c r="I219" s="102"/>
      <c r="J219" s="102"/>
      <c r="K219" s="102"/>
      <c r="L219" s="102"/>
      <c r="V219" s="67">
        <f t="shared" si="40"/>
        <v>-1</v>
      </c>
      <c r="W219" s="64">
        <f t="shared" si="39"/>
        <v>175</v>
      </c>
      <c r="X219" s="77">
        <f t="shared" si="43"/>
        <v>-174</v>
      </c>
      <c r="Y219" s="77">
        <f t="shared" si="43"/>
        <v>-177</v>
      </c>
    </row>
    <row r="220" spans="1:25" ht="15" x14ac:dyDescent="0.2">
      <c r="A220" s="101"/>
      <c r="B220" s="102"/>
      <c r="C220" s="101"/>
      <c r="D220" s="343" t="str">
        <f t="shared" si="37"/>
        <v/>
      </c>
      <c r="E220" s="102"/>
      <c r="F220" s="102"/>
      <c r="G220" s="102"/>
      <c r="H220" s="102"/>
      <c r="I220" s="102"/>
      <c r="J220" s="102"/>
      <c r="K220" s="102"/>
      <c r="L220" s="102"/>
      <c r="V220" s="67">
        <f t="shared" si="40"/>
        <v>-1</v>
      </c>
      <c r="W220" s="64">
        <f t="shared" si="39"/>
        <v>176</v>
      </c>
      <c r="X220" s="77">
        <f t="shared" si="43"/>
        <v>-175</v>
      </c>
      <c r="Y220" s="77">
        <f t="shared" si="43"/>
        <v>-178</v>
      </c>
    </row>
    <row r="221" spans="1:25" ht="15" x14ac:dyDescent="0.2">
      <c r="A221" s="101"/>
      <c r="B221" s="102"/>
      <c r="C221" s="101"/>
      <c r="D221" s="343" t="str">
        <f t="shared" si="37"/>
        <v/>
      </c>
      <c r="E221" s="102"/>
      <c r="F221" s="102"/>
      <c r="G221" s="102"/>
      <c r="H221" s="102"/>
      <c r="I221" s="102"/>
      <c r="J221" s="102"/>
      <c r="K221" s="102"/>
      <c r="L221" s="102"/>
      <c r="V221" s="67">
        <f t="shared" si="40"/>
        <v>-1</v>
      </c>
      <c r="W221" s="64">
        <f t="shared" si="39"/>
        <v>177</v>
      </c>
      <c r="X221" s="77">
        <f t="shared" si="43"/>
        <v>-176</v>
      </c>
      <c r="Y221" s="77">
        <f t="shared" si="43"/>
        <v>-179</v>
      </c>
    </row>
    <row r="222" spans="1:25" ht="15" x14ac:dyDescent="0.2">
      <c r="A222" s="101"/>
      <c r="B222" s="102"/>
      <c r="C222" s="101"/>
      <c r="D222" s="343" t="str">
        <f t="shared" ref="D222:D285" si="44">IF(A222&lt;=0,"",IF(V226&gt;=25,LOOKUP(V226,AB$64:AB$75,AC$64:AC$75),0))</f>
        <v/>
      </c>
      <c r="E222" s="102"/>
      <c r="F222" s="102"/>
      <c r="G222" s="102"/>
      <c r="H222" s="102"/>
      <c r="I222" s="102"/>
      <c r="J222" s="102"/>
      <c r="K222" s="102"/>
      <c r="L222" s="102"/>
      <c r="V222" s="67">
        <f t="shared" si="40"/>
        <v>-1</v>
      </c>
      <c r="W222" s="64">
        <f t="shared" si="39"/>
        <v>178</v>
      </c>
      <c r="X222" s="77">
        <f t="shared" si="43"/>
        <v>-177</v>
      </c>
      <c r="Y222" s="77">
        <f t="shared" si="43"/>
        <v>-180</v>
      </c>
    </row>
    <row r="223" spans="1:25" ht="15" x14ac:dyDescent="0.2">
      <c r="A223" s="101"/>
      <c r="B223" s="102"/>
      <c r="C223" s="101"/>
      <c r="D223" s="343" t="str">
        <f t="shared" si="44"/>
        <v/>
      </c>
      <c r="E223" s="102"/>
      <c r="F223" s="102"/>
      <c r="G223" s="102"/>
      <c r="H223" s="102"/>
      <c r="I223" s="102"/>
      <c r="J223" s="102"/>
      <c r="K223" s="102"/>
      <c r="L223" s="102"/>
      <c r="V223" s="67">
        <f t="shared" si="40"/>
        <v>-1</v>
      </c>
      <c r="W223" s="64">
        <f t="shared" si="39"/>
        <v>179</v>
      </c>
      <c r="X223" s="77">
        <f t="shared" si="43"/>
        <v>-178</v>
      </c>
      <c r="Y223" s="77">
        <f t="shared" si="43"/>
        <v>-181</v>
      </c>
    </row>
    <row r="224" spans="1:25" ht="15" x14ac:dyDescent="0.2">
      <c r="A224" s="101"/>
      <c r="B224" s="102"/>
      <c r="C224" s="101"/>
      <c r="D224" s="343" t="str">
        <f t="shared" si="44"/>
        <v/>
      </c>
      <c r="E224" s="102"/>
      <c r="F224" s="102"/>
      <c r="G224" s="102"/>
      <c r="H224" s="102"/>
      <c r="I224" s="102"/>
      <c r="J224" s="102"/>
      <c r="K224" s="102"/>
      <c r="L224" s="102"/>
      <c r="V224" s="67">
        <f t="shared" si="40"/>
        <v>-1</v>
      </c>
      <c r="W224" s="64">
        <f t="shared" si="39"/>
        <v>180</v>
      </c>
      <c r="X224" s="77">
        <f t="shared" si="43"/>
        <v>-179</v>
      </c>
      <c r="Y224" s="77">
        <f t="shared" si="43"/>
        <v>-182</v>
      </c>
    </row>
    <row r="225" spans="1:25" ht="15" x14ac:dyDescent="0.2">
      <c r="A225" s="101"/>
      <c r="B225" s="102"/>
      <c r="C225" s="101"/>
      <c r="D225" s="343" t="str">
        <f t="shared" si="44"/>
        <v/>
      </c>
      <c r="E225" s="102"/>
      <c r="F225" s="102"/>
      <c r="G225" s="102"/>
      <c r="H225" s="102"/>
      <c r="I225" s="102"/>
      <c r="J225" s="102"/>
      <c r="K225" s="102"/>
      <c r="L225" s="102"/>
      <c r="V225" s="67">
        <f t="shared" si="40"/>
        <v>-1</v>
      </c>
      <c r="W225" s="64">
        <f t="shared" si="39"/>
        <v>181</v>
      </c>
      <c r="X225" s="77">
        <f t="shared" si="43"/>
        <v>-180</v>
      </c>
      <c r="Y225" s="77">
        <f t="shared" si="43"/>
        <v>-183</v>
      </c>
    </row>
    <row r="226" spans="1:25" ht="15" x14ac:dyDescent="0.2">
      <c r="A226" s="101"/>
      <c r="B226" s="102"/>
      <c r="C226" s="101"/>
      <c r="D226" s="343" t="str">
        <f t="shared" si="44"/>
        <v/>
      </c>
      <c r="E226" s="102"/>
      <c r="F226" s="102"/>
      <c r="G226" s="102"/>
      <c r="H226" s="102"/>
      <c r="I226" s="102"/>
      <c r="J226" s="102"/>
      <c r="K226" s="102"/>
      <c r="L226" s="102"/>
      <c r="V226" s="67">
        <f t="shared" si="40"/>
        <v>-1</v>
      </c>
      <c r="W226" s="64">
        <f t="shared" si="39"/>
        <v>182</v>
      </c>
      <c r="X226" s="77">
        <f t="shared" ref="X226:Y241" si="45">X225-1</f>
        <v>-181</v>
      </c>
      <c r="Y226" s="77">
        <f t="shared" si="45"/>
        <v>-184</v>
      </c>
    </row>
    <row r="227" spans="1:25" ht="15" x14ac:dyDescent="0.2">
      <c r="A227" s="101"/>
      <c r="B227" s="102"/>
      <c r="C227" s="101"/>
      <c r="D227" s="343" t="str">
        <f t="shared" si="44"/>
        <v/>
      </c>
      <c r="E227" s="102"/>
      <c r="F227" s="102"/>
      <c r="G227" s="102"/>
      <c r="H227" s="102"/>
      <c r="I227" s="102"/>
      <c r="J227" s="102"/>
      <c r="K227" s="102"/>
      <c r="L227" s="102"/>
      <c r="V227" s="67">
        <f t="shared" si="40"/>
        <v>-1</v>
      </c>
      <c r="W227" s="64">
        <f t="shared" si="39"/>
        <v>183</v>
      </c>
      <c r="X227" s="77">
        <f t="shared" si="45"/>
        <v>-182</v>
      </c>
      <c r="Y227" s="77">
        <f t="shared" si="45"/>
        <v>-185</v>
      </c>
    </row>
    <row r="228" spans="1:25" ht="15" x14ac:dyDescent="0.2">
      <c r="A228" s="101"/>
      <c r="B228" s="102"/>
      <c r="C228" s="101"/>
      <c r="D228" s="343" t="str">
        <f t="shared" si="44"/>
        <v/>
      </c>
      <c r="E228" s="102"/>
      <c r="F228" s="102"/>
      <c r="G228" s="102"/>
      <c r="H228" s="102"/>
      <c r="I228" s="102"/>
      <c r="J228" s="102"/>
      <c r="K228" s="102"/>
      <c r="L228" s="102"/>
      <c r="V228" s="67">
        <f t="shared" si="40"/>
        <v>-1</v>
      </c>
      <c r="W228" s="64">
        <f t="shared" si="39"/>
        <v>184</v>
      </c>
      <c r="X228" s="77">
        <f t="shared" si="45"/>
        <v>-183</v>
      </c>
      <c r="Y228" s="77">
        <f t="shared" si="45"/>
        <v>-186</v>
      </c>
    </row>
    <row r="229" spans="1:25" ht="15" x14ac:dyDescent="0.2">
      <c r="A229" s="101"/>
      <c r="B229" s="102"/>
      <c r="C229" s="101"/>
      <c r="D229" s="343" t="str">
        <f t="shared" si="44"/>
        <v/>
      </c>
      <c r="E229" s="102"/>
      <c r="F229" s="102"/>
      <c r="G229" s="102"/>
      <c r="H229" s="102"/>
      <c r="I229" s="102"/>
      <c r="J229" s="102"/>
      <c r="K229" s="102"/>
      <c r="L229" s="102"/>
      <c r="V229" s="67">
        <f t="shared" si="40"/>
        <v>-1</v>
      </c>
      <c r="W229" s="64">
        <f t="shared" si="39"/>
        <v>185</v>
      </c>
      <c r="X229" s="77">
        <f t="shared" si="45"/>
        <v>-184</v>
      </c>
      <c r="Y229" s="77">
        <f t="shared" si="45"/>
        <v>-187</v>
      </c>
    </row>
    <row r="230" spans="1:25" ht="15" x14ac:dyDescent="0.2">
      <c r="A230" s="101"/>
      <c r="B230" s="102"/>
      <c r="C230" s="101"/>
      <c r="D230" s="343" t="str">
        <f t="shared" si="44"/>
        <v/>
      </c>
      <c r="E230" s="102"/>
      <c r="F230" s="102"/>
      <c r="G230" s="102"/>
      <c r="H230" s="102"/>
      <c r="I230" s="102"/>
      <c r="J230" s="102"/>
      <c r="K230" s="102"/>
      <c r="L230" s="102"/>
      <c r="V230" s="67">
        <f t="shared" si="40"/>
        <v>-1</v>
      </c>
      <c r="W230" s="64">
        <f t="shared" ref="W230:W293" si="46">IF(W229&gt;=1,W229+1,IF(X230=0,1,-1))</f>
        <v>186</v>
      </c>
      <c r="X230" s="77">
        <f t="shared" si="45"/>
        <v>-185</v>
      </c>
      <c r="Y230" s="77">
        <f t="shared" si="45"/>
        <v>-188</v>
      </c>
    </row>
    <row r="231" spans="1:25" ht="15" x14ac:dyDescent="0.2">
      <c r="A231" s="101"/>
      <c r="B231" s="102"/>
      <c r="C231" s="101"/>
      <c r="D231" s="343" t="str">
        <f t="shared" si="44"/>
        <v/>
      </c>
      <c r="E231" s="102"/>
      <c r="F231" s="102"/>
      <c r="G231" s="102"/>
      <c r="H231" s="102"/>
      <c r="I231" s="102"/>
      <c r="J231" s="102"/>
      <c r="K231" s="102"/>
      <c r="L231" s="102"/>
      <c r="V231" s="67">
        <f t="shared" si="40"/>
        <v>-1</v>
      </c>
      <c r="W231" s="64">
        <f t="shared" si="46"/>
        <v>187</v>
      </c>
      <c r="X231" s="77">
        <f t="shared" si="45"/>
        <v>-186</v>
      </c>
      <c r="Y231" s="77">
        <f t="shared" si="45"/>
        <v>-189</v>
      </c>
    </row>
    <row r="232" spans="1:25" ht="15" x14ac:dyDescent="0.2">
      <c r="A232" s="101"/>
      <c r="B232" s="102"/>
      <c r="C232" s="101"/>
      <c r="D232" s="343" t="str">
        <f t="shared" si="44"/>
        <v/>
      </c>
      <c r="E232" s="102"/>
      <c r="F232" s="102"/>
      <c r="G232" s="102"/>
      <c r="H232" s="102"/>
      <c r="I232" s="102"/>
      <c r="J232" s="102"/>
      <c r="K232" s="102"/>
      <c r="L232" s="102"/>
      <c r="V232" s="67">
        <f t="shared" si="40"/>
        <v>-1</v>
      </c>
      <c r="W232" s="64">
        <f t="shared" si="46"/>
        <v>188</v>
      </c>
      <c r="X232" s="77">
        <f t="shared" si="45"/>
        <v>-187</v>
      </c>
      <c r="Y232" s="77">
        <f t="shared" si="45"/>
        <v>-190</v>
      </c>
    </row>
    <row r="233" spans="1:25" ht="15" x14ac:dyDescent="0.2">
      <c r="A233" s="101"/>
      <c r="B233" s="102"/>
      <c r="C233" s="101"/>
      <c r="D233" s="343" t="str">
        <f t="shared" si="44"/>
        <v/>
      </c>
      <c r="E233" s="102"/>
      <c r="F233" s="102"/>
      <c r="G233" s="102"/>
      <c r="H233" s="102"/>
      <c r="I233" s="102"/>
      <c r="J233" s="102"/>
      <c r="K233" s="102"/>
      <c r="L233" s="102"/>
      <c r="V233" s="67">
        <f t="shared" ref="V233:V296" si="47">IF(AND(V232&gt;=1,V232&lt;47),V232+1,IF(X233=0,1,IF(V232=47,V232+1,-1)))</f>
        <v>-1</v>
      </c>
      <c r="W233" s="64">
        <f t="shared" si="46"/>
        <v>189</v>
      </c>
      <c r="X233" s="77">
        <f t="shared" si="45"/>
        <v>-188</v>
      </c>
      <c r="Y233" s="77">
        <f t="shared" si="45"/>
        <v>-191</v>
      </c>
    </row>
    <row r="234" spans="1:25" ht="15" x14ac:dyDescent="0.2">
      <c r="A234" s="101"/>
      <c r="B234" s="102"/>
      <c r="C234" s="101"/>
      <c r="D234" s="343" t="str">
        <f t="shared" si="44"/>
        <v/>
      </c>
      <c r="E234" s="102"/>
      <c r="F234" s="102"/>
      <c r="G234" s="102"/>
      <c r="H234" s="102"/>
      <c r="I234" s="102"/>
      <c r="J234" s="102"/>
      <c r="K234" s="102"/>
      <c r="L234" s="102"/>
      <c r="V234" s="67">
        <f t="shared" si="47"/>
        <v>-1</v>
      </c>
      <c r="W234" s="64">
        <f t="shared" si="46"/>
        <v>190</v>
      </c>
      <c r="X234" s="77">
        <f t="shared" si="45"/>
        <v>-189</v>
      </c>
      <c r="Y234" s="77">
        <f t="shared" si="45"/>
        <v>-192</v>
      </c>
    </row>
    <row r="235" spans="1:25" ht="15" x14ac:dyDescent="0.2">
      <c r="A235" s="101"/>
      <c r="B235" s="102"/>
      <c r="C235" s="101"/>
      <c r="D235" s="343" t="str">
        <f t="shared" si="44"/>
        <v/>
      </c>
      <c r="E235" s="102"/>
      <c r="F235" s="102"/>
      <c r="G235" s="102"/>
      <c r="H235" s="102"/>
      <c r="I235" s="102"/>
      <c r="J235" s="102"/>
      <c r="K235" s="102"/>
      <c r="L235" s="102"/>
      <c r="V235" s="67">
        <f t="shared" si="47"/>
        <v>-1</v>
      </c>
      <c r="W235" s="64">
        <f t="shared" si="46"/>
        <v>191</v>
      </c>
      <c r="X235" s="77">
        <f t="shared" si="45"/>
        <v>-190</v>
      </c>
      <c r="Y235" s="77">
        <f t="shared" si="45"/>
        <v>-193</v>
      </c>
    </row>
    <row r="236" spans="1:25" ht="15" x14ac:dyDescent="0.2">
      <c r="A236" s="101"/>
      <c r="B236" s="102"/>
      <c r="C236" s="101"/>
      <c r="D236" s="343" t="str">
        <f t="shared" si="44"/>
        <v/>
      </c>
      <c r="E236" s="102"/>
      <c r="F236" s="102"/>
      <c r="G236" s="102"/>
      <c r="H236" s="102"/>
      <c r="I236" s="102"/>
      <c r="J236" s="102"/>
      <c r="K236" s="102"/>
      <c r="L236" s="102"/>
      <c r="V236" s="67">
        <f t="shared" si="47"/>
        <v>-1</v>
      </c>
      <c r="W236" s="64">
        <f t="shared" si="46"/>
        <v>192</v>
      </c>
      <c r="X236" s="77">
        <f t="shared" si="45"/>
        <v>-191</v>
      </c>
      <c r="Y236" s="77">
        <f t="shared" si="45"/>
        <v>-194</v>
      </c>
    </row>
    <row r="237" spans="1:25" ht="15" x14ac:dyDescent="0.2">
      <c r="A237" s="101"/>
      <c r="B237" s="102"/>
      <c r="C237" s="101"/>
      <c r="D237" s="343" t="str">
        <f t="shared" si="44"/>
        <v/>
      </c>
      <c r="E237" s="102"/>
      <c r="F237" s="102"/>
      <c r="G237" s="102"/>
      <c r="H237" s="102"/>
      <c r="I237" s="102"/>
      <c r="J237" s="102"/>
      <c r="K237" s="102"/>
      <c r="L237" s="102"/>
      <c r="V237" s="67">
        <f t="shared" si="47"/>
        <v>-1</v>
      </c>
      <c r="W237" s="64">
        <f t="shared" si="46"/>
        <v>193</v>
      </c>
      <c r="X237" s="77">
        <f t="shared" si="45"/>
        <v>-192</v>
      </c>
      <c r="Y237" s="77">
        <f t="shared" si="45"/>
        <v>-195</v>
      </c>
    </row>
    <row r="238" spans="1:25" ht="15" x14ac:dyDescent="0.2">
      <c r="A238" s="101"/>
      <c r="B238" s="102"/>
      <c r="C238" s="101"/>
      <c r="D238" s="343" t="str">
        <f t="shared" si="44"/>
        <v/>
      </c>
      <c r="E238" s="102"/>
      <c r="F238" s="102"/>
      <c r="G238" s="102"/>
      <c r="H238" s="102"/>
      <c r="I238" s="102"/>
      <c r="J238" s="102"/>
      <c r="K238" s="102"/>
      <c r="L238" s="102"/>
      <c r="V238" s="67">
        <f t="shared" si="47"/>
        <v>-1</v>
      </c>
      <c r="W238" s="64">
        <f t="shared" si="46"/>
        <v>194</v>
      </c>
      <c r="X238" s="77">
        <f t="shared" si="45"/>
        <v>-193</v>
      </c>
      <c r="Y238" s="77">
        <f t="shared" si="45"/>
        <v>-196</v>
      </c>
    </row>
    <row r="239" spans="1:25" ht="15" x14ac:dyDescent="0.2">
      <c r="A239" s="101"/>
      <c r="B239" s="102"/>
      <c r="C239" s="101"/>
      <c r="D239" s="343" t="str">
        <f t="shared" si="44"/>
        <v/>
      </c>
      <c r="E239" s="102"/>
      <c r="F239" s="102"/>
      <c r="G239" s="102"/>
      <c r="H239" s="102"/>
      <c r="I239" s="102"/>
      <c r="J239" s="102"/>
      <c r="K239" s="102"/>
      <c r="L239" s="102"/>
      <c r="V239" s="67">
        <f t="shared" si="47"/>
        <v>-1</v>
      </c>
      <c r="W239" s="64">
        <f t="shared" si="46"/>
        <v>195</v>
      </c>
      <c r="X239" s="77">
        <f t="shared" si="45"/>
        <v>-194</v>
      </c>
      <c r="Y239" s="77">
        <f t="shared" si="45"/>
        <v>-197</v>
      </c>
    </row>
    <row r="240" spans="1:25" ht="15" x14ac:dyDescent="0.2">
      <c r="A240" s="101"/>
      <c r="B240" s="102"/>
      <c r="C240" s="101"/>
      <c r="D240" s="343" t="str">
        <f t="shared" si="44"/>
        <v/>
      </c>
      <c r="E240" s="102"/>
      <c r="F240" s="102"/>
      <c r="G240" s="102"/>
      <c r="H240" s="102"/>
      <c r="I240" s="102"/>
      <c r="J240" s="102"/>
      <c r="K240" s="102"/>
      <c r="L240" s="102"/>
      <c r="V240" s="67">
        <f t="shared" si="47"/>
        <v>-1</v>
      </c>
      <c r="W240" s="64">
        <f t="shared" si="46"/>
        <v>196</v>
      </c>
      <c r="X240" s="77">
        <f t="shared" si="45"/>
        <v>-195</v>
      </c>
      <c r="Y240" s="77">
        <f t="shared" si="45"/>
        <v>-198</v>
      </c>
    </row>
    <row r="241" spans="1:25" ht="15" x14ac:dyDescent="0.2">
      <c r="A241" s="101"/>
      <c r="B241" s="102"/>
      <c r="C241" s="101"/>
      <c r="D241" s="343" t="str">
        <f t="shared" si="44"/>
        <v/>
      </c>
      <c r="E241" s="102"/>
      <c r="F241" s="102"/>
      <c r="G241" s="102"/>
      <c r="H241" s="102"/>
      <c r="I241" s="102"/>
      <c r="J241" s="102"/>
      <c r="K241" s="102"/>
      <c r="L241" s="102"/>
      <c r="V241" s="67">
        <f t="shared" si="47"/>
        <v>-1</v>
      </c>
      <c r="W241" s="64">
        <f t="shared" si="46"/>
        <v>197</v>
      </c>
      <c r="X241" s="77">
        <f t="shared" si="45"/>
        <v>-196</v>
      </c>
      <c r="Y241" s="77">
        <f t="shared" si="45"/>
        <v>-199</v>
      </c>
    </row>
    <row r="242" spans="1:25" ht="15" x14ac:dyDescent="0.2">
      <c r="A242" s="101"/>
      <c r="B242" s="102"/>
      <c r="C242" s="101"/>
      <c r="D242" s="343" t="str">
        <f t="shared" si="44"/>
        <v/>
      </c>
      <c r="E242" s="102"/>
      <c r="F242" s="102"/>
      <c r="G242" s="102"/>
      <c r="H242" s="102"/>
      <c r="I242" s="102"/>
      <c r="J242" s="102"/>
      <c r="K242" s="102"/>
      <c r="L242" s="102"/>
      <c r="V242" s="67">
        <f t="shared" si="47"/>
        <v>-1</v>
      </c>
      <c r="W242" s="64">
        <f t="shared" si="46"/>
        <v>198</v>
      </c>
      <c r="X242" s="77">
        <f t="shared" ref="X242:Y257" si="48">X241-1</f>
        <v>-197</v>
      </c>
      <c r="Y242" s="77">
        <f t="shared" si="48"/>
        <v>-200</v>
      </c>
    </row>
    <row r="243" spans="1:25" ht="15" x14ac:dyDescent="0.2">
      <c r="A243" s="101"/>
      <c r="B243" s="102"/>
      <c r="C243" s="101"/>
      <c r="D243" s="343" t="str">
        <f t="shared" si="44"/>
        <v/>
      </c>
      <c r="E243" s="102"/>
      <c r="F243" s="102"/>
      <c r="G243" s="102"/>
      <c r="H243" s="102"/>
      <c r="I243" s="102"/>
      <c r="J243" s="102"/>
      <c r="K243" s="102"/>
      <c r="L243" s="102"/>
      <c r="V243" s="67">
        <f t="shared" si="47"/>
        <v>-1</v>
      </c>
      <c r="W243" s="64">
        <f t="shared" si="46"/>
        <v>199</v>
      </c>
      <c r="X243" s="77">
        <f t="shared" si="48"/>
        <v>-198</v>
      </c>
      <c r="Y243" s="77">
        <f t="shared" si="48"/>
        <v>-201</v>
      </c>
    </row>
    <row r="244" spans="1:25" ht="15" x14ac:dyDescent="0.2">
      <c r="A244" s="101"/>
      <c r="B244" s="102"/>
      <c r="C244" s="101"/>
      <c r="D244" s="343" t="str">
        <f t="shared" si="44"/>
        <v/>
      </c>
      <c r="E244" s="102"/>
      <c r="F244" s="102"/>
      <c r="G244" s="102"/>
      <c r="H244" s="102"/>
      <c r="I244" s="102"/>
      <c r="J244" s="102"/>
      <c r="K244" s="102"/>
      <c r="L244" s="102"/>
      <c r="V244" s="67">
        <f t="shared" si="47"/>
        <v>-1</v>
      </c>
      <c r="W244" s="64">
        <f t="shared" si="46"/>
        <v>200</v>
      </c>
      <c r="X244" s="77">
        <f t="shared" si="48"/>
        <v>-199</v>
      </c>
      <c r="Y244" s="77">
        <f t="shared" si="48"/>
        <v>-202</v>
      </c>
    </row>
    <row r="245" spans="1:25" ht="15" x14ac:dyDescent="0.2">
      <c r="A245" s="101"/>
      <c r="B245" s="102"/>
      <c r="C245" s="101"/>
      <c r="D245" s="343" t="str">
        <f t="shared" si="44"/>
        <v/>
      </c>
      <c r="E245" s="102"/>
      <c r="F245" s="102"/>
      <c r="G245" s="102"/>
      <c r="H245" s="102"/>
      <c r="I245" s="102"/>
      <c r="J245" s="102"/>
      <c r="K245" s="102"/>
      <c r="L245" s="102"/>
      <c r="V245" s="67">
        <f t="shared" si="47"/>
        <v>-1</v>
      </c>
      <c r="W245" s="64">
        <f t="shared" si="46"/>
        <v>201</v>
      </c>
      <c r="X245" s="77">
        <f t="shared" si="48"/>
        <v>-200</v>
      </c>
      <c r="Y245" s="77">
        <f t="shared" si="48"/>
        <v>-203</v>
      </c>
    </row>
    <row r="246" spans="1:25" ht="15" x14ac:dyDescent="0.2">
      <c r="A246" s="101"/>
      <c r="B246" s="102"/>
      <c r="C246" s="101"/>
      <c r="D246" s="343" t="str">
        <f t="shared" si="44"/>
        <v/>
      </c>
      <c r="E246" s="102"/>
      <c r="F246" s="102"/>
      <c r="G246" s="102"/>
      <c r="H246" s="102"/>
      <c r="I246" s="102"/>
      <c r="J246" s="102"/>
      <c r="K246" s="102"/>
      <c r="L246" s="102"/>
      <c r="V246" s="67">
        <f t="shared" si="47"/>
        <v>-1</v>
      </c>
      <c r="W246" s="64">
        <f t="shared" si="46"/>
        <v>202</v>
      </c>
      <c r="X246" s="77">
        <f t="shared" si="48"/>
        <v>-201</v>
      </c>
      <c r="Y246" s="77">
        <f t="shared" si="48"/>
        <v>-204</v>
      </c>
    </row>
    <row r="247" spans="1:25" ht="15" x14ac:dyDescent="0.2">
      <c r="A247" s="101"/>
      <c r="B247" s="102"/>
      <c r="C247" s="101"/>
      <c r="D247" s="343" t="str">
        <f t="shared" si="44"/>
        <v/>
      </c>
      <c r="E247" s="102"/>
      <c r="F247" s="102"/>
      <c r="G247" s="102"/>
      <c r="H247" s="102"/>
      <c r="I247" s="102"/>
      <c r="J247" s="102"/>
      <c r="K247" s="102"/>
      <c r="L247" s="102"/>
      <c r="V247" s="67">
        <f t="shared" si="47"/>
        <v>-1</v>
      </c>
      <c r="W247" s="64">
        <f t="shared" si="46"/>
        <v>203</v>
      </c>
      <c r="X247" s="77">
        <f t="shared" si="48"/>
        <v>-202</v>
      </c>
      <c r="Y247" s="77">
        <f t="shared" si="48"/>
        <v>-205</v>
      </c>
    </row>
    <row r="248" spans="1:25" ht="15" x14ac:dyDescent="0.2">
      <c r="A248" s="101"/>
      <c r="B248" s="102"/>
      <c r="C248" s="101"/>
      <c r="D248" s="343" t="str">
        <f t="shared" si="44"/>
        <v/>
      </c>
      <c r="E248" s="102"/>
      <c r="F248" s="102"/>
      <c r="G248" s="102"/>
      <c r="H248" s="102"/>
      <c r="I248" s="102"/>
      <c r="J248" s="102"/>
      <c r="K248" s="102"/>
      <c r="L248" s="102"/>
      <c r="V248" s="67">
        <f t="shared" si="47"/>
        <v>-1</v>
      </c>
      <c r="W248" s="64">
        <f t="shared" si="46"/>
        <v>204</v>
      </c>
      <c r="X248" s="77">
        <f t="shared" si="48"/>
        <v>-203</v>
      </c>
      <c r="Y248" s="77">
        <f t="shared" si="48"/>
        <v>-206</v>
      </c>
    </row>
    <row r="249" spans="1:25" ht="15" x14ac:dyDescent="0.2">
      <c r="A249" s="101"/>
      <c r="B249" s="102"/>
      <c r="C249" s="101"/>
      <c r="D249" s="343" t="str">
        <f t="shared" si="44"/>
        <v/>
      </c>
      <c r="E249" s="102"/>
      <c r="F249" s="102"/>
      <c r="G249" s="102"/>
      <c r="H249" s="102"/>
      <c r="I249" s="102"/>
      <c r="J249" s="102"/>
      <c r="K249" s="102"/>
      <c r="L249" s="102"/>
      <c r="V249" s="67">
        <f t="shared" si="47"/>
        <v>-1</v>
      </c>
      <c r="W249" s="64">
        <f t="shared" si="46"/>
        <v>205</v>
      </c>
      <c r="X249" s="77">
        <f t="shared" si="48"/>
        <v>-204</v>
      </c>
      <c r="Y249" s="77">
        <f t="shared" si="48"/>
        <v>-207</v>
      </c>
    </row>
    <row r="250" spans="1:25" ht="15" x14ac:dyDescent="0.2">
      <c r="A250" s="101"/>
      <c r="B250" s="102"/>
      <c r="C250" s="101"/>
      <c r="D250" s="343" t="str">
        <f t="shared" si="44"/>
        <v/>
      </c>
      <c r="E250" s="102"/>
      <c r="F250" s="102"/>
      <c r="G250" s="102"/>
      <c r="H250" s="102"/>
      <c r="I250" s="102"/>
      <c r="J250" s="102"/>
      <c r="K250" s="102"/>
      <c r="L250" s="102"/>
      <c r="V250" s="67">
        <f t="shared" si="47"/>
        <v>-1</v>
      </c>
      <c r="W250" s="64">
        <f t="shared" si="46"/>
        <v>206</v>
      </c>
      <c r="X250" s="77">
        <f t="shared" si="48"/>
        <v>-205</v>
      </c>
      <c r="Y250" s="77">
        <f t="shared" si="48"/>
        <v>-208</v>
      </c>
    </row>
    <row r="251" spans="1:25" ht="15" x14ac:dyDescent="0.2">
      <c r="A251" s="101"/>
      <c r="B251" s="102"/>
      <c r="C251" s="101"/>
      <c r="D251" s="343" t="str">
        <f t="shared" si="44"/>
        <v/>
      </c>
      <c r="E251" s="102"/>
      <c r="F251" s="102"/>
      <c r="G251" s="102"/>
      <c r="H251" s="102"/>
      <c r="I251" s="102"/>
      <c r="J251" s="102"/>
      <c r="K251" s="102"/>
      <c r="L251" s="102"/>
      <c r="V251" s="67">
        <f t="shared" si="47"/>
        <v>-1</v>
      </c>
      <c r="W251" s="64">
        <f t="shared" si="46"/>
        <v>207</v>
      </c>
      <c r="X251" s="77">
        <f t="shared" si="48"/>
        <v>-206</v>
      </c>
      <c r="Y251" s="77">
        <f t="shared" si="48"/>
        <v>-209</v>
      </c>
    </row>
    <row r="252" spans="1:25" ht="15" x14ac:dyDescent="0.2">
      <c r="A252" s="101"/>
      <c r="B252" s="102"/>
      <c r="C252" s="101"/>
      <c r="D252" s="343" t="str">
        <f t="shared" si="44"/>
        <v/>
      </c>
      <c r="E252" s="102"/>
      <c r="F252" s="102"/>
      <c r="G252" s="102"/>
      <c r="H252" s="102"/>
      <c r="I252" s="102"/>
      <c r="J252" s="102"/>
      <c r="K252" s="102"/>
      <c r="L252" s="102"/>
      <c r="V252" s="67">
        <f t="shared" si="47"/>
        <v>-1</v>
      </c>
      <c r="W252" s="64">
        <f t="shared" si="46"/>
        <v>208</v>
      </c>
      <c r="X252" s="77">
        <f t="shared" si="48"/>
        <v>-207</v>
      </c>
      <c r="Y252" s="77">
        <f t="shared" si="48"/>
        <v>-210</v>
      </c>
    </row>
    <row r="253" spans="1:25" ht="15" x14ac:dyDescent="0.2">
      <c r="A253" s="101"/>
      <c r="B253" s="102"/>
      <c r="C253" s="101"/>
      <c r="D253" s="343" t="str">
        <f t="shared" si="44"/>
        <v/>
      </c>
      <c r="E253" s="102"/>
      <c r="F253" s="102"/>
      <c r="G253" s="102"/>
      <c r="H253" s="102"/>
      <c r="I253" s="102"/>
      <c r="J253" s="102"/>
      <c r="K253" s="102"/>
      <c r="L253" s="102"/>
      <c r="V253" s="67">
        <f t="shared" si="47"/>
        <v>-1</v>
      </c>
      <c r="W253" s="64">
        <f t="shared" si="46"/>
        <v>209</v>
      </c>
      <c r="X253" s="77">
        <f t="shared" si="48"/>
        <v>-208</v>
      </c>
      <c r="Y253" s="77">
        <f t="shared" si="48"/>
        <v>-211</v>
      </c>
    </row>
    <row r="254" spans="1:25" ht="15" x14ac:dyDescent="0.2">
      <c r="A254" s="101"/>
      <c r="B254" s="102"/>
      <c r="C254" s="101"/>
      <c r="D254" s="343" t="str">
        <f t="shared" si="44"/>
        <v/>
      </c>
      <c r="E254" s="102"/>
      <c r="F254" s="102"/>
      <c r="G254" s="102"/>
      <c r="H254" s="102"/>
      <c r="I254" s="102"/>
      <c r="J254" s="102"/>
      <c r="K254" s="102"/>
      <c r="L254" s="102"/>
      <c r="V254" s="67">
        <f t="shared" si="47"/>
        <v>-1</v>
      </c>
      <c r="W254" s="64">
        <f t="shared" si="46"/>
        <v>210</v>
      </c>
      <c r="X254" s="77">
        <f t="shared" si="48"/>
        <v>-209</v>
      </c>
      <c r="Y254" s="77">
        <f t="shared" si="48"/>
        <v>-212</v>
      </c>
    </row>
    <row r="255" spans="1:25" ht="15" x14ac:dyDescent="0.2">
      <c r="A255" s="101"/>
      <c r="B255" s="102"/>
      <c r="C255" s="101"/>
      <c r="D255" s="343" t="str">
        <f t="shared" si="44"/>
        <v/>
      </c>
      <c r="E255" s="102"/>
      <c r="F255" s="102"/>
      <c r="G255" s="102"/>
      <c r="H255" s="102"/>
      <c r="I255" s="102"/>
      <c r="J255" s="102"/>
      <c r="K255" s="102"/>
      <c r="L255" s="102"/>
      <c r="V255" s="67">
        <f t="shared" si="47"/>
        <v>-1</v>
      </c>
      <c r="W255" s="64">
        <f t="shared" si="46"/>
        <v>211</v>
      </c>
      <c r="X255" s="77">
        <f t="shared" si="48"/>
        <v>-210</v>
      </c>
      <c r="Y255" s="77">
        <f t="shared" si="48"/>
        <v>-213</v>
      </c>
    </row>
    <row r="256" spans="1:25" ht="15" x14ac:dyDescent="0.2">
      <c r="A256" s="101"/>
      <c r="B256" s="102"/>
      <c r="C256" s="101"/>
      <c r="D256" s="343" t="str">
        <f t="shared" si="44"/>
        <v/>
      </c>
      <c r="E256" s="102"/>
      <c r="F256" s="102"/>
      <c r="G256" s="102"/>
      <c r="H256" s="102"/>
      <c r="I256" s="102"/>
      <c r="J256" s="102"/>
      <c r="K256" s="102"/>
      <c r="L256" s="102"/>
      <c r="V256" s="67">
        <f t="shared" si="47"/>
        <v>-1</v>
      </c>
      <c r="W256" s="64">
        <f t="shared" si="46"/>
        <v>212</v>
      </c>
      <c r="X256" s="77">
        <f t="shared" si="48"/>
        <v>-211</v>
      </c>
      <c r="Y256" s="77">
        <f t="shared" si="48"/>
        <v>-214</v>
      </c>
    </row>
    <row r="257" spans="1:25" ht="15" x14ac:dyDescent="0.2">
      <c r="A257" s="101"/>
      <c r="B257" s="102"/>
      <c r="C257" s="101"/>
      <c r="D257" s="343" t="str">
        <f t="shared" si="44"/>
        <v/>
      </c>
      <c r="E257" s="102"/>
      <c r="F257" s="102"/>
      <c r="G257" s="102"/>
      <c r="H257" s="102"/>
      <c r="I257" s="102"/>
      <c r="J257" s="102"/>
      <c r="K257" s="102"/>
      <c r="L257" s="102"/>
      <c r="V257" s="67">
        <f t="shared" si="47"/>
        <v>-1</v>
      </c>
      <c r="W257" s="64">
        <f t="shared" si="46"/>
        <v>213</v>
      </c>
      <c r="X257" s="77">
        <f t="shared" si="48"/>
        <v>-212</v>
      </c>
      <c r="Y257" s="77">
        <f t="shared" si="48"/>
        <v>-215</v>
      </c>
    </row>
    <row r="258" spans="1:25" ht="15" x14ac:dyDescent="0.2">
      <c r="A258" s="101"/>
      <c r="B258" s="102"/>
      <c r="C258" s="101"/>
      <c r="D258" s="343" t="str">
        <f t="shared" si="44"/>
        <v/>
      </c>
      <c r="E258" s="102"/>
      <c r="F258" s="102"/>
      <c r="G258" s="102"/>
      <c r="H258" s="102"/>
      <c r="I258" s="102"/>
      <c r="J258" s="102"/>
      <c r="K258" s="102"/>
      <c r="L258" s="102"/>
      <c r="V258" s="67">
        <f t="shared" si="47"/>
        <v>-1</v>
      </c>
      <c r="W258" s="64">
        <f t="shared" si="46"/>
        <v>214</v>
      </c>
      <c r="X258" s="77">
        <f t="shared" ref="X258:Y273" si="49">X257-1</f>
        <v>-213</v>
      </c>
      <c r="Y258" s="77">
        <f t="shared" si="49"/>
        <v>-216</v>
      </c>
    </row>
    <row r="259" spans="1:25" ht="15" x14ac:dyDescent="0.2">
      <c r="A259" s="101"/>
      <c r="B259" s="102"/>
      <c r="C259" s="101"/>
      <c r="D259" s="343" t="str">
        <f t="shared" si="44"/>
        <v/>
      </c>
      <c r="E259" s="102"/>
      <c r="F259" s="102"/>
      <c r="G259" s="102"/>
      <c r="H259" s="102"/>
      <c r="I259" s="102"/>
      <c r="J259" s="102"/>
      <c r="K259" s="102"/>
      <c r="L259" s="102"/>
      <c r="V259" s="67">
        <f t="shared" si="47"/>
        <v>-1</v>
      </c>
      <c r="W259" s="64">
        <f t="shared" si="46"/>
        <v>215</v>
      </c>
      <c r="X259" s="77">
        <f t="shared" si="49"/>
        <v>-214</v>
      </c>
      <c r="Y259" s="77">
        <f t="shared" si="49"/>
        <v>-217</v>
      </c>
    </row>
    <row r="260" spans="1:25" ht="15" x14ac:dyDescent="0.2">
      <c r="A260" s="101"/>
      <c r="B260" s="102"/>
      <c r="C260" s="101"/>
      <c r="D260" s="343" t="str">
        <f t="shared" si="44"/>
        <v/>
      </c>
      <c r="E260" s="102"/>
      <c r="F260" s="102"/>
      <c r="G260" s="102"/>
      <c r="H260" s="102"/>
      <c r="I260" s="102"/>
      <c r="J260" s="102"/>
      <c r="K260" s="102"/>
      <c r="L260" s="102"/>
      <c r="V260" s="67">
        <f t="shared" si="47"/>
        <v>-1</v>
      </c>
      <c r="W260" s="64">
        <f t="shared" si="46"/>
        <v>216</v>
      </c>
      <c r="X260" s="77">
        <f t="shared" si="49"/>
        <v>-215</v>
      </c>
      <c r="Y260" s="77">
        <f t="shared" si="49"/>
        <v>-218</v>
      </c>
    </row>
    <row r="261" spans="1:25" ht="15" x14ac:dyDescent="0.2">
      <c r="A261" s="101"/>
      <c r="B261" s="102"/>
      <c r="C261" s="101"/>
      <c r="D261" s="343" t="str">
        <f t="shared" si="44"/>
        <v/>
      </c>
      <c r="E261" s="102"/>
      <c r="F261" s="102"/>
      <c r="G261" s="102"/>
      <c r="H261" s="102"/>
      <c r="I261" s="102"/>
      <c r="J261" s="102"/>
      <c r="K261" s="102"/>
      <c r="L261" s="102"/>
      <c r="V261" s="67">
        <f t="shared" si="47"/>
        <v>-1</v>
      </c>
      <c r="W261" s="64">
        <f t="shared" si="46"/>
        <v>217</v>
      </c>
      <c r="X261" s="77">
        <f t="shared" si="49"/>
        <v>-216</v>
      </c>
      <c r="Y261" s="77">
        <f t="shared" si="49"/>
        <v>-219</v>
      </c>
    </row>
    <row r="262" spans="1:25" ht="15" x14ac:dyDescent="0.2">
      <c r="A262" s="101"/>
      <c r="B262" s="102"/>
      <c r="C262" s="101"/>
      <c r="D262" s="343" t="str">
        <f t="shared" si="44"/>
        <v/>
      </c>
      <c r="E262" s="102"/>
      <c r="F262" s="102"/>
      <c r="G262" s="102"/>
      <c r="H262" s="102"/>
      <c r="I262" s="102"/>
      <c r="J262" s="102"/>
      <c r="K262" s="102"/>
      <c r="L262" s="102"/>
      <c r="V262" s="67">
        <f t="shared" si="47"/>
        <v>-1</v>
      </c>
      <c r="W262" s="64">
        <f t="shared" si="46"/>
        <v>218</v>
      </c>
      <c r="X262" s="77">
        <f t="shared" si="49"/>
        <v>-217</v>
      </c>
      <c r="Y262" s="77">
        <f t="shared" si="49"/>
        <v>-220</v>
      </c>
    </row>
    <row r="263" spans="1:25" ht="15" x14ac:dyDescent="0.2">
      <c r="A263" s="101"/>
      <c r="B263" s="102"/>
      <c r="C263" s="101"/>
      <c r="D263" s="343" t="str">
        <f t="shared" si="44"/>
        <v/>
      </c>
      <c r="E263" s="102"/>
      <c r="F263" s="102"/>
      <c r="G263" s="102"/>
      <c r="H263" s="102"/>
      <c r="I263" s="102"/>
      <c r="J263" s="102"/>
      <c r="K263" s="102"/>
      <c r="L263" s="102"/>
      <c r="V263" s="67">
        <f t="shared" si="47"/>
        <v>-1</v>
      </c>
      <c r="W263" s="64">
        <f t="shared" si="46"/>
        <v>219</v>
      </c>
      <c r="X263" s="77">
        <f t="shared" si="49"/>
        <v>-218</v>
      </c>
      <c r="Y263" s="77">
        <f t="shared" si="49"/>
        <v>-221</v>
      </c>
    </row>
    <row r="264" spans="1:25" ht="15" x14ac:dyDescent="0.2">
      <c r="A264" s="101"/>
      <c r="B264" s="102"/>
      <c r="C264" s="101"/>
      <c r="D264" s="343" t="str">
        <f t="shared" si="44"/>
        <v/>
      </c>
      <c r="E264" s="102"/>
      <c r="F264" s="102"/>
      <c r="G264" s="102"/>
      <c r="H264" s="102"/>
      <c r="I264" s="102"/>
      <c r="J264" s="102"/>
      <c r="K264" s="102"/>
      <c r="L264" s="102"/>
      <c r="V264" s="67">
        <f t="shared" si="47"/>
        <v>-1</v>
      </c>
      <c r="W264" s="64">
        <f t="shared" si="46"/>
        <v>220</v>
      </c>
      <c r="X264" s="77">
        <f t="shared" si="49"/>
        <v>-219</v>
      </c>
      <c r="Y264" s="77">
        <f t="shared" si="49"/>
        <v>-222</v>
      </c>
    </row>
    <row r="265" spans="1:25" ht="15" x14ac:dyDescent="0.2">
      <c r="A265" s="101"/>
      <c r="B265" s="102"/>
      <c r="C265" s="101"/>
      <c r="D265" s="343" t="str">
        <f t="shared" si="44"/>
        <v/>
      </c>
      <c r="E265" s="102"/>
      <c r="F265" s="102"/>
      <c r="G265" s="102"/>
      <c r="H265" s="102"/>
      <c r="I265" s="102"/>
      <c r="J265" s="102"/>
      <c r="K265" s="102"/>
      <c r="L265" s="102"/>
      <c r="V265" s="67">
        <f t="shared" si="47"/>
        <v>-1</v>
      </c>
      <c r="W265" s="64">
        <f t="shared" si="46"/>
        <v>221</v>
      </c>
      <c r="X265" s="77">
        <f t="shared" si="49"/>
        <v>-220</v>
      </c>
      <c r="Y265" s="77">
        <f t="shared" si="49"/>
        <v>-223</v>
      </c>
    </row>
    <row r="266" spans="1:25" ht="15" x14ac:dyDescent="0.2">
      <c r="A266" s="101"/>
      <c r="B266" s="102"/>
      <c r="C266" s="101"/>
      <c r="D266" s="343" t="str">
        <f t="shared" si="44"/>
        <v/>
      </c>
      <c r="E266" s="102"/>
      <c r="F266" s="102"/>
      <c r="G266" s="102"/>
      <c r="H266" s="102"/>
      <c r="I266" s="102"/>
      <c r="J266" s="102"/>
      <c r="K266" s="102"/>
      <c r="L266" s="102"/>
      <c r="V266" s="67">
        <f t="shared" si="47"/>
        <v>-1</v>
      </c>
      <c r="W266" s="64">
        <f t="shared" si="46"/>
        <v>222</v>
      </c>
      <c r="X266" s="77">
        <f t="shared" si="49"/>
        <v>-221</v>
      </c>
      <c r="Y266" s="77">
        <f t="shared" si="49"/>
        <v>-224</v>
      </c>
    </row>
    <row r="267" spans="1:25" ht="15" x14ac:dyDescent="0.2">
      <c r="A267" s="101"/>
      <c r="B267" s="102"/>
      <c r="C267" s="101"/>
      <c r="D267" s="343" t="str">
        <f t="shared" si="44"/>
        <v/>
      </c>
      <c r="E267" s="102"/>
      <c r="F267" s="102"/>
      <c r="G267" s="102"/>
      <c r="H267" s="102"/>
      <c r="I267" s="102"/>
      <c r="J267" s="102"/>
      <c r="K267" s="102"/>
      <c r="L267" s="102"/>
      <c r="V267" s="67">
        <f t="shared" si="47"/>
        <v>-1</v>
      </c>
      <c r="W267" s="64">
        <f t="shared" si="46"/>
        <v>223</v>
      </c>
      <c r="X267" s="77">
        <f t="shared" si="49"/>
        <v>-222</v>
      </c>
      <c r="Y267" s="77">
        <f t="shared" si="49"/>
        <v>-225</v>
      </c>
    </row>
    <row r="268" spans="1:25" ht="15" x14ac:dyDescent="0.2">
      <c r="A268" s="101"/>
      <c r="B268" s="102"/>
      <c r="C268" s="101"/>
      <c r="D268" s="343" t="str">
        <f t="shared" si="44"/>
        <v/>
      </c>
      <c r="E268" s="102"/>
      <c r="F268" s="102"/>
      <c r="G268" s="102"/>
      <c r="H268" s="102"/>
      <c r="I268" s="102"/>
      <c r="J268" s="102"/>
      <c r="K268" s="102"/>
      <c r="L268" s="102"/>
      <c r="V268" s="67">
        <f t="shared" si="47"/>
        <v>-1</v>
      </c>
      <c r="W268" s="64">
        <f t="shared" si="46"/>
        <v>224</v>
      </c>
      <c r="X268" s="77">
        <f t="shared" si="49"/>
        <v>-223</v>
      </c>
      <c r="Y268" s="77">
        <f t="shared" si="49"/>
        <v>-226</v>
      </c>
    </row>
    <row r="269" spans="1:25" ht="15" x14ac:dyDescent="0.2">
      <c r="A269" s="101"/>
      <c r="B269" s="102"/>
      <c r="C269" s="101"/>
      <c r="D269" s="343" t="str">
        <f t="shared" si="44"/>
        <v/>
      </c>
      <c r="E269" s="102"/>
      <c r="F269" s="102"/>
      <c r="G269" s="102"/>
      <c r="H269" s="102"/>
      <c r="I269" s="102"/>
      <c r="J269" s="102"/>
      <c r="K269" s="102"/>
      <c r="L269" s="102"/>
      <c r="V269" s="67">
        <f t="shared" si="47"/>
        <v>-1</v>
      </c>
      <c r="W269" s="64">
        <f t="shared" si="46"/>
        <v>225</v>
      </c>
      <c r="X269" s="77">
        <f t="shared" si="49"/>
        <v>-224</v>
      </c>
      <c r="Y269" s="77">
        <f t="shared" si="49"/>
        <v>-227</v>
      </c>
    </row>
    <row r="270" spans="1:25" ht="15" x14ac:dyDescent="0.2">
      <c r="A270" s="101"/>
      <c r="B270" s="102"/>
      <c r="C270" s="101"/>
      <c r="D270" s="343" t="str">
        <f t="shared" si="44"/>
        <v/>
      </c>
      <c r="E270" s="102"/>
      <c r="F270" s="102"/>
      <c r="G270" s="102"/>
      <c r="H270" s="102"/>
      <c r="I270" s="102"/>
      <c r="J270" s="102"/>
      <c r="K270" s="102"/>
      <c r="L270" s="102"/>
      <c r="V270" s="67">
        <f t="shared" si="47"/>
        <v>-1</v>
      </c>
      <c r="W270" s="64">
        <f t="shared" si="46"/>
        <v>226</v>
      </c>
      <c r="X270" s="77">
        <f t="shared" si="49"/>
        <v>-225</v>
      </c>
      <c r="Y270" s="77">
        <f t="shared" si="49"/>
        <v>-228</v>
      </c>
    </row>
    <row r="271" spans="1:25" ht="15" x14ac:dyDescent="0.2">
      <c r="A271" s="101"/>
      <c r="B271" s="102"/>
      <c r="C271" s="101"/>
      <c r="D271" s="343" t="str">
        <f t="shared" si="44"/>
        <v/>
      </c>
      <c r="E271" s="102"/>
      <c r="F271" s="102"/>
      <c r="G271" s="102"/>
      <c r="H271" s="102"/>
      <c r="I271" s="102"/>
      <c r="J271" s="102"/>
      <c r="K271" s="102"/>
      <c r="L271" s="102"/>
      <c r="V271" s="67">
        <f t="shared" si="47"/>
        <v>-1</v>
      </c>
      <c r="W271" s="64">
        <f t="shared" si="46"/>
        <v>227</v>
      </c>
      <c r="X271" s="77">
        <f t="shared" si="49"/>
        <v>-226</v>
      </c>
      <c r="Y271" s="77">
        <f t="shared" si="49"/>
        <v>-229</v>
      </c>
    </row>
    <row r="272" spans="1:25" ht="15" x14ac:dyDescent="0.2">
      <c r="A272" s="101"/>
      <c r="B272" s="102"/>
      <c r="C272" s="101"/>
      <c r="D272" s="343" t="str">
        <f t="shared" si="44"/>
        <v/>
      </c>
      <c r="E272" s="102"/>
      <c r="F272" s="102"/>
      <c r="G272" s="102"/>
      <c r="H272" s="102"/>
      <c r="I272" s="102"/>
      <c r="J272" s="102"/>
      <c r="K272" s="102"/>
      <c r="L272" s="102"/>
      <c r="V272" s="67">
        <f t="shared" si="47"/>
        <v>-1</v>
      </c>
      <c r="W272" s="64">
        <f t="shared" si="46"/>
        <v>228</v>
      </c>
      <c r="X272" s="77">
        <f t="shared" si="49"/>
        <v>-227</v>
      </c>
      <c r="Y272" s="77">
        <f t="shared" si="49"/>
        <v>-230</v>
      </c>
    </row>
    <row r="273" spans="1:25" ht="15" x14ac:dyDescent="0.2">
      <c r="A273" s="101"/>
      <c r="B273" s="102"/>
      <c r="C273" s="101"/>
      <c r="D273" s="343" t="str">
        <f t="shared" si="44"/>
        <v/>
      </c>
      <c r="E273" s="102"/>
      <c r="F273" s="102"/>
      <c r="G273" s="102"/>
      <c r="H273" s="102"/>
      <c r="I273" s="102"/>
      <c r="J273" s="102"/>
      <c r="K273" s="102"/>
      <c r="L273" s="102"/>
      <c r="V273" s="67">
        <f t="shared" si="47"/>
        <v>-1</v>
      </c>
      <c r="W273" s="64">
        <f t="shared" si="46"/>
        <v>229</v>
      </c>
      <c r="X273" s="77">
        <f t="shared" si="49"/>
        <v>-228</v>
      </c>
      <c r="Y273" s="77">
        <f t="shared" si="49"/>
        <v>-231</v>
      </c>
    </row>
    <row r="274" spans="1:25" ht="15" x14ac:dyDescent="0.2">
      <c r="A274" s="101"/>
      <c r="B274" s="102"/>
      <c r="C274" s="101"/>
      <c r="D274" s="343" t="str">
        <f t="shared" si="44"/>
        <v/>
      </c>
      <c r="E274" s="102"/>
      <c r="F274" s="102"/>
      <c r="G274" s="102"/>
      <c r="H274" s="102"/>
      <c r="I274" s="102"/>
      <c r="J274" s="102"/>
      <c r="K274" s="102"/>
      <c r="L274" s="102"/>
      <c r="V274" s="67">
        <f t="shared" si="47"/>
        <v>-1</v>
      </c>
      <c r="W274" s="64">
        <f t="shared" si="46"/>
        <v>230</v>
      </c>
      <c r="X274" s="77">
        <f t="shared" ref="X274:Y289" si="50">X273-1</f>
        <v>-229</v>
      </c>
      <c r="Y274" s="77">
        <f t="shared" si="50"/>
        <v>-232</v>
      </c>
    </row>
    <row r="275" spans="1:25" ht="15" x14ac:dyDescent="0.2">
      <c r="A275" s="101"/>
      <c r="B275" s="102"/>
      <c r="C275" s="101"/>
      <c r="D275" s="343" t="str">
        <f t="shared" si="44"/>
        <v/>
      </c>
      <c r="E275" s="102"/>
      <c r="F275" s="102"/>
      <c r="G275" s="102"/>
      <c r="H275" s="102"/>
      <c r="I275" s="102"/>
      <c r="J275" s="102"/>
      <c r="K275" s="102"/>
      <c r="L275" s="102"/>
      <c r="V275" s="67">
        <f t="shared" si="47"/>
        <v>-1</v>
      </c>
      <c r="W275" s="64">
        <f t="shared" si="46"/>
        <v>231</v>
      </c>
      <c r="X275" s="77">
        <f t="shared" si="50"/>
        <v>-230</v>
      </c>
      <c r="Y275" s="77">
        <f t="shared" si="50"/>
        <v>-233</v>
      </c>
    </row>
    <row r="276" spans="1:25" ht="15" x14ac:dyDescent="0.2">
      <c r="A276" s="101"/>
      <c r="B276" s="102"/>
      <c r="C276" s="101"/>
      <c r="D276" s="343" t="str">
        <f t="shared" si="44"/>
        <v/>
      </c>
      <c r="E276" s="102"/>
      <c r="F276" s="102"/>
      <c r="G276" s="102"/>
      <c r="H276" s="102"/>
      <c r="I276" s="102"/>
      <c r="J276" s="102"/>
      <c r="K276" s="102"/>
      <c r="L276" s="102"/>
      <c r="V276" s="67">
        <f t="shared" si="47"/>
        <v>-1</v>
      </c>
      <c r="W276" s="64">
        <f t="shared" si="46"/>
        <v>232</v>
      </c>
      <c r="X276" s="77">
        <f t="shared" si="50"/>
        <v>-231</v>
      </c>
      <c r="Y276" s="77">
        <f t="shared" si="50"/>
        <v>-234</v>
      </c>
    </row>
    <row r="277" spans="1:25" ht="15" x14ac:dyDescent="0.2">
      <c r="A277" s="101"/>
      <c r="B277" s="102"/>
      <c r="C277" s="101"/>
      <c r="D277" s="343" t="str">
        <f t="shared" si="44"/>
        <v/>
      </c>
      <c r="E277" s="102"/>
      <c r="F277" s="102"/>
      <c r="G277" s="102"/>
      <c r="H277" s="102"/>
      <c r="I277" s="102"/>
      <c r="J277" s="102"/>
      <c r="K277" s="102"/>
      <c r="L277" s="102"/>
      <c r="V277" s="67">
        <f t="shared" si="47"/>
        <v>-1</v>
      </c>
      <c r="W277" s="64">
        <f t="shared" si="46"/>
        <v>233</v>
      </c>
      <c r="X277" s="77">
        <f t="shared" si="50"/>
        <v>-232</v>
      </c>
      <c r="Y277" s="77">
        <f t="shared" si="50"/>
        <v>-235</v>
      </c>
    </row>
    <row r="278" spans="1:25" ht="15" x14ac:dyDescent="0.2">
      <c r="A278" s="101"/>
      <c r="B278" s="102"/>
      <c r="C278" s="101"/>
      <c r="D278" s="343" t="str">
        <f t="shared" si="44"/>
        <v/>
      </c>
      <c r="E278" s="102"/>
      <c r="F278" s="102"/>
      <c r="G278" s="102"/>
      <c r="H278" s="102"/>
      <c r="I278" s="102"/>
      <c r="J278" s="102"/>
      <c r="K278" s="102"/>
      <c r="L278" s="102"/>
      <c r="V278" s="67">
        <f t="shared" si="47"/>
        <v>-1</v>
      </c>
      <c r="W278" s="64">
        <f t="shared" si="46"/>
        <v>234</v>
      </c>
      <c r="X278" s="77">
        <f t="shared" si="50"/>
        <v>-233</v>
      </c>
      <c r="Y278" s="77">
        <f t="shared" si="50"/>
        <v>-236</v>
      </c>
    </row>
    <row r="279" spans="1:25" ht="15" x14ac:dyDescent="0.2">
      <c r="A279" s="101"/>
      <c r="B279" s="102"/>
      <c r="C279" s="101"/>
      <c r="D279" s="343" t="str">
        <f t="shared" si="44"/>
        <v/>
      </c>
      <c r="E279" s="102"/>
      <c r="F279" s="102"/>
      <c r="G279" s="102"/>
      <c r="H279" s="102"/>
      <c r="I279" s="102"/>
      <c r="J279" s="102"/>
      <c r="K279" s="102"/>
      <c r="L279" s="102"/>
      <c r="V279" s="67">
        <f t="shared" si="47"/>
        <v>-1</v>
      </c>
      <c r="W279" s="64">
        <f t="shared" si="46"/>
        <v>235</v>
      </c>
      <c r="X279" s="77">
        <f t="shared" si="50"/>
        <v>-234</v>
      </c>
      <c r="Y279" s="77">
        <f t="shared" si="50"/>
        <v>-237</v>
      </c>
    </row>
    <row r="280" spans="1:25" ht="15" x14ac:dyDescent="0.2">
      <c r="A280" s="101"/>
      <c r="B280" s="102"/>
      <c r="C280" s="101"/>
      <c r="D280" s="343" t="str">
        <f t="shared" si="44"/>
        <v/>
      </c>
      <c r="E280" s="102"/>
      <c r="F280" s="102"/>
      <c r="G280" s="102"/>
      <c r="H280" s="102"/>
      <c r="I280" s="102"/>
      <c r="J280" s="102"/>
      <c r="K280" s="102"/>
      <c r="L280" s="102"/>
      <c r="V280" s="67">
        <f t="shared" si="47"/>
        <v>-1</v>
      </c>
      <c r="W280" s="64">
        <f t="shared" si="46"/>
        <v>236</v>
      </c>
      <c r="X280" s="77">
        <f t="shared" si="50"/>
        <v>-235</v>
      </c>
      <c r="Y280" s="77">
        <f t="shared" si="50"/>
        <v>-238</v>
      </c>
    </row>
    <row r="281" spans="1:25" ht="15" x14ac:dyDescent="0.2">
      <c r="A281" s="101"/>
      <c r="B281" s="102"/>
      <c r="C281" s="101"/>
      <c r="D281" s="343" t="str">
        <f t="shared" si="44"/>
        <v/>
      </c>
      <c r="E281" s="102"/>
      <c r="F281" s="102"/>
      <c r="G281" s="102"/>
      <c r="H281" s="102"/>
      <c r="I281" s="102"/>
      <c r="J281" s="102"/>
      <c r="K281" s="102"/>
      <c r="L281" s="102"/>
      <c r="V281" s="67">
        <f t="shared" si="47"/>
        <v>-1</v>
      </c>
      <c r="W281" s="64">
        <f t="shared" si="46"/>
        <v>237</v>
      </c>
      <c r="X281" s="77">
        <f t="shared" si="50"/>
        <v>-236</v>
      </c>
      <c r="Y281" s="77">
        <f t="shared" si="50"/>
        <v>-239</v>
      </c>
    </row>
    <row r="282" spans="1:25" ht="15" x14ac:dyDescent="0.2">
      <c r="A282" s="101"/>
      <c r="B282" s="102"/>
      <c r="C282" s="101"/>
      <c r="D282" s="343" t="str">
        <f t="shared" si="44"/>
        <v/>
      </c>
      <c r="E282" s="102"/>
      <c r="F282" s="102"/>
      <c r="G282" s="102"/>
      <c r="H282" s="102"/>
      <c r="I282" s="102"/>
      <c r="J282" s="102"/>
      <c r="K282" s="102"/>
      <c r="L282" s="102"/>
      <c r="V282" s="67">
        <f t="shared" si="47"/>
        <v>-1</v>
      </c>
      <c r="W282" s="64">
        <f t="shared" si="46"/>
        <v>238</v>
      </c>
      <c r="X282" s="77">
        <f t="shared" si="50"/>
        <v>-237</v>
      </c>
      <c r="Y282" s="77">
        <f t="shared" si="50"/>
        <v>-240</v>
      </c>
    </row>
    <row r="283" spans="1:25" ht="15" x14ac:dyDescent="0.2">
      <c r="A283" s="101"/>
      <c r="B283" s="102"/>
      <c r="C283" s="101"/>
      <c r="D283" s="343" t="str">
        <f t="shared" si="44"/>
        <v/>
      </c>
      <c r="E283" s="102"/>
      <c r="F283" s="102"/>
      <c r="G283" s="102"/>
      <c r="H283" s="102"/>
      <c r="I283" s="102"/>
      <c r="J283" s="102"/>
      <c r="K283" s="102"/>
      <c r="L283" s="102"/>
      <c r="V283" s="67">
        <f t="shared" si="47"/>
        <v>-1</v>
      </c>
      <c r="W283" s="64">
        <f t="shared" si="46"/>
        <v>239</v>
      </c>
      <c r="X283" s="77">
        <f t="shared" si="50"/>
        <v>-238</v>
      </c>
      <c r="Y283" s="77">
        <f t="shared" si="50"/>
        <v>-241</v>
      </c>
    </row>
    <row r="284" spans="1:25" ht="15" x14ac:dyDescent="0.2">
      <c r="A284" s="101"/>
      <c r="B284" s="102"/>
      <c r="C284" s="101"/>
      <c r="D284" s="343" t="str">
        <f t="shared" si="44"/>
        <v/>
      </c>
      <c r="E284" s="102"/>
      <c r="F284" s="102"/>
      <c r="G284" s="102"/>
      <c r="H284" s="102"/>
      <c r="I284" s="102"/>
      <c r="J284" s="102"/>
      <c r="K284" s="102"/>
      <c r="L284" s="102"/>
      <c r="V284" s="67">
        <f t="shared" si="47"/>
        <v>-1</v>
      </c>
      <c r="W284" s="64">
        <f t="shared" si="46"/>
        <v>240</v>
      </c>
      <c r="X284" s="77">
        <f t="shared" si="50"/>
        <v>-239</v>
      </c>
      <c r="Y284" s="77">
        <f t="shared" si="50"/>
        <v>-242</v>
      </c>
    </row>
    <row r="285" spans="1:25" ht="15" x14ac:dyDescent="0.2">
      <c r="A285" s="101"/>
      <c r="B285" s="102"/>
      <c r="C285" s="101"/>
      <c r="D285" s="343" t="str">
        <f t="shared" si="44"/>
        <v/>
      </c>
      <c r="E285" s="102"/>
      <c r="F285" s="102"/>
      <c r="G285" s="102"/>
      <c r="H285" s="102"/>
      <c r="I285" s="102"/>
      <c r="J285" s="102"/>
      <c r="K285" s="102"/>
      <c r="L285" s="102"/>
      <c r="V285" s="67">
        <f t="shared" si="47"/>
        <v>-1</v>
      </c>
      <c r="W285" s="64">
        <f t="shared" si="46"/>
        <v>241</v>
      </c>
      <c r="X285" s="77">
        <f t="shared" si="50"/>
        <v>-240</v>
      </c>
      <c r="Y285" s="77">
        <f t="shared" si="50"/>
        <v>-243</v>
      </c>
    </row>
    <row r="286" spans="1:25" ht="15" x14ac:dyDescent="0.2">
      <c r="A286" s="101"/>
      <c r="B286" s="102"/>
      <c r="C286" s="101"/>
      <c r="D286" s="343" t="str">
        <f t="shared" ref="D286:D332" si="51">IF(A286&lt;=0,"",IF(V290&gt;=25,LOOKUP(V290,AB$64:AB$75,AC$64:AC$75),0))</f>
        <v/>
      </c>
      <c r="E286" s="102"/>
      <c r="F286" s="102"/>
      <c r="G286" s="102"/>
      <c r="H286" s="102"/>
      <c r="I286" s="102"/>
      <c r="J286" s="102"/>
      <c r="K286" s="102"/>
      <c r="L286" s="102"/>
      <c r="V286" s="67">
        <f t="shared" si="47"/>
        <v>-1</v>
      </c>
      <c r="W286" s="64">
        <f t="shared" si="46"/>
        <v>242</v>
      </c>
      <c r="X286" s="77">
        <f t="shared" si="50"/>
        <v>-241</v>
      </c>
      <c r="Y286" s="77">
        <f t="shared" si="50"/>
        <v>-244</v>
      </c>
    </row>
    <row r="287" spans="1:25" ht="15" x14ac:dyDescent="0.2">
      <c r="A287" s="101"/>
      <c r="B287" s="102"/>
      <c r="C287" s="101"/>
      <c r="D287" s="343" t="str">
        <f t="shared" si="51"/>
        <v/>
      </c>
      <c r="E287" s="102"/>
      <c r="F287" s="102"/>
      <c r="G287" s="102"/>
      <c r="H287" s="102"/>
      <c r="I287" s="102"/>
      <c r="J287" s="102"/>
      <c r="K287" s="102"/>
      <c r="L287" s="102"/>
      <c r="V287" s="67">
        <f t="shared" si="47"/>
        <v>-1</v>
      </c>
      <c r="W287" s="64">
        <f t="shared" si="46"/>
        <v>243</v>
      </c>
      <c r="X287" s="77">
        <f t="shared" si="50"/>
        <v>-242</v>
      </c>
      <c r="Y287" s="77">
        <f t="shared" si="50"/>
        <v>-245</v>
      </c>
    </row>
    <row r="288" spans="1:25" ht="15" x14ac:dyDescent="0.2">
      <c r="A288" s="101"/>
      <c r="B288" s="102"/>
      <c r="C288" s="101"/>
      <c r="D288" s="343" t="str">
        <f t="shared" si="51"/>
        <v/>
      </c>
      <c r="E288" s="102"/>
      <c r="F288" s="102"/>
      <c r="G288" s="102"/>
      <c r="H288" s="102"/>
      <c r="I288" s="102"/>
      <c r="J288" s="102"/>
      <c r="K288" s="102"/>
      <c r="L288" s="102"/>
      <c r="V288" s="67">
        <f t="shared" si="47"/>
        <v>-1</v>
      </c>
      <c r="W288" s="64">
        <f t="shared" si="46"/>
        <v>244</v>
      </c>
      <c r="X288" s="77">
        <f t="shared" si="50"/>
        <v>-243</v>
      </c>
      <c r="Y288" s="77">
        <f t="shared" si="50"/>
        <v>-246</v>
      </c>
    </row>
    <row r="289" spans="1:25" ht="15" x14ac:dyDescent="0.2">
      <c r="A289" s="101"/>
      <c r="B289" s="102"/>
      <c r="C289" s="101"/>
      <c r="D289" s="343" t="str">
        <f t="shared" si="51"/>
        <v/>
      </c>
      <c r="E289" s="102"/>
      <c r="F289" s="102"/>
      <c r="G289" s="102"/>
      <c r="H289" s="102"/>
      <c r="I289" s="102"/>
      <c r="J289" s="102"/>
      <c r="K289" s="102"/>
      <c r="L289" s="102"/>
      <c r="V289" s="67">
        <f t="shared" si="47"/>
        <v>-1</v>
      </c>
      <c r="W289" s="64">
        <f t="shared" si="46"/>
        <v>245</v>
      </c>
      <c r="X289" s="77">
        <f t="shared" si="50"/>
        <v>-244</v>
      </c>
      <c r="Y289" s="77">
        <f t="shared" si="50"/>
        <v>-247</v>
      </c>
    </row>
    <row r="290" spans="1:25" ht="15" x14ac:dyDescent="0.2">
      <c r="A290" s="101"/>
      <c r="B290" s="102"/>
      <c r="C290" s="101"/>
      <c r="D290" s="343" t="str">
        <f t="shared" si="51"/>
        <v/>
      </c>
      <c r="E290" s="102"/>
      <c r="F290" s="102"/>
      <c r="G290" s="102"/>
      <c r="H290" s="102"/>
      <c r="I290" s="102"/>
      <c r="J290" s="102"/>
      <c r="K290" s="102"/>
      <c r="L290" s="102"/>
      <c r="V290" s="67">
        <f t="shared" si="47"/>
        <v>-1</v>
      </c>
      <c r="W290" s="64">
        <f t="shared" si="46"/>
        <v>246</v>
      </c>
      <c r="X290" s="77">
        <f t="shared" ref="X290:Y305" si="52">X289-1</f>
        <v>-245</v>
      </c>
      <c r="Y290" s="77">
        <f t="shared" si="52"/>
        <v>-248</v>
      </c>
    </row>
    <row r="291" spans="1:25" ht="15" x14ac:dyDescent="0.2">
      <c r="A291" s="101"/>
      <c r="B291" s="102"/>
      <c r="C291" s="101"/>
      <c r="D291" s="343" t="str">
        <f t="shared" si="51"/>
        <v/>
      </c>
      <c r="E291" s="102"/>
      <c r="F291" s="102"/>
      <c r="G291" s="102"/>
      <c r="H291" s="102"/>
      <c r="I291" s="102"/>
      <c r="J291" s="102"/>
      <c r="K291" s="102"/>
      <c r="L291" s="102"/>
      <c r="V291" s="67">
        <f t="shared" si="47"/>
        <v>-1</v>
      </c>
      <c r="W291" s="64">
        <f t="shared" si="46"/>
        <v>247</v>
      </c>
      <c r="X291" s="77">
        <f t="shared" si="52"/>
        <v>-246</v>
      </c>
      <c r="Y291" s="77">
        <f t="shared" si="52"/>
        <v>-249</v>
      </c>
    </row>
    <row r="292" spans="1:25" ht="15" x14ac:dyDescent="0.2">
      <c r="A292" s="101"/>
      <c r="B292" s="102"/>
      <c r="C292" s="101"/>
      <c r="D292" s="343" t="str">
        <f t="shared" si="51"/>
        <v/>
      </c>
      <c r="E292" s="102"/>
      <c r="F292" s="102"/>
      <c r="G292" s="102"/>
      <c r="H292" s="102"/>
      <c r="I292" s="102"/>
      <c r="J292" s="102"/>
      <c r="K292" s="102"/>
      <c r="L292" s="102"/>
      <c r="V292" s="67">
        <f t="shared" si="47"/>
        <v>-1</v>
      </c>
      <c r="W292" s="64">
        <f t="shared" si="46"/>
        <v>248</v>
      </c>
      <c r="X292" s="77">
        <f t="shared" si="52"/>
        <v>-247</v>
      </c>
      <c r="Y292" s="77">
        <f t="shared" si="52"/>
        <v>-250</v>
      </c>
    </row>
    <row r="293" spans="1:25" ht="15" x14ac:dyDescent="0.2">
      <c r="A293" s="101"/>
      <c r="B293" s="102"/>
      <c r="C293" s="101"/>
      <c r="D293" s="343" t="str">
        <f t="shared" si="51"/>
        <v/>
      </c>
      <c r="E293" s="102"/>
      <c r="F293" s="102"/>
      <c r="G293" s="102"/>
      <c r="H293" s="102"/>
      <c r="I293" s="102"/>
      <c r="J293" s="102"/>
      <c r="K293" s="102"/>
      <c r="L293" s="102"/>
      <c r="V293" s="67">
        <f t="shared" si="47"/>
        <v>-1</v>
      </c>
      <c r="W293" s="64">
        <f t="shared" si="46"/>
        <v>249</v>
      </c>
      <c r="X293" s="77">
        <f t="shared" si="52"/>
        <v>-248</v>
      </c>
      <c r="Y293" s="77">
        <f t="shared" si="52"/>
        <v>-251</v>
      </c>
    </row>
    <row r="294" spans="1:25" ht="15" x14ac:dyDescent="0.2">
      <c r="A294" s="101"/>
      <c r="B294" s="102"/>
      <c r="C294" s="101"/>
      <c r="D294" s="343" t="str">
        <f t="shared" si="51"/>
        <v/>
      </c>
      <c r="E294" s="102"/>
      <c r="F294" s="102"/>
      <c r="G294" s="102"/>
      <c r="H294" s="102"/>
      <c r="I294" s="102"/>
      <c r="J294" s="102"/>
      <c r="K294" s="102"/>
      <c r="L294" s="102"/>
      <c r="V294" s="67">
        <f t="shared" si="47"/>
        <v>-1</v>
      </c>
      <c r="W294" s="64">
        <f t="shared" ref="W294:W332" si="53">IF(W293&gt;=1,W293+1,IF(X294=0,1,-1))</f>
        <v>250</v>
      </c>
      <c r="X294" s="77">
        <f t="shared" si="52"/>
        <v>-249</v>
      </c>
      <c r="Y294" s="77">
        <f t="shared" si="52"/>
        <v>-252</v>
      </c>
    </row>
    <row r="295" spans="1:25" ht="15" x14ac:dyDescent="0.2">
      <c r="A295" s="101"/>
      <c r="B295" s="102"/>
      <c r="C295" s="101"/>
      <c r="D295" s="343" t="str">
        <f t="shared" si="51"/>
        <v/>
      </c>
      <c r="E295" s="102"/>
      <c r="F295" s="102"/>
      <c r="G295" s="102"/>
      <c r="H295" s="102"/>
      <c r="I295" s="102"/>
      <c r="J295" s="102"/>
      <c r="K295" s="102"/>
      <c r="L295" s="102"/>
      <c r="V295" s="67">
        <f t="shared" si="47"/>
        <v>-1</v>
      </c>
      <c r="W295" s="64">
        <f t="shared" si="53"/>
        <v>251</v>
      </c>
      <c r="X295" s="77">
        <f t="shared" si="52"/>
        <v>-250</v>
      </c>
      <c r="Y295" s="77">
        <f t="shared" si="52"/>
        <v>-253</v>
      </c>
    </row>
    <row r="296" spans="1:25" ht="15" x14ac:dyDescent="0.2">
      <c r="A296" s="101"/>
      <c r="B296" s="102"/>
      <c r="C296" s="101"/>
      <c r="D296" s="343" t="str">
        <f t="shared" si="51"/>
        <v/>
      </c>
      <c r="E296" s="102"/>
      <c r="F296" s="102"/>
      <c r="G296" s="102"/>
      <c r="H296" s="102"/>
      <c r="I296" s="102"/>
      <c r="J296" s="102"/>
      <c r="K296" s="102"/>
      <c r="L296" s="102"/>
      <c r="V296" s="67">
        <f t="shared" si="47"/>
        <v>-1</v>
      </c>
      <c r="W296" s="64">
        <f t="shared" si="53"/>
        <v>252</v>
      </c>
      <c r="X296" s="77">
        <f t="shared" si="52"/>
        <v>-251</v>
      </c>
      <c r="Y296" s="77">
        <f t="shared" si="52"/>
        <v>-254</v>
      </c>
    </row>
    <row r="297" spans="1:25" ht="15" x14ac:dyDescent="0.2">
      <c r="A297" s="101"/>
      <c r="B297" s="102"/>
      <c r="C297" s="101"/>
      <c r="D297" s="343" t="str">
        <f t="shared" si="51"/>
        <v/>
      </c>
      <c r="E297" s="102"/>
      <c r="F297" s="102"/>
      <c r="G297" s="102"/>
      <c r="H297" s="102"/>
      <c r="I297" s="102"/>
      <c r="J297" s="102"/>
      <c r="K297" s="102"/>
      <c r="L297" s="102"/>
      <c r="V297" s="67">
        <f t="shared" ref="V297:V332" si="54">IF(AND(V296&gt;=1,V296&lt;47),V296+1,IF(X297=0,1,IF(V296=47,V296+1,-1)))</f>
        <v>-1</v>
      </c>
      <c r="W297" s="64">
        <f t="shared" si="53"/>
        <v>253</v>
      </c>
      <c r="X297" s="77">
        <f t="shared" si="52"/>
        <v>-252</v>
      </c>
      <c r="Y297" s="77">
        <f t="shared" si="52"/>
        <v>-255</v>
      </c>
    </row>
    <row r="298" spans="1:25" ht="15" x14ac:dyDescent="0.2">
      <c r="A298" s="101"/>
      <c r="B298" s="102"/>
      <c r="C298" s="101"/>
      <c r="D298" s="343" t="str">
        <f t="shared" si="51"/>
        <v/>
      </c>
      <c r="E298" s="102"/>
      <c r="F298" s="102"/>
      <c r="G298" s="102"/>
      <c r="H298" s="102"/>
      <c r="I298" s="102"/>
      <c r="J298" s="102"/>
      <c r="K298" s="102"/>
      <c r="L298" s="102"/>
      <c r="V298" s="67">
        <f t="shared" si="54"/>
        <v>-1</v>
      </c>
      <c r="W298" s="64">
        <f t="shared" si="53"/>
        <v>254</v>
      </c>
      <c r="X298" s="77">
        <f t="shared" si="52"/>
        <v>-253</v>
      </c>
      <c r="Y298" s="77">
        <f t="shared" si="52"/>
        <v>-256</v>
      </c>
    </row>
    <row r="299" spans="1:25" ht="15" x14ac:dyDescent="0.2">
      <c r="A299" s="101"/>
      <c r="B299" s="102"/>
      <c r="C299" s="101"/>
      <c r="D299" s="343" t="str">
        <f t="shared" si="51"/>
        <v/>
      </c>
      <c r="E299" s="102"/>
      <c r="F299" s="102"/>
      <c r="G299" s="102"/>
      <c r="H299" s="102"/>
      <c r="I299" s="102"/>
      <c r="J299" s="102"/>
      <c r="K299" s="102"/>
      <c r="L299" s="102"/>
      <c r="V299" s="67">
        <f t="shared" si="54"/>
        <v>-1</v>
      </c>
      <c r="W299" s="64">
        <f t="shared" si="53"/>
        <v>255</v>
      </c>
      <c r="X299" s="77">
        <f t="shared" si="52"/>
        <v>-254</v>
      </c>
      <c r="Y299" s="77">
        <f t="shared" si="52"/>
        <v>-257</v>
      </c>
    </row>
    <row r="300" spans="1:25" ht="15" x14ac:dyDescent="0.2">
      <c r="A300" s="101"/>
      <c r="B300" s="102"/>
      <c r="C300" s="101"/>
      <c r="D300" s="343" t="str">
        <f t="shared" si="51"/>
        <v/>
      </c>
      <c r="E300" s="102"/>
      <c r="F300" s="102"/>
      <c r="G300" s="102"/>
      <c r="H300" s="102"/>
      <c r="I300" s="102"/>
      <c r="J300" s="102"/>
      <c r="K300" s="102"/>
      <c r="L300" s="102"/>
      <c r="V300" s="67">
        <f t="shared" si="54"/>
        <v>-1</v>
      </c>
      <c r="W300" s="64">
        <f t="shared" si="53"/>
        <v>256</v>
      </c>
      <c r="X300" s="77">
        <f t="shared" si="52"/>
        <v>-255</v>
      </c>
      <c r="Y300" s="77">
        <f t="shared" si="52"/>
        <v>-258</v>
      </c>
    </row>
    <row r="301" spans="1:25" ht="15" x14ac:dyDescent="0.2">
      <c r="A301" s="101"/>
      <c r="B301" s="102"/>
      <c r="C301" s="101"/>
      <c r="D301" s="343" t="str">
        <f t="shared" si="51"/>
        <v/>
      </c>
      <c r="E301" s="102"/>
      <c r="F301" s="102"/>
      <c r="G301" s="102"/>
      <c r="H301" s="102"/>
      <c r="I301" s="102"/>
      <c r="J301" s="102"/>
      <c r="K301" s="102"/>
      <c r="L301" s="102"/>
      <c r="V301" s="67">
        <f t="shared" si="54"/>
        <v>-1</v>
      </c>
      <c r="W301" s="64">
        <f t="shared" si="53"/>
        <v>257</v>
      </c>
      <c r="X301" s="77">
        <f t="shared" si="52"/>
        <v>-256</v>
      </c>
      <c r="Y301" s="77">
        <f t="shared" si="52"/>
        <v>-259</v>
      </c>
    </row>
    <row r="302" spans="1:25" ht="15" x14ac:dyDescent="0.2">
      <c r="A302" s="101"/>
      <c r="B302" s="102"/>
      <c r="C302" s="101"/>
      <c r="D302" s="343" t="str">
        <f t="shared" si="51"/>
        <v/>
      </c>
      <c r="E302" s="102"/>
      <c r="F302" s="102"/>
      <c r="G302" s="102"/>
      <c r="H302" s="102"/>
      <c r="I302" s="102"/>
      <c r="J302" s="102"/>
      <c r="K302" s="102"/>
      <c r="L302" s="102"/>
      <c r="V302" s="67">
        <f t="shared" si="54"/>
        <v>-1</v>
      </c>
      <c r="W302" s="64">
        <f t="shared" si="53"/>
        <v>258</v>
      </c>
      <c r="X302" s="77">
        <f t="shared" si="52"/>
        <v>-257</v>
      </c>
      <c r="Y302" s="77">
        <f t="shared" si="52"/>
        <v>-260</v>
      </c>
    </row>
    <row r="303" spans="1:25" ht="15" x14ac:dyDescent="0.2">
      <c r="A303" s="101"/>
      <c r="B303" s="102"/>
      <c r="C303" s="101"/>
      <c r="D303" s="343" t="str">
        <f t="shared" si="51"/>
        <v/>
      </c>
      <c r="E303" s="102"/>
      <c r="F303" s="102"/>
      <c r="G303" s="102"/>
      <c r="H303" s="102"/>
      <c r="I303" s="102"/>
      <c r="J303" s="102"/>
      <c r="K303" s="102"/>
      <c r="L303" s="102"/>
      <c r="V303" s="67">
        <f t="shared" si="54"/>
        <v>-1</v>
      </c>
      <c r="W303" s="64">
        <f t="shared" si="53"/>
        <v>259</v>
      </c>
      <c r="X303" s="77">
        <f t="shared" si="52"/>
        <v>-258</v>
      </c>
      <c r="Y303" s="77">
        <f t="shared" si="52"/>
        <v>-261</v>
      </c>
    </row>
    <row r="304" spans="1:25" ht="15" x14ac:dyDescent="0.2">
      <c r="A304" s="101"/>
      <c r="B304" s="102"/>
      <c r="C304" s="101"/>
      <c r="D304" s="343" t="str">
        <f t="shared" si="51"/>
        <v/>
      </c>
      <c r="E304" s="102"/>
      <c r="F304" s="102"/>
      <c r="G304" s="102"/>
      <c r="H304" s="102"/>
      <c r="I304" s="102"/>
      <c r="J304" s="102"/>
      <c r="K304" s="102"/>
      <c r="L304" s="102"/>
      <c r="V304" s="67">
        <f t="shared" si="54"/>
        <v>-1</v>
      </c>
      <c r="W304" s="64">
        <f t="shared" si="53"/>
        <v>260</v>
      </c>
      <c r="X304" s="77">
        <f t="shared" si="52"/>
        <v>-259</v>
      </c>
      <c r="Y304" s="77">
        <f t="shared" si="52"/>
        <v>-262</v>
      </c>
    </row>
    <row r="305" spans="1:25" ht="15" x14ac:dyDescent="0.2">
      <c r="A305" s="101"/>
      <c r="B305" s="102"/>
      <c r="C305" s="101"/>
      <c r="D305" s="343" t="str">
        <f t="shared" si="51"/>
        <v/>
      </c>
      <c r="E305" s="102"/>
      <c r="F305" s="102"/>
      <c r="G305" s="102"/>
      <c r="H305" s="102"/>
      <c r="I305" s="102"/>
      <c r="J305" s="102"/>
      <c r="K305" s="102"/>
      <c r="L305" s="102"/>
      <c r="V305" s="67">
        <f t="shared" si="54"/>
        <v>-1</v>
      </c>
      <c r="W305" s="64">
        <f t="shared" si="53"/>
        <v>261</v>
      </c>
      <c r="X305" s="77">
        <f t="shared" si="52"/>
        <v>-260</v>
      </c>
      <c r="Y305" s="77">
        <f t="shared" si="52"/>
        <v>-263</v>
      </c>
    </row>
    <row r="306" spans="1:25" ht="15" x14ac:dyDescent="0.2">
      <c r="A306" s="101"/>
      <c r="B306" s="102"/>
      <c r="C306" s="101"/>
      <c r="D306" s="343" t="str">
        <f t="shared" si="51"/>
        <v/>
      </c>
      <c r="E306" s="102"/>
      <c r="F306" s="102"/>
      <c r="G306" s="102"/>
      <c r="H306" s="102"/>
      <c r="I306" s="102"/>
      <c r="J306" s="102"/>
      <c r="K306" s="102"/>
      <c r="L306" s="102"/>
      <c r="V306" s="67">
        <f t="shared" si="54"/>
        <v>-1</v>
      </c>
      <c r="W306" s="64">
        <f t="shared" si="53"/>
        <v>262</v>
      </c>
      <c r="X306" s="77">
        <f t="shared" ref="X306:Y321" si="55">X305-1</f>
        <v>-261</v>
      </c>
      <c r="Y306" s="77">
        <f t="shared" si="55"/>
        <v>-264</v>
      </c>
    </row>
    <row r="307" spans="1:25" ht="15" x14ac:dyDescent="0.2">
      <c r="A307" s="101"/>
      <c r="B307" s="102"/>
      <c r="C307" s="101"/>
      <c r="D307" s="343" t="str">
        <f t="shared" si="51"/>
        <v/>
      </c>
      <c r="E307" s="102"/>
      <c r="F307" s="102"/>
      <c r="G307" s="102"/>
      <c r="H307" s="102"/>
      <c r="I307" s="102"/>
      <c r="J307" s="102"/>
      <c r="K307" s="102"/>
      <c r="L307" s="102"/>
      <c r="V307" s="67">
        <f t="shared" si="54"/>
        <v>-1</v>
      </c>
      <c r="W307" s="64">
        <f t="shared" si="53"/>
        <v>263</v>
      </c>
      <c r="X307" s="77">
        <f t="shared" si="55"/>
        <v>-262</v>
      </c>
      <c r="Y307" s="77">
        <f t="shared" si="55"/>
        <v>-265</v>
      </c>
    </row>
    <row r="308" spans="1:25" ht="15" x14ac:dyDescent="0.2">
      <c r="A308" s="101"/>
      <c r="B308" s="102"/>
      <c r="C308" s="101"/>
      <c r="D308" s="343" t="str">
        <f t="shared" si="51"/>
        <v/>
      </c>
      <c r="E308" s="102"/>
      <c r="F308" s="102"/>
      <c r="G308" s="102"/>
      <c r="H308" s="102"/>
      <c r="I308" s="102"/>
      <c r="J308" s="102"/>
      <c r="K308" s="102"/>
      <c r="L308" s="102"/>
      <c r="V308" s="67">
        <f t="shared" si="54"/>
        <v>-1</v>
      </c>
      <c r="W308" s="64">
        <f t="shared" si="53"/>
        <v>264</v>
      </c>
      <c r="X308" s="77">
        <f t="shared" si="55"/>
        <v>-263</v>
      </c>
      <c r="Y308" s="77">
        <f t="shared" si="55"/>
        <v>-266</v>
      </c>
    </row>
    <row r="309" spans="1:25" ht="15" x14ac:dyDescent="0.2">
      <c r="A309" s="101"/>
      <c r="B309" s="102"/>
      <c r="C309" s="101"/>
      <c r="D309" s="343" t="str">
        <f t="shared" si="51"/>
        <v/>
      </c>
      <c r="E309" s="102"/>
      <c r="F309" s="102"/>
      <c r="G309" s="102"/>
      <c r="H309" s="102"/>
      <c r="I309" s="102"/>
      <c r="J309" s="102"/>
      <c r="K309" s="102"/>
      <c r="L309" s="102"/>
      <c r="V309" s="67">
        <f t="shared" si="54"/>
        <v>-1</v>
      </c>
      <c r="W309" s="64">
        <f t="shared" si="53"/>
        <v>265</v>
      </c>
      <c r="X309" s="77">
        <f t="shared" si="55"/>
        <v>-264</v>
      </c>
      <c r="Y309" s="77">
        <f t="shared" si="55"/>
        <v>-267</v>
      </c>
    </row>
    <row r="310" spans="1:25" ht="15" x14ac:dyDescent="0.2">
      <c r="A310" s="101"/>
      <c r="B310" s="102"/>
      <c r="C310" s="101"/>
      <c r="D310" s="343" t="str">
        <f t="shared" si="51"/>
        <v/>
      </c>
      <c r="E310" s="102"/>
      <c r="F310" s="102"/>
      <c r="G310" s="102"/>
      <c r="H310" s="102"/>
      <c r="I310" s="102"/>
      <c r="J310" s="102"/>
      <c r="K310" s="102"/>
      <c r="L310" s="102"/>
      <c r="V310" s="67">
        <f t="shared" si="54"/>
        <v>-1</v>
      </c>
      <c r="W310" s="64">
        <f t="shared" si="53"/>
        <v>266</v>
      </c>
      <c r="X310" s="77">
        <f t="shared" si="55"/>
        <v>-265</v>
      </c>
      <c r="Y310" s="77">
        <f t="shared" si="55"/>
        <v>-268</v>
      </c>
    </row>
    <row r="311" spans="1:25" ht="15" x14ac:dyDescent="0.2">
      <c r="A311" s="101"/>
      <c r="B311" s="102"/>
      <c r="C311" s="101"/>
      <c r="D311" s="343" t="str">
        <f t="shared" si="51"/>
        <v/>
      </c>
      <c r="E311" s="102"/>
      <c r="F311" s="102"/>
      <c r="G311" s="102"/>
      <c r="H311" s="102"/>
      <c r="I311" s="102"/>
      <c r="J311" s="102"/>
      <c r="K311" s="102"/>
      <c r="L311" s="102"/>
      <c r="V311" s="67">
        <f t="shared" si="54"/>
        <v>-1</v>
      </c>
      <c r="W311" s="64">
        <f t="shared" si="53"/>
        <v>267</v>
      </c>
      <c r="X311" s="77">
        <f t="shared" si="55"/>
        <v>-266</v>
      </c>
      <c r="Y311" s="77">
        <f t="shared" si="55"/>
        <v>-269</v>
      </c>
    </row>
    <row r="312" spans="1:25" ht="15" x14ac:dyDescent="0.2">
      <c r="A312" s="101"/>
      <c r="B312" s="102"/>
      <c r="C312" s="101"/>
      <c r="D312" s="343" t="str">
        <f t="shared" si="51"/>
        <v/>
      </c>
      <c r="E312" s="102"/>
      <c r="F312" s="102"/>
      <c r="G312" s="102"/>
      <c r="H312" s="102"/>
      <c r="I312" s="102"/>
      <c r="J312" s="102"/>
      <c r="K312" s="102"/>
      <c r="L312" s="102"/>
      <c r="V312" s="67">
        <f t="shared" si="54"/>
        <v>-1</v>
      </c>
      <c r="W312" s="64">
        <f t="shared" si="53"/>
        <v>268</v>
      </c>
      <c r="X312" s="77">
        <f t="shared" si="55"/>
        <v>-267</v>
      </c>
      <c r="Y312" s="77">
        <f t="shared" si="55"/>
        <v>-270</v>
      </c>
    </row>
    <row r="313" spans="1:25" ht="15" x14ac:dyDescent="0.2">
      <c r="A313" s="101"/>
      <c r="B313" s="102"/>
      <c r="C313" s="101"/>
      <c r="D313" s="343" t="str">
        <f t="shared" si="51"/>
        <v/>
      </c>
      <c r="E313" s="102"/>
      <c r="F313" s="102"/>
      <c r="G313" s="102"/>
      <c r="H313" s="102"/>
      <c r="I313" s="102"/>
      <c r="J313" s="102"/>
      <c r="K313" s="102"/>
      <c r="L313" s="102"/>
      <c r="V313" s="67">
        <f t="shared" si="54"/>
        <v>-1</v>
      </c>
      <c r="W313" s="64">
        <f t="shared" si="53"/>
        <v>269</v>
      </c>
      <c r="X313" s="77">
        <f t="shared" si="55"/>
        <v>-268</v>
      </c>
      <c r="Y313" s="77">
        <f t="shared" si="55"/>
        <v>-271</v>
      </c>
    </row>
    <row r="314" spans="1:25" ht="15" x14ac:dyDescent="0.2">
      <c r="A314" s="101"/>
      <c r="B314" s="102"/>
      <c r="C314" s="101"/>
      <c r="D314" s="343" t="str">
        <f t="shared" si="51"/>
        <v/>
      </c>
      <c r="E314" s="102"/>
      <c r="F314" s="102"/>
      <c r="G314" s="102"/>
      <c r="H314" s="102"/>
      <c r="I314" s="102"/>
      <c r="J314" s="102"/>
      <c r="K314" s="102"/>
      <c r="L314" s="102"/>
      <c r="V314" s="67">
        <f t="shared" si="54"/>
        <v>-1</v>
      </c>
      <c r="W314" s="64">
        <f t="shared" si="53"/>
        <v>270</v>
      </c>
      <c r="X314" s="77">
        <f t="shared" si="55"/>
        <v>-269</v>
      </c>
      <c r="Y314" s="77">
        <f t="shared" si="55"/>
        <v>-272</v>
      </c>
    </row>
    <row r="315" spans="1:25" ht="15" x14ac:dyDescent="0.2">
      <c r="A315" s="101"/>
      <c r="B315" s="102"/>
      <c r="C315" s="101"/>
      <c r="D315" s="343" t="str">
        <f t="shared" si="51"/>
        <v/>
      </c>
      <c r="E315" s="102"/>
      <c r="F315" s="102"/>
      <c r="G315" s="102"/>
      <c r="H315" s="102"/>
      <c r="I315" s="102"/>
      <c r="J315" s="102"/>
      <c r="K315" s="102"/>
      <c r="L315" s="102"/>
      <c r="V315" s="67">
        <f t="shared" si="54"/>
        <v>-1</v>
      </c>
      <c r="W315" s="64">
        <f t="shared" si="53"/>
        <v>271</v>
      </c>
      <c r="X315" s="77">
        <f t="shared" si="55"/>
        <v>-270</v>
      </c>
      <c r="Y315" s="77">
        <f t="shared" si="55"/>
        <v>-273</v>
      </c>
    </row>
    <row r="316" spans="1:25" ht="15" x14ac:dyDescent="0.2">
      <c r="A316" s="101"/>
      <c r="B316" s="102"/>
      <c r="C316" s="101"/>
      <c r="D316" s="343" t="str">
        <f t="shared" si="51"/>
        <v/>
      </c>
      <c r="E316" s="102"/>
      <c r="F316" s="102"/>
      <c r="G316" s="102"/>
      <c r="H316" s="102"/>
      <c r="I316" s="102"/>
      <c r="J316" s="102"/>
      <c r="K316" s="102"/>
      <c r="L316" s="102"/>
      <c r="V316" s="67">
        <f t="shared" si="54"/>
        <v>-1</v>
      </c>
      <c r="W316" s="64">
        <f t="shared" si="53"/>
        <v>272</v>
      </c>
      <c r="X316" s="77">
        <f t="shared" si="55"/>
        <v>-271</v>
      </c>
      <c r="Y316" s="77">
        <f t="shared" si="55"/>
        <v>-274</v>
      </c>
    </row>
    <row r="317" spans="1:25" ht="15" x14ac:dyDescent="0.2">
      <c r="A317" s="101"/>
      <c r="B317" s="102"/>
      <c r="C317" s="101"/>
      <c r="D317" s="343" t="str">
        <f t="shared" si="51"/>
        <v/>
      </c>
      <c r="E317" s="102"/>
      <c r="F317" s="102"/>
      <c r="G317" s="102"/>
      <c r="H317" s="102"/>
      <c r="I317" s="102"/>
      <c r="J317" s="102"/>
      <c r="K317" s="102"/>
      <c r="L317" s="102"/>
      <c r="V317" s="67">
        <f t="shared" si="54"/>
        <v>-1</v>
      </c>
      <c r="W317" s="64">
        <f t="shared" si="53"/>
        <v>273</v>
      </c>
      <c r="X317" s="77">
        <f t="shared" si="55"/>
        <v>-272</v>
      </c>
      <c r="Y317" s="77">
        <f t="shared" si="55"/>
        <v>-275</v>
      </c>
    </row>
    <row r="318" spans="1:25" ht="15" x14ac:dyDescent="0.2">
      <c r="A318" s="101"/>
      <c r="B318" s="102"/>
      <c r="C318" s="101"/>
      <c r="D318" s="343" t="str">
        <f t="shared" si="51"/>
        <v/>
      </c>
      <c r="E318" s="102"/>
      <c r="F318" s="102"/>
      <c r="G318" s="102"/>
      <c r="H318" s="102"/>
      <c r="I318" s="102"/>
      <c r="J318" s="102"/>
      <c r="K318" s="102"/>
      <c r="L318" s="102"/>
      <c r="V318" s="67">
        <f t="shared" si="54"/>
        <v>-1</v>
      </c>
      <c r="W318" s="64">
        <f t="shared" si="53"/>
        <v>274</v>
      </c>
      <c r="X318" s="77">
        <f t="shared" si="55"/>
        <v>-273</v>
      </c>
      <c r="Y318" s="77">
        <f t="shared" si="55"/>
        <v>-276</v>
      </c>
    </row>
    <row r="319" spans="1:25" ht="15" x14ac:dyDescent="0.2">
      <c r="A319" s="101"/>
      <c r="B319" s="102"/>
      <c r="C319" s="101"/>
      <c r="D319" s="343" t="str">
        <f t="shared" si="51"/>
        <v/>
      </c>
      <c r="E319" s="102"/>
      <c r="F319" s="102"/>
      <c r="G319" s="102"/>
      <c r="H319" s="102"/>
      <c r="I319" s="102"/>
      <c r="J319" s="102"/>
      <c r="K319" s="102"/>
      <c r="L319" s="102"/>
      <c r="V319" s="67">
        <f t="shared" si="54"/>
        <v>-1</v>
      </c>
      <c r="W319" s="64">
        <f t="shared" si="53"/>
        <v>275</v>
      </c>
      <c r="X319" s="77">
        <f t="shared" si="55"/>
        <v>-274</v>
      </c>
      <c r="Y319" s="77">
        <f t="shared" si="55"/>
        <v>-277</v>
      </c>
    </row>
    <row r="320" spans="1:25" ht="15" x14ac:dyDescent="0.2">
      <c r="A320" s="101"/>
      <c r="B320" s="102"/>
      <c r="C320" s="101"/>
      <c r="D320" s="343" t="str">
        <f t="shared" si="51"/>
        <v/>
      </c>
      <c r="E320" s="102"/>
      <c r="F320" s="102"/>
      <c r="G320" s="102"/>
      <c r="H320" s="102"/>
      <c r="I320" s="102"/>
      <c r="J320" s="102"/>
      <c r="K320" s="102"/>
      <c r="L320" s="102"/>
      <c r="V320" s="67">
        <f t="shared" si="54"/>
        <v>-1</v>
      </c>
      <c r="W320" s="64">
        <f t="shared" si="53"/>
        <v>276</v>
      </c>
      <c r="X320" s="77">
        <f t="shared" si="55"/>
        <v>-275</v>
      </c>
      <c r="Y320" s="77">
        <f t="shared" si="55"/>
        <v>-278</v>
      </c>
    </row>
    <row r="321" spans="1:25" ht="15" x14ac:dyDescent="0.2">
      <c r="A321" s="101"/>
      <c r="B321" s="102"/>
      <c r="C321" s="101"/>
      <c r="D321" s="343" t="str">
        <f t="shared" si="51"/>
        <v/>
      </c>
      <c r="E321" s="102"/>
      <c r="F321" s="102"/>
      <c r="G321" s="102"/>
      <c r="H321" s="102"/>
      <c r="I321" s="102"/>
      <c r="J321" s="102"/>
      <c r="K321" s="102"/>
      <c r="L321" s="102"/>
      <c r="V321" s="67">
        <f t="shared" si="54"/>
        <v>-1</v>
      </c>
      <c r="W321" s="64">
        <f t="shared" si="53"/>
        <v>277</v>
      </c>
      <c r="X321" s="77">
        <f t="shared" si="55"/>
        <v>-276</v>
      </c>
      <c r="Y321" s="77">
        <f t="shared" si="55"/>
        <v>-279</v>
      </c>
    </row>
    <row r="322" spans="1:25" ht="15" x14ac:dyDescent="0.2">
      <c r="A322" s="101"/>
      <c r="B322" s="102"/>
      <c r="C322" s="101"/>
      <c r="D322" s="343" t="str">
        <f t="shared" si="51"/>
        <v/>
      </c>
      <c r="E322" s="102"/>
      <c r="F322" s="102"/>
      <c r="G322" s="102"/>
      <c r="H322" s="102"/>
      <c r="I322" s="102"/>
      <c r="J322" s="102"/>
      <c r="K322" s="102"/>
      <c r="L322" s="102"/>
      <c r="V322" s="67">
        <f t="shared" si="54"/>
        <v>-1</v>
      </c>
      <c r="W322" s="64">
        <f t="shared" si="53"/>
        <v>278</v>
      </c>
      <c r="X322" s="77">
        <f t="shared" ref="X322:Y332" si="56">X321-1</f>
        <v>-277</v>
      </c>
      <c r="Y322" s="77">
        <f t="shared" si="56"/>
        <v>-280</v>
      </c>
    </row>
    <row r="323" spans="1:25" ht="15" x14ac:dyDescent="0.2">
      <c r="A323" s="101"/>
      <c r="B323" s="102"/>
      <c r="C323" s="101"/>
      <c r="D323" s="343" t="str">
        <f t="shared" si="51"/>
        <v/>
      </c>
      <c r="E323" s="102"/>
      <c r="F323" s="102"/>
      <c r="G323" s="102"/>
      <c r="H323" s="102"/>
      <c r="I323" s="102"/>
      <c r="J323" s="102"/>
      <c r="K323" s="102"/>
      <c r="L323" s="102"/>
      <c r="V323" s="67">
        <f t="shared" si="54"/>
        <v>-1</v>
      </c>
      <c r="W323" s="64">
        <f t="shared" si="53"/>
        <v>279</v>
      </c>
      <c r="X323" s="77">
        <f t="shared" si="56"/>
        <v>-278</v>
      </c>
      <c r="Y323" s="77">
        <f t="shared" si="56"/>
        <v>-281</v>
      </c>
    </row>
    <row r="324" spans="1:25" ht="15" x14ac:dyDescent="0.2">
      <c r="A324" s="101"/>
      <c r="B324" s="102"/>
      <c r="C324" s="101"/>
      <c r="D324" s="343" t="str">
        <f t="shared" si="51"/>
        <v/>
      </c>
      <c r="E324" s="102"/>
      <c r="F324" s="102"/>
      <c r="G324" s="102"/>
      <c r="H324" s="102"/>
      <c r="I324" s="102"/>
      <c r="J324" s="102"/>
      <c r="K324" s="102"/>
      <c r="L324" s="102"/>
      <c r="V324" s="67">
        <f t="shared" si="54"/>
        <v>-1</v>
      </c>
      <c r="W324" s="64">
        <f t="shared" si="53"/>
        <v>280</v>
      </c>
      <c r="X324" s="77">
        <f t="shared" si="56"/>
        <v>-279</v>
      </c>
      <c r="Y324" s="77">
        <f t="shared" si="56"/>
        <v>-282</v>
      </c>
    </row>
    <row r="325" spans="1:25" ht="15" x14ac:dyDescent="0.2">
      <c r="A325" s="101"/>
      <c r="B325" s="102"/>
      <c r="C325" s="101"/>
      <c r="D325" s="343" t="str">
        <f t="shared" si="51"/>
        <v/>
      </c>
      <c r="E325" s="102"/>
      <c r="F325" s="102"/>
      <c r="G325" s="102"/>
      <c r="H325" s="102"/>
      <c r="I325" s="102"/>
      <c r="J325" s="102"/>
      <c r="K325" s="102"/>
      <c r="L325" s="102"/>
      <c r="V325" s="67">
        <f t="shared" si="54"/>
        <v>-1</v>
      </c>
      <c r="W325" s="64">
        <f t="shared" si="53"/>
        <v>281</v>
      </c>
      <c r="X325" s="77">
        <f t="shared" si="56"/>
        <v>-280</v>
      </c>
      <c r="Y325" s="77">
        <f t="shared" si="56"/>
        <v>-283</v>
      </c>
    </row>
    <row r="326" spans="1:25" ht="15" x14ac:dyDescent="0.2">
      <c r="A326" s="101"/>
      <c r="B326" s="102"/>
      <c r="C326" s="101"/>
      <c r="D326" s="343" t="str">
        <f t="shared" si="51"/>
        <v/>
      </c>
      <c r="E326" s="102"/>
      <c r="F326" s="102"/>
      <c r="G326" s="102"/>
      <c r="H326" s="102"/>
      <c r="I326" s="102"/>
      <c r="J326" s="102"/>
      <c r="K326" s="102"/>
      <c r="L326" s="102"/>
      <c r="V326" s="67">
        <f t="shared" si="54"/>
        <v>-1</v>
      </c>
      <c r="W326" s="64">
        <f t="shared" si="53"/>
        <v>282</v>
      </c>
      <c r="X326" s="77">
        <f t="shared" si="56"/>
        <v>-281</v>
      </c>
      <c r="Y326" s="77">
        <f t="shared" si="56"/>
        <v>-284</v>
      </c>
    </row>
    <row r="327" spans="1:25" ht="15" x14ac:dyDescent="0.2">
      <c r="A327" s="101"/>
      <c r="B327" s="102"/>
      <c r="C327" s="101"/>
      <c r="D327" s="343" t="str">
        <f t="shared" si="51"/>
        <v/>
      </c>
      <c r="E327" s="102"/>
      <c r="F327" s="102"/>
      <c r="G327" s="102"/>
      <c r="H327" s="102"/>
      <c r="I327" s="102"/>
      <c r="J327" s="102"/>
      <c r="K327" s="102"/>
      <c r="L327" s="102"/>
      <c r="V327" s="67">
        <f t="shared" si="54"/>
        <v>-1</v>
      </c>
      <c r="W327" s="64">
        <f t="shared" si="53"/>
        <v>283</v>
      </c>
      <c r="X327" s="77">
        <f t="shared" si="56"/>
        <v>-282</v>
      </c>
      <c r="Y327" s="77">
        <f t="shared" si="56"/>
        <v>-285</v>
      </c>
    </row>
    <row r="328" spans="1:25" ht="15" x14ac:dyDescent="0.2">
      <c r="A328" s="101"/>
      <c r="B328" s="102"/>
      <c r="C328" s="101"/>
      <c r="D328" s="343" t="str">
        <f t="shared" si="51"/>
        <v/>
      </c>
      <c r="E328" s="102"/>
      <c r="F328" s="102"/>
      <c r="G328" s="102"/>
      <c r="H328" s="102"/>
      <c r="I328" s="102"/>
      <c r="J328" s="102"/>
      <c r="K328" s="102"/>
      <c r="L328" s="102"/>
      <c r="V328" s="67">
        <f t="shared" si="54"/>
        <v>-1</v>
      </c>
      <c r="W328" s="64">
        <f t="shared" si="53"/>
        <v>284</v>
      </c>
      <c r="X328" s="77">
        <f t="shared" si="56"/>
        <v>-283</v>
      </c>
      <c r="Y328" s="77">
        <f t="shared" si="56"/>
        <v>-286</v>
      </c>
    </row>
    <row r="329" spans="1:25" ht="15" x14ac:dyDescent="0.2">
      <c r="A329" s="101"/>
      <c r="B329" s="102"/>
      <c r="C329" s="101"/>
      <c r="D329" s="343" t="str">
        <f t="shared" si="51"/>
        <v/>
      </c>
      <c r="E329" s="102"/>
      <c r="F329" s="102"/>
      <c r="G329" s="102"/>
      <c r="H329" s="102"/>
      <c r="I329" s="102"/>
      <c r="J329" s="102"/>
      <c r="K329" s="102"/>
      <c r="L329" s="102"/>
      <c r="V329" s="67">
        <f t="shared" si="54"/>
        <v>-1</v>
      </c>
      <c r="W329" s="64">
        <f t="shared" si="53"/>
        <v>285</v>
      </c>
      <c r="X329" s="77">
        <f t="shared" si="56"/>
        <v>-284</v>
      </c>
      <c r="Y329" s="77">
        <f t="shared" si="56"/>
        <v>-287</v>
      </c>
    </row>
    <row r="330" spans="1:25" ht="15" x14ac:dyDescent="0.2">
      <c r="A330" s="101"/>
      <c r="B330" s="102"/>
      <c r="C330" s="101"/>
      <c r="D330" s="343" t="str">
        <f t="shared" si="51"/>
        <v/>
      </c>
      <c r="E330" s="102"/>
      <c r="F330" s="102"/>
      <c r="G330" s="102"/>
      <c r="H330" s="102"/>
      <c r="I330" s="102"/>
      <c r="J330" s="102"/>
      <c r="K330" s="102"/>
      <c r="L330" s="102"/>
      <c r="V330" s="67">
        <f t="shared" si="54"/>
        <v>-1</v>
      </c>
      <c r="W330" s="64">
        <f t="shared" si="53"/>
        <v>286</v>
      </c>
      <c r="X330" s="77">
        <f t="shared" si="56"/>
        <v>-285</v>
      </c>
      <c r="Y330" s="77">
        <f t="shared" si="56"/>
        <v>-288</v>
      </c>
    </row>
    <row r="331" spans="1:25" ht="15" x14ac:dyDescent="0.2">
      <c r="A331" s="101"/>
      <c r="B331" s="102"/>
      <c r="C331" s="101"/>
      <c r="D331" s="343" t="str">
        <f t="shared" si="51"/>
        <v/>
      </c>
      <c r="E331" s="102"/>
      <c r="F331" s="102"/>
      <c r="G331" s="102"/>
      <c r="H331" s="102"/>
      <c r="I331" s="102"/>
      <c r="J331" s="102"/>
      <c r="K331" s="102"/>
      <c r="L331" s="102"/>
      <c r="V331" s="67">
        <f t="shared" si="54"/>
        <v>-1</v>
      </c>
      <c r="W331" s="64">
        <f t="shared" si="53"/>
        <v>287</v>
      </c>
      <c r="X331" s="77">
        <f t="shared" si="56"/>
        <v>-286</v>
      </c>
      <c r="Y331" s="77">
        <f t="shared" si="56"/>
        <v>-289</v>
      </c>
    </row>
    <row r="332" spans="1:25" ht="15" x14ac:dyDescent="0.2">
      <c r="A332" s="345"/>
      <c r="B332" s="345"/>
      <c r="C332" s="345"/>
      <c r="D332" s="343" t="str">
        <f t="shared" si="51"/>
        <v/>
      </c>
      <c r="E332" s="345"/>
      <c r="F332" s="346"/>
      <c r="G332" s="346"/>
      <c r="H332" s="346"/>
      <c r="I332" s="347"/>
      <c r="J332" s="347"/>
      <c r="K332" s="347"/>
      <c r="L332" s="347"/>
      <c r="V332" s="67">
        <f t="shared" si="54"/>
        <v>-1</v>
      </c>
      <c r="W332" s="64">
        <f t="shared" si="53"/>
        <v>288</v>
      </c>
      <c r="X332" s="77">
        <f t="shared" si="56"/>
        <v>-287</v>
      </c>
      <c r="Y332" s="77">
        <f t="shared" si="56"/>
        <v>-290</v>
      </c>
    </row>
  </sheetData>
  <sheetProtection algorithmName="SHA-512" hashValue="oCEM/a5MNbka0kRw3GlS0EW9S9fSBY9pwQ6o7jq0s/j75ovBB+4Px2+QWBGq1EwvosyyRTh5M383yrmey5uwHg==" saltValue="sdJS8HR8YAJhI2vUECHlvw==" spinCount="100000" sheet="1" objects="1" scenarios="1"/>
  <mergeCells count="5">
    <mergeCell ref="A10:I10"/>
    <mergeCell ref="A11:I11"/>
    <mergeCell ref="A12:I12"/>
    <mergeCell ref="A13:I13"/>
    <mergeCell ref="A26:L26"/>
  </mergeCells>
  <conditionalFormatting sqref="A29:A331">
    <cfRule type="cellIs" dxfId="226" priority="4" stopIfTrue="1" operator="lessThanOrEqual">
      <formula>0</formula>
    </cfRule>
  </conditionalFormatting>
  <conditionalFormatting sqref="H22">
    <cfRule type="cellIs" dxfId="225" priority="3" stopIfTrue="1" operator="lessThan">
      <formula>$J$22</formula>
    </cfRule>
  </conditionalFormatting>
  <conditionalFormatting sqref="H20">
    <cfRule type="cellIs" dxfId="224" priority="2" stopIfTrue="1" operator="lessThan">
      <formula>6</formula>
    </cfRule>
  </conditionalFormatting>
  <conditionalFormatting sqref="H21">
    <cfRule type="cellIs" dxfId="223" priority="1" stopIfTrue="1" operator="lessThan">
      <formula>6</formula>
    </cfRule>
  </conditionalFormatting>
  <hyperlinks>
    <hyperlink ref="K10" r:id="rId1" xr:uid="{99D292C5-C40F-42AE-9ABE-CEC726299E01}"/>
    <hyperlink ref="K11" r:id="rId2" xr:uid="{0029CABB-F7C6-4903-8D71-58931EBF9EAE}"/>
    <hyperlink ref="K12" r:id="rId3" xr:uid="{AA17D471-109F-4065-BB70-008FD992E19E}"/>
    <hyperlink ref="K13" r:id="rId4" xr:uid="{EE1D507E-5305-46E5-A4DB-FABEA58BA5E6}"/>
  </hyperlinks>
  <pageMargins left="0.7" right="0.7" top="0.75" bottom="0.75" header="0.3" footer="0.3"/>
  <pageSetup scale="54" fitToHeight="0" orientation="portrait" r:id="rId5"/>
  <headerFooter>
    <oddHeader>&amp;L&amp;"Arial,Bold"CULTEC&amp;"Arial,Regular"&amp;8
P.O. Box 280
Brookfield, CT 06804 USA&amp;R&amp;8 203-775-4416
CT-Tech@cultec.com
www.cultec.com</oddHeader>
    <oddFooter>&amp;L&amp;8Created on: &amp;D&amp;C&amp;8Copyright CULTEC. All Rights Reserved&amp;R&amp;8CULTEC Incremental Storage Calculator 10-23</oddFooter>
  </headerFooter>
  <drawing r:id="rId6"/>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7:AE332"/>
  <sheetViews>
    <sheetView showGridLines="0" zoomScaleNormal="100" workbookViewId="0">
      <selection activeCell="A10" sqref="A10:P10"/>
    </sheetView>
  </sheetViews>
  <sheetFormatPr defaultRowHeight="12.75" x14ac:dyDescent="0.2"/>
  <cols>
    <col min="1" max="2" width="13" style="71" customWidth="1"/>
    <col min="3" max="5" width="12.140625" style="71" customWidth="1"/>
    <col min="6" max="7" width="14.140625" style="71" customWidth="1"/>
    <col min="8" max="8" width="12.28515625" style="123" bestFit="1" customWidth="1"/>
    <col min="9" max="9" width="14.28515625" style="122" customWidth="1"/>
    <col min="10" max="11" width="15.28515625" style="122" customWidth="1"/>
    <col min="12" max="12" width="12.7109375" style="122" customWidth="1"/>
    <col min="13" max="13" width="16.85546875" style="122" bestFit="1" customWidth="1"/>
    <col min="14" max="14" width="9.28515625" style="71" customWidth="1"/>
    <col min="15" max="15" width="9.28515625" style="71" hidden="1" customWidth="1"/>
    <col min="16" max="16" width="15.85546875" style="71" hidden="1" customWidth="1"/>
    <col min="17" max="17" width="9.140625" style="71" hidden="1" customWidth="1"/>
    <col min="18" max="18" width="8.5703125" style="71" hidden="1" customWidth="1"/>
    <col min="19" max="19" width="11.85546875" style="71" hidden="1" customWidth="1"/>
    <col min="20" max="20" width="11.140625" style="71" hidden="1" customWidth="1"/>
    <col min="21" max="31" width="9.140625" style="71" hidden="1" customWidth="1"/>
    <col min="32" max="33" width="0" style="71" hidden="1" customWidth="1"/>
    <col min="34" max="16384" width="9.140625" style="71"/>
  </cols>
  <sheetData>
    <row r="7" spans="1:16" x14ac:dyDescent="0.2">
      <c r="A7" s="137"/>
      <c r="B7" s="137"/>
      <c r="H7" s="71"/>
      <c r="I7" s="169"/>
      <c r="J7" s="169"/>
      <c r="K7" s="169"/>
      <c r="L7" s="167"/>
      <c r="M7" s="167"/>
      <c r="N7" s="122"/>
    </row>
    <row r="8" spans="1:16" ht="28.5" customHeight="1" x14ac:dyDescent="0.2">
      <c r="M8" s="167"/>
      <c r="N8" s="122"/>
    </row>
    <row r="9" spans="1:16" ht="15.75" x14ac:dyDescent="0.25">
      <c r="A9" s="50" t="s">
        <v>40</v>
      </c>
      <c r="B9" s="187"/>
      <c r="H9" s="71"/>
      <c r="I9" s="169"/>
      <c r="J9" s="169"/>
      <c r="K9" s="50" t="s">
        <v>30</v>
      </c>
      <c r="L9" s="167"/>
      <c r="M9" s="167"/>
      <c r="N9" s="122"/>
    </row>
    <row r="10" spans="1:16" x14ac:dyDescent="0.2">
      <c r="A10" s="426"/>
      <c r="B10" s="426"/>
      <c r="C10" s="426"/>
      <c r="D10" s="426"/>
      <c r="E10" s="426"/>
      <c r="F10" s="426"/>
      <c r="G10" s="426"/>
      <c r="H10" s="426"/>
      <c r="I10" s="426"/>
      <c r="J10" s="169"/>
      <c r="K10" s="62" t="s">
        <v>31</v>
      </c>
      <c r="L10" s="167"/>
      <c r="M10" s="167"/>
      <c r="N10" s="122"/>
    </row>
    <row r="11" spans="1:16" x14ac:dyDescent="0.2">
      <c r="A11" s="427"/>
      <c r="B11" s="427"/>
      <c r="C11" s="427"/>
      <c r="D11" s="427"/>
      <c r="E11" s="427"/>
      <c r="F11" s="427"/>
      <c r="G11" s="427"/>
      <c r="H11" s="427"/>
      <c r="I11" s="427"/>
      <c r="J11" s="169"/>
      <c r="K11" s="395" t="s">
        <v>195</v>
      </c>
      <c r="L11" s="167"/>
      <c r="M11" s="167"/>
      <c r="N11" s="122"/>
    </row>
    <row r="12" spans="1:16" x14ac:dyDescent="0.2">
      <c r="A12" s="427"/>
      <c r="B12" s="427"/>
      <c r="C12" s="427"/>
      <c r="D12" s="427"/>
      <c r="E12" s="427"/>
      <c r="F12" s="427"/>
      <c r="G12" s="427"/>
      <c r="H12" s="427"/>
      <c r="I12" s="427"/>
      <c r="J12" s="169"/>
      <c r="K12" s="62" t="s">
        <v>42</v>
      </c>
      <c r="L12" s="167"/>
      <c r="M12" s="167"/>
      <c r="N12" s="122"/>
    </row>
    <row r="13" spans="1:16" s="170" customFormat="1" x14ac:dyDescent="0.2">
      <c r="A13" s="426"/>
      <c r="B13" s="426"/>
      <c r="C13" s="426"/>
      <c r="D13" s="426"/>
      <c r="E13" s="426"/>
      <c r="F13" s="426"/>
      <c r="G13" s="426"/>
      <c r="H13" s="426"/>
      <c r="I13" s="426"/>
      <c r="J13" s="168"/>
      <c r="K13" s="62" t="s">
        <v>114</v>
      </c>
      <c r="L13" s="167"/>
      <c r="M13" s="167"/>
      <c r="N13" s="122"/>
      <c r="O13" s="71"/>
      <c r="P13" s="71"/>
    </row>
    <row r="14" spans="1:16" x14ac:dyDescent="0.2">
      <c r="A14" s="186"/>
      <c r="B14" s="186"/>
      <c r="C14" s="186"/>
      <c r="D14" s="186"/>
      <c r="E14" s="186"/>
      <c r="F14" s="186"/>
      <c r="G14" s="186"/>
      <c r="H14" s="186"/>
      <c r="I14" s="186"/>
      <c r="J14" s="168"/>
      <c r="K14" s="63" t="s">
        <v>115</v>
      </c>
      <c r="L14" s="167"/>
      <c r="M14" s="167"/>
      <c r="N14" s="122"/>
    </row>
    <row r="15" spans="1:16" x14ac:dyDescent="0.2">
      <c r="A15" s="137"/>
      <c r="B15" s="137"/>
      <c r="H15" s="71"/>
      <c r="I15" s="169"/>
      <c r="J15" s="162"/>
      <c r="K15" s="162"/>
    </row>
    <row r="16" spans="1:16" x14ac:dyDescent="0.2">
      <c r="A16" s="166" t="s">
        <v>43</v>
      </c>
      <c r="B16" s="166"/>
      <c r="H16" s="163">
        <f>'Cumulative Volume- Imperial'!C10</f>
        <v>2</v>
      </c>
      <c r="I16" s="158" t="s">
        <v>44</v>
      </c>
      <c r="J16" s="168"/>
      <c r="K16" s="162"/>
      <c r="L16" s="167"/>
    </row>
    <row r="17" spans="1:31" x14ac:dyDescent="0.2">
      <c r="A17" s="165" t="s">
        <v>45</v>
      </c>
      <c r="B17" s="165"/>
      <c r="H17" s="163">
        <f>'Cumulative Volume- Imperial'!C11</f>
        <v>46</v>
      </c>
      <c r="I17" s="158" t="s">
        <v>44</v>
      </c>
      <c r="J17" s="168"/>
      <c r="K17" s="162"/>
      <c r="L17" s="167"/>
    </row>
    <row r="18" spans="1:31" x14ac:dyDescent="0.2">
      <c r="A18" s="166" t="s">
        <v>116</v>
      </c>
      <c r="B18" s="166"/>
      <c r="H18" s="163">
        <f>'Cumulative Volume- Imperial'!N11</f>
        <v>0</v>
      </c>
      <c r="I18" s="158" t="s">
        <v>44</v>
      </c>
      <c r="J18" s="164"/>
      <c r="K18" s="162"/>
    </row>
    <row r="19" spans="1:31" x14ac:dyDescent="0.2">
      <c r="A19" s="165" t="s">
        <v>46</v>
      </c>
      <c r="B19" s="165"/>
      <c r="H19" s="163">
        <f>'Cumulative Volume- Imperial'!C12</f>
        <v>40</v>
      </c>
      <c r="I19" s="158" t="s">
        <v>47</v>
      </c>
      <c r="J19" s="164"/>
      <c r="K19" s="162"/>
      <c r="N19" s="122"/>
    </row>
    <row r="20" spans="1:31" x14ac:dyDescent="0.2">
      <c r="A20" s="71" t="s">
        <v>48</v>
      </c>
      <c r="H20" s="163">
        <f>'Cumulative Volume- Imperial'!C13</f>
        <v>9</v>
      </c>
      <c r="I20" s="161" t="s">
        <v>49</v>
      </c>
      <c r="J20" s="164"/>
      <c r="K20" s="162"/>
      <c r="N20" s="122"/>
      <c r="U20" s="122"/>
    </row>
    <row r="21" spans="1:31" x14ac:dyDescent="0.2">
      <c r="A21" s="71" t="s">
        <v>50</v>
      </c>
      <c r="H21" s="163">
        <f>'Cumulative Volume- Imperial'!C14</f>
        <v>12</v>
      </c>
      <c r="I21" s="158" t="s">
        <v>49</v>
      </c>
      <c r="J21" s="162"/>
      <c r="K21" s="162"/>
      <c r="N21" s="122"/>
    </row>
    <row r="22" spans="1:31" ht="12.75" customHeight="1" x14ac:dyDescent="0.2">
      <c r="A22" s="122" t="s">
        <v>51</v>
      </c>
      <c r="B22" s="122"/>
      <c r="H22" s="159">
        <f>'Cumulative Volume- Imperial'!C15</f>
        <v>1422.75</v>
      </c>
      <c r="I22" s="161" t="s">
        <v>52</v>
      </c>
      <c r="J22" s="160">
        <f>R37</f>
        <v>1422.75</v>
      </c>
      <c r="K22" s="160" t="s">
        <v>53</v>
      </c>
      <c r="M22" s="156"/>
      <c r="N22" s="156"/>
      <c r="O22" s="156"/>
    </row>
    <row r="23" spans="1:31" ht="12.75" customHeight="1" x14ac:dyDescent="0.2">
      <c r="A23" s="71" t="s">
        <v>54</v>
      </c>
      <c r="H23" s="159">
        <f>'Cumulative Volume- Imperial'!C16</f>
        <v>0</v>
      </c>
      <c r="I23" s="158" t="s">
        <v>55</v>
      </c>
      <c r="J23" s="71"/>
      <c r="K23" s="157" t="s">
        <v>56</v>
      </c>
      <c r="M23" s="156"/>
      <c r="N23" s="122"/>
      <c r="O23" s="156"/>
    </row>
    <row r="24" spans="1:31" ht="12.75" customHeight="1" x14ac:dyDescent="0.2">
      <c r="H24" s="185"/>
      <c r="I24" s="158"/>
      <c r="J24" s="71"/>
      <c r="K24" s="157" t="s">
        <v>57</v>
      </c>
      <c r="M24" s="156"/>
      <c r="N24" s="122"/>
      <c r="O24" s="156"/>
    </row>
    <row r="25" spans="1:31" x14ac:dyDescent="0.2">
      <c r="M25" s="156"/>
      <c r="N25" s="156"/>
      <c r="O25" s="156"/>
    </row>
    <row r="26" spans="1:31" ht="36" customHeight="1" x14ac:dyDescent="0.2">
      <c r="A26" s="420" t="s">
        <v>117</v>
      </c>
      <c r="B26" s="421"/>
      <c r="C26" s="421"/>
      <c r="D26" s="421"/>
      <c r="E26" s="421"/>
      <c r="F26" s="421"/>
      <c r="G26" s="421"/>
      <c r="H26" s="421"/>
      <c r="I26" s="421"/>
      <c r="J26" s="421"/>
      <c r="K26" s="421"/>
      <c r="L26" s="422"/>
      <c r="N26" s="122"/>
    </row>
    <row r="27" spans="1:31" ht="68.25" customHeight="1" thickBot="1" x14ac:dyDescent="0.25">
      <c r="A27" s="155" t="s">
        <v>58</v>
      </c>
      <c r="B27" s="153" t="s">
        <v>118</v>
      </c>
      <c r="C27" s="153" t="s">
        <v>119</v>
      </c>
      <c r="D27" s="153" t="s">
        <v>120</v>
      </c>
      <c r="E27" s="153" t="s">
        <v>121</v>
      </c>
      <c r="F27" s="153" t="s">
        <v>75</v>
      </c>
      <c r="G27" s="153" t="s">
        <v>122</v>
      </c>
      <c r="H27" s="153" t="s">
        <v>123</v>
      </c>
      <c r="I27" s="153" t="s">
        <v>59</v>
      </c>
      <c r="J27" s="154" t="s">
        <v>60</v>
      </c>
      <c r="K27" s="153" t="s">
        <v>61</v>
      </c>
      <c r="L27" s="152" t="s">
        <v>62</v>
      </c>
      <c r="S27" s="184" t="s">
        <v>79</v>
      </c>
      <c r="T27" s="71">
        <f>COUNTIF(X33:X129,"&gt;0")</f>
        <v>12</v>
      </c>
      <c r="AE27" s="71" t="s">
        <v>124</v>
      </c>
    </row>
    <row r="28" spans="1:31" ht="19.5" customHeight="1" x14ac:dyDescent="0.2">
      <c r="A28" s="148" t="s">
        <v>63</v>
      </c>
      <c r="B28" s="146" t="s">
        <v>109</v>
      </c>
      <c r="C28" s="146" t="s">
        <v>109</v>
      </c>
      <c r="D28" s="146" t="s">
        <v>109</v>
      </c>
      <c r="E28" s="146" t="s">
        <v>109</v>
      </c>
      <c r="F28" s="146" t="s">
        <v>109</v>
      </c>
      <c r="G28" s="146" t="s">
        <v>109</v>
      </c>
      <c r="H28" s="146" t="s">
        <v>109</v>
      </c>
      <c r="I28" s="146" t="s">
        <v>109</v>
      </c>
      <c r="J28" s="146" t="s">
        <v>109</v>
      </c>
      <c r="K28" s="146" t="s">
        <v>109</v>
      </c>
      <c r="L28" s="145" t="s">
        <v>55</v>
      </c>
      <c r="P28" s="71" t="s">
        <v>125</v>
      </c>
      <c r="R28" s="143">
        <f>H16*2</f>
        <v>4</v>
      </c>
      <c r="S28" s="142">
        <v>2</v>
      </c>
      <c r="AA28" s="348">
        <v>0.02</v>
      </c>
      <c r="AB28" s="149">
        <v>1</v>
      </c>
      <c r="AC28" s="176"/>
      <c r="AD28" s="176"/>
      <c r="AE28" s="351">
        <v>0.01</v>
      </c>
    </row>
    <row r="29" spans="1:31" x14ac:dyDescent="0.2">
      <c r="A29" s="181">
        <f>T40</f>
        <v>69</v>
      </c>
      <c r="B29" s="124">
        <f t="shared" ref="B29:B60" si="0">IF(A29&lt;=0,"",IF(V33&gt;=1,LOOKUP(V33,AB$28:AB$75,AE$28:AE$75),0))</f>
        <v>0</v>
      </c>
      <c r="C29" s="126">
        <f t="shared" ref="C29:C60" si="1">IF(A29&lt;=0,"",IF(V33&gt;=1,LOOKUP(V33,AB$28:AB$75,AA$28:AA$75),0))</f>
        <v>0</v>
      </c>
      <c r="D29" s="126">
        <f t="shared" ref="D29:D60" si="2">IF(A29&lt;=0,"",IF(V33&gt;=37,LOOKUP(V33,AB$64:AB$75,AC$64:AC$75),0))</f>
        <v>0</v>
      </c>
      <c r="E29" s="124">
        <f>IF(A29=0,0,IF(A29&lt;0,"",B29*$R$35))</f>
        <v>0</v>
      </c>
      <c r="F29" s="124">
        <f>IF(A29=0,0,IF(A29&lt;0,"",C29*$R$34))</f>
        <v>0</v>
      </c>
      <c r="G29" s="124">
        <f>IF(A29=0,0,IF(A29&lt;0,"",E29+F29))</f>
        <v>0</v>
      </c>
      <c r="H29" s="124">
        <f>IF(A29=0,0,IF(A29&lt;0,"",D29*$R$36))</f>
        <v>0</v>
      </c>
      <c r="I29" s="124">
        <f>IF(A29=0,0,IF(A29&lt;0,"",((H$22*1/12)-F29-E29-H29)*S$42))</f>
        <v>47.425000000000004</v>
      </c>
      <c r="J29" s="124">
        <f>IF(A29=0,0,IF(A29&lt;0,"",E29+F29+I29+H29))</f>
        <v>47.425000000000004</v>
      </c>
      <c r="K29" s="124">
        <f>IF(A29=0,0,IF(A29&lt;0,"",IF(A29=1,I29,J29+K30)))</f>
        <v>5067.345000000003</v>
      </c>
      <c r="L29" s="124">
        <f>IF(A29&lt;0,"",ROUND($H$23+(A29/12),2))</f>
        <v>5.75</v>
      </c>
      <c r="P29" s="71" t="s">
        <v>126</v>
      </c>
      <c r="R29" s="143">
        <f>H17</f>
        <v>46</v>
      </c>
      <c r="S29" s="142">
        <f>44/12</f>
        <v>3.6666666666666665</v>
      </c>
      <c r="AA29" s="349">
        <v>0.05</v>
      </c>
      <c r="AB29" s="134">
        <v>2</v>
      </c>
      <c r="AC29" s="176"/>
      <c r="AD29" s="176"/>
      <c r="AE29" s="352">
        <v>1.4999999999999999E-2</v>
      </c>
    </row>
    <row r="30" spans="1:31" x14ac:dyDescent="0.2">
      <c r="A30" s="126">
        <f t="shared" ref="A30:A61" si="3">IF(V33=0,0,IF(A29=" ","",A29-1))</f>
        <v>68</v>
      </c>
      <c r="B30" s="124">
        <f t="shared" si="0"/>
        <v>0</v>
      </c>
      <c r="C30" s="126">
        <f t="shared" si="1"/>
        <v>0</v>
      </c>
      <c r="D30" s="126">
        <f t="shared" si="2"/>
        <v>0</v>
      </c>
      <c r="E30" s="124">
        <f t="shared" ref="E30:E93" si="4">IF(A30=0,0,IF(A30&lt;0,"",B30*$R$35))</f>
        <v>0</v>
      </c>
      <c r="F30" s="124">
        <f t="shared" ref="F30:F93" si="5">IF(A30=0,0,IF(A30&lt;0,"",C30*$R$34))</f>
        <v>0</v>
      </c>
      <c r="G30" s="124">
        <f t="shared" ref="G30:G93" si="6">IF(A30=0,0,IF(A30&lt;0,"",E30+F30))</f>
        <v>0</v>
      </c>
      <c r="H30" s="124">
        <f t="shared" ref="H30:H93" si="7">IF(A30=0,0,IF(A30&lt;0,"",D30*$R$36))</f>
        <v>0</v>
      </c>
      <c r="I30" s="124">
        <f t="shared" ref="I30:I93" si="8">IF(A30=0,0,IF(A30&lt;0,"",((H$22*1/12)-F30-E30-H30)*S$42))</f>
        <v>47.425000000000004</v>
      </c>
      <c r="J30" s="124">
        <f t="shared" ref="J30:J93" si="9">IF(A30=0,0,IF(A30&lt;0,"",E30+F30+I30+H30))</f>
        <v>47.425000000000004</v>
      </c>
      <c r="K30" s="124">
        <f t="shared" ref="K30:K93" si="10">IF(A30=0,0,IF(A30&lt;0,"",IF(A30=1,I30,J30+K31)))</f>
        <v>5019.9200000000028</v>
      </c>
      <c r="L30" s="124">
        <f t="shared" ref="L30:L93" si="11">IF(A30&lt;0,"",ROUND($H$23+(A30/12),2))</f>
        <v>5.67</v>
      </c>
      <c r="P30" s="71" t="s">
        <v>82</v>
      </c>
      <c r="R30" s="142">
        <v>1</v>
      </c>
      <c r="AA30" s="349">
        <v>7.0000000000000007E-2</v>
      </c>
      <c r="AB30" s="134">
        <v>3</v>
      </c>
      <c r="AC30" s="176"/>
      <c r="AD30" s="176"/>
      <c r="AE30" s="352">
        <v>0.02</v>
      </c>
    </row>
    <row r="31" spans="1:31" x14ac:dyDescent="0.2">
      <c r="A31" s="126">
        <f t="shared" si="3"/>
        <v>67</v>
      </c>
      <c r="B31" s="124">
        <f t="shared" si="0"/>
        <v>0</v>
      </c>
      <c r="C31" s="126">
        <f t="shared" si="1"/>
        <v>0</v>
      </c>
      <c r="D31" s="126">
        <f t="shared" si="2"/>
        <v>0</v>
      </c>
      <c r="E31" s="124">
        <f t="shared" si="4"/>
        <v>0</v>
      </c>
      <c r="F31" s="124">
        <f t="shared" si="5"/>
        <v>0</v>
      </c>
      <c r="G31" s="124">
        <f t="shared" si="6"/>
        <v>0</v>
      </c>
      <c r="H31" s="124">
        <f t="shared" si="7"/>
        <v>0</v>
      </c>
      <c r="I31" s="124">
        <f t="shared" si="8"/>
        <v>47.425000000000004</v>
      </c>
      <c r="J31" s="124">
        <f t="shared" si="9"/>
        <v>47.425000000000004</v>
      </c>
      <c r="K31" s="124">
        <f t="shared" si="10"/>
        <v>4972.4950000000026</v>
      </c>
      <c r="L31" s="124">
        <f t="shared" si="11"/>
        <v>5.58</v>
      </c>
      <c r="P31" s="71" t="s">
        <v>83</v>
      </c>
      <c r="R31" s="142">
        <v>0.75</v>
      </c>
      <c r="AA31" s="349">
        <v>0.12</v>
      </c>
      <c r="AB31" s="134">
        <v>4</v>
      </c>
      <c r="AC31" s="176"/>
      <c r="AD31" s="176"/>
      <c r="AE31" s="352">
        <v>2.5000000000000001E-2</v>
      </c>
    </row>
    <row r="32" spans="1:31" x14ac:dyDescent="0.2">
      <c r="A32" s="126">
        <f t="shared" si="3"/>
        <v>66</v>
      </c>
      <c r="B32" s="124">
        <f t="shared" si="0"/>
        <v>0</v>
      </c>
      <c r="C32" s="126">
        <f t="shared" si="1"/>
        <v>0</v>
      </c>
      <c r="D32" s="126">
        <f t="shared" si="2"/>
        <v>0</v>
      </c>
      <c r="E32" s="124">
        <f t="shared" si="4"/>
        <v>0</v>
      </c>
      <c r="F32" s="124">
        <f t="shared" si="5"/>
        <v>0</v>
      </c>
      <c r="G32" s="124">
        <f t="shared" si="6"/>
        <v>0</v>
      </c>
      <c r="H32" s="124">
        <f t="shared" si="7"/>
        <v>0</v>
      </c>
      <c r="I32" s="124">
        <f t="shared" si="8"/>
        <v>47.425000000000004</v>
      </c>
      <c r="J32" s="124">
        <f t="shared" si="9"/>
        <v>47.425000000000004</v>
      </c>
      <c r="K32" s="124">
        <f t="shared" si="10"/>
        <v>4925.0700000000024</v>
      </c>
      <c r="L32" s="124">
        <f t="shared" si="11"/>
        <v>5.5</v>
      </c>
      <c r="P32" s="71" t="s">
        <v>84</v>
      </c>
      <c r="R32" s="142">
        <f>(H16*T43+(2*R30)-R31)</f>
        <v>15.75</v>
      </c>
      <c r="V32" s="122">
        <v>-1</v>
      </c>
      <c r="W32" s="71">
        <v>-1</v>
      </c>
      <c r="X32" s="151" t="s">
        <v>77</v>
      </c>
      <c r="Y32" s="151" t="s">
        <v>78</v>
      </c>
      <c r="AA32" s="349">
        <v>0.16</v>
      </c>
      <c r="AB32" s="134">
        <v>5</v>
      </c>
      <c r="AC32" s="176"/>
      <c r="AD32" s="176"/>
      <c r="AE32" s="352">
        <v>0.03</v>
      </c>
    </row>
    <row r="33" spans="1:31" x14ac:dyDescent="0.2">
      <c r="A33" s="126">
        <f t="shared" si="3"/>
        <v>65</v>
      </c>
      <c r="B33" s="124">
        <f t="shared" si="0"/>
        <v>0</v>
      </c>
      <c r="C33" s="126">
        <f t="shared" si="1"/>
        <v>0</v>
      </c>
      <c r="D33" s="126">
        <f t="shared" si="2"/>
        <v>0</v>
      </c>
      <c r="E33" s="124">
        <f t="shared" si="4"/>
        <v>0</v>
      </c>
      <c r="F33" s="124">
        <f t="shared" si="5"/>
        <v>0</v>
      </c>
      <c r="G33" s="124">
        <f t="shared" si="6"/>
        <v>0</v>
      </c>
      <c r="H33" s="124">
        <f t="shared" si="7"/>
        <v>0</v>
      </c>
      <c r="I33" s="124">
        <f t="shared" si="8"/>
        <v>47.425000000000004</v>
      </c>
      <c r="J33" s="124">
        <f t="shared" si="9"/>
        <v>47.425000000000004</v>
      </c>
      <c r="K33" s="124">
        <f t="shared" si="10"/>
        <v>4877.6450000000023</v>
      </c>
      <c r="L33" s="124">
        <f t="shared" si="11"/>
        <v>5.42</v>
      </c>
      <c r="P33" s="71" t="s">
        <v>85</v>
      </c>
      <c r="R33" s="142">
        <f>((R38*S29)+(2*S28)+(R30*2))</f>
        <v>90.333333333333329</v>
      </c>
      <c r="V33" s="122">
        <f t="shared" ref="V33:V96" si="12">IF(AND(V32&gt;=1,V32&lt;47),V32+1,IF(X33=0,1,IF(V32=47,V32+1,-1)))</f>
        <v>-1</v>
      </c>
      <c r="W33" s="71">
        <f t="shared" ref="W33:W96" si="13">IF(W32&gt;=1,W32+1,IF(X33=0,1,-1))</f>
        <v>-1</v>
      </c>
      <c r="X33" s="127">
        <f>H21</f>
        <v>12</v>
      </c>
      <c r="Y33" s="127">
        <f>H20</f>
        <v>9</v>
      </c>
      <c r="AA33" s="349">
        <v>0.2</v>
      </c>
      <c r="AB33" s="134">
        <v>6</v>
      </c>
      <c r="AC33" s="176"/>
      <c r="AD33" s="176"/>
      <c r="AE33" s="352">
        <v>0.04</v>
      </c>
    </row>
    <row r="34" spans="1:31" x14ac:dyDescent="0.2">
      <c r="A34" s="126">
        <f t="shared" si="3"/>
        <v>64</v>
      </c>
      <c r="B34" s="124">
        <f t="shared" si="0"/>
        <v>0</v>
      </c>
      <c r="C34" s="126">
        <f t="shared" si="1"/>
        <v>0</v>
      </c>
      <c r="D34" s="126">
        <f t="shared" si="2"/>
        <v>0</v>
      </c>
      <c r="E34" s="124">
        <f t="shared" si="4"/>
        <v>0</v>
      </c>
      <c r="F34" s="124">
        <f t="shared" si="5"/>
        <v>0</v>
      </c>
      <c r="G34" s="124">
        <f t="shared" si="6"/>
        <v>0</v>
      </c>
      <c r="H34" s="124">
        <f t="shared" si="7"/>
        <v>0</v>
      </c>
      <c r="I34" s="124">
        <f t="shared" si="8"/>
        <v>47.425000000000004</v>
      </c>
      <c r="J34" s="124">
        <f t="shared" si="9"/>
        <v>47.425000000000004</v>
      </c>
      <c r="K34" s="124">
        <f t="shared" si="10"/>
        <v>4830.2200000000021</v>
      </c>
      <c r="L34" s="124">
        <f t="shared" si="11"/>
        <v>5.33</v>
      </c>
      <c r="P34" s="122" t="s">
        <v>86</v>
      </c>
      <c r="Q34" s="122"/>
      <c r="R34" s="142">
        <f>(R29*S29)</f>
        <v>168.66666666666666</v>
      </c>
      <c r="V34" s="122">
        <f t="shared" si="12"/>
        <v>-1</v>
      </c>
      <c r="W34" s="71">
        <f t="shared" si="13"/>
        <v>-1</v>
      </c>
      <c r="X34" s="127">
        <f t="shared" ref="X34:X97" si="14">X33-1</f>
        <v>11</v>
      </c>
      <c r="Y34" s="127">
        <f t="shared" ref="Y34:Y97" si="15">Y33-1</f>
        <v>8</v>
      </c>
      <c r="AA34" s="349">
        <v>0.22</v>
      </c>
      <c r="AB34" s="134">
        <v>7</v>
      </c>
      <c r="AC34" s="176"/>
      <c r="AD34" s="176"/>
      <c r="AE34" s="352">
        <v>0.05</v>
      </c>
    </row>
    <row r="35" spans="1:31" x14ac:dyDescent="0.2">
      <c r="A35" s="126">
        <f t="shared" si="3"/>
        <v>63</v>
      </c>
      <c r="B35" s="124">
        <f t="shared" si="0"/>
        <v>0</v>
      </c>
      <c r="C35" s="126">
        <f t="shared" si="1"/>
        <v>0</v>
      </c>
      <c r="D35" s="126">
        <f t="shared" si="2"/>
        <v>0</v>
      </c>
      <c r="E35" s="124">
        <f t="shared" si="4"/>
        <v>0</v>
      </c>
      <c r="F35" s="124">
        <f t="shared" si="5"/>
        <v>0</v>
      </c>
      <c r="G35" s="124">
        <f t="shared" si="6"/>
        <v>0</v>
      </c>
      <c r="H35" s="124">
        <f t="shared" si="7"/>
        <v>0</v>
      </c>
      <c r="I35" s="124">
        <f t="shared" si="8"/>
        <v>47.425000000000004</v>
      </c>
      <c r="J35" s="124">
        <f t="shared" si="9"/>
        <v>47.425000000000004</v>
      </c>
      <c r="K35" s="124">
        <f t="shared" si="10"/>
        <v>4782.7950000000019</v>
      </c>
      <c r="L35" s="124">
        <f t="shared" si="11"/>
        <v>5.25</v>
      </c>
      <c r="P35" s="122" t="s">
        <v>127</v>
      </c>
      <c r="Q35" s="122"/>
      <c r="R35" s="142">
        <f>(R28*S28)</f>
        <v>8</v>
      </c>
      <c r="V35" s="122">
        <f t="shared" si="12"/>
        <v>-1</v>
      </c>
      <c r="W35" s="71">
        <f t="shared" si="13"/>
        <v>-1</v>
      </c>
      <c r="X35" s="127">
        <f t="shared" si="14"/>
        <v>10</v>
      </c>
      <c r="Y35" s="127">
        <f t="shared" si="15"/>
        <v>7</v>
      </c>
      <c r="AA35" s="349">
        <v>0.24</v>
      </c>
      <c r="AB35" s="134">
        <v>8</v>
      </c>
      <c r="AC35" s="176"/>
      <c r="AD35" s="176"/>
      <c r="AE35" s="352">
        <v>5.5E-2</v>
      </c>
    </row>
    <row r="36" spans="1:31" x14ac:dyDescent="0.2">
      <c r="A36" s="126">
        <f t="shared" si="3"/>
        <v>62</v>
      </c>
      <c r="B36" s="124">
        <f t="shared" si="0"/>
        <v>0</v>
      </c>
      <c r="C36" s="126">
        <f t="shared" si="1"/>
        <v>0</v>
      </c>
      <c r="D36" s="126">
        <f t="shared" si="2"/>
        <v>0</v>
      </c>
      <c r="E36" s="124">
        <f t="shared" si="4"/>
        <v>0</v>
      </c>
      <c r="F36" s="124">
        <f t="shared" si="5"/>
        <v>0</v>
      </c>
      <c r="G36" s="124">
        <f t="shared" si="6"/>
        <v>0</v>
      </c>
      <c r="H36" s="124">
        <f t="shared" si="7"/>
        <v>0</v>
      </c>
      <c r="I36" s="124">
        <f t="shared" si="8"/>
        <v>47.425000000000004</v>
      </c>
      <c r="J36" s="124">
        <f t="shared" si="9"/>
        <v>47.425000000000004</v>
      </c>
      <c r="K36" s="124">
        <f t="shared" si="10"/>
        <v>4735.3700000000017</v>
      </c>
      <c r="L36" s="124">
        <f t="shared" si="11"/>
        <v>5.17</v>
      </c>
      <c r="P36" s="71" t="s">
        <v>95</v>
      </c>
      <c r="R36" s="142">
        <f>H18*R31</f>
        <v>0</v>
      </c>
      <c r="V36" s="122">
        <f t="shared" si="12"/>
        <v>-1</v>
      </c>
      <c r="W36" s="71">
        <f t="shared" si="13"/>
        <v>-1</v>
      </c>
      <c r="X36" s="127">
        <f t="shared" si="14"/>
        <v>9</v>
      </c>
      <c r="Y36" s="127">
        <f t="shared" si="15"/>
        <v>6</v>
      </c>
      <c r="AA36" s="349">
        <v>0.26999999999999957</v>
      </c>
      <c r="AB36" s="134">
        <v>9</v>
      </c>
      <c r="AC36" s="176"/>
      <c r="AD36" s="176"/>
      <c r="AE36" s="352">
        <v>6.5000000000000002E-2</v>
      </c>
    </row>
    <row r="37" spans="1:31" x14ac:dyDescent="0.2">
      <c r="A37" s="126">
        <f t="shared" si="3"/>
        <v>61</v>
      </c>
      <c r="B37" s="124">
        <f t="shared" si="0"/>
        <v>0</v>
      </c>
      <c r="C37" s="126">
        <f t="shared" si="1"/>
        <v>0</v>
      </c>
      <c r="D37" s="126">
        <f t="shared" si="2"/>
        <v>0</v>
      </c>
      <c r="E37" s="124">
        <f t="shared" si="4"/>
        <v>0</v>
      </c>
      <c r="F37" s="124">
        <f t="shared" si="5"/>
        <v>0</v>
      </c>
      <c r="G37" s="124">
        <f t="shared" si="6"/>
        <v>0</v>
      </c>
      <c r="H37" s="124">
        <f t="shared" si="7"/>
        <v>0</v>
      </c>
      <c r="I37" s="124">
        <f t="shared" si="8"/>
        <v>47.425000000000004</v>
      </c>
      <c r="J37" s="124">
        <f t="shared" si="9"/>
        <v>47.425000000000004</v>
      </c>
      <c r="K37" s="124">
        <f t="shared" si="10"/>
        <v>4687.9450000000015</v>
      </c>
      <c r="L37" s="124">
        <f t="shared" si="11"/>
        <v>5.08</v>
      </c>
      <c r="P37" s="122" t="s">
        <v>87</v>
      </c>
      <c r="R37" s="142">
        <f>R33*R32</f>
        <v>1422.75</v>
      </c>
      <c r="V37" s="122">
        <f t="shared" si="12"/>
        <v>-1</v>
      </c>
      <c r="W37" s="71">
        <f t="shared" si="13"/>
        <v>-1</v>
      </c>
      <c r="X37" s="127">
        <f t="shared" si="14"/>
        <v>8</v>
      </c>
      <c r="Y37" s="127">
        <f t="shared" si="15"/>
        <v>5</v>
      </c>
      <c r="AA37" s="349">
        <v>0.27</v>
      </c>
      <c r="AB37" s="134">
        <v>10</v>
      </c>
      <c r="AC37" s="176"/>
      <c r="AD37" s="176"/>
      <c r="AE37" s="352">
        <v>7.0000000000000007E-2</v>
      </c>
    </row>
    <row r="38" spans="1:31" x14ac:dyDescent="0.2">
      <c r="A38" s="126">
        <f t="shared" si="3"/>
        <v>60</v>
      </c>
      <c r="B38" s="124">
        <f t="shared" si="0"/>
        <v>0</v>
      </c>
      <c r="C38" s="126">
        <f t="shared" si="1"/>
        <v>0</v>
      </c>
      <c r="D38" s="126">
        <f t="shared" si="2"/>
        <v>0</v>
      </c>
      <c r="E38" s="124">
        <f t="shared" si="4"/>
        <v>0</v>
      </c>
      <c r="F38" s="124">
        <f t="shared" si="5"/>
        <v>0</v>
      </c>
      <c r="G38" s="124">
        <f t="shared" si="6"/>
        <v>0</v>
      </c>
      <c r="H38" s="124">
        <f t="shared" si="7"/>
        <v>0</v>
      </c>
      <c r="I38" s="124">
        <f t="shared" si="8"/>
        <v>47.425000000000004</v>
      </c>
      <c r="J38" s="124">
        <f t="shared" si="9"/>
        <v>47.425000000000004</v>
      </c>
      <c r="K38" s="124">
        <f t="shared" si="10"/>
        <v>4640.5200000000013</v>
      </c>
      <c r="L38" s="124">
        <f t="shared" si="11"/>
        <v>5</v>
      </c>
      <c r="P38" s="127">
        <f>H16</f>
        <v>2</v>
      </c>
      <c r="Q38" s="71" t="s">
        <v>88</v>
      </c>
      <c r="R38" s="139">
        <f>H17/H16</f>
        <v>23</v>
      </c>
      <c r="V38" s="122">
        <f t="shared" si="12"/>
        <v>-1</v>
      </c>
      <c r="W38" s="71">
        <f t="shared" si="13"/>
        <v>-1</v>
      </c>
      <c r="X38" s="127">
        <f t="shared" si="14"/>
        <v>7</v>
      </c>
      <c r="Y38" s="127">
        <f t="shared" si="15"/>
        <v>4</v>
      </c>
      <c r="AA38" s="349">
        <v>0.28999999999999998</v>
      </c>
      <c r="AB38" s="134">
        <v>11</v>
      </c>
      <c r="AC38" s="176"/>
      <c r="AD38" s="176"/>
      <c r="AE38" s="352">
        <v>0.08</v>
      </c>
    </row>
    <row r="39" spans="1:31" x14ac:dyDescent="0.2">
      <c r="A39" s="126">
        <f t="shared" si="3"/>
        <v>59</v>
      </c>
      <c r="B39" s="124">
        <f t="shared" si="0"/>
        <v>0</v>
      </c>
      <c r="C39" s="126">
        <f t="shared" si="1"/>
        <v>0</v>
      </c>
      <c r="D39" s="126">
        <f t="shared" si="2"/>
        <v>0</v>
      </c>
      <c r="E39" s="124">
        <f t="shared" si="4"/>
        <v>0</v>
      </c>
      <c r="F39" s="124">
        <f t="shared" si="5"/>
        <v>0</v>
      </c>
      <c r="G39" s="124">
        <f t="shared" si="6"/>
        <v>0</v>
      </c>
      <c r="H39" s="124">
        <f t="shared" si="7"/>
        <v>0</v>
      </c>
      <c r="I39" s="124">
        <f t="shared" si="8"/>
        <v>47.425000000000004</v>
      </c>
      <c r="J39" s="124">
        <f t="shared" si="9"/>
        <v>47.425000000000004</v>
      </c>
      <c r="K39" s="124">
        <f t="shared" si="10"/>
        <v>4593.0950000000012</v>
      </c>
      <c r="L39" s="124">
        <f t="shared" si="11"/>
        <v>4.92</v>
      </c>
      <c r="P39" s="122"/>
      <c r="Q39" s="122"/>
      <c r="T39" s="137" t="s">
        <v>89</v>
      </c>
      <c r="V39" s="122">
        <f t="shared" si="12"/>
        <v>-1</v>
      </c>
      <c r="W39" s="71">
        <f t="shared" si="13"/>
        <v>-1</v>
      </c>
      <c r="X39" s="127">
        <f t="shared" si="14"/>
        <v>6</v>
      </c>
      <c r="Y39" s="127">
        <f t="shared" si="15"/>
        <v>3</v>
      </c>
      <c r="AA39" s="349">
        <v>0.3</v>
      </c>
      <c r="AB39" s="134">
        <v>12</v>
      </c>
      <c r="AC39" s="176"/>
      <c r="AD39" s="176"/>
      <c r="AE39" s="352">
        <v>8.5000000000000006E-2</v>
      </c>
    </row>
    <row r="40" spans="1:31" x14ac:dyDescent="0.2">
      <c r="A40" s="126">
        <f t="shared" si="3"/>
        <v>58</v>
      </c>
      <c r="B40" s="124">
        <f t="shared" si="0"/>
        <v>0</v>
      </c>
      <c r="C40" s="126">
        <f t="shared" si="1"/>
        <v>0</v>
      </c>
      <c r="D40" s="126">
        <f t="shared" si="2"/>
        <v>0</v>
      </c>
      <c r="E40" s="124">
        <f t="shared" si="4"/>
        <v>0</v>
      </c>
      <c r="F40" s="124">
        <f t="shared" si="5"/>
        <v>0</v>
      </c>
      <c r="G40" s="124">
        <f t="shared" si="6"/>
        <v>0</v>
      </c>
      <c r="H40" s="124">
        <f t="shared" si="7"/>
        <v>0</v>
      </c>
      <c r="I40" s="124">
        <f t="shared" si="8"/>
        <v>47.425000000000004</v>
      </c>
      <c r="J40" s="124">
        <f t="shared" si="9"/>
        <v>47.425000000000004</v>
      </c>
      <c r="K40" s="124">
        <f t="shared" si="10"/>
        <v>4545.670000000001</v>
      </c>
      <c r="L40" s="124">
        <f t="shared" si="11"/>
        <v>4.83</v>
      </c>
      <c r="T40" s="138">
        <f>H20+48+H21</f>
        <v>69</v>
      </c>
      <c r="V40" s="122">
        <f t="shared" si="12"/>
        <v>-1</v>
      </c>
      <c r="W40" s="71">
        <f t="shared" si="13"/>
        <v>-1</v>
      </c>
      <c r="X40" s="127">
        <f t="shared" si="14"/>
        <v>5</v>
      </c>
      <c r="Y40" s="127">
        <f t="shared" si="15"/>
        <v>2</v>
      </c>
      <c r="AA40" s="349">
        <v>0.31</v>
      </c>
      <c r="AB40" s="134">
        <v>13</v>
      </c>
      <c r="AC40" s="176"/>
      <c r="AD40" s="176"/>
      <c r="AE40" s="352">
        <v>9.5000000000000001E-2</v>
      </c>
    </row>
    <row r="41" spans="1:31" x14ac:dyDescent="0.2">
      <c r="A41" s="126">
        <f t="shared" si="3"/>
        <v>57</v>
      </c>
      <c r="B41" s="124">
        <f t="shared" si="0"/>
        <v>0.01</v>
      </c>
      <c r="C41" s="126">
        <f t="shared" si="1"/>
        <v>0.02</v>
      </c>
      <c r="D41" s="126">
        <f t="shared" si="2"/>
        <v>0</v>
      </c>
      <c r="E41" s="124">
        <f t="shared" si="4"/>
        <v>0.08</v>
      </c>
      <c r="F41" s="124">
        <f t="shared" si="5"/>
        <v>3.3733333333333331</v>
      </c>
      <c r="G41" s="124">
        <f t="shared" si="6"/>
        <v>3.4533333333333331</v>
      </c>
      <c r="H41" s="124">
        <f t="shared" si="7"/>
        <v>0</v>
      </c>
      <c r="I41" s="124">
        <f t="shared" si="8"/>
        <v>46.043666666666667</v>
      </c>
      <c r="J41" s="124">
        <f t="shared" si="9"/>
        <v>49.497</v>
      </c>
      <c r="K41" s="124">
        <f t="shared" si="10"/>
        <v>4498.2450000000008</v>
      </c>
      <c r="L41" s="124">
        <f t="shared" si="11"/>
        <v>4.75</v>
      </c>
      <c r="S41" s="137" t="s">
        <v>16</v>
      </c>
      <c r="V41" s="122">
        <f t="shared" si="12"/>
        <v>-1</v>
      </c>
      <c r="W41" s="71">
        <f t="shared" si="13"/>
        <v>-1</v>
      </c>
      <c r="X41" s="127">
        <f t="shared" si="14"/>
        <v>4</v>
      </c>
      <c r="Y41" s="127">
        <f t="shared" si="15"/>
        <v>1</v>
      </c>
      <c r="AA41" s="349">
        <v>0.33</v>
      </c>
      <c r="AB41" s="134">
        <v>14</v>
      </c>
      <c r="AC41" s="176"/>
      <c r="AD41" s="176"/>
      <c r="AE41" s="352">
        <v>0.105</v>
      </c>
    </row>
    <row r="42" spans="1:31" x14ac:dyDescent="0.2">
      <c r="A42" s="126">
        <f t="shared" si="3"/>
        <v>56</v>
      </c>
      <c r="B42" s="124">
        <f t="shared" si="0"/>
        <v>1.4999999999999999E-2</v>
      </c>
      <c r="C42" s="126">
        <f t="shared" si="1"/>
        <v>0.05</v>
      </c>
      <c r="D42" s="126">
        <f t="shared" si="2"/>
        <v>0</v>
      </c>
      <c r="E42" s="124">
        <f t="shared" si="4"/>
        <v>0.12</v>
      </c>
      <c r="F42" s="124">
        <f t="shared" si="5"/>
        <v>8.4333333333333336</v>
      </c>
      <c r="G42" s="124">
        <f t="shared" si="6"/>
        <v>8.5533333333333328</v>
      </c>
      <c r="H42" s="124">
        <f t="shared" si="7"/>
        <v>0</v>
      </c>
      <c r="I42" s="124">
        <f t="shared" si="8"/>
        <v>44.003666666666668</v>
      </c>
      <c r="J42" s="124">
        <f t="shared" si="9"/>
        <v>52.557000000000002</v>
      </c>
      <c r="K42" s="124">
        <f t="shared" si="10"/>
        <v>4448.7480000000005</v>
      </c>
      <c r="L42" s="124">
        <f t="shared" si="11"/>
        <v>4.67</v>
      </c>
      <c r="P42" s="122"/>
      <c r="S42" s="137">
        <f>H19/100</f>
        <v>0.4</v>
      </c>
      <c r="T42" s="71" t="s">
        <v>113</v>
      </c>
      <c r="V42" s="122">
        <f t="shared" si="12"/>
        <v>-1</v>
      </c>
      <c r="W42" s="71">
        <f t="shared" si="13"/>
        <v>-1</v>
      </c>
      <c r="X42" s="127">
        <f t="shared" si="14"/>
        <v>3</v>
      </c>
      <c r="Y42" s="127">
        <f t="shared" si="15"/>
        <v>0</v>
      </c>
      <c r="AA42" s="349">
        <v>0.34</v>
      </c>
      <c r="AB42" s="134">
        <v>15</v>
      </c>
      <c r="AC42" s="176"/>
      <c r="AD42" s="176"/>
      <c r="AE42" s="352">
        <v>0.115</v>
      </c>
    </row>
    <row r="43" spans="1:31" x14ac:dyDescent="0.2">
      <c r="A43" s="126">
        <f t="shared" si="3"/>
        <v>55</v>
      </c>
      <c r="B43" s="124">
        <f t="shared" si="0"/>
        <v>0.02</v>
      </c>
      <c r="C43" s="126">
        <f t="shared" si="1"/>
        <v>7.0000000000000007E-2</v>
      </c>
      <c r="D43" s="126">
        <f t="shared" si="2"/>
        <v>0</v>
      </c>
      <c r="E43" s="124">
        <f t="shared" si="4"/>
        <v>0.16</v>
      </c>
      <c r="F43" s="124">
        <f t="shared" si="5"/>
        <v>11.806666666666667</v>
      </c>
      <c r="G43" s="124">
        <f t="shared" si="6"/>
        <v>11.966666666666667</v>
      </c>
      <c r="H43" s="124">
        <f t="shared" si="7"/>
        <v>0</v>
      </c>
      <c r="I43" s="124">
        <f t="shared" si="8"/>
        <v>42.638333333333335</v>
      </c>
      <c r="J43" s="124">
        <f t="shared" si="9"/>
        <v>54.605000000000004</v>
      </c>
      <c r="K43" s="124">
        <f t="shared" si="10"/>
        <v>4396.1910000000007</v>
      </c>
      <c r="L43" s="124">
        <f t="shared" si="11"/>
        <v>4.58</v>
      </c>
      <c r="P43" s="122"/>
      <c r="T43" s="71">
        <v>7.25</v>
      </c>
      <c r="V43" s="122">
        <f t="shared" si="12"/>
        <v>-1</v>
      </c>
      <c r="W43" s="71">
        <f t="shared" si="13"/>
        <v>-1</v>
      </c>
      <c r="X43" s="127">
        <f t="shared" si="14"/>
        <v>2</v>
      </c>
      <c r="Y43" s="127">
        <f t="shared" si="15"/>
        <v>-1</v>
      </c>
      <c r="AA43" s="349">
        <v>0.35</v>
      </c>
      <c r="AB43" s="134">
        <v>16</v>
      </c>
      <c r="AC43" s="176"/>
      <c r="AD43" s="176"/>
      <c r="AE43" s="352">
        <v>0.13</v>
      </c>
    </row>
    <row r="44" spans="1:31" x14ac:dyDescent="0.2">
      <c r="A44" s="126">
        <f t="shared" si="3"/>
        <v>54</v>
      </c>
      <c r="B44" s="124">
        <f t="shared" si="0"/>
        <v>2.5000000000000001E-2</v>
      </c>
      <c r="C44" s="126">
        <f t="shared" si="1"/>
        <v>0.12</v>
      </c>
      <c r="D44" s="126">
        <f t="shared" si="2"/>
        <v>0</v>
      </c>
      <c r="E44" s="124">
        <f t="shared" si="4"/>
        <v>0.2</v>
      </c>
      <c r="F44" s="124">
        <f t="shared" si="5"/>
        <v>20.239999999999998</v>
      </c>
      <c r="G44" s="124">
        <f t="shared" si="6"/>
        <v>20.439999999999998</v>
      </c>
      <c r="H44" s="124">
        <f t="shared" si="7"/>
        <v>0</v>
      </c>
      <c r="I44" s="124">
        <f t="shared" si="8"/>
        <v>39.249000000000002</v>
      </c>
      <c r="J44" s="124">
        <f t="shared" si="9"/>
        <v>59.689</v>
      </c>
      <c r="K44" s="124">
        <f t="shared" si="10"/>
        <v>4341.5860000000011</v>
      </c>
      <c r="L44" s="124">
        <f t="shared" si="11"/>
        <v>4.5</v>
      </c>
      <c r="P44" s="122"/>
      <c r="V44" s="122">
        <f t="shared" si="12"/>
        <v>-1</v>
      </c>
      <c r="W44" s="71">
        <f t="shared" si="13"/>
        <v>-1</v>
      </c>
      <c r="X44" s="127">
        <f t="shared" si="14"/>
        <v>1</v>
      </c>
      <c r="Y44" s="127">
        <f t="shared" si="15"/>
        <v>-2</v>
      </c>
      <c r="AA44" s="349">
        <v>0.35</v>
      </c>
      <c r="AB44" s="134">
        <v>17</v>
      </c>
      <c r="AC44" s="176"/>
      <c r="AD44" s="176"/>
      <c r="AE44" s="352">
        <v>0.14000000000000001</v>
      </c>
    </row>
    <row r="45" spans="1:31" x14ac:dyDescent="0.2">
      <c r="A45" s="126">
        <f t="shared" si="3"/>
        <v>53</v>
      </c>
      <c r="B45" s="124">
        <f t="shared" si="0"/>
        <v>0.03</v>
      </c>
      <c r="C45" s="126">
        <f t="shared" si="1"/>
        <v>0.16</v>
      </c>
      <c r="D45" s="126">
        <f t="shared" si="2"/>
        <v>0</v>
      </c>
      <c r="E45" s="124">
        <f t="shared" si="4"/>
        <v>0.24</v>
      </c>
      <c r="F45" s="124">
        <f t="shared" si="5"/>
        <v>26.986666666666665</v>
      </c>
      <c r="G45" s="124">
        <f t="shared" si="6"/>
        <v>27.226666666666663</v>
      </c>
      <c r="H45" s="124">
        <f t="shared" si="7"/>
        <v>0</v>
      </c>
      <c r="I45" s="124">
        <f t="shared" si="8"/>
        <v>36.534333333333336</v>
      </c>
      <c r="J45" s="124">
        <f t="shared" si="9"/>
        <v>63.760999999999996</v>
      </c>
      <c r="K45" s="124">
        <f t="shared" si="10"/>
        <v>4281.8970000000008</v>
      </c>
      <c r="L45" s="124">
        <f t="shared" si="11"/>
        <v>4.42</v>
      </c>
      <c r="P45" s="122"/>
      <c r="V45" s="122">
        <f t="shared" si="12"/>
        <v>1</v>
      </c>
      <c r="W45" s="71">
        <f t="shared" si="13"/>
        <v>1</v>
      </c>
      <c r="X45" s="127">
        <f t="shared" si="14"/>
        <v>0</v>
      </c>
      <c r="Y45" s="127">
        <f t="shared" si="15"/>
        <v>-3</v>
      </c>
      <c r="AA45" s="349">
        <v>0.36</v>
      </c>
      <c r="AB45" s="134">
        <v>18</v>
      </c>
      <c r="AC45" s="176"/>
      <c r="AD45" s="176"/>
      <c r="AE45" s="352">
        <v>0.15</v>
      </c>
    </row>
    <row r="46" spans="1:31" x14ac:dyDescent="0.2">
      <c r="A46" s="126">
        <f t="shared" si="3"/>
        <v>52</v>
      </c>
      <c r="B46" s="124">
        <f t="shared" si="0"/>
        <v>0.04</v>
      </c>
      <c r="C46" s="126">
        <f t="shared" si="1"/>
        <v>0.2</v>
      </c>
      <c r="D46" s="126">
        <f t="shared" si="2"/>
        <v>0</v>
      </c>
      <c r="E46" s="124">
        <f t="shared" si="4"/>
        <v>0.32</v>
      </c>
      <c r="F46" s="124">
        <f t="shared" si="5"/>
        <v>33.733333333333334</v>
      </c>
      <c r="G46" s="124">
        <f t="shared" si="6"/>
        <v>34.053333333333335</v>
      </c>
      <c r="H46" s="124">
        <f t="shared" si="7"/>
        <v>0</v>
      </c>
      <c r="I46" s="124">
        <f t="shared" si="8"/>
        <v>33.803666666666672</v>
      </c>
      <c r="J46" s="124">
        <f t="shared" si="9"/>
        <v>67.856999999999999</v>
      </c>
      <c r="K46" s="124">
        <f t="shared" si="10"/>
        <v>4218.1360000000004</v>
      </c>
      <c r="L46" s="124">
        <f t="shared" si="11"/>
        <v>4.33</v>
      </c>
      <c r="P46" s="122"/>
      <c r="V46" s="122">
        <f t="shared" si="12"/>
        <v>2</v>
      </c>
      <c r="W46" s="71">
        <f t="shared" si="13"/>
        <v>2</v>
      </c>
      <c r="X46" s="127">
        <f t="shared" si="14"/>
        <v>-1</v>
      </c>
      <c r="Y46" s="127">
        <f t="shared" si="15"/>
        <v>-4</v>
      </c>
      <c r="AA46" s="349">
        <v>0.37</v>
      </c>
      <c r="AB46" s="134">
        <v>19</v>
      </c>
      <c r="AC46" s="176"/>
      <c r="AD46" s="176"/>
      <c r="AE46" s="352">
        <v>0.155</v>
      </c>
    </row>
    <row r="47" spans="1:31" x14ac:dyDescent="0.2">
      <c r="A47" s="126">
        <f t="shared" si="3"/>
        <v>51</v>
      </c>
      <c r="B47" s="124">
        <f t="shared" si="0"/>
        <v>0.05</v>
      </c>
      <c r="C47" s="126">
        <f t="shared" si="1"/>
        <v>0.22</v>
      </c>
      <c r="D47" s="126">
        <f t="shared" si="2"/>
        <v>0</v>
      </c>
      <c r="E47" s="124">
        <f t="shared" si="4"/>
        <v>0.4</v>
      </c>
      <c r="F47" s="124">
        <f t="shared" si="5"/>
        <v>37.106666666666662</v>
      </c>
      <c r="G47" s="124">
        <f t="shared" si="6"/>
        <v>37.506666666666661</v>
      </c>
      <c r="H47" s="124">
        <f t="shared" si="7"/>
        <v>0</v>
      </c>
      <c r="I47" s="124">
        <f t="shared" si="8"/>
        <v>32.422333333333334</v>
      </c>
      <c r="J47" s="124">
        <f t="shared" si="9"/>
        <v>69.929000000000002</v>
      </c>
      <c r="K47" s="124">
        <f t="shared" si="10"/>
        <v>4150.2790000000005</v>
      </c>
      <c r="L47" s="124">
        <f t="shared" si="11"/>
        <v>4.25</v>
      </c>
      <c r="V47" s="122">
        <f t="shared" si="12"/>
        <v>3</v>
      </c>
      <c r="W47" s="71">
        <f t="shared" si="13"/>
        <v>3</v>
      </c>
      <c r="X47" s="127">
        <f t="shared" si="14"/>
        <v>-2</v>
      </c>
      <c r="Y47" s="127">
        <f t="shared" si="15"/>
        <v>-5</v>
      </c>
      <c r="AA47" s="349">
        <v>0.38</v>
      </c>
      <c r="AB47" s="134">
        <v>20</v>
      </c>
      <c r="AC47" s="176"/>
      <c r="AD47" s="180"/>
      <c r="AE47" s="352">
        <v>0.16500000000000001</v>
      </c>
    </row>
    <row r="48" spans="1:31" x14ac:dyDescent="0.2">
      <c r="A48" s="126">
        <f t="shared" si="3"/>
        <v>50</v>
      </c>
      <c r="B48" s="124">
        <f t="shared" si="0"/>
        <v>5.5E-2</v>
      </c>
      <c r="C48" s="126">
        <f t="shared" si="1"/>
        <v>0.24</v>
      </c>
      <c r="D48" s="126">
        <f t="shared" si="2"/>
        <v>0</v>
      </c>
      <c r="E48" s="124">
        <f t="shared" si="4"/>
        <v>0.44</v>
      </c>
      <c r="F48" s="124">
        <f t="shared" si="5"/>
        <v>40.479999999999997</v>
      </c>
      <c r="G48" s="124">
        <f t="shared" si="6"/>
        <v>40.919999999999995</v>
      </c>
      <c r="H48" s="124">
        <f t="shared" si="7"/>
        <v>0</v>
      </c>
      <c r="I48" s="124">
        <f t="shared" si="8"/>
        <v>31.057000000000006</v>
      </c>
      <c r="J48" s="124">
        <f t="shared" si="9"/>
        <v>71.977000000000004</v>
      </c>
      <c r="K48" s="124">
        <f t="shared" si="10"/>
        <v>4080.3500000000004</v>
      </c>
      <c r="L48" s="124">
        <f t="shared" si="11"/>
        <v>4.17</v>
      </c>
      <c r="V48" s="122">
        <f t="shared" si="12"/>
        <v>4</v>
      </c>
      <c r="W48" s="71">
        <f t="shared" si="13"/>
        <v>4</v>
      </c>
      <c r="X48" s="127">
        <f t="shared" si="14"/>
        <v>-3</v>
      </c>
      <c r="Y48" s="127">
        <f t="shared" si="15"/>
        <v>-6</v>
      </c>
      <c r="AA48" s="349">
        <v>0.39</v>
      </c>
      <c r="AB48" s="134">
        <v>21</v>
      </c>
      <c r="AC48" s="176"/>
      <c r="AD48" s="180"/>
      <c r="AE48" s="352">
        <v>0.17499999999999999</v>
      </c>
    </row>
    <row r="49" spans="1:31" x14ac:dyDescent="0.2">
      <c r="A49" s="126">
        <f t="shared" si="3"/>
        <v>49</v>
      </c>
      <c r="B49" s="124">
        <f t="shared" si="0"/>
        <v>6.5000000000000002E-2</v>
      </c>
      <c r="C49" s="126">
        <f t="shared" si="1"/>
        <v>0.26999999999999957</v>
      </c>
      <c r="D49" s="126">
        <f t="shared" si="2"/>
        <v>0</v>
      </c>
      <c r="E49" s="124">
        <f t="shared" si="4"/>
        <v>0.52</v>
      </c>
      <c r="F49" s="124">
        <f t="shared" si="5"/>
        <v>45.539999999999928</v>
      </c>
      <c r="G49" s="124">
        <f t="shared" si="6"/>
        <v>46.059999999999931</v>
      </c>
      <c r="H49" s="124">
        <f t="shared" si="7"/>
        <v>0</v>
      </c>
      <c r="I49" s="124">
        <f t="shared" si="8"/>
        <v>29.00100000000003</v>
      </c>
      <c r="J49" s="124">
        <f t="shared" si="9"/>
        <v>75.060999999999964</v>
      </c>
      <c r="K49" s="124">
        <f t="shared" si="10"/>
        <v>4008.3730000000005</v>
      </c>
      <c r="L49" s="124">
        <f t="shared" si="11"/>
        <v>4.08</v>
      </c>
      <c r="V49" s="122">
        <f t="shared" si="12"/>
        <v>5</v>
      </c>
      <c r="W49" s="71">
        <f t="shared" si="13"/>
        <v>5</v>
      </c>
      <c r="X49" s="127">
        <f t="shared" si="14"/>
        <v>-4</v>
      </c>
      <c r="Y49" s="127">
        <f t="shared" si="15"/>
        <v>-7</v>
      </c>
      <c r="AA49" s="349">
        <v>0.39</v>
      </c>
      <c r="AB49" s="134">
        <v>22</v>
      </c>
      <c r="AC49" s="176"/>
      <c r="AD49" s="180"/>
      <c r="AE49" s="352">
        <v>0.18</v>
      </c>
    </row>
    <row r="50" spans="1:31" x14ac:dyDescent="0.2">
      <c r="A50" s="126">
        <f t="shared" si="3"/>
        <v>48</v>
      </c>
      <c r="B50" s="124">
        <f t="shared" si="0"/>
        <v>7.0000000000000007E-2</v>
      </c>
      <c r="C50" s="126">
        <f t="shared" si="1"/>
        <v>0.27</v>
      </c>
      <c r="D50" s="126">
        <f t="shared" si="2"/>
        <v>0</v>
      </c>
      <c r="E50" s="124">
        <f t="shared" si="4"/>
        <v>0.56000000000000005</v>
      </c>
      <c r="F50" s="124">
        <f t="shared" si="5"/>
        <v>45.54</v>
      </c>
      <c r="G50" s="124">
        <f t="shared" si="6"/>
        <v>46.1</v>
      </c>
      <c r="H50" s="124">
        <f t="shared" si="7"/>
        <v>0</v>
      </c>
      <c r="I50" s="124">
        <f t="shared" si="8"/>
        <v>28.985000000000003</v>
      </c>
      <c r="J50" s="124">
        <f t="shared" si="9"/>
        <v>75.085000000000008</v>
      </c>
      <c r="K50" s="124">
        <f t="shared" si="10"/>
        <v>3933.3120000000004</v>
      </c>
      <c r="L50" s="124">
        <f t="shared" si="11"/>
        <v>4</v>
      </c>
      <c r="V50" s="122">
        <f t="shared" si="12"/>
        <v>6</v>
      </c>
      <c r="W50" s="71">
        <f t="shared" si="13"/>
        <v>6</v>
      </c>
      <c r="X50" s="127">
        <f t="shared" si="14"/>
        <v>-5</v>
      </c>
      <c r="Y50" s="127">
        <f t="shared" si="15"/>
        <v>-8</v>
      </c>
      <c r="AA50" s="349">
        <v>0.4</v>
      </c>
      <c r="AB50" s="134">
        <v>23</v>
      </c>
      <c r="AC50" s="176"/>
      <c r="AD50" s="180"/>
      <c r="AE50" s="352">
        <v>0.19</v>
      </c>
    </row>
    <row r="51" spans="1:31" x14ac:dyDescent="0.2">
      <c r="A51" s="126">
        <f t="shared" si="3"/>
        <v>47</v>
      </c>
      <c r="B51" s="124">
        <f t="shared" si="0"/>
        <v>0.08</v>
      </c>
      <c r="C51" s="126">
        <f t="shared" si="1"/>
        <v>0.28999999999999998</v>
      </c>
      <c r="D51" s="126">
        <f t="shared" si="2"/>
        <v>0</v>
      </c>
      <c r="E51" s="124">
        <f t="shared" si="4"/>
        <v>0.64</v>
      </c>
      <c r="F51" s="124">
        <f t="shared" si="5"/>
        <v>48.913333333333327</v>
      </c>
      <c r="G51" s="124">
        <f t="shared" si="6"/>
        <v>49.553333333333327</v>
      </c>
      <c r="H51" s="124">
        <f t="shared" si="7"/>
        <v>0</v>
      </c>
      <c r="I51" s="124">
        <f t="shared" si="8"/>
        <v>27.603666666666669</v>
      </c>
      <c r="J51" s="124">
        <f t="shared" si="9"/>
        <v>77.156999999999996</v>
      </c>
      <c r="K51" s="124">
        <f t="shared" si="10"/>
        <v>3858.2270000000003</v>
      </c>
      <c r="L51" s="124">
        <f t="shared" si="11"/>
        <v>3.92</v>
      </c>
      <c r="V51" s="122">
        <f t="shared" si="12"/>
        <v>7</v>
      </c>
      <c r="W51" s="71">
        <f t="shared" si="13"/>
        <v>7</v>
      </c>
      <c r="X51" s="127">
        <f t="shared" si="14"/>
        <v>-6</v>
      </c>
      <c r="Y51" s="127">
        <f t="shared" si="15"/>
        <v>-9</v>
      </c>
      <c r="AA51" s="349">
        <v>0.4</v>
      </c>
      <c r="AB51" s="134">
        <v>24</v>
      </c>
      <c r="AC51" s="176"/>
      <c r="AD51" s="180"/>
      <c r="AE51" s="352">
        <v>0.19500000000000001</v>
      </c>
    </row>
    <row r="52" spans="1:31" x14ac:dyDescent="0.2">
      <c r="A52" s="126">
        <f t="shared" si="3"/>
        <v>46</v>
      </c>
      <c r="B52" s="124">
        <f t="shared" si="0"/>
        <v>8.5000000000000006E-2</v>
      </c>
      <c r="C52" s="126">
        <f t="shared" si="1"/>
        <v>0.3</v>
      </c>
      <c r="D52" s="126">
        <f t="shared" si="2"/>
        <v>0</v>
      </c>
      <c r="E52" s="124">
        <f t="shared" si="4"/>
        <v>0.68</v>
      </c>
      <c r="F52" s="124">
        <f t="shared" si="5"/>
        <v>50.599999999999994</v>
      </c>
      <c r="G52" s="124">
        <f t="shared" si="6"/>
        <v>51.279999999999994</v>
      </c>
      <c r="H52" s="124">
        <f t="shared" si="7"/>
        <v>0</v>
      </c>
      <c r="I52" s="124">
        <f t="shared" si="8"/>
        <v>26.913</v>
      </c>
      <c r="J52" s="124">
        <f t="shared" si="9"/>
        <v>78.192999999999998</v>
      </c>
      <c r="K52" s="124">
        <f t="shared" si="10"/>
        <v>3781.07</v>
      </c>
      <c r="L52" s="124">
        <f t="shared" si="11"/>
        <v>3.83</v>
      </c>
      <c r="V52" s="122">
        <f t="shared" si="12"/>
        <v>8</v>
      </c>
      <c r="W52" s="71">
        <f t="shared" si="13"/>
        <v>8</v>
      </c>
      <c r="X52" s="127">
        <f t="shared" si="14"/>
        <v>-7</v>
      </c>
      <c r="Y52" s="127">
        <f t="shared" si="15"/>
        <v>-10</v>
      </c>
      <c r="AA52" s="349">
        <v>0.41</v>
      </c>
      <c r="AB52" s="134">
        <v>25</v>
      </c>
      <c r="AC52" s="176"/>
      <c r="AD52" s="180"/>
      <c r="AE52" s="352">
        <v>0.2</v>
      </c>
    </row>
    <row r="53" spans="1:31" x14ac:dyDescent="0.2">
      <c r="A53" s="126">
        <f t="shared" si="3"/>
        <v>45</v>
      </c>
      <c r="B53" s="124">
        <f t="shared" si="0"/>
        <v>9.5000000000000001E-2</v>
      </c>
      <c r="C53" s="126">
        <f t="shared" si="1"/>
        <v>0.31</v>
      </c>
      <c r="D53" s="126">
        <f t="shared" si="2"/>
        <v>0</v>
      </c>
      <c r="E53" s="124">
        <f t="shared" si="4"/>
        <v>0.76</v>
      </c>
      <c r="F53" s="124">
        <f t="shared" si="5"/>
        <v>52.286666666666662</v>
      </c>
      <c r="G53" s="124">
        <f t="shared" si="6"/>
        <v>53.04666666666666</v>
      </c>
      <c r="H53" s="124">
        <f t="shared" si="7"/>
        <v>0</v>
      </c>
      <c r="I53" s="124">
        <f t="shared" si="8"/>
        <v>26.206333333333333</v>
      </c>
      <c r="J53" s="124">
        <f t="shared" si="9"/>
        <v>79.252999999999986</v>
      </c>
      <c r="K53" s="124">
        <f t="shared" si="10"/>
        <v>3702.877</v>
      </c>
      <c r="L53" s="124">
        <f t="shared" si="11"/>
        <v>3.75</v>
      </c>
      <c r="V53" s="122">
        <f t="shared" si="12"/>
        <v>9</v>
      </c>
      <c r="W53" s="71">
        <f t="shared" si="13"/>
        <v>9</v>
      </c>
      <c r="X53" s="127">
        <f t="shared" si="14"/>
        <v>-8</v>
      </c>
      <c r="Y53" s="127">
        <f t="shared" si="15"/>
        <v>-11</v>
      </c>
      <c r="AA53" s="349">
        <v>0.41</v>
      </c>
      <c r="AB53" s="134">
        <v>26</v>
      </c>
      <c r="AC53" s="176"/>
      <c r="AD53" s="180"/>
      <c r="AE53" s="352">
        <v>0.21</v>
      </c>
    </row>
    <row r="54" spans="1:31" x14ac:dyDescent="0.2">
      <c r="A54" s="126">
        <f t="shared" si="3"/>
        <v>44</v>
      </c>
      <c r="B54" s="124">
        <f t="shared" si="0"/>
        <v>0.105</v>
      </c>
      <c r="C54" s="126">
        <f t="shared" si="1"/>
        <v>0.33</v>
      </c>
      <c r="D54" s="126">
        <f t="shared" si="2"/>
        <v>0</v>
      </c>
      <c r="E54" s="124">
        <f t="shared" si="4"/>
        <v>0.84</v>
      </c>
      <c r="F54" s="124">
        <f t="shared" si="5"/>
        <v>55.66</v>
      </c>
      <c r="G54" s="124">
        <f t="shared" si="6"/>
        <v>56.5</v>
      </c>
      <c r="H54" s="124">
        <f t="shared" si="7"/>
        <v>0</v>
      </c>
      <c r="I54" s="124">
        <f t="shared" si="8"/>
        <v>24.825000000000003</v>
      </c>
      <c r="J54" s="124">
        <f t="shared" si="9"/>
        <v>81.325000000000003</v>
      </c>
      <c r="K54" s="124">
        <f t="shared" si="10"/>
        <v>3623.6239999999998</v>
      </c>
      <c r="L54" s="124">
        <f t="shared" si="11"/>
        <v>3.67</v>
      </c>
      <c r="V54" s="122">
        <f t="shared" si="12"/>
        <v>10</v>
      </c>
      <c r="W54" s="71">
        <f t="shared" si="13"/>
        <v>10</v>
      </c>
      <c r="X54" s="127">
        <f t="shared" si="14"/>
        <v>-9</v>
      </c>
      <c r="Y54" s="127">
        <f t="shared" si="15"/>
        <v>-12</v>
      </c>
      <c r="AA54" s="349">
        <v>0.41</v>
      </c>
      <c r="AB54" s="134">
        <v>27</v>
      </c>
      <c r="AC54" s="176"/>
      <c r="AD54" s="180"/>
      <c r="AE54" s="352">
        <v>0.215</v>
      </c>
    </row>
    <row r="55" spans="1:31" x14ac:dyDescent="0.2">
      <c r="A55" s="126">
        <f t="shared" si="3"/>
        <v>43</v>
      </c>
      <c r="B55" s="124">
        <f t="shared" si="0"/>
        <v>0.115</v>
      </c>
      <c r="C55" s="126">
        <f t="shared" si="1"/>
        <v>0.34</v>
      </c>
      <c r="D55" s="126">
        <f t="shared" si="2"/>
        <v>0</v>
      </c>
      <c r="E55" s="124">
        <f t="shared" si="4"/>
        <v>0.92</v>
      </c>
      <c r="F55" s="124">
        <f t="shared" si="5"/>
        <v>57.346666666666664</v>
      </c>
      <c r="G55" s="124">
        <f t="shared" si="6"/>
        <v>58.266666666666666</v>
      </c>
      <c r="H55" s="124">
        <f t="shared" si="7"/>
        <v>0</v>
      </c>
      <c r="I55" s="124">
        <f t="shared" si="8"/>
        <v>24.118333333333336</v>
      </c>
      <c r="J55" s="124">
        <f t="shared" si="9"/>
        <v>82.385000000000005</v>
      </c>
      <c r="K55" s="124">
        <f t="shared" si="10"/>
        <v>3542.299</v>
      </c>
      <c r="L55" s="124">
        <f t="shared" si="11"/>
        <v>3.58</v>
      </c>
      <c r="V55" s="122">
        <f t="shared" si="12"/>
        <v>11</v>
      </c>
      <c r="W55" s="71">
        <f t="shared" si="13"/>
        <v>11</v>
      </c>
      <c r="X55" s="127">
        <f t="shared" si="14"/>
        <v>-10</v>
      </c>
      <c r="Y55" s="127">
        <f t="shared" si="15"/>
        <v>-13</v>
      </c>
      <c r="AA55" s="349">
        <v>0.42</v>
      </c>
      <c r="AB55" s="134">
        <v>28</v>
      </c>
      <c r="AC55" s="176"/>
      <c r="AD55" s="180"/>
      <c r="AE55" s="352">
        <v>0.22500000000000001</v>
      </c>
    </row>
    <row r="56" spans="1:31" x14ac:dyDescent="0.2">
      <c r="A56" s="126">
        <f t="shared" si="3"/>
        <v>42</v>
      </c>
      <c r="B56" s="124">
        <f t="shared" si="0"/>
        <v>0.13</v>
      </c>
      <c r="C56" s="126">
        <f t="shared" si="1"/>
        <v>0.35</v>
      </c>
      <c r="D56" s="126">
        <f t="shared" si="2"/>
        <v>0</v>
      </c>
      <c r="E56" s="124">
        <f t="shared" si="4"/>
        <v>1.04</v>
      </c>
      <c r="F56" s="124">
        <f t="shared" si="5"/>
        <v>59.033333333333324</v>
      </c>
      <c r="G56" s="124">
        <f t="shared" si="6"/>
        <v>60.073333333333323</v>
      </c>
      <c r="H56" s="124">
        <f t="shared" si="7"/>
        <v>0</v>
      </c>
      <c r="I56" s="124">
        <f t="shared" si="8"/>
        <v>23.395666666666671</v>
      </c>
      <c r="J56" s="124">
        <f t="shared" si="9"/>
        <v>83.468999999999994</v>
      </c>
      <c r="K56" s="124">
        <f t="shared" si="10"/>
        <v>3459.9139999999998</v>
      </c>
      <c r="L56" s="124">
        <f t="shared" si="11"/>
        <v>3.5</v>
      </c>
      <c r="V56" s="122">
        <f t="shared" si="12"/>
        <v>12</v>
      </c>
      <c r="W56" s="71">
        <f t="shared" si="13"/>
        <v>12</v>
      </c>
      <c r="X56" s="127">
        <f t="shared" si="14"/>
        <v>-11</v>
      </c>
      <c r="Y56" s="127">
        <f t="shared" si="15"/>
        <v>-14</v>
      </c>
      <c r="AA56" s="349">
        <v>0.42</v>
      </c>
      <c r="AB56" s="134">
        <v>29</v>
      </c>
      <c r="AC56" s="176"/>
      <c r="AD56" s="180"/>
      <c r="AE56" s="352">
        <v>0.23</v>
      </c>
    </row>
    <row r="57" spans="1:31" x14ac:dyDescent="0.2">
      <c r="A57" s="126">
        <f t="shared" si="3"/>
        <v>41</v>
      </c>
      <c r="B57" s="124">
        <f t="shared" si="0"/>
        <v>0.14000000000000001</v>
      </c>
      <c r="C57" s="126">
        <f t="shared" si="1"/>
        <v>0.35</v>
      </c>
      <c r="D57" s="126">
        <f t="shared" si="2"/>
        <v>0</v>
      </c>
      <c r="E57" s="124">
        <f t="shared" si="4"/>
        <v>1.1200000000000001</v>
      </c>
      <c r="F57" s="124">
        <f t="shared" si="5"/>
        <v>59.033333333333324</v>
      </c>
      <c r="G57" s="124">
        <f t="shared" si="6"/>
        <v>60.153333333333322</v>
      </c>
      <c r="H57" s="124">
        <f t="shared" si="7"/>
        <v>0</v>
      </c>
      <c r="I57" s="124">
        <f t="shared" si="8"/>
        <v>23.363666666666674</v>
      </c>
      <c r="J57" s="124">
        <f t="shared" si="9"/>
        <v>83.516999999999996</v>
      </c>
      <c r="K57" s="124">
        <f t="shared" si="10"/>
        <v>3376.4449999999997</v>
      </c>
      <c r="L57" s="124">
        <f t="shared" si="11"/>
        <v>3.42</v>
      </c>
      <c r="V57" s="122">
        <f t="shared" si="12"/>
        <v>13</v>
      </c>
      <c r="W57" s="71">
        <f t="shared" si="13"/>
        <v>13</v>
      </c>
      <c r="X57" s="127">
        <f t="shared" si="14"/>
        <v>-12</v>
      </c>
      <c r="Y57" s="127">
        <f t="shared" si="15"/>
        <v>-15</v>
      </c>
      <c r="AA57" s="349">
        <v>0.42</v>
      </c>
      <c r="AB57" s="134">
        <v>30</v>
      </c>
      <c r="AC57" s="176"/>
      <c r="AD57" s="180"/>
      <c r="AE57" s="352">
        <v>0.24</v>
      </c>
    </row>
    <row r="58" spans="1:31" x14ac:dyDescent="0.2">
      <c r="A58" s="126">
        <f t="shared" si="3"/>
        <v>40</v>
      </c>
      <c r="B58" s="124">
        <f t="shared" si="0"/>
        <v>0.15</v>
      </c>
      <c r="C58" s="126">
        <f t="shared" si="1"/>
        <v>0.36</v>
      </c>
      <c r="D58" s="126">
        <f t="shared" si="2"/>
        <v>0</v>
      </c>
      <c r="E58" s="124">
        <f t="shared" si="4"/>
        <v>1.2</v>
      </c>
      <c r="F58" s="124">
        <f t="shared" si="5"/>
        <v>60.719999999999992</v>
      </c>
      <c r="G58" s="124">
        <f t="shared" si="6"/>
        <v>61.919999999999995</v>
      </c>
      <c r="H58" s="124">
        <f t="shared" si="7"/>
        <v>0</v>
      </c>
      <c r="I58" s="124">
        <f t="shared" si="8"/>
        <v>22.657000000000004</v>
      </c>
      <c r="J58" s="124">
        <f t="shared" si="9"/>
        <v>84.576999999999998</v>
      </c>
      <c r="K58" s="124">
        <f t="shared" si="10"/>
        <v>3292.9279999999999</v>
      </c>
      <c r="L58" s="124">
        <f t="shared" si="11"/>
        <v>3.33</v>
      </c>
      <c r="V58" s="122">
        <f t="shared" si="12"/>
        <v>14</v>
      </c>
      <c r="W58" s="71">
        <f t="shared" si="13"/>
        <v>14</v>
      </c>
      <c r="X58" s="127">
        <f t="shared" si="14"/>
        <v>-13</v>
      </c>
      <c r="Y58" s="127">
        <f t="shared" si="15"/>
        <v>-16</v>
      </c>
      <c r="AA58" s="349">
        <v>0.43</v>
      </c>
      <c r="AB58" s="134">
        <v>31</v>
      </c>
      <c r="AC58" s="176"/>
      <c r="AD58" s="180"/>
      <c r="AE58" s="352">
        <v>0.245</v>
      </c>
    </row>
    <row r="59" spans="1:31" x14ac:dyDescent="0.2">
      <c r="A59" s="126">
        <f t="shared" si="3"/>
        <v>39</v>
      </c>
      <c r="B59" s="124">
        <f t="shared" si="0"/>
        <v>0.155</v>
      </c>
      <c r="C59" s="126">
        <f t="shared" si="1"/>
        <v>0.37</v>
      </c>
      <c r="D59" s="126">
        <f t="shared" si="2"/>
        <v>0</v>
      </c>
      <c r="E59" s="124">
        <f t="shared" si="4"/>
        <v>1.24</v>
      </c>
      <c r="F59" s="124">
        <f t="shared" si="5"/>
        <v>62.406666666666659</v>
      </c>
      <c r="G59" s="124">
        <f t="shared" si="6"/>
        <v>63.646666666666661</v>
      </c>
      <c r="H59" s="124">
        <f t="shared" si="7"/>
        <v>0</v>
      </c>
      <c r="I59" s="124">
        <f t="shared" si="8"/>
        <v>21.966333333333338</v>
      </c>
      <c r="J59" s="124">
        <f t="shared" si="9"/>
        <v>85.613</v>
      </c>
      <c r="K59" s="124">
        <f t="shared" si="10"/>
        <v>3208.3510000000001</v>
      </c>
      <c r="L59" s="124">
        <f t="shared" si="11"/>
        <v>3.25</v>
      </c>
      <c r="V59" s="122">
        <f t="shared" si="12"/>
        <v>15</v>
      </c>
      <c r="W59" s="71">
        <f t="shared" si="13"/>
        <v>15</v>
      </c>
      <c r="X59" s="127">
        <f t="shared" si="14"/>
        <v>-14</v>
      </c>
      <c r="Y59" s="127">
        <f t="shared" si="15"/>
        <v>-17</v>
      </c>
      <c r="AA59" s="349">
        <v>0.43</v>
      </c>
      <c r="AB59" s="134">
        <v>32</v>
      </c>
      <c r="AC59" s="180"/>
      <c r="AD59" s="180"/>
      <c r="AE59" s="352">
        <v>0.25</v>
      </c>
    </row>
    <row r="60" spans="1:31" x14ac:dyDescent="0.2">
      <c r="A60" s="126">
        <f t="shared" si="3"/>
        <v>38</v>
      </c>
      <c r="B60" s="124">
        <f t="shared" si="0"/>
        <v>0.16500000000000001</v>
      </c>
      <c r="C60" s="126">
        <f t="shared" si="1"/>
        <v>0.38</v>
      </c>
      <c r="D60" s="126">
        <f t="shared" si="2"/>
        <v>0</v>
      </c>
      <c r="E60" s="124">
        <f t="shared" si="4"/>
        <v>1.32</v>
      </c>
      <c r="F60" s="124">
        <f t="shared" si="5"/>
        <v>64.093333333333334</v>
      </c>
      <c r="G60" s="124">
        <f t="shared" si="6"/>
        <v>65.413333333333327</v>
      </c>
      <c r="H60" s="124">
        <f t="shared" si="7"/>
        <v>0</v>
      </c>
      <c r="I60" s="124">
        <f t="shared" si="8"/>
        <v>21.259666666666668</v>
      </c>
      <c r="J60" s="124">
        <f t="shared" si="9"/>
        <v>86.673000000000002</v>
      </c>
      <c r="K60" s="124">
        <f t="shared" si="10"/>
        <v>3122.7380000000003</v>
      </c>
      <c r="L60" s="124">
        <f t="shared" si="11"/>
        <v>3.17</v>
      </c>
      <c r="V60" s="122">
        <f t="shared" si="12"/>
        <v>16</v>
      </c>
      <c r="W60" s="71">
        <f t="shared" si="13"/>
        <v>16</v>
      </c>
      <c r="X60" s="127">
        <f t="shared" si="14"/>
        <v>-15</v>
      </c>
      <c r="Y60" s="127">
        <f t="shared" si="15"/>
        <v>-18</v>
      </c>
      <c r="AA60" s="349">
        <v>0.44</v>
      </c>
      <c r="AB60" s="134">
        <v>33</v>
      </c>
      <c r="AC60" s="180"/>
      <c r="AD60" s="180"/>
      <c r="AE60" s="352">
        <v>0.255</v>
      </c>
    </row>
    <row r="61" spans="1:31" x14ac:dyDescent="0.2">
      <c r="A61" s="126">
        <f t="shared" si="3"/>
        <v>37</v>
      </c>
      <c r="B61" s="124">
        <f t="shared" ref="B61:B92" si="16">IF(A61&lt;=0,"",IF(V65&gt;=1,LOOKUP(V65,AB$28:AB$75,AE$28:AE$75),0))</f>
        <v>0.17499999999999999</v>
      </c>
      <c r="C61" s="126">
        <f t="shared" ref="C61:C92" si="17">IF(A61&lt;=0,"",IF(V65&gt;=1,LOOKUP(V65,AB$28:AB$75,AA$28:AA$75),0))</f>
        <v>0.39</v>
      </c>
      <c r="D61" s="126">
        <f t="shared" ref="D61:D92" si="18">IF(A61&lt;=0,"",IF(V65&gt;=37,LOOKUP(V65,AB$64:AB$75,AC$64:AC$75),0))</f>
        <v>0</v>
      </c>
      <c r="E61" s="124">
        <f t="shared" si="4"/>
        <v>1.4</v>
      </c>
      <c r="F61" s="124">
        <f t="shared" si="5"/>
        <v>65.78</v>
      </c>
      <c r="G61" s="124">
        <f t="shared" si="6"/>
        <v>67.180000000000007</v>
      </c>
      <c r="H61" s="124">
        <f t="shared" si="7"/>
        <v>0</v>
      </c>
      <c r="I61" s="124">
        <f t="shared" si="8"/>
        <v>20.553000000000001</v>
      </c>
      <c r="J61" s="124">
        <f t="shared" si="9"/>
        <v>87.733000000000004</v>
      </c>
      <c r="K61" s="124">
        <f t="shared" si="10"/>
        <v>3036.0650000000005</v>
      </c>
      <c r="L61" s="124">
        <f t="shared" si="11"/>
        <v>3.08</v>
      </c>
      <c r="V61" s="122">
        <f t="shared" si="12"/>
        <v>17</v>
      </c>
      <c r="W61" s="71">
        <f t="shared" si="13"/>
        <v>17</v>
      </c>
      <c r="X61" s="127">
        <f t="shared" si="14"/>
        <v>-16</v>
      </c>
      <c r="Y61" s="127">
        <f t="shared" si="15"/>
        <v>-19</v>
      </c>
      <c r="AA61" s="349">
        <v>0.44</v>
      </c>
      <c r="AB61" s="134">
        <v>34</v>
      </c>
      <c r="AC61" s="180"/>
      <c r="AD61" s="180"/>
      <c r="AE61" s="352">
        <v>0.26500000000000001</v>
      </c>
    </row>
    <row r="62" spans="1:31" x14ac:dyDescent="0.2">
      <c r="A62" s="126">
        <f t="shared" ref="A62:A93" si="19">IF(V65=0,0,IF(A61=" ","",A61-1))</f>
        <v>36</v>
      </c>
      <c r="B62" s="124">
        <f t="shared" si="16"/>
        <v>0.18</v>
      </c>
      <c r="C62" s="126">
        <f t="shared" si="17"/>
        <v>0.39</v>
      </c>
      <c r="D62" s="126">
        <f t="shared" si="18"/>
        <v>0</v>
      </c>
      <c r="E62" s="124">
        <f t="shared" si="4"/>
        <v>1.44</v>
      </c>
      <c r="F62" s="124">
        <f t="shared" si="5"/>
        <v>65.78</v>
      </c>
      <c r="G62" s="124">
        <f t="shared" si="6"/>
        <v>67.22</v>
      </c>
      <c r="H62" s="124">
        <f t="shared" si="7"/>
        <v>0</v>
      </c>
      <c r="I62" s="124">
        <f t="shared" si="8"/>
        <v>20.537000000000003</v>
      </c>
      <c r="J62" s="124">
        <f t="shared" si="9"/>
        <v>87.757000000000005</v>
      </c>
      <c r="K62" s="124">
        <f t="shared" si="10"/>
        <v>2948.3320000000003</v>
      </c>
      <c r="L62" s="124">
        <f t="shared" si="11"/>
        <v>3</v>
      </c>
      <c r="V62" s="122">
        <f t="shared" si="12"/>
        <v>18</v>
      </c>
      <c r="W62" s="71">
        <f t="shared" si="13"/>
        <v>18</v>
      </c>
      <c r="X62" s="127">
        <f t="shared" si="14"/>
        <v>-17</v>
      </c>
      <c r="Y62" s="127">
        <f t="shared" si="15"/>
        <v>-20</v>
      </c>
      <c r="AA62" s="349">
        <v>0.45</v>
      </c>
      <c r="AB62" s="134">
        <v>35</v>
      </c>
      <c r="AC62" s="180"/>
      <c r="AD62" s="180"/>
      <c r="AE62" s="352">
        <v>0.27</v>
      </c>
    </row>
    <row r="63" spans="1:31" ht="13.5" thickBot="1" x14ac:dyDescent="0.25">
      <c r="A63" s="126">
        <f t="shared" si="19"/>
        <v>35</v>
      </c>
      <c r="B63" s="124">
        <f t="shared" si="16"/>
        <v>0.19</v>
      </c>
      <c r="C63" s="126">
        <f t="shared" si="17"/>
        <v>0.4</v>
      </c>
      <c r="D63" s="126">
        <f t="shared" si="18"/>
        <v>0</v>
      </c>
      <c r="E63" s="124">
        <f t="shared" si="4"/>
        <v>1.52</v>
      </c>
      <c r="F63" s="124">
        <f t="shared" si="5"/>
        <v>67.466666666666669</v>
      </c>
      <c r="G63" s="124">
        <f t="shared" si="6"/>
        <v>68.986666666666665</v>
      </c>
      <c r="H63" s="124">
        <f t="shared" si="7"/>
        <v>0</v>
      </c>
      <c r="I63" s="124">
        <f t="shared" si="8"/>
        <v>19.830333333333332</v>
      </c>
      <c r="J63" s="124">
        <f t="shared" si="9"/>
        <v>88.816999999999993</v>
      </c>
      <c r="K63" s="124">
        <f t="shared" si="10"/>
        <v>2860.5750000000003</v>
      </c>
      <c r="L63" s="124">
        <f t="shared" si="11"/>
        <v>2.92</v>
      </c>
      <c r="V63" s="122">
        <f t="shared" si="12"/>
        <v>19</v>
      </c>
      <c r="W63" s="71">
        <f t="shared" si="13"/>
        <v>19</v>
      </c>
      <c r="X63" s="127">
        <f t="shared" si="14"/>
        <v>-18</v>
      </c>
      <c r="Y63" s="127">
        <f t="shared" si="15"/>
        <v>-21</v>
      </c>
      <c r="AA63" s="349">
        <v>0.45</v>
      </c>
      <c r="AB63" s="134">
        <v>36</v>
      </c>
      <c r="AC63" s="180"/>
      <c r="AD63" s="180"/>
      <c r="AE63" s="352">
        <v>0.27500000000000002</v>
      </c>
    </row>
    <row r="64" spans="1:31" x14ac:dyDescent="0.2">
      <c r="A64" s="126">
        <f t="shared" si="19"/>
        <v>34</v>
      </c>
      <c r="B64" s="124">
        <f t="shared" si="16"/>
        <v>0.19500000000000001</v>
      </c>
      <c r="C64" s="126">
        <f t="shared" si="17"/>
        <v>0.4</v>
      </c>
      <c r="D64" s="126">
        <f t="shared" si="18"/>
        <v>0</v>
      </c>
      <c r="E64" s="124">
        <f t="shared" si="4"/>
        <v>1.56</v>
      </c>
      <c r="F64" s="124">
        <f t="shared" si="5"/>
        <v>67.466666666666669</v>
      </c>
      <c r="G64" s="124">
        <f t="shared" si="6"/>
        <v>69.026666666666671</v>
      </c>
      <c r="H64" s="124">
        <f t="shared" si="7"/>
        <v>0</v>
      </c>
      <c r="I64" s="124">
        <f t="shared" si="8"/>
        <v>19.814333333333334</v>
      </c>
      <c r="J64" s="124">
        <f t="shared" si="9"/>
        <v>88.841000000000008</v>
      </c>
      <c r="K64" s="124">
        <f t="shared" si="10"/>
        <v>2771.7580000000003</v>
      </c>
      <c r="L64" s="124">
        <f t="shared" si="11"/>
        <v>2.83</v>
      </c>
      <c r="V64" s="122">
        <f t="shared" si="12"/>
        <v>20</v>
      </c>
      <c r="W64" s="71">
        <f t="shared" si="13"/>
        <v>20</v>
      </c>
      <c r="X64" s="127">
        <f t="shared" si="14"/>
        <v>-19</v>
      </c>
      <c r="Y64" s="127">
        <f t="shared" si="15"/>
        <v>-22</v>
      </c>
      <c r="AA64" s="349">
        <v>0.45</v>
      </c>
      <c r="AB64" s="134">
        <v>37</v>
      </c>
      <c r="AC64" s="179">
        <v>4.0000000000000001E-3</v>
      </c>
      <c r="AD64" s="178">
        <v>1</v>
      </c>
      <c r="AE64" s="352">
        <v>0.28000000000000003</v>
      </c>
    </row>
    <row r="65" spans="1:31" x14ac:dyDescent="0.2">
      <c r="A65" s="126">
        <f t="shared" si="19"/>
        <v>33</v>
      </c>
      <c r="B65" s="124">
        <f t="shared" si="16"/>
        <v>0.2</v>
      </c>
      <c r="C65" s="126">
        <f t="shared" si="17"/>
        <v>0.41</v>
      </c>
      <c r="D65" s="126">
        <f t="shared" si="18"/>
        <v>0</v>
      </c>
      <c r="E65" s="124">
        <f t="shared" si="4"/>
        <v>1.6</v>
      </c>
      <c r="F65" s="124">
        <f t="shared" si="5"/>
        <v>69.153333333333322</v>
      </c>
      <c r="G65" s="124">
        <f t="shared" si="6"/>
        <v>70.753333333333316</v>
      </c>
      <c r="H65" s="124">
        <f t="shared" si="7"/>
        <v>0</v>
      </c>
      <c r="I65" s="124">
        <f t="shared" si="8"/>
        <v>19.123666666666672</v>
      </c>
      <c r="J65" s="124">
        <f t="shared" si="9"/>
        <v>89.876999999999981</v>
      </c>
      <c r="K65" s="124">
        <f t="shared" si="10"/>
        <v>2682.9170000000004</v>
      </c>
      <c r="L65" s="124">
        <f t="shared" si="11"/>
        <v>2.75</v>
      </c>
      <c r="V65" s="122">
        <f t="shared" si="12"/>
        <v>21</v>
      </c>
      <c r="W65" s="71">
        <f t="shared" si="13"/>
        <v>21</v>
      </c>
      <c r="X65" s="127">
        <f t="shared" si="14"/>
        <v>-20</v>
      </c>
      <c r="Y65" s="127">
        <f t="shared" si="15"/>
        <v>-23</v>
      </c>
      <c r="AA65" s="349">
        <v>0.45</v>
      </c>
      <c r="AB65" s="134">
        <v>38</v>
      </c>
      <c r="AC65" s="177">
        <v>3.1E-2</v>
      </c>
      <c r="AD65" s="176">
        <v>2</v>
      </c>
      <c r="AE65" s="352">
        <v>0.28499999999999998</v>
      </c>
    </row>
    <row r="66" spans="1:31" x14ac:dyDescent="0.2">
      <c r="A66" s="126">
        <f t="shared" si="19"/>
        <v>32</v>
      </c>
      <c r="B66" s="124">
        <f t="shared" si="16"/>
        <v>0.21</v>
      </c>
      <c r="C66" s="126">
        <f t="shared" si="17"/>
        <v>0.41</v>
      </c>
      <c r="D66" s="126">
        <f t="shared" si="18"/>
        <v>0</v>
      </c>
      <c r="E66" s="124">
        <f t="shared" si="4"/>
        <v>1.68</v>
      </c>
      <c r="F66" s="124">
        <f t="shared" si="5"/>
        <v>69.153333333333322</v>
      </c>
      <c r="G66" s="124">
        <f t="shared" si="6"/>
        <v>70.833333333333329</v>
      </c>
      <c r="H66" s="124">
        <f t="shared" si="7"/>
        <v>0</v>
      </c>
      <c r="I66" s="124">
        <f t="shared" si="8"/>
        <v>19.091666666666672</v>
      </c>
      <c r="J66" s="124">
        <f t="shared" si="9"/>
        <v>89.924999999999997</v>
      </c>
      <c r="K66" s="124">
        <f t="shared" si="10"/>
        <v>2593.0400000000004</v>
      </c>
      <c r="L66" s="124">
        <f t="shared" si="11"/>
        <v>2.67</v>
      </c>
      <c r="V66" s="122">
        <f t="shared" si="12"/>
        <v>22</v>
      </c>
      <c r="W66" s="71">
        <f t="shared" si="13"/>
        <v>22</v>
      </c>
      <c r="X66" s="127">
        <f t="shared" si="14"/>
        <v>-21</v>
      </c>
      <c r="Y66" s="127">
        <f t="shared" si="15"/>
        <v>-24</v>
      </c>
      <c r="AA66" s="349">
        <v>0.46</v>
      </c>
      <c r="AB66" s="134">
        <v>39</v>
      </c>
      <c r="AC66" s="177">
        <v>0.06</v>
      </c>
      <c r="AD66" s="176">
        <v>3</v>
      </c>
      <c r="AE66" s="352">
        <v>0.29499999999999998</v>
      </c>
    </row>
    <row r="67" spans="1:31" x14ac:dyDescent="0.2">
      <c r="A67" s="126">
        <f t="shared" si="19"/>
        <v>31</v>
      </c>
      <c r="B67" s="124">
        <f t="shared" si="16"/>
        <v>0.215</v>
      </c>
      <c r="C67" s="126">
        <f t="shared" si="17"/>
        <v>0.41</v>
      </c>
      <c r="D67" s="126">
        <f t="shared" si="18"/>
        <v>0</v>
      </c>
      <c r="E67" s="124">
        <f t="shared" si="4"/>
        <v>1.72</v>
      </c>
      <c r="F67" s="124">
        <f t="shared" si="5"/>
        <v>69.153333333333322</v>
      </c>
      <c r="G67" s="124">
        <f t="shared" si="6"/>
        <v>70.873333333333321</v>
      </c>
      <c r="H67" s="124">
        <f t="shared" si="7"/>
        <v>0</v>
      </c>
      <c r="I67" s="124">
        <f t="shared" si="8"/>
        <v>19.075666666666674</v>
      </c>
      <c r="J67" s="124">
        <f t="shared" si="9"/>
        <v>89.948999999999998</v>
      </c>
      <c r="K67" s="124">
        <f t="shared" si="10"/>
        <v>2503.1150000000002</v>
      </c>
      <c r="L67" s="124">
        <f t="shared" si="11"/>
        <v>2.58</v>
      </c>
      <c r="V67" s="122">
        <f t="shared" si="12"/>
        <v>23</v>
      </c>
      <c r="W67" s="71">
        <f t="shared" si="13"/>
        <v>23</v>
      </c>
      <c r="X67" s="127">
        <f t="shared" si="14"/>
        <v>-22</v>
      </c>
      <c r="Y67" s="127">
        <f t="shared" si="15"/>
        <v>-25</v>
      </c>
      <c r="AA67" s="349">
        <v>0.46</v>
      </c>
      <c r="AB67" s="134">
        <v>40</v>
      </c>
      <c r="AC67" s="177">
        <v>7.2999999999999995E-2</v>
      </c>
      <c r="AD67" s="176">
        <v>4</v>
      </c>
      <c r="AE67" s="352">
        <v>0.3</v>
      </c>
    </row>
    <row r="68" spans="1:31" x14ac:dyDescent="0.2">
      <c r="A68" s="126">
        <f t="shared" si="19"/>
        <v>30</v>
      </c>
      <c r="B68" s="124">
        <f t="shared" si="16"/>
        <v>0.22500000000000001</v>
      </c>
      <c r="C68" s="126">
        <f t="shared" si="17"/>
        <v>0.42</v>
      </c>
      <c r="D68" s="126">
        <f t="shared" si="18"/>
        <v>0</v>
      </c>
      <c r="E68" s="124">
        <f t="shared" si="4"/>
        <v>1.8</v>
      </c>
      <c r="F68" s="124">
        <f t="shared" si="5"/>
        <v>70.839999999999989</v>
      </c>
      <c r="G68" s="124">
        <f t="shared" si="6"/>
        <v>72.639999999999986</v>
      </c>
      <c r="H68" s="124">
        <f t="shared" si="7"/>
        <v>0</v>
      </c>
      <c r="I68" s="124">
        <f t="shared" si="8"/>
        <v>18.369000000000007</v>
      </c>
      <c r="J68" s="124">
        <f t="shared" si="9"/>
        <v>91.008999999999986</v>
      </c>
      <c r="K68" s="124">
        <f t="shared" si="10"/>
        <v>2413.1660000000002</v>
      </c>
      <c r="L68" s="124">
        <f t="shared" si="11"/>
        <v>2.5</v>
      </c>
      <c r="V68" s="122">
        <f t="shared" si="12"/>
        <v>24</v>
      </c>
      <c r="W68" s="71">
        <f t="shared" si="13"/>
        <v>24</v>
      </c>
      <c r="X68" s="127">
        <f t="shared" si="14"/>
        <v>-23</v>
      </c>
      <c r="Y68" s="127">
        <f t="shared" si="15"/>
        <v>-26</v>
      </c>
      <c r="AA68" s="349">
        <v>0.46</v>
      </c>
      <c r="AB68" s="134">
        <v>41</v>
      </c>
      <c r="AC68" s="177">
        <v>8.1000000000000003E-2</v>
      </c>
      <c r="AD68" s="176">
        <v>5</v>
      </c>
      <c r="AE68" s="352">
        <v>0.31</v>
      </c>
    </row>
    <row r="69" spans="1:31" x14ac:dyDescent="0.2">
      <c r="A69" s="126">
        <f t="shared" si="19"/>
        <v>29</v>
      </c>
      <c r="B69" s="124">
        <f t="shared" si="16"/>
        <v>0.23</v>
      </c>
      <c r="C69" s="126">
        <f t="shared" si="17"/>
        <v>0.42</v>
      </c>
      <c r="D69" s="126">
        <f t="shared" si="18"/>
        <v>0</v>
      </c>
      <c r="E69" s="124">
        <f t="shared" si="4"/>
        <v>1.84</v>
      </c>
      <c r="F69" s="124">
        <f t="shared" si="5"/>
        <v>70.839999999999989</v>
      </c>
      <c r="G69" s="124">
        <f t="shared" si="6"/>
        <v>72.679999999999993</v>
      </c>
      <c r="H69" s="124">
        <f t="shared" si="7"/>
        <v>0</v>
      </c>
      <c r="I69" s="124">
        <f t="shared" si="8"/>
        <v>18.353000000000005</v>
      </c>
      <c r="J69" s="124">
        <f t="shared" si="9"/>
        <v>91.033000000000001</v>
      </c>
      <c r="K69" s="124">
        <f t="shared" si="10"/>
        <v>2322.1570000000002</v>
      </c>
      <c r="L69" s="124">
        <f t="shared" si="11"/>
        <v>2.42</v>
      </c>
      <c r="V69" s="122">
        <f t="shared" si="12"/>
        <v>25</v>
      </c>
      <c r="W69" s="71">
        <f t="shared" si="13"/>
        <v>25</v>
      </c>
      <c r="X69" s="127">
        <f t="shared" si="14"/>
        <v>-24</v>
      </c>
      <c r="Y69" s="127">
        <f t="shared" si="15"/>
        <v>-27</v>
      </c>
      <c r="AA69" s="349">
        <v>0.46</v>
      </c>
      <c r="AB69" s="134">
        <v>42</v>
      </c>
      <c r="AC69" s="177">
        <v>8.5000000000000006E-2</v>
      </c>
      <c r="AD69" s="176">
        <v>6</v>
      </c>
      <c r="AE69" s="352">
        <v>0.315</v>
      </c>
    </row>
    <row r="70" spans="1:31" x14ac:dyDescent="0.2">
      <c r="A70" s="126">
        <f t="shared" si="19"/>
        <v>28</v>
      </c>
      <c r="B70" s="124">
        <f t="shared" si="16"/>
        <v>0.24</v>
      </c>
      <c r="C70" s="126">
        <f t="shared" si="17"/>
        <v>0.42</v>
      </c>
      <c r="D70" s="126">
        <f t="shared" si="18"/>
        <v>0</v>
      </c>
      <c r="E70" s="124">
        <f t="shared" si="4"/>
        <v>1.92</v>
      </c>
      <c r="F70" s="124">
        <f t="shared" si="5"/>
        <v>70.839999999999989</v>
      </c>
      <c r="G70" s="124">
        <f t="shared" si="6"/>
        <v>72.759999999999991</v>
      </c>
      <c r="H70" s="124">
        <f t="shared" si="7"/>
        <v>0</v>
      </c>
      <c r="I70" s="124">
        <f t="shared" si="8"/>
        <v>18.321000000000005</v>
      </c>
      <c r="J70" s="124">
        <f t="shared" si="9"/>
        <v>91.080999999999989</v>
      </c>
      <c r="K70" s="124">
        <f t="shared" si="10"/>
        <v>2231.1240000000003</v>
      </c>
      <c r="L70" s="124">
        <f t="shared" si="11"/>
        <v>2.33</v>
      </c>
      <c r="V70" s="122">
        <f t="shared" si="12"/>
        <v>26</v>
      </c>
      <c r="W70" s="71">
        <f t="shared" si="13"/>
        <v>26</v>
      </c>
      <c r="X70" s="127">
        <f t="shared" si="14"/>
        <v>-25</v>
      </c>
      <c r="Y70" s="127">
        <f t="shared" si="15"/>
        <v>-28</v>
      </c>
      <c r="AA70" s="349">
        <v>0.47</v>
      </c>
      <c r="AB70" s="134">
        <v>43</v>
      </c>
      <c r="AC70" s="177">
        <v>8.8999999999999996E-2</v>
      </c>
      <c r="AD70" s="176">
        <v>7</v>
      </c>
      <c r="AE70" s="352">
        <v>0.32</v>
      </c>
    </row>
    <row r="71" spans="1:31" x14ac:dyDescent="0.2">
      <c r="A71" s="126">
        <f t="shared" si="19"/>
        <v>27</v>
      </c>
      <c r="B71" s="124">
        <f t="shared" si="16"/>
        <v>0.245</v>
      </c>
      <c r="C71" s="126">
        <f t="shared" si="17"/>
        <v>0.43</v>
      </c>
      <c r="D71" s="126">
        <f t="shared" si="18"/>
        <v>0</v>
      </c>
      <c r="E71" s="124">
        <f t="shared" si="4"/>
        <v>1.96</v>
      </c>
      <c r="F71" s="124">
        <f t="shared" si="5"/>
        <v>72.526666666666657</v>
      </c>
      <c r="G71" s="124">
        <f t="shared" si="6"/>
        <v>74.48666666666665</v>
      </c>
      <c r="H71" s="124">
        <f t="shared" si="7"/>
        <v>0</v>
      </c>
      <c r="I71" s="124">
        <f t="shared" si="8"/>
        <v>17.630333333333336</v>
      </c>
      <c r="J71" s="124">
        <f t="shared" si="9"/>
        <v>92.11699999999999</v>
      </c>
      <c r="K71" s="124">
        <f t="shared" si="10"/>
        <v>2140.0430000000001</v>
      </c>
      <c r="L71" s="124">
        <f t="shared" si="11"/>
        <v>2.25</v>
      </c>
      <c r="V71" s="122">
        <f t="shared" si="12"/>
        <v>27</v>
      </c>
      <c r="W71" s="71">
        <f t="shared" si="13"/>
        <v>27</v>
      </c>
      <c r="X71" s="127">
        <f t="shared" si="14"/>
        <v>-26</v>
      </c>
      <c r="Y71" s="127">
        <f t="shared" si="15"/>
        <v>-29</v>
      </c>
      <c r="AA71" s="349">
        <v>0.47</v>
      </c>
      <c r="AB71" s="134">
        <v>44</v>
      </c>
      <c r="AC71" s="177">
        <v>9.2999999999999999E-2</v>
      </c>
      <c r="AD71" s="176">
        <v>8</v>
      </c>
      <c r="AE71" s="352">
        <v>0.32500000000000001</v>
      </c>
    </row>
    <row r="72" spans="1:31" x14ac:dyDescent="0.2">
      <c r="A72" s="126">
        <f t="shared" si="19"/>
        <v>26</v>
      </c>
      <c r="B72" s="124">
        <f t="shared" si="16"/>
        <v>0.25</v>
      </c>
      <c r="C72" s="126">
        <f t="shared" si="17"/>
        <v>0.43</v>
      </c>
      <c r="D72" s="126">
        <f t="shared" si="18"/>
        <v>0</v>
      </c>
      <c r="E72" s="124">
        <f t="shared" si="4"/>
        <v>2</v>
      </c>
      <c r="F72" s="124">
        <f t="shared" si="5"/>
        <v>72.526666666666657</v>
      </c>
      <c r="G72" s="124">
        <f t="shared" si="6"/>
        <v>74.526666666666657</v>
      </c>
      <c r="H72" s="124">
        <f t="shared" si="7"/>
        <v>0</v>
      </c>
      <c r="I72" s="124">
        <f t="shared" si="8"/>
        <v>17.614333333333338</v>
      </c>
      <c r="J72" s="124">
        <f t="shared" si="9"/>
        <v>92.140999999999991</v>
      </c>
      <c r="K72" s="124">
        <f t="shared" si="10"/>
        <v>2047.9259999999999</v>
      </c>
      <c r="L72" s="124">
        <f t="shared" si="11"/>
        <v>2.17</v>
      </c>
      <c r="V72" s="122">
        <f t="shared" si="12"/>
        <v>28</v>
      </c>
      <c r="W72" s="71">
        <f t="shared" si="13"/>
        <v>28</v>
      </c>
      <c r="X72" s="127">
        <f t="shared" si="14"/>
        <v>-27</v>
      </c>
      <c r="Y72" s="127">
        <f t="shared" si="15"/>
        <v>-30</v>
      </c>
      <c r="AA72" s="349">
        <v>0.48</v>
      </c>
      <c r="AB72" s="134">
        <v>45</v>
      </c>
      <c r="AC72" s="177">
        <v>9.5000000000000001E-2</v>
      </c>
      <c r="AD72" s="176">
        <v>9</v>
      </c>
      <c r="AE72" s="352">
        <v>0.32500000000000001</v>
      </c>
    </row>
    <row r="73" spans="1:31" x14ac:dyDescent="0.2">
      <c r="A73" s="126">
        <f t="shared" si="19"/>
        <v>25</v>
      </c>
      <c r="B73" s="124">
        <f t="shared" si="16"/>
        <v>0.255</v>
      </c>
      <c r="C73" s="126">
        <f t="shared" si="17"/>
        <v>0.44</v>
      </c>
      <c r="D73" s="126">
        <f t="shared" si="18"/>
        <v>0</v>
      </c>
      <c r="E73" s="124">
        <f t="shared" si="4"/>
        <v>2.04</v>
      </c>
      <c r="F73" s="124">
        <f t="shared" si="5"/>
        <v>74.213333333333324</v>
      </c>
      <c r="G73" s="124">
        <f t="shared" si="6"/>
        <v>76.25333333333333</v>
      </c>
      <c r="H73" s="124">
        <f t="shared" si="7"/>
        <v>0</v>
      </c>
      <c r="I73" s="124">
        <f t="shared" si="8"/>
        <v>16.923666666666673</v>
      </c>
      <c r="J73" s="124">
        <f t="shared" si="9"/>
        <v>93.177000000000007</v>
      </c>
      <c r="K73" s="124">
        <f t="shared" si="10"/>
        <v>1955.7849999999999</v>
      </c>
      <c r="L73" s="124">
        <f t="shared" si="11"/>
        <v>2.08</v>
      </c>
      <c r="V73" s="122">
        <f t="shared" si="12"/>
        <v>29</v>
      </c>
      <c r="W73" s="71">
        <f t="shared" si="13"/>
        <v>29</v>
      </c>
      <c r="X73" s="127">
        <f t="shared" si="14"/>
        <v>-28</v>
      </c>
      <c r="Y73" s="127">
        <f t="shared" si="15"/>
        <v>-31</v>
      </c>
      <c r="AA73" s="349">
        <v>0.48</v>
      </c>
      <c r="AB73" s="134">
        <v>46</v>
      </c>
      <c r="AC73" s="177">
        <v>9.7000000000000003E-2</v>
      </c>
      <c r="AD73" s="176">
        <v>10</v>
      </c>
      <c r="AE73" s="352">
        <v>0.33</v>
      </c>
    </row>
    <row r="74" spans="1:31" x14ac:dyDescent="0.2">
      <c r="A74" s="126">
        <f t="shared" si="19"/>
        <v>24</v>
      </c>
      <c r="B74" s="124">
        <f t="shared" si="16"/>
        <v>0.26500000000000001</v>
      </c>
      <c r="C74" s="126">
        <f t="shared" si="17"/>
        <v>0.44</v>
      </c>
      <c r="D74" s="126">
        <f t="shared" si="18"/>
        <v>0</v>
      </c>
      <c r="E74" s="124">
        <f t="shared" si="4"/>
        <v>2.12</v>
      </c>
      <c r="F74" s="124">
        <f t="shared" si="5"/>
        <v>74.213333333333324</v>
      </c>
      <c r="G74" s="124">
        <f t="shared" si="6"/>
        <v>76.333333333333329</v>
      </c>
      <c r="H74" s="124">
        <f t="shared" si="7"/>
        <v>0</v>
      </c>
      <c r="I74" s="124">
        <f t="shared" si="8"/>
        <v>16.891666666666673</v>
      </c>
      <c r="J74" s="124">
        <f t="shared" si="9"/>
        <v>93.224999999999994</v>
      </c>
      <c r="K74" s="124">
        <f t="shared" si="10"/>
        <v>1862.6079999999999</v>
      </c>
      <c r="L74" s="124">
        <f t="shared" si="11"/>
        <v>2</v>
      </c>
      <c r="V74" s="122">
        <f t="shared" si="12"/>
        <v>30</v>
      </c>
      <c r="W74" s="71">
        <f t="shared" si="13"/>
        <v>30</v>
      </c>
      <c r="X74" s="127">
        <f t="shared" si="14"/>
        <v>-29</v>
      </c>
      <c r="Y74" s="127">
        <f t="shared" si="15"/>
        <v>-32</v>
      </c>
      <c r="AA74" s="349">
        <v>0.48</v>
      </c>
      <c r="AB74" s="134">
        <v>47</v>
      </c>
      <c r="AC74" s="177">
        <v>9.9000000000000005E-2</v>
      </c>
      <c r="AD74" s="176">
        <v>11</v>
      </c>
      <c r="AE74" s="352">
        <v>0.33500000000000002</v>
      </c>
    </row>
    <row r="75" spans="1:31" ht="13.5" thickBot="1" x14ac:dyDescent="0.25">
      <c r="A75" s="126">
        <f t="shared" si="19"/>
        <v>23</v>
      </c>
      <c r="B75" s="124">
        <f t="shared" si="16"/>
        <v>0.27</v>
      </c>
      <c r="C75" s="126">
        <f t="shared" si="17"/>
        <v>0.45</v>
      </c>
      <c r="D75" s="126">
        <f t="shared" si="18"/>
        <v>0</v>
      </c>
      <c r="E75" s="124">
        <f t="shared" si="4"/>
        <v>2.16</v>
      </c>
      <c r="F75" s="124">
        <f t="shared" si="5"/>
        <v>75.899999999999991</v>
      </c>
      <c r="G75" s="124">
        <f t="shared" si="6"/>
        <v>78.059999999999988</v>
      </c>
      <c r="H75" s="124">
        <f t="shared" si="7"/>
        <v>0</v>
      </c>
      <c r="I75" s="124">
        <f t="shared" si="8"/>
        <v>16.201000000000004</v>
      </c>
      <c r="J75" s="124">
        <f t="shared" si="9"/>
        <v>94.260999999999996</v>
      </c>
      <c r="K75" s="124">
        <f t="shared" si="10"/>
        <v>1769.383</v>
      </c>
      <c r="L75" s="124">
        <f t="shared" si="11"/>
        <v>1.92</v>
      </c>
      <c r="V75" s="122">
        <f t="shared" si="12"/>
        <v>31</v>
      </c>
      <c r="W75" s="71">
        <f t="shared" si="13"/>
        <v>31</v>
      </c>
      <c r="X75" s="127">
        <f t="shared" si="14"/>
        <v>-30</v>
      </c>
      <c r="Y75" s="127">
        <f t="shared" si="15"/>
        <v>-33</v>
      </c>
      <c r="AA75" s="350">
        <v>0.48</v>
      </c>
      <c r="AB75" s="130">
        <v>48</v>
      </c>
      <c r="AC75" s="174">
        <v>0.106</v>
      </c>
      <c r="AD75" s="173">
        <v>12</v>
      </c>
      <c r="AE75" s="353">
        <v>0.37</v>
      </c>
    </row>
    <row r="76" spans="1:31" x14ac:dyDescent="0.2">
      <c r="A76" s="126">
        <f t="shared" si="19"/>
        <v>22</v>
      </c>
      <c r="B76" s="124">
        <f t="shared" si="16"/>
        <v>0.27500000000000002</v>
      </c>
      <c r="C76" s="126">
        <f t="shared" si="17"/>
        <v>0.45</v>
      </c>
      <c r="D76" s="126">
        <f t="shared" si="18"/>
        <v>0</v>
      </c>
      <c r="E76" s="124">
        <f t="shared" si="4"/>
        <v>2.2000000000000002</v>
      </c>
      <c r="F76" s="124">
        <f t="shared" si="5"/>
        <v>75.899999999999991</v>
      </c>
      <c r="G76" s="124">
        <f t="shared" si="6"/>
        <v>78.099999999999994</v>
      </c>
      <c r="H76" s="124">
        <f t="shared" si="7"/>
        <v>0</v>
      </c>
      <c r="I76" s="124">
        <f t="shared" si="8"/>
        <v>16.185000000000002</v>
      </c>
      <c r="J76" s="124">
        <f t="shared" si="9"/>
        <v>94.284999999999997</v>
      </c>
      <c r="K76" s="124">
        <f t="shared" si="10"/>
        <v>1675.1220000000001</v>
      </c>
      <c r="L76" s="124">
        <f t="shared" si="11"/>
        <v>1.83</v>
      </c>
      <c r="V76" s="122">
        <f t="shared" si="12"/>
        <v>32</v>
      </c>
      <c r="W76" s="71">
        <f t="shared" si="13"/>
        <v>32</v>
      </c>
      <c r="X76" s="127">
        <f t="shared" si="14"/>
        <v>-31</v>
      </c>
      <c r="Y76" s="127">
        <f t="shared" si="15"/>
        <v>-34</v>
      </c>
    </row>
    <row r="77" spans="1:31" x14ac:dyDescent="0.2">
      <c r="A77" s="126">
        <f t="shared" si="19"/>
        <v>21</v>
      </c>
      <c r="B77" s="124">
        <f t="shared" si="16"/>
        <v>0.28000000000000003</v>
      </c>
      <c r="C77" s="126">
        <f t="shared" si="17"/>
        <v>0.45</v>
      </c>
      <c r="D77" s="126">
        <f t="shared" si="18"/>
        <v>4.0000000000000001E-3</v>
      </c>
      <c r="E77" s="124">
        <f t="shared" si="4"/>
        <v>2.2400000000000002</v>
      </c>
      <c r="F77" s="124">
        <f t="shared" si="5"/>
        <v>75.899999999999991</v>
      </c>
      <c r="G77" s="124">
        <f t="shared" si="6"/>
        <v>78.139999999999986</v>
      </c>
      <c r="H77" s="124">
        <f t="shared" si="7"/>
        <v>0</v>
      </c>
      <c r="I77" s="124">
        <f t="shared" si="8"/>
        <v>16.169000000000004</v>
      </c>
      <c r="J77" s="124">
        <f t="shared" si="9"/>
        <v>94.308999999999997</v>
      </c>
      <c r="K77" s="124">
        <f t="shared" si="10"/>
        <v>1580.837</v>
      </c>
      <c r="L77" s="124">
        <f t="shared" si="11"/>
        <v>1.75</v>
      </c>
      <c r="V77" s="122">
        <f t="shared" si="12"/>
        <v>33</v>
      </c>
      <c r="W77" s="71">
        <f t="shared" si="13"/>
        <v>33</v>
      </c>
      <c r="X77" s="127">
        <f t="shared" si="14"/>
        <v>-32</v>
      </c>
      <c r="Y77" s="127">
        <f t="shared" si="15"/>
        <v>-35</v>
      </c>
    </row>
    <row r="78" spans="1:31" x14ac:dyDescent="0.2">
      <c r="A78" s="126">
        <f t="shared" si="19"/>
        <v>20</v>
      </c>
      <c r="B78" s="124">
        <f t="shared" si="16"/>
        <v>0.28499999999999998</v>
      </c>
      <c r="C78" s="126">
        <f t="shared" si="17"/>
        <v>0.45</v>
      </c>
      <c r="D78" s="126">
        <f t="shared" si="18"/>
        <v>3.1E-2</v>
      </c>
      <c r="E78" s="124">
        <f t="shared" si="4"/>
        <v>2.2799999999999998</v>
      </c>
      <c r="F78" s="124">
        <f t="shared" si="5"/>
        <v>75.899999999999991</v>
      </c>
      <c r="G78" s="124">
        <f t="shared" si="6"/>
        <v>78.179999999999993</v>
      </c>
      <c r="H78" s="124">
        <f t="shared" si="7"/>
        <v>0</v>
      </c>
      <c r="I78" s="124">
        <f t="shared" si="8"/>
        <v>16.153000000000002</v>
      </c>
      <c r="J78" s="124">
        <f t="shared" si="9"/>
        <v>94.332999999999998</v>
      </c>
      <c r="K78" s="124">
        <f t="shared" si="10"/>
        <v>1486.528</v>
      </c>
      <c r="L78" s="124">
        <f t="shared" si="11"/>
        <v>1.67</v>
      </c>
      <c r="V78" s="122">
        <f t="shared" si="12"/>
        <v>34</v>
      </c>
      <c r="W78" s="71">
        <f t="shared" si="13"/>
        <v>34</v>
      </c>
      <c r="X78" s="127">
        <f t="shared" si="14"/>
        <v>-33</v>
      </c>
      <c r="Y78" s="127">
        <f t="shared" si="15"/>
        <v>-36</v>
      </c>
    </row>
    <row r="79" spans="1:31" x14ac:dyDescent="0.2">
      <c r="A79" s="126">
        <f t="shared" si="19"/>
        <v>19</v>
      </c>
      <c r="B79" s="124">
        <f t="shared" si="16"/>
        <v>0.29499999999999998</v>
      </c>
      <c r="C79" s="126">
        <f t="shared" si="17"/>
        <v>0.46</v>
      </c>
      <c r="D79" s="126">
        <f t="shared" si="18"/>
        <v>0.06</v>
      </c>
      <c r="E79" s="124">
        <f t="shared" si="4"/>
        <v>2.36</v>
      </c>
      <c r="F79" s="124">
        <f t="shared" si="5"/>
        <v>77.586666666666659</v>
      </c>
      <c r="G79" s="124">
        <f t="shared" si="6"/>
        <v>79.946666666666658</v>
      </c>
      <c r="H79" s="124">
        <f t="shared" si="7"/>
        <v>0</v>
      </c>
      <c r="I79" s="124">
        <f t="shared" si="8"/>
        <v>15.446333333333337</v>
      </c>
      <c r="J79" s="124">
        <f t="shared" si="9"/>
        <v>95.393000000000001</v>
      </c>
      <c r="K79" s="124">
        <f t="shared" si="10"/>
        <v>1392.1949999999999</v>
      </c>
      <c r="L79" s="124">
        <f t="shared" si="11"/>
        <v>1.58</v>
      </c>
      <c r="V79" s="122">
        <f t="shared" si="12"/>
        <v>35</v>
      </c>
      <c r="W79" s="71">
        <f t="shared" si="13"/>
        <v>35</v>
      </c>
      <c r="X79" s="127">
        <f t="shared" si="14"/>
        <v>-34</v>
      </c>
      <c r="Y79" s="127">
        <f t="shared" si="15"/>
        <v>-37</v>
      </c>
    </row>
    <row r="80" spans="1:31" x14ac:dyDescent="0.2">
      <c r="A80" s="126">
        <f t="shared" si="19"/>
        <v>18</v>
      </c>
      <c r="B80" s="124">
        <f t="shared" si="16"/>
        <v>0.3</v>
      </c>
      <c r="C80" s="126">
        <f t="shared" si="17"/>
        <v>0.46</v>
      </c>
      <c r="D80" s="126">
        <f t="shared" si="18"/>
        <v>7.2999999999999995E-2</v>
      </c>
      <c r="E80" s="124">
        <f t="shared" si="4"/>
        <v>2.4</v>
      </c>
      <c r="F80" s="124">
        <f t="shared" si="5"/>
        <v>77.586666666666659</v>
      </c>
      <c r="G80" s="124">
        <f t="shared" si="6"/>
        <v>79.986666666666665</v>
      </c>
      <c r="H80" s="124">
        <f t="shared" si="7"/>
        <v>0</v>
      </c>
      <c r="I80" s="124">
        <f t="shared" si="8"/>
        <v>15.430333333333337</v>
      </c>
      <c r="J80" s="124">
        <f t="shared" si="9"/>
        <v>95.417000000000002</v>
      </c>
      <c r="K80" s="124">
        <f t="shared" si="10"/>
        <v>1296.8019999999999</v>
      </c>
      <c r="L80" s="124">
        <f t="shared" si="11"/>
        <v>1.5</v>
      </c>
      <c r="V80" s="122">
        <f t="shared" si="12"/>
        <v>36</v>
      </c>
      <c r="W80" s="71">
        <f t="shared" si="13"/>
        <v>36</v>
      </c>
      <c r="X80" s="127">
        <f t="shared" si="14"/>
        <v>-35</v>
      </c>
      <c r="Y80" s="127">
        <f t="shared" si="15"/>
        <v>-38</v>
      </c>
    </row>
    <row r="81" spans="1:25" x14ac:dyDescent="0.2">
      <c r="A81" s="126">
        <f t="shared" si="19"/>
        <v>17</v>
      </c>
      <c r="B81" s="124">
        <f t="shared" si="16"/>
        <v>0.31</v>
      </c>
      <c r="C81" s="126">
        <f t="shared" si="17"/>
        <v>0.46</v>
      </c>
      <c r="D81" s="126">
        <f t="shared" si="18"/>
        <v>8.1000000000000003E-2</v>
      </c>
      <c r="E81" s="124">
        <f t="shared" si="4"/>
        <v>2.48</v>
      </c>
      <c r="F81" s="124">
        <f t="shared" si="5"/>
        <v>77.586666666666659</v>
      </c>
      <c r="G81" s="124">
        <f t="shared" si="6"/>
        <v>80.066666666666663</v>
      </c>
      <c r="H81" s="124">
        <f t="shared" si="7"/>
        <v>0</v>
      </c>
      <c r="I81" s="124">
        <f t="shared" si="8"/>
        <v>15.398333333333339</v>
      </c>
      <c r="J81" s="124">
        <f t="shared" si="9"/>
        <v>95.465000000000003</v>
      </c>
      <c r="K81" s="124">
        <f t="shared" si="10"/>
        <v>1201.385</v>
      </c>
      <c r="L81" s="124">
        <f t="shared" si="11"/>
        <v>1.42</v>
      </c>
      <c r="V81" s="122">
        <f t="shared" si="12"/>
        <v>37</v>
      </c>
      <c r="W81" s="71">
        <f t="shared" si="13"/>
        <v>37</v>
      </c>
      <c r="X81" s="127">
        <f t="shared" si="14"/>
        <v>-36</v>
      </c>
      <c r="Y81" s="127">
        <f t="shared" si="15"/>
        <v>-39</v>
      </c>
    </row>
    <row r="82" spans="1:25" x14ac:dyDescent="0.2">
      <c r="A82" s="126">
        <f t="shared" si="19"/>
        <v>16</v>
      </c>
      <c r="B82" s="124">
        <f t="shared" si="16"/>
        <v>0.315</v>
      </c>
      <c r="C82" s="126">
        <f t="shared" si="17"/>
        <v>0.46</v>
      </c>
      <c r="D82" s="126">
        <f t="shared" si="18"/>
        <v>8.5000000000000006E-2</v>
      </c>
      <c r="E82" s="124">
        <f t="shared" si="4"/>
        <v>2.52</v>
      </c>
      <c r="F82" s="124">
        <f t="shared" si="5"/>
        <v>77.586666666666659</v>
      </c>
      <c r="G82" s="124">
        <f t="shared" si="6"/>
        <v>80.106666666666655</v>
      </c>
      <c r="H82" s="124">
        <f t="shared" si="7"/>
        <v>0</v>
      </c>
      <c r="I82" s="124">
        <f t="shared" si="8"/>
        <v>15.382333333333335</v>
      </c>
      <c r="J82" s="124">
        <f t="shared" si="9"/>
        <v>95.48899999999999</v>
      </c>
      <c r="K82" s="124">
        <f t="shared" si="10"/>
        <v>1105.92</v>
      </c>
      <c r="L82" s="124">
        <f t="shared" si="11"/>
        <v>1.33</v>
      </c>
      <c r="V82" s="122">
        <f t="shared" si="12"/>
        <v>38</v>
      </c>
      <c r="W82" s="71">
        <f t="shared" si="13"/>
        <v>38</v>
      </c>
      <c r="X82" s="127">
        <f t="shared" si="14"/>
        <v>-37</v>
      </c>
      <c r="Y82" s="127">
        <f t="shared" si="15"/>
        <v>-40</v>
      </c>
    </row>
    <row r="83" spans="1:25" x14ac:dyDescent="0.2">
      <c r="A83" s="126">
        <f t="shared" si="19"/>
        <v>15</v>
      </c>
      <c r="B83" s="124">
        <f t="shared" si="16"/>
        <v>0.32</v>
      </c>
      <c r="C83" s="126">
        <f t="shared" si="17"/>
        <v>0.47</v>
      </c>
      <c r="D83" s="126">
        <f t="shared" si="18"/>
        <v>8.8999999999999996E-2</v>
      </c>
      <c r="E83" s="124">
        <f t="shared" si="4"/>
        <v>2.56</v>
      </c>
      <c r="F83" s="124">
        <f t="shared" si="5"/>
        <v>79.273333333333326</v>
      </c>
      <c r="G83" s="124">
        <f t="shared" si="6"/>
        <v>81.833333333333329</v>
      </c>
      <c r="H83" s="124">
        <f t="shared" si="7"/>
        <v>0</v>
      </c>
      <c r="I83" s="124">
        <f t="shared" si="8"/>
        <v>14.69166666666667</v>
      </c>
      <c r="J83" s="124">
        <f t="shared" si="9"/>
        <v>96.525000000000006</v>
      </c>
      <c r="K83" s="124">
        <f t="shared" si="10"/>
        <v>1010.4310000000002</v>
      </c>
      <c r="L83" s="124">
        <f t="shared" si="11"/>
        <v>1.25</v>
      </c>
      <c r="V83" s="122">
        <f t="shared" si="12"/>
        <v>39</v>
      </c>
      <c r="W83" s="71">
        <f t="shared" si="13"/>
        <v>39</v>
      </c>
      <c r="X83" s="127">
        <f t="shared" si="14"/>
        <v>-38</v>
      </c>
      <c r="Y83" s="127">
        <f t="shared" si="15"/>
        <v>-41</v>
      </c>
    </row>
    <row r="84" spans="1:25" x14ac:dyDescent="0.2">
      <c r="A84" s="126">
        <f t="shared" si="19"/>
        <v>14</v>
      </c>
      <c r="B84" s="124">
        <f t="shared" si="16"/>
        <v>0.32500000000000001</v>
      </c>
      <c r="C84" s="126">
        <f t="shared" si="17"/>
        <v>0.47</v>
      </c>
      <c r="D84" s="126">
        <f t="shared" si="18"/>
        <v>9.2999999999999999E-2</v>
      </c>
      <c r="E84" s="124">
        <f t="shared" si="4"/>
        <v>2.6</v>
      </c>
      <c r="F84" s="124">
        <f t="shared" si="5"/>
        <v>79.273333333333326</v>
      </c>
      <c r="G84" s="124">
        <f t="shared" si="6"/>
        <v>81.873333333333321</v>
      </c>
      <c r="H84" s="124">
        <f t="shared" si="7"/>
        <v>0</v>
      </c>
      <c r="I84" s="124">
        <f t="shared" si="8"/>
        <v>14.67566666666667</v>
      </c>
      <c r="J84" s="124">
        <f t="shared" si="9"/>
        <v>96.548999999999992</v>
      </c>
      <c r="K84" s="124">
        <f t="shared" si="10"/>
        <v>913.90600000000018</v>
      </c>
      <c r="L84" s="124">
        <f t="shared" si="11"/>
        <v>1.17</v>
      </c>
      <c r="V84" s="122">
        <f t="shared" si="12"/>
        <v>40</v>
      </c>
      <c r="W84" s="71">
        <f t="shared" si="13"/>
        <v>40</v>
      </c>
      <c r="X84" s="127">
        <f t="shared" si="14"/>
        <v>-39</v>
      </c>
      <c r="Y84" s="127">
        <f t="shared" si="15"/>
        <v>-42</v>
      </c>
    </row>
    <row r="85" spans="1:25" x14ac:dyDescent="0.2">
      <c r="A85" s="126">
        <f t="shared" si="19"/>
        <v>13</v>
      </c>
      <c r="B85" s="124">
        <f t="shared" si="16"/>
        <v>0.32500000000000001</v>
      </c>
      <c r="C85" s="126">
        <f t="shared" si="17"/>
        <v>0.48</v>
      </c>
      <c r="D85" s="126">
        <f t="shared" si="18"/>
        <v>9.5000000000000001E-2</v>
      </c>
      <c r="E85" s="124">
        <f t="shared" si="4"/>
        <v>2.6</v>
      </c>
      <c r="F85" s="124">
        <f t="shared" si="5"/>
        <v>80.959999999999994</v>
      </c>
      <c r="G85" s="124">
        <f t="shared" si="6"/>
        <v>83.559999999999988</v>
      </c>
      <c r="H85" s="124">
        <f t="shared" si="7"/>
        <v>0</v>
      </c>
      <c r="I85" s="124">
        <f t="shared" si="8"/>
        <v>14.001000000000003</v>
      </c>
      <c r="J85" s="124">
        <f t="shared" si="9"/>
        <v>97.560999999999993</v>
      </c>
      <c r="K85" s="124">
        <f t="shared" si="10"/>
        <v>817.3570000000002</v>
      </c>
      <c r="L85" s="124">
        <f t="shared" si="11"/>
        <v>1.08</v>
      </c>
      <c r="V85" s="122">
        <f t="shared" si="12"/>
        <v>41</v>
      </c>
      <c r="W85" s="71">
        <f t="shared" si="13"/>
        <v>41</v>
      </c>
      <c r="X85" s="127">
        <f t="shared" si="14"/>
        <v>-40</v>
      </c>
      <c r="Y85" s="127">
        <f t="shared" si="15"/>
        <v>-43</v>
      </c>
    </row>
    <row r="86" spans="1:25" x14ac:dyDescent="0.2">
      <c r="A86" s="126">
        <f t="shared" si="19"/>
        <v>12</v>
      </c>
      <c r="B86" s="124">
        <f t="shared" si="16"/>
        <v>0.33</v>
      </c>
      <c r="C86" s="126">
        <f t="shared" si="17"/>
        <v>0.48</v>
      </c>
      <c r="D86" s="126">
        <f t="shared" si="18"/>
        <v>9.7000000000000003E-2</v>
      </c>
      <c r="E86" s="124">
        <f t="shared" si="4"/>
        <v>2.64</v>
      </c>
      <c r="F86" s="124">
        <f t="shared" si="5"/>
        <v>80.959999999999994</v>
      </c>
      <c r="G86" s="124">
        <f t="shared" si="6"/>
        <v>83.6</v>
      </c>
      <c r="H86" s="124">
        <f t="shared" si="7"/>
        <v>0</v>
      </c>
      <c r="I86" s="124">
        <f t="shared" si="8"/>
        <v>13.985000000000003</v>
      </c>
      <c r="J86" s="124">
        <f t="shared" si="9"/>
        <v>97.584999999999994</v>
      </c>
      <c r="K86" s="124">
        <f t="shared" si="10"/>
        <v>719.79600000000016</v>
      </c>
      <c r="L86" s="124">
        <f t="shared" si="11"/>
        <v>1</v>
      </c>
      <c r="V86" s="122">
        <f t="shared" si="12"/>
        <v>42</v>
      </c>
      <c r="W86" s="71">
        <f t="shared" si="13"/>
        <v>42</v>
      </c>
      <c r="X86" s="127">
        <f t="shared" si="14"/>
        <v>-41</v>
      </c>
      <c r="Y86" s="127">
        <f t="shared" si="15"/>
        <v>-44</v>
      </c>
    </row>
    <row r="87" spans="1:25" x14ac:dyDescent="0.2">
      <c r="A87" s="126">
        <f t="shared" si="19"/>
        <v>11</v>
      </c>
      <c r="B87" s="124">
        <f t="shared" si="16"/>
        <v>0.33500000000000002</v>
      </c>
      <c r="C87" s="126">
        <f t="shared" si="17"/>
        <v>0.48</v>
      </c>
      <c r="D87" s="126">
        <f t="shared" si="18"/>
        <v>9.9000000000000005E-2</v>
      </c>
      <c r="E87" s="124">
        <f t="shared" si="4"/>
        <v>2.68</v>
      </c>
      <c r="F87" s="124">
        <f t="shared" si="5"/>
        <v>80.959999999999994</v>
      </c>
      <c r="G87" s="124">
        <f t="shared" si="6"/>
        <v>83.64</v>
      </c>
      <c r="H87" s="124">
        <f t="shared" si="7"/>
        <v>0</v>
      </c>
      <c r="I87" s="124">
        <f t="shared" si="8"/>
        <v>13.969000000000003</v>
      </c>
      <c r="J87" s="124">
        <f t="shared" si="9"/>
        <v>97.609000000000009</v>
      </c>
      <c r="K87" s="124">
        <f t="shared" si="10"/>
        <v>622.21100000000013</v>
      </c>
      <c r="L87" s="124">
        <f t="shared" si="11"/>
        <v>0.92</v>
      </c>
      <c r="V87" s="122">
        <f t="shared" si="12"/>
        <v>43</v>
      </c>
      <c r="W87" s="71">
        <f t="shared" si="13"/>
        <v>43</v>
      </c>
      <c r="X87" s="127">
        <f t="shared" si="14"/>
        <v>-42</v>
      </c>
      <c r="Y87" s="127">
        <f t="shared" si="15"/>
        <v>-45</v>
      </c>
    </row>
    <row r="88" spans="1:25" x14ac:dyDescent="0.2">
      <c r="A88" s="126">
        <f t="shared" si="19"/>
        <v>10</v>
      </c>
      <c r="B88" s="124">
        <f t="shared" si="16"/>
        <v>0.37</v>
      </c>
      <c r="C88" s="126">
        <f t="shared" si="17"/>
        <v>0.48</v>
      </c>
      <c r="D88" s="126">
        <f t="shared" si="18"/>
        <v>0.106</v>
      </c>
      <c r="E88" s="124">
        <f t="shared" si="4"/>
        <v>2.96</v>
      </c>
      <c r="F88" s="124">
        <f t="shared" si="5"/>
        <v>80.959999999999994</v>
      </c>
      <c r="G88" s="124">
        <f t="shared" si="6"/>
        <v>83.919999999999987</v>
      </c>
      <c r="H88" s="124">
        <f t="shared" si="7"/>
        <v>0</v>
      </c>
      <c r="I88" s="124">
        <f t="shared" si="8"/>
        <v>13.857000000000003</v>
      </c>
      <c r="J88" s="124">
        <f t="shared" si="9"/>
        <v>97.776999999999987</v>
      </c>
      <c r="K88" s="124">
        <f t="shared" si="10"/>
        <v>524.60200000000009</v>
      </c>
      <c r="L88" s="124">
        <f t="shared" si="11"/>
        <v>0.83</v>
      </c>
      <c r="V88" s="122">
        <f t="shared" si="12"/>
        <v>44</v>
      </c>
      <c r="W88" s="71">
        <f t="shared" si="13"/>
        <v>44</v>
      </c>
      <c r="X88" s="127">
        <f t="shared" si="14"/>
        <v>-43</v>
      </c>
      <c r="Y88" s="127">
        <f t="shared" si="15"/>
        <v>-46</v>
      </c>
    </row>
    <row r="89" spans="1:25" x14ac:dyDescent="0.2">
      <c r="A89" s="126">
        <f t="shared" si="19"/>
        <v>9</v>
      </c>
      <c r="B89" s="124">
        <f t="shared" si="16"/>
        <v>0</v>
      </c>
      <c r="C89" s="126">
        <f t="shared" si="17"/>
        <v>0</v>
      </c>
      <c r="D89" s="126">
        <f t="shared" si="18"/>
        <v>0</v>
      </c>
      <c r="E89" s="124">
        <f t="shared" si="4"/>
        <v>0</v>
      </c>
      <c r="F89" s="124">
        <f t="shared" si="5"/>
        <v>0</v>
      </c>
      <c r="G89" s="124">
        <f t="shared" si="6"/>
        <v>0</v>
      </c>
      <c r="H89" s="124">
        <f t="shared" si="7"/>
        <v>0</v>
      </c>
      <c r="I89" s="124">
        <f t="shared" si="8"/>
        <v>47.425000000000004</v>
      </c>
      <c r="J89" s="124">
        <f t="shared" si="9"/>
        <v>47.425000000000004</v>
      </c>
      <c r="K89" s="124">
        <f t="shared" si="10"/>
        <v>426.82500000000005</v>
      </c>
      <c r="L89" s="124">
        <f t="shared" si="11"/>
        <v>0.75</v>
      </c>
      <c r="V89" s="122">
        <f t="shared" si="12"/>
        <v>45</v>
      </c>
      <c r="W89" s="71">
        <f t="shared" si="13"/>
        <v>45</v>
      </c>
      <c r="X89" s="127">
        <f t="shared" si="14"/>
        <v>-44</v>
      </c>
      <c r="Y89" s="127">
        <f t="shared" si="15"/>
        <v>-47</v>
      </c>
    </row>
    <row r="90" spans="1:25" x14ac:dyDescent="0.2">
      <c r="A90" s="126">
        <f t="shared" si="19"/>
        <v>8</v>
      </c>
      <c r="B90" s="124">
        <f t="shared" si="16"/>
        <v>0</v>
      </c>
      <c r="C90" s="126">
        <f t="shared" si="17"/>
        <v>0</v>
      </c>
      <c r="D90" s="126">
        <f t="shared" si="18"/>
        <v>0</v>
      </c>
      <c r="E90" s="124">
        <f t="shared" si="4"/>
        <v>0</v>
      </c>
      <c r="F90" s="124">
        <f t="shared" si="5"/>
        <v>0</v>
      </c>
      <c r="G90" s="124">
        <f t="shared" si="6"/>
        <v>0</v>
      </c>
      <c r="H90" s="124">
        <f t="shared" si="7"/>
        <v>0</v>
      </c>
      <c r="I90" s="124">
        <f t="shared" si="8"/>
        <v>47.425000000000004</v>
      </c>
      <c r="J90" s="124">
        <f t="shared" si="9"/>
        <v>47.425000000000004</v>
      </c>
      <c r="K90" s="124">
        <f t="shared" si="10"/>
        <v>379.40000000000003</v>
      </c>
      <c r="L90" s="124">
        <f t="shared" si="11"/>
        <v>0.67</v>
      </c>
      <c r="V90" s="122">
        <f t="shared" si="12"/>
        <v>46</v>
      </c>
      <c r="W90" s="71">
        <f t="shared" si="13"/>
        <v>46</v>
      </c>
      <c r="X90" s="127">
        <f t="shared" si="14"/>
        <v>-45</v>
      </c>
      <c r="Y90" s="127">
        <f t="shared" si="15"/>
        <v>-48</v>
      </c>
    </row>
    <row r="91" spans="1:25" x14ac:dyDescent="0.2">
      <c r="A91" s="126">
        <f t="shared" si="19"/>
        <v>7</v>
      </c>
      <c r="B91" s="124">
        <f t="shared" si="16"/>
        <v>0</v>
      </c>
      <c r="C91" s="126">
        <f t="shared" si="17"/>
        <v>0</v>
      </c>
      <c r="D91" s="126">
        <f t="shared" si="18"/>
        <v>0</v>
      </c>
      <c r="E91" s="124">
        <f t="shared" si="4"/>
        <v>0</v>
      </c>
      <c r="F91" s="124">
        <f t="shared" si="5"/>
        <v>0</v>
      </c>
      <c r="G91" s="124">
        <f t="shared" si="6"/>
        <v>0</v>
      </c>
      <c r="H91" s="124">
        <f t="shared" si="7"/>
        <v>0</v>
      </c>
      <c r="I91" s="124">
        <f t="shared" si="8"/>
        <v>47.425000000000004</v>
      </c>
      <c r="J91" s="124">
        <f t="shared" si="9"/>
        <v>47.425000000000004</v>
      </c>
      <c r="K91" s="124">
        <f t="shared" si="10"/>
        <v>331.97500000000002</v>
      </c>
      <c r="L91" s="124">
        <f t="shared" si="11"/>
        <v>0.57999999999999996</v>
      </c>
      <c r="V91" s="122">
        <f t="shared" si="12"/>
        <v>47</v>
      </c>
      <c r="W91" s="71">
        <f t="shared" si="13"/>
        <v>47</v>
      </c>
      <c r="X91" s="127">
        <f t="shared" si="14"/>
        <v>-46</v>
      </c>
      <c r="Y91" s="127">
        <f t="shared" si="15"/>
        <v>-49</v>
      </c>
    </row>
    <row r="92" spans="1:25" x14ac:dyDescent="0.2">
      <c r="A92" s="126">
        <f t="shared" si="19"/>
        <v>6</v>
      </c>
      <c r="B92" s="124">
        <f t="shared" si="16"/>
        <v>0</v>
      </c>
      <c r="C92" s="126">
        <f t="shared" si="17"/>
        <v>0</v>
      </c>
      <c r="D92" s="126">
        <f t="shared" si="18"/>
        <v>0</v>
      </c>
      <c r="E92" s="124">
        <f t="shared" si="4"/>
        <v>0</v>
      </c>
      <c r="F92" s="124">
        <f t="shared" si="5"/>
        <v>0</v>
      </c>
      <c r="G92" s="124">
        <f t="shared" si="6"/>
        <v>0</v>
      </c>
      <c r="H92" s="124">
        <f t="shared" si="7"/>
        <v>0</v>
      </c>
      <c r="I92" s="124">
        <f t="shared" si="8"/>
        <v>47.425000000000004</v>
      </c>
      <c r="J92" s="124">
        <f t="shared" si="9"/>
        <v>47.425000000000004</v>
      </c>
      <c r="K92" s="124">
        <f t="shared" si="10"/>
        <v>284.55</v>
      </c>
      <c r="L92" s="124">
        <f t="shared" si="11"/>
        <v>0.5</v>
      </c>
      <c r="V92" s="122">
        <f t="shared" si="12"/>
        <v>48</v>
      </c>
      <c r="W92" s="71">
        <f t="shared" si="13"/>
        <v>48</v>
      </c>
      <c r="X92" s="127">
        <f t="shared" si="14"/>
        <v>-47</v>
      </c>
      <c r="Y92" s="127">
        <f t="shared" si="15"/>
        <v>-50</v>
      </c>
    </row>
    <row r="93" spans="1:25" x14ac:dyDescent="0.2">
      <c r="A93" s="126">
        <f t="shared" si="19"/>
        <v>5</v>
      </c>
      <c r="B93" s="124">
        <f t="shared" ref="B93:B124" si="20">IF(A93&lt;=0,"",IF(V97&gt;=1,LOOKUP(V97,AB$28:AB$75,AE$28:AE$75),0))</f>
        <v>0</v>
      </c>
      <c r="C93" s="126">
        <f t="shared" ref="C93:C124" si="21">IF(A93&lt;=0,"",IF(V97&gt;=1,LOOKUP(V97,AB$28:AB$75,AA$28:AA$75),0))</f>
        <v>0</v>
      </c>
      <c r="D93" s="126">
        <f t="shared" ref="D93:D124" si="22">IF(A93&lt;=0,"",IF(V97&gt;=37,LOOKUP(V97,AB$64:AB$75,AC$64:AC$75),0))</f>
        <v>0</v>
      </c>
      <c r="E93" s="124">
        <f t="shared" si="4"/>
        <v>0</v>
      </c>
      <c r="F93" s="124">
        <f t="shared" si="5"/>
        <v>0</v>
      </c>
      <c r="G93" s="124">
        <f t="shared" si="6"/>
        <v>0</v>
      </c>
      <c r="H93" s="124">
        <f t="shared" si="7"/>
        <v>0</v>
      </c>
      <c r="I93" s="124">
        <f t="shared" si="8"/>
        <v>47.425000000000004</v>
      </c>
      <c r="J93" s="124">
        <f t="shared" si="9"/>
        <v>47.425000000000004</v>
      </c>
      <c r="K93" s="124">
        <f t="shared" si="10"/>
        <v>237.12500000000003</v>
      </c>
      <c r="L93" s="124">
        <f t="shared" si="11"/>
        <v>0.42</v>
      </c>
      <c r="V93" s="122">
        <f t="shared" si="12"/>
        <v>-1</v>
      </c>
      <c r="W93" s="71">
        <f t="shared" si="13"/>
        <v>49</v>
      </c>
      <c r="X93" s="127">
        <f t="shared" si="14"/>
        <v>-48</v>
      </c>
      <c r="Y93" s="127">
        <f t="shared" si="15"/>
        <v>-51</v>
      </c>
    </row>
    <row r="94" spans="1:25" x14ac:dyDescent="0.2">
      <c r="A94" s="126">
        <f t="shared" ref="A94:A125" si="23">IF(V97=0,0,IF(A93=" ","",A93-1))</f>
        <v>4</v>
      </c>
      <c r="B94" s="124">
        <f t="shared" si="20"/>
        <v>0</v>
      </c>
      <c r="C94" s="126">
        <f t="shared" si="21"/>
        <v>0</v>
      </c>
      <c r="D94" s="126">
        <f t="shared" si="22"/>
        <v>0</v>
      </c>
      <c r="E94" s="124">
        <f t="shared" ref="E94:E154" si="24">IF(A94=0,0,IF(A94&lt;0,"",B94*$R$35))</f>
        <v>0</v>
      </c>
      <c r="F94" s="124">
        <f t="shared" ref="F94:F154" si="25">IF(A94=0,0,IF(A94&lt;0,"",C94*$R$34))</f>
        <v>0</v>
      </c>
      <c r="G94" s="124">
        <f t="shared" ref="G94:G154" si="26">IF(A94=0,0,IF(A94&lt;0,"",E94+F94))</f>
        <v>0</v>
      </c>
      <c r="H94" s="124">
        <f t="shared" ref="H94:H154" si="27">IF(A94=0,0,IF(A94&lt;0,"",D94*$R$36))</f>
        <v>0</v>
      </c>
      <c r="I94" s="124">
        <f t="shared" ref="I94:I154" si="28">IF(A94=0,0,IF(A94&lt;0,"",((H$22*1/12)-F94-E94-H94)*S$42))</f>
        <v>47.425000000000004</v>
      </c>
      <c r="J94" s="124">
        <f t="shared" ref="J94:J154" si="29">IF(A94=0,0,IF(A94&lt;0,"",E94+F94+I94+H94))</f>
        <v>47.425000000000004</v>
      </c>
      <c r="K94" s="124">
        <f t="shared" ref="K94:K154" si="30">IF(A94=0,0,IF(A94&lt;0,"",IF(A94=1,I94,J94+K95)))</f>
        <v>189.70000000000002</v>
      </c>
      <c r="L94" s="124">
        <f t="shared" ref="L94:L154" si="31">IF(A94&lt;0,"",ROUND($H$23+(A94/12),2))</f>
        <v>0.33</v>
      </c>
      <c r="V94" s="122">
        <f t="shared" si="12"/>
        <v>-1</v>
      </c>
      <c r="W94" s="71">
        <f t="shared" si="13"/>
        <v>50</v>
      </c>
      <c r="X94" s="127">
        <f t="shared" si="14"/>
        <v>-49</v>
      </c>
      <c r="Y94" s="127">
        <f t="shared" si="15"/>
        <v>-52</v>
      </c>
    </row>
    <row r="95" spans="1:25" x14ac:dyDescent="0.2">
      <c r="A95" s="126">
        <f t="shared" si="23"/>
        <v>3</v>
      </c>
      <c r="B95" s="124">
        <f t="shared" si="20"/>
        <v>0</v>
      </c>
      <c r="C95" s="126">
        <f t="shared" si="21"/>
        <v>0</v>
      </c>
      <c r="D95" s="126">
        <f t="shared" si="22"/>
        <v>0</v>
      </c>
      <c r="E95" s="124">
        <f t="shared" si="24"/>
        <v>0</v>
      </c>
      <c r="F95" s="124">
        <f t="shared" si="25"/>
        <v>0</v>
      </c>
      <c r="G95" s="124">
        <f t="shared" si="26"/>
        <v>0</v>
      </c>
      <c r="H95" s="124">
        <f t="shared" si="27"/>
        <v>0</v>
      </c>
      <c r="I95" s="124">
        <f t="shared" si="28"/>
        <v>47.425000000000004</v>
      </c>
      <c r="J95" s="124">
        <f t="shared" si="29"/>
        <v>47.425000000000004</v>
      </c>
      <c r="K95" s="124">
        <f t="shared" si="30"/>
        <v>142.27500000000001</v>
      </c>
      <c r="L95" s="124">
        <f t="shared" si="31"/>
        <v>0.25</v>
      </c>
      <c r="V95" s="122">
        <f t="shared" si="12"/>
        <v>-1</v>
      </c>
      <c r="W95" s="71">
        <f t="shared" si="13"/>
        <v>51</v>
      </c>
      <c r="X95" s="127">
        <f t="shared" si="14"/>
        <v>-50</v>
      </c>
      <c r="Y95" s="127">
        <f t="shared" si="15"/>
        <v>-53</v>
      </c>
    </row>
    <row r="96" spans="1:25" x14ac:dyDescent="0.2">
      <c r="A96" s="126">
        <f t="shared" si="23"/>
        <v>2</v>
      </c>
      <c r="B96" s="124">
        <f t="shared" si="20"/>
        <v>0</v>
      </c>
      <c r="C96" s="126">
        <f t="shared" si="21"/>
        <v>0</v>
      </c>
      <c r="D96" s="126">
        <f t="shared" si="22"/>
        <v>0</v>
      </c>
      <c r="E96" s="124">
        <f t="shared" si="24"/>
        <v>0</v>
      </c>
      <c r="F96" s="124">
        <f t="shared" si="25"/>
        <v>0</v>
      </c>
      <c r="G96" s="124">
        <f t="shared" si="26"/>
        <v>0</v>
      </c>
      <c r="H96" s="124">
        <f t="shared" si="27"/>
        <v>0</v>
      </c>
      <c r="I96" s="124">
        <f t="shared" si="28"/>
        <v>47.425000000000004</v>
      </c>
      <c r="J96" s="124">
        <f t="shared" si="29"/>
        <v>47.425000000000004</v>
      </c>
      <c r="K96" s="124">
        <f t="shared" si="30"/>
        <v>94.850000000000009</v>
      </c>
      <c r="L96" s="124">
        <f t="shared" si="31"/>
        <v>0.17</v>
      </c>
      <c r="V96" s="122">
        <f t="shared" si="12"/>
        <v>-1</v>
      </c>
      <c r="W96" s="71">
        <f t="shared" si="13"/>
        <v>52</v>
      </c>
      <c r="X96" s="127">
        <f t="shared" si="14"/>
        <v>-51</v>
      </c>
      <c r="Y96" s="127">
        <f t="shared" si="15"/>
        <v>-54</v>
      </c>
    </row>
    <row r="97" spans="1:25" x14ac:dyDescent="0.2">
      <c r="A97" s="126">
        <f t="shared" si="23"/>
        <v>1</v>
      </c>
      <c r="B97" s="124">
        <f t="shared" si="20"/>
        <v>0</v>
      </c>
      <c r="C97" s="126">
        <f t="shared" si="21"/>
        <v>0</v>
      </c>
      <c r="D97" s="126">
        <f t="shared" si="22"/>
        <v>0</v>
      </c>
      <c r="E97" s="124">
        <f t="shared" si="24"/>
        <v>0</v>
      </c>
      <c r="F97" s="124">
        <f t="shared" si="25"/>
        <v>0</v>
      </c>
      <c r="G97" s="124">
        <f t="shared" si="26"/>
        <v>0</v>
      </c>
      <c r="H97" s="124">
        <f t="shared" si="27"/>
        <v>0</v>
      </c>
      <c r="I97" s="124">
        <f t="shared" si="28"/>
        <v>47.425000000000004</v>
      </c>
      <c r="J97" s="124">
        <f t="shared" si="29"/>
        <v>47.425000000000004</v>
      </c>
      <c r="K97" s="124">
        <f t="shared" si="30"/>
        <v>47.425000000000004</v>
      </c>
      <c r="L97" s="124">
        <f t="shared" si="31"/>
        <v>0.08</v>
      </c>
      <c r="V97" s="122">
        <f t="shared" ref="V97:V160" si="32">IF(AND(V96&gt;=1,V96&lt;47),V96+1,IF(X97=0,1,IF(V96=47,V96+1,-1)))</f>
        <v>-1</v>
      </c>
      <c r="W97" s="71">
        <f t="shared" ref="W97:W160" si="33">IF(W96&gt;=1,W96+1,IF(X97=0,1,-1))</f>
        <v>53</v>
      </c>
      <c r="X97" s="127">
        <f t="shared" si="14"/>
        <v>-52</v>
      </c>
      <c r="Y97" s="127">
        <f t="shared" si="15"/>
        <v>-55</v>
      </c>
    </row>
    <row r="98" spans="1:25" hidden="1" x14ac:dyDescent="0.2">
      <c r="A98" s="126">
        <f t="shared" si="23"/>
        <v>0</v>
      </c>
      <c r="B98" s="124" t="str">
        <f t="shared" si="20"/>
        <v/>
      </c>
      <c r="C98" s="126" t="str">
        <f t="shared" si="21"/>
        <v/>
      </c>
      <c r="D98" s="126" t="str">
        <f t="shared" si="22"/>
        <v/>
      </c>
      <c r="E98" s="124">
        <f t="shared" si="24"/>
        <v>0</v>
      </c>
      <c r="F98" s="124">
        <f t="shared" si="25"/>
        <v>0</v>
      </c>
      <c r="G98" s="124">
        <f t="shared" si="26"/>
        <v>0</v>
      </c>
      <c r="H98" s="124">
        <f t="shared" si="27"/>
        <v>0</v>
      </c>
      <c r="I98" s="124">
        <f t="shared" si="28"/>
        <v>0</v>
      </c>
      <c r="J98" s="124">
        <f t="shared" si="29"/>
        <v>0</v>
      </c>
      <c r="K98" s="124">
        <f t="shared" si="30"/>
        <v>0</v>
      </c>
      <c r="L98" s="124">
        <f t="shared" si="31"/>
        <v>0</v>
      </c>
      <c r="V98" s="122">
        <f t="shared" si="32"/>
        <v>-1</v>
      </c>
      <c r="W98" s="71">
        <f t="shared" si="33"/>
        <v>54</v>
      </c>
      <c r="X98" s="127">
        <f t="shared" ref="X98:X161" si="34">X97-1</f>
        <v>-53</v>
      </c>
      <c r="Y98" s="127">
        <f t="shared" ref="Y98:Y161" si="35">Y97-1</f>
        <v>-56</v>
      </c>
    </row>
    <row r="99" spans="1:25" x14ac:dyDescent="0.2">
      <c r="A99" s="126">
        <f t="shared" si="23"/>
        <v>-1</v>
      </c>
      <c r="B99" s="124" t="str">
        <f t="shared" si="20"/>
        <v/>
      </c>
      <c r="C99" s="126" t="str">
        <f t="shared" si="21"/>
        <v/>
      </c>
      <c r="D99" s="126" t="str">
        <f t="shared" si="22"/>
        <v/>
      </c>
      <c r="E99" s="124" t="str">
        <f t="shared" si="24"/>
        <v/>
      </c>
      <c r="F99" s="124" t="str">
        <f t="shared" si="25"/>
        <v/>
      </c>
      <c r="G99" s="124" t="str">
        <f t="shared" si="26"/>
        <v/>
      </c>
      <c r="H99" s="124" t="str">
        <f t="shared" si="27"/>
        <v/>
      </c>
      <c r="I99" s="124" t="str">
        <f t="shared" si="28"/>
        <v/>
      </c>
      <c r="J99" s="124" t="str">
        <f t="shared" si="29"/>
        <v/>
      </c>
      <c r="K99" s="124" t="str">
        <f t="shared" si="30"/>
        <v/>
      </c>
      <c r="L99" s="124" t="str">
        <f t="shared" si="31"/>
        <v/>
      </c>
      <c r="V99" s="122">
        <f t="shared" si="32"/>
        <v>-1</v>
      </c>
      <c r="W99" s="71">
        <f t="shared" si="33"/>
        <v>55</v>
      </c>
      <c r="X99" s="127">
        <f t="shared" si="34"/>
        <v>-54</v>
      </c>
      <c r="Y99" s="127">
        <f t="shared" si="35"/>
        <v>-57</v>
      </c>
    </row>
    <row r="100" spans="1:25" x14ac:dyDescent="0.2">
      <c r="A100" s="126">
        <f t="shared" si="23"/>
        <v>-2</v>
      </c>
      <c r="B100" s="124" t="str">
        <f t="shared" si="20"/>
        <v/>
      </c>
      <c r="C100" s="126" t="str">
        <f t="shared" si="21"/>
        <v/>
      </c>
      <c r="D100" s="126" t="str">
        <f t="shared" si="22"/>
        <v/>
      </c>
      <c r="E100" s="124" t="str">
        <f t="shared" si="24"/>
        <v/>
      </c>
      <c r="F100" s="124" t="str">
        <f t="shared" si="25"/>
        <v/>
      </c>
      <c r="G100" s="124" t="str">
        <f t="shared" si="26"/>
        <v/>
      </c>
      <c r="H100" s="124" t="str">
        <f t="shared" si="27"/>
        <v/>
      </c>
      <c r="I100" s="124" t="str">
        <f t="shared" si="28"/>
        <v/>
      </c>
      <c r="J100" s="124" t="str">
        <f t="shared" si="29"/>
        <v/>
      </c>
      <c r="K100" s="124" t="str">
        <f t="shared" si="30"/>
        <v/>
      </c>
      <c r="L100" s="124" t="str">
        <f t="shared" si="31"/>
        <v/>
      </c>
      <c r="V100" s="122">
        <f t="shared" si="32"/>
        <v>-1</v>
      </c>
      <c r="W100" s="71">
        <f t="shared" si="33"/>
        <v>56</v>
      </c>
      <c r="X100" s="127">
        <f t="shared" si="34"/>
        <v>-55</v>
      </c>
      <c r="Y100" s="127">
        <f t="shared" si="35"/>
        <v>-58</v>
      </c>
    </row>
    <row r="101" spans="1:25" x14ac:dyDescent="0.2">
      <c r="A101" s="126">
        <f t="shared" si="23"/>
        <v>-3</v>
      </c>
      <c r="B101" s="124" t="str">
        <f t="shared" si="20"/>
        <v/>
      </c>
      <c r="C101" s="126" t="str">
        <f t="shared" si="21"/>
        <v/>
      </c>
      <c r="D101" s="126" t="str">
        <f t="shared" si="22"/>
        <v/>
      </c>
      <c r="E101" s="124" t="str">
        <f t="shared" si="24"/>
        <v/>
      </c>
      <c r="F101" s="124" t="str">
        <f t="shared" si="25"/>
        <v/>
      </c>
      <c r="G101" s="124" t="str">
        <f t="shared" si="26"/>
        <v/>
      </c>
      <c r="H101" s="124" t="str">
        <f t="shared" si="27"/>
        <v/>
      </c>
      <c r="I101" s="124" t="str">
        <f t="shared" si="28"/>
        <v/>
      </c>
      <c r="J101" s="124" t="str">
        <f t="shared" si="29"/>
        <v/>
      </c>
      <c r="K101" s="124" t="str">
        <f t="shared" si="30"/>
        <v/>
      </c>
      <c r="L101" s="124" t="str">
        <f t="shared" si="31"/>
        <v/>
      </c>
      <c r="V101" s="122">
        <f t="shared" si="32"/>
        <v>-1</v>
      </c>
      <c r="W101" s="71">
        <f t="shared" si="33"/>
        <v>57</v>
      </c>
      <c r="X101" s="127">
        <f t="shared" si="34"/>
        <v>-56</v>
      </c>
      <c r="Y101" s="127">
        <f t="shared" si="35"/>
        <v>-59</v>
      </c>
    </row>
    <row r="102" spans="1:25" x14ac:dyDescent="0.2">
      <c r="A102" s="126">
        <f t="shared" si="23"/>
        <v>-4</v>
      </c>
      <c r="B102" s="124" t="str">
        <f t="shared" si="20"/>
        <v/>
      </c>
      <c r="C102" s="126" t="str">
        <f t="shared" si="21"/>
        <v/>
      </c>
      <c r="D102" s="126" t="str">
        <f t="shared" si="22"/>
        <v/>
      </c>
      <c r="E102" s="124" t="str">
        <f t="shared" si="24"/>
        <v/>
      </c>
      <c r="F102" s="124" t="str">
        <f t="shared" si="25"/>
        <v/>
      </c>
      <c r="G102" s="124" t="str">
        <f t="shared" si="26"/>
        <v/>
      </c>
      <c r="H102" s="124" t="str">
        <f t="shared" si="27"/>
        <v/>
      </c>
      <c r="I102" s="124" t="str">
        <f t="shared" si="28"/>
        <v/>
      </c>
      <c r="J102" s="124" t="str">
        <f t="shared" si="29"/>
        <v/>
      </c>
      <c r="K102" s="124" t="str">
        <f t="shared" si="30"/>
        <v/>
      </c>
      <c r="L102" s="124" t="str">
        <f t="shared" si="31"/>
        <v/>
      </c>
      <c r="V102" s="122">
        <f t="shared" si="32"/>
        <v>-1</v>
      </c>
      <c r="W102" s="71">
        <f t="shared" si="33"/>
        <v>58</v>
      </c>
      <c r="X102" s="127">
        <f t="shared" si="34"/>
        <v>-57</v>
      </c>
      <c r="Y102" s="127">
        <f t="shared" si="35"/>
        <v>-60</v>
      </c>
    </row>
    <row r="103" spans="1:25" x14ac:dyDescent="0.2">
      <c r="A103" s="126">
        <f t="shared" si="23"/>
        <v>-5</v>
      </c>
      <c r="B103" s="124" t="str">
        <f t="shared" si="20"/>
        <v/>
      </c>
      <c r="C103" s="126" t="str">
        <f t="shared" si="21"/>
        <v/>
      </c>
      <c r="D103" s="126" t="str">
        <f t="shared" si="22"/>
        <v/>
      </c>
      <c r="E103" s="124" t="str">
        <f t="shared" si="24"/>
        <v/>
      </c>
      <c r="F103" s="124" t="str">
        <f t="shared" si="25"/>
        <v/>
      </c>
      <c r="G103" s="124" t="str">
        <f t="shared" si="26"/>
        <v/>
      </c>
      <c r="H103" s="124" t="str">
        <f t="shared" si="27"/>
        <v/>
      </c>
      <c r="I103" s="124" t="str">
        <f t="shared" si="28"/>
        <v/>
      </c>
      <c r="J103" s="124" t="str">
        <f t="shared" si="29"/>
        <v/>
      </c>
      <c r="K103" s="124" t="str">
        <f t="shared" si="30"/>
        <v/>
      </c>
      <c r="L103" s="124" t="str">
        <f t="shared" si="31"/>
        <v/>
      </c>
      <c r="V103" s="122">
        <f t="shared" si="32"/>
        <v>-1</v>
      </c>
      <c r="W103" s="71">
        <f t="shared" si="33"/>
        <v>59</v>
      </c>
      <c r="X103" s="127">
        <f t="shared" si="34"/>
        <v>-58</v>
      </c>
      <c r="Y103" s="127">
        <f t="shared" si="35"/>
        <v>-61</v>
      </c>
    </row>
    <row r="104" spans="1:25" x14ac:dyDescent="0.2">
      <c r="A104" s="126">
        <f t="shared" si="23"/>
        <v>-6</v>
      </c>
      <c r="B104" s="124" t="str">
        <f t="shared" si="20"/>
        <v/>
      </c>
      <c r="C104" s="126" t="str">
        <f t="shared" si="21"/>
        <v/>
      </c>
      <c r="D104" s="126" t="str">
        <f t="shared" si="22"/>
        <v/>
      </c>
      <c r="E104" s="124" t="str">
        <f t="shared" si="24"/>
        <v/>
      </c>
      <c r="F104" s="124" t="str">
        <f t="shared" si="25"/>
        <v/>
      </c>
      <c r="G104" s="124" t="str">
        <f t="shared" si="26"/>
        <v/>
      </c>
      <c r="H104" s="124" t="str">
        <f t="shared" si="27"/>
        <v/>
      </c>
      <c r="I104" s="124" t="str">
        <f t="shared" si="28"/>
        <v/>
      </c>
      <c r="J104" s="124" t="str">
        <f t="shared" si="29"/>
        <v/>
      </c>
      <c r="K104" s="124" t="str">
        <f t="shared" si="30"/>
        <v/>
      </c>
      <c r="L104" s="124" t="str">
        <f t="shared" si="31"/>
        <v/>
      </c>
      <c r="V104" s="122">
        <f t="shared" si="32"/>
        <v>-1</v>
      </c>
      <c r="W104" s="71">
        <f t="shared" si="33"/>
        <v>60</v>
      </c>
      <c r="X104" s="127">
        <f t="shared" si="34"/>
        <v>-59</v>
      </c>
      <c r="Y104" s="127">
        <f t="shared" si="35"/>
        <v>-62</v>
      </c>
    </row>
    <row r="105" spans="1:25" x14ac:dyDescent="0.2">
      <c r="A105" s="126">
        <f t="shared" si="23"/>
        <v>-7</v>
      </c>
      <c r="B105" s="124" t="str">
        <f t="shared" si="20"/>
        <v/>
      </c>
      <c r="C105" s="126" t="str">
        <f t="shared" si="21"/>
        <v/>
      </c>
      <c r="D105" s="126" t="str">
        <f t="shared" si="22"/>
        <v/>
      </c>
      <c r="E105" s="124" t="str">
        <f t="shared" si="24"/>
        <v/>
      </c>
      <c r="F105" s="124" t="str">
        <f t="shared" si="25"/>
        <v/>
      </c>
      <c r="G105" s="124" t="str">
        <f t="shared" si="26"/>
        <v/>
      </c>
      <c r="H105" s="124" t="str">
        <f t="shared" si="27"/>
        <v/>
      </c>
      <c r="I105" s="124" t="str">
        <f t="shared" si="28"/>
        <v/>
      </c>
      <c r="J105" s="124" t="str">
        <f t="shared" si="29"/>
        <v/>
      </c>
      <c r="K105" s="124" t="str">
        <f t="shared" si="30"/>
        <v/>
      </c>
      <c r="L105" s="124" t="str">
        <f t="shared" si="31"/>
        <v/>
      </c>
      <c r="V105" s="122">
        <f t="shared" si="32"/>
        <v>-1</v>
      </c>
      <c r="W105" s="71">
        <f t="shared" si="33"/>
        <v>61</v>
      </c>
      <c r="X105" s="127">
        <f t="shared" si="34"/>
        <v>-60</v>
      </c>
      <c r="Y105" s="127">
        <f t="shared" si="35"/>
        <v>-63</v>
      </c>
    </row>
    <row r="106" spans="1:25" x14ac:dyDescent="0.2">
      <c r="A106" s="126">
        <f t="shared" si="23"/>
        <v>-8</v>
      </c>
      <c r="B106" s="124" t="str">
        <f t="shared" si="20"/>
        <v/>
      </c>
      <c r="C106" s="126" t="str">
        <f t="shared" si="21"/>
        <v/>
      </c>
      <c r="D106" s="126" t="str">
        <f t="shared" si="22"/>
        <v/>
      </c>
      <c r="E106" s="124" t="str">
        <f t="shared" si="24"/>
        <v/>
      </c>
      <c r="F106" s="124" t="str">
        <f t="shared" si="25"/>
        <v/>
      </c>
      <c r="G106" s="124" t="str">
        <f t="shared" si="26"/>
        <v/>
      </c>
      <c r="H106" s="124" t="str">
        <f t="shared" si="27"/>
        <v/>
      </c>
      <c r="I106" s="124" t="str">
        <f t="shared" si="28"/>
        <v/>
      </c>
      <c r="J106" s="124" t="str">
        <f t="shared" si="29"/>
        <v/>
      </c>
      <c r="K106" s="124" t="str">
        <f t="shared" si="30"/>
        <v/>
      </c>
      <c r="L106" s="124" t="str">
        <f t="shared" si="31"/>
        <v/>
      </c>
      <c r="V106" s="122">
        <f t="shared" si="32"/>
        <v>-1</v>
      </c>
      <c r="W106" s="71">
        <f t="shared" si="33"/>
        <v>62</v>
      </c>
      <c r="X106" s="127">
        <f t="shared" si="34"/>
        <v>-61</v>
      </c>
      <c r="Y106" s="127">
        <f t="shared" si="35"/>
        <v>-64</v>
      </c>
    </row>
    <row r="107" spans="1:25" x14ac:dyDescent="0.2">
      <c r="A107" s="126">
        <f t="shared" si="23"/>
        <v>-9</v>
      </c>
      <c r="B107" s="124" t="str">
        <f t="shared" si="20"/>
        <v/>
      </c>
      <c r="C107" s="126" t="str">
        <f t="shared" si="21"/>
        <v/>
      </c>
      <c r="D107" s="126" t="str">
        <f t="shared" si="22"/>
        <v/>
      </c>
      <c r="E107" s="124" t="str">
        <f t="shared" si="24"/>
        <v/>
      </c>
      <c r="F107" s="124" t="str">
        <f t="shared" si="25"/>
        <v/>
      </c>
      <c r="G107" s="124" t="str">
        <f t="shared" si="26"/>
        <v/>
      </c>
      <c r="H107" s="124" t="str">
        <f t="shared" si="27"/>
        <v/>
      </c>
      <c r="I107" s="124" t="str">
        <f t="shared" si="28"/>
        <v/>
      </c>
      <c r="J107" s="124" t="str">
        <f t="shared" si="29"/>
        <v/>
      </c>
      <c r="K107" s="124" t="str">
        <f t="shared" si="30"/>
        <v/>
      </c>
      <c r="L107" s="124" t="str">
        <f t="shared" si="31"/>
        <v/>
      </c>
      <c r="V107" s="122">
        <f t="shared" si="32"/>
        <v>-1</v>
      </c>
      <c r="W107" s="71">
        <f t="shared" si="33"/>
        <v>63</v>
      </c>
      <c r="X107" s="127">
        <f t="shared" si="34"/>
        <v>-62</v>
      </c>
      <c r="Y107" s="127">
        <f t="shared" si="35"/>
        <v>-65</v>
      </c>
    </row>
    <row r="108" spans="1:25" x14ac:dyDescent="0.2">
      <c r="A108" s="126">
        <f t="shared" si="23"/>
        <v>-10</v>
      </c>
      <c r="B108" s="124" t="str">
        <f t="shared" si="20"/>
        <v/>
      </c>
      <c r="C108" s="126" t="str">
        <f t="shared" si="21"/>
        <v/>
      </c>
      <c r="D108" s="126" t="str">
        <f t="shared" si="22"/>
        <v/>
      </c>
      <c r="E108" s="124" t="str">
        <f t="shared" si="24"/>
        <v/>
      </c>
      <c r="F108" s="124" t="str">
        <f t="shared" si="25"/>
        <v/>
      </c>
      <c r="G108" s="124" t="str">
        <f t="shared" si="26"/>
        <v/>
      </c>
      <c r="H108" s="124" t="str">
        <f t="shared" si="27"/>
        <v/>
      </c>
      <c r="I108" s="124" t="str">
        <f t="shared" si="28"/>
        <v/>
      </c>
      <c r="J108" s="124" t="str">
        <f t="shared" si="29"/>
        <v/>
      </c>
      <c r="K108" s="124" t="str">
        <f t="shared" si="30"/>
        <v/>
      </c>
      <c r="L108" s="124" t="str">
        <f t="shared" si="31"/>
        <v/>
      </c>
      <c r="V108" s="122">
        <f t="shared" si="32"/>
        <v>-1</v>
      </c>
      <c r="W108" s="71">
        <f t="shared" si="33"/>
        <v>64</v>
      </c>
      <c r="X108" s="127">
        <f t="shared" si="34"/>
        <v>-63</v>
      </c>
      <c r="Y108" s="127">
        <f t="shared" si="35"/>
        <v>-66</v>
      </c>
    </row>
    <row r="109" spans="1:25" x14ac:dyDescent="0.2">
      <c r="A109" s="126">
        <f t="shared" si="23"/>
        <v>-11</v>
      </c>
      <c r="B109" s="124" t="str">
        <f t="shared" si="20"/>
        <v/>
      </c>
      <c r="C109" s="126" t="str">
        <f t="shared" si="21"/>
        <v/>
      </c>
      <c r="D109" s="126" t="str">
        <f t="shared" si="22"/>
        <v/>
      </c>
      <c r="E109" s="124" t="str">
        <f t="shared" si="24"/>
        <v/>
      </c>
      <c r="F109" s="124" t="str">
        <f t="shared" si="25"/>
        <v/>
      </c>
      <c r="G109" s="124" t="str">
        <f t="shared" si="26"/>
        <v/>
      </c>
      <c r="H109" s="124" t="str">
        <f t="shared" si="27"/>
        <v/>
      </c>
      <c r="I109" s="124" t="str">
        <f t="shared" si="28"/>
        <v/>
      </c>
      <c r="J109" s="124" t="str">
        <f t="shared" si="29"/>
        <v/>
      </c>
      <c r="K109" s="124" t="str">
        <f t="shared" si="30"/>
        <v/>
      </c>
      <c r="L109" s="124" t="str">
        <f t="shared" si="31"/>
        <v/>
      </c>
      <c r="V109" s="122">
        <f t="shared" si="32"/>
        <v>-1</v>
      </c>
      <c r="W109" s="71">
        <f t="shared" si="33"/>
        <v>65</v>
      </c>
      <c r="X109" s="127">
        <f t="shared" si="34"/>
        <v>-64</v>
      </c>
      <c r="Y109" s="127">
        <f t="shared" si="35"/>
        <v>-67</v>
      </c>
    </row>
    <row r="110" spans="1:25" x14ac:dyDescent="0.2">
      <c r="A110" s="126">
        <f t="shared" si="23"/>
        <v>-12</v>
      </c>
      <c r="B110" s="124" t="str">
        <f t="shared" si="20"/>
        <v/>
      </c>
      <c r="C110" s="126" t="str">
        <f t="shared" si="21"/>
        <v/>
      </c>
      <c r="D110" s="126" t="str">
        <f t="shared" si="22"/>
        <v/>
      </c>
      <c r="E110" s="124" t="str">
        <f t="shared" si="24"/>
        <v/>
      </c>
      <c r="F110" s="124" t="str">
        <f t="shared" si="25"/>
        <v/>
      </c>
      <c r="G110" s="124" t="str">
        <f t="shared" si="26"/>
        <v/>
      </c>
      <c r="H110" s="124" t="str">
        <f t="shared" si="27"/>
        <v/>
      </c>
      <c r="I110" s="124" t="str">
        <f t="shared" si="28"/>
        <v/>
      </c>
      <c r="J110" s="124" t="str">
        <f t="shared" si="29"/>
        <v/>
      </c>
      <c r="K110" s="124" t="str">
        <f t="shared" si="30"/>
        <v/>
      </c>
      <c r="L110" s="124" t="str">
        <f t="shared" si="31"/>
        <v/>
      </c>
      <c r="V110" s="122">
        <f t="shared" si="32"/>
        <v>-1</v>
      </c>
      <c r="W110" s="71">
        <f t="shared" si="33"/>
        <v>66</v>
      </c>
      <c r="X110" s="127">
        <f t="shared" si="34"/>
        <v>-65</v>
      </c>
      <c r="Y110" s="127">
        <f t="shared" si="35"/>
        <v>-68</v>
      </c>
    </row>
    <row r="111" spans="1:25" x14ac:dyDescent="0.2">
      <c r="A111" s="126">
        <f t="shared" si="23"/>
        <v>-13</v>
      </c>
      <c r="B111" s="124" t="str">
        <f t="shared" si="20"/>
        <v/>
      </c>
      <c r="C111" s="126" t="str">
        <f t="shared" si="21"/>
        <v/>
      </c>
      <c r="D111" s="126" t="str">
        <f t="shared" si="22"/>
        <v/>
      </c>
      <c r="E111" s="124" t="str">
        <f t="shared" si="24"/>
        <v/>
      </c>
      <c r="F111" s="124" t="str">
        <f t="shared" si="25"/>
        <v/>
      </c>
      <c r="G111" s="124" t="str">
        <f t="shared" si="26"/>
        <v/>
      </c>
      <c r="H111" s="124" t="str">
        <f t="shared" si="27"/>
        <v/>
      </c>
      <c r="I111" s="124" t="str">
        <f t="shared" si="28"/>
        <v/>
      </c>
      <c r="J111" s="124" t="str">
        <f t="shared" si="29"/>
        <v/>
      </c>
      <c r="K111" s="124" t="str">
        <f t="shared" si="30"/>
        <v/>
      </c>
      <c r="L111" s="124" t="str">
        <f t="shared" si="31"/>
        <v/>
      </c>
      <c r="V111" s="122">
        <f t="shared" si="32"/>
        <v>-1</v>
      </c>
      <c r="W111" s="71">
        <f t="shared" si="33"/>
        <v>67</v>
      </c>
      <c r="X111" s="127">
        <f t="shared" si="34"/>
        <v>-66</v>
      </c>
      <c r="Y111" s="127">
        <f t="shared" si="35"/>
        <v>-69</v>
      </c>
    </row>
    <row r="112" spans="1:25" x14ac:dyDescent="0.2">
      <c r="A112" s="126">
        <f t="shared" si="23"/>
        <v>-14</v>
      </c>
      <c r="B112" s="124" t="str">
        <f t="shared" si="20"/>
        <v/>
      </c>
      <c r="C112" s="126" t="str">
        <f t="shared" si="21"/>
        <v/>
      </c>
      <c r="D112" s="126" t="str">
        <f t="shared" si="22"/>
        <v/>
      </c>
      <c r="E112" s="124" t="str">
        <f t="shared" si="24"/>
        <v/>
      </c>
      <c r="F112" s="124" t="str">
        <f t="shared" si="25"/>
        <v/>
      </c>
      <c r="G112" s="124" t="str">
        <f t="shared" si="26"/>
        <v/>
      </c>
      <c r="H112" s="124" t="str">
        <f t="shared" si="27"/>
        <v/>
      </c>
      <c r="I112" s="124" t="str">
        <f t="shared" si="28"/>
        <v/>
      </c>
      <c r="J112" s="124" t="str">
        <f t="shared" si="29"/>
        <v/>
      </c>
      <c r="K112" s="124" t="str">
        <f t="shared" si="30"/>
        <v/>
      </c>
      <c r="L112" s="124" t="str">
        <f t="shared" si="31"/>
        <v/>
      </c>
      <c r="V112" s="122">
        <f t="shared" si="32"/>
        <v>-1</v>
      </c>
      <c r="W112" s="71">
        <f t="shared" si="33"/>
        <v>68</v>
      </c>
      <c r="X112" s="127">
        <f t="shared" si="34"/>
        <v>-67</v>
      </c>
      <c r="Y112" s="127">
        <f t="shared" si="35"/>
        <v>-70</v>
      </c>
    </row>
    <row r="113" spans="1:25" x14ac:dyDescent="0.2">
      <c r="A113" s="126">
        <f t="shared" si="23"/>
        <v>-15</v>
      </c>
      <c r="B113" s="124" t="str">
        <f t="shared" si="20"/>
        <v/>
      </c>
      <c r="C113" s="126" t="str">
        <f t="shared" si="21"/>
        <v/>
      </c>
      <c r="D113" s="126" t="str">
        <f t="shared" si="22"/>
        <v/>
      </c>
      <c r="E113" s="124" t="str">
        <f t="shared" si="24"/>
        <v/>
      </c>
      <c r="F113" s="124" t="str">
        <f t="shared" si="25"/>
        <v/>
      </c>
      <c r="G113" s="124" t="str">
        <f t="shared" si="26"/>
        <v/>
      </c>
      <c r="H113" s="124" t="str">
        <f t="shared" si="27"/>
        <v/>
      </c>
      <c r="I113" s="124" t="str">
        <f t="shared" si="28"/>
        <v/>
      </c>
      <c r="J113" s="124" t="str">
        <f t="shared" si="29"/>
        <v/>
      </c>
      <c r="K113" s="124" t="str">
        <f t="shared" si="30"/>
        <v/>
      </c>
      <c r="L113" s="124" t="str">
        <f t="shared" si="31"/>
        <v/>
      </c>
      <c r="V113" s="122">
        <f t="shared" si="32"/>
        <v>-1</v>
      </c>
      <c r="W113" s="71">
        <f t="shared" si="33"/>
        <v>69</v>
      </c>
      <c r="X113" s="127">
        <f t="shared" si="34"/>
        <v>-68</v>
      </c>
      <c r="Y113" s="127">
        <f t="shared" si="35"/>
        <v>-71</v>
      </c>
    </row>
    <row r="114" spans="1:25" x14ac:dyDescent="0.2">
      <c r="A114" s="126">
        <f t="shared" si="23"/>
        <v>-16</v>
      </c>
      <c r="B114" s="124" t="str">
        <f t="shared" si="20"/>
        <v/>
      </c>
      <c r="C114" s="126" t="str">
        <f t="shared" si="21"/>
        <v/>
      </c>
      <c r="D114" s="126" t="str">
        <f t="shared" si="22"/>
        <v/>
      </c>
      <c r="E114" s="124" t="str">
        <f t="shared" si="24"/>
        <v/>
      </c>
      <c r="F114" s="124" t="str">
        <f t="shared" si="25"/>
        <v/>
      </c>
      <c r="G114" s="124" t="str">
        <f t="shared" si="26"/>
        <v/>
      </c>
      <c r="H114" s="124" t="str">
        <f t="shared" si="27"/>
        <v/>
      </c>
      <c r="I114" s="124" t="str">
        <f t="shared" si="28"/>
        <v/>
      </c>
      <c r="J114" s="124" t="str">
        <f t="shared" si="29"/>
        <v/>
      </c>
      <c r="K114" s="124" t="str">
        <f t="shared" si="30"/>
        <v/>
      </c>
      <c r="L114" s="124" t="str">
        <f t="shared" si="31"/>
        <v/>
      </c>
      <c r="V114" s="122">
        <f t="shared" si="32"/>
        <v>-1</v>
      </c>
      <c r="W114" s="71">
        <f t="shared" si="33"/>
        <v>70</v>
      </c>
      <c r="X114" s="127">
        <f t="shared" si="34"/>
        <v>-69</v>
      </c>
      <c r="Y114" s="127">
        <f t="shared" si="35"/>
        <v>-72</v>
      </c>
    </row>
    <row r="115" spans="1:25" x14ac:dyDescent="0.2">
      <c r="A115" s="126">
        <f t="shared" si="23"/>
        <v>-17</v>
      </c>
      <c r="B115" s="124" t="str">
        <f t="shared" si="20"/>
        <v/>
      </c>
      <c r="C115" s="126" t="str">
        <f t="shared" si="21"/>
        <v/>
      </c>
      <c r="D115" s="126" t="str">
        <f t="shared" si="22"/>
        <v/>
      </c>
      <c r="E115" s="124" t="str">
        <f t="shared" si="24"/>
        <v/>
      </c>
      <c r="F115" s="124" t="str">
        <f t="shared" si="25"/>
        <v/>
      </c>
      <c r="G115" s="124" t="str">
        <f t="shared" si="26"/>
        <v/>
      </c>
      <c r="H115" s="124" t="str">
        <f t="shared" si="27"/>
        <v/>
      </c>
      <c r="I115" s="124" t="str">
        <f t="shared" si="28"/>
        <v/>
      </c>
      <c r="J115" s="124" t="str">
        <f t="shared" si="29"/>
        <v/>
      </c>
      <c r="K115" s="124" t="str">
        <f t="shared" si="30"/>
        <v/>
      </c>
      <c r="L115" s="124" t="str">
        <f t="shared" si="31"/>
        <v/>
      </c>
      <c r="V115" s="122">
        <f t="shared" si="32"/>
        <v>-1</v>
      </c>
      <c r="W115" s="71">
        <f t="shared" si="33"/>
        <v>71</v>
      </c>
      <c r="X115" s="127">
        <f t="shared" si="34"/>
        <v>-70</v>
      </c>
      <c r="Y115" s="127">
        <f t="shared" si="35"/>
        <v>-73</v>
      </c>
    </row>
    <row r="116" spans="1:25" x14ac:dyDescent="0.2">
      <c r="A116" s="126">
        <f t="shared" si="23"/>
        <v>-18</v>
      </c>
      <c r="B116" s="124" t="str">
        <f t="shared" si="20"/>
        <v/>
      </c>
      <c r="C116" s="126" t="str">
        <f t="shared" si="21"/>
        <v/>
      </c>
      <c r="D116" s="126" t="str">
        <f t="shared" si="22"/>
        <v/>
      </c>
      <c r="E116" s="124" t="str">
        <f t="shared" si="24"/>
        <v/>
      </c>
      <c r="F116" s="124" t="str">
        <f t="shared" si="25"/>
        <v/>
      </c>
      <c r="G116" s="124" t="str">
        <f t="shared" si="26"/>
        <v/>
      </c>
      <c r="H116" s="124" t="str">
        <f t="shared" si="27"/>
        <v/>
      </c>
      <c r="I116" s="124" t="str">
        <f t="shared" si="28"/>
        <v/>
      </c>
      <c r="J116" s="124" t="str">
        <f t="shared" si="29"/>
        <v/>
      </c>
      <c r="K116" s="124" t="str">
        <f t="shared" si="30"/>
        <v/>
      </c>
      <c r="L116" s="124" t="str">
        <f t="shared" si="31"/>
        <v/>
      </c>
      <c r="V116" s="122">
        <f t="shared" si="32"/>
        <v>-1</v>
      </c>
      <c r="W116" s="71">
        <f t="shared" si="33"/>
        <v>72</v>
      </c>
      <c r="X116" s="127">
        <f t="shared" si="34"/>
        <v>-71</v>
      </c>
      <c r="Y116" s="127">
        <f t="shared" si="35"/>
        <v>-74</v>
      </c>
    </row>
    <row r="117" spans="1:25" x14ac:dyDescent="0.2">
      <c r="A117" s="126">
        <f t="shared" si="23"/>
        <v>-19</v>
      </c>
      <c r="B117" s="124" t="str">
        <f t="shared" si="20"/>
        <v/>
      </c>
      <c r="C117" s="126" t="str">
        <f t="shared" si="21"/>
        <v/>
      </c>
      <c r="D117" s="126" t="str">
        <f t="shared" si="22"/>
        <v/>
      </c>
      <c r="E117" s="124" t="str">
        <f t="shared" si="24"/>
        <v/>
      </c>
      <c r="F117" s="124" t="str">
        <f t="shared" si="25"/>
        <v/>
      </c>
      <c r="G117" s="124" t="str">
        <f t="shared" si="26"/>
        <v/>
      </c>
      <c r="H117" s="124" t="str">
        <f t="shared" si="27"/>
        <v/>
      </c>
      <c r="I117" s="124" t="str">
        <f t="shared" si="28"/>
        <v/>
      </c>
      <c r="J117" s="124" t="str">
        <f t="shared" si="29"/>
        <v/>
      </c>
      <c r="K117" s="124" t="str">
        <f t="shared" si="30"/>
        <v/>
      </c>
      <c r="L117" s="124" t="str">
        <f t="shared" si="31"/>
        <v/>
      </c>
      <c r="V117" s="122">
        <f t="shared" si="32"/>
        <v>-1</v>
      </c>
      <c r="W117" s="71">
        <f t="shared" si="33"/>
        <v>73</v>
      </c>
      <c r="X117" s="127">
        <f t="shared" si="34"/>
        <v>-72</v>
      </c>
      <c r="Y117" s="127">
        <f t="shared" si="35"/>
        <v>-75</v>
      </c>
    </row>
    <row r="118" spans="1:25" x14ac:dyDescent="0.2">
      <c r="A118" s="126">
        <f t="shared" si="23"/>
        <v>-20</v>
      </c>
      <c r="B118" s="124" t="str">
        <f t="shared" si="20"/>
        <v/>
      </c>
      <c r="C118" s="126" t="str">
        <f t="shared" si="21"/>
        <v/>
      </c>
      <c r="D118" s="126" t="str">
        <f t="shared" si="22"/>
        <v/>
      </c>
      <c r="E118" s="124" t="str">
        <f t="shared" si="24"/>
        <v/>
      </c>
      <c r="F118" s="124" t="str">
        <f t="shared" si="25"/>
        <v/>
      </c>
      <c r="G118" s="124" t="str">
        <f t="shared" si="26"/>
        <v/>
      </c>
      <c r="H118" s="124" t="str">
        <f t="shared" si="27"/>
        <v/>
      </c>
      <c r="I118" s="124" t="str">
        <f t="shared" si="28"/>
        <v/>
      </c>
      <c r="J118" s="124" t="str">
        <f t="shared" si="29"/>
        <v/>
      </c>
      <c r="K118" s="124" t="str">
        <f t="shared" si="30"/>
        <v/>
      </c>
      <c r="L118" s="124" t="str">
        <f t="shared" si="31"/>
        <v/>
      </c>
      <c r="V118" s="122">
        <f t="shared" si="32"/>
        <v>-1</v>
      </c>
      <c r="W118" s="71">
        <f t="shared" si="33"/>
        <v>74</v>
      </c>
      <c r="X118" s="127">
        <f t="shared" si="34"/>
        <v>-73</v>
      </c>
      <c r="Y118" s="127">
        <f t="shared" si="35"/>
        <v>-76</v>
      </c>
    </row>
    <row r="119" spans="1:25" x14ac:dyDescent="0.2">
      <c r="A119" s="126">
        <f t="shared" si="23"/>
        <v>-21</v>
      </c>
      <c r="B119" s="124" t="str">
        <f t="shared" si="20"/>
        <v/>
      </c>
      <c r="C119" s="126" t="str">
        <f t="shared" si="21"/>
        <v/>
      </c>
      <c r="D119" s="126" t="str">
        <f t="shared" si="22"/>
        <v/>
      </c>
      <c r="E119" s="124" t="str">
        <f t="shared" si="24"/>
        <v/>
      </c>
      <c r="F119" s="124" t="str">
        <f t="shared" si="25"/>
        <v/>
      </c>
      <c r="G119" s="124" t="str">
        <f t="shared" si="26"/>
        <v/>
      </c>
      <c r="H119" s="124" t="str">
        <f t="shared" si="27"/>
        <v/>
      </c>
      <c r="I119" s="124" t="str">
        <f t="shared" si="28"/>
        <v/>
      </c>
      <c r="J119" s="124" t="str">
        <f t="shared" si="29"/>
        <v/>
      </c>
      <c r="K119" s="124" t="str">
        <f t="shared" si="30"/>
        <v/>
      </c>
      <c r="L119" s="124" t="str">
        <f t="shared" si="31"/>
        <v/>
      </c>
      <c r="V119" s="122">
        <f t="shared" si="32"/>
        <v>-1</v>
      </c>
      <c r="W119" s="71">
        <f t="shared" si="33"/>
        <v>75</v>
      </c>
      <c r="X119" s="127">
        <f t="shared" si="34"/>
        <v>-74</v>
      </c>
      <c r="Y119" s="127">
        <f t="shared" si="35"/>
        <v>-77</v>
      </c>
    </row>
    <row r="120" spans="1:25" x14ac:dyDescent="0.2">
      <c r="A120" s="126">
        <f t="shared" si="23"/>
        <v>-22</v>
      </c>
      <c r="B120" s="124" t="str">
        <f t="shared" si="20"/>
        <v/>
      </c>
      <c r="C120" s="126" t="str">
        <f t="shared" si="21"/>
        <v/>
      </c>
      <c r="D120" s="126" t="str">
        <f t="shared" si="22"/>
        <v/>
      </c>
      <c r="E120" s="124" t="str">
        <f t="shared" si="24"/>
        <v/>
      </c>
      <c r="F120" s="124" t="str">
        <f t="shared" si="25"/>
        <v/>
      </c>
      <c r="G120" s="124" t="str">
        <f t="shared" si="26"/>
        <v/>
      </c>
      <c r="H120" s="124" t="str">
        <f t="shared" si="27"/>
        <v/>
      </c>
      <c r="I120" s="124" t="str">
        <f t="shared" si="28"/>
        <v/>
      </c>
      <c r="J120" s="124" t="str">
        <f t="shared" si="29"/>
        <v/>
      </c>
      <c r="K120" s="124" t="str">
        <f t="shared" si="30"/>
        <v/>
      </c>
      <c r="L120" s="124" t="str">
        <f t="shared" si="31"/>
        <v/>
      </c>
      <c r="V120" s="122">
        <f t="shared" si="32"/>
        <v>-1</v>
      </c>
      <c r="W120" s="71">
        <f t="shared" si="33"/>
        <v>76</v>
      </c>
      <c r="X120" s="127">
        <f t="shared" si="34"/>
        <v>-75</v>
      </c>
      <c r="Y120" s="127">
        <f t="shared" si="35"/>
        <v>-78</v>
      </c>
    </row>
    <row r="121" spans="1:25" x14ac:dyDescent="0.2">
      <c r="A121" s="126">
        <f t="shared" si="23"/>
        <v>-23</v>
      </c>
      <c r="B121" s="124" t="str">
        <f t="shared" si="20"/>
        <v/>
      </c>
      <c r="C121" s="126" t="str">
        <f t="shared" si="21"/>
        <v/>
      </c>
      <c r="D121" s="126" t="str">
        <f t="shared" si="22"/>
        <v/>
      </c>
      <c r="E121" s="124" t="str">
        <f t="shared" si="24"/>
        <v/>
      </c>
      <c r="F121" s="124" t="str">
        <f t="shared" si="25"/>
        <v/>
      </c>
      <c r="G121" s="124" t="str">
        <f t="shared" si="26"/>
        <v/>
      </c>
      <c r="H121" s="124" t="str">
        <f t="shared" si="27"/>
        <v/>
      </c>
      <c r="I121" s="124" t="str">
        <f t="shared" si="28"/>
        <v/>
      </c>
      <c r="J121" s="124" t="str">
        <f t="shared" si="29"/>
        <v/>
      </c>
      <c r="K121" s="124" t="str">
        <f t="shared" si="30"/>
        <v/>
      </c>
      <c r="L121" s="124" t="str">
        <f t="shared" si="31"/>
        <v/>
      </c>
      <c r="V121" s="122">
        <f t="shared" si="32"/>
        <v>-1</v>
      </c>
      <c r="W121" s="71">
        <f t="shared" si="33"/>
        <v>77</v>
      </c>
      <c r="X121" s="127">
        <f t="shared" si="34"/>
        <v>-76</v>
      </c>
      <c r="Y121" s="127">
        <f t="shared" si="35"/>
        <v>-79</v>
      </c>
    </row>
    <row r="122" spans="1:25" x14ac:dyDescent="0.2">
      <c r="A122" s="126">
        <f t="shared" si="23"/>
        <v>-24</v>
      </c>
      <c r="B122" s="124" t="str">
        <f t="shared" si="20"/>
        <v/>
      </c>
      <c r="C122" s="126" t="str">
        <f t="shared" si="21"/>
        <v/>
      </c>
      <c r="D122" s="126" t="str">
        <f t="shared" si="22"/>
        <v/>
      </c>
      <c r="E122" s="124" t="str">
        <f t="shared" si="24"/>
        <v/>
      </c>
      <c r="F122" s="124" t="str">
        <f t="shared" si="25"/>
        <v/>
      </c>
      <c r="G122" s="124" t="str">
        <f t="shared" si="26"/>
        <v/>
      </c>
      <c r="H122" s="124" t="str">
        <f t="shared" si="27"/>
        <v/>
      </c>
      <c r="I122" s="124" t="str">
        <f t="shared" si="28"/>
        <v/>
      </c>
      <c r="J122" s="124" t="str">
        <f t="shared" si="29"/>
        <v/>
      </c>
      <c r="K122" s="124" t="str">
        <f t="shared" si="30"/>
        <v/>
      </c>
      <c r="L122" s="124" t="str">
        <f t="shared" si="31"/>
        <v/>
      </c>
      <c r="V122" s="122">
        <f t="shared" si="32"/>
        <v>-1</v>
      </c>
      <c r="W122" s="71">
        <f t="shared" si="33"/>
        <v>78</v>
      </c>
      <c r="X122" s="127">
        <f t="shared" si="34"/>
        <v>-77</v>
      </c>
      <c r="Y122" s="127">
        <f t="shared" si="35"/>
        <v>-80</v>
      </c>
    </row>
    <row r="123" spans="1:25" x14ac:dyDescent="0.2">
      <c r="A123" s="126">
        <f t="shared" si="23"/>
        <v>-25</v>
      </c>
      <c r="B123" s="124" t="str">
        <f t="shared" si="20"/>
        <v/>
      </c>
      <c r="C123" s="126" t="str">
        <f t="shared" si="21"/>
        <v/>
      </c>
      <c r="D123" s="126" t="str">
        <f t="shared" si="22"/>
        <v/>
      </c>
      <c r="E123" s="124" t="str">
        <f t="shared" si="24"/>
        <v/>
      </c>
      <c r="F123" s="124" t="str">
        <f t="shared" si="25"/>
        <v/>
      </c>
      <c r="G123" s="124" t="str">
        <f t="shared" si="26"/>
        <v/>
      </c>
      <c r="H123" s="124" t="str">
        <f t="shared" si="27"/>
        <v/>
      </c>
      <c r="I123" s="124" t="str">
        <f t="shared" si="28"/>
        <v/>
      </c>
      <c r="J123" s="124" t="str">
        <f t="shared" si="29"/>
        <v/>
      </c>
      <c r="K123" s="124" t="str">
        <f t="shared" si="30"/>
        <v/>
      </c>
      <c r="L123" s="124" t="str">
        <f t="shared" si="31"/>
        <v/>
      </c>
      <c r="V123" s="122">
        <f t="shared" si="32"/>
        <v>-1</v>
      </c>
      <c r="W123" s="71">
        <f t="shared" si="33"/>
        <v>79</v>
      </c>
      <c r="X123" s="127">
        <f t="shared" si="34"/>
        <v>-78</v>
      </c>
      <c r="Y123" s="127">
        <f t="shared" si="35"/>
        <v>-81</v>
      </c>
    </row>
    <row r="124" spans="1:25" x14ac:dyDescent="0.2">
      <c r="A124" s="126">
        <f t="shared" si="23"/>
        <v>-26</v>
      </c>
      <c r="B124" s="124" t="str">
        <f t="shared" si="20"/>
        <v/>
      </c>
      <c r="C124" s="126" t="str">
        <f t="shared" si="21"/>
        <v/>
      </c>
      <c r="D124" s="126" t="str">
        <f t="shared" si="22"/>
        <v/>
      </c>
      <c r="E124" s="124" t="str">
        <f t="shared" si="24"/>
        <v/>
      </c>
      <c r="F124" s="124" t="str">
        <f t="shared" si="25"/>
        <v/>
      </c>
      <c r="G124" s="124" t="str">
        <f t="shared" si="26"/>
        <v/>
      </c>
      <c r="H124" s="124" t="str">
        <f t="shared" si="27"/>
        <v/>
      </c>
      <c r="I124" s="124" t="str">
        <f t="shared" si="28"/>
        <v/>
      </c>
      <c r="J124" s="124" t="str">
        <f t="shared" si="29"/>
        <v/>
      </c>
      <c r="K124" s="124" t="str">
        <f t="shared" si="30"/>
        <v/>
      </c>
      <c r="L124" s="124" t="str">
        <f t="shared" si="31"/>
        <v/>
      </c>
      <c r="V124" s="122">
        <f t="shared" si="32"/>
        <v>-1</v>
      </c>
      <c r="W124" s="71">
        <f t="shared" si="33"/>
        <v>80</v>
      </c>
      <c r="X124" s="127">
        <f t="shared" si="34"/>
        <v>-79</v>
      </c>
      <c r="Y124" s="127">
        <f t="shared" si="35"/>
        <v>-82</v>
      </c>
    </row>
    <row r="125" spans="1:25" x14ac:dyDescent="0.2">
      <c r="A125" s="126">
        <f t="shared" si="23"/>
        <v>-27</v>
      </c>
      <c r="B125" s="124" t="str">
        <f t="shared" ref="B125:B154" si="36">IF(A125&lt;=0,"",IF(V129&gt;=1,LOOKUP(V129,AB$28:AB$75,AE$28:AE$75),0))</f>
        <v/>
      </c>
      <c r="C125" s="126" t="str">
        <f t="shared" ref="C125:C154" si="37">IF(A125&lt;=0,"",IF(V129&gt;=1,LOOKUP(V129,AB$28:AB$75,AA$28:AA$75),0))</f>
        <v/>
      </c>
      <c r="D125" s="126" t="str">
        <f t="shared" ref="D125:D154" si="38">IF(A125&lt;=0,"",IF(V129&gt;=37,LOOKUP(V129,AB$64:AB$75,AC$64:AC$75),0))</f>
        <v/>
      </c>
      <c r="E125" s="124" t="str">
        <f t="shared" si="24"/>
        <v/>
      </c>
      <c r="F125" s="124" t="str">
        <f t="shared" si="25"/>
        <v/>
      </c>
      <c r="G125" s="124" t="str">
        <f t="shared" si="26"/>
        <v/>
      </c>
      <c r="H125" s="124" t="str">
        <f t="shared" si="27"/>
        <v/>
      </c>
      <c r="I125" s="124" t="str">
        <f t="shared" si="28"/>
        <v/>
      </c>
      <c r="J125" s="124" t="str">
        <f t="shared" si="29"/>
        <v/>
      </c>
      <c r="K125" s="124" t="str">
        <f t="shared" si="30"/>
        <v/>
      </c>
      <c r="L125" s="124" t="str">
        <f t="shared" si="31"/>
        <v/>
      </c>
      <c r="V125" s="122">
        <f t="shared" si="32"/>
        <v>-1</v>
      </c>
      <c r="W125" s="71">
        <f t="shared" si="33"/>
        <v>81</v>
      </c>
      <c r="X125" s="127">
        <f t="shared" si="34"/>
        <v>-80</v>
      </c>
      <c r="Y125" s="127">
        <f t="shared" si="35"/>
        <v>-83</v>
      </c>
    </row>
    <row r="126" spans="1:25" x14ac:dyDescent="0.2">
      <c r="A126" s="126">
        <f t="shared" ref="A126:A154" si="39">IF(V129=0,0,IF(A125=" ","",A125-1))</f>
        <v>-28</v>
      </c>
      <c r="B126" s="124" t="str">
        <f t="shared" si="36"/>
        <v/>
      </c>
      <c r="C126" s="126" t="str">
        <f t="shared" si="37"/>
        <v/>
      </c>
      <c r="D126" s="126" t="str">
        <f t="shared" si="38"/>
        <v/>
      </c>
      <c r="E126" s="124" t="str">
        <f t="shared" si="24"/>
        <v/>
      </c>
      <c r="F126" s="124" t="str">
        <f t="shared" si="25"/>
        <v/>
      </c>
      <c r="G126" s="124" t="str">
        <f t="shared" si="26"/>
        <v/>
      </c>
      <c r="H126" s="124" t="str">
        <f t="shared" si="27"/>
        <v/>
      </c>
      <c r="I126" s="124" t="str">
        <f t="shared" si="28"/>
        <v/>
      </c>
      <c r="J126" s="124" t="str">
        <f t="shared" si="29"/>
        <v/>
      </c>
      <c r="K126" s="124" t="str">
        <f t="shared" si="30"/>
        <v/>
      </c>
      <c r="L126" s="124" t="str">
        <f t="shared" si="31"/>
        <v/>
      </c>
      <c r="V126" s="122">
        <f t="shared" si="32"/>
        <v>-1</v>
      </c>
      <c r="W126" s="71">
        <f t="shared" si="33"/>
        <v>82</v>
      </c>
      <c r="X126" s="127">
        <f t="shared" si="34"/>
        <v>-81</v>
      </c>
      <c r="Y126" s="127">
        <f t="shared" si="35"/>
        <v>-84</v>
      </c>
    </row>
    <row r="127" spans="1:25" x14ac:dyDescent="0.2">
      <c r="A127" s="126">
        <f t="shared" si="39"/>
        <v>-29</v>
      </c>
      <c r="B127" s="124" t="str">
        <f t="shared" si="36"/>
        <v/>
      </c>
      <c r="C127" s="126" t="str">
        <f t="shared" si="37"/>
        <v/>
      </c>
      <c r="D127" s="126" t="str">
        <f t="shared" si="38"/>
        <v/>
      </c>
      <c r="E127" s="124" t="str">
        <f t="shared" si="24"/>
        <v/>
      </c>
      <c r="F127" s="124" t="str">
        <f t="shared" si="25"/>
        <v/>
      </c>
      <c r="G127" s="124" t="str">
        <f t="shared" si="26"/>
        <v/>
      </c>
      <c r="H127" s="124" t="str">
        <f t="shared" si="27"/>
        <v/>
      </c>
      <c r="I127" s="124" t="str">
        <f t="shared" si="28"/>
        <v/>
      </c>
      <c r="J127" s="124" t="str">
        <f t="shared" si="29"/>
        <v/>
      </c>
      <c r="K127" s="124" t="str">
        <f t="shared" si="30"/>
        <v/>
      </c>
      <c r="L127" s="124" t="str">
        <f t="shared" si="31"/>
        <v/>
      </c>
      <c r="V127" s="122">
        <f t="shared" si="32"/>
        <v>-1</v>
      </c>
      <c r="W127" s="71">
        <f t="shared" si="33"/>
        <v>83</v>
      </c>
      <c r="X127" s="127">
        <f t="shared" si="34"/>
        <v>-82</v>
      </c>
      <c r="Y127" s="127">
        <f t="shared" si="35"/>
        <v>-85</v>
      </c>
    </row>
    <row r="128" spans="1:25" x14ac:dyDescent="0.2">
      <c r="A128" s="126">
        <f t="shared" si="39"/>
        <v>-30</v>
      </c>
      <c r="B128" s="124" t="str">
        <f t="shared" si="36"/>
        <v/>
      </c>
      <c r="C128" s="126" t="str">
        <f t="shared" si="37"/>
        <v/>
      </c>
      <c r="D128" s="126" t="str">
        <f t="shared" si="38"/>
        <v/>
      </c>
      <c r="E128" s="124" t="str">
        <f t="shared" si="24"/>
        <v/>
      </c>
      <c r="F128" s="124" t="str">
        <f t="shared" si="25"/>
        <v/>
      </c>
      <c r="G128" s="124" t="str">
        <f t="shared" si="26"/>
        <v/>
      </c>
      <c r="H128" s="124" t="str">
        <f t="shared" si="27"/>
        <v/>
      </c>
      <c r="I128" s="124" t="str">
        <f t="shared" si="28"/>
        <v/>
      </c>
      <c r="J128" s="124" t="str">
        <f t="shared" si="29"/>
        <v/>
      </c>
      <c r="K128" s="124" t="str">
        <f t="shared" si="30"/>
        <v/>
      </c>
      <c r="L128" s="124" t="str">
        <f t="shared" si="31"/>
        <v/>
      </c>
      <c r="V128" s="122">
        <f t="shared" si="32"/>
        <v>-1</v>
      </c>
      <c r="W128" s="71">
        <f t="shared" si="33"/>
        <v>84</v>
      </c>
      <c r="X128" s="127">
        <f t="shared" si="34"/>
        <v>-83</v>
      </c>
      <c r="Y128" s="127">
        <f t="shared" si="35"/>
        <v>-86</v>
      </c>
    </row>
    <row r="129" spans="1:25" x14ac:dyDescent="0.2">
      <c r="A129" s="126">
        <f t="shared" si="39"/>
        <v>-31</v>
      </c>
      <c r="B129" s="124" t="str">
        <f t="shared" si="36"/>
        <v/>
      </c>
      <c r="C129" s="126" t="str">
        <f t="shared" si="37"/>
        <v/>
      </c>
      <c r="D129" s="126" t="str">
        <f t="shared" si="38"/>
        <v/>
      </c>
      <c r="E129" s="124" t="str">
        <f t="shared" si="24"/>
        <v/>
      </c>
      <c r="F129" s="124" t="str">
        <f t="shared" si="25"/>
        <v/>
      </c>
      <c r="G129" s="124" t="str">
        <f t="shared" si="26"/>
        <v/>
      </c>
      <c r="H129" s="124" t="str">
        <f t="shared" si="27"/>
        <v/>
      </c>
      <c r="I129" s="124" t="str">
        <f t="shared" si="28"/>
        <v/>
      </c>
      <c r="J129" s="124" t="str">
        <f t="shared" si="29"/>
        <v/>
      </c>
      <c r="K129" s="124" t="str">
        <f t="shared" si="30"/>
        <v/>
      </c>
      <c r="L129" s="124" t="str">
        <f t="shared" si="31"/>
        <v/>
      </c>
      <c r="V129" s="122">
        <f t="shared" si="32"/>
        <v>-1</v>
      </c>
      <c r="W129" s="71">
        <f t="shared" si="33"/>
        <v>85</v>
      </c>
      <c r="X129" s="127">
        <f t="shared" si="34"/>
        <v>-84</v>
      </c>
      <c r="Y129" s="127">
        <f t="shared" si="35"/>
        <v>-87</v>
      </c>
    </row>
    <row r="130" spans="1:25" x14ac:dyDescent="0.2">
      <c r="A130" s="126">
        <f t="shared" si="39"/>
        <v>-32</v>
      </c>
      <c r="B130" s="124" t="str">
        <f t="shared" si="36"/>
        <v/>
      </c>
      <c r="C130" s="126" t="str">
        <f t="shared" si="37"/>
        <v/>
      </c>
      <c r="D130" s="126" t="str">
        <f t="shared" si="38"/>
        <v/>
      </c>
      <c r="E130" s="124" t="str">
        <f t="shared" si="24"/>
        <v/>
      </c>
      <c r="F130" s="124" t="str">
        <f t="shared" si="25"/>
        <v/>
      </c>
      <c r="G130" s="124" t="str">
        <f t="shared" si="26"/>
        <v/>
      </c>
      <c r="H130" s="124" t="str">
        <f t="shared" si="27"/>
        <v/>
      </c>
      <c r="I130" s="124" t="str">
        <f t="shared" si="28"/>
        <v/>
      </c>
      <c r="J130" s="124" t="str">
        <f t="shared" si="29"/>
        <v/>
      </c>
      <c r="K130" s="124" t="str">
        <f t="shared" si="30"/>
        <v/>
      </c>
      <c r="L130" s="124" t="str">
        <f t="shared" si="31"/>
        <v/>
      </c>
      <c r="V130" s="122">
        <f t="shared" si="32"/>
        <v>-1</v>
      </c>
      <c r="W130" s="71">
        <f t="shared" si="33"/>
        <v>86</v>
      </c>
      <c r="X130" s="127">
        <f t="shared" si="34"/>
        <v>-85</v>
      </c>
      <c r="Y130" s="127">
        <f t="shared" si="35"/>
        <v>-88</v>
      </c>
    </row>
    <row r="131" spans="1:25" x14ac:dyDescent="0.2">
      <c r="A131" s="126">
        <f t="shared" si="39"/>
        <v>-33</v>
      </c>
      <c r="B131" s="124" t="str">
        <f t="shared" si="36"/>
        <v/>
      </c>
      <c r="C131" s="126" t="str">
        <f t="shared" si="37"/>
        <v/>
      </c>
      <c r="D131" s="126" t="str">
        <f t="shared" si="38"/>
        <v/>
      </c>
      <c r="E131" s="124" t="str">
        <f t="shared" si="24"/>
        <v/>
      </c>
      <c r="F131" s="124" t="str">
        <f t="shared" si="25"/>
        <v/>
      </c>
      <c r="G131" s="124" t="str">
        <f t="shared" si="26"/>
        <v/>
      </c>
      <c r="H131" s="124" t="str">
        <f t="shared" si="27"/>
        <v/>
      </c>
      <c r="I131" s="124" t="str">
        <f t="shared" si="28"/>
        <v/>
      </c>
      <c r="J131" s="124" t="str">
        <f t="shared" si="29"/>
        <v/>
      </c>
      <c r="K131" s="124" t="str">
        <f t="shared" si="30"/>
        <v/>
      </c>
      <c r="L131" s="124" t="str">
        <f t="shared" si="31"/>
        <v/>
      </c>
      <c r="V131" s="122">
        <f t="shared" si="32"/>
        <v>-1</v>
      </c>
      <c r="W131" s="71">
        <f t="shared" si="33"/>
        <v>87</v>
      </c>
      <c r="X131" s="127">
        <f t="shared" si="34"/>
        <v>-86</v>
      </c>
      <c r="Y131" s="127">
        <f t="shared" si="35"/>
        <v>-89</v>
      </c>
    </row>
    <row r="132" spans="1:25" x14ac:dyDescent="0.2">
      <c r="A132" s="126">
        <f t="shared" si="39"/>
        <v>-34</v>
      </c>
      <c r="B132" s="124" t="str">
        <f t="shared" si="36"/>
        <v/>
      </c>
      <c r="C132" s="126" t="str">
        <f t="shared" si="37"/>
        <v/>
      </c>
      <c r="D132" s="126" t="str">
        <f t="shared" si="38"/>
        <v/>
      </c>
      <c r="E132" s="124" t="str">
        <f t="shared" si="24"/>
        <v/>
      </c>
      <c r="F132" s="124" t="str">
        <f t="shared" si="25"/>
        <v/>
      </c>
      <c r="G132" s="124" t="str">
        <f t="shared" si="26"/>
        <v/>
      </c>
      <c r="H132" s="124" t="str">
        <f t="shared" si="27"/>
        <v/>
      </c>
      <c r="I132" s="124" t="str">
        <f t="shared" si="28"/>
        <v/>
      </c>
      <c r="J132" s="124" t="str">
        <f t="shared" si="29"/>
        <v/>
      </c>
      <c r="K132" s="124" t="str">
        <f t="shared" si="30"/>
        <v/>
      </c>
      <c r="L132" s="124" t="str">
        <f t="shared" si="31"/>
        <v/>
      </c>
      <c r="V132" s="122">
        <f t="shared" si="32"/>
        <v>-1</v>
      </c>
      <c r="W132" s="71">
        <f t="shared" si="33"/>
        <v>88</v>
      </c>
      <c r="X132" s="127">
        <f t="shared" si="34"/>
        <v>-87</v>
      </c>
      <c r="Y132" s="127">
        <f t="shared" si="35"/>
        <v>-90</v>
      </c>
    </row>
    <row r="133" spans="1:25" x14ac:dyDescent="0.2">
      <c r="A133" s="126">
        <f t="shared" si="39"/>
        <v>-35</v>
      </c>
      <c r="B133" s="124" t="str">
        <f t="shared" si="36"/>
        <v/>
      </c>
      <c r="C133" s="126" t="str">
        <f t="shared" si="37"/>
        <v/>
      </c>
      <c r="D133" s="126" t="str">
        <f t="shared" si="38"/>
        <v/>
      </c>
      <c r="E133" s="124" t="str">
        <f t="shared" si="24"/>
        <v/>
      </c>
      <c r="F133" s="124" t="str">
        <f t="shared" si="25"/>
        <v/>
      </c>
      <c r="G133" s="124" t="str">
        <f t="shared" si="26"/>
        <v/>
      </c>
      <c r="H133" s="124" t="str">
        <f t="shared" si="27"/>
        <v/>
      </c>
      <c r="I133" s="124" t="str">
        <f t="shared" si="28"/>
        <v/>
      </c>
      <c r="J133" s="124" t="str">
        <f t="shared" si="29"/>
        <v/>
      </c>
      <c r="K133" s="124" t="str">
        <f t="shared" si="30"/>
        <v/>
      </c>
      <c r="L133" s="124" t="str">
        <f t="shared" si="31"/>
        <v/>
      </c>
      <c r="V133" s="122">
        <f t="shared" si="32"/>
        <v>-1</v>
      </c>
      <c r="W133" s="71">
        <f t="shared" si="33"/>
        <v>89</v>
      </c>
      <c r="X133" s="127">
        <f t="shared" si="34"/>
        <v>-88</v>
      </c>
      <c r="Y133" s="127">
        <f t="shared" si="35"/>
        <v>-91</v>
      </c>
    </row>
    <row r="134" spans="1:25" x14ac:dyDescent="0.2">
      <c r="A134" s="126">
        <f t="shared" si="39"/>
        <v>-36</v>
      </c>
      <c r="B134" s="124" t="str">
        <f t="shared" si="36"/>
        <v/>
      </c>
      <c r="C134" s="126" t="str">
        <f t="shared" si="37"/>
        <v/>
      </c>
      <c r="D134" s="126" t="str">
        <f t="shared" si="38"/>
        <v/>
      </c>
      <c r="E134" s="124" t="str">
        <f t="shared" si="24"/>
        <v/>
      </c>
      <c r="F134" s="124" t="str">
        <f t="shared" si="25"/>
        <v/>
      </c>
      <c r="G134" s="124" t="str">
        <f t="shared" si="26"/>
        <v/>
      </c>
      <c r="H134" s="124" t="str">
        <f t="shared" si="27"/>
        <v/>
      </c>
      <c r="I134" s="124" t="str">
        <f t="shared" si="28"/>
        <v/>
      </c>
      <c r="J134" s="124" t="str">
        <f t="shared" si="29"/>
        <v/>
      </c>
      <c r="K134" s="124" t="str">
        <f t="shared" si="30"/>
        <v/>
      </c>
      <c r="L134" s="124" t="str">
        <f t="shared" si="31"/>
        <v/>
      </c>
      <c r="V134" s="122">
        <f t="shared" si="32"/>
        <v>-1</v>
      </c>
      <c r="W134" s="71">
        <f t="shared" si="33"/>
        <v>90</v>
      </c>
      <c r="X134" s="127">
        <f t="shared" si="34"/>
        <v>-89</v>
      </c>
      <c r="Y134" s="127">
        <f t="shared" si="35"/>
        <v>-92</v>
      </c>
    </row>
    <row r="135" spans="1:25" x14ac:dyDescent="0.2">
      <c r="A135" s="126">
        <f t="shared" si="39"/>
        <v>-37</v>
      </c>
      <c r="B135" s="124" t="str">
        <f t="shared" si="36"/>
        <v/>
      </c>
      <c r="C135" s="126" t="str">
        <f t="shared" si="37"/>
        <v/>
      </c>
      <c r="D135" s="126" t="str">
        <f t="shared" si="38"/>
        <v/>
      </c>
      <c r="E135" s="124" t="str">
        <f t="shared" si="24"/>
        <v/>
      </c>
      <c r="F135" s="124" t="str">
        <f t="shared" si="25"/>
        <v/>
      </c>
      <c r="G135" s="124" t="str">
        <f t="shared" si="26"/>
        <v/>
      </c>
      <c r="H135" s="124" t="str">
        <f t="shared" si="27"/>
        <v/>
      </c>
      <c r="I135" s="124" t="str">
        <f t="shared" si="28"/>
        <v/>
      </c>
      <c r="J135" s="124" t="str">
        <f t="shared" si="29"/>
        <v/>
      </c>
      <c r="K135" s="124" t="str">
        <f t="shared" si="30"/>
        <v/>
      </c>
      <c r="L135" s="124" t="str">
        <f t="shared" si="31"/>
        <v/>
      </c>
      <c r="V135" s="122">
        <f t="shared" si="32"/>
        <v>-1</v>
      </c>
      <c r="W135" s="71">
        <f t="shared" si="33"/>
        <v>91</v>
      </c>
      <c r="X135" s="127">
        <f t="shared" si="34"/>
        <v>-90</v>
      </c>
      <c r="Y135" s="127">
        <f t="shared" si="35"/>
        <v>-93</v>
      </c>
    </row>
    <row r="136" spans="1:25" x14ac:dyDescent="0.2">
      <c r="A136" s="126">
        <f t="shared" si="39"/>
        <v>-38</v>
      </c>
      <c r="B136" s="124" t="str">
        <f t="shared" si="36"/>
        <v/>
      </c>
      <c r="C136" s="126" t="str">
        <f t="shared" si="37"/>
        <v/>
      </c>
      <c r="D136" s="126" t="str">
        <f t="shared" si="38"/>
        <v/>
      </c>
      <c r="E136" s="124" t="str">
        <f t="shared" si="24"/>
        <v/>
      </c>
      <c r="F136" s="124" t="str">
        <f t="shared" si="25"/>
        <v/>
      </c>
      <c r="G136" s="124" t="str">
        <f t="shared" si="26"/>
        <v/>
      </c>
      <c r="H136" s="124" t="str">
        <f t="shared" si="27"/>
        <v/>
      </c>
      <c r="I136" s="124" t="str">
        <f t="shared" si="28"/>
        <v/>
      </c>
      <c r="J136" s="124" t="str">
        <f t="shared" si="29"/>
        <v/>
      </c>
      <c r="K136" s="124" t="str">
        <f t="shared" si="30"/>
        <v/>
      </c>
      <c r="L136" s="124" t="str">
        <f t="shared" si="31"/>
        <v/>
      </c>
      <c r="V136" s="122">
        <f t="shared" si="32"/>
        <v>-1</v>
      </c>
      <c r="W136" s="71">
        <f t="shared" si="33"/>
        <v>92</v>
      </c>
      <c r="X136" s="127">
        <f t="shared" si="34"/>
        <v>-91</v>
      </c>
      <c r="Y136" s="127">
        <f t="shared" si="35"/>
        <v>-94</v>
      </c>
    </row>
    <row r="137" spans="1:25" x14ac:dyDescent="0.2">
      <c r="A137" s="126">
        <f t="shared" si="39"/>
        <v>-39</v>
      </c>
      <c r="B137" s="124" t="str">
        <f t="shared" si="36"/>
        <v/>
      </c>
      <c r="C137" s="126" t="str">
        <f t="shared" si="37"/>
        <v/>
      </c>
      <c r="D137" s="126" t="str">
        <f t="shared" si="38"/>
        <v/>
      </c>
      <c r="E137" s="124" t="str">
        <f t="shared" si="24"/>
        <v/>
      </c>
      <c r="F137" s="124" t="str">
        <f t="shared" si="25"/>
        <v/>
      </c>
      <c r="G137" s="124" t="str">
        <f t="shared" si="26"/>
        <v/>
      </c>
      <c r="H137" s="124" t="str">
        <f t="shared" si="27"/>
        <v/>
      </c>
      <c r="I137" s="124" t="str">
        <f t="shared" si="28"/>
        <v/>
      </c>
      <c r="J137" s="124" t="str">
        <f t="shared" si="29"/>
        <v/>
      </c>
      <c r="K137" s="124" t="str">
        <f t="shared" si="30"/>
        <v/>
      </c>
      <c r="L137" s="124" t="str">
        <f t="shared" si="31"/>
        <v/>
      </c>
      <c r="V137" s="122">
        <f t="shared" si="32"/>
        <v>-1</v>
      </c>
      <c r="W137" s="71">
        <f t="shared" si="33"/>
        <v>93</v>
      </c>
      <c r="X137" s="127">
        <f t="shared" si="34"/>
        <v>-92</v>
      </c>
      <c r="Y137" s="127">
        <f t="shared" si="35"/>
        <v>-95</v>
      </c>
    </row>
    <row r="138" spans="1:25" x14ac:dyDescent="0.2">
      <c r="A138" s="126">
        <f t="shared" si="39"/>
        <v>-40</v>
      </c>
      <c r="B138" s="124" t="str">
        <f t="shared" si="36"/>
        <v/>
      </c>
      <c r="C138" s="126" t="str">
        <f t="shared" si="37"/>
        <v/>
      </c>
      <c r="D138" s="126" t="str">
        <f t="shared" si="38"/>
        <v/>
      </c>
      <c r="E138" s="124" t="str">
        <f t="shared" si="24"/>
        <v/>
      </c>
      <c r="F138" s="124" t="str">
        <f t="shared" si="25"/>
        <v/>
      </c>
      <c r="G138" s="124" t="str">
        <f t="shared" si="26"/>
        <v/>
      </c>
      <c r="H138" s="124" t="str">
        <f t="shared" si="27"/>
        <v/>
      </c>
      <c r="I138" s="124" t="str">
        <f t="shared" si="28"/>
        <v/>
      </c>
      <c r="J138" s="124" t="str">
        <f t="shared" si="29"/>
        <v/>
      </c>
      <c r="K138" s="124" t="str">
        <f t="shared" si="30"/>
        <v/>
      </c>
      <c r="L138" s="124" t="str">
        <f t="shared" si="31"/>
        <v/>
      </c>
      <c r="V138" s="122">
        <f t="shared" si="32"/>
        <v>-1</v>
      </c>
      <c r="W138" s="71">
        <f t="shared" si="33"/>
        <v>94</v>
      </c>
      <c r="X138" s="127">
        <f t="shared" si="34"/>
        <v>-93</v>
      </c>
      <c r="Y138" s="127">
        <f t="shared" si="35"/>
        <v>-96</v>
      </c>
    </row>
    <row r="139" spans="1:25" x14ac:dyDescent="0.2">
      <c r="A139" s="126">
        <f t="shared" si="39"/>
        <v>-41</v>
      </c>
      <c r="B139" s="124" t="str">
        <f t="shared" si="36"/>
        <v/>
      </c>
      <c r="C139" s="126" t="str">
        <f t="shared" si="37"/>
        <v/>
      </c>
      <c r="D139" s="126" t="str">
        <f t="shared" si="38"/>
        <v/>
      </c>
      <c r="E139" s="124" t="str">
        <f t="shared" si="24"/>
        <v/>
      </c>
      <c r="F139" s="124" t="str">
        <f t="shared" si="25"/>
        <v/>
      </c>
      <c r="G139" s="124" t="str">
        <f t="shared" si="26"/>
        <v/>
      </c>
      <c r="H139" s="124" t="str">
        <f t="shared" si="27"/>
        <v/>
      </c>
      <c r="I139" s="124" t="str">
        <f t="shared" si="28"/>
        <v/>
      </c>
      <c r="J139" s="124" t="str">
        <f t="shared" si="29"/>
        <v/>
      </c>
      <c r="K139" s="124" t="str">
        <f t="shared" si="30"/>
        <v/>
      </c>
      <c r="L139" s="124" t="str">
        <f t="shared" si="31"/>
        <v/>
      </c>
      <c r="V139" s="122">
        <f t="shared" si="32"/>
        <v>-1</v>
      </c>
      <c r="W139" s="71">
        <f t="shared" si="33"/>
        <v>95</v>
      </c>
      <c r="X139" s="127">
        <f t="shared" si="34"/>
        <v>-94</v>
      </c>
      <c r="Y139" s="127">
        <f t="shared" si="35"/>
        <v>-97</v>
      </c>
    </row>
    <row r="140" spans="1:25" x14ac:dyDescent="0.2">
      <c r="A140" s="126">
        <f t="shared" si="39"/>
        <v>-42</v>
      </c>
      <c r="B140" s="124" t="str">
        <f t="shared" si="36"/>
        <v/>
      </c>
      <c r="C140" s="126" t="str">
        <f t="shared" si="37"/>
        <v/>
      </c>
      <c r="D140" s="126" t="str">
        <f t="shared" si="38"/>
        <v/>
      </c>
      <c r="E140" s="124" t="str">
        <f t="shared" si="24"/>
        <v/>
      </c>
      <c r="F140" s="124" t="str">
        <f t="shared" si="25"/>
        <v/>
      </c>
      <c r="G140" s="124" t="str">
        <f t="shared" si="26"/>
        <v/>
      </c>
      <c r="H140" s="124" t="str">
        <f t="shared" si="27"/>
        <v/>
      </c>
      <c r="I140" s="124" t="str">
        <f t="shared" si="28"/>
        <v/>
      </c>
      <c r="J140" s="124" t="str">
        <f t="shared" si="29"/>
        <v/>
      </c>
      <c r="K140" s="124" t="str">
        <f t="shared" si="30"/>
        <v/>
      </c>
      <c r="L140" s="124" t="str">
        <f t="shared" si="31"/>
        <v/>
      </c>
      <c r="V140" s="122">
        <f t="shared" si="32"/>
        <v>-1</v>
      </c>
      <c r="W140" s="71">
        <f t="shared" si="33"/>
        <v>96</v>
      </c>
      <c r="X140" s="127">
        <f t="shared" si="34"/>
        <v>-95</v>
      </c>
      <c r="Y140" s="127">
        <f t="shared" si="35"/>
        <v>-98</v>
      </c>
    </row>
    <row r="141" spans="1:25" x14ac:dyDescent="0.2">
      <c r="A141" s="126">
        <f t="shared" si="39"/>
        <v>-43</v>
      </c>
      <c r="B141" s="124" t="str">
        <f t="shared" si="36"/>
        <v/>
      </c>
      <c r="C141" s="126" t="str">
        <f t="shared" si="37"/>
        <v/>
      </c>
      <c r="D141" s="126" t="str">
        <f t="shared" si="38"/>
        <v/>
      </c>
      <c r="E141" s="124" t="str">
        <f t="shared" si="24"/>
        <v/>
      </c>
      <c r="F141" s="124" t="str">
        <f t="shared" si="25"/>
        <v/>
      </c>
      <c r="G141" s="124" t="str">
        <f t="shared" si="26"/>
        <v/>
      </c>
      <c r="H141" s="124" t="str">
        <f t="shared" si="27"/>
        <v/>
      </c>
      <c r="I141" s="124" t="str">
        <f t="shared" si="28"/>
        <v/>
      </c>
      <c r="J141" s="124" t="str">
        <f t="shared" si="29"/>
        <v/>
      </c>
      <c r="K141" s="124" t="str">
        <f t="shared" si="30"/>
        <v/>
      </c>
      <c r="L141" s="124" t="str">
        <f t="shared" si="31"/>
        <v/>
      </c>
      <c r="V141" s="122">
        <f t="shared" si="32"/>
        <v>-1</v>
      </c>
      <c r="W141" s="71">
        <f t="shared" si="33"/>
        <v>97</v>
      </c>
      <c r="X141" s="127">
        <f t="shared" si="34"/>
        <v>-96</v>
      </c>
      <c r="Y141" s="127">
        <f t="shared" si="35"/>
        <v>-99</v>
      </c>
    </row>
    <row r="142" spans="1:25" x14ac:dyDescent="0.2">
      <c r="A142" s="126">
        <f t="shared" si="39"/>
        <v>-44</v>
      </c>
      <c r="B142" s="124" t="str">
        <f t="shared" si="36"/>
        <v/>
      </c>
      <c r="C142" s="126" t="str">
        <f t="shared" si="37"/>
        <v/>
      </c>
      <c r="D142" s="126" t="str">
        <f t="shared" si="38"/>
        <v/>
      </c>
      <c r="E142" s="124" t="str">
        <f t="shared" si="24"/>
        <v/>
      </c>
      <c r="F142" s="124" t="str">
        <f t="shared" si="25"/>
        <v/>
      </c>
      <c r="G142" s="124" t="str">
        <f t="shared" si="26"/>
        <v/>
      </c>
      <c r="H142" s="124" t="str">
        <f t="shared" si="27"/>
        <v/>
      </c>
      <c r="I142" s="124" t="str">
        <f t="shared" si="28"/>
        <v/>
      </c>
      <c r="J142" s="124" t="str">
        <f t="shared" si="29"/>
        <v/>
      </c>
      <c r="K142" s="124" t="str">
        <f t="shared" si="30"/>
        <v/>
      </c>
      <c r="L142" s="124" t="str">
        <f t="shared" si="31"/>
        <v/>
      </c>
      <c r="V142" s="122">
        <f t="shared" si="32"/>
        <v>-1</v>
      </c>
      <c r="W142" s="71">
        <f t="shared" si="33"/>
        <v>98</v>
      </c>
      <c r="X142" s="127">
        <f t="shared" si="34"/>
        <v>-97</v>
      </c>
      <c r="Y142" s="127">
        <f t="shared" si="35"/>
        <v>-100</v>
      </c>
    </row>
    <row r="143" spans="1:25" x14ac:dyDescent="0.2">
      <c r="A143" s="126">
        <f t="shared" si="39"/>
        <v>-45</v>
      </c>
      <c r="B143" s="124" t="str">
        <f t="shared" si="36"/>
        <v/>
      </c>
      <c r="C143" s="126" t="str">
        <f t="shared" si="37"/>
        <v/>
      </c>
      <c r="D143" s="126" t="str">
        <f t="shared" si="38"/>
        <v/>
      </c>
      <c r="E143" s="124" t="str">
        <f t="shared" si="24"/>
        <v/>
      </c>
      <c r="F143" s="124" t="str">
        <f t="shared" si="25"/>
        <v/>
      </c>
      <c r="G143" s="124" t="str">
        <f t="shared" si="26"/>
        <v/>
      </c>
      <c r="H143" s="124" t="str">
        <f t="shared" si="27"/>
        <v/>
      </c>
      <c r="I143" s="124" t="str">
        <f t="shared" si="28"/>
        <v/>
      </c>
      <c r="J143" s="124" t="str">
        <f t="shared" si="29"/>
        <v/>
      </c>
      <c r="K143" s="124" t="str">
        <f t="shared" si="30"/>
        <v/>
      </c>
      <c r="L143" s="124" t="str">
        <f t="shared" si="31"/>
        <v/>
      </c>
      <c r="V143" s="122">
        <f t="shared" si="32"/>
        <v>-1</v>
      </c>
      <c r="W143" s="71">
        <f t="shared" si="33"/>
        <v>99</v>
      </c>
      <c r="X143" s="127">
        <f t="shared" si="34"/>
        <v>-98</v>
      </c>
      <c r="Y143" s="127">
        <f t="shared" si="35"/>
        <v>-101</v>
      </c>
    </row>
    <row r="144" spans="1:25" x14ac:dyDescent="0.2">
      <c r="A144" s="126">
        <f t="shared" si="39"/>
        <v>-46</v>
      </c>
      <c r="B144" s="124" t="str">
        <f t="shared" si="36"/>
        <v/>
      </c>
      <c r="C144" s="126" t="str">
        <f t="shared" si="37"/>
        <v/>
      </c>
      <c r="D144" s="126" t="str">
        <f t="shared" si="38"/>
        <v/>
      </c>
      <c r="E144" s="124" t="str">
        <f t="shared" si="24"/>
        <v/>
      </c>
      <c r="F144" s="124" t="str">
        <f t="shared" si="25"/>
        <v/>
      </c>
      <c r="G144" s="124" t="str">
        <f t="shared" si="26"/>
        <v/>
      </c>
      <c r="H144" s="124" t="str">
        <f t="shared" si="27"/>
        <v/>
      </c>
      <c r="I144" s="124" t="str">
        <f t="shared" si="28"/>
        <v/>
      </c>
      <c r="J144" s="124" t="str">
        <f t="shared" si="29"/>
        <v/>
      </c>
      <c r="K144" s="124" t="str">
        <f t="shared" si="30"/>
        <v/>
      </c>
      <c r="L144" s="124" t="str">
        <f t="shared" si="31"/>
        <v/>
      </c>
      <c r="V144" s="122">
        <f t="shared" si="32"/>
        <v>-1</v>
      </c>
      <c r="W144" s="71">
        <f t="shared" si="33"/>
        <v>100</v>
      </c>
      <c r="X144" s="127">
        <f t="shared" si="34"/>
        <v>-99</v>
      </c>
      <c r="Y144" s="127">
        <f t="shared" si="35"/>
        <v>-102</v>
      </c>
    </row>
    <row r="145" spans="1:25" x14ac:dyDescent="0.2">
      <c r="A145" s="126">
        <f t="shared" si="39"/>
        <v>-47</v>
      </c>
      <c r="B145" s="124" t="str">
        <f t="shared" si="36"/>
        <v/>
      </c>
      <c r="C145" s="126" t="str">
        <f t="shared" si="37"/>
        <v/>
      </c>
      <c r="D145" s="126" t="str">
        <f t="shared" si="38"/>
        <v/>
      </c>
      <c r="E145" s="124" t="str">
        <f t="shared" si="24"/>
        <v/>
      </c>
      <c r="F145" s="124" t="str">
        <f t="shared" si="25"/>
        <v/>
      </c>
      <c r="G145" s="124" t="str">
        <f t="shared" si="26"/>
        <v/>
      </c>
      <c r="H145" s="124" t="str">
        <f t="shared" si="27"/>
        <v/>
      </c>
      <c r="I145" s="124" t="str">
        <f t="shared" si="28"/>
        <v/>
      </c>
      <c r="J145" s="124" t="str">
        <f t="shared" si="29"/>
        <v/>
      </c>
      <c r="K145" s="124" t="str">
        <f t="shared" si="30"/>
        <v/>
      </c>
      <c r="L145" s="124" t="str">
        <f t="shared" si="31"/>
        <v/>
      </c>
      <c r="V145" s="122">
        <f t="shared" si="32"/>
        <v>-1</v>
      </c>
      <c r="W145" s="71">
        <f t="shared" si="33"/>
        <v>101</v>
      </c>
      <c r="X145" s="127">
        <f t="shared" si="34"/>
        <v>-100</v>
      </c>
      <c r="Y145" s="127">
        <f t="shared" si="35"/>
        <v>-103</v>
      </c>
    </row>
    <row r="146" spans="1:25" x14ac:dyDescent="0.2">
      <c r="A146" s="126">
        <f t="shared" si="39"/>
        <v>-48</v>
      </c>
      <c r="B146" s="124" t="str">
        <f t="shared" si="36"/>
        <v/>
      </c>
      <c r="C146" s="126" t="str">
        <f t="shared" si="37"/>
        <v/>
      </c>
      <c r="D146" s="126" t="str">
        <f t="shared" si="38"/>
        <v/>
      </c>
      <c r="E146" s="124" t="str">
        <f t="shared" si="24"/>
        <v/>
      </c>
      <c r="F146" s="124" t="str">
        <f t="shared" si="25"/>
        <v/>
      </c>
      <c r="G146" s="124" t="str">
        <f t="shared" si="26"/>
        <v/>
      </c>
      <c r="H146" s="124" t="str">
        <f t="shared" si="27"/>
        <v/>
      </c>
      <c r="I146" s="124" t="str">
        <f t="shared" si="28"/>
        <v/>
      </c>
      <c r="J146" s="124" t="str">
        <f t="shared" si="29"/>
        <v/>
      </c>
      <c r="K146" s="124" t="str">
        <f t="shared" si="30"/>
        <v/>
      </c>
      <c r="L146" s="124" t="str">
        <f t="shared" si="31"/>
        <v/>
      </c>
      <c r="V146" s="122">
        <f t="shared" si="32"/>
        <v>-1</v>
      </c>
      <c r="W146" s="71">
        <f t="shared" si="33"/>
        <v>102</v>
      </c>
      <c r="X146" s="127">
        <f t="shared" si="34"/>
        <v>-101</v>
      </c>
      <c r="Y146" s="127">
        <f t="shared" si="35"/>
        <v>-104</v>
      </c>
    </row>
    <row r="147" spans="1:25" x14ac:dyDescent="0.2">
      <c r="A147" s="126">
        <f t="shared" si="39"/>
        <v>-49</v>
      </c>
      <c r="B147" s="124" t="str">
        <f t="shared" si="36"/>
        <v/>
      </c>
      <c r="C147" s="126" t="str">
        <f t="shared" si="37"/>
        <v/>
      </c>
      <c r="D147" s="126" t="str">
        <f t="shared" si="38"/>
        <v/>
      </c>
      <c r="E147" s="124" t="str">
        <f t="shared" si="24"/>
        <v/>
      </c>
      <c r="F147" s="124" t="str">
        <f t="shared" si="25"/>
        <v/>
      </c>
      <c r="G147" s="124" t="str">
        <f t="shared" si="26"/>
        <v/>
      </c>
      <c r="H147" s="124" t="str">
        <f t="shared" si="27"/>
        <v/>
      </c>
      <c r="I147" s="124" t="str">
        <f t="shared" si="28"/>
        <v/>
      </c>
      <c r="J147" s="124" t="str">
        <f t="shared" si="29"/>
        <v/>
      </c>
      <c r="K147" s="124" t="str">
        <f t="shared" si="30"/>
        <v/>
      </c>
      <c r="L147" s="124" t="str">
        <f t="shared" si="31"/>
        <v/>
      </c>
      <c r="V147" s="122">
        <f t="shared" si="32"/>
        <v>-1</v>
      </c>
      <c r="W147" s="71">
        <f t="shared" si="33"/>
        <v>103</v>
      </c>
      <c r="X147" s="127">
        <f t="shared" si="34"/>
        <v>-102</v>
      </c>
      <c r="Y147" s="127">
        <f t="shared" si="35"/>
        <v>-105</v>
      </c>
    </row>
    <row r="148" spans="1:25" x14ac:dyDescent="0.2">
      <c r="A148" s="126">
        <f t="shared" si="39"/>
        <v>-50</v>
      </c>
      <c r="B148" s="124" t="str">
        <f t="shared" si="36"/>
        <v/>
      </c>
      <c r="C148" s="126" t="str">
        <f t="shared" si="37"/>
        <v/>
      </c>
      <c r="D148" s="126" t="str">
        <f t="shared" si="38"/>
        <v/>
      </c>
      <c r="E148" s="124" t="str">
        <f t="shared" si="24"/>
        <v/>
      </c>
      <c r="F148" s="124" t="str">
        <f t="shared" si="25"/>
        <v/>
      </c>
      <c r="G148" s="124" t="str">
        <f t="shared" si="26"/>
        <v/>
      </c>
      <c r="H148" s="124" t="str">
        <f t="shared" si="27"/>
        <v/>
      </c>
      <c r="I148" s="124" t="str">
        <f t="shared" si="28"/>
        <v/>
      </c>
      <c r="J148" s="124" t="str">
        <f t="shared" si="29"/>
        <v/>
      </c>
      <c r="K148" s="124" t="str">
        <f t="shared" si="30"/>
        <v/>
      </c>
      <c r="L148" s="124" t="str">
        <f t="shared" si="31"/>
        <v/>
      </c>
      <c r="V148" s="122">
        <f t="shared" si="32"/>
        <v>-1</v>
      </c>
      <c r="W148" s="71">
        <f t="shared" si="33"/>
        <v>104</v>
      </c>
      <c r="X148" s="127">
        <f t="shared" si="34"/>
        <v>-103</v>
      </c>
      <c r="Y148" s="127">
        <f t="shared" si="35"/>
        <v>-106</v>
      </c>
    </row>
    <row r="149" spans="1:25" x14ac:dyDescent="0.2">
      <c r="A149" s="126">
        <f t="shared" si="39"/>
        <v>-51</v>
      </c>
      <c r="B149" s="124" t="str">
        <f t="shared" si="36"/>
        <v/>
      </c>
      <c r="C149" s="126" t="str">
        <f t="shared" si="37"/>
        <v/>
      </c>
      <c r="D149" s="126" t="str">
        <f t="shared" si="38"/>
        <v/>
      </c>
      <c r="E149" s="124" t="str">
        <f t="shared" si="24"/>
        <v/>
      </c>
      <c r="F149" s="124" t="str">
        <f t="shared" si="25"/>
        <v/>
      </c>
      <c r="G149" s="124" t="str">
        <f t="shared" si="26"/>
        <v/>
      </c>
      <c r="H149" s="124" t="str">
        <f t="shared" si="27"/>
        <v/>
      </c>
      <c r="I149" s="124" t="str">
        <f t="shared" si="28"/>
        <v/>
      </c>
      <c r="J149" s="124" t="str">
        <f t="shared" si="29"/>
        <v/>
      </c>
      <c r="K149" s="124" t="str">
        <f t="shared" si="30"/>
        <v/>
      </c>
      <c r="L149" s="124" t="str">
        <f t="shared" si="31"/>
        <v/>
      </c>
      <c r="V149" s="122">
        <f t="shared" si="32"/>
        <v>-1</v>
      </c>
      <c r="W149" s="71">
        <f t="shared" si="33"/>
        <v>105</v>
      </c>
      <c r="X149" s="127">
        <f t="shared" si="34"/>
        <v>-104</v>
      </c>
      <c r="Y149" s="127">
        <f t="shared" si="35"/>
        <v>-107</v>
      </c>
    </row>
    <row r="150" spans="1:25" x14ac:dyDescent="0.2">
      <c r="A150" s="126">
        <f t="shared" si="39"/>
        <v>-52</v>
      </c>
      <c r="B150" s="124" t="str">
        <f t="shared" si="36"/>
        <v/>
      </c>
      <c r="C150" s="126" t="str">
        <f t="shared" si="37"/>
        <v/>
      </c>
      <c r="D150" s="126" t="str">
        <f t="shared" si="38"/>
        <v/>
      </c>
      <c r="E150" s="124" t="str">
        <f t="shared" si="24"/>
        <v/>
      </c>
      <c r="F150" s="124" t="str">
        <f t="shared" si="25"/>
        <v/>
      </c>
      <c r="G150" s="124" t="str">
        <f t="shared" si="26"/>
        <v/>
      </c>
      <c r="H150" s="124" t="str">
        <f t="shared" si="27"/>
        <v/>
      </c>
      <c r="I150" s="124" t="str">
        <f t="shared" si="28"/>
        <v/>
      </c>
      <c r="J150" s="124" t="str">
        <f t="shared" si="29"/>
        <v/>
      </c>
      <c r="K150" s="124" t="str">
        <f t="shared" si="30"/>
        <v/>
      </c>
      <c r="L150" s="124" t="str">
        <f t="shared" si="31"/>
        <v/>
      </c>
      <c r="V150" s="122">
        <f t="shared" si="32"/>
        <v>-1</v>
      </c>
      <c r="W150" s="71">
        <f t="shared" si="33"/>
        <v>106</v>
      </c>
      <c r="X150" s="127">
        <f t="shared" si="34"/>
        <v>-105</v>
      </c>
      <c r="Y150" s="127">
        <f t="shared" si="35"/>
        <v>-108</v>
      </c>
    </row>
    <row r="151" spans="1:25" x14ac:dyDescent="0.2">
      <c r="A151" s="126">
        <f t="shared" si="39"/>
        <v>-53</v>
      </c>
      <c r="B151" s="124" t="str">
        <f t="shared" si="36"/>
        <v/>
      </c>
      <c r="C151" s="126" t="str">
        <f t="shared" si="37"/>
        <v/>
      </c>
      <c r="D151" s="126" t="str">
        <f t="shared" si="38"/>
        <v/>
      </c>
      <c r="E151" s="124" t="str">
        <f t="shared" si="24"/>
        <v/>
      </c>
      <c r="F151" s="124" t="str">
        <f t="shared" si="25"/>
        <v/>
      </c>
      <c r="G151" s="124" t="str">
        <f t="shared" si="26"/>
        <v/>
      </c>
      <c r="H151" s="124" t="str">
        <f t="shared" si="27"/>
        <v/>
      </c>
      <c r="I151" s="124" t="str">
        <f t="shared" si="28"/>
        <v/>
      </c>
      <c r="J151" s="124" t="str">
        <f t="shared" si="29"/>
        <v/>
      </c>
      <c r="K151" s="124" t="str">
        <f t="shared" si="30"/>
        <v/>
      </c>
      <c r="L151" s="124" t="str">
        <f t="shared" si="31"/>
        <v/>
      </c>
      <c r="V151" s="122">
        <f t="shared" si="32"/>
        <v>-1</v>
      </c>
      <c r="W151" s="71">
        <f t="shared" si="33"/>
        <v>107</v>
      </c>
      <c r="X151" s="127">
        <f t="shared" si="34"/>
        <v>-106</v>
      </c>
      <c r="Y151" s="127">
        <f t="shared" si="35"/>
        <v>-109</v>
      </c>
    </row>
    <row r="152" spans="1:25" x14ac:dyDescent="0.2">
      <c r="A152" s="126">
        <f t="shared" si="39"/>
        <v>-54</v>
      </c>
      <c r="B152" s="124" t="str">
        <f t="shared" si="36"/>
        <v/>
      </c>
      <c r="C152" s="126" t="str">
        <f t="shared" si="37"/>
        <v/>
      </c>
      <c r="D152" s="126" t="str">
        <f t="shared" si="38"/>
        <v/>
      </c>
      <c r="E152" s="124" t="str">
        <f t="shared" si="24"/>
        <v/>
      </c>
      <c r="F152" s="124" t="str">
        <f t="shared" si="25"/>
        <v/>
      </c>
      <c r="G152" s="124" t="str">
        <f t="shared" si="26"/>
        <v/>
      </c>
      <c r="H152" s="124" t="str">
        <f t="shared" si="27"/>
        <v/>
      </c>
      <c r="I152" s="124" t="str">
        <f t="shared" si="28"/>
        <v/>
      </c>
      <c r="J152" s="124" t="str">
        <f t="shared" si="29"/>
        <v/>
      </c>
      <c r="K152" s="124" t="str">
        <f t="shared" si="30"/>
        <v/>
      </c>
      <c r="L152" s="124" t="str">
        <f t="shared" si="31"/>
        <v/>
      </c>
      <c r="V152" s="122">
        <f t="shared" si="32"/>
        <v>-1</v>
      </c>
      <c r="W152" s="71">
        <f t="shared" si="33"/>
        <v>108</v>
      </c>
      <c r="X152" s="127">
        <f t="shared" si="34"/>
        <v>-107</v>
      </c>
      <c r="Y152" s="127">
        <f t="shared" si="35"/>
        <v>-110</v>
      </c>
    </row>
    <row r="153" spans="1:25" x14ac:dyDescent="0.2">
      <c r="A153" s="126">
        <f t="shared" si="39"/>
        <v>-55</v>
      </c>
      <c r="B153" s="124" t="str">
        <f t="shared" si="36"/>
        <v/>
      </c>
      <c r="C153" s="126" t="str">
        <f t="shared" si="37"/>
        <v/>
      </c>
      <c r="D153" s="126" t="str">
        <f t="shared" si="38"/>
        <v/>
      </c>
      <c r="E153" s="124" t="str">
        <f t="shared" si="24"/>
        <v/>
      </c>
      <c r="F153" s="124" t="str">
        <f t="shared" si="25"/>
        <v/>
      </c>
      <c r="G153" s="124" t="str">
        <f t="shared" si="26"/>
        <v/>
      </c>
      <c r="H153" s="124" t="str">
        <f t="shared" si="27"/>
        <v/>
      </c>
      <c r="I153" s="124" t="str">
        <f t="shared" si="28"/>
        <v/>
      </c>
      <c r="J153" s="124" t="str">
        <f t="shared" si="29"/>
        <v/>
      </c>
      <c r="K153" s="124" t="str">
        <f t="shared" si="30"/>
        <v/>
      </c>
      <c r="L153" s="124" t="str">
        <f t="shared" si="31"/>
        <v/>
      </c>
      <c r="V153" s="122">
        <f t="shared" si="32"/>
        <v>-1</v>
      </c>
      <c r="W153" s="71">
        <f t="shared" si="33"/>
        <v>109</v>
      </c>
      <c r="X153" s="127">
        <f t="shared" si="34"/>
        <v>-108</v>
      </c>
      <c r="Y153" s="127">
        <f t="shared" si="35"/>
        <v>-111</v>
      </c>
    </row>
    <row r="154" spans="1:25" x14ac:dyDescent="0.2">
      <c r="A154" s="126">
        <f t="shared" si="39"/>
        <v>-56</v>
      </c>
      <c r="B154" s="124" t="str">
        <f t="shared" si="36"/>
        <v/>
      </c>
      <c r="C154" s="126" t="str">
        <f t="shared" si="37"/>
        <v/>
      </c>
      <c r="D154" s="126" t="str">
        <f t="shared" si="38"/>
        <v/>
      </c>
      <c r="E154" s="124" t="str">
        <f t="shared" si="24"/>
        <v/>
      </c>
      <c r="F154" s="124" t="str">
        <f t="shared" si="25"/>
        <v/>
      </c>
      <c r="G154" s="124" t="str">
        <f t="shared" si="26"/>
        <v/>
      </c>
      <c r="H154" s="124" t="str">
        <f t="shared" si="27"/>
        <v/>
      </c>
      <c r="I154" s="124" t="str">
        <f t="shared" si="28"/>
        <v/>
      </c>
      <c r="J154" s="124" t="str">
        <f t="shared" si="29"/>
        <v/>
      </c>
      <c r="K154" s="124" t="str">
        <f t="shared" si="30"/>
        <v/>
      </c>
      <c r="L154" s="124" t="str">
        <f t="shared" si="31"/>
        <v/>
      </c>
      <c r="V154" s="122">
        <f t="shared" si="32"/>
        <v>-1</v>
      </c>
      <c r="W154" s="71">
        <f t="shared" si="33"/>
        <v>110</v>
      </c>
      <c r="X154" s="127">
        <f t="shared" si="34"/>
        <v>-109</v>
      </c>
      <c r="Y154" s="127">
        <f t="shared" si="35"/>
        <v>-112</v>
      </c>
    </row>
    <row r="155" spans="1:25" x14ac:dyDescent="0.2">
      <c r="A155" s="126"/>
      <c r="B155" s="124"/>
      <c r="C155" s="126"/>
      <c r="D155" s="126"/>
      <c r="E155" s="124"/>
      <c r="F155" s="124"/>
      <c r="G155" s="124" t="str">
        <f>IF(A155&lt;=0,"",E155+F155)</f>
        <v/>
      </c>
      <c r="H155" s="124"/>
      <c r="I155" s="124"/>
      <c r="J155" s="124"/>
      <c r="K155" s="124"/>
      <c r="L155" s="124"/>
      <c r="V155" s="122">
        <f t="shared" si="32"/>
        <v>-1</v>
      </c>
      <c r="W155" s="71">
        <f t="shared" si="33"/>
        <v>111</v>
      </c>
      <c r="X155" s="127">
        <f t="shared" si="34"/>
        <v>-110</v>
      </c>
      <c r="Y155" s="127">
        <f t="shared" si="35"/>
        <v>-113</v>
      </c>
    </row>
    <row r="156" spans="1:25" x14ac:dyDescent="0.2">
      <c r="A156" s="126"/>
      <c r="B156" s="124"/>
      <c r="C156" s="126"/>
      <c r="D156" s="126"/>
      <c r="E156" s="124"/>
      <c r="F156" s="124"/>
      <c r="G156" s="124" t="str">
        <f t="shared" ref="G156:G219" si="40">IF(A156&lt;=0,"",E156+F156)</f>
        <v/>
      </c>
      <c r="H156" s="124"/>
      <c r="I156" s="124"/>
      <c r="J156" s="124"/>
      <c r="K156" s="124"/>
      <c r="L156" s="124"/>
      <c r="V156" s="122">
        <f t="shared" si="32"/>
        <v>-1</v>
      </c>
      <c r="W156" s="71">
        <f t="shared" si="33"/>
        <v>112</v>
      </c>
      <c r="X156" s="127">
        <f t="shared" si="34"/>
        <v>-111</v>
      </c>
      <c r="Y156" s="127">
        <f t="shared" si="35"/>
        <v>-114</v>
      </c>
    </row>
    <row r="157" spans="1:25" x14ac:dyDescent="0.2">
      <c r="A157" s="126"/>
      <c r="B157" s="124"/>
      <c r="C157" s="126"/>
      <c r="D157" s="126"/>
      <c r="E157" s="124"/>
      <c r="F157" s="124"/>
      <c r="G157" s="124" t="str">
        <f t="shared" si="40"/>
        <v/>
      </c>
      <c r="H157" s="124"/>
      <c r="I157" s="124"/>
      <c r="J157" s="124"/>
      <c r="K157" s="124"/>
      <c r="L157" s="124"/>
      <c r="V157" s="122">
        <f t="shared" si="32"/>
        <v>-1</v>
      </c>
      <c r="W157" s="71">
        <f t="shared" si="33"/>
        <v>113</v>
      </c>
      <c r="X157" s="127">
        <f t="shared" si="34"/>
        <v>-112</v>
      </c>
      <c r="Y157" s="127">
        <f t="shared" si="35"/>
        <v>-115</v>
      </c>
    </row>
    <row r="158" spans="1:25" x14ac:dyDescent="0.2">
      <c r="A158" s="126"/>
      <c r="B158" s="124"/>
      <c r="C158" s="126"/>
      <c r="D158" s="126"/>
      <c r="E158" s="124"/>
      <c r="F158" s="124"/>
      <c r="G158" s="124" t="str">
        <f t="shared" si="40"/>
        <v/>
      </c>
      <c r="H158" s="124"/>
      <c r="I158" s="124"/>
      <c r="J158" s="124"/>
      <c r="K158" s="124"/>
      <c r="L158" s="124"/>
      <c r="V158" s="122">
        <f t="shared" si="32"/>
        <v>-1</v>
      </c>
      <c r="W158" s="71">
        <f t="shared" si="33"/>
        <v>114</v>
      </c>
      <c r="X158" s="127">
        <f t="shared" si="34"/>
        <v>-113</v>
      </c>
      <c r="Y158" s="127">
        <f t="shared" si="35"/>
        <v>-116</v>
      </c>
    </row>
    <row r="159" spans="1:25" x14ac:dyDescent="0.2">
      <c r="A159" s="126"/>
      <c r="B159" s="124"/>
      <c r="C159" s="126"/>
      <c r="D159" s="126"/>
      <c r="E159" s="124"/>
      <c r="F159" s="124"/>
      <c r="G159" s="124" t="str">
        <f t="shared" si="40"/>
        <v/>
      </c>
      <c r="H159" s="124"/>
      <c r="I159" s="124"/>
      <c r="J159" s="124"/>
      <c r="K159" s="124"/>
      <c r="L159" s="124"/>
      <c r="V159" s="122">
        <f t="shared" si="32"/>
        <v>-1</v>
      </c>
      <c r="W159" s="71">
        <f t="shared" si="33"/>
        <v>115</v>
      </c>
      <c r="X159" s="127">
        <f t="shared" si="34"/>
        <v>-114</v>
      </c>
      <c r="Y159" s="127">
        <f t="shared" si="35"/>
        <v>-117</v>
      </c>
    </row>
    <row r="160" spans="1:25" x14ac:dyDescent="0.2">
      <c r="A160" s="126"/>
      <c r="B160" s="124"/>
      <c r="C160" s="126"/>
      <c r="D160" s="126"/>
      <c r="E160" s="124"/>
      <c r="F160" s="124"/>
      <c r="G160" s="124" t="str">
        <f t="shared" si="40"/>
        <v/>
      </c>
      <c r="H160" s="124"/>
      <c r="I160" s="124"/>
      <c r="J160" s="124"/>
      <c r="K160" s="124"/>
      <c r="L160" s="124"/>
      <c r="V160" s="122">
        <f t="shared" si="32"/>
        <v>-1</v>
      </c>
      <c r="W160" s="71">
        <f t="shared" si="33"/>
        <v>116</v>
      </c>
      <c r="X160" s="127">
        <f t="shared" si="34"/>
        <v>-115</v>
      </c>
      <c r="Y160" s="127">
        <f t="shared" si="35"/>
        <v>-118</v>
      </c>
    </row>
    <row r="161" spans="1:25" x14ac:dyDescent="0.2">
      <c r="A161" s="126"/>
      <c r="B161" s="124"/>
      <c r="C161" s="126"/>
      <c r="D161" s="126"/>
      <c r="E161" s="124"/>
      <c r="F161" s="124"/>
      <c r="G161" s="124" t="str">
        <f t="shared" si="40"/>
        <v/>
      </c>
      <c r="H161" s="124"/>
      <c r="I161" s="124"/>
      <c r="J161" s="124"/>
      <c r="K161" s="124"/>
      <c r="L161" s="124"/>
      <c r="V161" s="122">
        <f t="shared" ref="V161:V224" si="41">IF(AND(V160&gt;=1,V160&lt;47),V160+1,IF(X161=0,1,IF(V160=47,V160+1,-1)))</f>
        <v>-1</v>
      </c>
      <c r="W161" s="71">
        <f t="shared" ref="W161:W224" si="42">IF(W160&gt;=1,W160+1,IF(X161=0,1,-1))</f>
        <v>117</v>
      </c>
      <c r="X161" s="127">
        <f t="shared" si="34"/>
        <v>-116</v>
      </c>
      <c r="Y161" s="127">
        <f t="shared" si="35"/>
        <v>-119</v>
      </c>
    </row>
    <row r="162" spans="1:25" x14ac:dyDescent="0.2">
      <c r="A162" s="126"/>
      <c r="B162" s="124"/>
      <c r="C162" s="126"/>
      <c r="D162" s="126"/>
      <c r="E162" s="124"/>
      <c r="F162" s="124"/>
      <c r="G162" s="124" t="str">
        <f t="shared" si="40"/>
        <v/>
      </c>
      <c r="H162" s="124"/>
      <c r="I162" s="124"/>
      <c r="J162" s="124"/>
      <c r="K162" s="124"/>
      <c r="L162" s="124"/>
      <c r="V162" s="122">
        <f t="shared" si="41"/>
        <v>-1</v>
      </c>
      <c r="W162" s="71">
        <f t="shared" si="42"/>
        <v>118</v>
      </c>
      <c r="X162" s="127">
        <f t="shared" ref="X162:X225" si="43">X161-1</f>
        <v>-117</v>
      </c>
      <c r="Y162" s="127">
        <f t="shared" ref="Y162:Y225" si="44">Y161-1</f>
        <v>-120</v>
      </c>
    </row>
    <row r="163" spans="1:25" x14ac:dyDescent="0.2">
      <c r="A163" s="126"/>
      <c r="B163" s="124"/>
      <c r="C163" s="126"/>
      <c r="D163" s="126"/>
      <c r="E163" s="124"/>
      <c r="F163" s="124"/>
      <c r="G163" s="124" t="str">
        <f t="shared" si="40"/>
        <v/>
      </c>
      <c r="H163" s="124"/>
      <c r="I163" s="124"/>
      <c r="J163" s="124"/>
      <c r="K163" s="124"/>
      <c r="L163" s="124"/>
      <c r="V163" s="122">
        <f t="shared" si="41"/>
        <v>-1</v>
      </c>
      <c r="W163" s="71">
        <f t="shared" si="42"/>
        <v>119</v>
      </c>
      <c r="X163" s="127">
        <f t="shared" si="43"/>
        <v>-118</v>
      </c>
      <c r="Y163" s="127">
        <f t="shared" si="44"/>
        <v>-121</v>
      </c>
    </row>
    <row r="164" spans="1:25" x14ac:dyDescent="0.2">
      <c r="A164" s="126"/>
      <c r="B164" s="124"/>
      <c r="C164" s="126"/>
      <c r="D164" s="126"/>
      <c r="E164" s="124"/>
      <c r="F164" s="124"/>
      <c r="G164" s="124" t="str">
        <f t="shared" si="40"/>
        <v/>
      </c>
      <c r="H164" s="124"/>
      <c r="I164" s="124"/>
      <c r="J164" s="124"/>
      <c r="K164" s="124"/>
      <c r="L164" s="124"/>
      <c r="V164" s="122">
        <f t="shared" si="41"/>
        <v>-1</v>
      </c>
      <c r="W164" s="71">
        <f t="shared" si="42"/>
        <v>120</v>
      </c>
      <c r="X164" s="127">
        <f t="shared" si="43"/>
        <v>-119</v>
      </c>
      <c r="Y164" s="127">
        <f t="shared" si="44"/>
        <v>-122</v>
      </c>
    </row>
    <row r="165" spans="1:25" x14ac:dyDescent="0.2">
      <c r="A165" s="126"/>
      <c r="B165" s="124"/>
      <c r="C165" s="126"/>
      <c r="D165" s="126"/>
      <c r="E165" s="124"/>
      <c r="F165" s="124"/>
      <c r="G165" s="124" t="str">
        <f t="shared" si="40"/>
        <v/>
      </c>
      <c r="H165" s="124"/>
      <c r="I165" s="124"/>
      <c r="J165" s="124"/>
      <c r="K165" s="124"/>
      <c r="L165" s="124"/>
      <c r="V165" s="122">
        <f t="shared" si="41"/>
        <v>-1</v>
      </c>
      <c r="W165" s="71">
        <f t="shared" si="42"/>
        <v>121</v>
      </c>
      <c r="X165" s="127">
        <f t="shared" si="43"/>
        <v>-120</v>
      </c>
      <c r="Y165" s="127">
        <f t="shared" si="44"/>
        <v>-123</v>
      </c>
    </row>
    <row r="166" spans="1:25" x14ac:dyDescent="0.2">
      <c r="A166" s="126"/>
      <c r="B166" s="124"/>
      <c r="C166" s="126"/>
      <c r="D166" s="126"/>
      <c r="E166" s="124"/>
      <c r="F166" s="124"/>
      <c r="G166" s="124" t="str">
        <f t="shared" si="40"/>
        <v/>
      </c>
      <c r="H166" s="124"/>
      <c r="I166" s="124"/>
      <c r="J166" s="124"/>
      <c r="K166" s="124"/>
      <c r="L166" s="124"/>
      <c r="V166" s="122">
        <f t="shared" si="41"/>
        <v>-1</v>
      </c>
      <c r="W166" s="71">
        <f t="shared" si="42"/>
        <v>122</v>
      </c>
      <c r="X166" s="127">
        <f t="shared" si="43"/>
        <v>-121</v>
      </c>
      <c r="Y166" s="127">
        <f t="shared" si="44"/>
        <v>-124</v>
      </c>
    </row>
    <row r="167" spans="1:25" x14ac:dyDescent="0.2">
      <c r="A167" s="126"/>
      <c r="B167" s="124"/>
      <c r="C167" s="126"/>
      <c r="D167" s="126"/>
      <c r="E167" s="124"/>
      <c r="F167" s="124"/>
      <c r="G167" s="124" t="str">
        <f t="shared" si="40"/>
        <v/>
      </c>
      <c r="H167" s="124"/>
      <c r="I167" s="124"/>
      <c r="J167" s="124"/>
      <c r="K167" s="124"/>
      <c r="L167" s="124"/>
      <c r="V167" s="122">
        <f t="shared" si="41"/>
        <v>-1</v>
      </c>
      <c r="W167" s="71">
        <f t="shared" si="42"/>
        <v>123</v>
      </c>
      <c r="X167" s="127">
        <f t="shared" si="43"/>
        <v>-122</v>
      </c>
      <c r="Y167" s="127">
        <f t="shared" si="44"/>
        <v>-125</v>
      </c>
    </row>
    <row r="168" spans="1:25" x14ac:dyDescent="0.2">
      <c r="A168" s="126"/>
      <c r="B168" s="124"/>
      <c r="C168" s="126"/>
      <c r="D168" s="126"/>
      <c r="E168" s="124"/>
      <c r="F168" s="124"/>
      <c r="G168" s="124" t="str">
        <f t="shared" si="40"/>
        <v/>
      </c>
      <c r="H168" s="124"/>
      <c r="I168" s="124"/>
      <c r="J168" s="124"/>
      <c r="K168" s="124"/>
      <c r="L168" s="124"/>
      <c r="V168" s="122">
        <f t="shared" si="41"/>
        <v>-1</v>
      </c>
      <c r="W168" s="71">
        <f t="shared" si="42"/>
        <v>124</v>
      </c>
      <c r="X168" s="127">
        <f t="shared" si="43"/>
        <v>-123</v>
      </c>
      <c r="Y168" s="127">
        <f t="shared" si="44"/>
        <v>-126</v>
      </c>
    </row>
    <row r="169" spans="1:25" x14ac:dyDescent="0.2">
      <c r="A169" s="126"/>
      <c r="B169" s="124"/>
      <c r="C169" s="126"/>
      <c r="D169" s="126"/>
      <c r="E169" s="124"/>
      <c r="F169" s="124"/>
      <c r="G169" s="124" t="str">
        <f t="shared" si="40"/>
        <v/>
      </c>
      <c r="H169" s="124"/>
      <c r="I169" s="124"/>
      <c r="J169" s="124"/>
      <c r="K169" s="124"/>
      <c r="L169" s="124"/>
      <c r="V169" s="122">
        <f t="shared" si="41"/>
        <v>-1</v>
      </c>
      <c r="W169" s="71">
        <f t="shared" si="42"/>
        <v>125</v>
      </c>
      <c r="X169" s="127">
        <f t="shared" si="43"/>
        <v>-124</v>
      </c>
      <c r="Y169" s="127">
        <f t="shared" si="44"/>
        <v>-127</v>
      </c>
    </row>
    <row r="170" spans="1:25" x14ac:dyDescent="0.2">
      <c r="A170" s="126"/>
      <c r="B170" s="124"/>
      <c r="C170" s="126"/>
      <c r="D170" s="126"/>
      <c r="E170" s="124"/>
      <c r="F170" s="124"/>
      <c r="G170" s="124" t="str">
        <f t="shared" si="40"/>
        <v/>
      </c>
      <c r="H170" s="124"/>
      <c r="I170" s="124"/>
      <c r="J170" s="124"/>
      <c r="K170" s="124"/>
      <c r="L170" s="124"/>
      <c r="V170" s="122">
        <f t="shared" si="41"/>
        <v>-1</v>
      </c>
      <c r="W170" s="71">
        <f t="shared" si="42"/>
        <v>126</v>
      </c>
      <c r="X170" s="127">
        <f t="shared" si="43"/>
        <v>-125</v>
      </c>
      <c r="Y170" s="127">
        <f t="shared" si="44"/>
        <v>-128</v>
      </c>
    </row>
    <row r="171" spans="1:25" x14ac:dyDescent="0.2">
      <c r="A171" s="126"/>
      <c r="B171" s="124"/>
      <c r="C171" s="126"/>
      <c r="D171" s="126"/>
      <c r="E171" s="124"/>
      <c r="F171" s="124"/>
      <c r="G171" s="124" t="str">
        <f t="shared" si="40"/>
        <v/>
      </c>
      <c r="H171" s="124"/>
      <c r="I171" s="124"/>
      <c r="J171" s="124"/>
      <c r="K171" s="124"/>
      <c r="L171" s="124"/>
      <c r="V171" s="122">
        <f t="shared" si="41"/>
        <v>-1</v>
      </c>
      <c r="W171" s="71">
        <f t="shared" si="42"/>
        <v>127</v>
      </c>
      <c r="X171" s="127">
        <f t="shared" si="43"/>
        <v>-126</v>
      </c>
      <c r="Y171" s="127">
        <f t="shared" si="44"/>
        <v>-129</v>
      </c>
    </row>
    <row r="172" spans="1:25" x14ac:dyDescent="0.2">
      <c r="A172" s="126"/>
      <c r="B172" s="124"/>
      <c r="C172" s="126"/>
      <c r="D172" s="126"/>
      <c r="E172" s="124"/>
      <c r="F172" s="124"/>
      <c r="G172" s="124" t="str">
        <f t="shared" si="40"/>
        <v/>
      </c>
      <c r="H172" s="124"/>
      <c r="I172" s="124"/>
      <c r="J172" s="124"/>
      <c r="K172" s="124"/>
      <c r="L172" s="124"/>
      <c r="V172" s="122">
        <f t="shared" si="41"/>
        <v>-1</v>
      </c>
      <c r="W172" s="71">
        <f t="shared" si="42"/>
        <v>128</v>
      </c>
      <c r="X172" s="127">
        <f t="shared" si="43"/>
        <v>-127</v>
      </c>
      <c r="Y172" s="127">
        <f t="shared" si="44"/>
        <v>-130</v>
      </c>
    </row>
    <row r="173" spans="1:25" x14ac:dyDescent="0.2">
      <c r="A173" s="126"/>
      <c r="B173" s="124"/>
      <c r="C173" s="126"/>
      <c r="D173" s="126"/>
      <c r="E173" s="124"/>
      <c r="F173" s="124"/>
      <c r="G173" s="124" t="str">
        <f t="shared" si="40"/>
        <v/>
      </c>
      <c r="H173" s="124"/>
      <c r="I173" s="124"/>
      <c r="J173" s="124"/>
      <c r="K173" s="124"/>
      <c r="L173" s="124"/>
      <c r="V173" s="122">
        <f t="shared" si="41"/>
        <v>-1</v>
      </c>
      <c r="W173" s="71">
        <f t="shared" si="42"/>
        <v>129</v>
      </c>
      <c r="X173" s="127">
        <f t="shared" si="43"/>
        <v>-128</v>
      </c>
      <c r="Y173" s="127">
        <f t="shared" si="44"/>
        <v>-131</v>
      </c>
    </row>
    <row r="174" spans="1:25" x14ac:dyDescent="0.2">
      <c r="A174" s="126"/>
      <c r="B174" s="124"/>
      <c r="C174" s="126"/>
      <c r="D174" s="126"/>
      <c r="E174" s="124"/>
      <c r="F174" s="124"/>
      <c r="G174" s="124" t="str">
        <f t="shared" si="40"/>
        <v/>
      </c>
      <c r="H174" s="124"/>
      <c r="I174" s="124"/>
      <c r="J174" s="124"/>
      <c r="K174" s="124"/>
      <c r="L174" s="124"/>
      <c r="V174" s="122">
        <f t="shared" si="41"/>
        <v>-1</v>
      </c>
      <c r="W174" s="71">
        <f t="shared" si="42"/>
        <v>130</v>
      </c>
      <c r="X174" s="127">
        <f t="shared" si="43"/>
        <v>-129</v>
      </c>
      <c r="Y174" s="127">
        <f t="shared" si="44"/>
        <v>-132</v>
      </c>
    </row>
    <row r="175" spans="1:25" x14ac:dyDescent="0.2">
      <c r="A175" s="126"/>
      <c r="B175" s="124"/>
      <c r="C175" s="126"/>
      <c r="D175" s="126"/>
      <c r="E175" s="124"/>
      <c r="F175" s="124"/>
      <c r="G175" s="124" t="str">
        <f t="shared" si="40"/>
        <v/>
      </c>
      <c r="H175" s="124"/>
      <c r="I175" s="124"/>
      <c r="J175" s="124"/>
      <c r="K175" s="124"/>
      <c r="L175" s="124"/>
      <c r="V175" s="122">
        <f t="shared" si="41"/>
        <v>-1</v>
      </c>
      <c r="W175" s="71">
        <f t="shared" si="42"/>
        <v>131</v>
      </c>
      <c r="X175" s="127">
        <f t="shared" si="43"/>
        <v>-130</v>
      </c>
      <c r="Y175" s="127">
        <f t="shared" si="44"/>
        <v>-133</v>
      </c>
    </row>
    <row r="176" spans="1:25" x14ac:dyDescent="0.2">
      <c r="A176" s="126"/>
      <c r="B176" s="124"/>
      <c r="C176" s="126"/>
      <c r="D176" s="126"/>
      <c r="E176" s="124"/>
      <c r="F176" s="124"/>
      <c r="G176" s="124" t="str">
        <f t="shared" si="40"/>
        <v/>
      </c>
      <c r="H176" s="124"/>
      <c r="I176" s="124"/>
      <c r="J176" s="124"/>
      <c r="K176" s="124"/>
      <c r="L176" s="124"/>
      <c r="V176" s="122">
        <f t="shared" si="41"/>
        <v>-1</v>
      </c>
      <c r="W176" s="71">
        <f t="shared" si="42"/>
        <v>132</v>
      </c>
      <c r="X176" s="127">
        <f t="shared" si="43"/>
        <v>-131</v>
      </c>
      <c r="Y176" s="127">
        <f t="shared" si="44"/>
        <v>-134</v>
      </c>
    </row>
    <row r="177" spans="1:25" x14ac:dyDescent="0.2">
      <c r="A177" s="126"/>
      <c r="B177" s="124"/>
      <c r="C177" s="126"/>
      <c r="D177" s="126"/>
      <c r="E177" s="124"/>
      <c r="F177" s="124"/>
      <c r="G177" s="124" t="str">
        <f t="shared" si="40"/>
        <v/>
      </c>
      <c r="H177" s="124"/>
      <c r="I177" s="124"/>
      <c r="J177" s="124"/>
      <c r="K177" s="124"/>
      <c r="L177" s="124"/>
      <c r="V177" s="122">
        <f t="shared" si="41"/>
        <v>-1</v>
      </c>
      <c r="W177" s="71">
        <f t="shared" si="42"/>
        <v>133</v>
      </c>
      <c r="X177" s="127">
        <f t="shared" si="43"/>
        <v>-132</v>
      </c>
      <c r="Y177" s="127">
        <f t="shared" si="44"/>
        <v>-135</v>
      </c>
    </row>
    <row r="178" spans="1:25" x14ac:dyDescent="0.2">
      <c r="A178" s="126"/>
      <c r="B178" s="124"/>
      <c r="C178" s="126"/>
      <c r="D178" s="126"/>
      <c r="E178" s="124"/>
      <c r="F178" s="124"/>
      <c r="G178" s="124" t="str">
        <f t="shared" si="40"/>
        <v/>
      </c>
      <c r="H178" s="124"/>
      <c r="I178" s="124"/>
      <c r="J178" s="124"/>
      <c r="K178" s="124"/>
      <c r="L178" s="124"/>
      <c r="V178" s="122">
        <f t="shared" si="41"/>
        <v>-1</v>
      </c>
      <c r="W178" s="71">
        <f t="shared" si="42"/>
        <v>134</v>
      </c>
      <c r="X178" s="127">
        <f t="shared" si="43"/>
        <v>-133</v>
      </c>
      <c r="Y178" s="127">
        <f t="shared" si="44"/>
        <v>-136</v>
      </c>
    </row>
    <row r="179" spans="1:25" x14ac:dyDescent="0.2">
      <c r="A179" s="126"/>
      <c r="B179" s="124"/>
      <c r="C179" s="126"/>
      <c r="D179" s="126"/>
      <c r="E179" s="124"/>
      <c r="F179" s="124"/>
      <c r="G179" s="124" t="str">
        <f t="shared" si="40"/>
        <v/>
      </c>
      <c r="H179" s="124"/>
      <c r="I179" s="124"/>
      <c r="J179" s="124"/>
      <c r="K179" s="124"/>
      <c r="L179" s="124"/>
      <c r="V179" s="122">
        <f t="shared" si="41"/>
        <v>-1</v>
      </c>
      <c r="W179" s="71">
        <f t="shared" si="42"/>
        <v>135</v>
      </c>
      <c r="X179" s="127">
        <f t="shared" si="43"/>
        <v>-134</v>
      </c>
      <c r="Y179" s="127">
        <f t="shared" si="44"/>
        <v>-137</v>
      </c>
    </row>
    <row r="180" spans="1:25" x14ac:dyDescent="0.2">
      <c r="A180" s="126"/>
      <c r="B180" s="124"/>
      <c r="C180" s="126"/>
      <c r="D180" s="126"/>
      <c r="E180" s="124"/>
      <c r="F180" s="124"/>
      <c r="G180" s="124" t="str">
        <f t="shared" si="40"/>
        <v/>
      </c>
      <c r="H180" s="124"/>
      <c r="I180" s="124"/>
      <c r="J180" s="124"/>
      <c r="K180" s="124"/>
      <c r="L180" s="124"/>
      <c r="V180" s="122">
        <f t="shared" si="41"/>
        <v>-1</v>
      </c>
      <c r="W180" s="71">
        <f t="shared" si="42"/>
        <v>136</v>
      </c>
      <c r="X180" s="127">
        <f t="shared" si="43"/>
        <v>-135</v>
      </c>
      <c r="Y180" s="127">
        <f t="shared" si="44"/>
        <v>-138</v>
      </c>
    </row>
    <row r="181" spans="1:25" x14ac:dyDescent="0.2">
      <c r="A181" s="126"/>
      <c r="B181" s="124"/>
      <c r="C181" s="126"/>
      <c r="D181" s="126"/>
      <c r="E181" s="124"/>
      <c r="F181" s="124"/>
      <c r="G181" s="124" t="str">
        <f t="shared" si="40"/>
        <v/>
      </c>
      <c r="H181" s="124"/>
      <c r="I181" s="124"/>
      <c r="J181" s="124"/>
      <c r="K181" s="124"/>
      <c r="L181" s="124"/>
      <c r="V181" s="122">
        <f t="shared" si="41"/>
        <v>-1</v>
      </c>
      <c r="W181" s="71">
        <f t="shared" si="42"/>
        <v>137</v>
      </c>
      <c r="X181" s="127">
        <f t="shared" si="43"/>
        <v>-136</v>
      </c>
      <c r="Y181" s="127">
        <f t="shared" si="44"/>
        <v>-139</v>
      </c>
    </row>
    <row r="182" spans="1:25" x14ac:dyDescent="0.2">
      <c r="A182" s="126"/>
      <c r="B182" s="124"/>
      <c r="C182" s="126"/>
      <c r="D182" s="126"/>
      <c r="E182" s="124"/>
      <c r="F182" s="124"/>
      <c r="G182" s="124" t="str">
        <f t="shared" si="40"/>
        <v/>
      </c>
      <c r="H182" s="124"/>
      <c r="I182" s="124"/>
      <c r="J182" s="124"/>
      <c r="K182" s="124"/>
      <c r="L182" s="124"/>
      <c r="V182" s="122">
        <f t="shared" si="41"/>
        <v>-1</v>
      </c>
      <c r="W182" s="71">
        <f t="shared" si="42"/>
        <v>138</v>
      </c>
      <c r="X182" s="127">
        <f t="shared" si="43"/>
        <v>-137</v>
      </c>
      <c r="Y182" s="127">
        <f t="shared" si="44"/>
        <v>-140</v>
      </c>
    </row>
    <row r="183" spans="1:25" x14ac:dyDescent="0.2">
      <c r="A183" s="126"/>
      <c r="B183" s="124"/>
      <c r="C183" s="126"/>
      <c r="D183" s="126"/>
      <c r="E183" s="124"/>
      <c r="F183" s="124"/>
      <c r="G183" s="124" t="str">
        <f t="shared" si="40"/>
        <v/>
      </c>
      <c r="H183" s="124"/>
      <c r="I183" s="124"/>
      <c r="J183" s="124"/>
      <c r="K183" s="124"/>
      <c r="L183" s="124"/>
      <c r="V183" s="122">
        <f t="shared" si="41"/>
        <v>-1</v>
      </c>
      <c r="W183" s="71">
        <f t="shared" si="42"/>
        <v>139</v>
      </c>
      <c r="X183" s="127">
        <f t="shared" si="43"/>
        <v>-138</v>
      </c>
      <c r="Y183" s="127">
        <f t="shared" si="44"/>
        <v>-141</v>
      </c>
    </row>
    <row r="184" spans="1:25" x14ac:dyDescent="0.2">
      <c r="A184" s="126"/>
      <c r="B184" s="124"/>
      <c r="C184" s="126"/>
      <c r="D184" s="126"/>
      <c r="E184" s="124"/>
      <c r="F184" s="124"/>
      <c r="G184" s="124" t="str">
        <f t="shared" si="40"/>
        <v/>
      </c>
      <c r="H184" s="124"/>
      <c r="I184" s="124"/>
      <c r="J184" s="124"/>
      <c r="K184" s="124"/>
      <c r="L184" s="124"/>
      <c r="V184" s="122">
        <f t="shared" si="41"/>
        <v>-1</v>
      </c>
      <c r="W184" s="71">
        <f t="shared" si="42"/>
        <v>140</v>
      </c>
      <c r="X184" s="127">
        <f t="shared" si="43"/>
        <v>-139</v>
      </c>
      <c r="Y184" s="127">
        <f t="shared" si="44"/>
        <v>-142</v>
      </c>
    </row>
    <row r="185" spans="1:25" x14ac:dyDescent="0.2">
      <c r="A185" s="126"/>
      <c r="B185" s="124"/>
      <c r="C185" s="126"/>
      <c r="D185" s="126"/>
      <c r="E185" s="124"/>
      <c r="F185" s="124"/>
      <c r="G185" s="124" t="str">
        <f t="shared" si="40"/>
        <v/>
      </c>
      <c r="H185" s="124"/>
      <c r="I185" s="124"/>
      <c r="J185" s="124"/>
      <c r="K185" s="124"/>
      <c r="L185" s="124"/>
      <c r="V185" s="122">
        <f t="shared" si="41"/>
        <v>-1</v>
      </c>
      <c r="W185" s="71">
        <f t="shared" si="42"/>
        <v>141</v>
      </c>
      <c r="X185" s="127">
        <f t="shared" si="43"/>
        <v>-140</v>
      </c>
      <c r="Y185" s="127">
        <f t="shared" si="44"/>
        <v>-143</v>
      </c>
    </row>
    <row r="186" spans="1:25" x14ac:dyDescent="0.2">
      <c r="A186" s="126"/>
      <c r="B186" s="124"/>
      <c r="C186" s="126"/>
      <c r="D186" s="126"/>
      <c r="E186" s="124"/>
      <c r="F186" s="124"/>
      <c r="G186" s="124" t="str">
        <f t="shared" si="40"/>
        <v/>
      </c>
      <c r="H186" s="124"/>
      <c r="I186" s="124"/>
      <c r="J186" s="124"/>
      <c r="K186" s="124"/>
      <c r="L186" s="124"/>
      <c r="V186" s="122">
        <f t="shared" si="41"/>
        <v>-1</v>
      </c>
      <c r="W186" s="71">
        <f t="shared" si="42"/>
        <v>142</v>
      </c>
      <c r="X186" s="127">
        <f t="shared" si="43"/>
        <v>-141</v>
      </c>
      <c r="Y186" s="127">
        <f t="shared" si="44"/>
        <v>-144</v>
      </c>
    </row>
    <row r="187" spans="1:25" x14ac:dyDescent="0.2">
      <c r="A187" s="126"/>
      <c r="B187" s="124"/>
      <c r="C187" s="126"/>
      <c r="D187" s="126"/>
      <c r="E187" s="124"/>
      <c r="F187" s="124"/>
      <c r="G187" s="124" t="str">
        <f t="shared" si="40"/>
        <v/>
      </c>
      <c r="H187" s="124"/>
      <c r="I187" s="124"/>
      <c r="J187" s="124"/>
      <c r="K187" s="124"/>
      <c r="L187" s="124"/>
      <c r="V187" s="122">
        <f t="shared" si="41"/>
        <v>-1</v>
      </c>
      <c r="W187" s="71">
        <f t="shared" si="42"/>
        <v>143</v>
      </c>
      <c r="X187" s="127">
        <f t="shared" si="43"/>
        <v>-142</v>
      </c>
      <c r="Y187" s="127">
        <f t="shared" si="44"/>
        <v>-145</v>
      </c>
    </row>
    <row r="188" spans="1:25" x14ac:dyDescent="0.2">
      <c r="A188" s="126"/>
      <c r="B188" s="124"/>
      <c r="C188" s="126"/>
      <c r="D188" s="126"/>
      <c r="E188" s="124"/>
      <c r="F188" s="124"/>
      <c r="G188" s="124" t="str">
        <f t="shared" si="40"/>
        <v/>
      </c>
      <c r="H188" s="124"/>
      <c r="I188" s="124"/>
      <c r="J188" s="124"/>
      <c r="K188" s="124"/>
      <c r="L188" s="124"/>
      <c r="V188" s="122">
        <f t="shared" si="41"/>
        <v>-1</v>
      </c>
      <c r="W188" s="71">
        <f t="shared" si="42"/>
        <v>144</v>
      </c>
      <c r="X188" s="127">
        <f t="shared" si="43"/>
        <v>-143</v>
      </c>
      <c r="Y188" s="127">
        <f t="shared" si="44"/>
        <v>-146</v>
      </c>
    </row>
    <row r="189" spans="1:25" x14ac:dyDescent="0.2">
      <c r="A189" s="126"/>
      <c r="B189" s="124"/>
      <c r="C189" s="126"/>
      <c r="D189" s="126"/>
      <c r="E189" s="124"/>
      <c r="F189" s="124"/>
      <c r="G189" s="124" t="str">
        <f t="shared" si="40"/>
        <v/>
      </c>
      <c r="H189" s="124"/>
      <c r="I189" s="124"/>
      <c r="J189" s="124"/>
      <c r="K189" s="124"/>
      <c r="L189" s="124"/>
      <c r="V189" s="122">
        <f t="shared" si="41"/>
        <v>-1</v>
      </c>
      <c r="W189" s="71">
        <f t="shared" si="42"/>
        <v>145</v>
      </c>
      <c r="X189" s="127">
        <f t="shared" si="43"/>
        <v>-144</v>
      </c>
      <c r="Y189" s="127">
        <f t="shared" si="44"/>
        <v>-147</v>
      </c>
    </row>
    <row r="190" spans="1:25" x14ac:dyDescent="0.2">
      <c r="A190" s="126"/>
      <c r="B190" s="124"/>
      <c r="C190" s="126"/>
      <c r="D190" s="126"/>
      <c r="E190" s="124"/>
      <c r="F190" s="124"/>
      <c r="G190" s="124" t="str">
        <f t="shared" si="40"/>
        <v/>
      </c>
      <c r="H190" s="124"/>
      <c r="I190" s="124"/>
      <c r="J190" s="124"/>
      <c r="K190" s="124"/>
      <c r="L190" s="124"/>
      <c r="V190" s="122">
        <f t="shared" si="41"/>
        <v>-1</v>
      </c>
      <c r="W190" s="71">
        <f t="shared" si="42"/>
        <v>146</v>
      </c>
      <c r="X190" s="127">
        <f t="shared" si="43"/>
        <v>-145</v>
      </c>
      <c r="Y190" s="127">
        <f t="shared" si="44"/>
        <v>-148</v>
      </c>
    </row>
    <row r="191" spans="1:25" x14ac:dyDescent="0.2">
      <c r="A191" s="126"/>
      <c r="B191" s="124"/>
      <c r="C191" s="126"/>
      <c r="D191" s="126"/>
      <c r="E191" s="124"/>
      <c r="F191" s="124"/>
      <c r="G191" s="124" t="str">
        <f t="shared" si="40"/>
        <v/>
      </c>
      <c r="H191" s="124"/>
      <c r="I191" s="124"/>
      <c r="J191" s="124"/>
      <c r="K191" s="124"/>
      <c r="L191" s="124"/>
      <c r="V191" s="122">
        <f t="shared" si="41"/>
        <v>-1</v>
      </c>
      <c r="W191" s="71">
        <f t="shared" si="42"/>
        <v>147</v>
      </c>
      <c r="X191" s="127">
        <f t="shared" si="43"/>
        <v>-146</v>
      </c>
      <c r="Y191" s="127">
        <f t="shared" si="44"/>
        <v>-149</v>
      </c>
    </row>
    <row r="192" spans="1:25" x14ac:dyDescent="0.2">
      <c r="A192" s="126"/>
      <c r="B192" s="124"/>
      <c r="C192" s="126"/>
      <c r="D192" s="126"/>
      <c r="E192" s="124"/>
      <c r="F192" s="124"/>
      <c r="G192" s="124" t="str">
        <f t="shared" si="40"/>
        <v/>
      </c>
      <c r="H192" s="124"/>
      <c r="I192" s="124"/>
      <c r="J192" s="124"/>
      <c r="K192" s="124"/>
      <c r="L192" s="124"/>
      <c r="V192" s="122">
        <f t="shared" si="41"/>
        <v>-1</v>
      </c>
      <c r="W192" s="71">
        <f t="shared" si="42"/>
        <v>148</v>
      </c>
      <c r="X192" s="127">
        <f t="shared" si="43"/>
        <v>-147</v>
      </c>
      <c r="Y192" s="127">
        <f t="shared" si="44"/>
        <v>-150</v>
      </c>
    </row>
    <row r="193" spans="1:25" x14ac:dyDescent="0.2">
      <c r="A193" s="126"/>
      <c r="B193" s="124"/>
      <c r="C193" s="126"/>
      <c r="D193" s="126"/>
      <c r="E193" s="124"/>
      <c r="F193" s="124"/>
      <c r="G193" s="124" t="str">
        <f t="shared" si="40"/>
        <v/>
      </c>
      <c r="H193" s="124"/>
      <c r="I193" s="124"/>
      <c r="J193" s="124"/>
      <c r="K193" s="124"/>
      <c r="L193" s="124"/>
      <c r="V193" s="122">
        <f t="shared" si="41"/>
        <v>-1</v>
      </c>
      <c r="W193" s="71">
        <f t="shared" si="42"/>
        <v>149</v>
      </c>
      <c r="X193" s="127">
        <f t="shared" si="43"/>
        <v>-148</v>
      </c>
      <c r="Y193" s="127">
        <f t="shared" si="44"/>
        <v>-151</v>
      </c>
    </row>
    <row r="194" spans="1:25" x14ac:dyDescent="0.2">
      <c r="A194" s="126"/>
      <c r="B194" s="124"/>
      <c r="C194" s="126"/>
      <c r="D194" s="126"/>
      <c r="E194" s="124"/>
      <c r="F194" s="124"/>
      <c r="G194" s="124" t="str">
        <f t="shared" si="40"/>
        <v/>
      </c>
      <c r="H194" s="124"/>
      <c r="I194" s="124"/>
      <c r="J194" s="124"/>
      <c r="K194" s="124"/>
      <c r="L194" s="124"/>
      <c r="V194" s="122">
        <f t="shared" si="41"/>
        <v>-1</v>
      </c>
      <c r="W194" s="71">
        <f t="shared" si="42"/>
        <v>150</v>
      </c>
      <c r="X194" s="127">
        <f t="shared" si="43"/>
        <v>-149</v>
      </c>
      <c r="Y194" s="127">
        <f t="shared" si="44"/>
        <v>-152</v>
      </c>
    </row>
    <row r="195" spans="1:25" x14ac:dyDescent="0.2">
      <c r="A195" s="126"/>
      <c r="B195" s="124"/>
      <c r="C195" s="126"/>
      <c r="D195" s="126"/>
      <c r="E195" s="124"/>
      <c r="F195" s="124"/>
      <c r="G195" s="124" t="str">
        <f t="shared" si="40"/>
        <v/>
      </c>
      <c r="H195" s="124"/>
      <c r="I195" s="124"/>
      <c r="J195" s="124"/>
      <c r="K195" s="124"/>
      <c r="L195" s="124"/>
      <c r="V195" s="122">
        <f t="shared" si="41"/>
        <v>-1</v>
      </c>
      <c r="W195" s="71">
        <f t="shared" si="42"/>
        <v>151</v>
      </c>
      <c r="X195" s="127">
        <f t="shared" si="43"/>
        <v>-150</v>
      </c>
      <c r="Y195" s="127">
        <f t="shared" si="44"/>
        <v>-153</v>
      </c>
    </row>
    <row r="196" spans="1:25" x14ac:dyDescent="0.2">
      <c r="A196" s="126"/>
      <c r="B196" s="124"/>
      <c r="C196" s="126"/>
      <c r="D196" s="126"/>
      <c r="E196" s="124"/>
      <c r="F196" s="124"/>
      <c r="G196" s="124" t="str">
        <f t="shared" si="40"/>
        <v/>
      </c>
      <c r="H196" s="124"/>
      <c r="I196" s="124"/>
      <c r="J196" s="124"/>
      <c r="K196" s="124"/>
      <c r="L196" s="124"/>
      <c r="V196" s="122">
        <f t="shared" si="41"/>
        <v>-1</v>
      </c>
      <c r="W196" s="71">
        <f t="shared" si="42"/>
        <v>152</v>
      </c>
      <c r="X196" s="127">
        <f t="shared" si="43"/>
        <v>-151</v>
      </c>
      <c r="Y196" s="127">
        <f t="shared" si="44"/>
        <v>-154</v>
      </c>
    </row>
    <row r="197" spans="1:25" x14ac:dyDescent="0.2">
      <c r="A197" s="126"/>
      <c r="B197" s="124"/>
      <c r="C197" s="126"/>
      <c r="D197" s="126"/>
      <c r="E197" s="124"/>
      <c r="F197" s="124"/>
      <c r="G197" s="124" t="str">
        <f t="shared" si="40"/>
        <v/>
      </c>
      <c r="H197" s="124"/>
      <c r="I197" s="124"/>
      <c r="J197" s="124"/>
      <c r="K197" s="124"/>
      <c r="L197" s="124"/>
      <c r="V197" s="122">
        <f t="shared" si="41"/>
        <v>-1</v>
      </c>
      <c r="W197" s="71">
        <f t="shared" si="42"/>
        <v>153</v>
      </c>
      <c r="X197" s="127">
        <f t="shared" si="43"/>
        <v>-152</v>
      </c>
      <c r="Y197" s="127">
        <f t="shared" si="44"/>
        <v>-155</v>
      </c>
    </row>
    <row r="198" spans="1:25" x14ac:dyDescent="0.2">
      <c r="A198" s="126"/>
      <c r="B198" s="124"/>
      <c r="C198" s="126"/>
      <c r="D198" s="126"/>
      <c r="E198" s="124"/>
      <c r="F198" s="124"/>
      <c r="G198" s="124" t="str">
        <f t="shared" si="40"/>
        <v/>
      </c>
      <c r="H198" s="124"/>
      <c r="I198" s="124"/>
      <c r="J198" s="124"/>
      <c r="K198" s="124"/>
      <c r="L198" s="124"/>
      <c r="V198" s="122">
        <f t="shared" si="41"/>
        <v>-1</v>
      </c>
      <c r="W198" s="71">
        <f t="shared" si="42"/>
        <v>154</v>
      </c>
      <c r="X198" s="127">
        <f t="shared" si="43"/>
        <v>-153</v>
      </c>
      <c r="Y198" s="127">
        <f t="shared" si="44"/>
        <v>-156</v>
      </c>
    </row>
    <row r="199" spans="1:25" x14ac:dyDescent="0.2">
      <c r="A199" s="126"/>
      <c r="B199" s="124"/>
      <c r="C199" s="126"/>
      <c r="D199" s="126"/>
      <c r="E199" s="124"/>
      <c r="F199" s="124"/>
      <c r="G199" s="124" t="str">
        <f t="shared" si="40"/>
        <v/>
      </c>
      <c r="H199" s="124"/>
      <c r="I199" s="124"/>
      <c r="J199" s="124"/>
      <c r="K199" s="124"/>
      <c r="L199" s="124"/>
      <c r="V199" s="122">
        <f t="shared" si="41"/>
        <v>-1</v>
      </c>
      <c r="W199" s="71">
        <f t="shared" si="42"/>
        <v>155</v>
      </c>
      <c r="X199" s="127">
        <f t="shared" si="43"/>
        <v>-154</v>
      </c>
      <c r="Y199" s="127">
        <f t="shared" si="44"/>
        <v>-157</v>
      </c>
    </row>
    <row r="200" spans="1:25" x14ac:dyDescent="0.2">
      <c r="A200" s="126"/>
      <c r="B200" s="124"/>
      <c r="C200" s="126"/>
      <c r="D200" s="126"/>
      <c r="E200" s="124"/>
      <c r="F200" s="124"/>
      <c r="G200" s="124" t="str">
        <f t="shared" si="40"/>
        <v/>
      </c>
      <c r="H200" s="124"/>
      <c r="I200" s="124"/>
      <c r="J200" s="124"/>
      <c r="K200" s="124"/>
      <c r="L200" s="124"/>
      <c r="V200" s="122">
        <f t="shared" si="41"/>
        <v>-1</v>
      </c>
      <c r="W200" s="71">
        <f t="shared" si="42"/>
        <v>156</v>
      </c>
      <c r="X200" s="127">
        <f t="shared" si="43"/>
        <v>-155</v>
      </c>
      <c r="Y200" s="127">
        <f t="shared" si="44"/>
        <v>-158</v>
      </c>
    </row>
    <row r="201" spans="1:25" x14ac:dyDescent="0.2">
      <c r="A201" s="126"/>
      <c r="B201" s="124"/>
      <c r="C201" s="126"/>
      <c r="D201" s="126"/>
      <c r="E201" s="124"/>
      <c r="F201" s="124"/>
      <c r="G201" s="124" t="str">
        <f t="shared" si="40"/>
        <v/>
      </c>
      <c r="H201" s="124"/>
      <c r="I201" s="124"/>
      <c r="J201" s="124"/>
      <c r="K201" s="124"/>
      <c r="L201" s="124"/>
      <c r="V201" s="122">
        <f t="shared" si="41"/>
        <v>-1</v>
      </c>
      <c r="W201" s="71">
        <f t="shared" si="42"/>
        <v>157</v>
      </c>
      <c r="X201" s="127">
        <f t="shared" si="43"/>
        <v>-156</v>
      </c>
      <c r="Y201" s="127">
        <f t="shared" si="44"/>
        <v>-159</v>
      </c>
    </row>
    <row r="202" spans="1:25" x14ac:dyDescent="0.2">
      <c r="A202" s="126"/>
      <c r="B202" s="124"/>
      <c r="C202" s="126"/>
      <c r="D202" s="126"/>
      <c r="E202" s="124"/>
      <c r="F202" s="124"/>
      <c r="G202" s="124" t="str">
        <f t="shared" si="40"/>
        <v/>
      </c>
      <c r="H202" s="124"/>
      <c r="I202" s="124"/>
      <c r="J202" s="124"/>
      <c r="K202" s="124"/>
      <c r="L202" s="124"/>
      <c r="V202" s="122">
        <f t="shared" si="41"/>
        <v>-1</v>
      </c>
      <c r="W202" s="71">
        <f t="shared" si="42"/>
        <v>158</v>
      </c>
      <c r="X202" s="127">
        <f t="shared" si="43"/>
        <v>-157</v>
      </c>
      <c r="Y202" s="127">
        <f t="shared" si="44"/>
        <v>-160</v>
      </c>
    </row>
    <row r="203" spans="1:25" x14ac:dyDescent="0.2">
      <c r="A203" s="126"/>
      <c r="B203" s="124"/>
      <c r="C203" s="126"/>
      <c r="D203" s="126"/>
      <c r="E203" s="124"/>
      <c r="F203" s="124"/>
      <c r="G203" s="124" t="str">
        <f t="shared" si="40"/>
        <v/>
      </c>
      <c r="H203" s="124"/>
      <c r="I203" s="124"/>
      <c r="J203" s="124"/>
      <c r="K203" s="124"/>
      <c r="L203" s="124"/>
      <c r="V203" s="122">
        <f t="shared" si="41"/>
        <v>-1</v>
      </c>
      <c r="W203" s="71">
        <f t="shared" si="42"/>
        <v>159</v>
      </c>
      <c r="X203" s="127">
        <f t="shared" si="43"/>
        <v>-158</v>
      </c>
      <c r="Y203" s="127">
        <f t="shared" si="44"/>
        <v>-161</v>
      </c>
    </row>
    <row r="204" spans="1:25" x14ac:dyDescent="0.2">
      <c r="A204" s="126"/>
      <c r="B204" s="124"/>
      <c r="C204" s="126"/>
      <c r="D204" s="126"/>
      <c r="E204" s="124"/>
      <c r="F204" s="124"/>
      <c r="G204" s="124" t="str">
        <f t="shared" si="40"/>
        <v/>
      </c>
      <c r="H204" s="124"/>
      <c r="I204" s="124"/>
      <c r="J204" s="124"/>
      <c r="K204" s="124"/>
      <c r="L204" s="124"/>
      <c r="V204" s="122">
        <f t="shared" si="41"/>
        <v>-1</v>
      </c>
      <c r="W204" s="71">
        <f t="shared" si="42"/>
        <v>160</v>
      </c>
      <c r="X204" s="127">
        <f t="shared" si="43"/>
        <v>-159</v>
      </c>
      <c r="Y204" s="127">
        <f t="shared" si="44"/>
        <v>-162</v>
      </c>
    </row>
    <row r="205" spans="1:25" x14ac:dyDescent="0.2">
      <c r="A205" s="126"/>
      <c r="B205" s="124"/>
      <c r="C205" s="126"/>
      <c r="D205" s="126"/>
      <c r="E205" s="124"/>
      <c r="F205" s="124"/>
      <c r="G205" s="124" t="str">
        <f t="shared" si="40"/>
        <v/>
      </c>
      <c r="H205" s="124"/>
      <c r="I205" s="124"/>
      <c r="J205" s="124"/>
      <c r="K205" s="124"/>
      <c r="L205" s="124"/>
      <c r="V205" s="122">
        <f t="shared" si="41"/>
        <v>-1</v>
      </c>
      <c r="W205" s="71">
        <f t="shared" si="42"/>
        <v>161</v>
      </c>
      <c r="X205" s="127">
        <f t="shared" si="43"/>
        <v>-160</v>
      </c>
      <c r="Y205" s="127">
        <f t="shared" si="44"/>
        <v>-163</v>
      </c>
    </row>
    <row r="206" spans="1:25" x14ac:dyDescent="0.2">
      <c r="A206" s="126"/>
      <c r="B206" s="124"/>
      <c r="C206" s="126"/>
      <c r="D206" s="126"/>
      <c r="E206" s="124"/>
      <c r="F206" s="124"/>
      <c r="G206" s="124" t="str">
        <f t="shared" si="40"/>
        <v/>
      </c>
      <c r="H206" s="124"/>
      <c r="I206" s="124"/>
      <c r="J206" s="124"/>
      <c r="K206" s="124"/>
      <c r="L206" s="124"/>
      <c r="V206" s="122">
        <f t="shared" si="41"/>
        <v>-1</v>
      </c>
      <c r="W206" s="71">
        <f t="shared" si="42"/>
        <v>162</v>
      </c>
      <c r="X206" s="127">
        <f t="shared" si="43"/>
        <v>-161</v>
      </c>
      <c r="Y206" s="127">
        <f t="shared" si="44"/>
        <v>-164</v>
      </c>
    </row>
    <row r="207" spans="1:25" x14ac:dyDescent="0.2">
      <c r="A207" s="126"/>
      <c r="B207" s="124"/>
      <c r="C207" s="126"/>
      <c r="D207" s="126"/>
      <c r="E207" s="124"/>
      <c r="F207" s="124"/>
      <c r="G207" s="124" t="str">
        <f t="shared" si="40"/>
        <v/>
      </c>
      <c r="H207" s="124"/>
      <c r="I207" s="124"/>
      <c r="J207" s="124"/>
      <c r="K207" s="124"/>
      <c r="L207" s="124"/>
      <c r="V207" s="122">
        <f t="shared" si="41"/>
        <v>-1</v>
      </c>
      <c r="W207" s="71">
        <f t="shared" si="42"/>
        <v>163</v>
      </c>
      <c r="X207" s="127">
        <f t="shared" si="43"/>
        <v>-162</v>
      </c>
      <c r="Y207" s="127">
        <f t="shared" si="44"/>
        <v>-165</v>
      </c>
    </row>
    <row r="208" spans="1:25" x14ac:dyDescent="0.2">
      <c r="A208" s="126"/>
      <c r="B208" s="124"/>
      <c r="C208" s="126"/>
      <c r="D208" s="126"/>
      <c r="E208" s="124"/>
      <c r="F208" s="124"/>
      <c r="G208" s="124" t="str">
        <f t="shared" si="40"/>
        <v/>
      </c>
      <c r="H208" s="124"/>
      <c r="I208" s="124"/>
      <c r="J208" s="124"/>
      <c r="K208" s="124"/>
      <c r="L208" s="124"/>
      <c r="V208" s="122">
        <f t="shared" si="41"/>
        <v>-1</v>
      </c>
      <c r="W208" s="71">
        <f t="shared" si="42"/>
        <v>164</v>
      </c>
      <c r="X208" s="127">
        <f t="shared" si="43"/>
        <v>-163</v>
      </c>
      <c r="Y208" s="127">
        <f t="shared" si="44"/>
        <v>-166</v>
      </c>
    </row>
    <row r="209" spans="1:25" x14ac:dyDescent="0.2">
      <c r="A209" s="126"/>
      <c r="B209" s="124"/>
      <c r="C209" s="126"/>
      <c r="D209" s="126"/>
      <c r="E209" s="124"/>
      <c r="F209" s="124"/>
      <c r="G209" s="124" t="str">
        <f t="shared" si="40"/>
        <v/>
      </c>
      <c r="H209" s="124"/>
      <c r="I209" s="124"/>
      <c r="J209" s="124"/>
      <c r="K209" s="124"/>
      <c r="L209" s="124"/>
      <c r="V209" s="122">
        <f t="shared" si="41"/>
        <v>-1</v>
      </c>
      <c r="W209" s="71">
        <f t="shared" si="42"/>
        <v>165</v>
      </c>
      <c r="X209" s="127">
        <f t="shared" si="43"/>
        <v>-164</v>
      </c>
      <c r="Y209" s="127">
        <f t="shared" si="44"/>
        <v>-167</v>
      </c>
    </row>
    <row r="210" spans="1:25" x14ac:dyDescent="0.2">
      <c r="A210" s="126"/>
      <c r="B210" s="124"/>
      <c r="C210" s="126"/>
      <c r="D210" s="126"/>
      <c r="E210" s="124"/>
      <c r="F210" s="124"/>
      <c r="G210" s="124" t="str">
        <f t="shared" si="40"/>
        <v/>
      </c>
      <c r="H210" s="124"/>
      <c r="I210" s="124"/>
      <c r="J210" s="124"/>
      <c r="K210" s="124"/>
      <c r="L210" s="124"/>
      <c r="V210" s="122">
        <f t="shared" si="41"/>
        <v>-1</v>
      </c>
      <c r="W210" s="71">
        <f t="shared" si="42"/>
        <v>166</v>
      </c>
      <c r="X210" s="127">
        <f t="shared" si="43"/>
        <v>-165</v>
      </c>
      <c r="Y210" s="127">
        <f t="shared" si="44"/>
        <v>-168</v>
      </c>
    </row>
    <row r="211" spans="1:25" x14ac:dyDescent="0.2">
      <c r="A211" s="126"/>
      <c r="B211" s="124"/>
      <c r="C211" s="126"/>
      <c r="D211" s="126"/>
      <c r="E211" s="124"/>
      <c r="F211" s="124"/>
      <c r="G211" s="124" t="str">
        <f t="shared" si="40"/>
        <v/>
      </c>
      <c r="H211" s="124"/>
      <c r="I211" s="124"/>
      <c r="J211" s="124"/>
      <c r="K211" s="124"/>
      <c r="L211" s="124"/>
      <c r="V211" s="122">
        <f t="shared" si="41"/>
        <v>-1</v>
      </c>
      <c r="W211" s="71">
        <f t="shared" si="42"/>
        <v>167</v>
      </c>
      <c r="X211" s="127">
        <f t="shared" si="43"/>
        <v>-166</v>
      </c>
      <c r="Y211" s="127">
        <f t="shared" si="44"/>
        <v>-169</v>
      </c>
    </row>
    <row r="212" spans="1:25" x14ac:dyDescent="0.2">
      <c r="A212" s="126"/>
      <c r="B212" s="124"/>
      <c r="C212" s="126"/>
      <c r="D212" s="126"/>
      <c r="E212" s="124"/>
      <c r="F212" s="124"/>
      <c r="G212" s="124" t="str">
        <f t="shared" si="40"/>
        <v/>
      </c>
      <c r="H212" s="124"/>
      <c r="I212" s="124"/>
      <c r="J212" s="124"/>
      <c r="K212" s="124"/>
      <c r="L212" s="124"/>
      <c r="V212" s="122">
        <f t="shared" si="41"/>
        <v>-1</v>
      </c>
      <c r="W212" s="71">
        <f t="shared" si="42"/>
        <v>168</v>
      </c>
      <c r="X212" s="127">
        <f t="shared" si="43"/>
        <v>-167</v>
      </c>
      <c r="Y212" s="127">
        <f t="shared" si="44"/>
        <v>-170</v>
      </c>
    </row>
    <row r="213" spans="1:25" x14ac:dyDescent="0.2">
      <c r="A213" s="126"/>
      <c r="B213" s="124"/>
      <c r="C213" s="126"/>
      <c r="D213" s="126"/>
      <c r="E213" s="124"/>
      <c r="F213" s="124"/>
      <c r="G213" s="124" t="str">
        <f t="shared" si="40"/>
        <v/>
      </c>
      <c r="H213" s="124"/>
      <c r="I213" s="124"/>
      <c r="J213" s="124"/>
      <c r="K213" s="124"/>
      <c r="L213" s="124"/>
      <c r="V213" s="122">
        <f t="shared" si="41"/>
        <v>-1</v>
      </c>
      <c r="W213" s="71">
        <f t="shared" si="42"/>
        <v>169</v>
      </c>
      <c r="X213" s="127">
        <f t="shared" si="43"/>
        <v>-168</v>
      </c>
      <c r="Y213" s="127">
        <f t="shared" si="44"/>
        <v>-171</v>
      </c>
    </row>
    <row r="214" spans="1:25" x14ac:dyDescent="0.2">
      <c r="A214" s="126"/>
      <c r="B214" s="124"/>
      <c r="C214" s="126"/>
      <c r="D214" s="126"/>
      <c r="E214" s="124"/>
      <c r="F214" s="124"/>
      <c r="G214" s="124" t="str">
        <f t="shared" si="40"/>
        <v/>
      </c>
      <c r="H214" s="124"/>
      <c r="I214" s="124"/>
      <c r="J214" s="124"/>
      <c r="K214" s="124"/>
      <c r="L214" s="124"/>
      <c r="V214" s="122">
        <f t="shared" si="41"/>
        <v>-1</v>
      </c>
      <c r="W214" s="71">
        <f t="shared" si="42"/>
        <v>170</v>
      </c>
      <c r="X214" s="127">
        <f t="shared" si="43"/>
        <v>-169</v>
      </c>
      <c r="Y214" s="127">
        <f t="shared" si="44"/>
        <v>-172</v>
      </c>
    </row>
    <row r="215" spans="1:25" x14ac:dyDescent="0.2">
      <c r="A215" s="126"/>
      <c r="B215" s="124"/>
      <c r="C215" s="126"/>
      <c r="D215" s="126"/>
      <c r="E215" s="124"/>
      <c r="F215" s="124"/>
      <c r="G215" s="124" t="str">
        <f t="shared" si="40"/>
        <v/>
      </c>
      <c r="H215" s="124"/>
      <c r="I215" s="124"/>
      <c r="J215" s="124"/>
      <c r="K215" s="124"/>
      <c r="L215" s="124"/>
      <c r="V215" s="122">
        <f t="shared" si="41"/>
        <v>-1</v>
      </c>
      <c r="W215" s="71">
        <f t="shared" si="42"/>
        <v>171</v>
      </c>
      <c r="X215" s="127">
        <f t="shared" si="43"/>
        <v>-170</v>
      </c>
      <c r="Y215" s="127">
        <f t="shared" si="44"/>
        <v>-173</v>
      </c>
    </row>
    <row r="216" spans="1:25" x14ac:dyDescent="0.2">
      <c r="A216" s="126"/>
      <c r="B216" s="124"/>
      <c r="C216" s="126"/>
      <c r="D216" s="126"/>
      <c r="E216" s="124"/>
      <c r="F216" s="124"/>
      <c r="G216" s="124" t="str">
        <f t="shared" si="40"/>
        <v/>
      </c>
      <c r="H216" s="124"/>
      <c r="I216" s="124"/>
      <c r="J216" s="124"/>
      <c r="K216" s="124"/>
      <c r="L216" s="124"/>
      <c r="V216" s="122">
        <f t="shared" si="41"/>
        <v>-1</v>
      </c>
      <c r="W216" s="71">
        <f t="shared" si="42"/>
        <v>172</v>
      </c>
      <c r="X216" s="127">
        <f t="shared" si="43"/>
        <v>-171</v>
      </c>
      <c r="Y216" s="127">
        <f t="shared" si="44"/>
        <v>-174</v>
      </c>
    </row>
    <row r="217" spans="1:25" x14ac:dyDescent="0.2">
      <c r="A217" s="126"/>
      <c r="B217" s="124"/>
      <c r="C217" s="126"/>
      <c r="D217" s="126"/>
      <c r="E217" s="124"/>
      <c r="F217" s="124"/>
      <c r="G217" s="124" t="str">
        <f t="shared" si="40"/>
        <v/>
      </c>
      <c r="H217" s="124"/>
      <c r="I217" s="124"/>
      <c r="J217" s="124"/>
      <c r="K217" s="124"/>
      <c r="L217" s="124"/>
      <c r="V217" s="122">
        <f t="shared" si="41"/>
        <v>-1</v>
      </c>
      <c r="W217" s="71">
        <f t="shared" si="42"/>
        <v>173</v>
      </c>
      <c r="X217" s="127">
        <f t="shared" si="43"/>
        <v>-172</v>
      </c>
      <c r="Y217" s="127">
        <f t="shared" si="44"/>
        <v>-175</v>
      </c>
    </row>
    <row r="218" spans="1:25" x14ac:dyDescent="0.2">
      <c r="A218" s="126"/>
      <c r="B218" s="124"/>
      <c r="C218" s="126"/>
      <c r="D218" s="126"/>
      <c r="E218" s="124"/>
      <c r="F218" s="124"/>
      <c r="G218" s="124" t="str">
        <f t="shared" si="40"/>
        <v/>
      </c>
      <c r="H218" s="124"/>
      <c r="I218" s="124"/>
      <c r="J218" s="124"/>
      <c r="K218" s="124"/>
      <c r="L218" s="124"/>
      <c r="V218" s="122">
        <f t="shared" si="41"/>
        <v>-1</v>
      </c>
      <c r="W218" s="71">
        <f t="shared" si="42"/>
        <v>174</v>
      </c>
      <c r="X218" s="127">
        <f t="shared" si="43"/>
        <v>-173</v>
      </c>
      <c r="Y218" s="127">
        <f t="shared" si="44"/>
        <v>-176</v>
      </c>
    </row>
    <row r="219" spans="1:25" x14ac:dyDescent="0.2">
      <c r="A219" s="126"/>
      <c r="B219" s="124"/>
      <c r="C219" s="126"/>
      <c r="D219" s="126"/>
      <c r="E219" s="124"/>
      <c r="F219" s="124"/>
      <c r="G219" s="124" t="str">
        <f t="shared" si="40"/>
        <v/>
      </c>
      <c r="H219" s="124"/>
      <c r="I219" s="124"/>
      <c r="J219" s="124"/>
      <c r="K219" s="124"/>
      <c r="L219" s="124"/>
      <c r="V219" s="122">
        <f t="shared" si="41"/>
        <v>-1</v>
      </c>
      <c r="W219" s="71">
        <f t="shared" si="42"/>
        <v>175</v>
      </c>
      <c r="X219" s="127">
        <f t="shared" si="43"/>
        <v>-174</v>
      </c>
      <c r="Y219" s="127">
        <f t="shared" si="44"/>
        <v>-177</v>
      </c>
    </row>
    <row r="220" spans="1:25" x14ac:dyDescent="0.2">
      <c r="A220" s="126"/>
      <c r="B220" s="124"/>
      <c r="C220" s="126"/>
      <c r="D220" s="126"/>
      <c r="E220" s="124"/>
      <c r="F220" s="124"/>
      <c r="G220" s="124" t="str">
        <f t="shared" ref="G220:G283" si="45">IF(A220&lt;=0,"",E220+F220)</f>
        <v/>
      </c>
      <c r="H220" s="124"/>
      <c r="I220" s="124"/>
      <c r="J220" s="124"/>
      <c r="K220" s="124"/>
      <c r="L220" s="124"/>
      <c r="V220" s="122">
        <f t="shared" si="41"/>
        <v>-1</v>
      </c>
      <c r="W220" s="71">
        <f t="shared" si="42"/>
        <v>176</v>
      </c>
      <c r="X220" s="127">
        <f t="shared" si="43"/>
        <v>-175</v>
      </c>
      <c r="Y220" s="127">
        <f t="shared" si="44"/>
        <v>-178</v>
      </c>
    </row>
    <row r="221" spans="1:25" x14ac:dyDescent="0.2">
      <c r="A221" s="126"/>
      <c r="B221" s="124"/>
      <c r="C221" s="126"/>
      <c r="D221" s="126"/>
      <c r="E221" s="124"/>
      <c r="F221" s="124"/>
      <c r="G221" s="124" t="str">
        <f t="shared" si="45"/>
        <v/>
      </c>
      <c r="H221" s="124"/>
      <c r="I221" s="124"/>
      <c r="J221" s="124"/>
      <c r="K221" s="124"/>
      <c r="L221" s="124"/>
      <c r="V221" s="122">
        <f t="shared" si="41"/>
        <v>-1</v>
      </c>
      <c r="W221" s="71">
        <f t="shared" si="42"/>
        <v>177</v>
      </c>
      <c r="X221" s="127">
        <f t="shared" si="43"/>
        <v>-176</v>
      </c>
      <c r="Y221" s="127">
        <f t="shared" si="44"/>
        <v>-179</v>
      </c>
    </row>
    <row r="222" spans="1:25" x14ac:dyDescent="0.2">
      <c r="A222" s="126"/>
      <c r="B222" s="124"/>
      <c r="C222" s="126"/>
      <c r="D222" s="126"/>
      <c r="E222" s="124"/>
      <c r="F222" s="124"/>
      <c r="G222" s="124" t="str">
        <f t="shared" si="45"/>
        <v/>
      </c>
      <c r="H222" s="124"/>
      <c r="I222" s="124"/>
      <c r="J222" s="124"/>
      <c r="K222" s="124"/>
      <c r="L222" s="124"/>
      <c r="V222" s="122">
        <f t="shared" si="41"/>
        <v>-1</v>
      </c>
      <c r="W222" s="71">
        <f t="shared" si="42"/>
        <v>178</v>
      </c>
      <c r="X222" s="127">
        <f t="shared" si="43"/>
        <v>-177</v>
      </c>
      <c r="Y222" s="127">
        <f t="shared" si="44"/>
        <v>-180</v>
      </c>
    </row>
    <row r="223" spans="1:25" x14ac:dyDescent="0.2">
      <c r="A223" s="126"/>
      <c r="B223" s="124"/>
      <c r="C223" s="126"/>
      <c r="D223" s="126"/>
      <c r="E223" s="124"/>
      <c r="F223" s="124"/>
      <c r="G223" s="124" t="str">
        <f t="shared" si="45"/>
        <v/>
      </c>
      <c r="H223" s="124"/>
      <c r="I223" s="124"/>
      <c r="J223" s="124"/>
      <c r="K223" s="124"/>
      <c r="L223" s="124"/>
      <c r="V223" s="122">
        <f t="shared" si="41"/>
        <v>-1</v>
      </c>
      <c r="W223" s="71">
        <f t="shared" si="42"/>
        <v>179</v>
      </c>
      <c r="X223" s="127">
        <f t="shared" si="43"/>
        <v>-178</v>
      </c>
      <c r="Y223" s="127">
        <f t="shared" si="44"/>
        <v>-181</v>
      </c>
    </row>
    <row r="224" spans="1:25" x14ac:dyDescent="0.2">
      <c r="A224" s="126"/>
      <c r="B224" s="124"/>
      <c r="C224" s="126"/>
      <c r="D224" s="126"/>
      <c r="E224" s="124"/>
      <c r="F224" s="124"/>
      <c r="G224" s="124" t="str">
        <f t="shared" si="45"/>
        <v/>
      </c>
      <c r="H224" s="124"/>
      <c r="I224" s="124"/>
      <c r="J224" s="124"/>
      <c r="K224" s="124"/>
      <c r="L224" s="124"/>
      <c r="V224" s="122">
        <f t="shared" si="41"/>
        <v>-1</v>
      </c>
      <c r="W224" s="71">
        <f t="shared" si="42"/>
        <v>180</v>
      </c>
      <c r="X224" s="127">
        <f t="shared" si="43"/>
        <v>-179</v>
      </c>
      <c r="Y224" s="127">
        <f t="shared" si="44"/>
        <v>-182</v>
      </c>
    </row>
    <row r="225" spans="1:25" x14ac:dyDescent="0.2">
      <c r="A225" s="126"/>
      <c r="B225" s="124"/>
      <c r="C225" s="126"/>
      <c r="D225" s="126"/>
      <c r="E225" s="124"/>
      <c r="F225" s="124"/>
      <c r="G225" s="124" t="str">
        <f t="shared" si="45"/>
        <v/>
      </c>
      <c r="H225" s="124"/>
      <c r="I225" s="124"/>
      <c r="J225" s="124"/>
      <c r="K225" s="124"/>
      <c r="L225" s="124"/>
      <c r="V225" s="122">
        <f t="shared" ref="V225:V288" si="46">IF(AND(V224&gt;=1,V224&lt;47),V224+1,IF(X225=0,1,IF(V224=47,V224+1,-1)))</f>
        <v>-1</v>
      </c>
      <c r="W225" s="71">
        <f t="shared" ref="W225:W288" si="47">IF(W224&gt;=1,W224+1,IF(X225=0,1,-1))</f>
        <v>181</v>
      </c>
      <c r="X225" s="127">
        <f t="shared" si="43"/>
        <v>-180</v>
      </c>
      <c r="Y225" s="127">
        <f t="shared" si="44"/>
        <v>-183</v>
      </c>
    </row>
    <row r="226" spans="1:25" x14ac:dyDescent="0.2">
      <c r="A226" s="126"/>
      <c r="B226" s="124"/>
      <c r="C226" s="126"/>
      <c r="D226" s="126"/>
      <c r="E226" s="124"/>
      <c r="F226" s="124"/>
      <c r="G226" s="124" t="str">
        <f t="shared" si="45"/>
        <v/>
      </c>
      <c r="H226" s="124"/>
      <c r="I226" s="124"/>
      <c r="J226" s="124"/>
      <c r="K226" s="124"/>
      <c r="L226" s="124"/>
      <c r="V226" s="122">
        <f t="shared" si="46"/>
        <v>-1</v>
      </c>
      <c r="W226" s="71">
        <f t="shared" si="47"/>
        <v>182</v>
      </c>
      <c r="X226" s="127">
        <f t="shared" ref="X226:X289" si="48">X225-1</f>
        <v>-181</v>
      </c>
      <c r="Y226" s="127">
        <f t="shared" ref="Y226:Y289" si="49">Y225-1</f>
        <v>-184</v>
      </c>
    </row>
    <row r="227" spans="1:25" x14ac:dyDescent="0.2">
      <c r="A227" s="126"/>
      <c r="B227" s="124"/>
      <c r="C227" s="126"/>
      <c r="D227" s="126"/>
      <c r="E227" s="124"/>
      <c r="F227" s="124"/>
      <c r="G227" s="124" t="str">
        <f t="shared" si="45"/>
        <v/>
      </c>
      <c r="H227" s="124"/>
      <c r="I227" s="124"/>
      <c r="J227" s="124"/>
      <c r="K227" s="124"/>
      <c r="L227" s="124"/>
      <c r="V227" s="122">
        <f t="shared" si="46"/>
        <v>-1</v>
      </c>
      <c r="W227" s="71">
        <f t="shared" si="47"/>
        <v>183</v>
      </c>
      <c r="X227" s="127">
        <f t="shared" si="48"/>
        <v>-182</v>
      </c>
      <c r="Y227" s="127">
        <f t="shared" si="49"/>
        <v>-185</v>
      </c>
    </row>
    <row r="228" spans="1:25" x14ac:dyDescent="0.2">
      <c r="A228" s="126"/>
      <c r="B228" s="124"/>
      <c r="C228" s="126"/>
      <c r="D228" s="126"/>
      <c r="E228" s="124"/>
      <c r="F228" s="124"/>
      <c r="G228" s="124" t="str">
        <f t="shared" si="45"/>
        <v/>
      </c>
      <c r="H228" s="124"/>
      <c r="I228" s="124"/>
      <c r="J228" s="124"/>
      <c r="K228" s="124"/>
      <c r="L228" s="124"/>
      <c r="V228" s="122">
        <f t="shared" si="46"/>
        <v>-1</v>
      </c>
      <c r="W228" s="71">
        <f t="shared" si="47"/>
        <v>184</v>
      </c>
      <c r="X228" s="127">
        <f t="shared" si="48"/>
        <v>-183</v>
      </c>
      <c r="Y228" s="127">
        <f t="shared" si="49"/>
        <v>-186</v>
      </c>
    </row>
    <row r="229" spans="1:25" x14ac:dyDescent="0.2">
      <c r="A229" s="126"/>
      <c r="B229" s="124"/>
      <c r="C229" s="126"/>
      <c r="D229" s="126"/>
      <c r="E229" s="124"/>
      <c r="F229" s="124"/>
      <c r="G229" s="124" t="str">
        <f t="shared" si="45"/>
        <v/>
      </c>
      <c r="H229" s="124"/>
      <c r="I229" s="124"/>
      <c r="J229" s="124"/>
      <c r="K229" s="124"/>
      <c r="L229" s="124"/>
      <c r="V229" s="122">
        <f t="shared" si="46"/>
        <v>-1</v>
      </c>
      <c r="W229" s="71">
        <f t="shared" si="47"/>
        <v>185</v>
      </c>
      <c r="X229" s="127">
        <f t="shared" si="48"/>
        <v>-184</v>
      </c>
      <c r="Y229" s="127">
        <f t="shared" si="49"/>
        <v>-187</v>
      </c>
    </row>
    <row r="230" spans="1:25" x14ac:dyDescent="0.2">
      <c r="A230" s="126"/>
      <c r="B230" s="124"/>
      <c r="C230" s="126"/>
      <c r="D230" s="126"/>
      <c r="E230" s="124"/>
      <c r="F230" s="124"/>
      <c r="G230" s="124" t="str">
        <f t="shared" si="45"/>
        <v/>
      </c>
      <c r="H230" s="124"/>
      <c r="I230" s="124"/>
      <c r="J230" s="124"/>
      <c r="K230" s="124"/>
      <c r="L230" s="124"/>
      <c r="V230" s="122">
        <f t="shared" si="46"/>
        <v>-1</v>
      </c>
      <c r="W230" s="71">
        <f t="shared" si="47"/>
        <v>186</v>
      </c>
      <c r="X230" s="127">
        <f t="shared" si="48"/>
        <v>-185</v>
      </c>
      <c r="Y230" s="127">
        <f t="shared" si="49"/>
        <v>-188</v>
      </c>
    </row>
    <row r="231" spans="1:25" x14ac:dyDescent="0.2">
      <c r="A231" s="126"/>
      <c r="B231" s="124"/>
      <c r="C231" s="126"/>
      <c r="D231" s="126"/>
      <c r="E231" s="124"/>
      <c r="F231" s="124"/>
      <c r="G231" s="124" t="str">
        <f t="shared" si="45"/>
        <v/>
      </c>
      <c r="H231" s="124"/>
      <c r="I231" s="124"/>
      <c r="J231" s="124"/>
      <c r="K231" s="124"/>
      <c r="L231" s="124"/>
      <c r="V231" s="122">
        <f t="shared" si="46"/>
        <v>-1</v>
      </c>
      <c r="W231" s="71">
        <f t="shared" si="47"/>
        <v>187</v>
      </c>
      <c r="X231" s="127">
        <f t="shared" si="48"/>
        <v>-186</v>
      </c>
      <c r="Y231" s="127">
        <f t="shared" si="49"/>
        <v>-189</v>
      </c>
    </row>
    <row r="232" spans="1:25" x14ac:dyDescent="0.2">
      <c r="A232" s="126"/>
      <c r="B232" s="124"/>
      <c r="C232" s="126"/>
      <c r="D232" s="126"/>
      <c r="E232" s="124"/>
      <c r="F232" s="124"/>
      <c r="G232" s="124" t="str">
        <f t="shared" si="45"/>
        <v/>
      </c>
      <c r="H232" s="124"/>
      <c r="I232" s="124"/>
      <c r="J232" s="124"/>
      <c r="K232" s="124"/>
      <c r="L232" s="124"/>
      <c r="V232" s="122">
        <f t="shared" si="46"/>
        <v>-1</v>
      </c>
      <c r="W232" s="71">
        <f t="shared" si="47"/>
        <v>188</v>
      </c>
      <c r="X232" s="127">
        <f t="shared" si="48"/>
        <v>-187</v>
      </c>
      <c r="Y232" s="127">
        <f t="shared" si="49"/>
        <v>-190</v>
      </c>
    </row>
    <row r="233" spans="1:25" x14ac:dyDescent="0.2">
      <c r="A233" s="126"/>
      <c r="B233" s="124"/>
      <c r="C233" s="126"/>
      <c r="D233" s="126"/>
      <c r="E233" s="124"/>
      <c r="F233" s="124"/>
      <c r="G233" s="124" t="str">
        <f t="shared" si="45"/>
        <v/>
      </c>
      <c r="H233" s="124"/>
      <c r="I233" s="124"/>
      <c r="J233" s="124"/>
      <c r="K233" s="124"/>
      <c r="L233" s="124"/>
      <c r="V233" s="122">
        <f t="shared" si="46"/>
        <v>-1</v>
      </c>
      <c r="W233" s="71">
        <f t="shared" si="47"/>
        <v>189</v>
      </c>
      <c r="X233" s="127">
        <f t="shared" si="48"/>
        <v>-188</v>
      </c>
      <c r="Y233" s="127">
        <f t="shared" si="49"/>
        <v>-191</v>
      </c>
    </row>
    <row r="234" spans="1:25" x14ac:dyDescent="0.2">
      <c r="A234" s="126"/>
      <c r="B234" s="124"/>
      <c r="C234" s="126"/>
      <c r="D234" s="126"/>
      <c r="E234" s="124"/>
      <c r="F234" s="124"/>
      <c r="G234" s="124" t="str">
        <f t="shared" si="45"/>
        <v/>
      </c>
      <c r="H234" s="124"/>
      <c r="I234" s="124"/>
      <c r="J234" s="124"/>
      <c r="K234" s="124"/>
      <c r="L234" s="124"/>
      <c r="V234" s="122">
        <f t="shared" si="46"/>
        <v>-1</v>
      </c>
      <c r="W234" s="71">
        <f t="shared" si="47"/>
        <v>190</v>
      </c>
      <c r="X234" s="127">
        <f t="shared" si="48"/>
        <v>-189</v>
      </c>
      <c r="Y234" s="127">
        <f t="shared" si="49"/>
        <v>-192</v>
      </c>
    </row>
    <row r="235" spans="1:25" x14ac:dyDescent="0.2">
      <c r="A235" s="126"/>
      <c r="B235" s="124"/>
      <c r="C235" s="126"/>
      <c r="D235" s="126"/>
      <c r="E235" s="124"/>
      <c r="F235" s="124"/>
      <c r="G235" s="124" t="str">
        <f t="shared" si="45"/>
        <v/>
      </c>
      <c r="H235" s="124"/>
      <c r="I235" s="124"/>
      <c r="J235" s="124"/>
      <c r="K235" s="124"/>
      <c r="L235" s="124"/>
      <c r="V235" s="122">
        <f t="shared" si="46"/>
        <v>-1</v>
      </c>
      <c r="W235" s="71">
        <f t="shared" si="47"/>
        <v>191</v>
      </c>
      <c r="X235" s="127">
        <f t="shared" si="48"/>
        <v>-190</v>
      </c>
      <c r="Y235" s="127">
        <f t="shared" si="49"/>
        <v>-193</v>
      </c>
    </row>
    <row r="236" spans="1:25" x14ac:dyDescent="0.2">
      <c r="A236" s="126"/>
      <c r="B236" s="124"/>
      <c r="C236" s="126"/>
      <c r="D236" s="126"/>
      <c r="E236" s="124"/>
      <c r="F236" s="124"/>
      <c r="G236" s="124" t="str">
        <f t="shared" si="45"/>
        <v/>
      </c>
      <c r="H236" s="124"/>
      <c r="I236" s="124"/>
      <c r="J236" s="124"/>
      <c r="K236" s="124"/>
      <c r="L236" s="124"/>
      <c r="V236" s="122">
        <f t="shared" si="46"/>
        <v>-1</v>
      </c>
      <c r="W236" s="71">
        <f t="shared" si="47"/>
        <v>192</v>
      </c>
      <c r="X236" s="127">
        <f t="shared" si="48"/>
        <v>-191</v>
      </c>
      <c r="Y236" s="127">
        <f t="shared" si="49"/>
        <v>-194</v>
      </c>
    </row>
    <row r="237" spans="1:25" x14ac:dyDescent="0.2">
      <c r="A237" s="126"/>
      <c r="B237" s="124"/>
      <c r="C237" s="126"/>
      <c r="D237" s="126"/>
      <c r="E237" s="124"/>
      <c r="F237" s="124"/>
      <c r="G237" s="124" t="str">
        <f t="shared" si="45"/>
        <v/>
      </c>
      <c r="H237" s="124"/>
      <c r="I237" s="124"/>
      <c r="J237" s="124"/>
      <c r="K237" s="124"/>
      <c r="L237" s="124"/>
      <c r="V237" s="122">
        <f t="shared" si="46"/>
        <v>-1</v>
      </c>
      <c r="W237" s="71">
        <f t="shared" si="47"/>
        <v>193</v>
      </c>
      <c r="X237" s="127">
        <f t="shared" si="48"/>
        <v>-192</v>
      </c>
      <c r="Y237" s="127">
        <f t="shared" si="49"/>
        <v>-195</v>
      </c>
    </row>
    <row r="238" spans="1:25" x14ac:dyDescent="0.2">
      <c r="A238" s="126"/>
      <c r="B238" s="124"/>
      <c r="C238" s="126"/>
      <c r="D238" s="126"/>
      <c r="E238" s="124"/>
      <c r="F238" s="124"/>
      <c r="G238" s="124" t="str">
        <f t="shared" si="45"/>
        <v/>
      </c>
      <c r="H238" s="124"/>
      <c r="I238" s="124"/>
      <c r="J238" s="124"/>
      <c r="K238" s="124"/>
      <c r="L238" s="124"/>
      <c r="V238" s="122">
        <f t="shared" si="46"/>
        <v>-1</v>
      </c>
      <c r="W238" s="71">
        <f t="shared" si="47"/>
        <v>194</v>
      </c>
      <c r="X238" s="127">
        <f t="shared" si="48"/>
        <v>-193</v>
      </c>
      <c r="Y238" s="127">
        <f t="shared" si="49"/>
        <v>-196</v>
      </c>
    </row>
    <row r="239" spans="1:25" x14ac:dyDescent="0.2">
      <c r="A239" s="126"/>
      <c r="B239" s="124"/>
      <c r="C239" s="126"/>
      <c r="D239" s="126"/>
      <c r="E239" s="124"/>
      <c r="F239" s="124"/>
      <c r="G239" s="124" t="str">
        <f t="shared" si="45"/>
        <v/>
      </c>
      <c r="H239" s="124"/>
      <c r="I239" s="124"/>
      <c r="J239" s="124"/>
      <c r="K239" s="124"/>
      <c r="L239" s="124"/>
      <c r="V239" s="122">
        <f t="shared" si="46"/>
        <v>-1</v>
      </c>
      <c r="W239" s="71">
        <f t="shared" si="47"/>
        <v>195</v>
      </c>
      <c r="X239" s="127">
        <f t="shared" si="48"/>
        <v>-194</v>
      </c>
      <c r="Y239" s="127">
        <f t="shared" si="49"/>
        <v>-197</v>
      </c>
    </row>
    <row r="240" spans="1:25" x14ac:dyDescent="0.2">
      <c r="A240" s="126"/>
      <c r="B240" s="124"/>
      <c r="C240" s="126"/>
      <c r="D240" s="126"/>
      <c r="E240" s="124"/>
      <c r="F240" s="124"/>
      <c r="G240" s="124" t="str">
        <f t="shared" si="45"/>
        <v/>
      </c>
      <c r="H240" s="124"/>
      <c r="I240" s="124"/>
      <c r="J240" s="124"/>
      <c r="K240" s="124"/>
      <c r="L240" s="124"/>
      <c r="V240" s="122">
        <f t="shared" si="46"/>
        <v>-1</v>
      </c>
      <c r="W240" s="71">
        <f t="shared" si="47"/>
        <v>196</v>
      </c>
      <c r="X240" s="127">
        <f t="shared" si="48"/>
        <v>-195</v>
      </c>
      <c r="Y240" s="127">
        <f t="shared" si="49"/>
        <v>-198</v>
      </c>
    </row>
    <row r="241" spans="1:25" x14ac:dyDescent="0.2">
      <c r="A241" s="126"/>
      <c r="B241" s="124"/>
      <c r="C241" s="126"/>
      <c r="D241" s="126"/>
      <c r="E241" s="124"/>
      <c r="F241" s="124"/>
      <c r="G241" s="124" t="str">
        <f t="shared" si="45"/>
        <v/>
      </c>
      <c r="H241" s="124"/>
      <c r="I241" s="124"/>
      <c r="J241" s="124"/>
      <c r="K241" s="124"/>
      <c r="L241" s="124"/>
      <c r="V241" s="122">
        <f t="shared" si="46"/>
        <v>-1</v>
      </c>
      <c r="W241" s="71">
        <f t="shared" si="47"/>
        <v>197</v>
      </c>
      <c r="X241" s="127">
        <f t="shared" si="48"/>
        <v>-196</v>
      </c>
      <c r="Y241" s="127">
        <f t="shared" si="49"/>
        <v>-199</v>
      </c>
    </row>
    <row r="242" spans="1:25" x14ac:dyDescent="0.2">
      <c r="A242" s="126"/>
      <c r="B242" s="124"/>
      <c r="C242" s="126"/>
      <c r="D242" s="126"/>
      <c r="E242" s="124"/>
      <c r="F242" s="124"/>
      <c r="G242" s="124" t="str">
        <f t="shared" si="45"/>
        <v/>
      </c>
      <c r="H242" s="124"/>
      <c r="I242" s="124"/>
      <c r="J242" s="124"/>
      <c r="K242" s="124"/>
      <c r="L242" s="124"/>
      <c r="V242" s="122">
        <f t="shared" si="46"/>
        <v>-1</v>
      </c>
      <c r="W242" s="71">
        <f t="shared" si="47"/>
        <v>198</v>
      </c>
      <c r="X242" s="127">
        <f t="shared" si="48"/>
        <v>-197</v>
      </c>
      <c r="Y242" s="127">
        <f t="shared" si="49"/>
        <v>-200</v>
      </c>
    </row>
    <row r="243" spans="1:25" x14ac:dyDescent="0.2">
      <c r="A243" s="126"/>
      <c r="B243" s="124"/>
      <c r="C243" s="126"/>
      <c r="D243" s="126"/>
      <c r="E243" s="124"/>
      <c r="F243" s="124"/>
      <c r="G243" s="124" t="str">
        <f t="shared" si="45"/>
        <v/>
      </c>
      <c r="H243" s="124"/>
      <c r="I243" s="124"/>
      <c r="J243" s="124"/>
      <c r="K243" s="124"/>
      <c r="L243" s="124"/>
      <c r="V243" s="122">
        <f t="shared" si="46"/>
        <v>-1</v>
      </c>
      <c r="W243" s="71">
        <f t="shared" si="47"/>
        <v>199</v>
      </c>
      <c r="X243" s="127">
        <f t="shared" si="48"/>
        <v>-198</v>
      </c>
      <c r="Y243" s="127">
        <f t="shared" si="49"/>
        <v>-201</v>
      </c>
    </row>
    <row r="244" spans="1:25" x14ac:dyDescent="0.2">
      <c r="A244" s="126"/>
      <c r="B244" s="124"/>
      <c r="C244" s="126"/>
      <c r="D244" s="126"/>
      <c r="E244" s="124"/>
      <c r="F244" s="124"/>
      <c r="G244" s="124" t="str">
        <f t="shared" si="45"/>
        <v/>
      </c>
      <c r="H244" s="124"/>
      <c r="I244" s="124"/>
      <c r="J244" s="124"/>
      <c r="K244" s="124"/>
      <c r="L244" s="124"/>
      <c r="V244" s="122">
        <f t="shared" si="46"/>
        <v>-1</v>
      </c>
      <c r="W244" s="71">
        <f t="shared" si="47"/>
        <v>200</v>
      </c>
      <c r="X244" s="127">
        <f t="shared" si="48"/>
        <v>-199</v>
      </c>
      <c r="Y244" s="127">
        <f t="shared" si="49"/>
        <v>-202</v>
      </c>
    </row>
    <row r="245" spans="1:25" x14ac:dyDescent="0.2">
      <c r="A245" s="126"/>
      <c r="B245" s="124"/>
      <c r="C245" s="126"/>
      <c r="D245" s="126"/>
      <c r="E245" s="124"/>
      <c r="F245" s="124"/>
      <c r="G245" s="124" t="str">
        <f t="shared" si="45"/>
        <v/>
      </c>
      <c r="H245" s="124"/>
      <c r="I245" s="124"/>
      <c r="J245" s="124"/>
      <c r="K245" s="124"/>
      <c r="L245" s="124"/>
      <c r="V245" s="122">
        <f t="shared" si="46"/>
        <v>-1</v>
      </c>
      <c r="W245" s="71">
        <f t="shared" si="47"/>
        <v>201</v>
      </c>
      <c r="X245" s="127">
        <f t="shared" si="48"/>
        <v>-200</v>
      </c>
      <c r="Y245" s="127">
        <f t="shared" si="49"/>
        <v>-203</v>
      </c>
    </row>
    <row r="246" spans="1:25" x14ac:dyDescent="0.2">
      <c r="A246" s="126"/>
      <c r="B246" s="124"/>
      <c r="C246" s="126"/>
      <c r="D246" s="126"/>
      <c r="E246" s="124"/>
      <c r="F246" s="124"/>
      <c r="G246" s="124" t="str">
        <f t="shared" si="45"/>
        <v/>
      </c>
      <c r="H246" s="124"/>
      <c r="I246" s="124"/>
      <c r="J246" s="124"/>
      <c r="K246" s="124"/>
      <c r="L246" s="124"/>
      <c r="V246" s="122">
        <f t="shared" si="46"/>
        <v>-1</v>
      </c>
      <c r="W246" s="71">
        <f t="shared" si="47"/>
        <v>202</v>
      </c>
      <c r="X246" s="127">
        <f t="shared" si="48"/>
        <v>-201</v>
      </c>
      <c r="Y246" s="127">
        <f t="shared" si="49"/>
        <v>-204</v>
      </c>
    </row>
    <row r="247" spans="1:25" x14ac:dyDescent="0.2">
      <c r="A247" s="126"/>
      <c r="B247" s="124"/>
      <c r="C247" s="126"/>
      <c r="D247" s="126"/>
      <c r="E247" s="124"/>
      <c r="F247" s="124"/>
      <c r="G247" s="124" t="str">
        <f t="shared" si="45"/>
        <v/>
      </c>
      <c r="H247" s="124"/>
      <c r="I247" s="124"/>
      <c r="J247" s="124"/>
      <c r="K247" s="124"/>
      <c r="L247" s="124"/>
      <c r="V247" s="122">
        <f t="shared" si="46"/>
        <v>-1</v>
      </c>
      <c r="W247" s="71">
        <f t="shared" si="47"/>
        <v>203</v>
      </c>
      <c r="X247" s="127">
        <f t="shared" si="48"/>
        <v>-202</v>
      </c>
      <c r="Y247" s="127">
        <f t="shared" si="49"/>
        <v>-205</v>
      </c>
    </row>
    <row r="248" spans="1:25" x14ac:dyDescent="0.2">
      <c r="A248" s="126"/>
      <c r="B248" s="124"/>
      <c r="C248" s="126"/>
      <c r="D248" s="126"/>
      <c r="E248" s="124"/>
      <c r="F248" s="124"/>
      <c r="G248" s="124" t="str">
        <f t="shared" si="45"/>
        <v/>
      </c>
      <c r="H248" s="124"/>
      <c r="I248" s="124"/>
      <c r="J248" s="124"/>
      <c r="K248" s="124"/>
      <c r="L248" s="124"/>
      <c r="V248" s="122">
        <f t="shared" si="46"/>
        <v>-1</v>
      </c>
      <c r="W248" s="71">
        <f t="shared" si="47"/>
        <v>204</v>
      </c>
      <c r="X248" s="127">
        <f t="shared" si="48"/>
        <v>-203</v>
      </c>
      <c r="Y248" s="127">
        <f t="shared" si="49"/>
        <v>-206</v>
      </c>
    </row>
    <row r="249" spans="1:25" x14ac:dyDescent="0.2">
      <c r="A249" s="126"/>
      <c r="B249" s="124"/>
      <c r="C249" s="126"/>
      <c r="D249" s="126"/>
      <c r="E249" s="124"/>
      <c r="F249" s="124"/>
      <c r="G249" s="124" t="str">
        <f t="shared" si="45"/>
        <v/>
      </c>
      <c r="H249" s="124"/>
      <c r="I249" s="124"/>
      <c r="J249" s="124"/>
      <c r="K249" s="124"/>
      <c r="L249" s="124"/>
      <c r="V249" s="122">
        <f t="shared" si="46"/>
        <v>-1</v>
      </c>
      <c r="W249" s="71">
        <f t="shared" si="47"/>
        <v>205</v>
      </c>
      <c r="X249" s="127">
        <f t="shared" si="48"/>
        <v>-204</v>
      </c>
      <c r="Y249" s="127">
        <f t="shared" si="49"/>
        <v>-207</v>
      </c>
    </row>
    <row r="250" spans="1:25" x14ac:dyDescent="0.2">
      <c r="A250" s="126"/>
      <c r="B250" s="124"/>
      <c r="C250" s="126"/>
      <c r="D250" s="126"/>
      <c r="E250" s="124"/>
      <c r="F250" s="124"/>
      <c r="G250" s="124" t="str">
        <f t="shared" si="45"/>
        <v/>
      </c>
      <c r="H250" s="124"/>
      <c r="I250" s="124"/>
      <c r="J250" s="124"/>
      <c r="K250" s="124"/>
      <c r="L250" s="124"/>
      <c r="V250" s="122">
        <f t="shared" si="46"/>
        <v>-1</v>
      </c>
      <c r="W250" s="71">
        <f t="shared" si="47"/>
        <v>206</v>
      </c>
      <c r="X250" s="127">
        <f t="shared" si="48"/>
        <v>-205</v>
      </c>
      <c r="Y250" s="127">
        <f t="shared" si="49"/>
        <v>-208</v>
      </c>
    </row>
    <row r="251" spans="1:25" x14ac:dyDescent="0.2">
      <c r="A251" s="126"/>
      <c r="B251" s="124"/>
      <c r="C251" s="126"/>
      <c r="D251" s="126"/>
      <c r="E251" s="124"/>
      <c r="F251" s="124"/>
      <c r="G251" s="124" t="str">
        <f t="shared" si="45"/>
        <v/>
      </c>
      <c r="H251" s="124"/>
      <c r="I251" s="124"/>
      <c r="J251" s="124"/>
      <c r="K251" s="124"/>
      <c r="L251" s="124"/>
      <c r="V251" s="122">
        <f t="shared" si="46"/>
        <v>-1</v>
      </c>
      <c r="W251" s="71">
        <f t="shared" si="47"/>
        <v>207</v>
      </c>
      <c r="X251" s="127">
        <f t="shared" si="48"/>
        <v>-206</v>
      </c>
      <c r="Y251" s="127">
        <f t="shared" si="49"/>
        <v>-209</v>
      </c>
    </row>
    <row r="252" spans="1:25" x14ac:dyDescent="0.2">
      <c r="A252" s="126"/>
      <c r="B252" s="124"/>
      <c r="C252" s="126"/>
      <c r="D252" s="126"/>
      <c r="E252" s="124"/>
      <c r="F252" s="124"/>
      <c r="G252" s="124" t="str">
        <f t="shared" si="45"/>
        <v/>
      </c>
      <c r="H252" s="124"/>
      <c r="I252" s="124"/>
      <c r="J252" s="124"/>
      <c r="K252" s="124"/>
      <c r="L252" s="124"/>
      <c r="V252" s="122">
        <f t="shared" si="46"/>
        <v>-1</v>
      </c>
      <c r="W252" s="71">
        <f t="shared" si="47"/>
        <v>208</v>
      </c>
      <c r="X252" s="127">
        <f t="shared" si="48"/>
        <v>-207</v>
      </c>
      <c r="Y252" s="127">
        <f t="shared" si="49"/>
        <v>-210</v>
      </c>
    </row>
    <row r="253" spans="1:25" x14ac:dyDescent="0.2">
      <c r="A253" s="126"/>
      <c r="B253" s="124"/>
      <c r="C253" s="126"/>
      <c r="D253" s="126"/>
      <c r="E253" s="124"/>
      <c r="F253" s="124"/>
      <c r="G253" s="124" t="str">
        <f t="shared" si="45"/>
        <v/>
      </c>
      <c r="H253" s="124"/>
      <c r="I253" s="124"/>
      <c r="J253" s="124"/>
      <c r="K253" s="124"/>
      <c r="L253" s="124"/>
      <c r="V253" s="122">
        <f t="shared" si="46"/>
        <v>-1</v>
      </c>
      <c r="W253" s="71">
        <f t="shared" si="47"/>
        <v>209</v>
      </c>
      <c r="X253" s="127">
        <f t="shared" si="48"/>
        <v>-208</v>
      </c>
      <c r="Y253" s="127">
        <f t="shared" si="49"/>
        <v>-211</v>
      </c>
    </row>
    <row r="254" spans="1:25" x14ac:dyDescent="0.2">
      <c r="A254" s="126"/>
      <c r="B254" s="124"/>
      <c r="C254" s="126"/>
      <c r="D254" s="126"/>
      <c r="E254" s="124"/>
      <c r="F254" s="124"/>
      <c r="G254" s="124" t="str">
        <f t="shared" si="45"/>
        <v/>
      </c>
      <c r="H254" s="124"/>
      <c r="I254" s="124"/>
      <c r="J254" s="124"/>
      <c r="K254" s="124"/>
      <c r="L254" s="124"/>
      <c r="V254" s="122">
        <f t="shared" si="46"/>
        <v>-1</v>
      </c>
      <c r="W254" s="71">
        <f t="shared" si="47"/>
        <v>210</v>
      </c>
      <c r="X254" s="127">
        <f t="shared" si="48"/>
        <v>-209</v>
      </c>
      <c r="Y254" s="127">
        <f t="shared" si="49"/>
        <v>-212</v>
      </c>
    </row>
    <row r="255" spans="1:25" x14ac:dyDescent="0.2">
      <c r="A255" s="126"/>
      <c r="B255" s="124"/>
      <c r="C255" s="126"/>
      <c r="D255" s="126"/>
      <c r="E255" s="124"/>
      <c r="F255" s="124"/>
      <c r="G255" s="124" t="str">
        <f t="shared" si="45"/>
        <v/>
      </c>
      <c r="H255" s="124"/>
      <c r="I255" s="124"/>
      <c r="J255" s="124"/>
      <c r="K255" s="124"/>
      <c r="L255" s="124"/>
      <c r="V255" s="122">
        <f t="shared" si="46"/>
        <v>-1</v>
      </c>
      <c r="W255" s="71">
        <f t="shared" si="47"/>
        <v>211</v>
      </c>
      <c r="X255" s="127">
        <f t="shared" si="48"/>
        <v>-210</v>
      </c>
      <c r="Y255" s="127">
        <f t="shared" si="49"/>
        <v>-213</v>
      </c>
    </row>
    <row r="256" spans="1:25" x14ac:dyDescent="0.2">
      <c r="A256" s="126"/>
      <c r="B256" s="124"/>
      <c r="C256" s="126"/>
      <c r="D256" s="126"/>
      <c r="E256" s="124"/>
      <c r="F256" s="124"/>
      <c r="G256" s="124" t="str">
        <f t="shared" si="45"/>
        <v/>
      </c>
      <c r="H256" s="124"/>
      <c r="I256" s="124"/>
      <c r="J256" s="124"/>
      <c r="K256" s="124"/>
      <c r="L256" s="124"/>
      <c r="V256" s="122">
        <f t="shared" si="46"/>
        <v>-1</v>
      </c>
      <c r="W256" s="71">
        <f t="shared" si="47"/>
        <v>212</v>
      </c>
      <c r="X256" s="127">
        <f t="shared" si="48"/>
        <v>-211</v>
      </c>
      <c r="Y256" s="127">
        <f t="shared" si="49"/>
        <v>-214</v>
      </c>
    </row>
    <row r="257" spans="1:25" x14ac:dyDescent="0.2">
      <c r="A257" s="126"/>
      <c r="B257" s="124"/>
      <c r="C257" s="126"/>
      <c r="D257" s="126"/>
      <c r="E257" s="124"/>
      <c r="F257" s="124"/>
      <c r="G257" s="124" t="str">
        <f t="shared" si="45"/>
        <v/>
      </c>
      <c r="H257" s="124"/>
      <c r="I257" s="124"/>
      <c r="J257" s="124"/>
      <c r="K257" s="124"/>
      <c r="L257" s="124"/>
      <c r="V257" s="122">
        <f t="shared" si="46"/>
        <v>-1</v>
      </c>
      <c r="W257" s="71">
        <f t="shared" si="47"/>
        <v>213</v>
      </c>
      <c r="X257" s="127">
        <f t="shared" si="48"/>
        <v>-212</v>
      </c>
      <c r="Y257" s="127">
        <f t="shared" si="49"/>
        <v>-215</v>
      </c>
    </row>
    <row r="258" spans="1:25" x14ac:dyDescent="0.2">
      <c r="A258" s="126"/>
      <c r="B258" s="124"/>
      <c r="C258" s="126"/>
      <c r="D258" s="126"/>
      <c r="E258" s="124"/>
      <c r="F258" s="124"/>
      <c r="G258" s="124" t="str">
        <f t="shared" si="45"/>
        <v/>
      </c>
      <c r="H258" s="124"/>
      <c r="I258" s="124"/>
      <c r="J258" s="124"/>
      <c r="K258" s="124"/>
      <c r="L258" s="124"/>
      <c r="V258" s="122">
        <f t="shared" si="46"/>
        <v>-1</v>
      </c>
      <c r="W258" s="71">
        <f t="shared" si="47"/>
        <v>214</v>
      </c>
      <c r="X258" s="127">
        <f t="shared" si="48"/>
        <v>-213</v>
      </c>
      <c r="Y258" s="127">
        <f t="shared" si="49"/>
        <v>-216</v>
      </c>
    </row>
    <row r="259" spans="1:25" x14ac:dyDescent="0.2">
      <c r="A259" s="126"/>
      <c r="B259" s="124"/>
      <c r="C259" s="126"/>
      <c r="D259" s="126"/>
      <c r="E259" s="124"/>
      <c r="F259" s="124"/>
      <c r="G259" s="124" t="str">
        <f t="shared" si="45"/>
        <v/>
      </c>
      <c r="H259" s="124"/>
      <c r="I259" s="124"/>
      <c r="J259" s="124"/>
      <c r="K259" s="124"/>
      <c r="L259" s="124"/>
      <c r="V259" s="122">
        <f t="shared" si="46"/>
        <v>-1</v>
      </c>
      <c r="W259" s="71">
        <f t="shared" si="47"/>
        <v>215</v>
      </c>
      <c r="X259" s="127">
        <f t="shared" si="48"/>
        <v>-214</v>
      </c>
      <c r="Y259" s="127">
        <f t="shared" si="49"/>
        <v>-217</v>
      </c>
    </row>
    <row r="260" spans="1:25" x14ac:dyDescent="0.2">
      <c r="A260" s="126"/>
      <c r="B260" s="124"/>
      <c r="C260" s="126"/>
      <c r="D260" s="126"/>
      <c r="E260" s="124"/>
      <c r="F260" s="124"/>
      <c r="G260" s="124" t="str">
        <f t="shared" si="45"/>
        <v/>
      </c>
      <c r="H260" s="124"/>
      <c r="I260" s="124"/>
      <c r="J260" s="124"/>
      <c r="K260" s="124"/>
      <c r="L260" s="124"/>
      <c r="V260" s="122">
        <f t="shared" si="46"/>
        <v>-1</v>
      </c>
      <c r="W260" s="71">
        <f t="shared" si="47"/>
        <v>216</v>
      </c>
      <c r="X260" s="127">
        <f t="shared" si="48"/>
        <v>-215</v>
      </c>
      <c r="Y260" s="127">
        <f t="shared" si="49"/>
        <v>-218</v>
      </c>
    </row>
    <row r="261" spans="1:25" x14ac:dyDescent="0.2">
      <c r="A261" s="126"/>
      <c r="B261" s="124"/>
      <c r="C261" s="126"/>
      <c r="D261" s="126"/>
      <c r="E261" s="124"/>
      <c r="F261" s="124"/>
      <c r="G261" s="124" t="str">
        <f t="shared" si="45"/>
        <v/>
      </c>
      <c r="H261" s="124"/>
      <c r="I261" s="124"/>
      <c r="J261" s="124"/>
      <c r="K261" s="124"/>
      <c r="L261" s="124"/>
      <c r="V261" s="122">
        <f t="shared" si="46"/>
        <v>-1</v>
      </c>
      <c r="W261" s="71">
        <f t="shared" si="47"/>
        <v>217</v>
      </c>
      <c r="X261" s="127">
        <f t="shared" si="48"/>
        <v>-216</v>
      </c>
      <c r="Y261" s="127">
        <f t="shared" si="49"/>
        <v>-219</v>
      </c>
    </row>
    <row r="262" spans="1:25" x14ac:dyDescent="0.2">
      <c r="A262" s="126"/>
      <c r="B262" s="124"/>
      <c r="C262" s="126"/>
      <c r="D262" s="126"/>
      <c r="E262" s="124"/>
      <c r="F262" s="124"/>
      <c r="G262" s="124" t="str">
        <f t="shared" si="45"/>
        <v/>
      </c>
      <c r="H262" s="124"/>
      <c r="I262" s="124"/>
      <c r="J262" s="124"/>
      <c r="K262" s="124"/>
      <c r="L262" s="124"/>
      <c r="V262" s="122">
        <f t="shared" si="46"/>
        <v>-1</v>
      </c>
      <c r="W262" s="71">
        <f t="shared" si="47"/>
        <v>218</v>
      </c>
      <c r="X262" s="127">
        <f t="shared" si="48"/>
        <v>-217</v>
      </c>
      <c r="Y262" s="127">
        <f t="shared" si="49"/>
        <v>-220</v>
      </c>
    </row>
    <row r="263" spans="1:25" x14ac:dyDescent="0.2">
      <c r="A263" s="126"/>
      <c r="B263" s="124"/>
      <c r="C263" s="126"/>
      <c r="D263" s="126"/>
      <c r="E263" s="124"/>
      <c r="F263" s="124"/>
      <c r="G263" s="124" t="str">
        <f t="shared" si="45"/>
        <v/>
      </c>
      <c r="H263" s="124"/>
      <c r="I263" s="124"/>
      <c r="J263" s="124"/>
      <c r="K263" s="124"/>
      <c r="L263" s="124"/>
      <c r="V263" s="122">
        <f t="shared" si="46"/>
        <v>-1</v>
      </c>
      <c r="W263" s="71">
        <f t="shared" si="47"/>
        <v>219</v>
      </c>
      <c r="X263" s="127">
        <f t="shared" si="48"/>
        <v>-218</v>
      </c>
      <c r="Y263" s="127">
        <f t="shared" si="49"/>
        <v>-221</v>
      </c>
    </row>
    <row r="264" spans="1:25" x14ac:dyDescent="0.2">
      <c r="A264" s="126"/>
      <c r="B264" s="124"/>
      <c r="C264" s="126"/>
      <c r="D264" s="126"/>
      <c r="E264" s="124"/>
      <c r="F264" s="124"/>
      <c r="G264" s="124" t="str">
        <f t="shared" si="45"/>
        <v/>
      </c>
      <c r="H264" s="124"/>
      <c r="I264" s="124"/>
      <c r="J264" s="124"/>
      <c r="K264" s="124"/>
      <c r="L264" s="124"/>
      <c r="V264" s="122">
        <f t="shared" si="46"/>
        <v>-1</v>
      </c>
      <c r="W264" s="71">
        <f t="shared" si="47"/>
        <v>220</v>
      </c>
      <c r="X264" s="127">
        <f t="shared" si="48"/>
        <v>-219</v>
      </c>
      <c r="Y264" s="127">
        <f t="shared" si="49"/>
        <v>-222</v>
      </c>
    </row>
    <row r="265" spans="1:25" x14ac:dyDescent="0.2">
      <c r="A265" s="126"/>
      <c r="B265" s="124"/>
      <c r="C265" s="126"/>
      <c r="D265" s="126"/>
      <c r="E265" s="124"/>
      <c r="F265" s="124"/>
      <c r="G265" s="124" t="str">
        <f t="shared" si="45"/>
        <v/>
      </c>
      <c r="H265" s="124"/>
      <c r="I265" s="124"/>
      <c r="J265" s="124"/>
      <c r="K265" s="124"/>
      <c r="L265" s="124"/>
      <c r="V265" s="122">
        <f t="shared" si="46"/>
        <v>-1</v>
      </c>
      <c r="W265" s="71">
        <f t="shared" si="47"/>
        <v>221</v>
      </c>
      <c r="X265" s="127">
        <f t="shared" si="48"/>
        <v>-220</v>
      </c>
      <c r="Y265" s="127">
        <f t="shared" si="49"/>
        <v>-223</v>
      </c>
    </row>
    <row r="266" spans="1:25" x14ac:dyDescent="0.2">
      <c r="A266" s="126"/>
      <c r="B266" s="124"/>
      <c r="C266" s="126"/>
      <c r="D266" s="126"/>
      <c r="E266" s="124"/>
      <c r="F266" s="124"/>
      <c r="G266" s="124" t="str">
        <f t="shared" si="45"/>
        <v/>
      </c>
      <c r="H266" s="124"/>
      <c r="I266" s="124"/>
      <c r="J266" s="124"/>
      <c r="K266" s="124"/>
      <c r="L266" s="124"/>
      <c r="V266" s="122">
        <f t="shared" si="46"/>
        <v>-1</v>
      </c>
      <c r="W266" s="71">
        <f t="shared" si="47"/>
        <v>222</v>
      </c>
      <c r="X266" s="127">
        <f t="shared" si="48"/>
        <v>-221</v>
      </c>
      <c r="Y266" s="127">
        <f t="shared" si="49"/>
        <v>-224</v>
      </c>
    </row>
    <row r="267" spans="1:25" x14ac:dyDescent="0.2">
      <c r="A267" s="126"/>
      <c r="B267" s="124"/>
      <c r="C267" s="126"/>
      <c r="D267" s="126"/>
      <c r="E267" s="124"/>
      <c r="F267" s="124"/>
      <c r="G267" s="124" t="str">
        <f t="shared" si="45"/>
        <v/>
      </c>
      <c r="H267" s="124"/>
      <c r="I267" s="124"/>
      <c r="J267" s="124"/>
      <c r="K267" s="124"/>
      <c r="L267" s="124"/>
      <c r="V267" s="122">
        <f t="shared" si="46"/>
        <v>-1</v>
      </c>
      <c r="W267" s="71">
        <f t="shared" si="47"/>
        <v>223</v>
      </c>
      <c r="X267" s="127">
        <f t="shared" si="48"/>
        <v>-222</v>
      </c>
      <c r="Y267" s="127">
        <f t="shared" si="49"/>
        <v>-225</v>
      </c>
    </row>
    <row r="268" spans="1:25" x14ac:dyDescent="0.2">
      <c r="A268" s="126"/>
      <c r="B268" s="124"/>
      <c r="C268" s="126"/>
      <c r="D268" s="126"/>
      <c r="E268" s="124"/>
      <c r="F268" s="124"/>
      <c r="G268" s="124" t="str">
        <f t="shared" si="45"/>
        <v/>
      </c>
      <c r="H268" s="124"/>
      <c r="I268" s="124"/>
      <c r="J268" s="124"/>
      <c r="K268" s="124"/>
      <c r="L268" s="124"/>
      <c r="V268" s="122">
        <f t="shared" si="46"/>
        <v>-1</v>
      </c>
      <c r="W268" s="71">
        <f t="shared" si="47"/>
        <v>224</v>
      </c>
      <c r="X268" s="127">
        <f t="shared" si="48"/>
        <v>-223</v>
      </c>
      <c r="Y268" s="127">
        <f t="shared" si="49"/>
        <v>-226</v>
      </c>
    </row>
    <row r="269" spans="1:25" x14ac:dyDescent="0.2">
      <c r="A269" s="126"/>
      <c r="B269" s="124"/>
      <c r="C269" s="126"/>
      <c r="D269" s="126"/>
      <c r="E269" s="124"/>
      <c r="F269" s="124"/>
      <c r="G269" s="124" t="str">
        <f t="shared" si="45"/>
        <v/>
      </c>
      <c r="H269" s="124"/>
      <c r="I269" s="124"/>
      <c r="J269" s="124"/>
      <c r="K269" s="124"/>
      <c r="L269" s="124"/>
      <c r="V269" s="122">
        <f t="shared" si="46"/>
        <v>-1</v>
      </c>
      <c r="W269" s="71">
        <f t="shared" si="47"/>
        <v>225</v>
      </c>
      <c r="X269" s="127">
        <f t="shared" si="48"/>
        <v>-224</v>
      </c>
      <c r="Y269" s="127">
        <f t="shared" si="49"/>
        <v>-227</v>
      </c>
    </row>
    <row r="270" spans="1:25" x14ac:dyDescent="0.2">
      <c r="A270" s="126"/>
      <c r="B270" s="124"/>
      <c r="C270" s="126"/>
      <c r="D270" s="126"/>
      <c r="E270" s="124"/>
      <c r="F270" s="124"/>
      <c r="G270" s="124" t="str">
        <f t="shared" si="45"/>
        <v/>
      </c>
      <c r="H270" s="124"/>
      <c r="I270" s="124"/>
      <c r="J270" s="124"/>
      <c r="K270" s="124"/>
      <c r="L270" s="124"/>
      <c r="V270" s="122">
        <f t="shared" si="46"/>
        <v>-1</v>
      </c>
      <c r="W270" s="71">
        <f t="shared" si="47"/>
        <v>226</v>
      </c>
      <c r="X270" s="127">
        <f t="shared" si="48"/>
        <v>-225</v>
      </c>
      <c r="Y270" s="127">
        <f t="shared" si="49"/>
        <v>-228</v>
      </c>
    </row>
    <row r="271" spans="1:25" x14ac:dyDescent="0.2">
      <c r="A271" s="126"/>
      <c r="B271" s="124"/>
      <c r="C271" s="126"/>
      <c r="D271" s="126"/>
      <c r="E271" s="124"/>
      <c r="F271" s="124"/>
      <c r="G271" s="124" t="str">
        <f t="shared" si="45"/>
        <v/>
      </c>
      <c r="H271" s="124"/>
      <c r="I271" s="124"/>
      <c r="J271" s="124"/>
      <c r="K271" s="124"/>
      <c r="L271" s="124"/>
      <c r="V271" s="122">
        <f t="shared" si="46"/>
        <v>-1</v>
      </c>
      <c r="W271" s="71">
        <f t="shared" si="47"/>
        <v>227</v>
      </c>
      <c r="X271" s="127">
        <f t="shared" si="48"/>
        <v>-226</v>
      </c>
      <c r="Y271" s="127">
        <f t="shared" si="49"/>
        <v>-229</v>
      </c>
    </row>
    <row r="272" spans="1:25" x14ac:dyDescent="0.2">
      <c r="A272" s="126"/>
      <c r="B272" s="124"/>
      <c r="C272" s="126"/>
      <c r="D272" s="126"/>
      <c r="E272" s="124"/>
      <c r="F272" s="124"/>
      <c r="G272" s="124" t="str">
        <f t="shared" si="45"/>
        <v/>
      </c>
      <c r="H272" s="124"/>
      <c r="I272" s="124"/>
      <c r="J272" s="124"/>
      <c r="K272" s="124"/>
      <c r="L272" s="124"/>
      <c r="V272" s="122">
        <f t="shared" si="46"/>
        <v>-1</v>
      </c>
      <c r="W272" s="71">
        <f t="shared" si="47"/>
        <v>228</v>
      </c>
      <c r="X272" s="127">
        <f t="shared" si="48"/>
        <v>-227</v>
      </c>
      <c r="Y272" s="127">
        <f t="shared" si="49"/>
        <v>-230</v>
      </c>
    </row>
    <row r="273" spans="1:25" x14ac:dyDescent="0.2">
      <c r="A273" s="126"/>
      <c r="B273" s="124"/>
      <c r="C273" s="126"/>
      <c r="D273" s="126"/>
      <c r="E273" s="124"/>
      <c r="F273" s="124"/>
      <c r="G273" s="124" t="str">
        <f t="shared" si="45"/>
        <v/>
      </c>
      <c r="H273" s="124"/>
      <c r="I273" s="124"/>
      <c r="J273" s="124"/>
      <c r="K273" s="124"/>
      <c r="L273" s="124"/>
      <c r="V273" s="122">
        <f t="shared" si="46"/>
        <v>-1</v>
      </c>
      <c r="W273" s="71">
        <f t="shared" si="47"/>
        <v>229</v>
      </c>
      <c r="X273" s="127">
        <f t="shared" si="48"/>
        <v>-228</v>
      </c>
      <c r="Y273" s="127">
        <f t="shared" si="49"/>
        <v>-231</v>
      </c>
    </row>
    <row r="274" spans="1:25" x14ac:dyDescent="0.2">
      <c r="A274" s="126"/>
      <c r="B274" s="124"/>
      <c r="C274" s="126"/>
      <c r="D274" s="126"/>
      <c r="E274" s="124"/>
      <c r="F274" s="124"/>
      <c r="G274" s="124" t="str">
        <f t="shared" si="45"/>
        <v/>
      </c>
      <c r="H274" s="124"/>
      <c r="I274" s="124"/>
      <c r="J274" s="124"/>
      <c r="K274" s="124"/>
      <c r="L274" s="124"/>
      <c r="V274" s="122">
        <f t="shared" si="46"/>
        <v>-1</v>
      </c>
      <c r="W274" s="71">
        <f t="shared" si="47"/>
        <v>230</v>
      </c>
      <c r="X274" s="127">
        <f t="shared" si="48"/>
        <v>-229</v>
      </c>
      <c r="Y274" s="127">
        <f t="shared" si="49"/>
        <v>-232</v>
      </c>
    </row>
    <row r="275" spans="1:25" x14ac:dyDescent="0.2">
      <c r="A275" s="126"/>
      <c r="B275" s="124"/>
      <c r="C275" s="126"/>
      <c r="D275" s="126"/>
      <c r="E275" s="124"/>
      <c r="F275" s="124"/>
      <c r="G275" s="124" t="str">
        <f t="shared" si="45"/>
        <v/>
      </c>
      <c r="H275" s="124"/>
      <c r="I275" s="124"/>
      <c r="J275" s="124"/>
      <c r="K275" s="124"/>
      <c r="L275" s="124"/>
      <c r="V275" s="122">
        <f t="shared" si="46"/>
        <v>-1</v>
      </c>
      <c r="W275" s="71">
        <f t="shared" si="47"/>
        <v>231</v>
      </c>
      <c r="X275" s="127">
        <f t="shared" si="48"/>
        <v>-230</v>
      </c>
      <c r="Y275" s="127">
        <f t="shared" si="49"/>
        <v>-233</v>
      </c>
    </row>
    <row r="276" spans="1:25" x14ac:dyDescent="0.2">
      <c r="A276" s="126"/>
      <c r="B276" s="124"/>
      <c r="C276" s="126"/>
      <c r="D276" s="126"/>
      <c r="E276" s="124"/>
      <c r="F276" s="124"/>
      <c r="G276" s="124" t="str">
        <f t="shared" si="45"/>
        <v/>
      </c>
      <c r="H276" s="124"/>
      <c r="I276" s="124"/>
      <c r="J276" s="124"/>
      <c r="K276" s="124"/>
      <c r="L276" s="124"/>
      <c r="V276" s="122">
        <f t="shared" si="46"/>
        <v>-1</v>
      </c>
      <c r="W276" s="71">
        <f t="shared" si="47"/>
        <v>232</v>
      </c>
      <c r="X276" s="127">
        <f t="shared" si="48"/>
        <v>-231</v>
      </c>
      <c r="Y276" s="127">
        <f t="shared" si="49"/>
        <v>-234</v>
      </c>
    </row>
    <row r="277" spans="1:25" x14ac:dyDescent="0.2">
      <c r="A277" s="126"/>
      <c r="B277" s="124"/>
      <c r="C277" s="126"/>
      <c r="D277" s="126"/>
      <c r="E277" s="124"/>
      <c r="F277" s="124"/>
      <c r="G277" s="124" t="str">
        <f t="shared" si="45"/>
        <v/>
      </c>
      <c r="H277" s="124"/>
      <c r="I277" s="124"/>
      <c r="J277" s="124"/>
      <c r="K277" s="124"/>
      <c r="L277" s="124"/>
      <c r="V277" s="122">
        <f t="shared" si="46"/>
        <v>-1</v>
      </c>
      <c r="W277" s="71">
        <f t="shared" si="47"/>
        <v>233</v>
      </c>
      <c r="X277" s="127">
        <f t="shared" si="48"/>
        <v>-232</v>
      </c>
      <c r="Y277" s="127">
        <f t="shared" si="49"/>
        <v>-235</v>
      </c>
    </row>
    <row r="278" spans="1:25" x14ac:dyDescent="0.2">
      <c r="A278" s="126"/>
      <c r="B278" s="124"/>
      <c r="C278" s="126"/>
      <c r="D278" s="126"/>
      <c r="E278" s="124"/>
      <c r="F278" s="124"/>
      <c r="G278" s="124" t="str">
        <f t="shared" si="45"/>
        <v/>
      </c>
      <c r="H278" s="124"/>
      <c r="I278" s="124"/>
      <c r="J278" s="124"/>
      <c r="K278" s="124"/>
      <c r="L278" s="124"/>
      <c r="V278" s="122">
        <f t="shared" si="46"/>
        <v>-1</v>
      </c>
      <c r="W278" s="71">
        <f t="shared" si="47"/>
        <v>234</v>
      </c>
      <c r="X278" s="127">
        <f t="shared" si="48"/>
        <v>-233</v>
      </c>
      <c r="Y278" s="127">
        <f t="shared" si="49"/>
        <v>-236</v>
      </c>
    </row>
    <row r="279" spans="1:25" x14ac:dyDescent="0.2">
      <c r="A279" s="126"/>
      <c r="B279" s="124"/>
      <c r="C279" s="126"/>
      <c r="D279" s="126"/>
      <c r="E279" s="124"/>
      <c r="F279" s="124"/>
      <c r="G279" s="124" t="str">
        <f t="shared" si="45"/>
        <v/>
      </c>
      <c r="H279" s="124"/>
      <c r="I279" s="124"/>
      <c r="J279" s="124"/>
      <c r="K279" s="124"/>
      <c r="L279" s="124"/>
      <c r="V279" s="122">
        <f t="shared" si="46"/>
        <v>-1</v>
      </c>
      <c r="W279" s="71">
        <f t="shared" si="47"/>
        <v>235</v>
      </c>
      <c r="X279" s="127">
        <f t="shared" si="48"/>
        <v>-234</v>
      </c>
      <c r="Y279" s="127">
        <f t="shared" si="49"/>
        <v>-237</v>
      </c>
    </row>
    <row r="280" spans="1:25" x14ac:dyDescent="0.2">
      <c r="A280" s="126"/>
      <c r="B280" s="124"/>
      <c r="C280" s="126"/>
      <c r="D280" s="126"/>
      <c r="E280" s="124"/>
      <c r="F280" s="124"/>
      <c r="G280" s="124" t="str">
        <f t="shared" si="45"/>
        <v/>
      </c>
      <c r="H280" s="124"/>
      <c r="I280" s="124"/>
      <c r="J280" s="124"/>
      <c r="K280" s="124"/>
      <c r="L280" s="124"/>
      <c r="V280" s="122">
        <f t="shared" si="46"/>
        <v>-1</v>
      </c>
      <c r="W280" s="71">
        <f t="shared" si="47"/>
        <v>236</v>
      </c>
      <c r="X280" s="127">
        <f t="shared" si="48"/>
        <v>-235</v>
      </c>
      <c r="Y280" s="127">
        <f t="shared" si="49"/>
        <v>-238</v>
      </c>
    </row>
    <row r="281" spans="1:25" x14ac:dyDescent="0.2">
      <c r="A281" s="126"/>
      <c r="B281" s="124"/>
      <c r="C281" s="126"/>
      <c r="D281" s="126"/>
      <c r="E281" s="124"/>
      <c r="F281" s="124"/>
      <c r="G281" s="124" t="str">
        <f t="shared" si="45"/>
        <v/>
      </c>
      <c r="H281" s="124"/>
      <c r="I281" s="124"/>
      <c r="J281" s="124"/>
      <c r="K281" s="124"/>
      <c r="L281" s="124"/>
      <c r="V281" s="122">
        <f t="shared" si="46"/>
        <v>-1</v>
      </c>
      <c r="W281" s="71">
        <f t="shared" si="47"/>
        <v>237</v>
      </c>
      <c r="X281" s="127">
        <f t="shared" si="48"/>
        <v>-236</v>
      </c>
      <c r="Y281" s="127">
        <f t="shared" si="49"/>
        <v>-239</v>
      </c>
    </row>
    <row r="282" spans="1:25" x14ac:dyDescent="0.2">
      <c r="A282" s="126"/>
      <c r="B282" s="124"/>
      <c r="C282" s="126"/>
      <c r="D282" s="126"/>
      <c r="E282" s="124"/>
      <c r="F282" s="124"/>
      <c r="G282" s="124" t="str">
        <f t="shared" si="45"/>
        <v/>
      </c>
      <c r="H282" s="124"/>
      <c r="I282" s="124"/>
      <c r="J282" s="124"/>
      <c r="K282" s="124"/>
      <c r="L282" s="124"/>
      <c r="V282" s="122">
        <f t="shared" si="46"/>
        <v>-1</v>
      </c>
      <c r="W282" s="71">
        <f t="shared" si="47"/>
        <v>238</v>
      </c>
      <c r="X282" s="127">
        <f t="shared" si="48"/>
        <v>-237</v>
      </c>
      <c r="Y282" s="127">
        <f t="shared" si="49"/>
        <v>-240</v>
      </c>
    </row>
    <row r="283" spans="1:25" x14ac:dyDescent="0.2">
      <c r="A283" s="126"/>
      <c r="B283" s="124"/>
      <c r="C283" s="126"/>
      <c r="D283" s="126"/>
      <c r="E283" s="124"/>
      <c r="F283" s="124"/>
      <c r="G283" s="124" t="str">
        <f t="shared" si="45"/>
        <v/>
      </c>
      <c r="H283" s="124"/>
      <c r="I283" s="124"/>
      <c r="J283" s="124"/>
      <c r="K283" s="124"/>
      <c r="L283" s="124"/>
      <c r="V283" s="122">
        <f t="shared" si="46"/>
        <v>-1</v>
      </c>
      <c r="W283" s="71">
        <f t="shared" si="47"/>
        <v>239</v>
      </c>
      <c r="X283" s="127">
        <f t="shared" si="48"/>
        <v>-238</v>
      </c>
      <c r="Y283" s="127">
        <f t="shared" si="49"/>
        <v>-241</v>
      </c>
    </row>
    <row r="284" spans="1:25" x14ac:dyDescent="0.2">
      <c r="A284" s="126"/>
      <c r="B284" s="124"/>
      <c r="C284" s="126"/>
      <c r="D284" s="126"/>
      <c r="E284" s="124"/>
      <c r="F284" s="124"/>
      <c r="G284" s="124" t="str">
        <f t="shared" ref="G284:G331" si="50">IF(A284&lt;=0,"",E284+F284)</f>
        <v/>
      </c>
      <c r="H284" s="124"/>
      <c r="I284" s="124"/>
      <c r="J284" s="124"/>
      <c r="K284" s="124"/>
      <c r="L284" s="124"/>
      <c r="V284" s="122">
        <f t="shared" si="46"/>
        <v>-1</v>
      </c>
      <c r="W284" s="71">
        <f t="shared" si="47"/>
        <v>240</v>
      </c>
      <c r="X284" s="127">
        <f t="shared" si="48"/>
        <v>-239</v>
      </c>
      <c r="Y284" s="127">
        <f t="shared" si="49"/>
        <v>-242</v>
      </c>
    </row>
    <row r="285" spans="1:25" x14ac:dyDescent="0.2">
      <c r="A285" s="126"/>
      <c r="B285" s="124"/>
      <c r="C285" s="126"/>
      <c r="D285" s="126"/>
      <c r="E285" s="124"/>
      <c r="F285" s="124"/>
      <c r="G285" s="124" t="str">
        <f t="shared" si="50"/>
        <v/>
      </c>
      <c r="H285" s="124"/>
      <c r="I285" s="124"/>
      <c r="J285" s="124"/>
      <c r="K285" s="124"/>
      <c r="L285" s="124"/>
      <c r="V285" s="122">
        <f t="shared" si="46"/>
        <v>-1</v>
      </c>
      <c r="W285" s="71">
        <f t="shared" si="47"/>
        <v>241</v>
      </c>
      <c r="X285" s="127">
        <f t="shared" si="48"/>
        <v>-240</v>
      </c>
      <c r="Y285" s="127">
        <f t="shared" si="49"/>
        <v>-243</v>
      </c>
    </row>
    <row r="286" spans="1:25" x14ac:dyDescent="0.2">
      <c r="A286" s="126"/>
      <c r="B286" s="124"/>
      <c r="C286" s="126"/>
      <c r="D286" s="126"/>
      <c r="E286" s="124"/>
      <c r="F286" s="124"/>
      <c r="G286" s="124" t="str">
        <f t="shared" si="50"/>
        <v/>
      </c>
      <c r="H286" s="124"/>
      <c r="I286" s="124"/>
      <c r="J286" s="124"/>
      <c r="K286" s="124"/>
      <c r="L286" s="124"/>
      <c r="V286" s="122">
        <f t="shared" si="46"/>
        <v>-1</v>
      </c>
      <c r="W286" s="71">
        <f t="shared" si="47"/>
        <v>242</v>
      </c>
      <c r="X286" s="127">
        <f t="shared" si="48"/>
        <v>-241</v>
      </c>
      <c r="Y286" s="127">
        <f t="shared" si="49"/>
        <v>-244</v>
      </c>
    </row>
    <row r="287" spans="1:25" x14ac:dyDescent="0.2">
      <c r="A287" s="126"/>
      <c r="B287" s="124"/>
      <c r="C287" s="126"/>
      <c r="D287" s="126"/>
      <c r="E287" s="124"/>
      <c r="F287" s="124"/>
      <c r="G287" s="124" t="str">
        <f t="shared" si="50"/>
        <v/>
      </c>
      <c r="H287" s="124"/>
      <c r="I287" s="124"/>
      <c r="J287" s="124"/>
      <c r="K287" s="124"/>
      <c r="L287" s="124"/>
      <c r="V287" s="122">
        <f t="shared" si="46"/>
        <v>-1</v>
      </c>
      <c r="W287" s="71">
        <f t="shared" si="47"/>
        <v>243</v>
      </c>
      <c r="X287" s="127">
        <f t="shared" si="48"/>
        <v>-242</v>
      </c>
      <c r="Y287" s="127">
        <f t="shared" si="49"/>
        <v>-245</v>
      </c>
    </row>
    <row r="288" spans="1:25" x14ac:dyDescent="0.2">
      <c r="A288" s="126"/>
      <c r="B288" s="124"/>
      <c r="C288" s="126"/>
      <c r="D288" s="126"/>
      <c r="E288" s="124"/>
      <c r="F288" s="124"/>
      <c r="G288" s="124" t="str">
        <f t="shared" si="50"/>
        <v/>
      </c>
      <c r="H288" s="124"/>
      <c r="I288" s="124"/>
      <c r="J288" s="124"/>
      <c r="K288" s="124"/>
      <c r="L288" s="124"/>
      <c r="V288" s="122">
        <f t="shared" si="46"/>
        <v>-1</v>
      </c>
      <c r="W288" s="71">
        <f t="shared" si="47"/>
        <v>244</v>
      </c>
      <c r="X288" s="127">
        <f t="shared" si="48"/>
        <v>-243</v>
      </c>
      <c r="Y288" s="127">
        <f t="shared" si="49"/>
        <v>-246</v>
      </c>
    </row>
    <row r="289" spans="1:25" x14ac:dyDescent="0.2">
      <c r="A289" s="126"/>
      <c r="B289" s="124"/>
      <c r="C289" s="126"/>
      <c r="D289" s="126"/>
      <c r="E289" s="124"/>
      <c r="F289" s="124"/>
      <c r="G289" s="124" t="str">
        <f t="shared" si="50"/>
        <v/>
      </c>
      <c r="H289" s="124"/>
      <c r="I289" s="124"/>
      <c r="J289" s="124"/>
      <c r="K289" s="124"/>
      <c r="L289" s="124"/>
      <c r="V289" s="122">
        <f t="shared" ref="V289:V332" si="51">IF(AND(V288&gt;=1,V288&lt;47),V288+1,IF(X289=0,1,IF(V288=47,V288+1,-1)))</f>
        <v>-1</v>
      </c>
      <c r="W289" s="71">
        <f t="shared" ref="W289:W332" si="52">IF(W288&gt;=1,W288+1,IF(X289=0,1,-1))</f>
        <v>245</v>
      </c>
      <c r="X289" s="127">
        <f t="shared" si="48"/>
        <v>-244</v>
      </c>
      <c r="Y289" s="127">
        <f t="shared" si="49"/>
        <v>-247</v>
      </c>
    </row>
    <row r="290" spans="1:25" x14ac:dyDescent="0.2">
      <c r="A290" s="126"/>
      <c r="B290" s="124"/>
      <c r="C290" s="126"/>
      <c r="D290" s="126"/>
      <c r="E290" s="124"/>
      <c r="F290" s="124"/>
      <c r="G290" s="124" t="str">
        <f t="shared" si="50"/>
        <v/>
      </c>
      <c r="H290" s="124"/>
      <c r="I290" s="124"/>
      <c r="J290" s="124"/>
      <c r="K290" s="124"/>
      <c r="L290" s="124"/>
      <c r="V290" s="122">
        <f t="shared" si="51"/>
        <v>-1</v>
      </c>
      <c r="W290" s="71">
        <f t="shared" si="52"/>
        <v>246</v>
      </c>
      <c r="X290" s="127">
        <f t="shared" ref="X290:X332" si="53">X289-1</f>
        <v>-245</v>
      </c>
      <c r="Y290" s="127">
        <f t="shared" ref="Y290:Y332" si="54">Y289-1</f>
        <v>-248</v>
      </c>
    </row>
    <row r="291" spans="1:25" x14ac:dyDescent="0.2">
      <c r="A291" s="126"/>
      <c r="B291" s="124"/>
      <c r="C291" s="126"/>
      <c r="D291" s="126"/>
      <c r="E291" s="124"/>
      <c r="F291" s="124"/>
      <c r="G291" s="124" t="str">
        <f t="shared" si="50"/>
        <v/>
      </c>
      <c r="H291" s="124"/>
      <c r="I291" s="124"/>
      <c r="J291" s="124"/>
      <c r="K291" s="124"/>
      <c r="L291" s="124"/>
      <c r="V291" s="122">
        <f t="shared" si="51"/>
        <v>-1</v>
      </c>
      <c r="W291" s="71">
        <f t="shared" si="52"/>
        <v>247</v>
      </c>
      <c r="X291" s="127">
        <f t="shared" si="53"/>
        <v>-246</v>
      </c>
      <c r="Y291" s="127">
        <f t="shared" si="54"/>
        <v>-249</v>
      </c>
    </row>
    <row r="292" spans="1:25" x14ac:dyDescent="0.2">
      <c r="A292" s="126"/>
      <c r="B292" s="124"/>
      <c r="C292" s="126"/>
      <c r="D292" s="126"/>
      <c r="E292" s="124"/>
      <c r="F292" s="124"/>
      <c r="G292" s="124" t="str">
        <f t="shared" si="50"/>
        <v/>
      </c>
      <c r="H292" s="124"/>
      <c r="I292" s="124"/>
      <c r="J292" s="124"/>
      <c r="K292" s="124"/>
      <c r="L292" s="124"/>
      <c r="V292" s="122">
        <f t="shared" si="51"/>
        <v>-1</v>
      </c>
      <c r="W292" s="71">
        <f t="shared" si="52"/>
        <v>248</v>
      </c>
      <c r="X292" s="127">
        <f t="shared" si="53"/>
        <v>-247</v>
      </c>
      <c r="Y292" s="127">
        <f t="shared" si="54"/>
        <v>-250</v>
      </c>
    </row>
    <row r="293" spans="1:25" x14ac:dyDescent="0.2">
      <c r="A293" s="126"/>
      <c r="B293" s="124"/>
      <c r="C293" s="126"/>
      <c r="D293" s="126"/>
      <c r="E293" s="124"/>
      <c r="F293" s="124"/>
      <c r="G293" s="124" t="str">
        <f t="shared" si="50"/>
        <v/>
      </c>
      <c r="H293" s="124"/>
      <c r="I293" s="124"/>
      <c r="J293" s="124"/>
      <c r="K293" s="124"/>
      <c r="L293" s="124"/>
      <c r="V293" s="122">
        <f t="shared" si="51"/>
        <v>-1</v>
      </c>
      <c r="W293" s="71">
        <f t="shared" si="52"/>
        <v>249</v>
      </c>
      <c r="X293" s="127">
        <f t="shared" si="53"/>
        <v>-248</v>
      </c>
      <c r="Y293" s="127">
        <f t="shared" si="54"/>
        <v>-251</v>
      </c>
    </row>
    <row r="294" spans="1:25" x14ac:dyDescent="0.2">
      <c r="A294" s="126"/>
      <c r="B294" s="124"/>
      <c r="C294" s="126"/>
      <c r="D294" s="126"/>
      <c r="E294" s="124"/>
      <c r="F294" s="124"/>
      <c r="G294" s="124" t="str">
        <f t="shared" si="50"/>
        <v/>
      </c>
      <c r="H294" s="124"/>
      <c r="I294" s="124"/>
      <c r="J294" s="124"/>
      <c r="K294" s="124"/>
      <c r="L294" s="124"/>
      <c r="V294" s="122">
        <f t="shared" si="51"/>
        <v>-1</v>
      </c>
      <c r="W294" s="71">
        <f t="shared" si="52"/>
        <v>250</v>
      </c>
      <c r="X294" s="127">
        <f t="shared" si="53"/>
        <v>-249</v>
      </c>
      <c r="Y294" s="127">
        <f t="shared" si="54"/>
        <v>-252</v>
      </c>
    </row>
    <row r="295" spans="1:25" x14ac:dyDescent="0.2">
      <c r="A295" s="126"/>
      <c r="B295" s="124"/>
      <c r="C295" s="126"/>
      <c r="D295" s="126"/>
      <c r="E295" s="124"/>
      <c r="F295" s="124"/>
      <c r="G295" s="124" t="str">
        <f t="shared" si="50"/>
        <v/>
      </c>
      <c r="H295" s="124"/>
      <c r="I295" s="124"/>
      <c r="J295" s="124"/>
      <c r="K295" s="124"/>
      <c r="L295" s="124"/>
      <c r="V295" s="122">
        <f t="shared" si="51"/>
        <v>-1</v>
      </c>
      <c r="W295" s="71">
        <f t="shared" si="52"/>
        <v>251</v>
      </c>
      <c r="X295" s="127">
        <f t="shared" si="53"/>
        <v>-250</v>
      </c>
      <c r="Y295" s="127">
        <f t="shared" si="54"/>
        <v>-253</v>
      </c>
    </row>
    <row r="296" spans="1:25" x14ac:dyDescent="0.2">
      <c r="A296" s="126"/>
      <c r="B296" s="124"/>
      <c r="C296" s="126"/>
      <c r="D296" s="126"/>
      <c r="E296" s="124"/>
      <c r="F296" s="124"/>
      <c r="G296" s="124" t="str">
        <f t="shared" si="50"/>
        <v/>
      </c>
      <c r="H296" s="124"/>
      <c r="I296" s="124"/>
      <c r="J296" s="124"/>
      <c r="K296" s="124"/>
      <c r="L296" s="124"/>
      <c r="V296" s="122">
        <f t="shared" si="51"/>
        <v>-1</v>
      </c>
      <c r="W296" s="71">
        <f t="shared" si="52"/>
        <v>252</v>
      </c>
      <c r="X296" s="127">
        <f t="shared" si="53"/>
        <v>-251</v>
      </c>
      <c r="Y296" s="127">
        <f t="shared" si="54"/>
        <v>-254</v>
      </c>
    </row>
    <row r="297" spans="1:25" x14ac:dyDescent="0.2">
      <c r="A297" s="126"/>
      <c r="B297" s="124"/>
      <c r="C297" s="126"/>
      <c r="D297" s="126"/>
      <c r="E297" s="124"/>
      <c r="F297" s="124"/>
      <c r="G297" s="124" t="str">
        <f t="shared" si="50"/>
        <v/>
      </c>
      <c r="H297" s="124"/>
      <c r="I297" s="124"/>
      <c r="J297" s="124"/>
      <c r="K297" s="124"/>
      <c r="L297" s="124"/>
      <c r="V297" s="122">
        <f t="shared" si="51"/>
        <v>-1</v>
      </c>
      <c r="W297" s="71">
        <f t="shared" si="52"/>
        <v>253</v>
      </c>
      <c r="X297" s="127">
        <f t="shared" si="53"/>
        <v>-252</v>
      </c>
      <c r="Y297" s="127">
        <f t="shared" si="54"/>
        <v>-255</v>
      </c>
    </row>
    <row r="298" spans="1:25" x14ac:dyDescent="0.2">
      <c r="A298" s="126"/>
      <c r="B298" s="124"/>
      <c r="C298" s="126"/>
      <c r="D298" s="126"/>
      <c r="E298" s="124"/>
      <c r="F298" s="124"/>
      <c r="G298" s="124" t="str">
        <f t="shared" si="50"/>
        <v/>
      </c>
      <c r="H298" s="124"/>
      <c r="I298" s="124"/>
      <c r="J298" s="124"/>
      <c r="K298" s="124"/>
      <c r="L298" s="124"/>
      <c r="V298" s="122">
        <f t="shared" si="51"/>
        <v>-1</v>
      </c>
      <c r="W298" s="71">
        <f t="shared" si="52"/>
        <v>254</v>
      </c>
      <c r="X298" s="127">
        <f t="shared" si="53"/>
        <v>-253</v>
      </c>
      <c r="Y298" s="127">
        <f t="shared" si="54"/>
        <v>-256</v>
      </c>
    </row>
    <row r="299" spans="1:25" x14ac:dyDescent="0.2">
      <c r="A299" s="126"/>
      <c r="B299" s="124"/>
      <c r="C299" s="126"/>
      <c r="D299" s="126"/>
      <c r="E299" s="124"/>
      <c r="F299" s="124"/>
      <c r="G299" s="124" t="str">
        <f t="shared" si="50"/>
        <v/>
      </c>
      <c r="H299" s="124"/>
      <c r="I299" s="124"/>
      <c r="J299" s="124"/>
      <c r="K299" s="124"/>
      <c r="L299" s="124"/>
      <c r="V299" s="122">
        <f t="shared" si="51"/>
        <v>-1</v>
      </c>
      <c r="W299" s="71">
        <f t="shared" si="52"/>
        <v>255</v>
      </c>
      <c r="X299" s="127">
        <f t="shared" si="53"/>
        <v>-254</v>
      </c>
      <c r="Y299" s="127">
        <f t="shared" si="54"/>
        <v>-257</v>
      </c>
    </row>
    <row r="300" spans="1:25" x14ac:dyDescent="0.2">
      <c r="A300" s="126"/>
      <c r="B300" s="124"/>
      <c r="C300" s="126"/>
      <c r="D300" s="126"/>
      <c r="E300" s="124"/>
      <c r="F300" s="124"/>
      <c r="G300" s="124" t="str">
        <f t="shared" si="50"/>
        <v/>
      </c>
      <c r="H300" s="124"/>
      <c r="I300" s="124"/>
      <c r="J300" s="124"/>
      <c r="K300" s="124"/>
      <c r="L300" s="124"/>
      <c r="V300" s="122">
        <f t="shared" si="51"/>
        <v>-1</v>
      </c>
      <c r="W300" s="71">
        <f t="shared" si="52"/>
        <v>256</v>
      </c>
      <c r="X300" s="127">
        <f t="shared" si="53"/>
        <v>-255</v>
      </c>
      <c r="Y300" s="127">
        <f t="shared" si="54"/>
        <v>-258</v>
      </c>
    </row>
    <row r="301" spans="1:25" x14ac:dyDescent="0.2">
      <c r="A301" s="126"/>
      <c r="B301" s="124"/>
      <c r="C301" s="126"/>
      <c r="D301" s="126"/>
      <c r="E301" s="124"/>
      <c r="F301" s="124"/>
      <c r="G301" s="124" t="str">
        <f t="shared" si="50"/>
        <v/>
      </c>
      <c r="H301" s="124"/>
      <c r="I301" s="124"/>
      <c r="J301" s="124"/>
      <c r="K301" s="124"/>
      <c r="L301" s="124"/>
      <c r="V301" s="122">
        <f t="shared" si="51"/>
        <v>-1</v>
      </c>
      <c r="W301" s="71">
        <f t="shared" si="52"/>
        <v>257</v>
      </c>
      <c r="X301" s="127">
        <f t="shared" si="53"/>
        <v>-256</v>
      </c>
      <c r="Y301" s="127">
        <f t="shared" si="54"/>
        <v>-259</v>
      </c>
    </row>
    <row r="302" spans="1:25" x14ac:dyDescent="0.2">
      <c r="A302" s="126"/>
      <c r="B302" s="124"/>
      <c r="C302" s="126"/>
      <c r="D302" s="126"/>
      <c r="E302" s="124"/>
      <c r="F302" s="124"/>
      <c r="G302" s="124" t="str">
        <f t="shared" si="50"/>
        <v/>
      </c>
      <c r="H302" s="124"/>
      <c r="I302" s="124"/>
      <c r="J302" s="124"/>
      <c r="K302" s="124"/>
      <c r="L302" s="124"/>
      <c r="V302" s="122">
        <f t="shared" si="51"/>
        <v>-1</v>
      </c>
      <c r="W302" s="71">
        <f t="shared" si="52"/>
        <v>258</v>
      </c>
      <c r="X302" s="127">
        <f t="shared" si="53"/>
        <v>-257</v>
      </c>
      <c r="Y302" s="127">
        <f t="shared" si="54"/>
        <v>-260</v>
      </c>
    </row>
    <row r="303" spans="1:25" x14ac:dyDescent="0.2">
      <c r="A303" s="126"/>
      <c r="B303" s="124"/>
      <c r="C303" s="126"/>
      <c r="D303" s="126"/>
      <c r="E303" s="124"/>
      <c r="F303" s="124"/>
      <c r="G303" s="124" t="str">
        <f t="shared" si="50"/>
        <v/>
      </c>
      <c r="H303" s="124"/>
      <c r="I303" s="124"/>
      <c r="J303" s="124"/>
      <c r="K303" s="124"/>
      <c r="L303" s="124"/>
      <c r="V303" s="122">
        <f t="shared" si="51"/>
        <v>-1</v>
      </c>
      <c r="W303" s="71">
        <f t="shared" si="52"/>
        <v>259</v>
      </c>
      <c r="X303" s="127">
        <f t="shared" si="53"/>
        <v>-258</v>
      </c>
      <c r="Y303" s="127">
        <f t="shared" si="54"/>
        <v>-261</v>
      </c>
    </row>
    <row r="304" spans="1:25" x14ac:dyDescent="0.2">
      <c r="A304" s="126"/>
      <c r="B304" s="124"/>
      <c r="C304" s="126"/>
      <c r="D304" s="126"/>
      <c r="E304" s="124"/>
      <c r="F304" s="124"/>
      <c r="G304" s="124" t="str">
        <f t="shared" si="50"/>
        <v/>
      </c>
      <c r="H304" s="124"/>
      <c r="I304" s="124"/>
      <c r="J304" s="124"/>
      <c r="K304" s="124"/>
      <c r="L304" s="124"/>
      <c r="V304" s="122">
        <f t="shared" si="51"/>
        <v>-1</v>
      </c>
      <c r="W304" s="71">
        <f t="shared" si="52"/>
        <v>260</v>
      </c>
      <c r="X304" s="127">
        <f t="shared" si="53"/>
        <v>-259</v>
      </c>
      <c r="Y304" s="127">
        <f t="shared" si="54"/>
        <v>-262</v>
      </c>
    </row>
    <row r="305" spans="1:25" x14ac:dyDescent="0.2">
      <c r="A305" s="126"/>
      <c r="B305" s="124"/>
      <c r="C305" s="126"/>
      <c r="D305" s="126"/>
      <c r="E305" s="124"/>
      <c r="F305" s="124"/>
      <c r="G305" s="124" t="str">
        <f t="shared" si="50"/>
        <v/>
      </c>
      <c r="H305" s="124"/>
      <c r="I305" s="124"/>
      <c r="J305" s="124"/>
      <c r="K305" s="124"/>
      <c r="L305" s="124"/>
      <c r="V305" s="122">
        <f t="shared" si="51"/>
        <v>-1</v>
      </c>
      <c r="W305" s="71">
        <f t="shared" si="52"/>
        <v>261</v>
      </c>
      <c r="X305" s="127">
        <f t="shared" si="53"/>
        <v>-260</v>
      </c>
      <c r="Y305" s="127">
        <f t="shared" si="54"/>
        <v>-263</v>
      </c>
    </row>
    <row r="306" spans="1:25" x14ac:dyDescent="0.2">
      <c r="A306" s="126"/>
      <c r="B306" s="124"/>
      <c r="C306" s="126"/>
      <c r="D306" s="126"/>
      <c r="E306" s="124"/>
      <c r="F306" s="124"/>
      <c r="G306" s="124" t="str">
        <f t="shared" si="50"/>
        <v/>
      </c>
      <c r="H306" s="124"/>
      <c r="I306" s="124"/>
      <c r="J306" s="124"/>
      <c r="K306" s="124"/>
      <c r="L306" s="124"/>
      <c r="V306" s="122">
        <f t="shared" si="51"/>
        <v>-1</v>
      </c>
      <c r="W306" s="71">
        <f t="shared" si="52"/>
        <v>262</v>
      </c>
      <c r="X306" s="127">
        <f t="shared" si="53"/>
        <v>-261</v>
      </c>
      <c r="Y306" s="127">
        <f t="shared" si="54"/>
        <v>-264</v>
      </c>
    </row>
    <row r="307" spans="1:25" x14ac:dyDescent="0.2">
      <c r="A307" s="126"/>
      <c r="B307" s="124"/>
      <c r="C307" s="126"/>
      <c r="D307" s="126"/>
      <c r="E307" s="124"/>
      <c r="F307" s="124"/>
      <c r="G307" s="124" t="str">
        <f t="shared" si="50"/>
        <v/>
      </c>
      <c r="H307" s="124"/>
      <c r="I307" s="124"/>
      <c r="J307" s="124"/>
      <c r="K307" s="124"/>
      <c r="L307" s="124"/>
      <c r="V307" s="122">
        <f t="shared" si="51"/>
        <v>-1</v>
      </c>
      <c r="W307" s="71">
        <f t="shared" si="52"/>
        <v>263</v>
      </c>
      <c r="X307" s="127">
        <f t="shared" si="53"/>
        <v>-262</v>
      </c>
      <c r="Y307" s="127">
        <f t="shared" si="54"/>
        <v>-265</v>
      </c>
    </row>
    <row r="308" spans="1:25" x14ac:dyDescent="0.2">
      <c r="A308" s="126"/>
      <c r="B308" s="124"/>
      <c r="C308" s="126"/>
      <c r="D308" s="126"/>
      <c r="E308" s="124"/>
      <c r="F308" s="124"/>
      <c r="G308" s="124" t="str">
        <f t="shared" si="50"/>
        <v/>
      </c>
      <c r="H308" s="124"/>
      <c r="I308" s="124"/>
      <c r="J308" s="124"/>
      <c r="K308" s="124"/>
      <c r="L308" s="124"/>
      <c r="V308" s="122">
        <f t="shared" si="51"/>
        <v>-1</v>
      </c>
      <c r="W308" s="71">
        <f t="shared" si="52"/>
        <v>264</v>
      </c>
      <c r="X308" s="127">
        <f t="shared" si="53"/>
        <v>-263</v>
      </c>
      <c r="Y308" s="127">
        <f t="shared" si="54"/>
        <v>-266</v>
      </c>
    </row>
    <row r="309" spans="1:25" x14ac:dyDescent="0.2">
      <c r="A309" s="126"/>
      <c r="B309" s="124"/>
      <c r="C309" s="126"/>
      <c r="D309" s="126"/>
      <c r="E309" s="124"/>
      <c r="F309" s="124"/>
      <c r="G309" s="124" t="str">
        <f t="shared" si="50"/>
        <v/>
      </c>
      <c r="H309" s="124"/>
      <c r="I309" s="124"/>
      <c r="J309" s="124"/>
      <c r="K309" s="124"/>
      <c r="L309" s="124"/>
      <c r="V309" s="122">
        <f t="shared" si="51"/>
        <v>-1</v>
      </c>
      <c r="W309" s="71">
        <f t="shared" si="52"/>
        <v>265</v>
      </c>
      <c r="X309" s="127">
        <f t="shared" si="53"/>
        <v>-264</v>
      </c>
      <c r="Y309" s="127">
        <f t="shared" si="54"/>
        <v>-267</v>
      </c>
    </row>
    <row r="310" spans="1:25" x14ac:dyDescent="0.2">
      <c r="A310" s="126"/>
      <c r="B310" s="124"/>
      <c r="C310" s="126"/>
      <c r="D310" s="126"/>
      <c r="E310" s="124"/>
      <c r="F310" s="124"/>
      <c r="G310" s="124" t="str">
        <f t="shared" si="50"/>
        <v/>
      </c>
      <c r="H310" s="124"/>
      <c r="I310" s="124"/>
      <c r="J310" s="124"/>
      <c r="K310" s="124"/>
      <c r="L310" s="124"/>
      <c r="V310" s="122">
        <f t="shared" si="51"/>
        <v>-1</v>
      </c>
      <c r="W310" s="71">
        <f t="shared" si="52"/>
        <v>266</v>
      </c>
      <c r="X310" s="127">
        <f t="shared" si="53"/>
        <v>-265</v>
      </c>
      <c r="Y310" s="127">
        <f t="shared" si="54"/>
        <v>-268</v>
      </c>
    </row>
    <row r="311" spans="1:25" x14ac:dyDescent="0.2">
      <c r="A311" s="126"/>
      <c r="B311" s="124"/>
      <c r="C311" s="126"/>
      <c r="D311" s="126"/>
      <c r="E311" s="124"/>
      <c r="F311" s="124"/>
      <c r="G311" s="124" t="str">
        <f t="shared" si="50"/>
        <v/>
      </c>
      <c r="H311" s="124"/>
      <c r="I311" s="124"/>
      <c r="J311" s="124"/>
      <c r="K311" s="124"/>
      <c r="L311" s="124"/>
      <c r="V311" s="122">
        <f t="shared" si="51"/>
        <v>-1</v>
      </c>
      <c r="W311" s="71">
        <f t="shared" si="52"/>
        <v>267</v>
      </c>
      <c r="X311" s="127">
        <f t="shared" si="53"/>
        <v>-266</v>
      </c>
      <c r="Y311" s="127">
        <f t="shared" si="54"/>
        <v>-269</v>
      </c>
    </row>
    <row r="312" spans="1:25" x14ac:dyDescent="0.2">
      <c r="A312" s="126"/>
      <c r="B312" s="124"/>
      <c r="C312" s="126"/>
      <c r="D312" s="126"/>
      <c r="E312" s="124"/>
      <c r="F312" s="124"/>
      <c r="G312" s="124" t="str">
        <f t="shared" si="50"/>
        <v/>
      </c>
      <c r="H312" s="124"/>
      <c r="I312" s="124"/>
      <c r="J312" s="124"/>
      <c r="K312" s="124"/>
      <c r="L312" s="124"/>
      <c r="V312" s="122">
        <f t="shared" si="51"/>
        <v>-1</v>
      </c>
      <c r="W312" s="71">
        <f t="shared" si="52"/>
        <v>268</v>
      </c>
      <c r="X312" s="127">
        <f t="shared" si="53"/>
        <v>-267</v>
      </c>
      <c r="Y312" s="127">
        <f t="shared" si="54"/>
        <v>-270</v>
      </c>
    </row>
    <row r="313" spans="1:25" x14ac:dyDescent="0.2">
      <c r="A313" s="126"/>
      <c r="B313" s="124"/>
      <c r="C313" s="126"/>
      <c r="D313" s="126"/>
      <c r="E313" s="124"/>
      <c r="F313" s="124"/>
      <c r="G313" s="124" t="str">
        <f t="shared" si="50"/>
        <v/>
      </c>
      <c r="H313" s="124"/>
      <c r="I313" s="124"/>
      <c r="J313" s="124"/>
      <c r="K313" s="124"/>
      <c r="L313" s="124"/>
      <c r="V313" s="122">
        <f t="shared" si="51"/>
        <v>-1</v>
      </c>
      <c r="W313" s="71">
        <f t="shared" si="52"/>
        <v>269</v>
      </c>
      <c r="X313" s="127">
        <f t="shared" si="53"/>
        <v>-268</v>
      </c>
      <c r="Y313" s="127">
        <f t="shared" si="54"/>
        <v>-271</v>
      </c>
    </row>
    <row r="314" spans="1:25" x14ac:dyDescent="0.2">
      <c r="A314" s="126"/>
      <c r="B314" s="124"/>
      <c r="C314" s="126"/>
      <c r="D314" s="126"/>
      <c r="E314" s="124"/>
      <c r="F314" s="124"/>
      <c r="G314" s="124" t="str">
        <f t="shared" si="50"/>
        <v/>
      </c>
      <c r="H314" s="124"/>
      <c r="I314" s="124"/>
      <c r="J314" s="124"/>
      <c r="K314" s="124"/>
      <c r="L314" s="124"/>
      <c r="V314" s="122">
        <f t="shared" si="51"/>
        <v>-1</v>
      </c>
      <c r="W314" s="71">
        <f t="shared" si="52"/>
        <v>270</v>
      </c>
      <c r="X314" s="127">
        <f t="shared" si="53"/>
        <v>-269</v>
      </c>
      <c r="Y314" s="127">
        <f t="shared" si="54"/>
        <v>-272</v>
      </c>
    </row>
    <row r="315" spans="1:25" x14ac:dyDescent="0.2">
      <c r="A315" s="126"/>
      <c r="B315" s="124"/>
      <c r="C315" s="126"/>
      <c r="D315" s="126"/>
      <c r="E315" s="124"/>
      <c r="F315" s="124"/>
      <c r="G315" s="124" t="str">
        <f t="shared" si="50"/>
        <v/>
      </c>
      <c r="H315" s="124"/>
      <c r="I315" s="124"/>
      <c r="J315" s="124"/>
      <c r="K315" s="124"/>
      <c r="L315" s="124"/>
      <c r="V315" s="122">
        <f t="shared" si="51"/>
        <v>-1</v>
      </c>
      <c r="W315" s="71">
        <f t="shared" si="52"/>
        <v>271</v>
      </c>
      <c r="X315" s="127">
        <f t="shared" si="53"/>
        <v>-270</v>
      </c>
      <c r="Y315" s="127">
        <f t="shared" si="54"/>
        <v>-273</v>
      </c>
    </row>
    <row r="316" spans="1:25" x14ac:dyDescent="0.2">
      <c r="A316" s="126"/>
      <c r="B316" s="124"/>
      <c r="C316" s="126"/>
      <c r="D316" s="126"/>
      <c r="E316" s="124"/>
      <c r="F316" s="124"/>
      <c r="G316" s="124" t="str">
        <f t="shared" si="50"/>
        <v/>
      </c>
      <c r="H316" s="124"/>
      <c r="I316" s="124"/>
      <c r="J316" s="124"/>
      <c r="K316" s="124"/>
      <c r="L316" s="124"/>
      <c r="V316" s="122">
        <f t="shared" si="51"/>
        <v>-1</v>
      </c>
      <c r="W316" s="71">
        <f t="shared" si="52"/>
        <v>272</v>
      </c>
      <c r="X316" s="127">
        <f t="shared" si="53"/>
        <v>-271</v>
      </c>
      <c r="Y316" s="127">
        <f t="shared" si="54"/>
        <v>-274</v>
      </c>
    </row>
    <row r="317" spans="1:25" x14ac:dyDescent="0.2">
      <c r="A317" s="126"/>
      <c r="B317" s="124"/>
      <c r="C317" s="126"/>
      <c r="D317" s="126"/>
      <c r="E317" s="124"/>
      <c r="F317" s="124"/>
      <c r="G317" s="124" t="str">
        <f t="shared" si="50"/>
        <v/>
      </c>
      <c r="H317" s="124"/>
      <c r="I317" s="124"/>
      <c r="J317" s="124"/>
      <c r="K317" s="124"/>
      <c r="L317" s="124"/>
      <c r="V317" s="122">
        <f t="shared" si="51"/>
        <v>-1</v>
      </c>
      <c r="W317" s="71">
        <f t="shared" si="52"/>
        <v>273</v>
      </c>
      <c r="X317" s="127">
        <f t="shared" si="53"/>
        <v>-272</v>
      </c>
      <c r="Y317" s="127">
        <f t="shared" si="54"/>
        <v>-275</v>
      </c>
    </row>
    <row r="318" spans="1:25" x14ac:dyDescent="0.2">
      <c r="A318" s="126"/>
      <c r="B318" s="124"/>
      <c r="C318" s="126"/>
      <c r="D318" s="126"/>
      <c r="E318" s="124"/>
      <c r="F318" s="124"/>
      <c r="G318" s="124" t="str">
        <f t="shared" si="50"/>
        <v/>
      </c>
      <c r="H318" s="124"/>
      <c r="I318" s="124"/>
      <c r="J318" s="124"/>
      <c r="K318" s="124"/>
      <c r="L318" s="124"/>
      <c r="V318" s="122">
        <f t="shared" si="51"/>
        <v>-1</v>
      </c>
      <c r="W318" s="71">
        <f t="shared" si="52"/>
        <v>274</v>
      </c>
      <c r="X318" s="127">
        <f t="shared" si="53"/>
        <v>-273</v>
      </c>
      <c r="Y318" s="127">
        <f t="shared" si="54"/>
        <v>-276</v>
      </c>
    </row>
    <row r="319" spans="1:25" x14ac:dyDescent="0.2">
      <c r="A319" s="126"/>
      <c r="B319" s="124"/>
      <c r="C319" s="126"/>
      <c r="D319" s="126"/>
      <c r="E319" s="124"/>
      <c r="F319" s="124"/>
      <c r="G319" s="124" t="str">
        <f t="shared" si="50"/>
        <v/>
      </c>
      <c r="H319" s="124"/>
      <c r="I319" s="124"/>
      <c r="J319" s="124"/>
      <c r="K319" s="124"/>
      <c r="L319" s="124"/>
      <c r="V319" s="122">
        <f t="shared" si="51"/>
        <v>-1</v>
      </c>
      <c r="W319" s="71">
        <f t="shared" si="52"/>
        <v>275</v>
      </c>
      <c r="X319" s="127">
        <f t="shared" si="53"/>
        <v>-274</v>
      </c>
      <c r="Y319" s="127">
        <f t="shared" si="54"/>
        <v>-277</v>
      </c>
    </row>
    <row r="320" spans="1:25" x14ac:dyDescent="0.2">
      <c r="A320" s="126"/>
      <c r="B320" s="124"/>
      <c r="C320" s="126"/>
      <c r="D320" s="126"/>
      <c r="E320" s="124"/>
      <c r="F320" s="124"/>
      <c r="G320" s="124" t="str">
        <f t="shared" si="50"/>
        <v/>
      </c>
      <c r="H320" s="124"/>
      <c r="I320" s="124"/>
      <c r="J320" s="124"/>
      <c r="K320" s="124"/>
      <c r="L320" s="124"/>
      <c r="V320" s="122">
        <f t="shared" si="51"/>
        <v>-1</v>
      </c>
      <c r="W320" s="71">
        <f t="shared" si="52"/>
        <v>276</v>
      </c>
      <c r="X320" s="127">
        <f t="shared" si="53"/>
        <v>-275</v>
      </c>
      <c r="Y320" s="127">
        <f t="shared" si="54"/>
        <v>-278</v>
      </c>
    </row>
    <row r="321" spans="1:25" x14ac:dyDescent="0.2">
      <c r="A321" s="126"/>
      <c r="B321" s="124"/>
      <c r="C321" s="126"/>
      <c r="D321" s="126"/>
      <c r="E321" s="124"/>
      <c r="F321" s="124"/>
      <c r="G321" s="124" t="str">
        <f t="shared" si="50"/>
        <v/>
      </c>
      <c r="H321" s="124"/>
      <c r="I321" s="124"/>
      <c r="J321" s="124"/>
      <c r="K321" s="124"/>
      <c r="L321" s="124"/>
      <c r="V321" s="122">
        <f t="shared" si="51"/>
        <v>-1</v>
      </c>
      <c r="W321" s="71">
        <f t="shared" si="52"/>
        <v>277</v>
      </c>
      <c r="X321" s="127">
        <f t="shared" si="53"/>
        <v>-276</v>
      </c>
      <c r="Y321" s="127">
        <f t="shared" si="54"/>
        <v>-279</v>
      </c>
    </row>
    <row r="322" spans="1:25" x14ac:dyDescent="0.2">
      <c r="A322" s="126"/>
      <c r="B322" s="124"/>
      <c r="C322" s="126"/>
      <c r="D322" s="126"/>
      <c r="E322" s="124"/>
      <c r="F322" s="124"/>
      <c r="G322" s="124" t="str">
        <f t="shared" si="50"/>
        <v/>
      </c>
      <c r="H322" s="124"/>
      <c r="I322" s="124"/>
      <c r="J322" s="124"/>
      <c r="K322" s="124"/>
      <c r="L322" s="124"/>
      <c r="V322" s="122">
        <f t="shared" si="51"/>
        <v>-1</v>
      </c>
      <c r="W322" s="71">
        <f t="shared" si="52"/>
        <v>278</v>
      </c>
      <c r="X322" s="127">
        <f t="shared" si="53"/>
        <v>-277</v>
      </c>
      <c r="Y322" s="127">
        <f t="shared" si="54"/>
        <v>-280</v>
      </c>
    </row>
    <row r="323" spans="1:25" x14ac:dyDescent="0.2">
      <c r="A323" s="126"/>
      <c r="B323" s="124"/>
      <c r="C323" s="126"/>
      <c r="D323" s="126"/>
      <c r="E323" s="124"/>
      <c r="F323" s="124"/>
      <c r="G323" s="124" t="str">
        <f t="shared" si="50"/>
        <v/>
      </c>
      <c r="H323" s="124"/>
      <c r="I323" s="124"/>
      <c r="J323" s="124"/>
      <c r="K323" s="124"/>
      <c r="L323" s="124"/>
      <c r="V323" s="122">
        <f t="shared" si="51"/>
        <v>-1</v>
      </c>
      <c r="W323" s="71">
        <f t="shared" si="52"/>
        <v>279</v>
      </c>
      <c r="X323" s="127">
        <f t="shared" si="53"/>
        <v>-278</v>
      </c>
      <c r="Y323" s="127">
        <f t="shared" si="54"/>
        <v>-281</v>
      </c>
    </row>
    <row r="324" spans="1:25" x14ac:dyDescent="0.2">
      <c r="A324" s="126"/>
      <c r="B324" s="124"/>
      <c r="C324" s="126"/>
      <c r="D324" s="126"/>
      <c r="E324" s="124"/>
      <c r="F324" s="124"/>
      <c r="G324" s="124" t="str">
        <f t="shared" si="50"/>
        <v/>
      </c>
      <c r="H324" s="124"/>
      <c r="I324" s="124"/>
      <c r="J324" s="124"/>
      <c r="K324" s="124"/>
      <c r="L324" s="124"/>
      <c r="V324" s="122">
        <f t="shared" si="51"/>
        <v>-1</v>
      </c>
      <c r="W324" s="71">
        <f t="shared" si="52"/>
        <v>280</v>
      </c>
      <c r="X324" s="127">
        <f t="shared" si="53"/>
        <v>-279</v>
      </c>
      <c r="Y324" s="127">
        <f t="shared" si="54"/>
        <v>-282</v>
      </c>
    </row>
    <row r="325" spans="1:25" x14ac:dyDescent="0.2">
      <c r="A325" s="126"/>
      <c r="B325" s="124"/>
      <c r="C325" s="126"/>
      <c r="D325" s="126"/>
      <c r="E325" s="124"/>
      <c r="F325" s="124"/>
      <c r="G325" s="124" t="str">
        <f t="shared" si="50"/>
        <v/>
      </c>
      <c r="H325" s="124"/>
      <c r="I325" s="124"/>
      <c r="J325" s="124"/>
      <c r="K325" s="124"/>
      <c r="L325" s="124"/>
      <c r="V325" s="122">
        <f t="shared" si="51"/>
        <v>-1</v>
      </c>
      <c r="W325" s="71">
        <f t="shared" si="52"/>
        <v>281</v>
      </c>
      <c r="X325" s="127">
        <f t="shared" si="53"/>
        <v>-280</v>
      </c>
      <c r="Y325" s="127">
        <f t="shared" si="54"/>
        <v>-283</v>
      </c>
    </row>
    <row r="326" spans="1:25" x14ac:dyDescent="0.2">
      <c r="A326" s="126"/>
      <c r="B326" s="124"/>
      <c r="C326" s="126"/>
      <c r="D326" s="126"/>
      <c r="E326" s="124"/>
      <c r="F326" s="124"/>
      <c r="G326" s="124" t="str">
        <f t="shared" si="50"/>
        <v/>
      </c>
      <c r="H326" s="124"/>
      <c r="I326" s="124"/>
      <c r="J326" s="124"/>
      <c r="K326" s="124"/>
      <c r="L326" s="124"/>
      <c r="V326" s="122">
        <f t="shared" si="51"/>
        <v>-1</v>
      </c>
      <c r="W326" s="71">
        <f t="shared" si="52"/>
        <v>282</v>
      </c>
      <c r="X326" s="127">
        <f t="shared" si="53"/>
        <v>-281</v>
      </c>
      <c r="Y326" s="127">
        <f t="shared" si="54"/>
        <v>-284</v>
      </c>
    </row>
    <row r="327" spans="1:25" x14ac:dyDescent="0.2">
      <c r="A327" s="126"/>
      <c r="B327" s="124"/>
      <c r="C327" s="126"/>
      <c r="D327" s="126"/>
      <c r="E327" s="124"/>
      <c r="F327" s="124"/>
      <c r="G327" s="124" t="str">
        <f t="shared" si="50"/>
        <v/>
      </c>
      <c r="H327" s="124"/>
      <c r="I327" s="124"/>
      <c r="J327" s="124"/>
      <c r="K327" s="124"/>
      <c r="L327" s="124"/>
      <c r="V327" s="122">
        <f t="shared" si="51"/>
        <v>-1</v>
      </c>
      <c r="W327" s="71">
        <f t="shared" si="52"/>
        <v>283</v>
      </c>
      <c r="X327" s="127">
        <f t="shared" si="53"/>
        <v>-282</v>
      </c>
      <c r="Y327" s="127">
        <f t="shared" si="54"/>
        <v>-285</v>
      </c>
    </row>
    <row r="328" spans="1:25" x14ac:dyDescent="0.2">
      <c r="A328" s="126"/>
      <c r="B328" s="124"/>
      <c r="C328" s="126"/>
      <c r="D328" s="126"/>
      <c r="E328" s="124"/>
      <c r="F328" s="124"/>
      <c r="G328" s="124" t="str">
        <f t="shared" si="50"/>
        <v/>
      </c>
      <c r="H328" s="124"/>
      <c r="I328" s="124"/>
      <c r="J328" s="124"/>
      <c r="K328" s="124"/>
      <c r="L328" s="124"/>
      <c r="V328" s="122">
        <f t="shared" si="51"/>
        <v>-1</v>
      </c>
      <c r="W328" s="71">
        <f t="shared" si="52"/>
        <v>284</v>
      </c>
      <c r="X328" s="127">
        <f t="shared" si="53"/>
        <v>-283</v>
      </c>
      <c r="Y328" s="127">
        <f t="shared" si="54"/>
        <v>-286</v>
      </c>
    </row>
    <row r="329" spans="1:25" x14ac:dyDescent="0.2">
      <c r="A329" s="126"/>
      <c r="B329" s="124"/>
      <c r="C329" s="126"/>
      <c r="D329" s="126"/>
      <c r="E329" s="124"/>
      <c r="F329" s="124"/>
      <c r="G329" s="124" t="str">
        <f t="shared" si="50"/>
        <v/>
      </c>
      <c r="H329" s="124"/>
      <c r="I329" s="124"/>
      <c r="J329" s="124"/>
      <c r="K329" s="124"/>
      <c r="L329" s="124"/>
      <c r="V329" s="122">
        <f t="shared" si="51"/>
        <v>-1</v>
      </c>
      <c r="W329" s="71">
        <f t="shared" si="52"/>
        <v>285</v>
      </c>
      <c r="X329" s="127">
        <f t="shared" si="53"/>
        <v>-284</v>
      </c>
      <c r="Y329" s="127">
        <f t="shared" si="54"/>
        <v>-287</v>
      </c>
    </row>
    <row r="330" spans="1:25" x14ac:dyDescent="0.2">
      <c r="A330" s="126"/>
      <c r="B330" s="124"/>
      <c r="C330" s="126"/>
      <c r="D330" s="126"/>
      <c r="E330" s="124"/>
      <c r="F330" s="124"/>
      <c r="G330" s="124" t="str">
        <f t="shared" si="50"/>
        <v/>
      </c>
      <c r="H330" s="124"/>
      <c r="I330" s="124"/>
      <c r="J330" s="124"/>
      <c r="K330" s="124"/>
      <c r="L330" s="124"/>
      <c r="V330" s="122">
        <f t="shared" si="51"/>
        <v>-1</v>
      </c>
      <c r="W330" s="71">
        <f t="shared" si="52"/>
        <v>286</v>
      </c>
      <c r="X330" s="127">
        <f t="shared" si="53"/>
        <v>-285</v>
      </c>
      <c r="Y330" s="127">
        <f t="shared" si="54"/>
        <v>-288</v>
      </c>
    </row>
    <row r="331" spans="1:25" x14ac:dyDescent="0.2">
      <c r="A331" s="126"/>
      <c r="B331" s="124"/>
      <c r="C331" s="126"/>
      <c r="D331" s="126"/>
      <c r="E331" s="124"/>
      <c r="F331" s="124"/>
      <c r="G331" s="124" t="str">
        <f t="shared" si="50"/>
        <v/>
      </c>
      <c r="H331" s="124"/>
      <c r="I331" s="124"/>
      <c r="J331" s="124"/>
      <c r="K331" s="124"/>
      <c r="L331" s="124"/>
      <c r="V331" s="122">
        <f t="shared" si="51"/>
        <v>-1</v>
      </c>
      <c r="W331" s="71">
        <f t="shared" si="52"/>
        <v>287</v>
      </c>
      <c r="X331" s="127">
        <f t="shared" si="53"/>
        <v>-286</v>
      </c>
      <c r="Y331" s="127">
        <f t="shared" si="54"/>
        <v>-289</v>
      </c>
    </row>
    <row r="332" spans="1:25" x14ac:dyDescent="0.2">
      <c r="V332" s="122">
        <f t="shared" si="51"/>
        <v>-1</v>
      </c>
      <c r="W332" s="71">
        <f t="shared" si="52"/>
        <v>288</v>
      </c>
      <c r="X332" s="127">
        <f t="shared" si="53"/>
        <v>-287</v>
      </c>
      <c r="Y332" s="127">
        <f t="shared" si="54"/>
        <v>-290</v>
      </c>
    </row>
  </sheetData>
  <sheetProtection algorithmName="SHA-512" hashValue="V+PucC+4PEqgf8uNs8UZf3TINeCRpLQe4hhQZknUFefMQiVR5EE3BwH+eDalVhqHejxwAoa0VeOJ+zl91QVypw==" saltValue="VcR4gqsR89AP4mxfWi10tw==" spinCount="100000" sheet="1" objects="1" scenarios="1"/>
  <mergeCells count="5">
    <mergeCell ref="A10:I10"/>
    <mergeCell ref="A11:I11"/>
    <mergeCell ref="A12:I12"/>
    <mergeCell ref="A13:I13"/>
    <mergeCell ref="A26:L26"/>
  </mergeCells>
  <conditionalFormatting sqref="A29:A331">
    <cfRule type="cellIs" dxfId="208" priority="5" stopIfTrue="1" operator="lessThan">
      <formula>0</formula>
    </cfRule>
  </conditionalFormatting>
  <conditionalFormatting sqref="H22">
    <cfRule type="cellIs" dxfId="207" priority="1" stopIfTrue="1" operator="lessThan">
      <formula>$J$22</formula>
    </cfRule>
    <cfRule type="cellIs" dxfId="206" priority="2" stopIfTrue="1" operator="lessThan">
      <formula>$H$22</formula>
    </cfRule>
  </conditionalFormatting>
  <dataValidations disablePrompts="1" count="2">
    <dataValidation type="whole" operator="notBetween" allowBlank="1" showInputMessage="1" showErrorMessage="1" errorTitle="Min. Stone Cover Not Met" error="Minimum of 6&quot; Stone Above Required " sqref="H21" xr:uid="{00000000-0002-0000-0900-000000000000}">
      <formula1>0</formula1>
      <formula2>5</formula2>
    </dataValidation>
    <dataValidation type="whole" operator="notBetween" allowBlank="1" showInputMessage="1" showErrorMessage="1" errorTitle="Min. Stone Base Not Met" error="Minimum of 6&quot; Stone Base Required " sqref="H20" xr:uid="{00000000-0002-0000-0900-000001000000}">
      <formula1>0</formula1>
      <formula2>5</formula2>
    </dataValidation>
  </dataValidations>
  <hyperlinks>
    <hyperlink ref="K12" r:id="rId1" xr:uid="{00000000-0004-0000-0900-000002000000}"/>
    <hyperlink ref="K14" r:id="rId2" xr:uid="{00000000-0004-0000-0900-000003000000}"/>
    <hyperlink ref="K13" r:id="rId3" xr:uid="{00000000-0004-0000-0900-000004000000}"/>
    <hyperlink ref="K10" r:id="rId4" xr:uid="{DAD7ED83-E0BD-4086-B2A0-613296D23EF2}"/>
    <hyperlink ref="K11" r:id="rId5" xr:uid="{18C4F0F7-296B-4697-AFD2-41FBD277C78A}"/>
  </hyperlinks>
  <pageMargins left="0.7" right="0.7" top="0.75" bottom="0.75" header="0.3" footer="0.3"/>
  <pageSetup scale="56" fitToHeight="0" orientation="portrait" r:id="rId6"/>
  <headerFooter alignWithMargins="0">
    <oddHeader>&amp;L&amp;"Arial,Bold"CULTEC&amp;"Arial,Regular"&amp;8
P.O. Box 280
Brookfield, CT 06804 USA&amp;R&amp;8 203-775-4416
CT-Tech@cultec.com
www.cultec.com</oddHeader>
    <oddFooter>&amp;L&amp;8Created on: &amp;D&amp;C&amp;8Copyright CULTEC. All Rights Reserved&amp;R&amp;8CULTEC Incremental Storage Calculator 10-23</oddFooter>
  </headerFooter>
  <drawing r:id="rId7"/>
  <tableParts count="1">
    <tablePart r:id="rId8"/>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7:AJ819"/>
  <sheetViews>
    <sheetView showGridLines="0" topLeftCell="B1" zoomScaleNormal="100" workbookViewId="0">
      <selection activeCell="A10" sqref="A10:P10"/>
    </sheetView>
  </sheetViews>
  <sheetFormatPr defaultRowHeight="12.75" x14ac:dyDescent="0.2"/>
  <cols>
    <col min="1" max="1" width="13" style="188" hidden="1" customWidth="1"/>
    <col min="2" max="3" width="13" style="188" customWidth="1"/>
    <col min="4" max="4" width="12.140625" style="188" hidden="1" customWidth="1"/>
    <col min="5" max="5" width="14.5703125" style="188" customWidth="1"/>
    <col min="6" max="6" width="14.140625" style="188" hidden="1" customWidth="1"/>
    <col min="7" max="7" width="14" style="189" customWidth="1"/>
    <col min="8" max="8" width="14.28515625" style="189" hidden="1" customWidth="1"/>
    <col min="9" max="9" width="14.28515625" style="189" customWidth="1"/>
    <col min="10" max="10" width="15.28515625" style="189" hidden="1" customWidth="1"/>
    <col min="11" max="11" width="15.28515625" style="189" customWidth="1"/>
    <col min="12" max="12" width="15.28515625" style="189" hidden="1" customWidth="1"/>
    <col min="13" max="13" width="12.7109375" style="189" customWidth="1"/>
    <col min="14" max="14" width="16.85546875" style="189" bestFit="1" customWidth="1"/>
    <col min="15" max="15" width="9" style="188" customWidth="1"/>
    <col min="16" max="16" width="9.28515625" style="188" customWidth="1"/>
    <col min="17" max="17" width="15.85546875" style="188" hidden="1" customWidth="1"/>
    <col min="18" max="18" width="9.140625" style="188" hidden="1" customWidth="1"/>
    <col min="19" max="19" width="8.5703125" style="188" hidden="1" customWidth="1"/>
    <col min="20" max="20" width="11.85546875" style="188" hidden="1" customWidth="1"/>
    <col min="21" max="21" width="11.140625" style="188" hidden="1" customWidth="1"/>
    <col min="22" max="29" width="9.140625" style="188" hidden="1" customWidth="1"/>
    <col min="30" max="30" width="9.140625" style="188" customWidth="1"/>
    <col min="31" max="16384" width="9.140625" style="188"/>
  </cols>
  <sheetData>
    <row r="7" spans="1:35" x14ac:dyDescent="0.2">
      <c r="A7" s="195"/>
      <c r="B7" s="195"/>
      <c r="C7" s="195"/>
      <c r="H7" s="215"/>
      <c r="I7" s="213"/>
      <c r="J7" s="215"/>
      <c r="K7" s="213"/>
      <c r="L7" s="215"/>
      <c r="M7" s="213"/>
      <c r="N7" s="213"/>
      <c r="O7" s="189"/>
    </row>
    <row r="8" spans="1:35" x14ac:dyDescent="0.2">
      <c r="N8" s="213"/>
      <c r="O8" s="189"/>
    </row>
    <row r="9" spans="1:35" ht="15.75" x14ac:dyDescent="0.25">
      <c r="B9" s="50" t="s">
        <v>40</v>
      </c>
      <c r="C9" s="249"/>
      <c r="G9" s="119" t="s">
        <v>41</v>
      </c>
      <c r="H9" s="171">
        <f ca="1">TODAY()</f>
        <v>45219</v>
      </c>
      <c r="I9" s="213"/>
      <c r="J9" s="213"/>
      <c r="K9" s="50" t="s">
        <v>30</v>
      </c>
      <c r="L9" s="215"/>
      <c r="M9" s="213"/>
      <c r="N9" s="213"/>
      <c r="O9" s="189"/>
    </row>
    <row r="10" spans="1:35" x14ac:dyDescent="0.2">
      <c r="A10" s="72"/>
      <c r="B10" s="426"/>
      <c r="C10" s="426"/>
      <c r="D10" s="426"/>
      <c r="E10" s="426"/>
      <c r="F10" s="426"/>
      <c r="G10" s="426"/>
      <c r="H10" s="213"/>
      <c r="I10" s="213"/>
      <c r="J10" s="213"/>
      <c r="K10" s="62" t="s">
        <v>31</v>
      </c>
      <c r="L10" s="215"/>
      <c r="M10" s="213"/>
      <c r="N10" s="213"/>
      <c r="O10" s="189"/>
    </row>
    <row r="11" spans="1:35" x14ac:dyDescent="0.2">
      <c r="A11" s="72"/>
      <c r="B11" s="426"/>
      <c r="C11" s="426"/>
      <c r="D11" s="426"/>
      <c r="E11" s="426"/>
      <c r="F11" s="426"/>
      <c r="G11" s="426"/>
      <c r="H11" s="213"/>
      <c r="I11" s="213"/>
      <c r="J11" s="213"/>
      <c r="K11" s="395" t="s">
        <v>195</v>
      </c>
      <c r="L11" s="215"/>
      <c r="M11" s="213"/>
      <c r="N11" s="213"/>
      <c r="O11" s="189"/>
    </row>
    <row r="12" spans="1:35" x14ac:dyDescent="0.2">
      <c r="A12" s="72"/>
      <c r="B12" s="426"/>
      <c r="C12" s="426"/>
      <c r="D12" s="426"/>
      <c r="E12" s="426"/>
      <c r="F12" s="426"/>
      <c r="G12" s="426"/>
      <c r="H12" s="213"/>
      <c r="I12" s="213"/>
      <c r="J12" s="213"/>
      <c r="K12" s="62" t="s">
        <v>190</v>
      </c>
      <c r="L12" s="215"/>
      <c r="M12" s="213"/>
      <c r="N12" s="213"/>
      <c r="O12" s="189"/>
    </row>
    <row r="13" spans="1:35" s="216" customFormat="1" x14ac:dyDescent="0.2">
      <c r="A13" s="72"/>
      <c r="B13" s="427"/>
      <c r="C13" s="427"/>
      <c r="D13" s="427"/>
      <c r="E13" s="427"/>
      <c r="F13" s="427"/>
      <c r="G13" s="427"/>
      <c r="H13" s="213"/>
      <c r="I13" s="213"/>
      <c r="J13" s="213"/>
      <c r="K13" s="62" t="s">
        <v>191</v>
      </c>
      <c r="L13" s="215"/>
      <c r="M13" s="213"/>
      <c r="N13" s="213"/>
      <c r="O13" s="189"/>
      <c r="P13" s="188"/>
      <c r="Q13" s="188"/>
      <c r="Y13" s="248"/>
      <c r="AG13" s="188"/>
      <c r="AH13" s="188"/>
      <c r="AI13" s="188"/>
    </row>
    <row r="14" spans="1:35" x14ac:dyDescent="0.2">
      <c r="A14" s="215"/>
      <c r="B14" s="215"/>
      <c r="C14" s="215"/>
      <c r="D14" s="215"/>
      <c r="E14" s="215"/>
      <c r="F14" s="215"/>
      <c r="G14" s="213"/>
      <c r="H14" s="213"/>
      <c r="I14" s="213"/>
      <c r="J14" s="213"/>
      <c r="K14" s="213"/>
      <c r="L14" s="215"/>
      <c r="M14" s="213"/>
      <c r="O14" s="189"/>
    </row>
    <row r="15" spans="1:35" x14ac:dyDescent="0.2">
      <c r="A15" s="195"/>
      <c r="B15" s="195"/>
      <c r="C15" s="195"/>
      <c r="H15" s="215"/>
      <c r="I15" s="213"/>
    </row>
    <row r="16" spans="1:35" x14ac:dyDescent="0.2">
      <c r="B16" s="166" t="s">
        <v>72</v>
      </c>
      <c r="C16" s="166"/>
      <c r="D16" s="71"/>
      <c r="G16" s="163">
        <f>'Cumulative Volume- Metric'!C10</f>
        <v>2</v>
      </c>
      <c r="I16" s="158" t="s">
        <v>44</v>
      </c>
      <c r="M16" s="213"/>
    </row>
    <row r="17" spans="1:36" x14ac:dyDescent="0.2">
      <c r="B17" s="165" t="s">
        <v>45</v>
      </c>
      <c r="C17" s="165"/>
      <c r="D17" s="71"/>
      <c r="G17" s="163">
        <f>'Cumulative Volume- Metric'!C11</f>
        <v>46</v>
      </c>
      <c r="I17" s="158" t="s">
        <v>44</v>
      </c>
    </row>
    <row r="18" spans="1:36" x14ac:dyDescent="0.2">
      <c r="B18" s="165" t="s">
        <v>46</v>
      </c>
      <c r="C18" s="165"/>
      <c r="D18" s="71"/>
      <c r="G18" s="163">
        <f>'Cumulative Volume- Metric'!C12</f>
        <v>40</v>
      </c>
      <c r="I18" s="158" t="s">
        <v>47</v>
      </c>
      <c r="AG18" s="247"/>
    </row>
    <row r="19" spans="1:36" x14ac:dyDescent="0.2">
      <c r="B19" s="71" t="s">
        <v>48</v>
      </c>
      <c r="C19" s="71"/>
      <c r="D19" s="71"/>
      <c r="G19" s="163">
        <f>'Cumulative Volume- Metric'!C13</f>
        <v>229</v>
      </c>
      <c r="I19" s="161" t="s">
        <v>65</v>
      </c>
      <c r="O19" s="189"/>
      <c r="AG19" s="247"/>
    </row>
    <row r="20" spans="1:36" x14ac:dyDescent="0.2">
      <c r="B20" s="71" t="s">
        <v>50</v>
      </c>
      <c r="C20" s="71"/>
      <c r="D20" s="71"/>
      <c r="G20" s="163">
        <f>'Cumulative Volume- Metric'!C14</f>
        <v>305</v>
      </c>
      <c r="I20" s="158" t="s">
        <v>65</v>
      </c>
      <c r="O20" s="189"/>
    </row>
    <row r="21" spans="1:36" ht="15" x14ac:dyDescent="0.2">
      <c r="B21" s="122" t="s">
        <v>51</v>
      </c>
      <c r="C21" s="122"/>
      <c r="D21" s="71"/>
      <c r="G21" s="159">
        <f>'Cumulative Volume- Metric'!C15</f>
        <v>127.79</v>
      </c>
      <c r="I21" s="161" t="s">
        <v>66</v>
      </c>
      <c r="K21" s="160">
        <f>T49</f>
        <v>173.264095</v>
      </c>
      <c r="M21" s="236" t="s">
        <v>53</v>
      </c>
      <c r="O21" s="189"/>
    </row>
    <row r="22" spans="1:36" ht="15.75" customHeight="1" x14ac:dyDescent="0.25">
      <c r="B22" s="71" t="s">
        <v>54</v>
      </c>
      <c r="C22" s="71"/>
      <c r="D22" s="71"/>
      <c r="G22" s="163">
        <f>'Cumulative Volume- Metric'!C16</f>
        <v>0</v>
      </c>
      <c r="I22" s="158" t="s">
        <v>67</v>
      </c>
      <c r="M22" s="157" t="s">
        <v>56</v>
      </c>
      <c r="O22" s="210"/>
      <c r="P22" s="210"/>
      <c r="AI22" s="189"/>
      <c r="AJ22" s="189"/>
    </row>
    <row r="23" spans="1:36" ht="12.75" customHeight="1" x14ac:dyDescent="0.25">
      <c r="B23" s="71"/>
      <c r="C23" s="71"/>
      <c r="D23" s="71"/>
      <c r="E23" s="71"/>
      <c r="M23" s="157" t="s">
        <v>68</v>
      </c>
      <c r="O23" s="189"/>
      <c r="P23" s="210"/>
      <c r="AI23" s="189"/>
      <c r="AJ23" s="189"/>
    </row>
    <row r="24" spans="1:36" ht="12.75" customHeight="1" x14ac:dyDescent="0.25">
      <c r="N24" s="210"/>
      <c r="O24" s="189"/>
      <c r="P24" s="210"/>
      <c r="AI24" s="189"/>
      <c r="AJ24" s="189"/>
    </row>
    <row r="25" spans="1:36" ht="18" x14ac:dyDescent="0.25">
      <c r="N25" s="210"/>
      <c r="O25" s="210"/>
      <c r="P25" s="210"/>
    </row>
    <row r="26" spans="1:36" ht="43.5" customHeight="1" x14ac:dyDescent="0.2">
      <c r="A26" s="423" t="s">
        <v>73</v>
      </c>
      <c r="B26" s="424"/>
      <c r="C26" s="424"/>
      <c r="D26" s="424"/>
      <c r="E26" s="424"/>
      <c r="F26" s="424"/>
      <c r="G26" s="424"/>
      <c r="H26" s="424"/>
      <c r="I26" s="424"/>
      <c r="J26" s="424"/>
      <c r="K26" s="424"/>
      <c r="L26" s="424"/>
      <c r="M26" s="425"/>
      <c r="O26" s="189"/>
    </row>
    <row r="27" spans="1:36" ht="68.25" customHeight="1" x14ac:dyDescent="0.2">
      <c r="A27" s="246" t="s">
        <v>129</v>
      </c>
      <c r="B27" s="246" t="s">
        <v>58</v>
      </c>
      <c r="C27" s="244" t="s">
        <v>74</v>
      </c>
      <c r="D27" s="244" t="s">
        <v>130</v>
      </c>
      <c r="E27" s="244" t="s">
        <v>75</v>
      </c>
      <c r="F27" s="244" t="s">
        <v>136</v>
      </c>
      <c r="G27" s="244" t="s">
        <v>59</v>
      </c>
      <c r="H27" s="244" t="s">
        <v>138</v>
      </c>
      <c r="I27" s="244" t="s">
        <v>60</v>
      </c>
      <c r="J27" s="245" t="s">
        <v>139</v>
      </c>
      <c r="K27" s="244" t="s">
        <v>61</v>
      </c>
      <c r="L27" s="244" t="s">
        <v>140</v>
      </c>
      <c r="M27" s="243" t="s">
        <v>62</v>
      </c>
    </row>
    <row r="28" spans="1:36" ht="19.5" customHeight="1" x14ac:dyDescent="0.2">
      <c r="A28" s="225" t="s">
        <v>63</v>
      </c>
      <c r="B28" s="225" t="s">
        <v>65</v>
      </c>
      <c r="C28" s="242" t="s">
        <v>69</v>
      </c>
      <c r="D28" s="242" t="s">
        <v>76</v>
      </c>
      <c r="E28" s="242" t="s">
        <v>69</v>
      </c>
      <c r="F28" s="226" t="s">
        <v>76</v>
      </c>
      <c r="G28" s="242" t="s">
        <v>69</v>
      </c>
      <c r="H28" s="226" t="s">
        <v>76</v>
      </c>
      <c r="I28" s="242" t="s">
        <v>69</v>
      </c>
      <c r="J28" s="226" t="s">
        <v>76</v>
      </c>
      <c r="K28" s="242" t="s">
        <v>69</v>
      </c>
      <c r="L28" s="226" t="s">
        <v>76</v>
      </c>
      <c r="M28" s="227" t="s">
        <v>67</v>
      </c>
    </row>
    <row r="29" spans="1:36" x14ac:dyDescent="0.2">
      <c r="A29" s="241">
        <f>U54</f>
        <v>29.5</v>
      </c>
      <c r="B29" s="181">
        <f t="shared" ref="B29:B92" si="0">A29*25.4</f>
        <v>749.3</v>
      </c>
      <c r="C29" s="229">
        <f>IF(A29&lt;0,"",D29*0.0283168)</f>
        <v>0</v>
      </c>
      <c r="D29" s="126">
        <f>IF(A29&lt;0,"",IF(W36&gt;=1,LOOKUP(W36,AC$53:AC$61,AB$53:AB$61),0))</f>
        <v>0</v>
      </c>
      <c r="E29" s="124">
        <f t="shared" ref="E29:E92" si="1">IF(A29=0,0,IF(A29&lt;0,"",F29*0.0283168))</f>
        <v>0</v>
      </c>
      <c r="F29" s="125">
        <f t="shared" ref="F29:F92" si="2">IF(A29=0,0,IF(A29&lt;0,"",D29*$S$48))</f>
        <v>0</v>
      </c>
      <c r="G29" s="124">
        <f t="shared" ref="G29:G92" si="3">IF(A29=0,0,IF(A29&lt;0,"",H29*0.0283168))</f>
        <v>1.2983430072606934</v>
      </c>
      <c r="H29" s="124">
        <f>IF(A29=0,0,IF(A29&lt;0,"",IF(D29=$AB$53,((S$37*0.5/12)-F29)*T$56,((S$37*1/12)-F29)*T$56)))</f>
        <v>45.850626033333334</v>
      </c>
      <c r="I29" s="124">
        <f t="shared" ref="I29:I92" si="4">IF(A29=0,0,IF(A29&lt;0,"",J29*0.0283168))</f>
        <v>1.2983430072606934</v>
      </c>
      <c r="J29" s="124">
        <f t="shared" ref="J29:J92" si="5">IF(A29=0,0,IF(A29&lt;0,"",F29+H29))</f>
        <v>45.850626033333334</v>
      </c>
      <c r="K29" s="124">
        <f t="shared" ref="K29:K92" si="6">IF(A29=0,0,IF(A29&lt;0,"",L29*0.0283168))</f>
        <v>48.921379861070463</v>
      </c>
      <c r="L29" s="124">
        <f t="shared" ref="L29:L92" si="7">IF(A29=0,0,IF(A29&lt;0,"",IF(A29=1,H29,J29+L30)))</f>
        <v>1727.6450679833338</v>
      </c>
      <c r="M29" s="124">
        <f t="shared" ref="M29:M92" si="8">IF(A29&lt;0,"",G$22+B29/1000)</f>
        <v>0.74929999999999997</v>
      </c>
    </row>
    <row r="30" spans="1:36" x14ac:dyDescent="0.2">
      <c r="A30" s="239">
        <f t="shared" ref="A30:A71" si="9">IF(W36=0,0,IF(A29=" ","",IF(W36=1,A29-0.5,A29-1)))</f>
        <v>28.5</v>
      </c>
      <c r="B30" s="181">
        <f t="shared" si="0"/>
        <v>723.9</v>
      </c>
      <c r="C30" s="229">
        <f t="shared" ref="C30:C93" si="10">IF(A30&lt;0,"",D30*0.0283168)</f>
        <v>0</v>
      </c>
      <c r="D30" s="126">
        <f t="shared" ref="D30:D93" si="11">IF(A30&lt;0,"",IF(W37&gt;=1,LOOKUP(W37,AC$53:AC$61,AB$53:AB$61),0))</f>
        <v>0</v>
      </c>
      <c r="E30" s="124">
        <f t="shared" si="1"/>
        <v>0</v>
      </c>
      <c r="F30" s="125">
        <f t="shared" si="2"/>
        <v>0</v>
      </c>
      <c r="G30" s="124">
        <f t="shared" si="3"/>
        <v>1.2983430072606934</v>
      </c>
      <c r="H30" s="124">
        <f t="shared" ref="H30:H93" si="12">IF(A30=0,0,IF(A30&lt;0,"",IF(D30=$AB$53,((S$37*0.5/12)-F30)*T$56,((S$37*1/12)-F30)*T$56)))</f>
        <v>45.850626033333334</v>
      </c>
      <c r="I30" s="124">
        <f t="shared" si="4"/>
        <v>1.2983430072606934</v>
      </c>
      <c r="J30" s="124">
        <f t="shared" si="5"/>
        <v>45.850626033333334</v>
      </c>
      <c r="K30" s="124">
        <f t="shared" si="6"/>
        <v>47.623036853809772</v>
      </c>
      <c r="L30" s="124">
        <f t="shared" si="7"/>
        <v>1681.7944419500004</v>
      </c>
      <c r="M30" s="124">
        <f t="shared" si="8"/>
        <v>0.72389999999999999</v>
      </c>
      <c r="Y30" s="191">
        <f>ROUND(G20*0.0393701,0)</f>
        <v>12</v>
      </c>
      <c r="Z30" s="191">
        <f>ROUND(G19*0.0393701,0)</f>
        <v>9</v>
      </c>
    </row>
    <row r="31" spans="1:36" x14ac:dyDescent="0.2">
      <c r="A31" s="239">
        <f t="shared" si="9"/>
        <v>27.5</v>
      </c>
      <c r="B31" s="181">
        <f t="shared" si="0"/>
        <v>698.5</v>
      </c>
      <c r="C31" s="229">
        <f t="shared" si="10"/>
        <v>0</v>
      </c>
      <c r="D31" s="126">
        <f t="shared" si="11"/>
        <v>0</v>
      </c>
      <c r="E31" s="124">
        <f t="shared" si="1"/>
        <v>0</v>
      </c>
      <c r="F31" s="125">
        <f t="shared" si="2"/>
        <v>0</v>
      </c>
      <c r="G31" s="124">
        <f t="shared" si="3"/>
        <v>1.2983430072606934</v>
      </c>
      <c r="H31" s="124">
        <f t="shared" si="12"/>
        <v>45.850626033333334</v>
      </c>
      <c r="I31" s="124">
        <f t="shared" si="4"/>
        <v>1.2983430072606934</v>
      </c>
      <c r="J31" s="124">
        <f t="shared" si="5"/>
        <v>45.850626033333334</v>
      </c>
      <c r="K31" s="124">
        <f t="shared" si="6"/>
        <v>46.324693846549074</v>
      </c>
      <c r="L31" s="124">
        <f t="shared" si="7"/>
        <v>1635.9438159166671</v>
      </c>
      <c r="M31" s="124">
        <f t="shared" si="8"/>
        <v>0.69850000000000001</v>
      </c>
    </row>
    <row r="32" spans="1:36" x14ac:dyDescent="0.2">
      <c r="A32" s="239">
        <f t="shared" si="9"/>
        <v>26.5</v>
      </c>
      <c r="B32" s="181">
        <f t="shared" si="0"/>
        <v>673.09999999999991</v>
      </c>
      <c r="C32" s="229">
        <f t="shared" si="10"/>
        <v>0</v>
      </c>
      <c r="D32" s="126">
        <f t="shared" si="11"/>
        <v>0</v>
      </c>
      <c r="E32" s="124">
        <f t="shared" si="1"/>
        <v>0</v>
      </c>
      <c r="F32" s="125">
        <f t="shared" si="2"/>
        <v>0</v>
      </c>
      <c r="G32" s="124">
        <f t="shared" si="3"/>
        <v>1.2983430072606934</v>
      </c>
      <c r="H32" s="124">
        <f t="shared" si="12"/>
        <v>45.850626033333334</v>
      </c>
      <c r="I32" s="124">
        <f t="shared" si="4"/>
        <v>1.2983430072606934</v>
      </c>
      <c r="J32" s="124">
        <f t="shared" si="5"/>
        <v>45.850626033333334</v>
      </c>
      <c r="K32" s="124">
        <f t="shared" si="6"/>
        <v>45.026350839288384</v>
      </c>
      <c r="L32" s="124">
        <f t="shared" si="7"/>
        <v>1590.0931898833337</v>
      </c>
      <c r="M32" s="124">
        <f t="shared" si="8"/>
        <v>0.67309999999999992</v>
      </c>
    </row>
    <row r="33" spans="1:29" x14ac:dyDescent="0.2">
      <c r="A33" s="239">
        <f t="shared" si="9"/>
        <v>25.5</v>
      </c>
      <c r="B33" s="181">
        <f t="shared" si="0"/>
        <v>647.69999999999993</v>
      </c>
      <c r="C33" s="229">
        <f t="shared" si="10"/>
        <v>0</v>
      </c>
      <c r="D33" s="126">
        <f t="shared" si="11"/>
        <v>0</v>
      </c>
      <c r="E33" s="124">
        <f t="shared" si="1"/>
        <v>0</v>
      </c>
      <c r="F33" s="125">
        <f t="shared" si="2"/>
        <v>0</v>
      </c>
      <c r="G33" s="124">
        <f t="shared" si="3"/>
        <v>1.2983430072606934</v>
      </c>
      <c r="H33" s="124">
        <f t="shared" si="12"/>
        <v>45.850626033333334</v>
      </c>
      <c r="I33" s="124">
        <f t="shared" si="4"/>
        <v>1.2983430072606934</v>
      </c>
      <c r="J33" s="124">
        <f t="shared" si="5"/>
        <v>45.850626033333334</v>
      </c>
      <c r="K33" s="124">
        <f t="shared" si="6"/>
        <v>43.728007832027693</v>
      </c>
      <c r="L33" s="124">
        <f t="shared" si="7"/>
        <v>1544.2425638500004</v>
      </c>
      <c r="M33" s="124">
        <f t="shared" si="8"/>
        <v>0.64769999999999994</v>
      </c>
    </row>
    <row r="34" spans="1:29" x14ac:dyDescent="0.2">
      <c r="A34" s="239">
        <f t="shared" si="9"/>
        <v>24.5</v>
      </c>
      <c r="B34" s="181">
        <f t="shared" si="0"/>
        <v>622.29999999999995</v>
      </c>
      <c r="C34" s="229">
        <f t="shared" si="10"/>
        <v>0</v>
      </c>
      <c r="D34" s="126">
        <f t="shared" si="11"/>
        <v>0</v>
      </c>
      <c r="E34" s="124">
        <f t="shared" si="1"/>
        <v>0</v>
      </c>
      <c r="F34" s="125">
        <f t="shared" si="2"/>
        <v>0</v>
      </c>
      <c r="G34" s="124">
        <f t="shared" si="3"/>
        <v>1.2983430072606934</v>
      </c>
      <c r="H34" s="124">
        <f t="shared" si="12"/>
        <v>45.850626033333334</v>
      </c>
      <c r="I34" s="124">
        <f t="shared" si="4"/>
        <v>1.2983430072606934</v>
      </c>
      <c r="J34" s="124">
        <f t="shared" si="5"/>
        <v>45.850626033333334</v>
      </c>
      <c r="K34" s="124">
        <f t="shared" si="6"/>
        <v>42.429664824766995</v>
      </c>
      <c r="L34" s="124">
        <f t="shared" si="7"/>
        <v>1498.391937816667</v>
      </c>
      <c r="M34" s="124">
        <f t="shared" si="8"/>
        <v>0.62229999999999996</v>
      </c>
    </row>
    <row r="35" spans="1:29" x14ac:dyDescent="0.2">
      <c r="A35" s="239">
        <f t="shared" si="9"/>
        <v>23.5</v>
      </c>
      <c r="B35" s="181">
        <f t="shared" si="0"/>
        <v>596.9</v>
      </c>
      <c r="C35" s="229">
        <f t="shared" si="10"/>
        <v>0</v>
      </c>
      <c r="D35" s="126">
        <f t="shared" si="11"/>
        <v>0</v>
      </c>
      <c r="E35" s="124">
        <f t="shared" si="1"/>
        <v>0</v>
      </c>
      <c r="F35" s="125">
        <f t="shared" si="2"/>
        <v>0</v>
      </c>
      <c r="G35" s="124">
        <f t="shared" si="3"/>
        <v>1.2983430072606934</v>
      </c>
      <c r="H35" s="124">
        <f t="shared" si="12"/>
        <v>45.850626033333334</v>
      </c>
      <c r="I35" s="124">
        <f t="shared" si="4"/>
        <v>1.2983430072606934</v>
      </c>
      <c r="J35" s="124">
        <f t="shared" si="5"/>
        <v>45.850626033333334</v>
      </c>
      <c r="K35" s="124">
        <f t="shared" si="6"/>
        <v>41.131321817506304</v>
      </c>
      <c r="L35" s="124">
        <f t="shared" si="7"/>
        <v>1452.5413117833336</v>
      </c>
      <c r="M35" s="124">
        <f t="shared" si="8"/>
        <v>0.59689999999999999</v>
      </c>
      <c r="S35" s="188" t="s">
        <v>22</v>
      </c>
      <c r="V35" s="189"/>
      <c r="W35" s="189">
        <v>-1</v>
      </c>
      <c r="X35" s="188">
        <v>-1</v>
      </c>
      <c r="Y35" s="201" t="s">
        <v>77</v>
      </c>
      <c r="Z35" s="201" t="s">
        <v>78</v>
      </c>
    </row>
    <row r="36" spans="1:29" x14ac:dyDescent="0.2">
      <c r="A36" s="239">
        <f t="shared" si="9"/>
        <v>22.5</v>
      </c>
      <c r="B36" s="181">
        <f t="shared" si="0"/>
        <v>571.5</v>
      </c>
      <c r="C36" s="229">
        <f t="shared" si="10"/>
        <v>0</v>
      </c>
      <c r="D36" s="126">
        <f t="shared" si="11"/>
        <v>0</v>
      </c>
      <c r="E36" s="124">
        <f t="shared" si="1"/>
        <v>0</v>
      </c>
      <c r="F36" s="125">
        <f t="shared" si="2"/>
        <v>0</v>
      </c>
      <c r="G36" s="124">
        <f t="shared" si="3"/>
        <v>1.2983430072606934</v>
      </c>
      <c r="H36" s="124">
        <f t="shared" si="12"/>
        <v>45.850626033333334</v>
      </c>
      <c r="I36" s="124">
        <f t="shared" si="4"/>
        <v>1.2983430072606934</v>
      </c>
      <c r="J36" s="124">
        <f t="shared" si="5"/>
        <v>45.850626033333334</v>
      </c>
      <c r="K36" s="124">
        <f t="shared" si="6"/>
        <v>39.832978810245606</v>
      </c>
      <c r="L36" s="124">
        <f t="shared" si="7"/>
        <v>1406.6906857500003</v>
      </c>
      <c r="M36" s="124">
        <f t="shared" si="8"/>
        <v>0.57150000000000001</v>
      </c>
      <c r="R36" s="188" t="s">
        <v>143</v>
      </c>
      <c r="S36" s="189">
        <f>G21</f>
        <v>127.79</v>
      </c>
      <c r="W36" s="189">
        <f>IF(AND(W35&gt;=1,W35&lt;8),W35+1,IF(Y36=0,1,IF(W35=8,W35+0.5,-1)))</f>
        <v>-1</v>
      </c>
      <c r="X36" s="188">
        <f t="shared" ref="X36:X99" si="13">IF(X35&gt;=1,X35+1,IF(Y36=0,1,-1))</f>
        <v>-1</v>
      </c>
      <c r="Y36" s="191">
        <f>Y30</f>
        <v>12</v>
      </c>
      <c r="Z36" s="191">
        <f>Z30</f>
        <v>9</v>
      </c>
    </row>
    <row r="37" spans="1:29" x14ac:dyDescent="0.2">
      <c r="A37" s="239">
        <f t="shared" si="9"/>
        <v>21.5</v>
      </c>
      <c r="B37" s="181">
        <f t="shared" si="0"/>
        <v>546.1</v>
      </c>
      <c r="C37" s="229">
        <f t="shared" si="10"/>
        <v>0</v>
      </c>
      <c r="D37" s="126">
        <f t="shared" si="11"/>
        <v>0</v>
      </c>
      <c r="E37" s="124">
        <f t="shared" si="1"/>
        <v>0</v>
      </c>
      <c r="F37" s="125">
        <f t="shared" si="2"/>
        <v>0</v>
      </c>
      <c r="G37" s="124">
        <f t="shared" si="3"/>
        <v>1.2983430072606934</v>
      </c>
      <c r="H37" s="124">
        <f t="shared" si="12"/>
        <v>45.850626033333334</v>
      </c>
      <c r="I37" s="124">
        <f t="shared" si="4"/>
        <v>1.2983430072606934</v>
      </c>
      <c r="J37" s="124">
        <f t="shared" si="5"/>
        <v>45.850626033333334</v>
      </c>
      <c r="K37" s="124">
        <f t="shared" si="6"/>
        <v>38.534635802984916</v>
      </c>
      <c r="L37" s="124">
        <f t="shared" si="7"/>
        <v>1360.8400597166669</v>
      </c>
      <c r="M37" s="124">
        <f t="shared" si="8"/>
        <v>0.54610000000000003</v>
      </c>
      <c r="R37" s="188" t="s">
        <v>142</v>
      </c>
      <c r="S37" s="188">
        <f>S36*10.7639</f>
        <v>1375.518781</v>
      </c>
      <c r="W37" s="189">
        <f t="shared" ref="W37:W100" si="14">IF(AND(W36&gt;=1,W36&lt;8),W36+1,IF(Y37=0,1,IF(W36=8,W36+0.5,-1)))</f>
        <v>-1</v>
      </c>
      <c r="X37" s="188">
        <f t="shared" si="13"/>
        <v>-1</v>
      </c>
      <c r="Y37" s="191">
        <f t="shared" ref="Y37:Z52" si="15">Y36-1</f>
        <v>11</v>
      </c>
      <c r="Z37" s="191">
        <f t="shared" si="15"/>
        <v>8</v>
      </c>
    </row>
    <row r="38" spans="1:29" x14ac:dyDescent="0.2">
      <c r="A38" s="239">
        <f t="shared" si="9"/>
        <v>20.5</v>
      </c>
      <c r="B38" s="181">
        <f t="shared" si="0"/>
        <v>520.69999999999993</v>
      </c>
      <c r="C38" s="229">
        <f t="shared" si="10"/>
        <v>0</v>
      </c>
      <c r="D38" s="126">
        <f t="shared" si="11"/>
        <v>0</v>
      </c>
      <c r="E38" s="124">
        <f t="shared" si="1"/>
        <v>0</v>
      </c>
      <c r="F38" s="125">
        <f t="shared" si="2"/>
        <v>0</v>
      </c>
      <c r="G38" s="124">
        <f t="shared" si="3"/>
        <v>1.2983430072606934</v>
      </c>
      <c r="H38" s="124">
        <f t="shared" si="12"/>
        <v>45.850626033333334</v>
      </c>
      <c r="I38" s="124">
        <f t="shared" si="4"/>
        <v>1.2983430072606934</v>
      </c>
      <c r="J38" s="124">
        <f t="shared" si="5"/>
        <v>45.850626033333334</v>
      </c>
      <c r="K38" s="124">
        <f t="shared" si="6"/>
        <v>37.236292795724218</v>
      </c>
      <c r="L38" s="124">
        <f t="shared" si="7"/>
        <v>1314.9894336833336</v>
      </c>
      <c r="M38" s="124">
        <f t="shared" si="8"/>
        <v>0.52069999999999994</v>
      </c>
      <c r="W38" s="189">
        <f t="shared" si="14"/>
        <v>-1</v>
      </c>
      <c r="X38" s="188">
        <f t="shared" si="13"/>
        <v>-1</v>
      </c>
      <c r="Y38" s="191">
        <f t="shared" si="15"/>
        <v>10</v>
      </c>
      <c r="Z38" s="191">
        <f t="shared" si="15"/>
        <v>7</v>
      </c>
    </row>
    <row r="39" spans="1:29" x14ac:dyDescent="0.2">
      <c r="A39" s="239">
        <f t="shared" si="9"/>
        <v>19.5</v>
      </c>
      <c r="B39" s="181">
        <f t="shared" si="0"/>
        <v>495.29999999999995</v>
      </c>
      <c r="C39" s="229">
        <f t="shared" si="10"/>
        <v>0</v>
      </c>
      <c r="D39" s="126">
        <f t="shared" si="11"/>
        <v>0</v>
      </c>
      <c r="E39" s="124">
        <f t="shared" si="1"/>
        <v>0</v>
      </c>
      <c r="F39" s="125">
        <f t="shared" si="2"/>
        <v>0</v>
      </c>
      <c r="G39" s="124">
        <f t="shared" si="3"/>
        <v>1.2983430072606934</v>
      </c>
      <c r="H39" s="124">
        <f t="shared" si="12"/>
        <v>45.850626033333334</v>
      </c>
      <c r="I39" s="124">
        <f t="shared" si="4"/>
        <v>1.2983430072606934</v>
      </c>
      <c r="J39" s="124">
        <f t="shared" si="5"/>
        <v>45.850626033333334</v>
      </c>
      <c r="K39" s="124">
        <f t="shared" si="6"/>
        <v>35.937949788463527</v>
      </c>
      <c r="L39" s="124">
        <f t="shared" si="7"/>
        <v>1269.1388076500002</v>
      </c>
      <c r="M39" s="124">
        <f t="shared" si="8"/>
        <v>0.49529999999999996</v>
      </c>
      <c r="W39" s="189">
        <f t="shared" si="14"/>
        <v>-1</v>
      </c>
      <c r="X39" s="188">
        <f t="shared" si="13"/>
        <v>-1</v>
      </c>
      <c r="Y39" s="191">
        <f t="shared" si="15"/>
        <v>9</v>
      </c>
      <c r="Z39" s="191">
        <f t="shared" si="15"/>
        <v>6</v>
      </c>
    </row>
    <row r="40" spans="1:29" x14ac:dyDescent="0.2">
      <c r="A40" s="239">
        <f t="shared" si="9"/>
        <v>18.5</v>
      </c>
      <c r="B40" s="181">
        <f t="shared" si="0"/>
        <v>469.9</v>
      </c>
      <c r="C40" s="229">
        <f t="shared" si="10"/>
        <v>0</v>
      </c>
      <c r="D40" s="126">
        <f t="shared" si="11"/>
        <v>0</v>
      </c>
      <c r="E40" s="124">
        <f t="shared" si="1"/>
        <v>0</v>
      </c>
      <c r="F40" s="125">
        <f t="shared" si="2"/>
        <v>0</v>
      </c>
      <c r="G40" s="124">
        <f t="shared" si="3"/>
        <v>1.2983430072606934</v>
      </c>
      <c r="H40" s="124">
        <f t="shared" si="12"/>
        <v>45.850626033333334</v>
      </c>
      <c r="I40" s="124">
        <f t="shared" si="4"/>
        <v>1.2983430072606934</v>
      </c>
      <c r="J40" s="124">
        <f t="shared" si="5"/>
        <v>45.850626033333334</v>
      </c>
      <c r="K40" s="124">
        <f t="shared" si="6"/>
        <v>34.639606781202829</v>
      </c>
      <c r="L40" s="124">
        <f t="shared" si="7"/>
        <v>1223.2881816166669</v>
      </c>
      <c r="M40" s="124">
        <f t="shared" si="8"/>
        <v>0.46989999999999998</v>
      </c>
      <c r="W40" s="189">
        <f t="shared" si="14"/>
        <v>-1</v>
      </c>
      <c r="X40" s="188">
        <f t="shared" si="13"/>
        <v>-1</v>
      </c>
      <c r="Y40" s="191">
        <f t="shared" si="15"/>
        <v>8</v>
      </c>
      <c r="Z40" s="191">
        <f t="shared" si="15"/>
        <v>5</v>
      </c>
    </row>
    <row r="41" spans="1:29" x14ac:dyDescent="0.2">
      <c r="A41" s="239">
        <f t="shared" si="9"/>
        <v>17.5</v>
      </c>
      <c r="B41" s="181">
        <f t="shared" si="0"/>
        <v>444.5</v>
      </c>
      <c r="C41" s="229">
        <f t="shared" si="10"/>
        <v>5.6633599999999999E-5</v>
      </c>
      <c r="D41" s="126">
        <f t="shared" si="11"/>
        <v>2E-3</v>
      </c>
      <c r="E41" s="124">
        <f t="shared" si="1"/>
        <v>2.0897798400000001E-2</v>
      </c>
      <c r="F41" s="125">
        <f t="shared" si="2"/>
        <v>0.73799999999999999</v>
      </c>
      <c r="G41" s="124">
        <f t="shared" si="3"/>
        <v>0.6408123842703467</v>
      </c>
      <c r="H41" s="124">
        <f t="shared" si="12"/>
        <v>22.63011301666667</v>
      </c>
      <c r="I41" s="124">
        <f t="shared" si="4"/>
        <v>0.66171018267034676</v>
      </c>
      <c r="J41" s="124">
        <f t="shared" si="5"/>
        <v>23.368113016666669</v>
      </c>
      <c r="K41" s="124">
        <f t="shared" si="6"/>
        <v>33.341263773942138</v>
      </c>
      <c r="L41" s="124">
        <f t="shared" si="7"/>
        <v>1177.4375555833335</v>
      </c>
      <c r="M41" s="124">
        <f t="shared" si="8"/>
        <v>0.44450000000000001</v>
      </c>
      <c r="T41" s="195" t="s">
        <v>79</v>
      </c>
      <c r="U41" s="188">
        <f>COUNTIF(Y36:Y132,"&gt;0")</f>
        <v>12</v>
      </c>
      <c r="W41" s="189">
        <f t="shared" si="14"/>
        <v>-1</v>
      </c>
      <c r="X41" s="188">
        <f t="shared" si="13"/>
        <v>-1</v>
      </c>
      <c r="Y41" s="191">
        <f t="shared" si="15"/>
        <v>7</v>
      </c>
      <c r="Z41" s="191">
        <f t="shared" si="15"/>
        <v>4</v>
      </c>
    </row>
    <row r="42" spans="1:29" x14ac:dyDescent="0.2">
      <c r="A42" s="239">
        <f t="shared" si="9"/>
        <v>17</v>
      </c>
      <c r="B42" s="181">
        <f t="shared" si="0"/>
        <v>431.79999999999995</v>
      </c>
      <c r="C42" s="229">
        <f t="shared" si="10"/>
        <v>1.8122752E-3</v>
      </c>
      <c r="D42" s="126">
        <f t="shared" si="11"/>
        <v>6.4000000000000001E-2</v>
      </c>
      <c r="E42" s="124">
        <f t="shared" si="1"/>
        <v>0.66872954880000002</v>
      </c>
      <c r="F42" s="125">
        <f t="shared" si="2"/>
        <v>23.616</v>
      </c>
      <c r="G42" s="124">
        <f t="shared" si="3"/>
        <v>1.0308511877406934</v>
      </c>
      <c r="H42" s="124">
        <f t="shared" si="12"/>
        <v>36.404226033333337</v>
      </c>
      <c r="I42" s="124">
        <f t="shared" si="4"/>
        <v>1.6995807365406934</v>
      </c>
      <c r="J42" s="124">
        <f t="shared" si="5"/>
        <v>60.020226033333337</v>
      </c>
      <c r="K42" s="124">
        <f t="shared" si="6"/>
        <v>32.679553591271791</v>
      </c>
      <c r="L42" s="124">
        <f t="shared" si="7"/>
        <v>1154.0694425666668</v>
      </c>
      <c r="M42" s="124">
        <f t="shared" si="8"/>
        <v>0.43179999999999996</v>
      </c>
      <c r="Q42" s="188" t="s">
        <v>80</v>
      </c>
      <c r="S42" s="6">
        <f>G16</f>
        <v>2</v>
      </c>
      <c r="T42" s="10">
        <v>8</v>
      </c>
      <c r="W42" s="189">
        <f t="shared" si="14"/>
        <v>-1</v>
      </c>
      <c r="X42" s="188">
        <f t="shared" si="13"/>
        <v>-1</v>
      </c>
      <c r="Y42" s="191">
        <f t="shared" si="15"/>
        <v>6</v>
      </c>
      <c r="Z42" s="191">
        <f t="shared" si="15"/>
        <v>3</v>
      </c>
    </row>
    <row r="43" spans="1:29" x14ac:dyDescent="0.2">
      <c r="A43" s="239">
        <f t="shared" si="9"/>
        <v>16</v>
      </c>
      <c r="B43" s="181">
        <f t="shared" si="0"/>
        <v>406.4</v>
      </c>
      <c r="C43" s="229">
        <f t="shared" si="10"/>
        <v>4.7572224000000003E-3</v>
      </c>
      <c r="D43" s="126">
        <f t="shared" si="11"/>
        <v>0.16800000000000001</v>
      </c>
      <c r="E43" s="124">
        <f t="shared" si="1"/>
        <v>1.7554150656</v>
      </c>
      <c r="F43" s="125">
        <f t="shared" si="2"/>
        <v>61.992000000000004</v>
      </c>
      <c r="G43" s="124">
        <f t="shared" si="3"/>
        <v>0.59617698102069328</v>
      </c>
      <c r="H43" s="124">
        <f t="shared" si="12"/>
        <v>21.053826033333333</v>
      </c>
      <c r="I43" s="124">
        <f t="shared" si="4"/>
        <v>2.3515920466206937</v>
      </c>
      <c r="J43" s="124">
        <f t="shared" si="5"/>
        <v>83.045826033333341</v>
      </c>
      <c r="K43" s="124">
        <f t="shared" si="6"/>
        <v>30.979972854731098</v>
      </c>
      <c r="L43" s="124">
        <f t="shared" si="7"/>
        <v>1094.0492165333335</v>
      </c>
      <c r="M43" s="124">
        <f t="shared" si="8"/>
        <v>0.40639999999999998</v>
      </c>
      <c r="Q43" s="188" t="s">
        <v>81</v>
      </c>
      <c r="S43" s="6">
        <f>G17-S42</f>
        <v>44</v>
      </c>
      <c r="T43" s="10">
        <v>8</v>
      </c>
      <c r="W43" s="189">
        <f t="shared" si="14"/>
        <v>-1</v>
      </c>
      <c r="X43" s="188">
        <f t="shared" si="13"/>
        <v>-1</v>
      </c>
      <c r="Y43" s="191">
        <f t="shared" si="15"/>
        <v>5</v>
      </c>
      <c r="Z43" s="191">
        <f t="shared" si="15"/>
        <v>2</v>
      </c>
      <c r="AB43" s="177"/>
      <c r="AC43" s="222"/>
    </row>
    <row r="44" spans="1:29" x14ac:dyDescent="0.2">
      <c r="A44" s="239">
        <f t="shared" si="9"/>
        <v>15</v>
      </c>
      <c r="B44" s="181">
        <f t="shared" si="0"/>
        <v>381</v>
      </c>
      <c r="C44" s="229">
        <f t="shared" si="10"/>
        <v>5.4368256000000004E-3</v>
      </c>
      <c r="D44" s="126">
        <f t="shared" si="11"/>
        <v>0.192</v>
      </c>
      <c r="E44" s="124">
        <f t="shared" si="1"/>
        <v>2.0061886464000001</v>
      </c>
      <c r="F44" s="125">
        <f t="shared" si="2"/>
        <v>70.847999999999999</v>
      </c>
      <c r="G44" s="124">
        <f t="shared" si="3"/>
        <v>0.49586754870069333</v>
      </c>
      <c r="H44" s="124">
        <f t="shared" si="12"/>
        <v>17.511426033333333</v>
      </c>
      <c r="I44" s="124">
        <f t="shared" si="4"/>
        <v>2.5020561951006934</v>
      </c>
      <c r="J44" s="124">
        <f t="shared" si="5"/>
        <v>88.359426033333335</v>
      </c>
      <c r="K44" s="124">
        <f t="shared" si="6"/>
        <v>28.628380808110403</v>
      </c>
      <c r="L44" s="124">
        <f t="shared" si="7"/>
        <v>1011.0033905000001</v>
      </c>
      <c r="M44" s="124">
        <f t="shared" si="8"/>
        <v>0.38100000000000001</v>
      </c>
      <c r="Q44" s="188" t="s">
        <v>82</v>
      </c>
      <c r="S44" s="10">
        <v>1</v>
      </c>
      <c r="T44">
        <f>S42*0.5</f>
        <v>1</v>
      </c>
      <c r="W44" s="189">
        <f t="shared" si="14"/>
        <v>-1</v>
      </c>
      <c r="X44" s="188">
        <f t="shared" si="13"/>
        <v>-1</v>
      </c>
      <c r="Y44" s="191">
        <f t="shared" si="15"/>
        <v>4</v>
      </c>
      <c r="Z44" s="191">
        <f t="shared" si="15"/>
        <v>1</v>
      </c>
      <c r="AB44" s="223"/>
      <c r="AC44" s="222"/>
    </row>
    <row r="45" spans="1:29" x14ac:dyDescent="0.2">
      <c r="A45" s="239">
        <f t="shared" si="9"/>
        <v>14</v>
      </c>
      <c r="B45" s="181">
        <f t="shared" si="0"/>
        <v>355.59999999999997</v>
      </c>
      <c r="C45" s="229">
        <f t="shared" si="10"/>
        <v>6.3429632000000001E-3</v>
      </c>
      <c r="D45" s="126">
        <f t="shared" si="11"/>
        <v>0.224</v>
      </c>
      <c r="E45" s="124">
        <f t="shared" si="1"/>
        <v>2.3405534208000001</v>
      </c>
      <c r="F45" s="125">
        <f t="shared" si="2"/>
        <v>82.656000000000006</v>
      </c>
      <c r="G45" s="124">
        <f t="shared" si="3"/>
        <v>0.36212163894069327</v>
      </c>
      <c r="H45" s="124">
        <f t="shared" si="12"/>
        <v>12.788226033333331</v>
      </c>
      <c r="I45" s="124">
        <f t="shared" si="4"/>
        <v>2.7026750597406934</v>
      </c>
      <c r="J45" s="124">
        <f t="shared" si="5"/>
        <v>95.444226033333337</v>
      </c>
      <c r="K45" s="124">
        <f t="shared" si="6"/>
        <v>26.126324613009711</v>
      </c>
      <c r="L45" s="124">
        <f t="shared" si="7"/>
        <v>922.64396446666683</v>
      </c>
      <c r="M45" s="124">
        <f t="shared" si="8"/>
        <v>0.35559999999999997</v>
      </c>
      <c r="Q45" s="188" t="s">
        <v>83</v>
      </c>
      <c r="S45" s="10">
        <f>0/12</f>
        <v>0</v>
      </c>
      <c r="T45"/>
      <c r="W45" s="189">
        <f t="shared" si="14"/>
        <v>-1</v>
      </c>
      <c r="X45" s="188">
        <f t="shared" si="13"/>
        <v>-1</v>
      </c>
      <c r="Y45" s="191">
        <f t="shared" si="15"/>
        <v>3</v>
      </c>
      <c r="Z45" s="191">
        <f t="shared" si="15"/>
        <v>0</v>
      </c>
      <c r="AB45" s="177"/>
      <c r="AC45" s="222"/>
    </row>
    <row r="46" spans="1:29" x14ac:dyDescent="0.2">
      <c r="A46" s="239">
        <f t="shared" si="9"/>
        <v>13</v>
      </c>
      <c r="B46" s="181">
        <f t="shared" si="0"/>
        <v>330.2</v>
      </c>
      <c r="C46" s="229">
        <f t="shared" si="10"/>
        <v>6.6827647999999993E-3</v>
      </c>
      <c r="D46" s="126">
        <f t="shared" si="11"/>
        <v>0.23599999999999999</v>
      </c>
      <c r="E46" s="124">
        <f t="shared" si="1"/>
        <v>2.4659402111999995</v>
      </c>
      <c r="F46" s="125">
        <f t="shared" si="2"/>
        <v>87.083999999999989</v>
      </c>
      <c r="G46" s="124">
        <f t="shared" si="3"/>
        <v>0.31196692278069343</v>
      </c>
      <c r="H46" s="124">
        <f t="shared" si="12"/>
        <v>11.017026033333337</v>
      </c>
      <c r="I46" s="124">
        <f t="shared" si="4"/>
        <v>2.7779071339806931</v>
      </c>
      <c r="J46" s="124">
        <f t="shared" si="5"/>
        <v>98.101026033333326</v>
      </c>
      <c r="K46" s="124">
        <f t="shared" si="6"/>
        <v>23.423649553269016</v>
      </c>
      <c r="L46" s="124">
        <f t="shared" si="7"/>
        <v>827.19973843333344</v>
      </c>
      <c r="M46" s="124">
        <f t="shared" si="8"/>
        <v>0.33019999999999999</v>
      </c>
      <c r="Q46" s="188" t="s">
        <v>84</v>
      </c>
      <c r="S46" s="10">
        <f>(G16*U57+(2*S44)-S45)</f>
        <v>10</v>
      </c>
      <c r="T46"/>
      <c r="W46" s="189">
        <f t="shared" si="14"/>
        <v>-1</v>
      </c>
      <c r="X46" s="188">
        <f t="shared" si="13"/>
        <v>-1</v>
      </c>
      <c r="Y46" s="191">
        <f t="shared" si="15"/>
        <v>2</v>
      </c>
      <c r="Z46" s="191">
        <f t="shared" si="15"/>
        <v>-1</v>
      </c>
      <c r="AB46" s="177"/>
      <c r="AC46" s="222"/>
    </row>
    <row r="47" spans="1:29" x14ac:dyDescent="0.2">
      <c r="A47" s="239">
        <f t="shared" si="9"/>
        <v>12</v>
      </c>
      <c r="B47" s="181">
        <f t="shared" si="0"/>
        <v>304.79999999999995</v>
      </c>
      <c r="C47" s="229">
        <f t="shared" si="10"/>
        <v>7.1358335999999996E-3</v>
      </c>
      <c r="D47" s="126">
        <f t="shared" si="11"/>
        <v>0.252</v>
      </c>
      <c r="E47" s="124">
        <f t="shared" si="1"/>
        <v>2.6331225984</v>
      </c>
      <c r="F47" s="125">
        <f t="shared" si="2"/>
        <v>92.988</v>
      </c>
      <c r="G47" s="124">
        <f t="shared" si="3"/>
        <v>0.24509396790069332</v>
      </c>
      <c r="H47" s="124">
        <f t="shared" si="12"/>
        <v>8.6554260333333328</v>
      </c>
      <c r="I47" s="124">
        <f t="shared" si="4"/>
        <v>2.8782165663006931</v>
      </c>
      <c r="J47" s="124">
        <f t="shared" si="5"/>
        <v>101.64342603333333</v>
      </c>
      <c r="K47" s="124">
        <f t="shared" si="6"/>
        <v>20.645742419288322</v>
      </c>
      <c r="L47" s="124">
        <f t="shared" si="7"/>
        <v>729.09871240000007</v>
      </c>
      <c r="M47" s="124">
        <f t="shared" si="8"/>
        <v>0.30479999999999996</v>
      </c>
      <c r="Q47" s="188" t="s">
        <v>85</v>
      </c>
      <c r="S47" s="10">
        <f>((S50-2)*T42)+(2*8.25)+(2*1)</f>
        <v>186.5</v>
      </c>
      <c r="T47"/>
      <c r="W47" s="189">
        <f t="shared" si="14"/>
        <v>-1</v>
      </c>
      <c r="X47" s="188">
        <f t="shared" si="13"/>
        <v>-1</v>
      </c>
      <c r="Y47" s="191">
        <f t="shared" si="15"/>
        <v>1</v>
      </c>
      <c r="Z47" s="191">
        <f t="shared" si="15"/>
        <v>-2</v>
      </c>
      <c r="AB47" s="223"/>
      <c r="AC47" s="222"/>
    </row>
    <row r="48" spans="1:29" x14ac:dyDescent="0.2">
      <c r="A48" s="239">
        <f t="shared" si="9"/>
        <v>11</v>
      </c>
      <c r="B48" s="181">
        <f t="shared" si="0"/>
        <v>279.39999999999998</v>
      </c>
      <c r="C48" s="229">
        <f t="shared" si="10"/>
        <v>7.4756352000000005E-3</v>
      </c>
      <c r="D48" s="126">
        <f t="shared" si="11"/>
        <v>0.26400000000000001</v>
      </c>
      <c r="E48" s="124">
        <f t="shared" si="1"/>
        <v>2.7585093888000003</v>
      </c>
      <c r="F48" s="125">
        <f t="shared" si="2"/>
        <v>97.416000000000011</v>
      </c>
      <c r="G48" s="124">
        <f t="shared" si="3"/>
        <v>0.19493925174069321</v>
      </c>
      <c r="H48" s="124">
        <f t="shared" si="12"/>
        <v>6.8842260333333289</v>
      </c>
      <c r="I48" s="124">
        <f t="shared" si="4"/>
        <v>2.9534486405406937</v>
      </c>
      <c r="J48" s="124">
        <f t="shared" si="5"/>
        <v>104.30022603333335</v>
      </c>
      <c r="K48" s="124">
        <f t="shared" si="6"/>
        <v>17.767525852987628</v>
      </c>
      <c r="L48" s="124">
        <f t="shared" si="7"/>
        <v>627.45528636666677</v>
      </c>
      <c r="M48" s="124">
        <f t="shared" si="8"/>
        <v>0.27939999999999998</v>
      </c>
      <c r="Q48" s="189" t="s">
        <v>86</v>
      </c>
      <c r="R48" s="189"/>
      <c r="S48" s="199">
        <f>(S42*T42)+(S43*T43)+T44</f>
        <v>369</v>
      </c>
      <c r="W48" s="189">
        <f t="shared" si="14"/>
        <v>1</v>
      </c>
      <c r="X48" s="188">
        <f t="shared" si="13"/>
        <v>1</v>
      </c>
      <c r="Y48" s="191">
        <f t="shared" si="15"/>
        <v>0</v>
      </c>
      <c r="Z48" s="191">
        <f t="shared" si="15"/>
        <v>-3</v>
      </c>
      <c r="AB48" s="177"/>
      <c r="AC48" s="222"/>
    </row>
    <row r="49" spans="1:29" x14ac:dyDescent="0.2">
      <c r="A49" s="239">
        <f t="shared" si="9"/>
        <v>10</v>
      </c>
      <c r="B49" s="181">
        <f t="shared" si="0"/>
        <v>254</v>
      </c>
      <c r="C49" s="229">
        <f t="shared" si="10"/>
        <v>8.2685056E-3</v>
      </c>
      <c r="D49" s="126">
        <f t="shared" si="11"/>
        <v>0.29199999999999998</v>
      </c>
      <c r="E49" s="124">
        <f t="shared" si="1"/>
        <v>3.0510785663999997</v>
      </c>
      <c r="F49" s="125">
        <f t="shared" si="2"/>
        <v>107.74799999999999</v>
      </c>
      <c r="G49" s="124">
        <f t="shared" si="3"/>
        <v>7.7911580700693428E-2</v>
      </c>
      <c r="H49" s="124">
        <f t="shared" si="12"/>
        <v>2.7514260333333369</v>
      </c>
      <c r="I49" s="124">
        <f t="shared" si="4"/>
        <v>3.1289901471006929</v>
      </c>
      <c r="J49" s="124">
        <f t="shared" si="5"/>
        <v>110.49942603333332</v>
      </c>
      <c r="K49" s="124">
        <f t="shared" si="6"/>
        <v>14.814077212446934</v>
      </c>
      <c r="L49" s="124">
        <f t="shared" si="7"/>
        <v>523.15506033333338</v>
      </c>
      <c r="M49" s="124">
        <f t="shared" si="8"/>
        <v>0.254</v>
      </c>
      <c r="Q49" s="189" t="s">
        <v>87</v>
      </c>
      <c r="S49" s="4">
        <f>S47*S46</f>
        <v>1865</v>
      </c>
      <c r="T49" s="189">
        <f>S49*0.092903</f>
        <v>173.264095</v>
      </c>
      <c r="W49" s="189">
        <f t="shared" si="14"/>
        <v>2</v>
      </c>
      <c r="X49" s="188">
        <f t="shared" si="13"/>
        <v>2</v>
      </c>
      <c r="Y49" s="191">
        <f t="shared" si="15"/>
        <v>-1</v>
      </c>
      <c r="Z49" s="191">
        <f t="shared" si="15"/>
        <v>-4</v>
      </c>
      <c r="AB49" s="177"/>
      <c r="AC49" s="222"/>
    </row>
    <row r="50" spans="1:29" x14ac:dyDescent="0.2">
      <c r="A50" s="239">
        <f t="shared" si="9"/>
        <v>9</v>
      </c>
      <c r="B50" s="181">
        <f t="shared" si="0"/>
        <v>228.6</v>
      </c>
      <c r="C50" s="229">
        <f t="shared" si="10"/>
        <v>0</v>
      </c>
      <c r="D50" s="126">
        <f t="shared" si="11"/>
        <v>0</v>
      </c>
      <c r="E50" s="124">
        <f t="shared" si="1"/>
        <v>0</v>
      </c>
      <c r="F50" s="125">
        <f t="shared" si="2"/>
        <v>0</v>
      </c>
      <c r="G50" s="124">
        <f t="shared" si="3"/>
        <v>1.2983430072606934</v>
      </c>
      <c r="H50" s="124">
        <f t="shared" si="12"/>
        <v>45.850626033333334</v>
      </c>
      <c r="I50" s="124">
        <f t="shared" si="4"/>
        <v>1.2983430072606934</v>
      </c>
      <c r="J50" s="124">
        <f t="shared" si="5"/>
        <v>45.850626033333334</v>
      </c>
      <c r="K50" s="124">
        <f t="shared" si="6"/>
        <v>11.685087065346242</v>
      </c>
      <c r="L50" s="124">
        <f t="shared" si="7"/>
        <v>412.65563430000009</v>
      </c>
      <c r="M50" s="124">
        <f t="shared" si="8"/>
        <v>0.2286</v>
      </c>
      <c r="Q50" s="191">
        <f>G16</f>
        <v>2</v>
      </c>
      <c r="R50" s="188" t="s">
        <v>88</v>
      </c>
      <c r="S50" s="197">
        <f>G17/G16</f>
        <v>23</v>
      </c>
      <c r="W50" s="189">
        <f t="shared" si="14"/>
        <v>3</v>
      </c>
      <c r="X50" s="188">
        <f t="shared" si="13"/>
        <v>3</v>
      </c>
      <c r="Y50" s="191">
        <f t="shared" si="15"/>
        <v>-2</v>
      </c>
      <c r="Z50" s="191">
        <f t="shared" si="15"/>
        <v>-5</v>
      </c>
      <c r="AB50" s="177"/>
      <c r="AC50" s="222"/>
    </row>
    <row r="51" spans="1:29" x14ac:dyDescent="0.2">
      <c r="A51" s="239">
        <f t="shared" si="9"/>
        <v>8</v>
      </c>
      <c r="B51" s="181">
        <f t="shared" si="0"/>
        <v>203.2</v>
      </c>
      <c r="C51" s="229">
        <f t="shared" si="10"/>
        <v>0</v>
      </c>
      <c r="D51" s="126">
        <f t="shared" si="11"/>
        <v>0</v>
      </c>
      <c r="E51" s="124">
        <f t="shared" si="1"/>
        <v>0</v>
      </c>
      <c r="F51" s="125">
        <f t="shared" si="2"/>
        <v>0</v>
      </c>
      <c r="G51" s="124">
        <f t="shared" si="3"/>
        <v>1.2983430072606934</v>
      </c>
      <c r="H51" s="124">
        <f t="shared" si="12"/>
        <v>45.850626033333334</v>
      </c>
      <c r="I51" s="124">
        <f t="shared" si="4"/>
        <v>1.2983430072606934</v>
      </c>
      <c r="J51" s="124">
        <f t="shared" si="5"/>
        <v>45.850626033333334</v>
      </c>
      <c r="K51" s="124">
        <f t="shared" si="6"/>
        <v>10.386744058085549</v>
      </c>
      <c r="L51" s="124">
        <f t="shared" si="7"/>
        <v>366.80500826666673</v>
      </c>
      <c r="M51" s="124">
        <f t="shared" si="8"/>
        <v>0.20319999999999999</v>
      </c>
      <c r="W51" s="189">
        <f t="shared" si="14"/>
        <v>4</v>
      </c>
      <c r="X51" s="188">
        <f t="shared" si="13"/>
        <v>4</v>
      </c>
      <c r="Y51" s="191">
        <f t="shared" si="15"/>
        <v>-3</v>
      </c>
      <c r="Z51" s="191">
        <f t="shared" si="15"/>
        <v>-6</v>
      </c>
      <c r="AB51" s="177"/>
      <c r="AC51" s="222"/>
    </row>
    <row r="52" spans="1:29" ht="13.5" thickBot="1" x14ac:dyDescent="0.25">
      <c r="A52" s="239">
        <f t="shared" si="9"/>
        <v>7</v>
      </c>
      <c r="B52" s="181">
        <f t="shared" si="0"/>
        <v>177.79999999999998</v>
      </c>
      <c r="C52" s="229">
        <f t="shared" si="10"/>
        <v>0</v>
      </c>
      <c r="D52" s="126">
        <f t="shared" si="11"/>
        <v>0</v>
      </c>
      <c r="E52" s="124">
        <f t="shared" si="1"/>
        <v>0</v>
      </c>
      <c r="F52" s="125">
        <f t="shared" si="2"/>
        <v>0</v>
      </c>
      <c r="G52" s="124">
        <f t="shared" si="3"/>
        <v>1.2983430072606934</v>
      </c>
      <c r="H52" s="124">
        <f t="shared" si="12"/>
        <v>45.850626033333334</v>
      </c>
      <c r="I52" s="124">
        <f t="shared" si="4"/>
        <v>1.2983430072606934</v>
      </c>
      <c r="J52" s="124">
        <f t="shared" si="5"/>
        <v>45.850626033333334</v>
      </c>
      <c r="K52" s="124">
        <f t="shared" si="6"/>
        <v>9.0884010508248547</v>
      </c>
      <c r="L52" s="124">
        <f t="shared" si="7"/>
        <v>320.95438223333338</v>
      </c>
      <c r="M52" s="124">
        <f t="shared" si="8"/>
        <v>0.17779999999999999</v>
      </c>
      <c r="Q52" s="189"/>
      <c r="R52" s="189"/>
      <c r="W52" s="189">
        <f t="shared" si="14"/>
        <v>5</v>
      </c>
      <c r="X52" s="188">
        <f t="shared" si="13"/>
        <v>5</v>
      </c>
      <c r="Y52" s="191">
        <f t="shared" si="15"/>
        <v>-4</v>
      </c>
      <c r="Z52" s="191">
        <f t="shared" si="15"/>
        <v>-7</v>
      </c>
      <c r="AB52" s="174"/>
      <c r="AC52" s="240"/>
    </row>
    <row r="53" spans="1:29" x14ac:dyDescent="0.2">
      <c r="A53" s="239">
        <f t="shared" si="9"/>
        <v>6</v>
      </c>
      <c r="B53" s="181">
        <f t="shared" si="0"/>
        <v>152.39999999999998</v>
      </c>
      <c r="C53" s="229">
        <f t="shared" si="10"/>
        <v>0</v>
      </c>
      <c r="D53" s="126">
        <f t="shared" si="11"/>
        <v>0</v>
      </c>
      <c r="E53" s="124">
        <f t="shared" si="1"/>
        <v>0</v>
      </c>
      <c r="F53" s="125">
        <f t="shared" si="2"/>
        <v>0</v>
      </c>
      <c r="G53" s="124">
        <f t="shared" si="3"/>
        <v>1.2983430072606934</v>
      </c>
      <c r="H53" s="124">
        <f t="shared" si="12"/>
        <v>45.850626033333334</v>
      </c>
      <c r="I53" s="124">
        <f t="shared" si="4"/>
        <v>1.2983430072606934</v>
      </c>
      <c r="J53" s="124">
        <f t="shared" si="5"/>
        <v>45.850626033333334</v>
      </c>
      <c r="K53" s="124">
        <f t="shared" si="6"/>
        <v>7.7900580435641604</v>
      </c>
      <c r="L53" s="124">
        <f t="shared" si="7"/>
        <v>275.10375620000002</v>
      </c>
      <c r="M53" s="124">
        <f t="shared" si="8"/>
        <v>0.15239999999999998</v>
      </c>
      <c r="Q53" s="189"/>
      <c r="R53" s="189"/>
      <c r="U53" s="195" t="s">
        <v>89</v>
      </c>
      <c r="W53" s="189">
        <f t="shared" si="14"/>
        <v>6</v>
      </c>
      <c r="X53" s="188">
        <f t="shared" si="13"/>
        <v>6</v>
      </c>
      <c r="Y53" s="191">
        <f t="shared" ref="Y53:Z68" si="16">Y52-1</f>
        <v>-5</v>
      </c>
      <c r="Z53" s="191">
        <f t="shared" si="16"/>
        <v>-8</v>
      </c>
      <c r="AB53" s="283">
        <v>2E-3</v>
      </c>
      <c r="AC53" s="14">
        <v>1</v>
      </c>
    </row>
    <row r="54" spans="1:29" ht="13.5" customHeight="1" x14ac:dyDescent="0.2">
      <c r="A54" s="239">
        <f t="shared" si="9"/>
        <v>5</v>
      </c>
      <c r="B54" s="181">
        <f t="shared" si="0"/>
        <v>127</v>
      </c>
      <c r="C54" s="229">
        <f t="shared" si="10"/>
        <v>0</v>
      </c>
      <c r="D54" s="126">
        <f t="shared" si="11"/>
        <v>0</v>
      </c>
      <c r="E54" s="124">
        <f t="shared" si="1"/>
        <v>0</v>
      </c>
      <c r="F54" s="125">
        <f t="shared" si="2"/>
        <v>0</v>
      </c>
      <c r="G54" s="124">
        <f t="shared" si="3"/>
        <v>1.2983430072606934</v>
      </c>
      <c r="H54" s="124">
        <f t="shared" si="12"/>
        <v>45.850626033333334</v>
      </c>
      <c r="I54" s="124">
        <f t="shared" si="4"/>
        <v>1.2983430072606934</v>
      </c>
      <c r="J54" s="124">
        <f t="shared" si="5"/>
        <v>45.850626033333334</v>
      </c>
      <c r="K54" s="124">
        <f t="shared" si="6"/>
        <v>6.4917150363034661</v>
      </c>
      <c r="L54" s="124">
        <f t="shared" si="7"/>
        <v>229.25313016666666</v>
      </c>
      <c r="M54" s="124">
        <f t="shared" si="8"/>
        <v>0.127</v>
      </c>
      <c r="U54" s="196">
        <f>Y30+8.5+Z30</f>
        <v>29.5</v>
      </c>
      <c r="W54" s="189">
        <f t="shared" si="14"/>
        <v>7</v>
      </c>
      <c r="X54" s="188">
        <f t="shared" si="13"/>
        <v>7</v>
      </c>
      <c r="Y54" s="191">
        <f t="shared" si="16"/>
        <v>-6</v>
      </c>
      <c r="Z54" s="191">
        <f t="shared" si="16"/>
        <v>-9</v>
      </c>
      <c r="AB54" s="284">
        <v>6.4000000000000001E-2</v>
      </c>
      <c r="AC54" s="16">
        <v>2</v>
      </c>
    </row>
    <row r="55" spans="1:29" x14ac:dyDescent="0.2">
      <c r="A55" s="239">
        <f t="shared" si="9"/>
        <v>4</v>
      </c>
      <c r="B55" s="181">
        <f t="shared" si="0"/>
        <v>101.6</v>
      </c>
      <c r="C55" s="229">
        <f t="shared" si="10"/>
        <v>0</v>
      </c>
      <c r="D55" s="126">
        <f t="shared" si="11"/>
        <v>0</v>
      </c>
      <c r="E55" s="124">
        <f t="shared" si="1"/>
        <v>0</v>
      </c>
      <c r="F55" s="125">
        <f t="shared" si="2"/>
        <v>0</v>
      </c>
      <c r="G55" s="124">
        <f t="shared" si="3"/>
        <v>1.2983430072606934</v>
      </c>
      <c r="H55" s="124">
        <f t="shared" si="12"/>
        <v>45.850626033333334</v>
      </c>
      <c r="I55" s="124">
        <f t="shared" si="4"/>
        <v>1.2983430072606934</v>
      </c>
      <c r="J55" s="124">
        <f t="shared" si="5"/>
        <v>45.850626033333334</v>
      </c>
      <c r="K55" s="124">
        <f t="shared" si="6"/>
        <v>5.1933720290427736</v>
      </c>
      <c r="L55" s="124">
        <f t="shared" si="7"/>
        <v>183.40250413333334</v>
      </c>
      <c r="M55" s="124">
        <f t="shared" si="8"/>
        <v>0.1016</v>
      </c>
      <c r="T55" s="195" t="s">
        <v>16</v>
      </c>
      <c r="W55" s="189">
        <f t="shared" si="14"/>
        <v>8</v>
      </c>
      <c r="X55" s="188">
        <f t="shared" si="13"/>
        <v>8</v>
      </c>
      <c r="Y55" s="191">
        <f t="shared" si="16"/>
        <v>-7</v>
      </c>
      <c r="Z55" s="191">
        <f t="shared" si="16"/>
        <v>-10</v>
      </c>
      <c r="AB55" s="284">
        <v>0.16800000000000001</v>
      </c>
      <c r="AC55" s="16">
        <v>3</v>
      </c>
    </row>
    <row r="56" spans="1:29" x14ac:dyDescent="0.2">
      <c r="A56" s="239">
        <f t="shared" si="9"/>
        <v>3</v>
      </c>
      <c r="B56" s="181">
        <f t="shared" si="0"/>
        <v>76.199999999999989</v>
      </c>
      <c r="C56" s="229">
        <f t="shared" si="10"/>
        <v>0</v>
      </c>
      <c r="D56" s="126">
        <f t="shared" si="11"/>
        <v>0</v>
      </c>
      <c r="E56" s="124">
        <f t="shared" si="1"/>
        <v>0</v>
      </c>
      <c r="F56" s="125">
        <f t="shared" si="2"/>
        <v>0</v>
      </c>
      <c r="G56" s="124">
        <f t="shared" si="3"/>
        <v>1.2983430072606934</v>
      </c>
      <c r="H56" s="124">
        <f t="shared" si="12"/>
        <v>45.850626033333334</v>
      </c>
      <c r="I56" s="124">
        <f t="shared" si="4"/>
        <v>1.2983430072606934</v>
      </c>
      <c r="J56" s="124">
        <f t="shared" si="5"/>
        <v>45.850626033333334</v>
      </c>
      <c r="K56" s="124">
        <f t="shared" si="6"/>
        <v>3.8950290217820802</v>
      </c>
      <c r="L56" s="124">
        <f t="shared" si="7"/>
        <v>137.55187810000001</v>
      </c>
      <c r="M56" s="124">
        <f t="shared" si="8"/>
        <v>7.619999999999999E-2</v>
      </c>
      <c r="Q56" s="189"/>
      <c r="T56" s="195">
        <f>G18/100</f>
        <v>0.4</v>
      </c>
      <c r="U56" s="188" t="s">
        <v>90</v>
      </c>
      <c r="W56" s="189">
        <f t="shared" si="14"/>
        <v>8.5</v>
      </c>
      <c r="X56" s="188">
        <f t="shared" si="13"/>
        <v>9</v>
      </c>
      <c r="Y56" s="191">
        <f t="shared" si="16"/>
        <v>-8</v>
      </c>
      <c r="Z56" s="191">
        <f t="shared" si="16"/>
        <v>-11</v>
      </c>
      <c r="AB56" s="284">
        <v>0.192</v>
      </c>
      <c r="AC56" s="16">
        <v>4</v>
      </c>
    </row>
    <row r="57" spans="1:29" x14ac:dyDescent="0.2">
      <c r="A57" s="239">
        <f t="shared" si="9"/>
        <v>2</v>
      </c>
      <c r="B57" s="181">
        <f t="shared" si="0"/>
        <v>50.8</v>
      </c>
      <c r="C57" s="229">
        <f t="shared" si="10"/>
        <v>0</v>
      </c>
      <c r="D57" s="126">
        <f t="shared" si="11"/>
        <v>0</v>
      </c>
      <c r="E57" s="124">
        <f t="shared" si="1"/>
        <v>0</v>
      </c>
      <c r="F57" s="125">
        <f t="shared" si="2"/>
        <v>0</v>
      </c>
      <c r="G57" s="124">
        <f t="shared" si="3"/>
        <v>1.2983430072606934</v>
      </c>
      <c r="H57" s="124">
        <f t="shared" si="12"/>
        <v>45.850626033333334</v>
      </c>
      <c r="I57" s="124">
        <f t="shared" si="4"/>
        <v>1.2983430072606934</v>
      </c>
      <c r="J57" s="124">
        <f t="shared" si="5"/>
        <v>45.850626033333334</v>
      </c>
      <c r="K57" s="124">
        <f t="shared" si="6"/>
        <v>2.5966860145213868</v>
      </c>
      <c r="L57" s="124">
        <f t="shared" si="7"/>
        <v>91.701252066666669</v>
      </c>
      <c r="M57" s="124">
        <f t="shared" si="8"/>
        <v>5.0799999999999998E-2</v>
      </c>
      <c r="Q57" s="189"/>
      <c r="U57" s="188">
        <v>4</v>
      </c>
      <c r="W57" s="189">
        <f t="shared" si="14"/>
        <v>-1</v>
      </c>
      <c r="X57" s="188">
        <f t="shared" si="13"/>
        <v>10</v>
      </c>
      <c r="Y57" s="191">
        <f t="shared" si="16"/>
        <v>-9</v>
      </c>
      <c r="Z57" s="191">
        <f t="shared" si="16"/>
        <v>-12</v>
      </c>
      <c r="AB57" s="284">
        <v>0.224</v>
      </c>
      <c r="AC57" s="16">
        <v>5</v>
      </c>
    </row>
    <row r="58" spans="1:29" x14ac:dyDescent="0.2">
      <c r="A58" s="239">
        <f t="shared" si="9"/>
        <v>1</v>
      </c>
      <c r="B58" s="181">
        <f t="shared" si="0"/>
        <v>25.4</v>
      </c>
      <c r="C58" s="229">
        <f t="shared" si="10"/>
        <v>0</v>
      </c>
      <c r="D58" s="126">
        <f t="shared" si="11"/>
        <v>0</v>
      </c>
      <c r="E58" s="124">
        <f t="shared" si="1"/>
        <v>0</v>
      </c>
      <c r="F58" s="125">
        <f t="shared" si="2"/>
        <v>0</v>
      </c>
      <c r="G58" s="124">
        <f t="shared" si="3"/>
        <v>1.2983430072606934</v>
      </c>
      <c r="H58" s="124">
        <f t="shared" si="12"/>
        <v>45.850626033333334</v>
      </c>
      <c r="I58" s="124">
        <f t="shared" si="4"/>
        <v>1.2983430072606934</v>
      </c>
      <c r="J58" s="124">
        <f t="shared" si="5"/>
        <v>45.850626033333334</v>
      </c>
      <c r="K58" s="124">
        <f t="shared" si="6"/>
        <v>1.2983430072606934</v>
      </c>
      <c r="L58" s="124">
        <f t="shared" si="7"/>
        <v>45.850626033333334</v>
      </c>
      <c r="M58" s="124">
        <f t="shared" si="8"/>
        <v>2.5399999999999999E-2</v>
      </c>
      <c r="Q58" s="189"/>
      <c r="W58" s="189">
        <f t="shared" si="14"/>
        <v>-1</v>
      </c>
      <c r="X58" s="188">
        <f t="shared" si="13"/>
        <v>11</v>
      </c>
      <c r="Y58" s="191">
        <f t="shared" si="16"/>
        <v>-10</v>
      </c>
      <c r="Z58" s="191">
        <f t="shared" si="16"/>
        <v>-13</v>
      </c>
      <c r="AB58" s="284">
        <v>0.23599999999999999</v>
      </c>
      <c r="AC58" s="16">
        <v>6</v>
      </c>
    </row>
    <row r="59" spans="1:29" x14ac:dyDescent="0.2">
      <c r="A59" s="239">
        <f t="shared" si="9"/>
        <v>0</v>
      </c>
      <c r="B59" s="181">
        <f t="shared" si="0"/>
        <v>0</v>
      </c>
      <c r="C59" s="229">
        <f t="shared" si="10"/>
        <v>0</v>
      </c>
      <c r="D59" s="126">
        <f t="shared" si="11"/>
        <v>0</v>
      </c>
      <c r="E59" s="124">
        <f t="shared" si="1"/>
        <v>0</v>
      </c>
      <c r="F59" s="125">
        <f t="shared" si="2"/>
        <v>0</v>
      </c>
      <c r="G59" s="124">
        <f t="shared" si="3"/>
        <v>0</v>
      </c>
      <c r="H59" s="124">
        <f t="shared" si="12"/>
        <v>0</v>
      </c>
      <c r="I59" s="124">
        <f t="shared" si="4"/>
        <v>0</v>
      </c>
      <c r="J59" s="124">
        <f t="shared" si="5"/>
        <v>0</v>
      </c>
      <c r="K59" s="124">
        <f t="shared" si="6"/>
        <v>0</v>
      </c>
      <c r="L59" s="124">
        <f t="shared" si="7"/>
        <v>0</v>
      </c>
      <c r="M59" s="124">
        <f t="shared" si="8"/>
        <v>0</v>
      </c>
      <c r="Q59" s="189"/>
      <c r="W59" s="189">
        <f t="shared" si="14"/>
        <v>-1</v>
      </c>
      <c r="X59" s="188">
        <f t="shared" si="13"/>
        <v>12</v>
      </c>
      <c r="Y59" s="191">
        <f t="shared" si="16"/>
        <v>-11</v>
      </c>
      <c r="Z59" s="191">
        <f t="shared" si="16"/>
        <v>-14</v>
      </c>
      <c r="AB59" s="284">
        <v>0.252</v>
      </c>
      <c r="AC59" s="16">
        <v>7</v>
      </c>
    </row>
    <row r="60" spans="1:29" x14ac:dyDescent="0.2">
      <c r="A60" s="239">
        <f t="shared" si="9"/>
        <v>-1</v>
      </c>
      <c r="B60" s="181">
        <f t="shared" si="0"/>
        <v>-25.4</v>
      </c>
      <c r="C60" s="229" t="str">
        <f t="shared" si="10"/>
        <v/>
      </c>
      <c r="D60" s="126" t="str">
        <f t="shared" si="11"/>
        <v/>
      </c>
      <c r="E60" s="124" t="str">
        <f t="shared" si="1"/>
        <v/>
      </c>
      <c r="F60" s="125" t="str">
        <f t="shared" si="2"/>
        <v/>
      </c>
      <c r="G60" s="124" t="str">
        <f t="shared" si="3"/>
        <v/>
      </c>
      <c r="H60" s="124" t="str">
        <f t="shared" si="12"/>
        <v/>
      </c>
      <c r="I60" s="124" t="str">
        <f t="shared" si="4"/>
        <v/>
      </c>
      <c r="J60" s="124" t="str">
        <f t="shared" si="5"/>
        <v/>
      </c>
      <c r="K60" s="124" t="str">
        <f t="shared" si="6"/>
        <v/>
      </c>
      <c r="L60" s="124" t="str">
        <f t="shared" si="7"/>
        <v/>
      </c>
      <c r="M60" s="124" t="str">
        <f t="shared" si="8"/>
        <v/>
      </c>
      <c r="Q60" s="189"/>
      <c r="W60" s="189">
        <f t="shared" si="14"/>
        <v>-1</v>
      </c>
      <c r="X60" s="188">
        <f t="shared" si="13"/>
        <v>13</v>
      </c>
      <c r="Y60" s="191">
        <f t="shared" si="16"/>
        <v>-12</v>
      </c>
      <c r="Z60" s="191">
        <f t="shared" si="16"/>
        <v>-15</v>
      </c>
      <c r="AB60" s="284">
        <v>0.26400000000000001</v>
      </c>
      <c r="AC60" s="16">
        <v>8</v>
      </c>
    </row>
    <row r="61" spans="1:29" ht="13.5" thickBot="1" x14ac:dyDescent="0.25">
      <c r="A61" s="239">
        <f t="shared" si="9"/>
        <v>-2</v>
      </c>
      <c r="B61" s="181">
        <f t="shared" si="0"/>
        <v>-50.8</v>
      </c>
      <c r="C61" s="229" t="str">
        <f t="shared" si="10"/>
        <v/>
      </c>
      <c r="D61" s="126" t="str">
        <f t="shared" si="11"/>
        <v/>
      </c>
      <c r="E61" s="124" t="str">
        <f t="shared" si="1"/>
        <v/>
      </c>
      <c r="F61" s="125" t="str">
        <f t="shared" si="2"/>
        <v/>
      </c>
      <c r="G61" s="124" t="str">
        <f t="shared" si="3"/>
        <v/>
      </c>
      <c r="H61" s="124" t="str">
        <f t="shared" si="12"/>
        <v/>
      </c>
      <c r="I61" s="124" t="str">
        <f t="shared" si="4"/>
        <v/>
      </c>
      <c r="J61" s="124" t="str">
        <f t="shared" si="5"/>
        <v/>
      </c>
      <c r="K61" s="124" t="str">
        <f t="shared" si="6"/>
        <v/>
      </c>
      <c r="L61" s="124" t="str">
        <f t="shared" si="7"/>
        <v/>
      </c>
      <c r="M61" s="124" t="str">
        <f t="shared" si="8"/>
        <v/>
      </c>
      <c r="W61" s="189">
        <f t="shared" si="14"/>
        <v>-1</v>
      </c>
      <c r="X61" s="188">
        <f t="shared" si="13"/>
        <v>14</v>
      </c>
      <c r="Y61" s="191">
        <f t="shared" si="16"/>
        <v>-13</v>
      </c>
      <c r="Z61" s="191">
        <f t="shared" si="16"/>
        <v>-16</v>
      </c>
      <c r="AB61" s="285">
        <v>0.29199999999999998</v>
      </c>
      <c r="AC61" s="286">
        <v>8.5</v>
      </c>
    </row>
    <row r="62" spans="1:29" x14ac:dyDescent="0.2">
      <c r="A62" s="239">
        <f t="shared" si="9"/>
        <v>-3</v>
      </c>
      <c r="B62" s="181">
        <f t="shared" si="0"/>
        <v>-76.199999999999989</v>
      </c>
      <c r="C62" s="229" t="str">
        <f t="shared" si="10"/>
        <v/>
      </c>
      <c r="D62" s="126" t="str">
        <f t="shared" si="11"/>
        <v/>
      </c>
      <c r="E62" s="124" t="str">
        <f t="shared" si="1"/>
        <v/>
      </c>
      <c r="F62" s="125" t="str">
        <f t="shared" si="2"/>
        <v/>
      </c>
      <c r="G62" s="124" t="str">
        <f t="shared" si="3"/>
        <v/>
      </c>
      <c r="H62" s="124" t="str">
        <f t="shared" si="12"/>
        <v/>
      </c>
      <c r="I62" s="124" t="str">
        <f t="shared" si="4"/>
        <v/>
      </c>
      <c r="J62" s="124" t="str">
        <f t="shared" si="5"/>
        <v/>
      </c>
      <c r="K62" s="124" t="str">
        <f t="shared" si="6"/>
        <v/>
      </c>
      <c r="L62" s="124" t="str">
        <f t="shared" si="7"/>
        <v/>
      </c>
      <c r="M62" s="124" t="str">
        <f t="shared" si="8"/>
        <v/>
      </c>
      <c r="W62" s="189">
        <f t="shared" si="14"/>
        <v>-1</v>
      </c>
      <c r="X62" s="188">
        <f t="shared" si="13"/>
        <v>15</v>
      </c>
      <c r="Y62" s="191">
        <f t="shared" si="16"/>
        <v>-14</v>
      </c>
      <c r="Z62" s="191">
        <f t="shared" si="16"/>
        <v>-17</v>
      </c>
    </row>
    <row r="63" spans="1:29" x14ac:dyDescent="0.2">
      <c r="A63" s="239">
        <f t="shared" si="9"/>
        <v>-4</v>
      </c>
      <c r="B63" s="181">
        <f t="shared" si="0"/>
        <v>-101.6</v>
      </c>
      <c r="C63" s="229" t="str">
        <f t="shared" si="10"/>
        <v/>
      </c>
      <c r="D63" s="126" t="str">
        <f t="shared" si="11"/>
        <v/>
      </c>
      <c r="E63" s="124" t="str">
        <f t="shared" si="1"/>
        <v/>
      </c>
      <c r="F63" s="125" t="str">
        <f t="shared" si="2"/>
        <v/>
      </c>
      <c r="G63" s="124" t="str">
        <f t="shared" si="3"/>
        <v/>
      </c>
      <c r="H63" s="124" t="str">
        <f t="shared" si="12"/>
        <v/>
      </c>
      <c r="I63" s="124" t="str">
        <f t="shared" si="4"/>
        <v/>
      </c>
      <c r="J63" s="124" t="str">
        <f t="shared" si="5"/>
        <v/>
      </c>
      <c r="K63" s="124" t="str">
        <f t="shared" si="6"/>
        <v/>
      </c>
      <c r="L63" s="124" t="str">
        <f t="shared" si="7"/>
        <v/>
      </c>
      <c r="M63" s="124" t="str">
        <f t="shared" si="8"/>
        <v/>
      </c>
      <c r="W63" s="189">
        <f t="shared" si="14"/>
        <v>-1</v>
      </c>
      <c r="X63" s="188">
        <f t="shared" si="13"/>
        <v>16</v>
      </c>
      <c r="Y63" s="191">
        <f t="shared" si="16"/>
        <v>-15</v>
      </c>
      <c r="Z63" s="191">
        <f t="shared" si="16"/>
        <v>-18</v>
      </c>
    </row>
    <row r="64" spans="1:29" x14ac:dyDescent="0.2">
      <c r="A64" s="239">
        <f t="shared" si="9"/>
        <v>-5</v>
      </c>
      <c r="B64" s="181">
        <f t="shared" si="0"/>
        <v>-127</v>
      </c>
      <c r="C64" s="229" t="str">
        <f t="shared" si="10"/>
        <v/>
      </c>
      <c r="D64" s="126" t="str">
        <f t="shared" si="11"/>
        <v/>
      </c>
      <c r="E64" s="124" t="str">
        <f t="shared" si="1"/>
        <v/>
      </c>
      <c r="F64" s="125" t="str">
        <f t="shared" si="2"/>
        <v/>
      </c>
      <c r="G64" s="124" t="str">
        <f t="shared" si="3"/>
        <v/>
      </c>
      <c r="H64" s="124" t="str">
        <f t="shared" si="12"/>
        <v/>
      </c>
      <c r="I64" s="124" t="str">
        <f t="shared" si="4"/>
        <v/>
      </c>
      <c r="J64" s="124" t="str">
        <f t="shared" si="5"/>
        <v/>
      </c>
      <c r="K64" s="124" t="str">
        <f t="shared" si="6"/>
        <v/>
      </c>
      <c r="L64" s="124" t="str">
        <f t="shared" si="7"/>
        <v/>
      </c>
      <c r="M64" s="124" t="str">
        <f t="shared" si="8"/>
        <v/>
      </c>
      <c r="W64" s="189">
        <f t="shared" si="14"/>
        <v>-1</v>
      </c>
      <c r="X64" s="188">
        <f t="shared" si="13"/>
        <v>17</v>
      </c>
      <c r="Y64" s="191">
        <f t="shared" si="16"/>
        <v>-16</v>
      </c>
      <c r="Z64" s="191">
        <f t="shared" si="16"/>
        <v>-19</v>
      </c>
    </row>
    <row r="65" spans="1:26" x14ac:dyDescent="0.2">
      <c r="A65" s="239">
        <f t="shared" si="9"/>
        <v>-6</v>
      </c>
      <c r="B65" s="181">
        <f t="shared" si="0"/>
        <v>-152.39999999999998</v>
      </c>
      <c r="C65" s="229" t="str">
        <f t="shared" si="10"/>
        <v/>
      </c>
      <c r="D65" s="126" t="str">
        <f t="shared" si="11"/>
        <v/>
      </c>
      <c r="E65" s="124" t="str">
        <f t="shared" si="1"/>
        <v/>
      </c>
      <c r="F65" s="125" t="str">
        <f t="shared" si="2"/>
        <v/>
      </c>
      <c r="G65" s="124" t="str">
        <f t="shared" si="3"/>
        <v/>
      </c>
      <c r="H65" s="124" t="str">
        <f t="shared" si="12"/>
        <v/>
      </c>
      <c r="I65" s="124" t="str">
        <f t="shared" si="4"/>
        <v/>
      </c>
      <c r="J65" s="124" t="str">
        <f t="shared" si="5"/>
        <v/>
      </c>
      <c r="K65" s="124" t="str">
        <f t="shared" si="6"/>
        <v/>
      </c>
      <c r="L65" s="124" t="str">
        <f t="shared" si="7"/>
        <v/>
      </c>
      <c r="M65" s="124" t="str">
        <f t="shared" si="8"/>
        <v/>
      </c>
      <c r="W65" s="189">
        <f t="shared" si="14"/>
        <v>-1</v>
      </c>
      <c r="X65" s="188">
        <f t="shared" si="13"/>
        <v>18</v>
      </c>
      <c r="Y65" s="191">
        <f t="shared" si="16"/>
        <v>-17</v>
      </c>
      <c r="Z65" s="191">
        <f t="shared" si="16"/>
        <v>-20</v>
      </c>
    </row>
    <row r="66" spans="1:26" x14ac:dyDescent="0.2">
      <c r="A66" s="239">
        <f t="shared" si="9"/>
        <v>-7</v>
      </c>
      <c r="B66" s="181">
        <f t="shared" si="0"/>
        <v>-177.79999999999998</v>
      </c>
      <c r="C66" s="229" t="str">
        <f t="shared" si="10"/>
        <v/>
      </c>
      <c r="D66" s="126" t="str">
        <f t="shared" si="11"/>
        <v/>
      </c>
      <c r="E66" s="124" t="str">
        <f t="shared" si="1"/>
        <v/>
      </c>
      <c r="F66" s="125" t="str">
        <f t="shared" si="2"/>
        <v/>
      </c>
      <c r="G66" s="124" t="str">
        <f t="shared" si="3"/>
        <v/>
      </c>
      <c r="H66" s="124" t="str">
        <f t="shared" si="12"/>
        <v/>
      </c>
      <c r="I66" s="124" t="str">
        <f t="shared" si="4"/>
        <v/>
      </c>
      <c r="J66" s="124" t="str">
        <f t="shared" si="5"/>
        <v/>
      </c>
      <c r="K66" s="124" t="str">
        <f t="shared" si="6"/>
        <v/>
      </c>
      <c r="L66" s="124" t="str">
        <f t="shared" si="7"/>
        <v/>
      </c>
      <c r="M66" s="124" t="str">
        <f t="shared" si="8"/>
        <v/>
      </c>
      <c r="W66" s="189">
        <f t="shared" si="14"/>
        <v>-1</v>
      </c>
      <c r="X66" s="188">
        <f t="shared" si="13"/>
        <v>19</v>
      </c>
      <c r="Y66" s="191">
        <f t="shared" si="16"/>
        <v>-18</v>
      </c>
      <c r="Z66" s="191">
        <f t="shared" si="16"/>
        <v>-21</v>
      </c>
    </row>
    <row r="67" spans="1:26" x14ac:dyDescent="0.2">
      <c r="A67" s="239">
        <f t="shared" si="9"/>
        <v>-8</v>
      </c>
      <c r="B67" s="181">
        <f t="shared" si="0"/>
        <v>-203.2</v>
      </c>
      <c r="C67" s="229" t="str">
        <f t="shared" si="10"/>
        <v/>
      </c>
      <c r="D67" s="126" t="str">
        <f t="shared" si="11"/>
        <v/>
      </c>
      <c r="E67" s="124" t="str">
        <f t="shared" si="1"/>
        <v/>
      </c>
      <c r="F67" s="125" t="str">
        <f t="shared" si="2"/>
        <v/>
      </c>
      <c r="G67" s="124" t="str">
        <f t="shared" si="3"/>
        <v/>
      </c>
      <c r="H67" s="124" t="str">
        <f t="shared" si="12"/>
        <v/>
      </c>
      <c r="I67" s="124" t="str">
        <f t="shared" si="4"/>
        <v/>
      </c>
      <c r="J67" s="124" t="str">
        <f t="shared" si="5"/>
        <v/>
      </c>
      <c r="K67" s="124" t="str">
        <f t="shared" si="6"/>
        <v/>
      </c>
      <c r="L67" s="124" t="str">
        <f t="shared" si="7"/>
        <v/>
      </c>
      <c r="M67" s="124" t="str">
        <f t="shared" si="8"/>
        <v/>
      </c>
      <c r="W67" s="189">
        <f t="shared" si="14"/>
        <v>-1</v>
      </c>
      <c r="X67" s="188">
        <f t="shared" si="13"/>
        <v>20</v>
      </c>
      <c r="Y67" s="191">
        <f t="shared" si="16"/>
        <v>-19</v>
      </c>
      <c r="Z67" s="191">
        <f t="shared" si="16"/>
        <v>-22</v>
      </c>
    </row>
    <row r="68" spans="1:26" x14ac:dyDescent="0.2">
      <c r="A68" s="239">
        <f t="shared" si="9"/>
        <v>-9</v>
      </c>
      <c r="B68" s="181">
        <f t="shared" si="0"/>
        <v>-228.6</v>
      </c>
      <c r="C68" s="229" t="str">
        <f t="shared" si="10"/>
        <v/>
      </c>
      <c r="D68" s="126" t="str">
        <f t="shared" si="11"/>
        <v/>
      </c>
      <c r="E68" s="124" t="str">
        <f t="shared" si="1"/>
        <v/>
      </c>
      <c r="F68" s="125" t="str">
        <f t="shared" si="2"/>
        <v/>
      </c>
      <c r="G68" s="124" t="str">
        <f t="shared" si="3"/>
        <v/>
      </c>
      <c r="H68" s="124" t="str">
        <f t="shared" si="12"/>
        <v/>
      </c>
      <c r="I68" s="124" t="str">
        <f t="shared" si="4"/>
        <v/>
      </c>
      <c r="J68" s="124" t="str">
        <f t="shared" si="5"/>
        <v/>
      </c>
      <c r="K68" s="124" t="str">
        <f t="shared" si="6"/>
        <v/>
      </c>
      <c r="L68" s="124" t="str">
        <f t="shared" si="7"/>
        <v/>
      </c>
      <c r="M68" s="124" t="str">
        <f t="shared" si="8"/>
        <v/>
      </c>
      <c r="W68" s="189">
        <f t="shared" si="14"/>
        <v>-1</v>
      </c>
      <c r="X68" s="188">
        <f t="shared" si="13"/>
        <v>21</v>
      </c>
      <c r="Y68" s="191">
        <f t="shared" si="16"/>
        <v>-20</v>
      </c>
      <c r="Z68" s="191">
        <f t="shared" si="16"/>
        <v>-23</v>
      </c>
    </row>
    <row r="69" spans="1:26" x14ac:dyDescent="0.2">
      <c r="A69" s="239">
        <f t="shared" si="9"/>
        <v>-10</v>
      </c>
      <c r="B69" s="181">
        <f t="shared" si="0"/>
        <v>-254</v>
      </c>
      <c r="C69" s="229" t="str">
        <f t="shared" si="10"/>
        <v/>
      </c>
      <c r="D69" s="126" t="str">
        <f t="shared" si="11"/>
        <v/>
      </c>
      <c r="E69" s="124" t="str">
        <f t="shared" si="1"/>
        <v/>
      </c>
      <c r="F69" s="125" t="str">
        <f t="shared" si="2"/>
        <v/>
      </c>
      <c r="G69" s="124" t="str">
        <f t="shared" si="3"/>
        <v/>
      </c>
      <c r="H69" s="124" t="str">
        <f t="shared" si="12"/>
        <v/>
      </c>
      <c r="I69" s="124" t="str">
        <f t="shared" si="4"/>
        <v/>
      </c>
      <c r="J69" s="124" t="str">
        <f t="shared" si="5"/>
        <v/>
      </c>
      <c r="K69" s="124" t="str">
        <f t="shared" si="6"/>
        <v/>
      </c>
      <c r="L69" s="124" t="str">
        <f t="shared" si="7"/>
        <v/>
      </c>
      <c r="M69" s="124" t="str">
        <f t="shared" si="8"/>
        <v/>
      </c>
      <c r="W69" s="189">
        <f t="shared" si="14"/>
        <v>-1</v>
      </c>
      <c r="X69" s="188">
        <f t="shared" si="13"/>
        <v>22</v>
      </c>
      <c r="Y69" s="191">
        <f t="shared" ref="Y69:Z84" si="17">Y68-1</f>
        <v>-21</v>
      </c>
      <c r="Z69" s="191">
        <f t="shared" si="17"/>
        <v>-24</v>
      </c>
    </row>
    <row r="70" spans="1:26" x14ac:dyDescent="0.2">
      <c r="A70" s="239">
        <f t="shared" si="9"/>
        <v>-11</v>
      </c>
      <c r="B70" s="181">
        <f t="shared" si="0"/>
        <v>-279.39999999999998</v>
      </c>
      <c r="C70" s="229" t="str">
        <f t="shared" si="10"/>
        <v/>
      </c>
      <c r="D70" s="126" t="str">
        <f t="shared" si="11"/>
        <v/>
      </c>
      <c r="E70" s="124" t="str">
        <f t="shared" si="1"/>
        <v/>
      </c>
      <c r="F70" s="125" t="str">
        <f t="shared" si="2"/>
        <v/>
      </c>
      <c r="G70" s="124" t="str">
        <f t="shared" si="3"/>
        <v/>
      </c>
      <c r="H70" s="124" t="str">
        <f t="shared" si="12"/>
        <v/>
      </c>
      <c r="I70" s="124" t="str">
        <f t="shared" si="4"/>
        <v/>
      </c>
      <c r="J70" s="124" t="str">
        <f t="shared" si="5"/>
        <v/>
      </c>
      <c r="K70" s="124" t="str">
        <f t="shared" si="6"/>
        <v/>
      </c>
      <c r="L70" s="124" t="str">
        <f t="shared" si="7"/>
        <v/>
      </c>
      <c r="M70" s="124" t="str">
        <f t="shared" si="8"/>
        <v/>
      </c>
      <c r="W70" s="189">
        <f t="shared" si="14"/>
        <v>-1</v>
      </c>
      <c r="X70" s="188">
        <f t="shared" si="13"/>
        <v>23</v>
      </c>
      <c r="Y70" s="191">
        <f t="shared" si="17"/>
        <v>-22</v>
      </c>
      <c r="Z70" s="191">
        <f t="shared" si="17"/>
        <v>-25</v>
      </c>
    </row>
    <row r="71" spans="1:26" x14ac:dyDescent="0.2">
      <c r="A71" s="239">
        <f t="shared" si="9"/>
        <v>-12</v>
      </c>
      <c r="B71" s="181">
        <f t="shared" si="0"/>
        <v>-304.79999999999995</v>
      </c>
      <c r="C71" s="229" t="str">
        <f t="shared" si="10"/>
        <v/>
      </c>
      <c r="D71" s="126" t="str">
        <f t="shared" si="11"/>
        <v/>
      </c>
      <c r="E71" s="124" t="str">
        <f t="shared" si="1"/>
        <v/>
      </c>
      <c r="F71" s="125" t="str">
        <f t="shared" si="2"/>
        <v/>
      </c>
      <c r="G71" s="124" t="str">
        <f t="shared" si="3"/>
        <v/>
      </c>
      <c r="H71" s="124" t="str">
        <f t="shared" si="12"/>
        <v/>
      </c>
      <c r="I71" s="124" t="str">
        <f t="shared" si="4"/>
        <v/>
      </c>
      <c r="J71" s="124" t="str">
        <f t="shared" si="5"/>
        <v/>
      </c>
      <c r="K71" s="124" t="str">
        <f t="shared" si="6"/>
        <v/>
      </c>
      <c r="L71" s="124" t="str">
        <f t="shared" si="7"/>
        <v/>
      </c>
      <c r="M71" s="124" t="str">
        <f t="shared" si="8"/>
        <v/>
      </c>
      <c r="W71" s="189">
        <f t="shared" si="14"/>
        <v>-1</v>
      </c>
      <c r="X71" s="188">
        <f t="shared" si="13"/>
        <v>24</v>
      </c>
      <c r="Y71" s="191">
        <f t="shared" si="17"/>
        <v>-23</v>
      </c>
      <c r="Z71" s="191">
        <f t="shared" si="17"/>
        <v>-26</v>
      </c>
    </row>
    <row r="72" spans="1:26" x14ac:dyDescent="0.2">
      <c r="A72" s="239">
        <f t="shared" ref="A72:A135" si="18">IF(W78=0,0,IF(A71="","",IF(W78=1,A71-0.5,A71-1)))</f>
        <v>-13</v>
      </c>
      <c r="B72" s="181">
        <f t="shared" si="0"/>
        <v>-330.2</v>
      </c>
      <c r="C72" s="229" t="str">
        <f t="shared" si="10"/>
        <v/>
      </c>
      <c r="D72" s="126" t="str">
        <f t="shared" si="11"/>
        <v/>
      </c>
      <c r="E72" s="124" t="str">
        <f t="shared" si="1"/>
        <v/>
      </c>
      <c r="F72" s="125" t="str">
        <f t="shared" si="2"/>
        <v/>
      </c>
      <c r="G72" s="124" t="str">
        <f t="shared" si="3"/>
        <v/>
      </c>
      <c r="H72" s="124" t="str">
        <f t="shared" si="12"/>
        <v/>
      </c>
      <c r="I72" s="124" t="str">
        <f t="shared" si="4"/>
        <v/>
      </c>
      <c r="J72" s="124" t="str">
        <f t="shared" si="5"/>
        <v/>
      </c>
      <c r="K72" s="124" t="str">
        <f t="shared" si="6"/>
        <v/>
      </c>
      <c r="L72" s="124" t="str">
        <f t="shared" si="7"/>
        <v/>
      </c>
      <c r="M72" s="124" t="str">
        <f t="shared" si="8"/>
        <v/>
      </c>
      <c r="W72" s="189">
        <f t="shared" si="14"/>
        <v>-1</v>
      </c>
      <c r="X72" s="188">
        <f t="shared" si="13"/>
        <v>25</v>
      </c>
      <c r="Y72" s="191">
        <f t="shared" si="17"/>
        <v>-24</v>
      </c>
      <c r="Z72" s="191">
        <f t="shared" si="17"/>
        <v>-27</v>
      </c>
    </row>
    <row r="73" spans="1:26" x14ac:dyDescent="0.2">
      <c r="A73" s="239">
        <f t="shared" si="18"/>
        <v>-14</v>
      </c>
      <c r="B73" s="181">
        <f t="shared" si="0"/>
        <v>-355.59999999999997</v>
      </c>
      <c r="C73" s="229" t="str">
        <f t="shared" si="10"/>
        <v/>
      </c>
      <c r="D73" s="126" t="str">
        <f t="shared" si="11"/>
        <v/>
      </c>
      <c r="E73" s="124" t="str">
        <f t="shared" si="1"/>
        <v/>
      </c>
      <c r="F73" s="125" t="str">
        <f t="shared" si="2"/>
        <v/>
      </c>
      <c r="G73" s="124" t="str">
        <f t="shared" si="3"/>
        <v/>
      </c>
      <c r="H73" s="124" t="str">
        <f t="shared" si="12"/>
        <v/>
      </c>
      <c r="I73" s="124" t="str">
        <f t="shared" si="4"/>
        <v/>
      </c>
      <c r="J73" s="124" t="str">
        <f t="shared" si="5"/>
        <v/>
      </c>
      <c r="K73" s="124" t="str">
        <f t="shared" si="6"/>
        <v/>
      </c>
      <c r="L73" s="124" t="str">
        <f t="shared" si="7"/>
        <v/>
      </c>
      <c r="M73" s="124" t="str">
        <f t="shared" si="8"/>
        <v/>
      </c>
      <c r="W73" s="189">
        <f t="shared" si="14"/>
        <v>-1</v>
      </c>
      <c r="X73" s="188">
        <f t="shared" si="13"/>
        <v>26</v>
      </c>
      <c r="Y73" s="191">
        <f t="shared" si="17"/>
        <v>-25</v>
      </c>
      <c r="Z73" s="191">
        <f t="shared" si="17"/>
        <v>-28</v>
      </c>
    </row>
    <row r="74" spans="1:26" x14ac:dyDescent="0.2">
      <c r="A74" s="239">
        <f t="shared" si="18"/>
        <v>-15</v>
      </c>
      <c r="B74" s="181">
        <f t="shared" si="0"/>
        <v>-381</v>
      </c>
      <c r="C74" s="229" t="str">
        <f t="shared" si="10"/>
        <v/>
      </c>
      <c r="D74" s="126" t="str">
        <f t="shared" si="11"/>
        <v/>
      </c>
      <c r="E74" s="124" t="str">
        <f t="shared" si="1"/>
        <v/>
      </c>
      <c r="F74" s="125" t="str">
        <f t="shared" si="2"/>
        <v/>
      </c>
      <c r="G74" s="124" t="str">
        <f t="shared" si="3"/>
        <v/>
      </c>
      <c r="H74" s="124" t="str">
        <f t="shared" si="12"/>
        <v/>
      </c>
      <c r="I74" s="124" t="str">
        <f t="shared" si="4"/>
        <v/>
      </c>
      <c r="J74" s="124" t="str">
        <f t="shared" si="5"/>
        <v/>
      </c>
      <c r="K74" s="124" t="str">
        <f t="shared" si="6"/>
        <v/>
      </c>
      <c r="L74" s="124" t="str">
        <f t="shared" si="7"/>
        <v/>
      </c>
      <c r="M74" s="124" t="str">
        <f t="shared" si="8"/>
        <v/>
      </c>
      <c r="W74" s="189">
        <f t="shared" si="14"/>
        <v>-1</v>
      </c>
      <c r="X74" s="188">
        <f t="shared" si="13"/>
        <v>27</v>
      </c>
      <c r="Y74" s="191">
        <f t="shared" si="17"/>
        <v>-26</v>
      </c>
      <c r="Z74" s="191">
        <f t="shared" si="17"/>
        <v>-29</v>
      </c>
    </row>
    <row r="75" spans="1:26" x14ac:dyDescent="0.2">
      <c r="A75" s="239">
        <f t="shared" si="18"/>
        <v>-16</v>
      </c>
      <c r="B75" s="181">
        <f t="shared" si="0"/>
        <v>-406.4</v>
      </c>
      <c r="C75" s="229" t="str">
        <f t="shared" si="10"/>
        <v/>
      </c>
      <c r="D75" s="126" t="str">
        <f t="shared" si="11"/>
        <v/>
      </c>
      <c r="E75" s="124" t="str">
        <f t="shared" si="1"/>
        <v/>
      </c>
      <c r="F75" s="125" t="str">
        <f t="shared" si="2"/>
        <v/>
      </c>
      <c r="G75" s="124" t="str">
        <f t="shared" si="3"/>
        <v/>
      </c>
      <c r="H75" s="124" t="str">
        <f t="shared" si="12"/>
        <v/>
      </c>
      <c r="I75" s="124" t="str">
        <f t="shared" si="4"/>
        <v/>
      </c>
      <c r="J75" s="124" t="str">
        <f t="shared" si="5"/>
        <v/>
      </c>
      <c r="K75" s="124" t="str">
        <f t="shared" si="6"/>
        <v/>
      </c>
      <c r="L75" s="124" t="str">
        <f t="shared" si="7"/>
        <v/>
      </c>
      <c r="M75" s="124" t="str">
        <f t="shared" si="8"/>
        <v/>
      </c>
      <c r="W75" s="189">
        <f t="shared" si="14"/>
        <v>-1</v>
      </c>
      <c r="X75" s="188">
        <f t="shared" si="13"/>
        <v>28</v>
      </c>
      <c r="Y75" s="191">
        <f t="shared" si="17"/>
        <v>-27</v>
      </c>
      <c r="Z75" s="191">
        <f t="shared" si="17"/>
        <v>-30</v>
      </c>
    </row>
    <row r="76" spans="1:26" x14ac:dyDescent="0.2">
      <c r="A76" s="239">
        <f t="shared" si="18"/>
        <v>-17</v>
      </c>
      <c r="B76" s="181">
        <f t="shared" si="0"/>
        <v>-431.79999999999995</v>
      </c>
      <c r="C76" s="229" t="str">
        <f t="shared" si="10"/>
        <v/>
      </c>
      <c r="D76" s="126" t="str">
        <f t="shared" si="11"/>
        <v/>
      </c>
      <c r="E76" s="124" t="str">
        <f t="shared" si="1"/>
        <v/>
      </c>
      <c r="F76" s="125" t="str">
        <f t="shared" si="2"/>
        <v/>
      </c>
      <c r="G76" s="124" t="str">
        <f t="shared" si="3"/>
        <v/>
      </c>
      <c r="H76" s="124" t="str">
        <f t="shared" si="12"/>
        <v/>
      </c>
      <c r="I76" s="124" t="str">
        <f t="shared" si="4"/>
        <v/>
      </c>
      <c r="J76" s="124" t="str">
        <f t="shared" si="5"/>
        <v/>
      </c>
      <c r="K76" s="124" t="str">
        <f t="shared" si="6"/>
        <v/>
      </c>
      <c r="L76" s="124" t="str">
        <f t="shared" si="7"/>
        <v/>
      </c>
      <c r="M76" s="124" t="str">
        <f t="shared" si="8"/>
        <v/>
      </c>
      <c r="W76" s="189">
        <f t="shared" si="14"/>
        <v>-1</v>
      </c>
      <c r="X76" s="188">
        <f t="shared" si="13"/>
        <v>29</v>
      </c>
      <c r="Y76" s="191">
        <f t="shared" si="17"/>
        <v>-28</v>
      </c>
      <c r="Z76" s="191">
        <f t="shared" si="17"/>
        <v>-31</v>
      </c>
    </row>
    <row r="77" spans="1:26" x14ac:dyDescent="0.2">
      <c r="A77" s="239">
        <f t="shared" si="18"/>
        <v>-18</v>
      </c>
      <c r="B77" s="181">
        <f t="shared" si="0"/>
        <v>-457.2</v>
      </c>
      <c r="C77" s="229" t="str">
        <f t="shared" si="10"/>
        <v/>
      </c>
      <c r="D77" s="126" t="str">
        <f t="shared" si="11"/>
        <v/>
      </c>
      <c r="E77" s="124" t="str">
        <f t="shared" si="1"/>
        <v/>
      </c>
      <c r="F77" s="125" t="str">
        <f t="shared" si="2"/>
        <v/>
      </c>
      <c r="G77" s="124" t="str">
        <f t="shared" si="3"/>
        <v/>
      </c>
      <c r="H77" s="124" t="str">
        <f t="shared" si="12"/>
        <v/>
      </c>
      <c r="I77" s="124" t="str">
        <f t="shared" si="4"/>
        <v/>
      </c>
      <c r="J77" s="124" t="str">
        <f t="shared" si="5"/>
        <v/>
      </c>
      <c r="K77" s="124" t="str">
        <f t="shared" si="6"/>
        <v/>
      </c>
      <c r="L77" s="124" t="str">
        <f t="shared" si="7"/>
        <v/>
      </c>
      <c r="M77" s="124" t="str">
        <f t="shared" si="8"/>
        <v/>
      </c>
      <c r="W77" s="189">
        <f t="shared" si="14"/>
        <v>-1</v>
      </c>
      <c r="X77" s="188">
        <f t="shared" si="13"/>
        <v>30</v>
      </c>
      <c r="Y77" s="191">
        <f t="shared" si="17"/>
        <v>-29</v>
      </c>
      <c r="Z77" s="191">
        <f t="shared" si="17"/>
        <v>-32</v>
      </c>
    </row>
    <row r="78" spans="1:26" x14ac:dyDescent="0.2">
      <c r="A78" s="239">
        <f t="shared" si="18"/>
        <v>-19</v>
      </c>
      <c r="B78" s="181">
        <f t="shared" si="0"/>
        <v>-482.59999999999997</v>
      </c>
      <c r="C78" s="229" t="str">
        <f t="shared" si="10"/>
        <v/>
      </c>
      <c r="D78" s="126" t="str">
        <f t="shared" si="11"/>
        <v/>
      </c>
      <c r="E78" s="124" t="str">
        <f t="shared" si="1"/>
        <v/>
      </c>
      <c r="F78" s="125" t="str">
        <f t="shared" si="2"/>
        <v/>
      </c>
      <c r="G78" s="124" t="str">
        <f t="shared" si="3"/>
        <v/>
      </c>
      <c r="H78" s="124" t="str">
        <f t="shared" si="12"/>
        <v/>
      </c>
      <c r="I78" s="124" t="str">
        <f t="shared" si="4"/>
        <v/>
      </c>
      <c r="J78" s="124" t="str">
        <f t="shared" si="5"/>
        <v/>
      </c>
      <c r="K78" s="124" t="str">
        <f t="shared" si="6"/>
        <v/>
      </c>
      <c r="L78" s="124" t="str">
        <f t="shared" si="7"/>
        <v/>
      </c>
      <c r="M78" s="124" t="str">
        <f t="shared" si="8"/>
        <v/>
      </c>
      <c r="W78" s="189">
        <f t="shared" si="14"/>
        <v>-1</v>
      </c>
      <c r="X78" s="188">
        <f t="shared" si="13"/>
        <v>31</v>
      </c>
      <c r="Y78" s="191">
        <f t="shared" si="17"/>
        <v>-30</v>
      </c>
      <c r="Z78" s="191">
        <f t="shared" si="17"/>
        <v>-33</v>
      </c>
    </row>
    <row r="79" spans="1:26" x14ac:dyDescent="0.2">
      <c r="A79" s="239">
        <f t="shared" si="18"/>
        <v>-20</v>
      </c>
      <c r="B79" s="181">
        <f t="shared" si="0"/>
        <v>-508</v>
      </c>
      <c r="C79" s="229" t="str">
        <f t="shared" si="10"/>
        <v/>
      </c>
      <c r="D79" s="126" t="str">
        <f t="shared" si="11"/>
        <v/>
      </c>
      <c r="E79" s="124" t="str">
        <f t="shared" si="1"/>
        <v/>
      </c>
      <c r="F79" s="125" t="str">
        <f t="shared" si="2"/>
        <v/>
      </c>
      <c r="G79" s="124" t="str">
        <f t="shared" si="3"/>
        <v/>
      </c>
      <c r="H79" s="124" t="str">
        <f t="shared" si="12"/>
        <v/>
      </c>
      <c r="I79" s="124" t="str">
        <f t="shared" si="4"/>
        <v/>
      </c>
      <c r="J79" s="124" t="str">
        <f t="shared" si="5"/>
        <v/>
      </c>
      <c r="K79" s="124" t="str">
        <f t="shared" si="6"/>
        <v/>
      </c>
      <c r="L79" s="124" t="str">
        <f t="shared" si="7"/>
        <v/>
      </c>
      <c r="M79" s="124" t="str">
        <f t="shared" si="8"/>
        <v/>
      </c>
      <c r="W79" s="189">
        <f t="shared" si="14"/>
        <v>-1</v>
      </c>
      <c r="X79" s="188">
        <f t="shared" si="13"/>
        <v>32</v>
      </c>
      <c r="Y79" s="191">
        <f t="shared" si="17"/>
        <v>-31</v>
      </c>
      <c r="Z79" s="191">
        <f t="shared" si="17"/>
        <v>-34</v>
      </c>
    </row>
    <row r="80" spans="1:26" x14ac:dyDescent="0.2">
      <c r="A80" s="239">
        <f t="shared" si="18"/>
        <v>-21</v>
      </c>
      <c r="B80" s="181">
        <f t="shared" si="0"/>
        <v>-533.4</v>
      </c>
      <c r="C80" s="229" t="str">
        <f t="shared" si="10"/>
        <v/>
      </c>
      <c r="D80" s="126" t="str">
        <f t="shared" si="11"/>
        <v/>
      </c>
      <c r="E80" s="124" t="str">
        <f t="shared" si="1"/>
        <v/>
      </c>
      <c r="F80" s="125" t="str">
        <f t="shared" si="2"/>
        <v/>
      </c>
      <c r="G80" s="124" t="str">
        <f t="shared" si="3"/>
        <v/>
      </c>
      <c r="H80" s="124" t="str">
        <f t="shared" si="12"/>
        <v/>
      </c>
      <c r="I80" s="124" t="str">
        <f t="shared" si="4"/>
        <v/>
      </c>
      <c r="J80" s="124" t="str">
        <f t="shared" si="5"/>
        <v/>
      </c>
      <c r="K80" s="124" t="str">
        <f t="shared" si="6"/>
        <v/>
      </c>
      <c r="L80" s="124" t="str">
        <f t="shared" si="7"/>
        <v/>
      </c>
      <c r="M80" s="124" t="str">
        <f t="shared" si="8"/>
        <v/>
      </c>
      <c r="W80" s="189">
        <f t="shared" si="14"/>
        <v>-1</v>
      </c>
      <c r="X80" s="188">
        <f t="shared" si="13"/>
        <v>33</v>
      </c>
      <c r="Y80" s="191">
        <f t="shared" si="17"/>
        <v>-32</v>
      </c>
      <c r="Z80" s="191">
        <f t="shared" si="17"/>
        <v>-35</v>
      </c>
    </row>
    <row r="81" spans="1:26" x14ac:dyDescent="0.2">
      <c r="A81" s="239">
        <f t="shared" si="18"/>
        <v>-22</v>
      </c>
      <c r="B81" s="181">
        <f t="shared" si="0"/>
        <v>-558.79999999999995</v>
      </c>
      <c r="C81" s="229" t="str">
        <f t="shared" si="10"/>
        <v/>
      </c>
      <c r="D81" s="126" t="str">
        <f t="shared" si="11"/>
        <v/>
      </c>
      <c r="E81" s="124" t="str">
        <f t="shared" si="1"/>
        <v/>
      </c>
      <c r="F81" s="125" t="str">
        <f t="shared" si="2"/>
        <v/>
      </c>
      <c r="G81" s="124" t="str">
        <f t="shared" si="3"/>
        <v/>
      </c>
      <c r="H81" s="124" t="str">
        <f t="shared" si="12"/>
        <v/>
      </c>
      <c r="I81" s="124" t="str">
        <f t="shared" si="4"/>
        <v/>
      </c>
      <c r="J81" s="124" t="str">
        <f t="shared" si="5"/>
        <v/>
      </c>
      <c r="K81" s="124" t="str">
        <f t="shared" si="6"/>
        <v/>
      </c>
      <c r="L81" s="124" t="str">
        <f t="shared" si="7"/>
        <v/>
      </c>
      <c r="M81" s="124" t="str">
        <f t="shared" si="8"/>
        <v/>
      </c>
      <c r="W81" s="189">
        <f t="shared" si="14"/>
        <v>-1</v>
      </c>
      <c r="X81" s="188">
        <f t="shared" si="13"/>
        <v>34</v>
      </c>
      <c r="Y81" s="191">
        <f t="shared" si="17"/>
        <v>-33</v>
      </c>
      <c r="Z81" s="191">
        <f t="shared" si="17"/>
        <v>-36</v>
      </c>
    </row>
    <row r="82" spans="1:26" x14ac:dyDescent="0.2">
      <c r="A82" s="239">
        <f t="shared" si="18"/>
        <v>-23</v>
      </c>
      <c r="B82" s="181">
        <f t="shared" si="0"/>
        <v>-584.19999999999993</v>
      </c>
      <c r="C82" s="229" t="str">
        <f t="shared" si="10"/>
        <v/>
      </c>
      <c r="D82" s="126" t="str">
        <f t="shared" si="11"/>
        <v/>
      </c>
      <c r="E82" s="124" t="str">
        <f t="shared" si="1"/>
        <v/>
      </c>
      <c r="F82" s="125" t="str">
        <f t="shared" si="2"/>
        <v/>
      </c>
      <c r="G82" s="124" t="str">
        <f t="shared" si="3"/>
        <v/>
      </c>
      <c r="H82" s="124" t="str">
        <f t="shared" si="12"/>
        <v/>
      </c>
      <c r="I82" s="124" t="str">
        <f t="shared" si="4"/>
        <v/>
      </c>
      <c r="J82" s="124" t="str">
        <f t="shared" si="5"/>
        <v/>
      </c>
      <c r="K82" s="124" t="str">
        <f t="shared" si="6"/>
        <v/>
      </c>
      <c r="L82" s="124" t="str">
        <f t="shared" si="7"/>
        <v/>
      </c>
      <c r="M82" s="124" t="str">
        <f t="shared" si="8"/>
        <v/>
      </c>
      <c r="W82" s="189">
        <f t="shared" si="14"/>
        <v>-1</v>
      </c>
      <c r="X82" s="188">
        <f t="shared" si="13"/>
        <v>35</v>
      </c>
      <c r="Y82" s="191">
        <f t="shared" si="17"/>
        <v>-34</v>
      </c>
      <c r="Z82" s="191">
        <f t="shared" si="17"/>
        <v>-37</v>
      </c>
    </row>
    <row r="83" spans="1:26" x14ac:dyDescent="0.2">
      <c r="A83" s="239">
        <f t="shared" si="18"/>
        <v>-24</v>
      </c>
      <c r="B83" s="181">
        <f t="shared" si="0"/>
        <v>-609.59999999999991</v>
      </c>
      <c r="C83" s="229" t="str">
        <f t="shared" si="10"/>
        <v/>
      </c>
      <c r="D83" s="126" t="str">
        <f t="shared" si="11"/>
        <v/>
      </c>
      <c r="E83" s="124" t="str">
        <f t="shared" si="1"/>
        <v/>
      </c>
      <c r="F83" s="125" t="str">
        <f t="shared" si="2"/>
        <v/>
      </c>
      <c r="G83" s="124" t="str">
        <f t="shared" si="3"/>
        <v/>
      </c>
      <c r="H83" s="124" t="str">
        <f t="shared" si="12"/>
        <v/>
      </c>
      <c r="I83" s="124" t="str">
        <f t="shared" si="4"/>
        <v/>
      </c>
      <c r="J83" s="124" t="str">
        <f t="shared" si="5"/>
        <v/>
      </c>
      <c r="K83" s="124" t="str">
        <f t="shared" si="6"/>
        <v/>
      </c>
      <c r="L83" s="124" t="str">
        <f t="shared" si="7"/>
        <v/>
      </c>
      <c r="M83" s="124" t="str">
        <f t="shared" si="8"/>
        <v/>
      </c>
      <c r="W83" s="189">
        <f t="shared" si="14"/>
        <v>-1</v>
      </c>
      <c r="X83" s="188">
        <f t="shared" si="13"/>
        <v>36</v>
      </c>
      <c r="Y83" s="191">
        <f t="shared" si="17"/>
        <v>-35</v>
      </c>
      <c r="Z83" s="191">
        <f t="shared" si="17"/>
        <v>-38</v>
      </c>
    </row>
    <row r="84" spans="1:26" x14ac:dyDescent="0.2">
      <c r="A84" s="239">
        <f t="shared" si="18"/>
        <v>-25</v>
      </c>
      <c r="B84" s="181">
        <f t="shared" si="0"/>
        <v>-635</v>
      </c>
      <c r="C84" s="229" t="str">
        <f t="shared" si="10"/>
        <v/>
      </c>
      <c r="D84" s="126" t="str">
        <f t="shared" si="11"/>
        <v/>
      </c>
      <c r="E84" s="124" t="str">
        <f t="shared" si="1"/>
        <v/>
      </c>
      <c r="F84" s="125" t="str">
        <f t="shared" si="2"/>
        <v/>
      </c>
      <c r="G84" s="124" t="str">
        <f t="shared" si="3"/>
        <v/>
      </c>
      <c r="H84" s="124" t="str">
        <f t="shared" si="12"/>
        <v/>
      </c>
      <c r="I84" s="124" t="str">
        <f t="shared" si="4"/>
        <v/>
      </c>
      <c r="J84" s="124" t="str">
        <f t="shared" si="5"/>
        <v/>
      </c>
      <c r="K84" s="124" t="str">
        <f t="shared" si="6"/>
        <v/>
      </c>
      <c r="L84" s="124" t="str">
        <f t="shared" si="7"/>
        <v/>
      </c>
      <c r="M84" s="124" t="str">
        <f t="shared" si="8"/>
        <v/>
      </c>
      <c r="W84" s="189">
        <f t="shared" si="14"/>
        <v>-1</v>
      </c>
      <c r="X84" s="188">
        <f t="shared" si="13"/>
        <v>37</v>
      </c>
      <c r="Y84" s="191">
        <f t="shared" si="17"/>
        <v>-36</v>
      </c>
      <c r="Z84" s="191">
        <f t="shared" si="17"/>
        <v>-39</v>
      </c>
    </row>
    <row r="85" spans="1:26" x14ac:dyDescent="0.2">
      <c r="A85" s="239">
        <f t="shared" si="18"/>
        <v>-26</v>
      </c>
      <c r="B85" s="181">
        <f t="shared" si="0"/>
        <v>-660.4</v>
      </c>
      <c r="C85" s="229" t="str">
        <f t="shared" si="10"/>
        <v/>
      </c>
      <c r="D85" s="126" t="str">
        <f t="shared" si="11"/>
        <v/>
      </c>
      <c r="E85" s="124" t="str">
        <f t="shared" si="1"/>
        <v/>
      </c>
      <c r="F85" s="125" t="str">
        <f t="shared" si="2"/>
        <v/>
      </c>
      <c r="G85" s="124" t="str">
        <f t="shared" si="3"/>
        <v/>
      </c>
      <c r="H85" s="124" t="str">
        <f t="shared" si="12"/>
        <v/>
      </c>
      <c r="I85" s="124" t="str">
        <f t="shared" si="4"/>
        <v/>
      </c>
      <c r="J85" s="124" t="str">
        <f t="shared" si="5"/>
        <v/>
      </c>
      <c r="K85" s="124" t="str">
        <f t="shared" si="6"/>
        <v/>
      </c>
      <c r="L85" s="124" t="str">
        <f t="shared" si="7"/>
        <v/>
      </c>
      <c r="M85" s="124" t="str">
        <f t="shared" si="8"/>
        <v/>
      </c>
      <c r="W85" s="189">
        <f t="shared" si="14"/>
        <v>-1</v>
      </c>
      <c r="X85" s="188">
        <f t="shared" si="13"/>
        <v>38</v>
      </c>
      <c r="Y85" s="191">
        <f t="shared" ref="Y85:Z100" si="19">Y84-1</f>
        <v>-37</v>
      </c>
      <c r="Z85" s="191">
        <f t="shared" si="19"/>
        <v>-40</v>
      </c>
    </row>
    <row r="86" spans="1:26" x14ac:dyDescent="0.2">
      <c r="A86" s="239">
        <f t="shared" si="18"/>
        <v>-27</v>
      </c>
      <c r="B86" s="181">
        <f t="shared" si="0"/>
        <v>-685.8</v>
      </c>
      <c r="C86" s="229" t="str">
        <f t="shared" si="10"/>
        <v/>
      </c>
      <c r="D86" s="126" t="str">
        <f t="shared" si="11"/>
        <v/>
      </c>
      <c r="E86" s="124" t="str">
        <f t="shared" si="1"/>
        <v/>
      </c>
      <c r="F86" s="125" t="str">
        <f t="shared" si="2"/>
        <v/>
      </c>
      <c r="G86" s="124" t="str">
        <f t="shared" si="3"/>
        <v/>
      </c>
      <c r="H86" s="124" t="str">
        <f t="shared" si="12"/>
        <v/>
      </c>
      <c r="I86" s="124" t="str">
        <f t="shared" si="4"/>
        <v/>
      </c>
      <c r="J86" s="124" t="str">
        <f t="shared" si="5"/>
        <v/>
      </c>
      <c r="K86" s="124" t="str">
        <f t="shared" si="6"/>
        <v/>
      </c>
      <c r="L86" s="124" t="str">
        <f t="shared" si="7"/>
        <v/>
      </c>
      <c r="M86" s="124" t="str">
        <f t="shared" si="8"/>
        <v/>
      </c>
      <c r="W86" s="189">
        <f t="shared" si="14"/>
        <v>-1</v>
      </c>
      <c r="X86" s="188">
        <f t="shared" si="13"/>
        <v>39</v>
      </c>
      <c r="Y86" s="191">
        <f t="shared" si="19"/>
        <v>-38</v>
      </c>
      <c r="Z86" s="191">
        <f t="shared" si="19"/>
        <v>-41</v>
      </c>
    </row>
    <row r="87" spans="1:26" x14ac:dyDescent="0.2">
      <c r="A87" s="239">
        <f t="shared" si="18"/>
        <v>-28</v>
      </c>
      <c r="B87" s="181">
        <f t="shared" si="0"/>
        <v>-711.19999999999993</v>
      </c>
      <c r="C87" s="229" t="str">
        <f t="shared" si="10"/>
        <v/>
      </c>
      <c r="D87" s="126" t="str">
        <f t="shared" si="11"/>
        <v/>
      </c>
      <c r="E87" s="124" t="str">
        <f t="shared" si="1"/>
        <v/>
      </c>
      <c r="F87" s="125" t="str">
        <f t="shared" si="2"/>
        <v/>
      </c>
      <c r="G87" s="124" t="str">
        <f t="shared" si="3"/>
        <v/>
      </c>
      <c r="H87" s="124" t="str">
        <f t="shared" si="12"/>
        <v/>
      </c>
      <c r="I87" s="124" t="str">
        <f t="shared" si="4"/>
        <v/>
      </c>
      <c r="J87" s="124" t="str">
        <f t="shared" si="5"/>
        <v/>
      </c>
      <c r="K87" s="124" t="str">
        <f t="shared" si="6"/>
        <v/>
      </c>
      <c r="L87" s="124" t="str">
        <f t="shared" si="7"/>
        <v/>
      </c>
      <c r="M87" s="124" t="str">
        <f t="shared" si="8"/>
        <v/>
      </c>
      <c r="W87" s="189">
        <f t="shared" si="14"/>
        <v>-1</v>
      </c>
      <c r="X87" s="188">
        <f t="shared" si="13"/>
        <v>40</v>
      </c>
      <c r="Y87" s="191">
        <f t="shared" si="19"/>
        <v>-39</v>
      </c>
      <c r="Z87" s="191">
        <f t="shared" si="19"/>
        <v>-42</v>
      </c>
    </row>
    <row r="88" spans="1:26" x14ac:dyDescent="0.2">
      <c r="A88" s="239">
        <f t="shared" si="18"/>
        <v>-29</v>
      </c>
      <c r="B88" s="181">
        <f t="shared" si="0"/>
        <v>-736.59999999999991</v>
      </c>
      <c r="C88" s="229" t="str">
        <f t="shared" si="10"/>
        <v/>
      </c>
      <c r="D88" s="126" t="str">
        <f t="shared" si="11"/>
        <v/>
      </c>
      <c r="E88" s="124" t="str">
        <f t="shared" si="1"/>
        <v/>
      </c>
      <c r="F88" s="125" t="str">
        <f t="shared" si="2"/>
        <v/>
      </c>
      <c r="G88" s="124" t="str">
        <f t="shared" si="3"/>
        <v/>
      </c>
      <c r="H88" s="124" t="str">
        <f t="shared" si="12"/>
        <v/>
      </c>
      <c r="I88" s="124" t="str">
        <f t="shared" si="4"/>
        <v/>
      </c>
      <c r="J88" s="124" t="str">
        <f t="shared" si="5"/>
        <v/>
      </c>
      <c r="K88" s="124" t="str">
        <f t="shared" si="6"/>
        <v/>
      </c>
      <c r="L88" s="124" t="str">
        <f t="shared" si="7"/>
        <v/>
      </c>
      <c r="M88" s="124" t="str">
        <f t="shared" si="8"/>
        <v/>
      </c>
      <c r="W88" s="189">
        <f t="shared" si="14"/>
        <v>-1</v>
      </c>
      <c r="X88" s="188">
        <f t="shared" si="13"/>
        <v>41</v>
      </c>
      <c r="Y88" s="191">
        <f t="shared" si="19"/>
        <v>-40</v>
      </c>
      <c r="Z88" s="191">
        <f t="shared" si="19"/>
        <v>-43</v>
      </c>
    </row>
    <row r="89" spans="1:26" x14ac:dyDescent="0.2">
      <c r="A89" s="239">
        <f t="shared" si="18"/>
        <v>-30</v>
      </c>
      <c r="B89" s="181">
        <f t="shared" si="0"/>
        <v>-762</v>
      </c>
      <c r="C89" s="229" t="str">
        <f t="shared" si="10"/>
        <v/>
      </c>
      <c r="D89" s="126" t="str">
        <f t="shared" si="11"/>
        <v/>
      </c>
      <c r="E89" s="124" t="str">
        <f t="shared" si="1"/>
        <v/>
      </c>
      <c r="F89" s="125" t="str">
        <f t="shared" si="2"/>
        <v/>
      </c>
      <c r="G89" s="124" t="str">
        <f t="shared" si="3"/>
        <v/>
      </c>
      <c r="H89" s="124" t="str">
        <f t="shared" si="12"/>
        <v/>
      </c>
      <c r="I89" s="124" t="str">
        <f t="shared" si="4"/>
        <v/>
      </c>
      <c r="J89" s="124" t="str">
        <f t="shared" si="5"/>
        <v/>
      </c>
      <c r="K89" s="124" t="str">
        <f t="shared" si="6"/>
        <v/>
      </c>
      <c r="L89" s="124" t="str">
        <f t="shared" si="7"/>
        <v/>
      </c>
      <c r="M89" s="124" t="str">
        <f t="shared" si="8"/>
        <v/>
      </c>
      <c r="W89" s="189">
        <f t="shared" si="14"/>
        <v>-1</v>
      </c>
      <c r="X89" s="188">
        <f t="shared" si="13"/>
        <v>42</v>
      </c>
      <c r="Y89" s="191">
        <f t="shared" si="19"/>
        <v>-41</v>
      </c>
      <c r="Z89" s="191">
        <f t="shared" si="19"/>
        <v>-44</v>
      </c>
    </row>
    <row r="90" spans="1:26" x14ac:dyDescent="0.2">
      <c r="A90" s="239">
        <f t="shared" si="18"/>
        <v>-31</v>
      </c>
      <c r="B90" s="181">
        <f t="shared" si="0"/>
        <v>-787.4</v>
      </c>
      <c r="C90" s="229" t="str">
        <f t="shared" si="10"/>
        <v/>
      </c>
      <c r="D90" s="126" t="str">
        <f t="shared" si="11"/>
        <v/>
      </c>
      <c r="E90" s="124" t="str">
        <f t="shared" si="1"/>
        <v/>
      </c>
      <c r="F90" s="125" t="str">
        <f t="shared" si="2"/>
        <v/>
      </c>
      <c r="G90" s="124" t="str">
        <f t="shared" si="3"/>
        <v/>
      </c>
      <c r="H90" s="124" t="str">
        <f t="shared" si="12"/>
        <v/>
      </c>
      <c r="I90" s="124" t="str">
        <f t="shared" si="4"/>
        <v/>
      </c>
      <c r="J90" s="124" t="str">
        <f t="shared" si="5"/>
        <v/>
      </c>
      <c r="K90" s="124" t="str">
        <f t="shared" si="6"/>
        <v/>
      </c>
      <c r="L90" s="124" t="str">
        <f t="shared" si="7"/>
        <v/>
      </c>
      <c r="M90" s="124" t="str">
        <f t="shared" si="8"/>
        <v/>
      </c>
      <c r="W90" s="189">
        <f t="shared" si="14"/>
        <v>-1</v>
      </c>
      <c r="X90" s="188">
        <f t="shared" si="13"/>
        <v>43</v>
      </c>
      <c r="Y90" s="191">
        <f t="shared" si="19"/>
        <v>-42</v>
      </c>
      <c r="Z90" s="191">
        <f t="shared" si="19"/>
        <v>-45</v>
      </c>
    </row>
    <row r="91" spans="1:26" x14ac:dyDescent="0.2">
      <c r="A91" s="239">
        <f t="shared" si="18"/>
        <v>-32</v>
      </c>
      <c r="B91" s="181">
        <f t="shared" si="0"/>
        <v>-812.8</v>
      </c>
      <c r="C91" s="229" t="str">
        <f t="shared" si="10"/>
        <v/>
      </c>
      <c r="D91" s="126" t="str">
        <f t="shared" si="11"/>
        <v/>
      </c>
      <c r="E91" s="124" t="str">
        <f t="shared" si="1"/>
        <v/>
      </c>
      <c r="F91" s="125" t="str">
        <f t="shared" si="2"/>
        <v/>
      </c>
      <c r="G91" s="124" t="str">
        <f t="shared" si="3"/>
        <v/>
      </c>
      <c r="H91" s="124" t="str">
        <f t="shared" si="12"/>
        <v/>
      </c>
      <c r="I91" s="124" t="str">
        <f t="shared" si="4"/>
        <v/>
      </c>
      <c r="J91" s="124" t="str">
        <f t="shared" si="5"/>
        <v/>
      </c>
      <c r="K91" s="124" t="str">
        <f t="shared" si="6"/>
        <v/>
      </c>
      <c r="L91" s="124" t="str">
        <f t="shared" si="7"/>
        <v/>
      </c>
      <c r="M91" s="124" t="str">
        <f t="shared" si="8"/>
        <v/>
      </c>
      <c r="W91" s="189">
        <f t="shared" si="14"/>
        <v>-1</v>
      </c>
      <c r="X91" s="188">
        <f t="shared" si="13"/>
        <v>44</v>
      </c>
      <c r="Y91" s="191">
        <f t="shared" si="19"/>
        <v>-43</v>
      </c>
      <c r="Z91" s="191">
        <f t="shared" si="19"/>
        <v>-46</v>
      </c>
    </row>
    <row r="92" spans="1:26" x14ac:dyDescent="0.2">
      <c r="A92" s="239">
        <f t="shared" si="18"/>
        <v>-33</v>
      </c>
      <c r="B92" s="181">
        <f t="shared" si="0"/>
        <v>-838.19999999999993</v>
      </c>
      <c r="C92" s="229" t="str">
        <f t="shared" si="10"/>
        <v/>
      </c>
      <c r="D92" s="126" t="str">
        <f t="shared" si="11"/>
        <v/>
      </c>
      <c r="E92" s="124" t="str">
        <f t="shared" si="1"/>
        <v/>
      </c>
      <c r="F92" s="125" t="str">
        <f t="shared" si="2"/>
        <v/>
      </c>
      <c r="G92" s="124" t="str">
        <f t="shared" si="3"/>
        <v/>
      </c>
      <c r="H92" s="124" t="str">
        <f t="shared" si="12"/>
        <v/>
      </c>
      <c r="I92" s="124" t="str">
        <f t="shared" si="4"/>
        <v/>
      </c>
      <c r="J92" s="124" t="str">
        <f t="shared" si="5"/>
        <v/>
      </c>
      <c r="K92" s="124" t="str">
        <f t="shared" si="6"/>
        <v/>
      </c>
      <c r="L92" s="124" t="str">
        <f t="shared" si="7"/>
        <v/>
      </c>
      <c r="M92" s="124" t="str">
        <f t="shared" si="8"/>
        <v/>
      </c>
      <c r="W92" s="189">
        <f t="shared" si="14"/>
        <v>-1</v>
      </c>
      <c r="X92" s="188">
        <f t="shared" si="13"/>
        <v>45</v>
      </c>
      <c r="Y92" s="191">
        <f t="shared" si="19"/>
        <v>-44</v>
      </c>
      <c r="Z92" s="191">
        <f t="shared" si="19"/>
        <v>-47</v>
      </c>
    </row>
    <row r="93" spans="1:26" x14ac:dyDescent="0.2">
      <c r="A93" s="239">
        <f t="shared" si="18"/>
        <v>-34</v>
      </c>
      <c r="B93" s="181">
        <f t="shared" ref="B93:B156" si="20">A93*25.4</f>
        <v>-863.59999999999991</v>
      </c>
      <c r="C93" s="229" t="str">
        <f t="shared" si="10"/>
        <v/>
      </c>
      <c r="D93" s="126" t="str">
        <f t="shared" si="11"/>
        <v/>
      </c>
      <c r="E93" s="124" t="str">
        <f t="shared" ref="E93:E156" si="21">IF(A93=0,0,IF(A93&lt;0,"",F93*0.0283168))</f>
        <v/>
      </c>
      <c r="F93" s="125" t="str">
        <f t="shared" ref="F93:F156" si="22">IF(A93=0,0,IF(A93&lt;0,"",D93*$S$48))</f>
        <v/>
      </c>
      <c r="G93" s="124" t="str">
        <f t="shared" ref="G93:G156" si="23">IF(A93=0,0,IF(A93&lt;0,"",H93*0.0283168))</f>
        <v/>
      </c>
      <c r="H93" s="124" t="str">
        <f t="shared" si="12"/>
        <v/>
      </c>
      <c r="I93" s="124" t="str">
        <f t="shared" ref="I93:I156" si="24">IF(A93=0,0,IF(A93&lt;0,"",J93*0.0283168))</f>
        <v/>
      </c>
      <c r="J93" s="124" t="str">
        <f t="shared" ref="J93:J156" si="25">IF(A93=0,0,IF(A93&lt;0,"",F93+H93))</f>
        <v/>
      </c>
      <c r="K93" s="124" t="str">
        <f t="shared" ref="K93:K156" si="26">IF(A93=0,0,IF(A93&lt;0,"",L93*0.0283168))</f>
        <v/>
      </c>
      <c r="L93" s="124" t="str">
        <f t="shared" ref="L93:L156" si="27">IF(A93=0,0,IF(A93&lt;0,"",IF(A93=1,H93,J93+L94)))</f>
        <v/>
      </c>
      <c r="M93" s="124" t="str">
        <f t="shared" ref="M93:M156" si="28">IF(A93&lt;0,"",G$22+B93/1000)</f>
        <v/>
      </c>
      <c r="W93" s="189">
        <f t="shared" si="14"/>
        <v>-1</v>
      </c>
      <c r="X93" s="188">
        <f t="shared" si="13"/>
        <v>46</v>
      </c>
      <c r="Y93" s="191">
        <f t="shared" si="19"/>
        <v>-45</v>
      </c>
      <c r="Z93" s="191">
        <f t="shared" si="19"/>
        <v>-48</v>
      </c>
    </row>
    <row r="94" spans="1:26" x14ac:dyDescent="0.2">
      <c r="A94" s="239">
        <f t="shared" si="18"/>
        <v>-35</v>
      </c>
      <c r="B94" s="181">
        <f t="shared" si="20"/>
        <v>-889</v>
      </c>
      <c r="C94" s="229" t="str">
        <f t="shared" ref="C94:C157" si="29">IF(A94&lt;0,"",D94*0.0283168)</f>
        <v/>
      </c>
      <c r="D94" s="126" t="str">
        <f t="shared" ref="D94:D157" si="30">IF(A94&lt;0,"",IF(W101&gt;=1,LOOKUP(W101,AC$53:AC$61,AB$53:AB$61),0))</f>
        <v/>
      </c>
      <c r="E94" s="124" t="str">
        <f t="shared" si="21"/>
        <v/>
      </c>
      <c r="F94" s="125" t="str">
        <f t="shared" si="22"/>
        <v/>
      </c>
      <c r="G94" s="124" t="str">
        <f t="shared" si="23"/>
        <v/>
      </c>
      <c r="H94" s="124" t="str">
        <f t="shared" ref="H94:H157" si="31">IF(A94=0,0,IF(A94&lt;0,"",IF(D94=$AB$53,((S$37*0.5/12)-F94)*T$56,((S$37*1/12)-F94)*T$56)))</f>
        <v/>
      </c>
      <c r="I94" s="124" t="str">
        <f t="shared" si="24"/>
        <v/>
      </c>
      <c r="J94" s="124" t="str">
        <f t="shared" si="25"/>
        <v/>
      </c>
      <c r="K94" s="124" t="str">
        <f t="shared" si="26"/>
        <v/>
      </c>
      <c r="L94" s="124" t="str">
        <f t="shared" si="27"/>
        <v/>
      </c>
      <c r="M94" s="124" t="str">
        <f t="shared" si="28"/>
        <v/>
      </c>
      <c r="W94" s="189">
        <f t="shared" si="14"/>
        <v>-1</v>
      </c>
      <c r="X94" s="188">
        <f t="shared" si="13"/>
        <v>47</v>
      </c>
      <c r="Y94" s="191">
        <f t="shared" si="19"/>
        <v>-46</v>
      </c>
      <c r="Z94" s="191">
        <f t="shared" si="19"/>
        <v>-49</v>
      </c>
    </row>
    <row r="95" spans="1:26" x14ac:dyDescent="0.2">
      <c r="A95" s="239">
        <f t="shared" si="18"/>
        <v>-36</v>
      </c>
      <c r="B95" s="181">
        <f t="shared" si="20"/>
        <v>-914.4</v>
      </c>
      <c r="C95" s="229" t="str">
        <f t="shared" si="29"/>
        <v/>
      </c>
      <c r="D95" s="126" t="str">
        <f t="shared" si="30"/>
        <v/>
      </c>
      <c r="E95" s="124" t="str">
        <f t="shared" si="21"/>
        <v/>
      </c>
      <c r="F95" s="125" t="str">
        <f t="shared" si="22"/>
        <v/>
      </c>
      <c r="G95" s="124" t="str">
        <f t="shared" si="23"/>
        <v/>
      </c>
      <c r="H95" s="124" t="str">
        <f t="shared" si="31"/>
        <v/>
      </c>
      <c r="I95" s="124" t="str">
        <f t="shared" si="24"/>
        <v/>
      </c>
      <c r="J95" s="124" t="str">
        <f t="shared" si="25"/>
        <v/>
      </c>
      <c r="K95" s="124" t="str">
        <f t="shared" si="26"/>
        <v/>
      </c>
      <c r="L95" s="124" t="str">
        <f t="shared" si="27"/>
        <v/>
      </c>
      <c r="M95" s="124" t="str">
        <f t="shared" si="28"/>
        <v/>
      </c>
      <c r="W95" s="189">
        <f t="shared" si="14"/>
        <v>-1</v>
      </c>
      <c r="X95" s="188">
        <f t="shared" si="13"/>
        <v>48</v>
      </c>
      <c r="Y95" s="191">
        <f t="shared" si="19"/>
        <v>-47</v>
      </c>
      <c r="Z95" s="191">
        <f t="shared" si="19"/>
        <v>-50</v>
      </c>
    </row>
    <row r="96" spans="1:26" x14ac:dyDescent="0.2">
      <c r="A96" s="239">
        <f t="shared" si="18"/>
        <v>-37</v>
      </c>
      <c r="B96" s="181">
        <f t="shared" si="20"/>
        <v>-939.8</v>
      </c>
      <c r="C96" s="229" t="str">
        <f t="shared" si="29"/>
        <v/>
      </c>
      <c r="D96" s="126" t="str">
        <f t="shared" si="30"/>
        <v/>
      </c>
      <c r="E96" s="124" t="str">
        <f t="shared" si="21"/>
        <v/>
      </c>
      <c r="F96" s="125" t="str">
        <f t="shared" si="22"/>
        <v/>
      </c>
      <c r="G96" s="124" t="str">
        <f t="shared" si="23"/>
        <v/>
      </c>
      <c r="H96" s="124" t="str">
        <f t="shared" si="31"/>
        <v/>
      </c>
      <c r="I96" s="124" t="str">
        <f t="shared" si="24"/>
        <v/>
      </c>
      <c r="J96" s="124" t="str">
        <f t="shared" si="25"/>
        <v/>
      </c>
      <c r="K96" s="124" t="str">
        <f t="shared" si="26"/>
        <v/>
      </c>
      <c r="L96" s="124" t="str">
        <f t="shared" si="27"/>
        <v/>
      </c>
      <c r="M96" s="124" t="str">
        <f t="shared" si="28"/>
        <v/>
      </c>
      <c r="W96" s="189">
        <f t="shared" si="14"/>
        <v>-1</v>
      </c>
      <c r="X96" s="188">
        <f t="shared" si="13"/>
        <v>49</v>
      </c>
      <c r="Y96" s="191">
        <f t="shared" si="19"/>
        <v>-48</v>
      </c>
      <c r="Z96" s="191">
        <f t="shared" si="19"/>
        <v>-51</v>
      </c>
    </row>
    <row r="97" spans="1:26" x14ac:dyDescent="0.2">
      <c r="A97" s="239">
        <f t="shared" si="18"/>
        <v>-38</v>
      </c>
      <c r="B97" s="181">
        <f t="shared" si="20"/>
        <v>-965.19999999999993</v>
      </c>
      <c r="C97" s="229" t="str">
        <f t="shared" si="29"/>
        <v/>
      </c>
      <c r="D97" s="126" t="str">
        <f t="shared" si="30"/>
        <v/>
      </c>
      <c r="E97" s="124" t="str">
        <f t="shared" si="21"/>
        <v/>
      </c>
      <c r="F97" s="125" t="str">
        <f t="shared" si="22"/>
        <v/>
      </c>
      <c r="G97" s="124" t="str">
        <f t="shared" si="23"/>
        <v/>
      </c>
      <c r="H97" s="124" t="str">
        <f t="shared" si="31"/>
        <v/>
      </c>
      <c r="I97" s="124" t="str">
        <f t="shared" si="24"/>
        <v/>
      </c>
      <c r="J97" s="124" t="str">
        <f t="shared" si="25"/>
        <v/>
      </c>
      <c r="K97" s="124" t="str">
        <f t="shared" si="26"/>
        <v/>
      </c>
      <c r="L97" s="124" t="str">
        <f t="shared" si="27"/>
        <v/>
      </c>
      <c r="M97" s="124" t="str">
        <f t="shared" si="28"/>
        <v/>
      </c>
      <c r="W97" s="189">
        <f t="shared" si="14"/>
        <v>-1</v>
      </c>
      <c r="X97" s="188">
        <f t="shared" si="13"/>
        <v>50</v>
      </c>
      <c r="Y97" s="191">
        <f t="shared" si="19"/>
        <v>-49</v>
      </c>
      <c r="Z97" s="191">
        <f t="shared" si="19"/>
        <v>-52</v>
      </c>
    </row>
    <row r="98" spans="1:26" x14ac:dyDescent="0.2">
      <c r="A98" s="239">
        <f t="shared" si="18"/>
        <v>-39</v>
      </c>
      <c r="B98" s="181">
        <f t="shared" si="20"/>
        <v>-990.59999999999991</v>
      </c>
      <c r="C98" s="229" t="str">
        <f t="shared" si="29"/>
        <v/>
      </c>
      <c r="D98" s="126" t="str">
        <f t="shared" si="30"/>
        <v/>
      </c>
      <c r="E98" s="124" t="str">
        <f t="shared" si="21"/>
        <v/>
      </c>
      <c r="F98" s="125" t="str">
        <f t="shared" si="22"/>
        <v/>
      </c>
      <c r="G98" s="124" t="str">
        <f t="shared" si="23"/>
        <v/>
      </c>
      <c r="H98" s="124" t="str">
        <f t="shared" si="31"/>
        <v/>
      </c>
      <c r="I98" s="124" t="str">
        <f t="shared" si="24"/>
        <v/>
      </c>
      <c r="J98" s="124" t="str">
        <f t="shared" si="25"/>
        <v/>
      </c>
      <c r="K98" s="124" t="str">
        <f t="shared" si="26"/>
        <v/>
      </c>
      <c r="L98" s="124" t="str">
        <f t="shared" si="27"/>
        <v/>
      </c>
      <c r="M98" s="124" t="str">
        <f t="shared" si="28"/>
        <v/>
      </c>
      <c r="W98" s="189">
        <f t="shared" si="14"/>
        <v>-1</v>
      </c>
      <c r="X98" s="188">
        <f t="shared" si="13"/>
        <v>51</v>
      </c>
      <c r="Y98" s="191">
        <f t="shared" si="19"/>
        <v>-50</v>
      </c>
      <c r="Z98" s="191">
        <f t="shared" si="19"/>
        <v>-53</v>
      </c>
    </row>
    <row r="99" spans="1:26" x14ac:dyDescent="0.2">
      <c r="A99" s="239">
        <f t="shared" si="18"/>
        <v>-40</v>
      </c>
      <c r="B99" s="181">
        <f t="shared" si="20"/>
        <v>-1016</v>
      </c>
      <c r="C99" s="229" t="str">
        <f t="shared" si="29"/>
        <v/>
      </c>
      <c r="D99" s="126" t="str">
        <f t="shared" si="30"/>
        <v/>
      </c>
      <c r="E99" s="124" t="str">
        <f t="shared" si="21"/>
        <v/>
      </c>
      <c r="F99" s="125" t="str">
        <f t="shared" si="22"/>
        <v/>
      </c>
      <c r="G99" s="124" t="str">
        <f t="shared" si="23"/>
        <v/>
      </c>
      <c r="H99" s="124" t="str">
        <f t="shared" si="31"/>
        <v/>
      </c>
      <c r="I99" s="124" t="str">
        <f t="shared" si="24"/>
        <v/>
      </c>
      <c r="J99" s="124" t="str">
        <f t="shared" si="25"/>
        <v/>
      </c>
      <c r="K99" s="124" t="str">
        <f t="shared" si="26"/>
        <v/>
      </c>
      <c r="L99" s="124" t="str">
        <f t="shared" si="27"/>
        <v/>
      </c>
      <c r="M99" s="124" t="str">
        <f t="shared" si="28"/>
        <v/>
      </c>
      <c r="W99" s="189">
        <f t="shared" si="14"/>
        <v>-1</v>
      </c>
      <c r="X99" s="188">
        <f t="shared" si="13"/>
        <v>52</v>
      </c>
      <c r="Y99" s="191">
        <f t="shared" si="19"/>
        <v>-51</v>
      </c>
      <c r="Z99" s="191">
        <f t="shared" si="19"/>
        <v>-54</v>
      </c>
    </row>
    <row r="100" spans="1:26" x14ac:dyDescent="0.2">
      <c r="A100" s="239">
        <f t="shared" si="18"/>
        <v>-41</v>
      </c>
      <c r="B100" s="181">
        <f t="shared" si="20"/>
        <v>-1041.3999999999999</v>
      </c>
      <c r="C100" s="229" t="str">
        <f t="shared" si="29"/>
        <v/>
      </c>
      <c r="D100" s="126" t="str">
        <f t="shared" si="30"/>
        <v/>
      </c>
      <c r="E100" s="124" t="str">
        <f t="shared" si="21"/>
        <v/>
      </c>
      <c r="F100" s="125" t="str">
        <f t="shared" si="22"/>
        <v/>
      </c>
      <c r="G100" s="124" t="str">
        <f t="shared" si="23"/>
        <v/>
      </c>
      <c r="H100" s="124" t="str">
        <f t="shared" si="31"/>
        <v/>
      </c>
      <c r="I100" s="124" t="str">
        <f t="shared" si="24"/>
        <v/>
      </c>
      <c r="J100" s="124" t="str">
        <f t="shared" si="25"/>
        <v/>
      </c>
      <c r="K100" s="124" t="str">
        <f t="shared" si="26"/>
        <v/>
      </c>
      <c r="L100" s="124" t="str">
        <f t="shared" si="27"/>
        <v/>
      </c>
      <c r="M100" s="124" t="str">
        <f t="shared" si="28"/>
        <v/>
      </c>
      <c r="W100" s="189">
        <f t="shared" si="14"/>
        <v>-1</v>
      </c>
      <c r="X100" s="188">
        <f t="shared" ref="X100:X163" si="32">IF(X99&gt;=1,X99+1,IF(Y100=0,1,-1))</f>
        <v>53</v>
      </c>
      <c r="Y100" s="191">
        <f t="shared" si="19"/>
        <v>-52</v>
      </c>
      <c r="Z100" s="191">
        <f t="shared" si="19"/>
        <v>-55</v>
      </c>
    </row>
    <row r="101" spans="1:26" x14ac:dyDescent="0.2">
      <c r="A101" s="239">
        <f t="shared" si="18"/>
        <v>-42</v>
      </c>
      <c r="B101" s="181">
        <f t="shared" si="20"/>
        <v>-1066.8</v>
      </c>
      <c r="C101" s="229" t="str">
        <f t="shared" si="29"/>
        <v/>
      </c>
      <c r="D101" s="126" t="str">
        <f t="shared" si="30"/>
        <v/>
      </c>
      <c r="E101" s="124" t="str">
        <f t="shared" si="21"/>
        <v/>
      </c>
      <c r="F101" s="125" t="str">
        <f t="shared" si="22"/>
        <v/>
      </c>
      <c r="G101" s="124" t="str">
        <f t="shared" si="23"/>
        <v/>
      </c>
      <c r="H101" s="124" t="str">
        <f t="shared" si="31"/>
        <v/>
      </c>
      <c r="I101" s="124" t="str">
        <f t="shared" si="24"/>
        <v/>
      </c>
      <c r="J101" s="124" t="str">
        <f t="shared" si="25"/>
        <v/>
      </c>
      <c r="K101" s="124" t="str">
        <f t="shared" si="26"/>
        <v/>
      </c>
      <c r="L101" s="124" t="str">
        <f t="shared" si="27"/>
        <v/>
      </c>
      <c r="M101" s="124" t="str">
        <f t="shared" si="28"/>
        <v/>
      </c>
      <c r="W101" s="189">
        <f t="shared" ref="W101:W164" si="33">IF(AND(W100&gt;=1,W100&lt;8),W100+1,IF(Y101=0,1,IF(W100=8,W100+0.5,-1)))</f>
        <v>-1</v>
      </c>
      <c r="X101" s="188">
        <f t="shared" si="32"/>
        <v>54</v>
      </c>
      <c r="Y101" s="191">
        <f t="shared" ref="Y101:Z116" si="34">Y100-1</f>
        <v>-53</v>
      </c>
      <c r="Z101" s="191">
        <f t="shared" si="34"/>
        <v>-56</v>
      </c>
    </row>
    <row r="102" spans="1:26" x14ac:dyDescent="0.2">
      <c r="A102" s="239">
        <f t="shared" si="18"/>
        <v>-43</v>
      </c>
      <c r="B102" s="181">
        <f t="shared" si="20"/>
        <v>-1092.2</v>
      </c>
      <c r="C102" s="229" t="str">
        <f t="shared" si="29"/>
        <v/>
      </c>
      <c r="D102" s="126" t="str">
        <f t="shared" si="30"/>
        <v/>
      </c>
      <c r="E102" s="124" t="str">
        <f t="shared" si="21"/>
        <v/>
      </c>
      <c r="F102" s="125" t="str">
        <f t="shared" si="22"/>
        <v/>
      </c>
      <c r="G102" s="124" t="str">
        <f t="shared" si="23"/>
        <v/>
      </c>
      <c r="H102" s="124" t="str">
        <f t="shared" si="31"/>
        <v/>
      </c>
      <c r="I102" s="124" t="str">
        <f t="shared" si="24"/>
        <v/>
      </c>
      <c r="J102" s="124" t="str">
        <f t="shared" si="25"/>
        <v/>
      </c>
      <c r="K102" s="124" t="str">
        <f t="shared" si="26"/>
        <v/>
      </c>
      <c r="L102" s="124" t="str">
        <f t="shared" si="27"/>
        <v/>
      </c>
      <c r="M102" s="124" t="str">
        <f t="shared" si="28"/>
        <v/>
      </c>
      <c r="W102" s="189">
        <f t="shared" si="33"/>
        <v>-1</v>
      </c>
      <c r="X102" s="188">
        <f t="shared" si="32"/>
        <v>55</v>
      </c>
      <c r="Y102" s="191">
        <f t="shared" si="34"/>
        <v>-54</v>
      </c>
      <c r="Z102" s="191">
        <f t="shared" si="34"/>
        <v>-57</v>
      </c>
    </row>
    <row r="103" spans="1:26" x14ac:dyDescent="0.2">
      <c r="A103" s="239">
        <f t="shared" si="18"/>
        <v>-44</v>
      </c>
      <c r="B103" s="181">
        <f t="shared" si="20"/>
        <v>-1117.5999999999999</v>
      </c>
      <c r="C103" s="229" t="str">
        <f t="shared" si="29"/>
        <v/>
      </c>
      <c r="D103" s="126" t="str">
        <f t="shared" si="30"/>
        <v/>
      </c>
      <c r="E103" s="124" t="str">
        <f t="shared" si="21"/>
        <v/>
      </c>
      <c r="F103" s="125" t="str">
        <f t="shared" si="22"/>
        <v/>
      </c>
      <c r="G103" s="124" t="str">
        <f t="shared" si="23"/>
        <v/>
      </c>
      <c r="H103" s="124" t="str">
        <f t="shared" si="31"/>
        <v/>
      </c>
      <c r="I103" s="124" t="str">
        <f t="shared" si="24"/>
        <v/>
      </c>
      <c r="J103" s="124" t="str">
        <f t="shared" si="25"/>
        <v/>
      </c>
      <c r="K103" s="124" t="str">
        <f t="shared" si="26"/>
        <v/>
      </c>
      <c r="L103" s="124" t="str">
        <f t="shared" si="27"/>
        <v/>
      </c>
      <c r="M103" s="124" t="str">
        <f t="shared" si="28"/>
        <v/>
      </c>
      <c r="W103" s="189">
        <f t="shared" si="33"/>
        <v>-1</v>
      </c>
      <c r="X103" s="188">
        <f t="shared" si="32"/>
        <v>56</v>
      </c>
      <c r="Y103" s="191">
        <f t="shared" si="34"/>
        <v>-55</v>
      </c>
      <c r="Z103" s="191">
        <f t="shared" si="34"/>
        <v>-58</v>
      </c>
    </row>
    <row r="104" spans="1:26" x14ac:dyDescent="0.2">
      <c r="A104" s="239">
        <f t="shared" si="18"/>
        <v>-45</v>
      </c>
      <c r="B104" s="181">
        <f t="shared" si="20"/>
        <v>-1143</v>
      </c>
      <c r="C104" s="229" t="str">
        <f t="shared" si="29"/>
        <v/>
      </c>
      <c r="D104" s="126" t="str">
        <f t="shared" si="30"/>
        <v/>
      </c>
      <c r="E104" s="124" t="str">
        <f t="shared" si="21"/>
        <v/>
      </c>
      <c r="F104" s="125" t="str">
        <f t="shared" si="22"/>
        <v/>
      </c>
      <c r="G104" s="124" t="str">
        <f t="shared" si="23"/>
        <v/>
      </c>
      <c r="H104" s="124" t="str">
        <f t="shared" si="31"/>
        <v/>
      </c>
      <c r="I104" s="124" t="str">
        <f t="shared" si="24"/>
        <v/>
      </c>
      <c r="J104" s="124" t="str">
        <f t="shared" si="25"/>
        <v/>
      </c>
      <c r="K104" s="124" t="str">
        <f t="shared" si="26"/>
        <v/>
      </c>
      <c r="L104" s="124" t="str">
        <f t="shared" si="27"/>
        <v/>
      </c>
      <c r="M104" s="124" t="str">
        <f t="shared" si="28"/>
        <v/>
      </c>
      <c r="W104" s="189">
        <f t="shared" si="33"/>
        <v>-1</v>
      </c>
      <c r="X104" s="188">
        <f t="shared" si="32"/>
        <v>57</v>
      </c>
      <c r="Y104" s="191">
        <f t="shared" si="34"/>
        <v>-56</v>
      </c>
      <c r="Z104" s="191">
        <f t="shared" si="34"/>
        <v>-59</v>
      </c>
    </row>
    <row r="105" spans="1:26" x14ac:dyDescent="0.2">
      <c r="A105" s="239">
        <f t="shared" si="18"/>
        <v>-46</v>
      </c>
      <c r="B105" s="181">
        <f t="shared" si="20"/>
        <v>-1168.3999999999999</v>
      </c>
      <c r="C105" s="229" t="str">
        <f t="shared" si="29"/>
        <v/>
      </c>
      <c r="D105" s="126" t="str">
        <f t="shared" si="30"/>
        <v/>
      </c>
      <c r="E105" s="124" t="str">
        <f t="shared" si="21"/>
        <v/>
      </c>
      <c r="F105" s="125" t="str">
        <f t="shared" si="22"/>
        <v/>
      </c>
      <c r="G105" s="124" t="str">
        <f t="shared" si="23"/>
        <v/>
      </c>
      <c r="H105" s="124" t="str">
        <f t="shared" si="31"/>
        <v/>
      </c>
      <c r="I105" s="124" t="str">
        <f t="shared" si="24"/>
        <v/>
      </c>
      <c r="J105" s="124" t="str">
        <f t="shared" si="25"/>
        <v/>
      </c>
      <c r="K105" s="124" t="str">
        <f t="shared" si="26"/>
        <v/>
      </c>
      <c r="L105" s="124" t="str">
        <f t="shared" si="27"/>
        <v/>
      </c>
      <c r="M105" s="124" t="str">
        <f t="shared" si="28"/>
        <v/>
      </c>
      <c r="W105" s="189">
        <f t="shared" si="33"/>
        <v>-1</v>
      </c>
      <c r="X105" s="188">
        <f t="shared" si="32"/>
        <v>58</v>
      </c>
      <c r="Y105" s="191">
        <f t="shared" si="34"/>
        <v>-57</v>
      </c>
      <c r="Z105" s="191">
        <f t="shared" si="34"/>
        <v>-60</v>
      </c>
    </row>
    <row r="106" spans="1:26" x14ac:dyDescent="0.2">
      <c r="A106" s="239">
        <f t="shared" si="18"/>
        <v>-47</v>
      </c>
      <c r="B106" s="181">
        <f t="shared" si="20"/>
        <v>-1193.8</v>
      </c>
      <c r="C106" s="229" t="str">
        <f t="shared" si="29"/>
        <v/>
      </c>
      <c r="D106" s="126" t="str">
        <f t="shared" si="30"/>
        <v/>
      </c>
      <c r="E106" s="124" t="str">
        <f t="shared" si="21"/>
        <v/>
      </c>
      <c r="F106" s="125" t="str">
        <f t="shared" si="22"/>
        <v/>
      </c>
      <c r="G106" s="124" t="str">
        <f t="shared" si="23"/>
        <v/>
      </c>
      <c r="H106" s="124" t="str">
        <f t="shared" si="31"/>
        <v/>
      </c>
      <c r="I106" s="124" t="str">
        <f t="shared" si="24"/>
        <v/>
      </c>
      <c r="J106" s="124" t="str">
        <f t="shared" si="25"/>
        <v/>
      </c>
      <c r="K106" s="124" t="str">
        <f t="shared" si="26"/>
        <v/>
      </c>
      <c r="L106" s="124" t="str">
        <f t="shared" si="27"/>
        <v/>
      </c>
      <c r="M106" s="124" t="str">
        <f t="shared" si="28"/>
        <v/>
      </c>
      <c r="W106" s="189">
        <f t="shared" si="33"/>
        <v>-1</v>
      </c>
      <c r="X106" s="188">
        <f t="shared" si="32"/>
        <v>59</v>
      </c>
      <c r="Y106" s="191">
        <f t="shared" si="34"/>
        <v>-58</v>
      </c>
      <c r="Z106" s="191">
        <f t="shared" si="34"/>
        <v>-61</v>
      </c>
    </row>
    <row r="107" spans="1:26" x14ac:dyDescent="0.2">
      <c r="A107" s="239">
        <f t="shared" si="18"/>
        <v>-48</v>
      </c>
      <c r="B107" s="181">
        <f t="shared" si="20"/>
        <v>-1219.1999999999998</v>
      </c>
      <c r="C107" s="229" t="str">
        <f t="shared" si="29"/>
        <v/>
      </c>
      <c r="D107" s="126" t="str">
        <f t="shared" si="30"/>
        <v/>
      </c>
      <c r="E107" s="124" t="str">
        <f t="shared" si="21"/>
        <v/>
      </c>
      <c r="F107" s="125" t="str">
        <f t="shared" si="22"/>
        <v/>
      </c>
      <c r="G107" s="124" t="str">
        <f t="shared" si="23"/>
        <v/>
      </c>
      <c r="H107" s="124" t="str">
        <f t="shared" si="31"/>
        <v/>
      </c>
      <c r="I107" s="124" t="str">
        <f t="shared" si="24"/>
        <v/>
      </c>
      <c r="J107" s="124" t="str">
        <f t="shared" si="25"/>
        <v/>
      </c>
      <c r="K107" s="124" t="str">
        <f t="shared" si="26"/>
        <v/>
      </c>
      <c r="L107" s="124" t="str">
        <f t="shared" si="27"/>
        <v/>
      </c>
      <c r="M107" s="124" t="str">
        <f t="shared" si="28"/>
        <v/>
      </c>
      <c r="W107" s="189">
        <f t="shared" si="33"/>
        <v>-1</v>
      </c>
      <c r="X107" s="188">
        <f t="shared" si="32"/>
        <v>60</v>
      </c>
      <c r="Y107" s="191">
        <f t="shared" si="34"/>
        <v>-59</v>
      </c>
      <c r="Z107" s="191">
        <f t="shared" si="34"/>
        <v>-62</v>
      </c>
    </row>
    <row r="108" spans="1:26" x14ac:dyDescent="0.2">
      <c r="A108" s="239">
        <f t="shared" si="18"/>
        <v>-49</v>
      </c>
      <c r="B108" s="181">
        <f t="shared" si="20"/>
        <v>-1244.5999999999999</v>
      </c>
      <c r="C108" s="229" t="str">
        <f t="shared" si="29"/>
        <v/>
      </c>
      <c r="D108" s="126" t="str">
        <f t="shared" si="30"/>
        <v/>
      </c>
      <c r="E108" s="124" t="str">
        <f t="shared" si="21"/>
        <v/>
      </c>
      <c r="F108" s="125" t="str">
        <f t="shared" si="22"/>
        <v/>
      </c>
      <c r="G108" s="124" t="str">
        <f t="shared" si="23"/>
        <v/>
      </c>
      <c r="H108" s="124" t="str">
        <f t="shared" si="31"/>
        <v/>
      </c>
      <c r="I108" s="124" t="str">
        <f t="shared" si="24"/>
        <v/>
      </c>
      <c r="J108" s="124" t="str">
        <f t="shared" si="25"/>
        <v/>
      </c>
      <c r="K108" s="124" t="str">
        <f t="shared" si="26"/>
        <v/>
      </c>
      <c r="L108" s="124" t="str">
        <f t="shared" si="27"/>
        <v/>
      </c>
      <c r="M108" s="124" t="str">
        <f t="shared" si="28"/>
        <v/>
      </c>
      <c r="W108" s="189">
        <f t="shared" si="33"/>
        <v>-1</v>
      </c>
      <c r="X108" s="188">
        <f t="shared" si="32"/>
        <v>61</v>
      </c>
      <c r="Y108" s="191">
        <f t="shared" si="34"/>
        <v>-60</v>
      </c>
      <c r="Z108" s="191">
        <f t="shared" si="34"/>
        <v>-63</v>
      </c>
    </row>
    <row r="109" spans="1:26" x14ac:dyDescent="0.2">
      <c r="A109" s="239">
        <f t="shared" si="18"/>
        <v>-50</v>
      </c>
      <c r="B109" s="181">
        <f t="shared" si="20"/>
        <v>-1270</v>
      </c>
      <c r="C109" s="229" t="str">
        <f t="shared" si="29"/>
        <v/>
      </c>
      <c r="D109" s="126" t="str">
        <f t="shared" si="30"/>
        <v/>
      </c>
      <c r="E109" s="124" t="str">
        <f t="shared" si="21"/>
        <v/>
      </c>
      <c r="F109" s="125" t="str">
        <f t="shared" si="22"/>
        <v/>
      </c>
      <c r="G109" s="124" t="str">
        <f t="shared" si="23"/>
        <v/>
      </c>
      <c r="H109" s="124" t="str">
        <f t="shared" si="31"/>
        <v/>
      </c>
      <c r="I109" s="124" t="str">
        <f t="shared" si="24"/>
        <v/>
      </c>
      <c r="J109" s="124" t="str">
        <f t="shared" si="25"/>
        <v/>
      </c>
      <c r="K109" s="124" t="str">
        <f t="shared" si="26"/>
        <v/>
      </c>
      <c r="L109" s="124" t="str">
        <f t="shared" si="27"/>
        <v/>
      </c>
      <c r="M109" s="124" t="str">
        <f t="shared" si="28"/>
        <v/>
      </c>
      <c r="W109" s="189">
        <f t="shared" si="33"/>
        <v>-1</v>
      </c>
      <c r="X109" s="188">
        <f t="shared" si="32"/>
        <v>62</v>
      </c>
      <c r="Y109" s="191">
        <f t="shared" si="34"/>
        <v>-61</v>
      </c>
      <c r="Z109" s="191">
        <f t="shared" si="34"/>
        <v>-64</v>
      </c>
    </row>
    <row r="110" spans="1:26" x14ac:dyDescent="0.2">
      <c r="A110" s="239">
        <f t="shared" si="18"/>
        <v>-51</v>
      </c>
      <c r="B110" s="181">
        <f t="shared" si="20"/>
        <v>-1295.3999999999999</v>
      </c>
      <c r="C110" s="229" t="str">
        <f t="shared" si="29"/>
        <v/>
      </c>
      <c r="D110" s="126" t="str">
        <f t="shared" si="30"/>
        <v/>
      </c>
      <c r="E110" s="124" t="str">
        <f t="shared" si="21"/>
        <v/>
      </c>
      <c r="F110" s="125" t="str">
        <f t="shared" si="22"/>
        <v/>
      </c>
      <c r="G110" s="124" t="str">
        <f t="shared" si="23"/>
        <v/>
      </c>
      <c r="H110" s="124" t="str">
        <f t="shared" si="31"/>
        <v/>
      </c>
      <c r="I110" s="124" t="str">
        <f t="shared" si="24"/>
        <v/>
      </c>
      <c r="J110" s="124" t="str">
        <f t="shared" si="25"/>
        <v/>
      </c>
      <c r="K110" s="124" t="str">
        <f t="shared" si="26"/>
        <v/>
      </c>
      <c r="L110" s="124" t="str">
        <f t="shared" si="27"/>
        <v/>
      </c>
      <c r="M110" s="124" t="str">
        <f t="shared" si="28"/>
        <v/>
      </c>
      <c r="W110" s="189">
        <f t="shared" si="33"/>
        <v>-1</v>
      </c>
      <c r="X110" s="188">
        <f t="shared" si="32"/>
        <v>63</v>
      </c>
      <c r="Y110" s="191">
        <f t="shared" si="34"/>
        <v>-62</v>
      </c>
      <c r="Z110" s="191">
        <f t="shared" si="34"/>
        <v>-65</v>
      </c>
    </row>
    <row r="111" spans="1:26" x14ac:dyDescent="0.2">
      <c r="A111" s="239">
        <f t="shared" si="18"/>
        <v>-52</v>
      </c>
      <c r="B111" s="181">
        <f t="shared" si="20"/>
        <v>-1320.8</v>
      </c>
      <c r="C111" s="229" t="str">
        <f t="shared" si="29"/>
        <v/>
      </c>
      <c r="D111" s="126" t="str">
        <f t="shared" si="30"/>
        <v/>
      </c>
      <c r="E111" s="124" t="str">
        <f t="shared" si="21"/>
        <v/>
      </c>
      <c r="F111" s="125" t="str">
        <f t="shared" si="22"/>
        <v/>
      </c>
      <c r="G111" s="124" t="str">
        <f t="shared" si="23"/>
        <v/>
      </c>
      <c r="H111" s="124" t="str">
        <f t="shared" si="31"/>
        <v/>
      </c>
      <c r="I111" s="124" t="str">
        <f t="shared" si="24"/>
        <v/>
      </c>
      <c r="J111" s="124" t="str">
        <f t="shared" si="25"/>
        <v/>
      </c>
      <c r="K111" s="124" t="str">
        <f t="shared" si="26"/>
        <v/>
      </c>
      <c r="L111" s="124" t="str">
        <f t="shared" si="27"/>
        <v/>
      </c>
      <c r="M111" s="124" t="str">
        <f t="shared" si="28"/>
        <v/>
      </c>
      <c r="W111" s="189">
        <f t="shared" si="33"/>
        <v>-1</v>
      </c>
      <c r="X111" s="188">
        <f t="shared" si="32"/>
        <v>64</v>
      </c>
      <c r="Y111" s="191">
        <f t="shared" si="34"/>
        <v>-63</v>
      </c>
      <c r="Z111" s="191">
        <f t="shared" si="34"/>
        <v>-66</v>
      </c>
    </row>
    <row r="112" spans="1:26" x14ac:dyDescent="0.2">
      <c r="A112" s="239">
        <f t="shared" si="18"/>
        <v>-53</v>
      </c>
      <c r="B112" s="181">
        <f t="shared" si="20"/>
        <v>-1346.1999999999998</v>
      </c>
      <c r="C112" s="229" t="str">
        <f t="shared" si="29"/>
        <v/>
      </c>
      <c r="D112" s="126" t="str">
        <f t="shared" si="30"/>
        <v/>
      </c>
      <c r="E112" s="124" t="str">
        <f t="shared" si="21"/>
        <v/>
      </c>
      <c r="F112" s="125" t="str">
        <f t="shared" si="22"/>
        <v/>
      </c>
      <c r="G112" s="124" t="str">
        <f t="shared" si="23"/>
        <v/>
      </c>
      <c r="H112" s="124" t="str">
        <f t="shared" si="31"/>
        <v/>
      </c>
      <c r="I112" s="124" t="str">
        <f t="shared" si="24"/>
        <v/>
      </c>
      <c r="J112" s="124" t="str">
        <f t="shared" si="25"/>
        <v/>
      </c>
      <c r="K112" s="124" t="str">
        <f t="shared" si="26"/>
        <v/>
      </c>
      <c r="L112" s="124" t="str">
        <f t="shared" si="27"/>
        <v/>
      </c>
      <c r="M112" s="124" t="str">
        <f t="shared" si="28"/>
        <v/>
      </c>
      <c r="W112" s="189">
        <f t="shared" si="33"/>
        <v>-1</v>
      </c>
      <c r="X112" s="188">
        <f t="shared" si="32"/>
        <v>65</v>
      </c>
      <c r="Y112" s="191">
        <f t="shared" si="34"/>
        <v>-64</v>
      </c>
      <c r="Z112" s="191">
        <f t="shared" si="34"/>
        <v>-67</v>
      </c>
    </row>
    <row r="113" spans="1:26" x14ac:dyDescent="0.2">
      <c r="A113" s="239">
        <f t="shared" si="18"/>
        <v>-54</v>
      </c>
      <c r="B113" s="181">
        <f t="shared" si="20"/>
        <v>-1371.6</v>
      </c>
      <c r="C113" s="229" t="str">
        <f t="shared" si="29"/>
        <v/>
      </c>
      <c r="D113" s="126" t="str">
        <f t="shared" si="30"/>
        <v/>
      </c>
      <c r="E113" s="124" t="str">
        <f t="shared" si="21"/>
        <v/>
      </c>
      <c r="F113" s="125" t="str">
        <f t="shared" si="22"/>
        <v/>
      </c>
      <c r="G113" s="124" t="str">
        <f t="shared" si="23"/>
        <v/>
      </c>
      <c r="H113" s="124" t="str">
        <f t="shared" si="31"/>
        <v/>
      </c>
      <c r="I113" s="124" t="str">
        <f t="shared" si="24"/>
        <v/>
      </c>
      <c r="J113" s="124" t="str">
        <f t="shared" si="25"/>
        <v/>
      </c>
      <c r="K113" s="124" t="str">
        <f t="shared" si="26"/>
        <v/>
      </c>
      <c r="L113" s="124" t="str">
        <f t="shared" si="27"/>
        <v/>
      </c>
      <c r="M113" s="124" t="str">
        <f t="shared" si="28"/>
        <v/>
      </c>
      <c r="W113" s="189">
        <f t="shared" si="33"/>
        <v>-1</v>
      </c>
      <c r="X113" s="188">
        <f t="shared" si="32"/>
        <v>66</v>
      </c>
      <c r="Y113" s="191">
        <f t="shared" si="34"/>
        <v>-65</v>
      </c>
      <c r="Z113" s="191">
        <f t="shared" si="34"/>
        <v>-68</v>
      </c>
    </row>
    <row r="114" spans="1:26" x14ac:dyDescent="0.2">
      <c r="A114" s="239">
        <f t="shared" si="18"/>
        <v>-55</v>
      </c>
      <c r="B114" s="181">
        <f t="shared" si="20"/>
        <v>-1397</v>
      </c>
      <c r="C114" s="229" t="str">
        <f t="shared" si="29"/>
        <v/>
      </c>
      <c r="D114" s="126" t="str">
        <f t="shared" si="30"/>
        <v/>
      </c>
      <c r="E114" s="124" t="str">
        <f t="shared" si="21"/>
        <v/>
      </c>
      <c r="F114" s="125" t="str">
        <f t="shared" si="22"/>
        <v/>
      </c>
      <c r="G114" s="124" t="str">
        <f t="shared" si="23"/>
        <v/>
      </c>
      <c r="H114" s="124" t="str">
        <f t="shared" si="31"/>
        <v/>
      </c>
      <c r="I114" s="124" t="str">
        <f t="shared" si="24"/>
        <v/>
      </c>
      <c r="J114" s="124" t="str">
        <f t="shared" si="25"/>
        <v/>
      </c>
      <c r="K114" s="124" t="str">
        <f t="shared" si="26"/>
        <v/>
      </c>
      <c r="L114" s="124" t="str">
        <f t="shared" si="27"/>
        <v/>
      </c>
      <c r="M114" s="124" t="str">
        <f t="shared" si="28"/>
        <v/>
      </c>
      <c r="W114" s="189">
        <f t="shared" si="33"/>
        <v>-1</v>
      </c>
      <c r="X114" s="188">
        <f t="shared" si="32"/>
        <v>67</v>
      </c>
      <c r="Y114" s="191">
        <f t="shared" si="34"/>
        <v>-66</v>
      </c>
      <c r="Z114" s="191">
        <f t="shared" si="34"/>
        <v>-69</v>
      </c>
    </row>
    <row r="115" spans="1:26" x14ac:dyDescent="0.2">
      <c r="A115" s="239">
        <f t="shared" si="18"/>
        <v>-56</v>
      </c>
      <c r="B115" s="181">
        <f t="shared" si="20"/>
        <v>-1422.3999999999999</v>
      </c>
      <c r="C115" s="229" t="str">
        <f t="shared" si="29"/>
        <v/>
      </c>
      <c r="D115" s="126" t="str">
        <f t="shared" si="30"/>
        <v/>
      </c>
      <c r="E115" s="124" t="str">
        <f t="shared" si="21"/>
        <v/>
      </c>
      <c r="F115" s="125" t="str">
        <f t="shared" si="22"/>
        <v/>
      </c>
      <c r="G115" s="124" t="str">
        <f t="shared" si="23"/>
        <v/>
      </c>
      <c r="H115" s="124" t="str">
        <f t="shared" si="31"/>
        <v/>
      </c>
      <c r="I115" s="124" t="str">
        <f t="shared" si="24"/>
        <v/>
      </c>
      <c r="J115" s="124" t="str">
        <f t="shared" si="25"/>
        <v/>
      </c>
      <c r="K115" s="124" t="str">
        <f t="shared" si="26"/>
        <v/>
      </c>
      <c r="L115" s="124" t="str">
        <f t="shared" si="27"/>
        <v/>
      </c>
      <c r="M115" s="124" t="str">
        <f t="shared" si="28"/>
        <v/>
      </c>
      <c r="W115" s="189">
        <f t="shared" si="33"/>
        <v>-1</v>
      </c>
      <c r="X115" s="188">
        <f t="shared" si="32"/>
        <v>68</v>
      </c>
      <c r="Y115" s="191">
        <f t="shared" si="34"/>
        <v>-67</v>
      </c>
      <c r="Z115" s="191">
        <f t="shared" si="34"/>
        <v>-70</v>
      </c>
    </row>
    <row r="116" spans="1:26" x14ac:dyDescent="0.2">
      <c r="A116" s="239">
        <f t="shared" si="18"/>
        <v>-57</v>
      </c>
      <c r="B116" s="181">
        <f t="shared" si="20"/>
        <v>-1447.8</v>
      </c>
      <c r="C116" s="229" t="str">
        <f t="shared" si="29"/>
        <v/>
      </c>
      <c r="D116" s="126" t="str">
        <f t="shared" si="30"/>
        <v/>
      </c>
      <c r="E116" s="124" t="str">
        <f t="shared" si="21"/>
        <v/>
      </c>
      <c r="F116" s="125" t="str">
        <f t="shared" si="22"/>
        <v/>
      </c>
      <c r="G116" s="124" t="str">
        <f t="shared" si="23"/>
        <v/>
      </c>
      <c r="H116" s="124" t="str">
        <f t="shared" si="31"/>
        <v/>
      </c>
      <c r="I116" s="124" t="str">
        <f t="shared" si="24"/>
        <v/>
      </c>
      <c r="J116" s="124" t="str">
        <f t="shared" si="25"/>
        <v/>
      </c>
      <c r="K116" s="124" t="str">
        <f t="shared" si="26"/>
        <v/>
      </c>
      <c r="L116" s="124" t="str">
        <f t="shared" si="27"/>
        <v/>
      </c>
      <c r="M116" s="124" t="str">
        <f t="shared" si="28"/>
        <v/>
      </c>
      <c r="W116" s="189">
        <f t="shared" si="33"/>
        <v>-1</v>
      </c>
      <c r="X116" s="188">
        <f t="shared" si="32"/>
        <v>69</v>
      </c>
      <c r="Y116" s="191">
        <f t="shared" si="34"/>
        <v>-68</v>
      </c>
      <c r="Z116" s="191">
        <f t="shared" si="34"/>
        <v>-71</v>
      </c>
    </row>
    <row r="117" spans="1:26" x14ac:dyDescent="0.2">
      <c r="A117" s="239">
        <f t="shared" si="18"/>
        <v>-58</v>
      </c>
      <c r="B117" s="181">
        <f t="shared" si="20"/>
        <v>-1473.1999999999998</v>
      </c>
      <c r="C117" s="229" t="str">
        <f t="shared" si="29"/>
        <v/>
      </c>
      <c r="D117" s="126" t="str">
        <f t="shared" si="30"/>
        <v/>
      </c>
      <c r="E117" s="124" t="str">
        <f t="shared" si="21"/>
        <v/>
      </c>
      <c r="F117" s="125" t="str">
        <f t="shared" si="22"/>
        <v/>
      </c>
      <c r="G117" s="124" t="str">
        <f t="shared" si="23"/>
        <v/>
      </c>
      <c r="H117" s="124" t="str">
        <f t="shared" si="31"/>
        <v/>
      </c>
      <c r="I117" s="124" t="str">
        <f t="shared" si="24"/>
        <v/>
      </c>
      <c r="J117" s="124" t="str">
        <f t="shared" si="25"/>
        <v/>
      </c>
      <c r="K117" s="124" t="str">
        <f t="shared" si="26"/>
        <v/>
      </c>
      <c r="L117" s="124" t="str">
        <f t="shared" si="27"/>
        <v/>
      </c>
      <c r="M117" s="124" t="str">
        <f t="shared" si="28"/>
        <v/>
      </c>
      <c r="W117" s="189">
        <f t="shared" si="33"/>
        <v>-1</v>
      </c>
      <c r="X117" s="188">
        <f t="shared" si="32"/>
        <v>70</v>
      </c>
      <c r="Y117" s="191">
        <f t="shared" ref="Y117:Z132" si="35">Y116-1</f>
        <v>-69</v>
      </c>
      <c r="Z117" s="191">
        <f t="shared" si="35"/>
        <v>-72</v>
      </c>
    </row>
    <row r="118" spans="1:26" x14ac:dyDescent="0.2">
      <c r="A118" s="239">
        <f t="shared" si="18"/>
        <v>-59</v>
      </c>
      <c r="B118" s="181">
        <f t="shared" si="20"/>
        <v>-1498.6</v>
      </c>
      <c r="C118" s="229" t="str">
        <f t="shared" si="29"/>
        <v/>
      </c>
      <c r="D118" s="126" t="str">
        <f t="shared" si="30"/>
        <v/>
      </c>
      <c r="E118" s="124" t="str">
        <f t="shared" si="21"/>
        <v/>
      </c>
      <c r="F118" s="125" t="str">
        <f t="shared" si="22"/>
        <v/>
      </c>
      <c r="G118" s="124" t="str">
        <f t="shared" si="23"/>
        <v/>
      </c>
      <c r="H118" s="124" t="str">
        <f t="shared" si="31"/>
        <v/>
      </c>
      <c r="I118" s="124" t="str">
        <f t="shared" si="24"/>
        <v/>
      </c>
      <c r="J118" s="124" t="str">
        <f t="shared" si="25"/>
        <v/>
      </c>
      <c r="K118" s="124" t="str">
        <f t="shared" si="26"/>
        <v/>
      </c>
      <c r="L118" s="124" t="str">
        <f t="shared" si="27"/>
        <v/>
      </c>
      <c r="M118" s="124" t="str">
        <f t="shared" si="28"/>
        <v/>
      </c>
      <c r="W118" s="189">
        <f t="shared" si="33"/>
        <v>-1</v>
      </c>
      <c r="X118" s="188">
        <f t="shared" si="32"/>
        <v>71</v>
      </c>
      <c r="Y118" s="191">
        <f t="shared" si="35"/>
        <v>-70</v>
      </c>
      <c r="Z118" s="191">
        <f t="shared" si="35"/>
        <v>-73</v>
      </c>
    </row>
    <row r="119" spans="1:26" x14ac:dyDescent="0.2">
      <c r="A119" s="239">
        <f t="shared" si="18"/>
        <v>-60</v>
      </c>
      <c r="B119" s="181">
        <f t="shared" si="20"/>
        <v>-1524</v>
      </c>
      <c r="C119" s="229" t="str">
        <f t="shared" si="29"/>
        <v/>
      </c>
      <c r="D119" s="126" t="str">
        <f t="shared" si="30"/>
        <v/>
      </c>
      <c r="E119" s="124" t="str">
        <f t="shared" si="21"/>
        <v/>
      </c>
      <c r="F119" s="125" t="str">
        <f t="shared" si="22"/>
        <v/>
      </c>
      <c r="G119" s="124" t="str">
        <f t="shared" si="23"/>
        <v/>
      </c>
      <c r="H119" s="124" t="str">
        <f t="shared" si="31"/>
        <v/>
      </c>
      <c r="I119" s="124" t="str">
        <f t="shared" si="24"/>
        <v/>
      </c>
      <c r="J119" s="124" t="str">
        <f t="shared" si="25"/>
        <v/>
      </c>
      <c r="K119" s="124" t="str">
        <f t="shared" si="26"/>
        <v/>
      </c>
      <c r="L119" s="124" t="str">
        <f t="shared" si="27"/>
        <v/>
      </c>
      <c r="M119" s="124" t="str">
        <f t="shared" si="28"/>
        <v/>
      </c>
      <c r="W119" s="189">
        <f t="shared" si="33"/>
        <v>-1</v>
      </c>
      <c r="X119" s="188">
        <f t="shared" si="32"/>
        <v>72</v>
      </c>
      <c r="Y119" s="191">
        <f t="shared" si="35"/>
        <v>-71</v>
      </c>
      <c r="Z119" s="191">
        <f t="shared" si="35"/>
        <v>-74</v>
      </c>
    </row>
    <row r="120" spans="1:26" x14ac:dyDescent="0.2">
      <c r="A120" s="239">
        <f t="shared" si="18"/>
        <v>-61</v>
      </c>
      <c r="B120" s="181">
        <f t="shared" si="20"/>
        <v>-1549.3999999999999</v>
      </c>
      <c r="C120" s="229" t="str">
        <f t="shared" si="29"/>
        <v/>
      </c>
      <c r="D120" s="126" t="str">
        <f t="shared" si="30"/>
        <v/>
      </c>
      <c r="E120" s="124" t="str">
        <f t="shared" si="21"/>
        <v/>
      </c>
      <c r="F120" s="125" t="str">
        <f t="shared" si="22"/>
        <v/>
      </c>
      <c r="G120" s="124" t="str">
        <f t="shared" si="23"/>
        <v/>
      </c>
      <c r="H120" s="124" t="str">
        <f t="shared" si="31"/>
        <v/>
      </c>
      <c r="I120" s="124" t="str">
        <f t="shared" si="24"/>
        <v/>
      </c>
      <c r="J120" s="124" t="str">
        <f t="shared" si="25"/>
        <v/>
      </c>
      <c r="K120" s="124" t="str">
        <f t="shared" si="26"/>
        <v/>
      </c>
      <c r="L120" s="124" t="str">
        <f t="shared" si="27"/>
        <v/>
      </c>
      <c r="M120" s="124" t="str">
        <f t="shared" si="28"/>
        <v/>
      </c>
      <c r="W120" s="189">
        <f t="shared" si="33"/>
        <v>-1</v>
      </c>
      <c r="X120" s="188">
        <f t="shared" si="32"/>
        <v>73</v>
      </c>
      <c r="Y120" s="191">
        <f t="shared" si="35"/>
        <v>-72</v>
      </c>
      <c r="Z120" s="191">
        <f t="shared" si="35"/>
        <v>-75</v>
      </c>
    </row>
    <row r="121" spans="1:26" x14ac:dyDescent="0.2">
      <c r="A121" s="239">
        <f t="shared" si="18"/>
        <v>-62</v>
      </c>
      <c r="B121" s="181">
        <f t="shared" si="20"/>
        <v>-1574.8</v>
      </c>
      <c r="C121" s="229" t="str">
        <f t="shared" si="29"/>
        <v/>
      </c>
      <c r="D121" s="126" t="str">
        <f t="shared" si="30"/>
        <v/>
      </c>
      <c r="E121" s="124" t="str">
        <f t="shared" si="21"/>
        <v/>
      </c>
      <c r="F121" s="125" t="str">
        <f t="shared" si="22"/>
        <v/>
      </c>
      <c r="G121" s="124" t="str">
        <f t="shared" si="23"/>
        <v/>
      </c>
      <c r="H121" s="124" t="str">
        <f t="shared" si="31"/>
        <v/>
      </c>
      <c r="I121" s="124" t="str">
        <f t="shared" si="24"/>
        <v/>
      </c>
      <c r="J121" s="124" t="str">
        <f t="shared" si="25"/>
        <v/>
      </c>
      <c r="K121" s="124" t="str">
        <f t="shared" si="26"/>
        <v/>
      </c>
      <c r="L121" s="124" t="str">
        <f t="shared" si="27"/>
        <v/>
      </c>
      <c r="M121" s="124" t="str">
        <f t="shared" si="28"/>
        <v/>
      </c>
      <c r="W121" s="189">
        <f t="shared" si="33"/>
        <v>-1</v>
      </c>
      <c r="X121" s="188">
        <f t="shared" si="32"/>
        <v>74</v>
      </c>
      <c r="Y121" s="191">
        <f t="shared" si="35"/>
        <v>-73</v>
      </c>
      <c r="Z121" s="191">
        <f t="shared" si="35"/>
        <v>-76</v>
      </c>
    </row>
    <row r="122" spans="1:26" x14ac:dyDescent="0.2">
      <c r="A122" s="239">
        <f t="shared" si="18"/>
        <v>-63</v>
      </c>
      <c r="B122" s="181">
        <f t="shared" si="20"/>
        <v>-1600.1999999999998</v>
      </c>
      <c r="C122" s="229" t="str">
        <f t="shared" si="29"/>
        <v/>
      </c>
      <c r="D122" s="126" t="str">
        <f t="shared" si="30"/>
        <v/>
      </c>
      <c r="E122" s="124" t="str">
        <f t="shared" si="21"/>
        <v/>
      </c>
      <c r="F122" s="125" t="str">
        <f t="shared" si="22"/>
        <v/>
      </c>
      <c r="G122" s="124" t="str">
        <f t="shared" si="23"/>
        <v/>
      </c>
      <c r="H122" s="124" t="str">
        <f t="shared" si="31"/>
        <v/>
      </c>
      <c r="I122" s="124" t="str">
        <f t="shared" si="24"/>
        <v/>
      </c>
      <c r="J122" s="124" t="str">
        <f t="shared" si="25"/>
        <v/>
      </c>
      <c r="K122" s="124" t="str">
        <f t="shared" si="26"/>
        <v/>
      </c>
      <c r="L122" s="124" t="str">
        <f t="shared" si="27"/>
        <v/>
      </c>
      <c r="M122" s="124" t="str">
        <f t="shared" si="28"/>
        <v/>
      </c>
      <c r="W122" s="189">
        <f t="shared" si="33"/>
        <v>-1</v>
      </c>
      <c r="X122" s="188">
        <f t="shared" si="32"/>
        <v>75</v>
      </c>
      <c r="Y122" s="191">
        <f t="shared" si="35"/>
        <v>-74</v>
      </c>
      <c r="Z122" s="191">
        <f t="shared" si="35"/>
        <v>-77</v>
      </c>
    </row>
    <row r="123" spans="1:26" x14ac:dyDescent="0.2">
      <c r="A123" s="239">
        <f t="shared" si="18"/>
        <v>-64</v>
      </c>
      <c r="B123" s="181">
        <f t="shared" si="20"/>
        <v>-1625.6</v>
      </c>
      <c r="C123" s="229" t="str">
        <f t="shared" si="29"/>
        <v/>
      </c>
      <c r="D123" s="126" t="str">
        <f t="shared" si="30"/>
        <v/>
      </c>
      <c r="E123" s="124" t="str">
        <f t="shared" si="21"/>
        <v/>
      </c>
      <c r="F123" s="125" t="str">
        <f t="shared" si="22"/>
        <v/>
      </c>
      <c r="G123" s="124" t="str">
        <f t="shared" si="23"/>
        <v/>
      </c>
      <c r="H123" s="124" t="str">
        <f t="shared" si="31"/>
        <v/>
      </c>
      <c r="I123" s="124" t="str">
        <f t="shared" si="24"/>
        <v/>
      </c>
      <c r="J123" s="124" t="str">
        <f t="shared" si="25"/>
        <v/>
      </c>
      <c r="K123" s="124" t="str">
        <f t="shared" si="26"/>
        <v/>
      </c>
      <c r="L123" s="124" t="str">
        <f t="shared" si="27"/>
        <v/>
      </c>
      <c r="M123" s="124" t="str">
        <f t="shared" si="28"/>
        <v/>
      </c>
      <c r="W123" s="189">
        <f t="shared" si="33"/>
        <v>-1</v>
      </c>
      <c r="X123" s="188">
        <f t="shared" si="32"/>
        <v>76</v>
      </c>
      <c r="Y123" s="191">
        <f t="shared" si="35"/>
        <v>-75</v>
      </c>
      <c r="Z123" s="191">
        <f t="shared" si="35"/>
        <v>-78</v>
      </c>
    </row>
    <row r="124" spans="1:26" x14ac:dyDescent="0.2">
      <c r="A124" s="239">
        <f t="shared" si="18"/>
        <v>-65</v>
      </c>
      <c r="B124" s="181">
        <f t="shared" si="20"/>
        <v>-1651</v>
      </c>
      <c r="C124" s="229" t="str">
        <f t="shared" si="29"/>
        <v/>
      </c>
      <c r="D124" s="126" t="str">
        <f t="shared" si="30"/>
        <v/>
      </c>
      <c r="E124" s="124" t="str">
        <f t="shared" si="21"/>
        <v/>
      </c>
      <c r="F124" s="125" t="str">
        <f t="shared" si="22"/>
        <v/>
      </c>
      <c r="G124" s="124" t="str">
        <f t="shared" si="23"/>
        <v/>
      </c>
      <c r="H124" s="124" t="str">
        <f t="shared" si="31"/>
        <v/>
      </c>
      <c r="I124" s="124" t="str">
        <f t="shared" si="24"/>
        <v/>
      </c>
      <c r="J124" s="124" t="str">
        <f t="shared" si="25"/>
        <v/>
      </c>
      <c r="K124" s="124" t="str">
        <f t="shared" si="26"/>
        <v/>
      </c>
      <c r="L124" s="124" t="str">
        <f t="shared" si="27"/>
        <v/>
      </c>
      <c r="M124" s="124" t="str">
        <f t="shared" si="28"/>
        <v/>
      </c>
      <c r="W124" s="189">
        <f t="shared" si="33"/>
        <v>-1</v>
      </c>
      <c r="X124" s="188">
        <f t="shared" si="32"/>
        <v>77</v>
      </c>
      <c r="Y124" s="191">
        <f t="shared" si="35"/>
        <v>-76</v>
      </c>
      <c r="Z124" s="191">
        <f t="shared" si="35"/>
        <v>-79</v>
      </c>
    </row>
    <row r="125" spans="1:26" x14ac:dyDescent="0.2">
      <c r="A125" s="239">
        <f t="shared" si="18"/>
        <v>-66</v>
      </c>
      <c r="B125" s="181">
        <f t="shared" si="20"/>
        <v>-1676.3999999999999</v>
      </c>
      <c r="C125" s="229" t="str">
        <f t="shared" si="29"/>
        <v/>
      </c>
      <c r="D125" s="126" t="str">
        <f t="shared" si="30"/>
        <v/>
      </c>
      <c r="E125" s="124" t="str">
        <f t="shared" si="21"/>
        <v/>
      </c>
      <c r="F125" s="125" t="str">
        <f t="shared" si="22"/>
        <v/>
      </c>
      <c r="G125" s="124" t="str">
        <f t="shared" si="23"/>
        <v/>
      </c>
      <c r="H125" s="124" t="str">
        <f t="shared" si="31"/>
        <v/>
      </c>
      <c r="I125" s="124" t="str">
        <f t="shared" si="24"/>
        <v/>
      </c>
      <c r="J125" s="124" t="str">
        <f t="shared" si="25"/>
        <v/>
      </c>
      <c r="K125" s="124" t="str">
        <f t="shared" si="26"/>
        <v/>
      </c>
      <c r="L125" s="124" t="str">
        <f t="shared" si="27"/>
        <v/>
      </c>
      <c r="M125" s="124" t="str">
        <f t="shared" si="28"/>
        <v/>
      </c>
      <c r="W125" s="189">
        <f t="shared" si="33"/>
        <v>-1</v>
      </c>
      <c r="X125" s="188">
        <f t="shared" si="32"/>
        <v>78</v>
      </c>
      <c r="Y125" s="191">
        <f t="shared" si="35"/>
        <v>-77</v>
      </c>
      <c r="Z125" s="191">
        <f t="shared" si="35"/>
        <v>-80</v>
      </c>
    </row>
    <row r="126" spans="1:26" x14ac:dyDescent="0.2">
      <c r="A126" s="239">
        <f t="shared" si="18"/>
        <v>-67</v>
      </c>
      <c r="B126" s="181">
        <f t="shared" si="20"/>
        <v>-1701.8</v>
      </c>
      <c r="C126" s="229" t="str">
        <f t="shared" si="29"/>
        <v/>
      </c>
      <c r="D126" s="126" t="str">
        <f t="shared" si="30"/>
        <v/>
      </c>
      <c r="E126" s="124" t="str">
        <f t="shared" si="21"/>
        <v/>
      </c>
      <c r="F126" s="125" t="str">
        <f t="shared" si="22"/>
        <v/>
      </c>
      <c r="G126" s="124" t="str">
        <f t="shared" si="23"/>
        <v/>
      </c>
      <c r="H126" s="124" t="str">
        <f t="shared" si="31"/>
        <v/>
      </c>
      <c r="I126" s="124" t="str">
        <f t="shared" si="24"/>
        <v/>
      </c>
      <c r="J126" s="124" t="str">
        <f t="shared" si="25"/>
        <v/>
      </c>
      <c r="K126" s="124" t="str">
        <f t="shared" si="26"/>
        <v/>
      </c>
      <c r="L126" s="124" t="str">
        <f t="shared" si="27"/>
        <v/>
      </c>
      <c r="M126" s="124" t="str">
        <f t="shared" si="28"/>
        <v/>
      </c>
      <c r="W126" s="189">
        <f t="shared" si="33"/>
        <v>-1</v>
      </c>
      <c r="X126" s="188">
        <f t="shared" si="32"/>
        <v>79</v>
      </c>
      <c r="Y126" s="191">
        <f t="shared" si="35"/>
        <v>-78</v>
      </c>
      <c r="Z126" s="191">
        <f t="shared" si="35"/>
        <v>-81</v>
      </c>
    </row>
    <row r="127" spans="1:26" x14ac:dyDescent="0.2">
      <c r="A127" s="239">
        <f t="shared" si="18"/>
        <v>-68</v>
      </c>
      <c r="B127" s="181">
        <f t="shared" si="20"/>
        <v>-1727.1999999999998</v>
      </c>
      <c r="C127" s="229" t="str">
        <f t="shared" si="29"/>
        <v/>
      </c>
      <c r="D127" s="126" t="str">
        <f t="shared" si="30"/>
        <v/>
      </c>
      <c r="E127" s="124" t="str">
        <f t="shared" si="21"/>
        <v/>
      </c>
      <c r="F127" s="125" t="str">
        <f t="shared" si="22"/>
        <v/>
      </c>
      <c r="G127" s="124" t="str">
        <f t="shared" si="23"/>
        <v/>
      </c>
      <c r="H127" s="124" t="str">
        <f t="shared" si="31"/>
        <v/>
      </c>
      <c r="I127" s="124" t="str">
        <f t="shared" si="24"/>
        <v/>
      </c>
      <c r="J127" s="124" t="str">
        <f t="shared" si="25"/>
        <v/>
      </c>
      <c r="K127" s="124" t="str">
        <f t="shared" si="26"/>
        <v/>
      </c>
      <c r="L127" s="124" t="str">
        <f t="shared" si="27"/>
        <v/>
      </c>
      <c r="M127" s="124" t="str">
        <f t="shared" si="28"/>
        <v/>
      </c>
      <c r="W127" s="189">
        <f t="shared" si="33"/>
        <v>-1</v>
      </c>
      <c r="X127" s="188">
        <f t="shared" si="32"/>
        <v>80</v>
      </c>
      <c r="Y127" s="191">
        <f t="shared" si="35"/>
        <v>-79</v>
      </c>
      <c r="Z127" s="191">
        <f t="shared" si="35"/>
        <v>-82</v>
      </c>
    </row>
    <row r="128" spans="1:26" x14ac:dyDescent="0.2">
      <c r="A128" s="239">
        <f t="shared" si="18"/>
        <v>-69</v>
      </c>
      <c r="B128" s="181">
        <f t="shared" si="20"/>
        <v>-1752.6</v>
      </c>
      <c r="C128" s="229" t="str">
        <f t="shared" si="29"/>
        <v/>
      </c>
      <c r="D128" s="126" t="str">
        <f t="shared" si="30"/>
        <v/>
      </c>
      <c r="E128" s="124" t="str">
        <f t="shared" si="21"/>
        <v/>
      </c>
      <c r="F128" s="125" t="str">
        <f t="shared" si="22"/>
        <v/>
      </c>
      <c r="G128" s="124" t="str">
        <f t="shared" si="23"/>
        <v/>
      </c>
      <c r="H128" s="124" t="str">
        <f t="shared" si="31"/>
        <v/>
      </c>
      <c r="I128" s="124" t="str">
        <f t="shared" si="24"/>
        <v/>
      </c>
      <c r="J128" s="124" t="str">
        <f t="shared" si="25"/>
        <v/>
      </c>
      <c r="K128" s="124" t="str">
        <f t="shared" si="26"/>
        <v/>
      </c>
      <c r="L128" s="124" t="str">
        <f t="shared" si="27"/>
        <v/>
      </c>
      <c r="M128" s="124" t="str">
        <f t="shared" si="28"/>
        <v/>
      </c>
      <c r="W128" s="189">
        <f t="shared" si="33"/>
        <v>-1</v>
      </c>
      <c r="X128" s="188">
        <f t="shared" si="32"/>
        <v>81</v>
      </c>
      <c r="Y128" s="191">
        <f t="shared" si="35"/>
        <v>-80</v>
      </c>
      <c r="Z128" s="191">
        <f t="shared" si="35"/>
        <v>-83</v>
      </c>
    </row>
    <row r="129" spans="1:26" x14ac:dyDescent="0.2">
      <c r="A129" s="239">
        <f t="shared" si="18"/>
        <v>-70</v>
      </c>
      <c r="B129" s="181">
        <f t="shared" si="20"/>
        <v>-1778</v>
      </c>
      <c r="C129" s="229" t="str">
        <f t="shared" si="29"/>
        <v/>
      </c>
      <c r="D129" s="126" t="str">
        <f t="shared" si="30"/>
        <v/>
      </c>
      <c r="E129" s="124" t="str">
        <f t="shared" si="21"/>
        <v/>
      </c>
      <c r="F129" s="125" t="str">
        <f t="shared" si="22"/>
        <v/>
      </c>
      <c r="G129" s="124" t="str">
        <f t="shared" si="23"/>
        <v/>
      </c>
      <c r="H129" s="124" t="str">
        <f t="shared" si="31"/>
        <v/>
      </c>
      <c r="I129" s="124" t="str">
        <f t="shared" si="24"/>
        <v/>
      </c>
      <c r="J129" s="124" t="str">
        <f t="shared" si="25"/>
        <v/>
      </c>
      <c r="K129" s="124" t="str">
        <f t="shared" si="26"/>
        <v/>
      </c>
      <c r="L129" s="124" t="str">
        <f t="shared" si="27"/>
        <v/>
      </c>
      <c r="M129" s="124" t="str">
        <f t="shared" si="28"/>
        <v/>
      </c>
      <c r="W129" s="189">
        <f t="shared" si="33"/>
        <v>-1</v>
      </c>
      <c r="X129" s="188">
        <f t="shared" si="32"/>
        <v>82</v>
      </c>
      <c r="Y129" s="191">
        <f t="shared" si="35"/>
        <v>-81</v>
      </c>
      <c r="Z129" s="191">
        <f t="shared" si="35"/>
        <v>-84</v>
      </c>
    </row>
    <row r="130" spans="1:26" x14ac:dyDescent="0.2">
      <c r="A130" s="239">
        <f t="shared" si="18"/>
        <v>-71</v>
      </c>
      <c r="B130" s="181">
        <f t="shared" si="20"/>
        <v>-1803.3999999999999</v>
      </c>
      <c r="C130" s="229" t="str">
        <f t="shared" si="29"/>
        <v/>
      </c>
      <c r="D130" s="126" t="str">
        <f t="shared" si="30"/>
        <v/>
      </c>
      <c r="E130" s="124" t="str">
        <f t="shared" si="21"/>
        <v/>
      </c>
      <c r="F130" s="125" t="str">
        <f t="shared" si="22"/>
        <v/>
      </c>
      <c r="G130" s="124" t="str">
        <f t="shared" si="23"/>
        <v/>
      </c>
      <c r="H130" s="124" t="str">
        <f t="shared" si="31"/>
        <v/>
      </c>
      <c r="I130" s="124" t="str">
        <f t="shared" si="24"/>
        <v/>
      </c>
      <c r="J130" s="124" t="str">
        <f t="shared" si="25"/>
        <v/>
      </c>
      <c r="K130" s="124" t="str">
        <f t="shared" si="26"/>
        <v/>
      </c>
      <c r="L130" s="124" t="str">
        <f t="shared" si="27"/>
        <v/>
      </c>
      <c r="M130" s="124" t="str">
        <f t="shared" si="28"/>
        <v/>
      </c>
      <c r="W130" s="189">
        <f t="shared" si="33"/>
        <v>-1</v>
      </c>
      <c r="X130" s="188">
        <f t="shared" si="32"/>
        <v>83</v>
      </c>
      <c r="Y130" s="191">
        <f t="shared" si="35"/>
        <v>-82</v>
      </c>
      <c r="Z130" s="191">
        <f t="shared" si="35"/>
        <v>-85</v>
      </c>
    </row>
    <row r="131" spans="1:26" x14ac:dyDescent="0.2">
      <c r="A131" s="239">
        <f t="shared" si="18"/>
        <v>-72</v>
      </c>
      <c r="B131" s="181">
        <f t="shared" si="20"/>
        <v>-1828.8</v>
      </c>
      <c r="C131" s="229" t="str">
        <f t="shared" si="29"/>
        <v/>
      </c>
      <c r="D131" s="126" t="str">
        <f t="shared" si="30"/>
        <v/>
      </c>
      <c r="E131" s="124" t="str">
        <f t="shared" si="21"/>
        <v/>
      </c>
      <c r="F131" s="125" t="str">
        <f t="shared" si="22"/>
        <v/>
      </c>
      <c r="G131" s="124" t="str">
        <f t="shared" si="23"/>
        <v/>
      </c>
      <c r="H131" s="124" t="str">
        <f t="shared" si="31"/>
        <v/>
      </c>
      <c r="I131" s="124" t="str">
        <f t="shared" si="24"/>
        <v/>
      </c>
      <c r="J131" s="124" t="str">
        <f t="shared" si="25"/>
        <v/>
      </c>
      <c r="K131" s="124" t="str">
        <f t="shared" si="26"/>
        <v/>
      </c>
      <c r="L131" s="124" t="str">
        <f t="shared" si="27"/>
        <v/>
      </c>
      <c r="M131" s="124" t="str">
        <f t="shared" si="28"/>
        <v/>
      </c>
      <c r="W131" s="189">
        <f t="shared" si="33"/>
        <v>-1</v>
      </c>
      <c r="X131" s="188">
        <f t="shared" si="32"/>
        <v>84</v>
      </c>
      <c r="Y131" s="191">
        <f t="shared" si="35"/>
        <v>-83</v>
      </c>
      <c r="Z131" s="191">
        <f t="shared" si="35"/>
        <v>-86</v>
      </c>
    </row>
    <row r="132" spans="1:26" x14ac:dyDescent="0.2">
      <c r="A132" s="239">
        <f t="shared" si="18"/>
        <v>-73</v>
      </c>
      <c r="B132" s="181">
        <f t="shared" si="20"/>
        <v>-1854.1999999999998</v>
      </c>
      <c r="C132" s="229" t="str">
        <f t="shared" si="29"/>
        <v/>
      </c>
      <c r="D132" s="126" t="str">
        <f t="shared" si="30"/>
        <v/>
      </c>
      <c r="E132" s="124" t="str">
        <f t="shared" si="21"/>
        <v/>
      </c>
      <c r="F132" s="125" t="str">
        <f t="shared" si="22"/>
        <v/>
      </c>
      <c r="G132" s="124" t="str">
        <f t="shared" si="23"/>
        <v/>
      </c>
      <c r="H132" s="124" t="str">
        <f t="shared" si="31"/>
        <v/>
      </c>
      <c r="I132" s="124" t="str">
        <f t="shared" si="24"/>
        <v/>
      </c>
      <c r="J132" s="124" t="str">
        <f t="shared" si="25"/>
        <v/>
      </c>
      <c r="K132" s="124" t="str">
        <f t="shared" si="26"/>
        <v/>
      </c>
      <c r="L132" s="124" t="str">
        <f t="shared" si="27"/>
        <v/>
      </c>
      <c r="M132" s="124" t="str">
        <f t="shared" si="28"/>
        <v/>
      </c>
      <c r="W132" s="189">
        <f t="shared" si="33"/>
        <v>-1</v>
      </c>
      <c r="X132" s="188">
        <f t="shared" si="32"/>
        <v>85</v>
      </c>
      <c r="Y132" s="191">
        <f t="shared" si="35"/>
        <v>-84</v>
      </c>
      <c r="Z132" s="191">
        <f t="shared" si="35"/>
        <v>-87</v>
      </c>
    </row>
    <row r="133" spans="1:26" x14ac:dyDescent="0.2">
      <c r="A133" s="239">
        <f t="shared" si="18"/>
        <v>-74</v>
      </c>
      <c r="B133" s="181">
        <f t="shared" si="20"/>
        <v>-1879.6</v>
      </c>
      <c r="C133" s="229" t="str">
        <f t="shared" si="29"/>
        <v/>
      </c>
      <c r="D133" s="126" t="str">
        <f t="shared" si="30"/>
        <v/>
      </c>
      <c r="E133" s="124" t="str">
        <f t="shared" si="21"/>
        <v/>
      </c>
      <c r="F133" s="125" t="str">
        <f t="shared" si="22"/>
        <v/>
      </c>
      <c r="G133" s="124" t="str">
        <f t="shared" si="23"/>
        <v/>
      </c>
      <c r="H133" s="124" t="str">
        <f t="shared" si="31"/>
        <v/>
      </c>
      <c r="I133" s="124" t="str">
        <f t="shared" si="24"/>
        <v/>
      </c>
      <c r="J133" s="124" t="str">
        <f t="shared" si="25"/>
        <v/>
      </c>
      <c r="K133" s="124" t="str">
        <f t="shared" si="26"/>
        <v/>
      </c>
      <c r="L133" s="124" t="str">
        <f t="shared" si="27"/>
        <v/>
      </c>
      <c r="M133" s="124" t="str">
        <f t="shared" si="28"/>
        <v/>
      </c>
      <c r="W133" s="189">
        <f t="shared" si="33"/>
        <v>-1</v>
      </c>
      <c r="X133" s="188">
        <f t="shared" si="32"/>
        <v>86</v>
      </c>
      <c r="Y133" s="191">
        <f t="shared" ref="Y133:Z148" si="36">Y132-1</f>
        <v>-85</v>
      </c>
      <c r="Z133" s="191">
        <f t="shared" si="36"/>
        <v>-88</v>
      </c>
    </row>
    <row r="134" spans="1:26" x14ac:dyDescent="0.2">
      <c r="A134" s="239">
        <f t="shared" si="18"/>
        <v>-75</v>
      </c>
      <c r="B134" s="181">
        <f t="shared" si="20"/>
        <v>-1905</v>
      </c>
      <c r="C134" s="229" t="str">
        <f t="shared" si="29"/>
        <v/>
      </c>
      <c r="D134" s="126" t="str">
        <f t="shared" si="30"/>
        <v/>
      </c>
      <c r="E134" s="124" t="str">
        <f t="shared" si="21"/>
        <v/>
      </c>
      <c r="F134" s="125" t="str">
        <f t="shared" si="22"/>
        <v/>
      </c>
      <c r="G134" s="124" t="str">
        <f t="shared" si="23"/>
        <v/>
      </c>
      <c r="H134" s="124" t="str">
        <f t="shared" si="31"/>
        <v/>
      </c>
      <c r="I134" s="124" t="str">
        <f t="shared" si="24"/>
        <v/>
      </c>
      <c r="J134" s="124" t="str">
        <f t="shared" si="25"/>
        <v/>
      </c>
      <c r="K134" s="124" t="str">
        <f t="shared" si="26"/>
        <v/>
      </c>
      <c r="L134" s="124" t="str">
        <f t="shared" si="27"/>
        <v/>
      </c>
      <c r="M134" s="124" t="str">
        <f t="shared" si="28"/>
        <v/>
      </c>
      <c r="W134" s="189">
        <f t="shared" si="33"/>
        <v>-1</v>
      </c>
      <c r="X134" s="188">
        <f t="shared" si="32"/>
        <v>87</v>
      </c>
      <c r="Y134" s="191">
        <f t="shared" si="36"/>
        <v>-86</v>
      </c>
      <c r="Z134" s="191">
        <f t="shared" si="36"/>
        <v>-89</v>
      </c>
    </row>
    <row r="135" spans="1:26" x14ac:dyDescent="0.2">
      <c r="A135" s="239">
        <f t="shared" si="18"/>
        <v>-76</v>
      </c>
      <c r="B135" s="181">
        <f t="shared" si="20"/>
        <v>-1930.3999999999999</v>
      </c>
      <c r="C135" s="229" t="str">
        <f t="shared" si="29"/>
        <v/>
      </c>
      <c r="D135" s="126" t="str">
        <f t="shared" si="30"/>
        <v/>
      </c>
      <c r="E135" s="124" t="str">
        <f t="shared" si="21"/>
        <v/>
      </c>
      <c r="F135" s="125" t="str">
        <f t="shared" si="22"/>
        <v/>
      </c>
      <c r="G135" s="124" t="str">
        <f t="shared" si="23"/>
        <v/>
      </c>
      <c r="H135" s="124" t="str">
        <f t="shared" si="31"/>
        <v/>
      </c>
      <c r="I135" s="124" t="str">
        <f t="shared" si="24"/>
        <v/>
      </c>
      <c r="J135" s="124" t="str">
        <f t="shared" si="25"/>
        <v/>
      </c>
      <c r="K135" s="124" t="str">
        <f t="shared" si="26"/>
        <v/>
      </c>
      <c r="L135" s="124" t="str">
        <f t="shared" si="27"/>
        <v/>
      </c>
      <c r="M135" s="124" t="str">
        <f t="shared" si="28"/>
        <v/>
      </c>
      <c r="W135" s="189">
        <f t="shared" si="33"/>
        <v>-1</v>
      </c>
      <c r="X135" s="188">
        <f t="shared" si="32"/>
        <v>88</v>
      </c>
      <c r="Y135" s="191">
        <f t="shared" si="36"/>
        <v>-87</v>
      </c>
      <c r="Z135" s="191">
        <f t="shared" si="36"/>
        <v>-90</v>
      </c>
    </row>
    <row r="136" spans="1:26" x14ac:dyDescent="0.2">
      <c r="A136" s="239">
        <f t="shared" ref="A136:A199" si="37">IF(W142=0,0,IF(A135="","",IF(W142=1,A135-0.5,A135-1)))</f>
        <v>-77</v>
      </c>
      <c r="B136" s="181">
        <f t="shared" si="20"/>
        <v>-1955.8</v>
      </c>
      <c r="C136" s="229" t="str">
        <f t="shared" si="29"/>
        <v/>
      </c>
      <c r="D136" s="126" t="str">
        <f t="shared" si="30"/>
        <v/>
      </c>
      <c r="E136" s="124" t="str">
        <f t="shared" si="21"/>
        <v/>
      </c>
      <c r="F136" s="125" t="str">
        <f t="shared" si="22"/>
        <v/>
      </c>
      <c r="G136" s="124" t="str">
        <f t="shared" si="23"/>
        <v/>
      </c>
      <c r="H136" s="124" t="str">
        <f t="shared" si="31"/>
        <v/>
      </c>
      <c r="I136" s="124" t="str">
        <f t="shared" si="24"/>
        <v/>
      </c>
      <c r="J136" s="124" t="str">
        <f t="shared" si="25"/>
        <v/>
      </c>
      <c r="K136" s="124" t="str">
        <f t="shared" si="26"/>
        <v/>
      </c>
      <c r="L136" s="124" t="str">
        <f t="shared" si="27"/>
        <v/>
      </c>
      <c r="M136" s="124" t="str">
        <f t="shared" si="28"/>
        <v/>
      </c>
      <c r="W136" s="189">
        <f t="shared" si="33"/>
        <v>-1</v>
      </c>
      <c r="X136" s="188">
        <f t="shared" si="32"/>
        <v>89</v>
      </c>
      <c r="Y136" s="191">
        <f t="shared" si="36"/>
        <v>-88</v>
      </c>
      <c r="Z136" s="191">
        <f t="shared" si="36"/>
        <v>-91</v>
      </c>
    </row>
    <row r="137" spans="1:26" x14ac:dyDescent="0.2">
      <c r="A137" s="239">
        <f t="shared" si="37"/>
        <v>-78</v>
      </c>
      <c r="B137" s="181">
        <f t="shared" si="20"/>
        <v>-1981.1999999999998</v>
      </c>
      <c r="C137" s="229" t="str">
        <f t="shared" si="29"/>
        <v/>
      </c>
      <c r="D137" s="126" t="str">
        <f t="shared" si="30"/>
        <v/>
      </c>
      <c r="E137" s="124" t="str">
        <f t="shared" si="21"/>
        <v/>
      </c>
      <c r="F137" s="125" t="str">
        <f t="shared" si="22"/>
        <v/>
      </c>
      <c r="G137" s="124" t="str">
        <f t="shared" si="23"/>
        <v/>
      </c>
      <c r="H137" s="124" t="str">
        <f t="shared" si="31"/>
        <v/>
      </c>
      <c r="I137" s="124" t="str">
        <f t="shared" si="24"/>
        <v/>
      </c>
      <c r="J137" s="124" t="str">
        <f t="shared" si="25"/>
        <v/>
      </c>
      <c r="K137" s="124" t="str">
        <f t="shared" si="26"/>
        <v/>
      </c>
      <c r="L137" s="124" t="str">
        <f t="shared" si="27"/>
        <v/>
      </c>
      <c r="M137" s="124" t="str">
        <f t="shared" si="28"/>
        <v/>
      </c>
      <c r="W137" s="189">
        <f t="shared" si="33"/>
        <v>-1</v>
      </c>
      <c r="X137" s="188">
        <f t="shared" si="32"/>
        <v>90</v>
      </c>
      <c r="Y137" s="191">
        <f t="shared" si="36"/>
        <v>-89</v>
      </c>
      <c r="Z137" s="191">
        <f t="shared" si="36"/>
        <v>-92</v>
      </c>
    </row>
    <row r="138" spans="1:26" x14ac:dyDescent="0.2">
      <c r="A138" s="239">
        <f t="shared" si="37"/>
        <v>-79</v>
      </c>
      <c r="B138" s="181">
        <f t="shared" si="20"/>
        <v>-2006.6</v>
      </c>
      <c r="C138" s="229" t="str">
        <f t="shared" si="29"/>
        <v/>
      </c>
      <c r="D138" s="126" t="str">
        <f t="shared" si="30"/>
        <v/>
      </c>
      <c r="E138" s="124" t="str">
        <f t="shared" si="21"/>
        <v/>
      </c>
      <c r="F138" s="125" t="str">
        <f t="shared" si="22"/>
        <v/>
      </c>
      <c r="G138" s="124" t="str">
        <f t="shared" si="23"/>
        <v/>
      </c>
      <c r="H138" s="124" t="str">
        <f t="shared" si="31"/>
        <v/>
      </c>
      <c r="I138" s="124" t="str">
        <f t="shared" si="24"/>
        <v/>
      </c>
      <c r="J138" s="124" t="str">
        <f t="shared" si="25"/>
        <v/>
      </c>
      <c r="K138" s="124" t="str">
        <f t="shared" si="26"/>
        <v/>
      </c>
      <c r="L138" s="124" t="str">
        <f t="shared" si="27"/>
        <v/>
      </c>
      <c r="M138" s="124" t="str">
        <f t="shared" si="28"/>
        <v/>
      </c>
      <c r="W138" s="189">
        <f t="shared" si="33"/>
        <v>-1</v>
      </c>
      <c r="X138" s="188">
        <f t="shared" si="32"/>
        <v>91</v>
      </c>
      <c r="Y138" s="191">
        <f t="shared" si="36"/>
        <v>-90</v>
      </c>
      <c r="Z138" s="191">
        <f t="shared" si="36"/>
        <v>-93</v>
      </c>
    </row>
    <row r="139" spans="1:26" x14ac:dyDescent="0.2">
      <c r="A139" s="239">
        <f t="shared" si="37"/>
        <v>-80</v>
      </c>
      <c r="B139" s="181">
        <f t="shared" si="20"/>
        <v>-2032</v>
      </c>
      <c r="C139" s="229" t="str">
        <f t="shared" si="29"/>
        <v/>
      </c>
      <c r="D139" s="126" t="str">
        <f t="shared" si="30"/>
        <v/>
      </c>
      <c r="E139" s="124" t="str">
        <f t="shared" si="21"/>
        <v/>
      </c>
      <c r="F139" s="125" t="str">
        <f t="shared" si="22"/>
        <v/>
      </c>
      <c r="G139" s="124" t="str">
        <f t="shared" si="23"/>
        <v/>
      </c>
      <c r="H139" s="124" t="str">
        <f t="shared" si="31"/>
        <v/>
      </c>
      <c r="I139" s="124" t="str">
        <f t="shared" si="24"/>
        <v/>
      </c>
      <c r="J139" s="124" t="str">
        <f t="shared" si="25"/>
        <v/>
      </c>
      <c r="K139" s="124" t="str">
        <f t="shared" si="26"/>
        <v/>
      </c>
      <c r="L139" s="124" t="str">
        <f t="shared" si="27"/>
        <v/>
      </c>
      <c r="M139" s="124" t="str">
        <f t="shared" si="28"/>
        <v/>
      </c>
      <c r="W139" s="189">
        <f t="shared" si="33"/>
        <v>-1</v>
      </c>
      <c r="X139" s="188">
        <f t="shared" si="32"/>
        <v>92</v>
      </c>
      <c r="Y139" s="191">
        <f t="shared" si="36"/>
        <v>-91</v>
      </c>
      <c r="Z139" s="191">
        <f t="shared" si="36"/>
        <v>-94</v>
      </c>
    </row>
    <row r="140" spans="1:26" x14ac:dyDescent="0.2">
      <c r="A140" s="239">
        <f t="shared" si="37"/>
        <v>-81</v>
      </c>
      <c r="B140" s="181">
        <f t="shared" si="20"/>
        <v>-2057.4</v>
      </c>
      <c r="C140" s="229" t="str">
        <f t="shared" si="29"/>
        <v/>
      </c>
      <c r="D140" s="126" t="str">
        <f t="shared" si="30"/>
        <v/>
      </c>
      <c r="E140" s="124" t="str">
        <f t="shared" si="21"/>
        <v/>
      </c>
      <c r="F140" s="125" t="str">
        <f t="shared" si="22"/>
        <v/>
      </c>
      <c r="G140" s="124" t="str">
        <f t="shared" si="23"/>
        <v/>
      </c>
      <c r="H140" s="124" t="str">
        <f t="shared" si="31"/>
        <v/>
      </c>
      <c r="I140" s="124" t="str">
        <f t="shared" si="24"/>
        <v/>
      </c>
      <c r="J140" s="124" t="str">
        <f t="shared" si="25"/>
        <v/>
      </c>
      <c r="K140" s="124" t="str">
        <f t="shared" si="26"/>
        <v/>
      </c>
      <c r="L140" s="124" t="str">
        <f t="shared" si="27"/>
        <v/>
      </c>
      <c r="M140" s="124" t="str">
        <f t="shared" si="28"/>
        <v/>
      </c>
      <c r="W140" s="189">
        <f t="shared" si="33"/>
        <v>-1</v>
      </c>
      <c r="X140" s="188">
        <f t="shared" si="32"/>
        <v>93</v>
      </c>
      <c r="Y140" s="191">
        <f t="shared" si="36"/>
        <v>-92</v>
      </c>
      <c r="Z140" s="191">
        <f t="shared" si="36"/>
        <v>-95</v>
      </c>
    </row>
    <row r="141" spans="1:26" x14ac:dyDescent="0.2">
      <c r="A141" s="239">
        <f t="shared" si="37"/>
        <v>-82</v>
      </c>
      <c r="B141" s="181">
        <f t="shared" si="20"/>
        <v>-2082.7999999999997</v>
      </c>
      <c r="C141" s="229" t="str">
        <f t="shared" si="29"/>
        <v/>
      </c>
      <c r="D141" s="126" t="str">
        <f t="shared" si="30"/>
        <v/>
      </c>
      <c r="E141" s="124" t="str">
        <f t="shared" si="21"/>
        <v/>
      </c>
      <c r="F141" s="125" t="str">
        <f t="shared" si="22"/>
        <v/>
      </c>
      <c r="G141" s="124" t="str">
        <f t="shared" si="23"/>
        <v/>
      </c>
      <c r="H141" s="124" t="str">
        <f t="shared" si="31"/>
        <v/>
      </c>
      <c r="I141" s="124" t="str">
        <f t="shared" si="24"/>
        <v/>
      </c>
      <c r="J141" s="124" t="str">
        <f t="shared" si="25"/>
        <v/>
      </c>
      <c r="K141" s="124" t="str">
        <f t="shared" si="26"/>
        <v/>
      </c>
      <c r="L141" s="124" t="str">
        <f t="shared" si="27"/>
        <v/>
      </c>
      <c r="M141" s="124" t="str">
        <f t="shared" si="28"/>
        <v/>
      </c>
      <c r="W141" s="189">
        <f t="shared" si="33"/>
        <v>-1</v>
      </c>
      <c r="X141" s="188">
        <f t="shared" si="32"/>
        <v>94</v>
      </c>
      <c r="Y141" s="191">
        <f t="shared" si="36"/>
        <v>-93</v>
      </c>
      <c r="Z141" s="191">
        <f t="shared" si="36"/>
        <v>-96</v>
      </c>
    </row>
    <row r="142" spans="1:26" x14ac:dyDescent="0.2">
      <c r="A142" s="239">
        <f t="shared" si="37"/>
        <v>-83</v>
      </c>
      <c r="B142" s="181">
        <f t="shared" si="20"/>
        <v>-2108.1999999999998</v>
      </c>
      <c r="C142" s="229" t="str">
        <f t="shared" si="29"/>
        <v/>
      </c>
      <c r="D142" s="126" t="str">
        <f t="shared" si="30"/>
        <v/>
      </c>
      <c r="E142" s="124" t="str">
        <f t="shared" si="21"/>
        <v/>
      </c>
      <c r="F142" s="125" t="str">
        <f t="shared" si="22"/>
        <v/>
      </c>
      <c r="G142" s="124" t="str">
        <f t="shared" si="23"/>
        <v/>
      </c>
      <c r="H142" s="124" t="str">
        <f t="shared" si="31"/>
        <v/>
      </c>
      <c r="I142" s="124" t="str">
        <f t="shared" si="24"/>
        <v/>
      </c>
      <c r="J142" s="124" t="str">
        <f t="shared" si="25"/>
        <v/>
      </c>
      <c r="K142" s="124" t="str">
        <f t="shared" si="26"/>
        <v/>
      </c>
      <c r="L142" s="124" t="str">
        <f t="shared" si="27"/>
        <v/>
      </c>
      <c r="M142" s="124" t="str">
        <f t="shared" si="28"/>
        <v/>
      </c>
      <c r="W142" s="189">
        <f t="shared" si="33"/>
        <v>-1</v>
      </c>
      <c r="X142" s="188">
        <f t="shared" si="32"/>
        <v>95</v>
      </c>
      <c r="Y142" s="191">
        <f t="shared" si="36"/>
        <v>-94</v>
      </c>
      <c r="Z142" s="191">
        <f t="shared" si="36"/>
        <v>-97</v>
      </c>
    </row>
    <row r="143" spans="1:26" x14ac:dyDescent="0.2">
      <c r="A143" s="239">
        <f t="shared" si="37"/>
        <v>-84</v>
      </c>
      <c r="B143" s="181">
        <f t="shared" si="20"/>
        <v>-2133.6</v>
      </c>
      <c r="C143" s="229" t="str">
        <f t="shared" si="29"/>
        <v/>
      </c>
      <c r="D143" s="126" t="str">
        <f t="shared" si="30"/>
        <v/>
      </c>
      <c r="E143" s="124" t="str">
        <f t="shared" si="21"/>
        <v/>
      </c>
      <c r="F143" s="125" t="str">
        <f t="shared" si="22"/>
        <v/>
      </c>
      <c r="G143" s="124" t="str">
        <f t="shared" si="23"/>
        <v/>
      </c>
      <c r="H143" s="124" t="str">
        <f t="shared" si="31"/>
        <v/>
      </c>
      <c r="I143" s="124" t="str">
        <f t="shared" si="24"/>
        <v/>
      </c>
      <c r="J143" s="124" t="str">
        <f t="shared" si="25"/>
        <v/>
      </c>
      <c r="K143" s="124" t="str">
        <f t="shared" si="26"/>
        <v/>
      </c>
      <c r="L143" s="124" t="str">
        <f t="shared" si="27"/>
        <v/>
      </c>
      <c r="M143" s="124" t="str">
        <f t="shared" si="28"/>
        <v/>
      </c>
      <c r="W143" s="189">
        <f t="shared" si="33"/>
        <v>-1</v>
      </c>
      <c r="X143" s="188">
        <f t="shared" si="32"/>
        <v>96</v>
      </c>
      <c r="Y143" s="191">
        <f t="shared" si="36"/>
        <v>-95</v>
      </c>
      <c r="Z143" s="191">
        <f t="shared" si="36"/>
        <v>-98</v>
      </c>
    </row>
    <row r="144" spans="1:26" x14ac:dyDescent="0.2">
      <c r="A144" s="239">
        <f t="shared" si="37"/>
        <v>-85</v>
      </c>
      <c r="B144" s="181">
        <f t="shared" si="20"/>
        <v>-2159</v>
      </c>
      <c r="C144" s="229" t="str">
        <f t="shared" si="29"/>
        <v/>
      </c>
      <c r="D144" s="126" t="str">
        <f t="shared" si="30"/>
        <v/>
      </c>
      <c r="E144" s="124" t="str">
        <f t="shared" si="21"/>
        <v/>
      </c>
      <c r="F144" s="125" t="str">
        <f t="shared" si="22"/>
        <v/>
      </c>
      <c r="G144" s="124" t="str">
        <f t="shared" si="23"/>
        <v/>
      </c>
      <c r="H144" s="124" t="str">
        <f t="shared" si="31"/>
        <v/>
      </c>
      <c r="I144" s="124" t="str">
        <f t="shared" si="24"/>
        <v/>
      </c>
      <c r="J144" s="124" t="str">
        <f t="shared" si="25"/>
        <v/>
      </c>
      <c r="K144" s="124" t="str">
        <f t="shared" si="26"/>
        <v/>
      </c>
      <c r="L144" s="124" t="str">
        <f t="shared" si="27"/>
        <v/>
      </c>
      <c r="M144" s="124" t="str">
        <f t="shared" si="28"/>
        <v/>
      </c>
      <c r="W144" s="189">
        <f t="shared" si="33"/>
        <v>-1</v>
      </c>
      <c r="X144" s="188">
        <f t="shared" si="32"/>
        <v>97</v>
      </c>
      <c r="Y144" s="191">
        <f t="shared" si="36"/>
        <v>-96</v>
      </c>
      <c r="Z144" s="191">
        <f t="shared" si="36"/>
        <v>-99</v>
      </c>
    </row>
    <row r="145" spans="1:26" x14ac:dyDescent="0.2">
      <c r="A145" s="239">
        <f t="shared" si="37"/>
        <v>-86</v>
      </c>
      <c r="B145" s="181">
        <f t="shared" si="20"/>
        <v>-2184.4</v>
      </c>
      <c r="C145" s="229" t="str">
        <f t="shared" si="29"/>
        <v/>
      </c>
      <c r="D145" s="126" t="str">
        <f t="shared" si="30"/>
        <v/>
      </c>
      <c r="E145" s="124" t="str">
        <f t="shared" si="21"/>
        <v/>
      </c>
      <c r="F145" s="125" t="str">
        <f t="shared" si="22"/>
        <v/>
      </c>
      <c r="G145" s="124" t="str">
        <f t="shared" si="23"/>
        <v/>
      </c>
      <c r="H145" s="124" t="str">
        <f t="shared" si="31"/>
        <v/>
      </c>
      <c r="I145" s="124" t="str">
        <f t="shared" si="24"/>
        <v/>
      </c>
      <c r="J145" s="124" t="str">
        <f t="shared" si="25"/>
        <v/>
      </c>
      <c r="K145" s="124" t="str">
        <f t="shared" si="26"/>
        <v/>
      </c>
      <c r="L145" s="124" t="str">
        <f t="shared" si="27"/>
        <v/>
      </c>
      <c r="M145" s="124" t="str">
        <f t="shared" si="28"/>
        <v/>
      </c>
      <c r="W145" s="189">
        <f t="shared" si="33"/>
        <v>-1</v>
      </c>
      <c r="X145" s="188">
        <f t="shared" si="32"/>
        <v>98</v>
      </c>
      <c r="Y145" s="191">
        <f t="shared" si="36"/>
        <v>-97</v>
      </c>
      <c r="Z145" s="191">
        <f t="shared" si="36"/>
        <v>-100</v>
      </c>
    </row>
    <row r="146" spans="1:26" x14ac:dyDescent="0.2">
      <c r="A146" s="239">
        <f t="shared" si="37"/>
        <v>-87</v>
      </c>
      <c r="B146" s="181">
        <f t="shared" si="20"/>
        <v>-2209.7999999999997</v>
      </c>
      <c r="C146" s="229" t="str">
        <f t="shared" si="29"/>
        <v/>
      </c>
      <c r="D146" s="126" t="str">
        <f t="shared" si="30"/>
        <v/>
      </c>
      <c r="E146" s="124" t="str">
        <f t="shared" si="21"/>
        <v/>
      </c>
      <c r="F146" s="125" t="str">
        <f t="shared" si="22"/>
        <v/>
      </c>
      <c r="G146" s="124" t="str">
        <f t="shared" si="23"/>
        <v/>
      </c>
      <c r="H146" s="124" t="str">
        <f t="shared" si="31"/>
        <v/>
      </c>
      <c r="I146" s="124" t="str">
        <f t="shared" si="24"/>
        <v/>
      </c>
      <c r="J146" s="124" t="str">
        <f t="shared" si="25"/>
        <v/>
      </c>
      <c r="K146" s="124" t="str">
        <f t="shared" si="26"/>
        <v/>
      </c>
      <c r="L146" s="124" t="str">
        <f t="shared" si="27"/>
        <v/>
      </c>
      <c r="M146" s="124" t="str">
        <f t="shared" si="28"/>
        <v/>
      </c>
      <c r="W146" s="189">
        <f t="shared" si="33"/>
        <v>-1</v>
      </c>
      <c r="X146" s="188">
        <f t="shared" si="32"/>
        <v>99</v>
      </c>
      <c r="Y146" s="191">
        <f t="shared" si="36"/>
        <v>-98</v>
      </c>
      <c r="Z146" s="191">
        <f t="shared" si="36"/>
        <v>-101</v>
      </c>
    </row>
    <row r="147" spans="1:26" x14ac:dyDescent="0.2">
      <c r="A147" s="239">
        <f t="shared" si="37"/>
        <v>-88</v>
      </c>
      <c r="B147" s="181">
        <f t="shared" si="20"/>
        <v>-2235.1999999999998</v>
      </c>
      <c r="C147" s="229" t="str">
        <f t="shared" si="29"/>
        <v/>
      </c>
      <c r="D147" s="126" t="str">
        <f t="shared" si="30"/>
        <v/>
      </c>
      <c r="E147" s="124" t="str">
        <f t="shared" si="21"/>
        <v/>
      </c>
      <c r="F147" s="125" t="str">
        <f t="shared" si="22"/>
        <v/>
      </c>
      <c r="G147" s="124" t="str">
        <f t="shared" si="23"/>
        <v/>
      </c>
      <c r="H147" s="124" t="str">
        <f t="shared" si="31"/>
        <v/>
      </c>
      <c r="I147" s="124" t="str">
        <f t="shared" si="24"/>
        <v/>
      </c>
      <c r="J147" s="124" t="str">
        <f t="shared" si="25"/>
        <v/>
      </c>
      <c r="K147" s="124" t="str">
        <f t="shared" si="26"/>
        <v/>
      </c>
      <c r="L147" s="124" t="str">
        <f t="shared" si="27"/>
        <v/>
      </c>
      <c r="M147" s="124" t="str">
        <f t="shared" si="28"/>
        <v/>
      </c>
      <c r="W147" s="189">
        <f t="shared" si="33"/>
        <v>-1</v>
      </c>
      <c r="X147" s="188">
        <f t="shared" si="32"/>
        <v>100</v>
      </c>
      <c r="Y147" s="191">
        <f t="shared" si="36"/>
        <v>-99</v>
      </c>
      <c r="Z147" s="191">
        <f t="shared" si="36"/>
        <v>-102</v>
      </c>
    </row>
    <row r="148" spans="1:26" x14ac:dyDescent="0.2">
      <c r="A148" s="239">
        <f t="shared" si="37"/>
        <v>-89</v>
      </c>
      <c r="B148" s="181">
        <f t="shared" si="20"/>
        <v>-2260.6</v>
      </c>
      <c r="C148" s="229" t="str">
        <f t="shared" si="29"/>
        <v/>
      </c>
      <c r="D148" s="126" t="str">
        <f t="shared" si="30"/>
        <v/>
      </c>
      <c r="E148" s="124" t="str">
        <f t="shared" si="21"/>
        <v/>
      </c>
      <c r="F148" s="125" t="str">
        <f t="shared" si="22"/>
        <v/>
      </c>
      <c r="G148" s="124" t="str">
        <f t="shared" si="23"/>
        <v/>
      </c>
      <c r="H148" s="124" t="str">
        <f t="shared" si="31"/>
        <v/>
      </c>
      <c r="I148" s="124" t="str">
        <f t="shared" si="24"/>
        <v/>
      </c>
      <c r="J148" s="124" t="str">
        <f t="shared" si="25"/>
        <v/>
      </c>
      <c r="K148" s="124" t="str">
        <f t="shared" si="26"/>
        <v/>
      </c>
      <c r="L148" s="124" t="str">
        <f t="shared" si="27"/>
        <v/>
      </c>
      <c r="M148" s="124" t="str">
        <f t="shared" si="28"/>
        <v/>
      </c>
      <c r="W148" s="189">
        <f t="shared" si="33"/>
        <v>-1</v>
      </c>
      <c r="X148" s="188">
        <f t="shared" si="32"/>
        <v>101</v>
      </c>
      <c r="Y148" s="191">
        <f t="shared" si="36"/>
        <v>-100</v>
      </c>
      <c r="Z148" s="191">
        <f t="shared" si="36"/>
        <v>-103</v>
      </c>
    </row>
    <row r="149" spans="1:26" x14ac:dyDescent="0.2">
      <c r="A149" s="239">
        <f t="shared" si="37"/>
        <v>-90</v>
      </c>
      <c r="B149" s="181">
        <f t="shared" si="20"/>
        <v>-2286</v>
      </c>
      <c r="C149" s="229" t="str">
        <f t="shared" si="29"/>
        <v/>
      </c>
      <c r="D149" s="126" t="str">
        <f t="shared" si="30"/>
        <v/>
      </c>
      <c r="E149" s="124" t="str">
        <f t="shared" si="21"/>
        <v/>
      </c>
      <c r="F149" s="125" t="str">
        <f t="shared" si="22"/>
        <v/>
      </c>
      <c r="G149" s="124" t="str">
        <f t="shared" si="23"/>
        <v/>
      </c>
      <c r="H149" s="124" t="str">
        <f t="shared" si="31"/>
        <v/>
      </c>
      <c r="I149" s="124" t="str">
        <f t="shared" si="24"/>
        <v/>
      </c>
      <c r="J149" s="124" t="str">
        <f t="shared" si="25"/>
        <v/>
      </c>
      <c r="K149" s="124" t="str">
        <f t="shared" si="26"/>
        <v/>
      </c>
      <c r="L149" s="124" t="str">
        <f t="shared" si="27"/>
        <v/>
      </c>
      <c r="M149" s="124" t="str">
        <f t="shared" si="28"/>
        <v/>
      </c>
      <c r="W149" s="189">
        <f t="shared" si="33"/>
        <v>-1</v>
      </c>
      <c r="X149" s="188">
        <f t="shared" si="32"/>
        <v>102</v>
      </c>
      <c r="Y149" s="191">
        <f t="shared" ref="Y149:Z164" si="38">Y148-1</f>
        <v>-101</v>
      </c>
      <c r="Z149" s="191">
        <f t="shared" si="38"/>
        <v>-104</v>
      </c>
    </row>
    <row r="150" spans="1:26" x14ac:dyDescent="0.2">
      <c r="A150" s="239">
        <f t="shared" si="37"/>
        <v>-91</v>
      </c>
      <c r="B150" s="181">
        <f t="shared" si="20"/>
        <v>-2311.4</v>
      </c>
      <c r="C150" s="229" t="str">
        <f t="shared" si="29"/>
        <v/>
      </c>
      <c r="D150" s="126" t="str">
        <f t="shared" si="30"/>
        <v/>
      </c>
      <c r="E150" s="124" t="str">
        <f t="shared" si="21"/>
        <v/>
      </c>
      <c r="F150" s="125" t="str">
        <f t="shared" si="22"/>
        <v/>
      </c>
      <c r="G150" s="124" t="str">
        <f t="shared" si="23"/>
        <v/>
      </c>
      <c r="H150" s="124" t="str">
        <f t="shared" si="31"/>
        <v/>
      </c>
      <c r="I150" s="124" t="str">
        <f t="shared" si="24"/>
        <v/>
      </c>
      <c r="J150" s="124" t="str">
        <f t="shared" si="25"/>
        <v/>
      </c>
      <c r="K150" s="124" t="str">
        <f t="shared" si="26"/>
        <v/>
      </c>
      <c r="L150" s="124" t="str">
        <f t="shared" si="27"/>
        <v/>
      </c>
      <c r="M150" s="124" t="str">
        <f t="shared" si="28"/>
        <v/>
      </c>
      <c r="W150" s="189">
        <f t="shared" si="33"/>
        <v>-1</v>
      </c>
      <c r="X150" s="188">
        <f t="shared" si="32"/>
        <v>103</v>
      </c>
      <c r="Y150" s="191">
        <f t="shared" si="38"/>
        <v>-102</v>
      </c>
      <c r="Z150" s="191">
        <f t="shared" si="38"/>
        <v>-105</v>
      </c>
    </row>
    <row r="151" spans="1:26" x14ac:dyDescent="0.2">
      <c r="A151" s="239">
        <f t="shared" si="37"/>
        <v>-92</v>
      </c>
      <c r="B151" s="181">
        <f t="shared" si="20"/>
        <v>-2336.7999999999997</v>
      </c>
      <c r="C151" s="229" t="str">
        <f t="shared" si="29"/>
        <v/>
      </c>
      <c r="D151" s="126" t="str">
        <f t="shared" si="30"/>
        <v/>
      </c>
      <c r="E151" s="124" t="str">
        <f t="shared" si="21"/>
        <v/>
      </c>
      <c r="F151" s="125" t="str">
        <f t="shared" si="22"/>
        <v/>
      </c>
      <c r="G151" s="124" t="str">
        <f t="shared" si="23"/>
        <v/>
      </c>
      <c r="H151" s="124" t="str">
        <f t="shared" si="31"/>
        <v/>
      </c>
      <c r="I151" s="124" t="str">
        <f t="shared" si="24"/>
        <v/>
      </c>
      <c r="J151" s="124" t="str">
        <f t="shared" si="25"/>
        <v/>
      </c>
      <c r="K151" s="124" t="str">
        <f t="shared" si="26"/>
        <v/>
      </c>
      <c r="L151" s="124" t="str">
        <f t="shared" si="27"/>
        <v/>
      </c>
      <c r="M151" s="124" t="str">
        <f t="shared" si="28"/>
        <v/>
      </c>
      <c r="W151" s="189">
        <f t="shared" si="33"/>
        <v>-1</v>
      </c>
      <c r="X151" s="188">
        <f t="shared" si="32"/>
        <v>104</v>
      </c>
      <c r="Y151" s="191">
        <f t="shared" si="38"/>
        <v>-103</v>
      </c>
      <c r="Z151" s="191">
        <f t="shared" si="38"/>
        <v>-106</v>
      </c>
    </row>
    <row r="152" spans="1:26" x14ac:dyDescent="0.2">
      <c r="A152" s="239">
        <f t="shared" si="37"/>
        <v>-93</v>
      </c>
      <c r="B152" s="181">
        <f t="shared" si="20"/>
        <v>-2362.1999999999998</v>
      </c>
      <c r="C152" s="229" t="str">
        <f t="shared" si="29"/>
        <v/>
      </c>
      <c r="D152" s="126" t="str">
        <f t="shared" si="30"/>
        <v/>
      </c>
      <c r="E152" s="124" t="str">
        <f t="shared" si="21"/>
        <v/>
      </c>
      <c r="F152" s="125" t="str">
        <f t="shared" si="22"/>
        <v/>
      </c>
      <c r="G152" s="124" t="str">
        <f t="shared" si="23"/>
        <v/>
      </c>
      <c r="H152" s="124" t="str">
        <f t="shared" si="31"/>
        <v/>
      </c>
      <c r="I152" s="124" t="str">
        <f t="shared" si="24"/>
        <v/>
      </c>
      <c r="J152" s="124" t="str">
        <f t="shared" si="25"/>
        <v/>
      </c>
      <c r="K152" s="124" t="str">
        <f t="shared" si="26"/>
        <v/>
      </c>
      <c r="L152" s="124" t="str">
        <f t="shared" si="27"/>
        <v/>
      </c>
      <c r="M152" s="124" t="str">
        <f t="shared" si="28"/>
        <v/>
      </c>
      <c r="W152" s="189">
        <f t="shared" si="33"/>
        <v>-1</v>
      </c>
      <c r="X152" s="188">
        <f t="shared" si="32"/>
        <v>105</v>
      </c>
      <c r="Y152" s="191">
        <f t="shared" si="38"/>
        <v>-104</v>
      </c>
      <c r="Z152" s="191">
        <f t="shared" si="38"/>
        <v>-107</v>
      </c>
    </row>
    <row r="153" spans="1:26" x14ac:dyDescent="0.2">
      <c r="A153" s="239">
        <f t="shared" si="37"/>
        <v>-94</v>
      </c>
      <c r="B153" s="181">
        <f t="shared" si="20"/>
        <v>-2387.6</v>
      </c>
      <c r="C153" s="229" t="str">
        <f t="shared" si="29"/>
        <v/>
      </c>
      <c r="D153" s="126" t="str">
        <f t="shared" si="30"/>
        <v/>
      </c>
      <c r="E153" s="124" t="str">
        <f t="shared" si="21"/>
        <v/>
      </c>
      <c r="F153" s="125" t="str">
        <f t="shared" si="22"/>
        <v/>
      </c>
      <c r="G153" s="124" t="str">
        <f t="shared" si="23"/>
        <v/>
      </c>
      <c r="H153" s="124" t="str">
        <f t="shared" si="31"/>
        <v/>
      </c>
      <c r="I153" s="124" t="str">
        <f t="shared" si="24"/>
        <v/>
      </c>
      <c r="J153" s="124" t="str">
        <f t="shared" si="25"/>
        <v/>
      </c>
      <c r="K153" s="124" t="str">
        <f t="shared" si="26"/>
        <v/>
      </c>
      <c r="L153" s="124" t="str">
        <f t="shared" si="27"/>
        <v/>
      </c>
      <c r="M153" s="124" t="str">
        <f t="shared" si="28"/>
        <v/>
      </c>
      <c r="W153" s="189">
        <f t="shared" si="33"/>
        <v>-1</v>
      </c>
      <c r="X153" s="188">
        <f t="shared" si="32"/>
        <v>106</v>
      </c>
      <c r="Y153" s="191">
        <f t="shared" si="38"/>
        <v>-105</v>
      </c>
      <c r="Z153" s="191">
        <f t="shared" si="38"/>
        <v>-108</v>
      </c>
    </row>
    <row r="154" spans="1:26" x14ac:dyDescent="0.2">
      <c r="A154" s="239">
        <f t="shared" si="37"/>
        <v>-95</v>
      </c>
      <c r="B154" s="181">
        <f t="shared" si="20"/>
        <v>-2413</v>
      </c>
      <c r="C154" s="229" t="str">
        <f t="shared" si="29"/>
        <v/>
      </c>
      <c r="D154" s="126" t="str">
        <f t="shared" si="30"/>
        <v/>
      </c>
      <c r="E154" s="124" t="str">
        <f t="shared" si="21"/>
        <v/>
      </c>
      <c r="F154" s="125" t="str">
        <f t="shared" si="22"/>
        <v/>
      </c>
      <c r="G154" s="124" t="str">
        <f t="shared" si="23"/>
        <v/>
      </c>
      <c r="H154" s="124" t="str">
        <f t="shared" si="31"/>
        <v/>
      </c>
      <c r="I154" s="124" t="str">
        <f t="shared" si="24"/>
        <v/>
      </c>
      <c r="J154" s="124" t="str">
        <f t="shared" si="25"/>
        <v/>
      </c>
      <c r="K154" s="124" t="str">
        <f t="shared" si="26"/>
        <v/>
      </c>
      <c r="L154" s="124" t="str">
        <f t="shared" si="27"/>
        <v/>
      </c>
      <c r="M154" s="124" t="str">
        <f t="shared" si="28"/>
        <v/>
      </c>
      <c r="W154" s="189">
        <f t="shared" si="33"/>
        <v>-1</v>
      </c>
      <c r="X154" s="188">
        <f t="shared" si="32"/>
        <v>107</v>
      </c>
      <c r="Y154" s="191">
        <f t="shared" si="38"/>
        <v>-106</v>
      </c>
      <c r="Z154" s="191">
        <f t="shared" si="38"/>
        <v>-109</v>
      </c>
    </row>
    <row r="155" spans="1:26" x14ac:dyDescent="0.2">
      <c r="A155" s="239">
        <f t="shared" si="37"/>
        <v>-96</v>
      </c>
      <c r="B155" s="181">
        <f t="shared" si="20"/>
        <v>-2438.3999999999996</v>
      </c>
      <c r="C155" s="229" t="str">
        <f t="shared" si="29"/>
        <v/>
      </c>
      <c r="D155" s="126" t="str">
        <f t="shared" si="30"/>
        <v/>
      </c>
      <c r="E155" s="124" t="str">
        <f t="shared" si="21"/>
        <v/>
      </c>
      <c r="F155" s="125" t="str">
        <f t="shared" si="22"/>
        <v/>
      </c>
      <c r="G155" s="124" t="str">
        <f t="shared" si="23"/>
        <v/>
      </c>
      <c r="H155" s="124" t="str">
        <f t="shared" si="31"/>
        <v/>
      </c>
      <c r="I155" s="124" t="str">
        <f t="shared" si="24"/>
        <v/>
      </c>
      <c r="J155" s="124" t="str">
        <f t="shared" si="25"/>
        <v/>
      </c>
      <c r="K155" s="124" t="str">
        <f t="shared" si="26"/>
        <v/>
      </c>
      <c r="L155" s="124" t="str">
        <f t="shared" si="27"/>
        <v/>
      </c>
      <c r="M155" s="124" t="str">
        <f t="shared" si="28"/>
        <v/>
      </c>
      <c r="W155" s="189">
        <f t="shared" si="33"/>
        <v>-1</v>
      </c>
      <c r="X155" s="188">
        <f t="shared" si="32"/>
        <v>108</v>
      </c>
      <c r="Y155" s="191">
        <f t="shared" si="38"/>
        <v>-107</v>
      </c>
      <c r="Z155" s="191">
        <f t="shared" si="38"/>
        <v>-110</v>
      </c>
    </row>
    <row r="156" spans="1:26" x14ac:dyDescent="0.2">
      <c r="A156" s="239">
        <f t="shared" si="37"/>
        <v>-97</v>
      </c>
      <c r="B156" s="181">
        <f t="shared" si="20"/>
        <v>-2463.7999999999997</v>
      </c>
      <c r="C156" s="229" t="str">
        <f t="shared" si="29"/>
        <v/>
      </c>
      <c r="D156" s="126" t="str">
        <f t="shared" si="30"/>
        <v/>
      </c>
      <c r="E156" s="124" t="str">
        <f t="shared" si="21"/>
        <v/>
      </c>
      <c r="F156" s="125" t="str">
        <f t="shared" si="22"/>
        <v/>
      </c>
      <c r="G156" s="124" t="str">
        <f t="shared" si="23"/>
        <v/>
      </c>
      <c r="H156" s="124" t="str">
        <f t="shared" si="31"/>
        <v/>
      </c>
      <c r="I156" s="124" t="str">
        <f t="shared" si="24"/>
        <v/>
      </c>
      <c r="J156" s="124" t="str">
        <f t="shared" si="25"/>
        <v/>
      </c>
      <c r="K156" s="124" t="str">
        <f t="shared" si="26"/>
        <v/>
      </c>
      <c r="L156" s="124" t="str">
        <f t="shared" si="27"/>
        <v/>
      </c>
      <c r="M156" s="124" t="str">
        <f t="shared" si="28"/>
        <v/>
      </c>
      <c r="W156" s="189">
        <f t="shared" si="33"/>
        <v>-1</v>
      </c>
      <c r="X156" s="188">
        <f t="shared" si="32"/>
        <v>109</v>
      </c>
      <c r="Y156" s="191">
        <f t="shared" si="38"/>
        <v>-108</v>
      </c>
      <c r="Z156" s="191">
        <f t="shared" si="38"/>
        <v>-111</v>
      </c>
    </row>
    <row r="157" spans="1:26" x14ac:dyDescent="0.2">
      <c r="A157" s="239">
        <f t="shared" si="37"/>
        <v>-98</v>
      </c>
      <c r="B157" s="181">
        <f t="shared" ref="B157:B220" si="39">A157*25.4</f>
        <v>-2489.1999999999998</v>
      </c>
      <c r="C157" s="229" t="str">
        <f t="shared" si="29"/>
        <v/>
      </c>
      <c r="D157" s="126" t="str">
        <f t="shared" si="30"/>
        <v/>
      </c>
      <c r="E157" s="124" t="str">
        <f t="shared" ref="E157:E220" si="40">IF(A157=0,0,IF(A157&lt;0,"",F157*0.0283168))</f>
        <v/>
      </c>
      <c r="F157" s="125" t="str">
        <f t="shared" ref="F157:F220" si="41">IF(A157=0,0,IF(A157&lt;0,"",D157*$S$48))</f>
        <v/>
      </c>
      <c r="G157" s="124" t="str">
        <f t="shared" ref="G157:G220" si="42">IF(A157=0,0,IF(A157&lt;0,"",H157*0.0283168))</f>
        <v/>
      </c>
      <c r="H157" s="124" t="str">
        <f t="shared" si="31"/>
        <v/>
      </c>
      <c r="I157" s="124" t="str">
        <f t="shared" ref="I157:I220" si="43">IF(A157=0,0,IF(A157&lt;0,"",J157*0.0283168))</f>
        <v/>
      </c>
      <c r="J157" s="124" t="str">
        <f t="shared" ref="J157:J220" si="44">IF(A157=0,0,IF(A157&lt;0,"",F157+H157))</f>
        <v/>
      </c>
      <c r="K157" s="124" t="str">
        <f t="shared" ref="K157:K220" si="45">IF(A157=0,0,IF(A157&lt;0,"",L157*0.0283168))</f>
        <v/>
      </c>
      <c r="L157" s="124" t="str">
        <f t="shared" ref="L157:L220" si="46">IF(A157=0,0,IF(A157&lt;0,"",IF(A157=1,H157,J157+L158)))</f>
        <v/>
      </c>
      <c r="M157" s="124" t="str">
        <f t="shared" ref="M157:M220" si="47">IF(A157&lt;0,"",G$22+B157/1000)</f>
        <v/>
      </c>
      <c r="W157" s="189">
        <f t="shared" si="33"/>
        <v>-1</v>
      </c>
      <c r="X157" s="188">
        <f t="shared" si="32"/>
        <v>110</v>
      </c>
      <c r="Y157" s="191">
        <f t="shared" si="38"/>
        <v>-109</v>
      </c>
      <c r="Z157" s="191">
        <f t="shared" si="38"/>
        <v>-112</v>
      </c>
    </row>
    <row r="158" spans="1:26" x14ac:dyDescent="0.2">
      <c r="A158" s="239">
        <f t="shared" si="37"/>
        <v>-99</v>
      </c>
      <c r="B158" s="181">
        <f t="shared" si="39"/>
        <v>-2514.6</v>
      </c>
      <c r="C158" s="229" t="str">
        <f t="shared" ref="C158:C221" si="48">IF(A158&lt;0,"",D158*0.0283168)</f>
        <v/>
      </c>
      <c r="D158" s="126" t="str">
        <f t="shared" ref="D158:D221" si="49">IF(A158&lt;0,"",IF(W165&gt;=1,LOOKUP(W165,AC$53:AC$61,AB$53:AB$61),0))</f>
        <v/>
      </c>
      <c r="E158" s="124" t="str">
        <f t="shared" si="40"/>
        <v/>
      </c>
      <c r="F158" s="125" t="str">
        <f t="shared" si="41"/>
        <v/>
      </c>
      <c r="G158" s="124" t="str">
        <f t="shared" si="42"/>
        <v/>
      </c>
      <c r="H158" s="124" t="str">
        <f t="shared" ref="H158:H221" si="50">IF(A158=0,0,IF(A158&lt;0,"",IF(D158=$AB$53,((S$37*0.5/12)-F158)*T$56,((S$37*1/12)-F158)*T$56)))</f>
        <v/>
      </c>
      <c r="I158" s="124" t="str">
        <f t="shared" si="43"/>
        <v/>
      </c>
      <c r="J158" s="124" t="str">
        <f t="shared" si="44"/>
        <v/>
      </c>
      <c r="K158" s="124" t="str">
        <f t="shared" si="45"/>
        <v/>
      </c>
      <c r="L158" s="124" t="str">
        <f t="shared" si="46"/>
        <v/>
      </c>
      <c r="M158" s="124" t="str">
        <f t="shared" si="47"/>
        <v/>
      </c>
      <c r="W158" s="189">
        <f t="shared" si="33"/>
        <v>-1</v>
      </c>
      <c r="X158" s="188">
        <f t="shared" si="32"/>
        <v>111</v>
      </c>
      <c r="Y158" s="191">
        <f t="shared" si="38"/>
        <v>-110</v>
      </c>
      <c r="Z158" s="191">
        <f t="shared" si="38"/>
        <v>-113</v>
      </c>
    </row>
    <row r="159" spans="1:26" x14ac:dyDescent="0.2">
      <c r="A159" s="239">
        <f t="shared" si="37"/>
        <v>-100</v>
      </c>
      <c r="B159" s="181">
        <f t="shared" si="39"/>
        <v>-2540</v>
      </c>
      <c r="C159" s="229" t="str">
        <f t="shared" si="48"/>
        <v/>
      </c>
      <c r="D159" s="126" t="str">
        <f t="shared" si="49"/>
        <v/>
      </c>
      <c r="E159" s="124" t="str">
        <f t="shared" si="40"/>
        <v/>
      </c>
      <c r="F159" s="125" t="str">
        <f t="shared" si="41"/>
        <v/>
      </c>
      <c r="G159" s="124" t="str">
        <f t="shared" si="42"/>
        <v/>
      </c>
      <c r="H159" s="124" t="str">
        <f t="shared" si="50"/>
        <v/>
      </c>
      <c r="I159" s="124" t="str">
        <f t="shared" si="43"/>
        <v/>
      </c>
      <c r="J159" s="124" t="str">
        <f t="shared" si="44"/>
        <v/>
      </c>
      <c r="K159" s="124" t="str">
        <f t="shared" si="45"/>
        <v/>
      </c>
      <c r="L159" s="124" t="str">
        <f t="shared" si="46"/>
        <v/>
      </c>
      <c r="M159" s="124" t="str">
        <f t="shared" si="47"/>
        <v/>
      </c>
      <c r="W159" s="189">
        <f t="shared" si="33"/>
        <v>-1</v>
      </c>
      <c r="X159" s="188">
        <f t="shared" si="32"/>
        <v>112</v>
      </c>
      <c r="Y159" s="191">
        <f t="shared" si="38"/>
        <v>-111</v>
      </c>
      <c r="Z159" s="191">
        <f t="shared" si="38"/>
        <v>-114</v>
      </c>
    </row>
    <row r="160" spans="1:26" x14ac:dyDescent="0.2">
      <c r="A160" s="239">
        <f t="shared" si="37"/>
        <v>-101</v>
      </c>
      <c r="B160" s="181">
        <f t="shared" si="39"/>
        <v>-2565.3999999999996</v>
      </c>
      <c r="C160" s="229" t="str">
        <f t="shared" si="48"/>
        <v/>
      </c>
      <c r="D160" s="126" t="str">
        <f t="shared" si="49"/>
        <v/>
      </c>
      <c r="E160" s="124" t="str">
        <f t="shared" si="40"/>
        <v/>
      </c>
      <c r="F160" s="125" t="str">
        <f t="shared" si="41"/>
        <v/>
      </c>
      <c r="G160" s="124" t="str">
        <f t="shared" si="42"/>
        <v/>
      </c>
      <c r="H160" s="124" t="str">
        <f t="shared" si="50"/>
        <v/>
      </c>
      <c r="I160" s="124" t="str">
        <f t="shared" si="43"/>
        <v/>
      </c>
      <c r="J160" s="124" t="str">
        <f t="shared" si="44"/>
        <v/>
      </c>
      <c r="K160" s="124" t="str">
        <f t="shared" si="45"/>
        <v/>
      </c>
      <c r="L160" s="124" t="str">
        <f t="shared" si="46"/>
        <v/>
      </c>
      <c r="M160" s="124" t="str">
        <f t="shared" si="47"/>
        <v/>
      </c>
      <c r="W160" s="189">
        <f t="shared" si="33"/>
        <v>-1</v>
      </c>
      <c r="X160" s="188">
        <f t="shared" si="32"/>
        <v>113</v>
      </c>
      <c r="Y160" s="191">
        <f t="shared" si="38"/>
        <v>-112</v>
      </c>
      <c r="Z160" s="191">
        <f t="shared" si="38"/>
        <v>-115</v>
      </c>
    </row>
    <row r="161" spans="1:26" x14ac:dyDescent="0.2">
      <c r="A161" s="239">
        <f t="shared" si="37"/>
        <v>-102</v>
      </c>
      <c r="B161" s="181">
        <f t="shared" si="39"/>
        <v>-2590.7999999999997</v>
      </c>
      <c r="C161" s="229" t="str">
        <f t="shared" si="48"/>
        <v/>
      </c>
      <c r="D161" s="126" t="str">
        <f t="shared" si="49"/>
        <v/>
      </c>
      <c r="E161" s="124" t="str">
        <f t="shared" si="40"/>
        <v/>
      </c>
      <c r="F161" s="125" t="str">
        <f t="shared" si="41"/>
        <v/>
      </c>
      <c r="G161" s="124" t="str">
        <f t="shared" si="42"/>
        <v/>
      </c>
      <c r="H161" s="124" t="str">
        <f t="shared" si="50"/>
        <v/>
      </c>
      <c r="I161" s="124" t="str">
        <f t="shared" si="43"/>
        <v/>
      </c>
      <c r="J161" s="124" t="str">
        <f t="shared" si="44"/>
        <v/>
      </c>
      <c r="K161" s="124" t="str">
        <f t="shared" si="45"/>
        <v/>
      </c>
      <c r="L161" s="124" t="str">
        <f t="shared" si="46"/>
        <v/>
      </c>
      <c r="M161" s="124" t="str">
        <f t="shared" si="47"/>
        <v/>
      </c>
      <c r="W161" s="189">
        <f t="shared" si="33"/>
        <v>-1</v>
      </c>
      <c r="X161" s="188">
        <f t="shared" si="32"/>
        <v>114</v>
      </c>
      <c r="Y161" s="191">
        <f t="shared" si="38"/>
        <v>-113</v>
      </c>
      <c r="Z161" s="191">
        <f t="shared" si="38"/>
        <v>-116</v>
      </c>
    </row>
    <row r="162" spans="1:26" x14ac:dyDescent="0.2">
      <c r="A162" s="239">
        <f t="shared" si="37"/>
        <v>-103</v>
      </c>
      <c r="B162" s="181">
        <f t="shared" si="39"/>
        <v>-2616.1999999999998</v>
      </c>
      <c r="C162" s="229" t="str">
        <f t="shared" si="48"/>
        <v/>
      </c>
      <c r="D162" s="126" t="str">
        <f t="shared" si="49"/>
        <v/>
      </c>
      <c r="E162" s="124" t="str">
        <f t="shared" si="40"/>
        <v/>
      </c>
      <c r="F162" s="125" t="str">
        <f t="shared" si="41"/>
        <v/>
      </c>
      <c r="G162" s="124" t="str">
        <f t="shared" si="42"/>
        <v/>
      </c>
      <c r="H162" s="124" t="str">
        <f t="shared" si="50"/>
        <v/>
      </c>
      <c r="I162" s="124" t="str">
        <f t="shared" si="43"/>
        <v/>
      </c>
      <c r="J162" s="124" t="str">
        <f t="shared" si="44"/>
        <v/>
      </c>
      <c r="K162" s="124" t="str">
        <f t="shared" si="45"/>
        <v/>
      </c>
      <c r="L162" s="124" t="str">
        <f t="shared" si="46"/>
        <v/>
      </c>
      <c r="M162" s="124" t="str">
        <f t="shared" si="47"/>
        <v/>
      </c>
      <c r="W162" s="189">
        <f t="shared" si="33"/>
        <v>-1</v>
      </c>
      <c r="X162" s="188">
        <f t="shared" si="32"/>
        <v>115</v>
      </c>
      <c r="Y162" s="191">
        <f t="shared" si="38"/>
        <v>-114</v>
      </c>
      <c r="Z162" s="191">
        <f t="shared" si="38"/>
        <v>-117</v>
      </c>
    </row>
    <row r="163" spans="1:26" x14ac:dyDescent="0.2">
      <c r="A163" s="239">
        <f t="shared" si="37"/>
        <v>-104</v>
      </c>
      <c r="B163" s="181">
        <f t="shared" si="39"/>
        <v>-2641.6</v>
      </c>
      <c r="C163" s="229" t="str">
        <f t="shared" si="48"/>
        <v/>
      </c>
      <c r="D163" s="126" t="str">
        <f t="shared" si="49"/>
        <v/>
      </c>
      <c r="E163" s="124" t="str">
        <f t="shared" si="40"/>
        <v/>
      </c>
      <c r="F163" s="125" t="str">
        <f t="shared" si="41"/>
        <v/>
      </c>
      <c r="G163" s="124" t="str">
        <f t="shared" si="42"/>
        <v/>
      </c>
      <c r="H163" s="124" t="str">
        <f t="shared" si="50"/>
        <v/>
      </c>
      <c r="I163" s="124" t="str">
        <f t="shared" si="43"/>
        <v/>
      </c>
      <c r="J163" s="124" t="str">
        <f t="shared" si="44"/>
        <v/>
      </c>
      <c r="K163" s="124" t="str">
        <f t="shared" si="45"/>
        <v/>
      </c>
      <c r="L163" s="124" t="str">
        <f t="shared" si="46"/>
        <v/>
      </c>
      <c r="M163" s="124" t="str">
        <f t="shared" si="47"/>
        <v/>
      </c>
      <c r="W163" s="189">
        <f t="shared" si="33"/>
        <v>-1</v>
      </c>
      <c r="X163" s="188">
        <f t="shared" si="32"/>
        <v>116</v>
      </c>
      <c r="Y163" s="191">
        <f t="shared" si="38"/>
        <v>-115</v>
      </c>
      <c r="Z163" s="191">
        <f t="shared" si="38"/>
        <v>-118</v>
      </c>
    </row>
    <row r="164" spans="1:26" x14ac:dyDescent="0.2">
      <c r="A164" s="239">
        <f t="shared" si="37"/>
        <v>-105</v>
      </c>
      <c r="B164" s="181">
        <f t="shared" si="39"/>
        <v>-2667</v>
      </c>
      <c r="C164" s="229" t="str">
        <f t="shared" si="48"/>
        <v/>
      </c>
      <c r="D164" s="126" t="str">
        <f t="shared" si="49"/>
        <v/>
      </c>
      <c r="E164" s="124" t="str">
        <f t="shared" si="40"/>
        <v/>
      </c>
      <c r="F164" s="125" t="str">
        <f t="shared" si="41"/>
        <v/>
      </c>
      <c r="G164" s="124" t="str">
        <f t="shared" si="42"/>
        <v/>
      </c>
      <c r="H164" s="124" t="str">
        <f t="shared" si="50"/>
        <v/>
      </c>
      <c r="I164" s="124" t="str">
        <f t="shared" si="43"/>
        <v/>
      </c>
      <c r="J164" s="124" t="str">
        <f t="shared" si="44"/>
        <v/>
      </c>
      <c r="K164" s="124" t="str">
        <f t="shared" si="45"/>
        <v/>
      </c>
      <c r="L164" s="124" t="str">
        <f t="shared" si="46"/>
        <v/>
      </c>
      <c r="M164" s="124" t="str">
        <f t="shared" si="47"/>
        <v/>
      </c>
      <c r="W164" s="189">
        <f t="shared" si="33"/>
        <v>-1</v>
      </c>
      <c r="X164" s="188">
        <f t="shared" ref="X164:X227" si="51">IF(X163&gt;=1,X163+1,IF(Y164=0,1,-1))</f>
        <v>117</v>
      </c>
      <c r="Y164" s="191">
        <f t="shared" si="38"/>
        <v>-116</v>
      </c>
      <c r="Z164" s="191">
        <f t="shared" si="38"/>
        <v>-119</v>
      </c>
    </row>
    <row r="165" spans="1:26" x14ac:dyDescent="0.2">
      <c r="A165" s="239">
        <f t="shared" si="37"/>
        <v>-106</v>
      </c>
      <c r="B165" s="181">
        <f t="shared" si="39"/>
        <v>-2692.3999999999996</v>
      </c>
      <c r="C165" s="229" t="str">
        <f t="shared" si="48"/>
        <v/>
      </c>
      <c r="D165" s="126" t="str">
        <f t="shared" si="49"/>
        <v/>
      </c>
      <c r="E165" s="124" t="str">
        <f t="shared" si="40"/>
        <v/>
      </c>
      <c r="F165" s="125" t="str">
        <f t="shared" si="41"/>
        <v/>
      </c>
      <c r="G165" s="124" t="str">
        <f t="shared" si="42"/>
        <v/>
      </c>
      <c r="H165" s="124" t="str">
        <f t="shared" si="50"/>
        <v/>
      </c>
      <c r="I165" s="124" t="str">
        <f t="shared" si="43"/>
        <v/>
      </c>
      <c r="J165" s="124" t="str">
        <f t="shared" si="44"/>
        <v/>
      </c>
      <c r="K165" s="124" t="str">
        <f t="shared" si="45"/>
        <v/>
      </c>
      <c r="L165" s="124" t="str">
        <f t="shared" si="46"/>
        <v/>
      </c>
      <c r="M165" s="124" t="str">
        <f t="shared" si="47"/>
        <v/>
      </c>
      <c r="W165" s="189">
        <f t="shared" ref="W165:W228" si="52">IF(AND(W164&gt;=1,W164&lt;8),W164+1,IF(Y165=0,1,IF(W164=8,W164+0.5,-1)))</f>
        <v>-1</v>
      </c>
      <c r="X165" s="188">
        <f t="shared" si="51"/>
        <v>118</v>
      </c>
      <c r="Y165" s="191">
        <f t="shared" ref="Y165:Z180" si="53">Y164-1</f>
        <v>-117</v>
      </c>
      <c r="Z165" s="191">
        <f t="shared" si="53"/>
        <v>-120</v>
      </c>
    </row>
    <row r="166" spans="1:26" x14ac:dyDescent="0.2">
      <c r="A166" s="239">
        <f t="shared" si="37"/>
        <v>-107</v>
      </c>
      <c r="B166" s="181">
        <f t="shared" si="39"/>
        <v>-2717.7999999999997</v>
      </c>
      <c r="C166" s="229" t="str">
        <f t="shared" si="48"/>
        <v/>
      </c>
      <c r="D166" s="126" t="str">
        <f t="shared" si="49"/>
        <v/>
      </c>
      <c r="E166" s="124" t="str">
        <f t="shared" si="40"/>
        <v/>
      </c>
      <c r="F166" s="125" t="str">
        <f t="shared" si="41"/>
        <v/>
      </c>
      <c r="G166" s="124" t="str">
        <f t="shared" si="42"/>
        <v/>
      </c>
      <c r="H166" s="124" t="str">
        <f t="shared" si="50"/>
        <v/>
      </c>
      <c r="I166" s="124" t="str">
        <f t="shared" si="43"/>
        <v/>
      </c>
      <c r="J166" s="124" t="str">
        <f t="shared" si="44"/>
        <v/>
      </c>
      <c r="K166" s="124" t="str">
        <f t="shared" si="45"/>
        <v/>
      </c>
      <c r="L166" s="124" t="str">
        <f t="shared" si="46"/>
        <v/>
      </c>
      <c r="M166" s="124" t="str">
        <f t="shared" si="47"/>
        <v/>
      </c>
      <c r="W166" s="189">
        <f t="shared" si="52"/>
        <v>-1</v>
      </c>
      <c r="X166" s="188">
        <f t="shared" si="51"/>
        <v>119</v>
      </c>
      <c r="Y166" s="191">
        <f t="shared" si="53"/>
        <v>-118</v>
      </c>
      <c r="Z166" s="191">
        <f t="shared" si="53"/>
        <v>-121</v>
      </c>
    </row>
    <row r="167" spans="1:26" x14ac:dyDescent="0.2">
      <c r="A167" s="239">
        <f t="shared" si="37"/>
        <v>-108</v>
      </c>
      <c r="B167" s="181">
        <f t="shared" si="39"/>
        <v>-2743.2</v>
      </c>
      <c r="C167" s="229" t="str">
        <f t="shared" si="48"/>
        <v/>
      </c>
      <c r="D167" s="126" t="str">
        <f t="shared" si="49"/>
        <v/>
      </c>
      <c r="E167" s="124" t="str">
        <f t="shared" si="40"/>
        <v/>
      </c>
      <c r="F167" s="125" t="str">
        <f t="shared" si="41"/>
        <v/>
      </c>
      <c r="G167" s="124" t="str">
        <f t="shared" si="42"/>
        <v/>
      </c>
      <c r="H167" s="124" t="str">
        <f t="shared" si="50"/>
        <v/>
      </c>
      <c r="I167" s="124" t="str">
        <f t="shared" si="43"/>
        <v/>
      </c>
      <c r="J167" s="124" t="str">
        <f t="shared" si="44"/>
        <v/>
      </c>
      <c r="K167" s="124" t="str">
        <f t="shared" si="45"/>
        <v/>
      </c>
      <c r="L167" s="124" t="str">
        <f t="shared" si="46"/>
        <v/>
      </c>
      <c r="M167" s="124" t="str">
        <f t="shared" si="47"/>
        <v/>
      </c>
      <c r="W167" s="189">
        <f t="shared" si="52"/>
        <v>-1</v>
      </c>
      <c r="X167" s="188">
        <f t="shared" si="51"/>
        <v>120</v>
      </c>
      <c r="Y167" s="191">
        <f t="shared" si="53"/>
        <v>-119</v>
      </c>
      <c r="Z167" s="191">
        <f t="shared" si="53"/>
        <v>-122</v>
      </c>
    </row>
    <row r="168" spans="1:26" x14ac:dyDescent="0.2">
      <c r="A168" s="239">
        <f t="shared" si="37"/>
        <v>-109</v>
      </c>
      <c r="B168" s="181">
        <f t="shared" si="39"/>
        <v>-2768.6</v>
      </c>
      <c r="C168" s="229" t="str">
        <f t="shared" si="48"/>
        <v/>
      </c>
      <c r="D168" s="126" t="str">
        <f t="shared" si="49"/>
        <v/>
      </c>
      <c r="E168" s="124" t="str">
        <f t="shared" si="40"/>
        <v/>
      </c>
      <c r="F168" s="125" t="str">
        <f t="shared" si="41"/>
        <v/>
      </c>
      <c r="G168" s="124" t="str">
        <f t="shared" si="42"/>
        <v/>
      </c>
      <c r="H168" s="124" t="str">
        <f t="shared" si="50"/>
        <v/>
      </c>
      <c r="I168" s="124" t="str">
        <f t="shared" si="43"/>
        <v/>
      </c>
      <c r="J168" s="124" t="str">
        <f t="shared" si="44"/>
        <v/>
      </c>
      <c r="K168" s="124" t="str">
        <f t="shared" si="45"/>
        <v/>
      </c>
      <c r="L168" s="124" t="str">
        <f t="shared" si="46"/>
        <v/>
      </c>
      <c r="M168" s="124" t="str">
        <f t="shared" si="47"/>
        <v/>
      </c>
      <c r="W168" s="189">
        <f t="shared" si="52"/>
        <v>-1</v>
      </c>
      <c r="X168" s="188">
        <f t="shared" si="51"/>
        <v>121</v>
      </c>
      <c r="Y168" s="191">
        <f t="shared" si="53"/>
        <v>-120</v>
      </c>
      <c r="Z168" s="191">
        <f t="shared" si="53"/>
        <v>-123</v>
      </c>
    </row>
    <row r="169" spans="1:26" x14ac:dyDescent="0.2">
      <c r="A169" s="239">
        <f t="shared" si="37"/>
        <v>-110</v>
      </c>
      <c r="B169" s="181">
        <f t="shared" si="39"/>
        <v>-2794</v>
      </c>
      <c r="C169" s="229" t="str">
        <f t="shared" si="48"/>
        <v/>
      </c>
      <c r="D169" s="126" t="str">
        <f t="shared" si="49"/>
        <v/>
      </c>
      <c r="E169" s="124" t="str">
        <f t="shared" si="40"/>
        <v/>
      </c>
      <c r="F169" s="125" t="str">
        <f t="shared" si="41"/>
        <v/>
      </c>
      <c r="G169" s="124" t="str">
        <f t="shared" si="42"/>
        <v/>
      </c>
      <c r="H169" s="124" t="str">
        <f t="shared" si="50"/>
        <v/>
      </c>
      <c r="I169" s="124" t="str">
        <f t="shared" si="43"/>
        <v/>
      </c>
      <c r="J169" s="124" t="str">
        <f t="shared" si="44"/>
        <v/>
      </c>
      <c r="K169" s="124" t="str">
        <f t="shared" si="45"/>
        <v/>
      </c>
      <c r="L169" s="124" t="str">
        <f t="shared" si="46"/>
        <v/>
      </c>
      <c r="M169" s="124" t="str">
        <f t="shared" si="47"/>
        <v/>
      </c>
      <c r="W169" s="189">
        <f t="shared" si="52"/>
        <v>-1</v>
      </c>
      <c r="X169" s="188">
        <f t="shared" si="51"/>
        <v>122</v>
      </c>
      <c r="Y169" s="191">
        <f t="shared" si="53"/>
        <v>-121</v>
      </c>
      <c r="Z169" s="191">
        <f t="shared" si="53"/>
        <v>-124</v>
      </c>
    </row>
    <row r="170" spans="1:26" x14ac:dyDescent="0.2">
      <c r="A170" s="239">
        <f t="shared" si="37"/>
        <v>-111</v>
      </c>
      <c r="B170" s="181">
        <f t="shared" si="39"/>
        <v>-2819.3999999999996</v>
      </c>
      <c r="C170" s="229" t="str">
        <f t="shared" si="48"/>
        <v/>
      </c>
      <c r="D170" s="126" t="str">
        <f t="shared" si="49"/>
        <v/>
      </c>
      <c r="E170" s="124" t="str">
        <f t="shared" si="40"/>
        <v/>
      </c>
      <c r="F170" s="125" t="str">
        <f t="shared" si="41"/>
        <v/>
      </c>
      <c r="G170" s="124" t="str">
        <f t="shared" si="42"/>
        <v/>
      </c>
      <c r="H170" s="124" t="str">
        <f t="shared" si="50"/>
        <v/>
      </c>
      <c r="I170" s="124" t="str">
        <f t="shared" si="43"/>
        <v/>
      </c>
      <c r="J170" s="124" t="str">
        <f t="shared" si="44"/>
        <v/>
      </c>
      <c r="K170" s="124" t="str">
        <f t="shared" si="45"/>
        <v/>
      </c>
      <c r="L170" s="124" t="str">
        <f t="shared" si="46"/>
        <v/>
      </c>
      <c r="M170" s="124" t="str">
        <f t="shared" si="47"/>
        <v/>
      </c>
      <c r="W170" s="189">
        <f t="shared" si="52"/>
        <v>-1</v>
      </c>
      <c r="X170" s="188">
        <f t="shared" si="51"/>
        <v>123</v>
      </c>
      <c r="Y170" s="191">
        <f t="shared" si="53"/>
        <v>-122</v>
      </c>
      <c r="Z170" s="191">
        <f t="shared" si="53"/>
        <v>-125</v>
      </c>
    </row>
    <row r="171" spans="1:26" x14ac:dyDescent="0.2">
      <c r="A171" s="239">
        <f t="shared" si="37"/>
        <v>-112</v>
      </c>
      <c r="B171" s="181">
        <f t="shared" si="39"/>
        <v>-2844.7999999999997</v>
      </c>
      <c r="C171" s="229" t="str">
        <f t="shared" si="48"/>
        <v/>
      </c>
      <c r="D171" s="126" t="str">
        <f t="shared" si="49"/>
        <v/>
      </c>
      <c r="E171" s="124" t="str">
        <f t="shared" si="40"/>
        <v/>
      </c>
      <c r="F171" s="125" t="str">
        <f t="shared" si="41"/>
        <v/>
      </c>
      <c r="G171" s="124" t="str">
        <f t="shared" si="42"/>
        <v/>
      </c>
      <c r="H171" s="124" t="str">
        <f t="shared" si="50"/>
        <v/>
      </c>
      <c r="I171" s="124" t="str">
        <f t="shared" si="43"/>
        <v/>
      </c>
      <c r="J171" s="124" t="str">
        <f t="shared" si="44"/>
        <v/>
      </c>
      <c r="K171" s="124" t="str">
        <f t="shared" si="45"/>
        <v/>
      </c>
      <c r="L171" s="124" t="str">
        <f t="shared" si="46"/>
        <v/>
      </c>
      <c r="M171" s="124" t="str">
        <f t="shared" si="47"/>
        <v/>
      </c>
      <c r="W171" s="189">
        <f t="shared" si="52"/>
        <v>-1</v>
      </c>
      <c r="X171" s="188">
        <f t="shared" si="51"/>
        <v>124</v>
      </c>
      <c r="Y171" s="191">
        <f t="shared" si="53"/>
        <v>-123</v>
      </c>
      <c r="Z171" s="191">
        <f t="shared" si="53"/>
        <v>-126</v>
      </c>
    </row>
    <row r="172" spans="1:26" x14ac:dyDescent="0.2">
      <c r="A172" s="239">
        <f t="shared" si="37"/>
        <v>-113</v>
      </c>
      <c r="B172" s="181">
        <f t="shared" si="39"/>
        <v>-2870.2</v>
      </c>
      <c r="C172" s="229" t="str">
        <f t="shared" si="48"/>
        <v/>
      </c>
      <c r="D172" s="126" t="str">
        <f t="shared" si="49"/>
        <v/>
      </c>
      <c r="E172" s="124" t="str">
        <f t="shared" si="40"/>
        <v/>
      </c>
      <c r="F172" s="125" t="str">
        <f t="shared" si="41"/>
        <v/>
      </c>
      <c r="G172" s="124" t="str">
        <f t="shared" si="42"/>
        <v/>
      </c>
      <c r="H172" s="124" t="str">
        <f t="shared" si="50"/>
        <v/>
      </c>
      <c r="I172" s="124" t="str">
        <f t="shared" si="43"/>
        <v/>
      </c>
      <c r="J172" s="124" t="str">
        <f t="shared" si="44"/>
        <v/>
      </c>
      <c r="K172" s="124" t="str">
        <f t="shared" si="45"/>
        <v/>
      </c>
      <c r="L172" s="124" t="str">
        <f t="shared" si="46"/>
        <v/>
      </c>
      <c r="M172" s="124" t="str">
        <f t="shared" si="47"/>
        <v/>
      </c>
      <c r="W172" s="189">
        <f t="shared" si="52"/>
        <v>-1</v>
      </c>
      <c r="X172" s="188">
        <f t="shared" si="51"/>
        <v>125</v>
      </c>
      <c r="Y172" s="191">
        <f t="shared" si="53"/>
        <v>-124</v>
      </c>
      <c r="Z172" s="191">
        <f t="shared" si="53"/>
        <v>-127</v>
      </c>
    </row>
    <row r="173" spans="1:26" x14ac:dyDescent="0.2">
      <c r="A173" s="239">
        <f t="shared" si="37"/>
        <v>-114</v>
      </c>
      <c r="B173" s="181">
        <f t="shared" si="39"/>
        <v>-2895.6</v>
      </c>
      <c r="C173" s="229" t="str">
        <f t="shared" si="48"/>
        <v/>
      </c>
      <c r="D173" s="126" t="str">
        <f t="shared" si="49"/>
        <v/>
      </c>
      <c r="E173" s="124" t="str">
        <f t="shared" si="40"/>
        <v/>
      </c>
      <c r="F173" s="125" t="str">
        <f t="shared" si="41"/>
        <v/>
      </c>
      <c r="G173" s="124" t="str">
        <f t="shared" si="42"/>
        <v/>
      </c>
      <c r="H173" s="124" t="str">
        <f t="shared" si="50"/>
        <v/>
      </c>
      <c r="I173" s="124" t="str">
        <f t="shared" si="43"/>
        <v/>
      </c>
      <c r="J173" s="124" t="str">
        <f t="shared" si="44"/>
        <v/>
      </c>
      <c r="K173" s="124" t="str">
        <f t="shared" si="45"/>
        <v/>
      </c>
      <c r="L173" s="124" t="str">
        <f t="shared" si="46"/>
        <v/>
      </c>
      <c r="M173" s="124" t="str">
        <f t="shared" si="47"/>
        <v/>
      </c>
      <c r="W173" s="189">
        <f t="shared" si="52"/>
        <v>-1</v>
      </c>
      <c r="X173" s="188">
        <f t="shared" si="51"/>
        <v>126</v>
      </c>
      <c r="Y173" s="191">
        <f t="shared" si="53"/>
        <v>-125</v>
      </c>
      <c r="Z173" s="191">
        <f t="shared" si="53"/>
        <v>-128</v>
      </c>
    </row>
    <row r="174" spans="1:26" x14ac:dyDescent="0.2">
      <c r="A174" s="239">
        <f t="shared" si="37"/>
        <v>-115</v>
      </c>
      <c r="B174" s="181">
        <f t="shared" si="39"/>
        <v>-2921</v>
      </c>
      <c r="C174" s="229" t="str">
        <f t="shared" si="48"/>
        <v/>
      </c>
      <c r="D174" s="126" t="str">
        <f t="shared" si="49"/>
        <v/>
      </c>
      <c r="E174" s="124" t="str">
        <f t="shared" si="40"/>
        <v/>
      </c>
      <c r="F174" s="125" t="str">
        <f t="shared" si="41"/>
        <v/>
      </c>
      <c r="G174" s="124" t="str">
        <f t="shared" si="42"/>
        <v/>
      </c>
      <c r="H174" s="124" t="str">
        <f t="shared" si="50"/>
        <v/>
      </c>
      <c r="I174" s="124" t="str">
        <f t="shared" si="43"/>
        <v/>
      </c>
      <c r="J174" s="124" t="str">
        <f t="shared" si="44"/>
        <v/>
      </c>
      <c r="K174" s="124" t="str">
        <f t="shared" si="45"/>
        <v/>
      </c>
      <c r="L174" s="124" t="str">
        <f t="shared" si="46"/>
        <v/>
      </c>
      <c r="M174" s="124" t="str">
        <f t="shared" si="47"/>
        <v/>
      </c>
      <c r="W174" s="189">
        <f t="shared" si="52"/>
        <v>-1</v>
      </c>
      <c r="X174" s="188">
        <f t="shared" si="51"/>
        <v>127</v>
      </c>
      <c r="Y174" s="191">
        <f t="shared" si="53"/>
        <v>-126</v>
      </c>
      <c r="Z174" s="191">
        <f t="shared" si="53"/>
        <v>-129</v>
      </c>
    </row>
    <row r="175" spans="1:26" x14ac:dyDescent="0.2">
      <c r="A175" s="239">
        <f t="shared" si="37"/>
        <v>-116</v>
      </c>
      <c r="B175" s="181">
        <f t="shared" si="39"/>
        <v>-2946.3999999999996</v>
      </c>
      <c r="C175" s="229" t="str">
        <f t="shared" si="48"/>
        <v/>
      </c>
      <c r="D175" s="126" t="str">
        <f t="shared" si="49"/>
        <v/>
      </c>
      <c r="E175" s="124" t="str">
        <f t="shared" si="40"/>
        <v/>
      </c>
      <c r="F175" s="125" t="str">
        <f t="shared" si="41"/>
        <v/>
      </c>
      <c r="G175" s="124" t="str">
        <f t="shared" si="42"/>
        <v/>
      </c>
      <c r="H175" s="124" t="str">
        <f t="shared" si="50"/>
        <v/>
      </c>
      <c r="I175" s="124" t="str">
        <f t="shared" si="43"/>
        <v/>
      </c>
      <c r="J175" s="124" t="str">
        <f t="shared" si="44"/>
        <v/>
      </c>
      <c r="K175" s="124" t="str">
        <f t="shared" si="45"/>
        <v/>
      </c>
      <c r="L175" s="124" t="str">
        <f t="shared" si="46"/>
        <v/>
      </c>
      <c r="M175" s="124" t="str">
        <f t="shared" si="47"/>
        <v/>
      </c>
      <c r="W175" s="189">
        <f t="shared" si="52"/>
        <v>-1</v>
      </c>
      <c r="X175" s="188">
        <f t="shared" si="51"/>
        <v>128</v>
      </c>
      <c r="Y175" s="191">
        <f t="shared" si="53"/>
        <v>-127</v>
      </c>
      <c r="Z175" s="191">
        <f t="shared" si="53"/>
        <v>-130</v>
      </c>
    </row>
    <row r="176" spans="1:26" x14ac:dyDescent="0.2">
      <c r="A176" s="239">
        <f t="shared" si="37"/>
        <v>-117</v>
      </c>
      <c r="B176" s="181">
        <f t="shared" si="39"/>
        <v>-2971.7999999999997</v>
      </c>
      <c r="C176" s="229" t="str">
        <f t="shared" si="48"/>
        <v/>
      </c>
      <c r="D176" s="126" t="str">
        <f t="shared" si="49"/>
        <v/>
      </c>
      <c r="E176" s="124" t="str">
        <f t="shared" si="40"/>
        <v/>
      </c>
      <c r="F176" s="125" t="str">
        <f t="shared" si="41"/>
        <v/>
      </c>
      <c r="G176" s="124" t="str">
        <f t="shared" si="42"/>
        <v/>
      </c>
      <c r="H176" s="124" t="str">
        <f t="shared" si="50"/>
        <v/>
      </c>
      <c r="I176" s="124" t="str">
        <f t="shared" si="43"/>
        <v/>
      </c>
      <c r="J176" s="124" t="str">
        <f t="shared" si="44"/>
        <v/>
      </c>
      <c r="K176" s="124" t="str">
        <f t="shared" si="45"/>
        <v/>
      </c>
      <c r="L176" s="124" t="str">
        <f t="shared" si="46"/>
        <v/>
      </c>
      <c r="M176" s="124" t="str">
        <f t="shared" si="47"/>
        <v/>
      </c>
      <c r="W176" s="189">
        <f t="shared" si="52"/>
        <v>-1</v>
      </c>
      <c r="X176" s="188">
        <f t="shared" si="51"/>
        <v>129</v>
      </c>
      <c r="Y176" s="191">
        <f t="shared" si="53"/>
        <v>-128</v>
      </c>
      <c r="Z176" s="191">
        <f t="shared" si="53"/>
        <v>-131</v>
      </c>
    </row>
    <row r="177" spans="1:26" x14ac:dyDescent="0.2">
      <c r="A177" s="239">
        <f t="shared" si="37"/>
        <v>-118</v>
      </c>
      <c r="B177" s="181">
        <f t="shared" si="39"/>
        <v>-2997.2</v>
      </c>
      <c r="C177" s="229" t="str">
        <f t="shared" si="48"/>
        <v/>
      </c>
      <c r="D177" s="126" t="str">
        <f t="shared" si="49"/>
        <v/>
      </c>
      <c r="E177" s="124" t="str">
        <f t="shared" si="40"/>
        <v/>
      </c>
      <c r="F177" s="125" t="str">
        <f t="shared" si="41"/>
        <v/>
      </c>
      <c r="G177" s="124" t="str">
        <f t="shared" si="42"/>
        <v/>
      </c>
      <c r="H177" s="124" t="str">
        <f t="shared" si="50"/>
        <v/>
      </c>
      <c r="I177" s="124" t="str">
        <f t="shared" si="43"/>
        <v/>
      </c>
      <c r="J177" s="124" t="str">
        <f t="shared" si="44"/>
        <v/>
      </c>
      <c r="K177" s="124" t="str">
        <f t="shared" si="45"/>
        <v/>
      </c>
      <c r="L177" s="124" t="str">
        <f t="shared" si="46"/>
        <v/>
      </c>
      <c r="M177" s="124" t="str">
        <f t="shared" si="47"/>
        <v/>
      </c>
      <c r="W177" s="189">
        <f t="shared" si="52"/>
        <v>-1</v>
      </c>
      <c r="X177" s="188">
        <f t="shared" si="51"/>
        <v>130</v>
      </c>
      <c r="Y177" s="191">
        <f t="shared" si="53"/>
        <v>-129</v>
      </c>
      <c r="Z177" s="191">
        <f t="shared" si="53"/>
        <v>-132</v>
      </c>
    </row>
    <row r="178" spans="1:26" x14ac:dyDescent="0.2">
      <c r="A178" s="239">
        <f t="shared" si="37"/>
        <v>-119</v>
      </c>
      <c r="B178" s="181">
        <f t="shared" si="39"/>
        <v>-3022.6</v>
      </c>
      <c r="C178" s="229" t="str">
        <f t="shared" si="48"/>
        <v/>
      </c>
      <c r="D178" s="126" t="str">
        <f t="shared" si="49"/>
        <v/>
      </c>
      <c r="E178" s="124" t="str">
        <f t="shared" si="40"/>
        <v/>
      </c>
      <c r="F178" s="125" t="str">
        <f t="shared" si="41"/>
        <v/>
      </c>
      <c r="G178" s="124" t="str">
        <f t="shared" si="42"/>
        <v/>
      </c>
      <c r="H178" s="124" t="str">
        <f t="shared" si="50"/>
        <v/>
      </c>
      <c r="I178" s="124" t="str">
        <f t="shared" si="43"/>
        <v/>
      </c>
      <c r="J178" s="124" t="str">
        <f t="shared" si="44"/>
        <v/>
      </c>
      <c r="K178" s="124" t="str">
        <f t="shared" si="45"/>
        <v/>
      </c>
      <c r="L178" s="124" t="str">
        <f t="shared" si="46"/>
        <v/>
      </c>
      <c r="M178" s="124" t="str">
        <f t="shared" si="47"/>
        <v/>
      </c>
      <c r="W178" s="189">
        <f t="shared" si="52"/>
        <v>-1</v>
      </c>
      <c r="X178" s="188">
        <f t="shared" si="51"/>
        <v>131</v>
      </c>
      <c r="Y178" s="191">
        <f t="shared" si="53"/>
        <v>-130</v>
      </c>
      <c r="Z178" s="191">
        <f t="shared" si="53"/>
        <v>-133</v>
      </c>
    </row>
    <row r="179" spans="1:26" x14ac:dyDescent="0.2">
      <c r="A179" s="239">
        <f t="shared" si="37"/>
        <v>-120</v>
      </c>
      <c r="B179" s="181">
        <f t="shared" si="39"/>
        <v>-3048</v>
      </c>
      <c r="C179" s="229" t="str">
        <f t="shared" si="48"/>
        <v/>
      </c>
      <c r="D179" s="126" t="str">
        <f t="shared" si="49"/>
        <v/>
      </c>
      <c r="E179" s="124" t="str">
        <f t="shared" si="40"/>
        <v/>
      </c>
      <c r="F179" s="125" t="str">
        <f t="shared" si="41"/>
        <v/>
      </c>
      <c r="G179" s="124" t="str">
        <f t="shared" si="42"/>
        <v/>
      </c>
      <c r="H179" s="124" t="str">
        <f t="shared" si="50"/>
        <v/>
      </c>
      <c r="I179" s="124" t="str">
        <f t="shared" si="43"/>
        <v/>
      </c>
      <c r="J179" s="124" t="str">
        <f t="shared" si="44"/>
        <v/>
      </c>
      <c r="K179" s="124" t="str">
        <f t="shared" si="45"/>
        <v/>
      </c>
      <c r="L179" s="124" t="str">
        <f t="shared" si="46"/>
        <v/>
      </c>
      <c r="M179" s="124" t="str">
        <f t="shared" si="47"/>
        <v/>
      </c>
      <c r="W179" s="189">
        <f t="shared" si="52"/>
        <v>-1</v>
      </c>
      <c r="X179" s="188">
        <f t="shared" si="51"/>
        <v>132</v>
      </c>
      <c r="Y179" s="191">
        <f t="shared" si="53"/>
        <v>-131</v>
      </c>
      <c r="Z179" s="191">
        <f t="shared" si="53"/>
        <v>-134</v>
      </c>
    </row>
    <row r="180" spans="1:26" x14ac:dyDescent="0.2">
      <c r="A180" s="239">
        <f t="shared" si="37"/>
        <v>-121</v>
      </c>
      <c r="B180" s="181">
        <f t="shared" si="39"/>
        <v>-3073.3999999999996</v>
      </c>
      <c r="C180" s="229" t="str">
        <f t="shared" si="48"/>
        <v/>
      </c>
      <c r="D180" s="126" t="str">
        <f t="shared" si="49"/>
        <v/>
      </c>
      <c r="E180" s="124" t="str">
        <f t="shared" si="40"/>
        <v/>
      </c>
      <c r="F180" s="125" t="str">
        <f t="shared" si="41"/>
        <v/>
      </c>
      <c r="G180" s="124" t="str">
        <f t="shared" si="42"/>
        <v/>
      </c>
      <c r="H180" s="124" t="str">
        <f t="shared" si="50"/>
        <v/>
      </c>
      <c r="I180" s="124" t="str">
        <f t="shared" si="43"/>
        <v/>
      </c>
      <c r="J180" s="124" t="str">
        <f t="shared" si="44"/>
        <v/>
      </c>
      <c r="K180" s="124" t="str">
        <f t="shared" si="45"/>
        <v/>
      </c>
      <c r="L180" s="124" t="str">
        <f t="shared" si="46"/>
        <v/>
      </c>
      <c r="M180" s="124" t="str">
        <f t="shared" si="47"/>
        <v/>
      </c>
      <c r="W180" s="189">
        <f t="shared" si="52"/>
        <v>-1</v>
      </c>
      <c r="X180" s="188">
        <f t="shared" si="51"/>
        <v>133</v>
      </c>
      <c r="Y180" s="191">
        <f t="shared" si="53"/>
        <v>-132</v>
      </c>
      <c r="Z180" s="191">
        <f t="shared" si="53"/>
        <v>-135</v>
      </c>
    </row>
    <row r="181" spans="1:26" x14ac:dyDescent="0.2">
      <c r="A181" s="239">
        <f t="shared" si="37"/>
        <v>-122</v>
      </c>
      <c r="B181" s="181">
        <f t="shared" si="39"/>
        <v>-3098.7999999999997</v>
      </c>
      <c r="C181" s="229" t="str">
        <f t="shared" si="48"/>
        <v/>
      </c>
      <c r="D181" s="126" t="str">
        <f t="shared" si="49"/>
        <v/>
      </c>
      <c r="E181" s="124" t="str">
        <f t="shared" si="40"/>
        <v/>
      </c>
      <c r="F181" s="125" t="str">
        <f t="shared" si="41"/>
        <v/>
      </c>
      <c r="G181" s="124" t="str">
        <f t="shared" si="42"/>
        <v/>
      </c>
      <c r="H181" s="124" t="str">
        <f t="shared" si="50"/>
        <v/>
      </c>
      <c r="I181" s="124" t="str">
        <f t="shared" si="43"/>
        <v/>
      </c>
      <c r="J181" s="124" t="str">
        <f t="shared" si="44"/>
        <v/>
      </c>
      <c r="K181" s="124" t="str">
        <f t="shared" si="45"/>
        <v/>
      </c>
      <c r="L181" s="124" t="str">
        <f t="shared" si="46"/>
        <v/>
      </c>
      <c r="M181" s="124" t="str">
        <f t="shared" si="47"/>
        <v/>
      </c>
      <c r="W181" s="189">
        <f t="shared" si="52"/>
        <v>-1</v>
      </c>
      <c r="X181" s="188">
        <f t="shared" si="51"/>
        <v>134</v>
      </c>
      <c r="Y181" s="191">
        <f t="shared" ref="Y181:Z196" si="54">Y180-1</f>
        <v>-133</v>
      </c>
      <c r="Z181" s="191">
        <f t="shared" si="54"/>
        <v>-136</v>
      </c>
    </row>
    <row r="182" spans="1:26" x14ac:dyDescent="0.2">
      <c r="A182" s="239">
        <f t="shared" si="37"/>
        <v>-123</v>
      </c>
      <c r="B182" s="181">
        <f t="shared" si="39"/>
        <v>-3124.2</v>
      </c>
      <c r="C182" s="229" t="str">
        <f t="shared" si="48"/>
        <v/>
      </c>
      <c r="D182" s="126" t="str">
        <f t="shared" si="49"/>
        <v/>
      </c>
      <c r="E182" s="124" t="str">
        <f t="shared" si="40"/>
        <v/>
      </c>
      <c r="F182" s="125" t="str">
        <f t="shared" si="41"/>
        <v/>
      </c>
      <c r="G182" s="124" t="str">
        <f t="shared" si="42"/>
        <v/>
      </c>
      <c r="H182" s="124" t="str">
        <f t="shared" si="50"/>
        <v/>
      </c>
      <c r="I182" s="124" t="str">
        <f t="shared" si="43"/>
        <v/>
      </c>
      <c r="J182" s="124" t="str">
        <f t="shared" si="44"/>
        <v/>
      </c>
      <c r="K182" s="124" t="str">
        <f t="shared" si="45"/>
        <v/>
      </c>
      <c r="L182" s="124" t="str">
        <f t="shared" si="46"/>
        <v/>
      </c>
      <c r="M182" s="124" t="str">
        <f t="shared" si="47"/>
        <v/>
      </c>
      <c r="W182" s="189">
        <f t="shared" si="52"/>
        <v>-1</v>
      </c>
      <c r="X182" s="188">
        <f t="shared" si="51"/>
        <v>135</v>
      </c>
      <c r="Y182" s="191">
        <f t="shared" si="54"/>
        <v>-134</v>
      </c>
      <c r="Z182" s="191">
        <f t="shared" si="54"/>
        <v>-137</v>
      </c>
    </row>
    <row r="183" spans="1:26" x14ac:dyDescent="0.2">
      <c r="A183" s="239">
        <f t="shared" si="37"/>
        <v>-124</v>
      </c>
      <c r="B183" s="181">
        <f t="shared" si="39"/>
        <v>-3149.6</v>
      </c>
      <c r="C183" s="229" t="str">
        <f t="shared" si="48"/>
        <v/>
      </c>
      <c r="D183" s="126" t="str">
        <f t="shared" si="49"/>
        <v/>
      </c>
      <c r="E183" s="124" t="str">
        <f t="shared" si="40"/>
        <v/>
      </c>
      <c r="F183" s="125" t="str">
        <f t="shared" si="41"/>
        <v/>
      </c>
      <c r="G183" s="124" t="str">
        <f t="shared" si="42"/>
        <v/>
      </c>
      <c r="H183" s="124" t="str">
        <f t="shared" si="50"/>
        <v/>
      </c>
      <c r="I183" s="124" t="str">
        <f t="shared" si="43"/>
        <v/>
      </c>
      <c r="J183" s="124" t="str">
        <f t="shared" si="44"/>
        <v/>
      </c>
      <c r="K183" s="124" t="str">
        <f t="shared" si="45"/>
        <v/>
      </c>
      <c r="L183" s="124" t="str">
        <f t="shared" si="46"/>
        <v/>
      </c>
      <c r="M183" s="124" t="str">
        <f t="shared" si="47"/>
        <v/>
      </c>
      <c r="W183" s="189">
        <f t="shared" si="52"/>
        <v>-1</v>
      </c>
      <c r="X183" s="188">
        <f t="shared" si="51"/>
        <v>136</v>
      </c>
      <c r="Y183" s="191">
        <f t="shared" si="54"/>
        <v>-135</v>
      </c>
      <c r="Z183" s="191">
        <f t="shared" si="54"/>
        <v>-138</v>
      </c>
    </row>
    <row r="184" spans="1:26" x14ac:dyDescent="0.2">
      <c r="A184" s="239">
        <f t="shared" si="37"/>
        <v>-125</v>
      </c>
      <c r="B184" s="181">
        <f t="shared" si="39"/>
        <v>-3175</v>
      </c>
      <c r="C184" s="229" t="str">
        <f t="shared" si="48"/>
        <v/>
      </c>
      <c r="D184" s="126" t="str">
        <f t="shared" si="49"/>
        <v/>
      </c>
      <c r="E184" s="124" t="str">
        <f t="shared" si="40"/>
        <v/>
      </c>
      <c r="F184" s="125" t="str">
        <f t="shared" si="41"/>
        <v/>
      </c>
      <c r="G184" s="124" t="str">
        <f t="shared" si="42"/>
        <v/>
      </c>
      <c r="H184" s="124" t="str">
        <f t="shared" si="50"/>
        <v/>
      </c>
      <c r="I184" s="124" t="str">
        <f t="shared" si="43"/>
        <v/>
      </c>
      <c r="J184" s="124" t="str">
        <f t="shared" si="44"/>
        <v/>
      </c>
      <c r="K184" s="124" t="str">
        <f t="shared" si="45"/>
        <v/>
      </c>
      <c r="L184" s="124" t="str">
        <f t="shared" si="46"/>
        <v/>
      </c>
      <c r="M184" s="124" t="str">
        <f t="shared" si="47"/>
        <v/>
      </c>
      <c r="W184" s="189">
        <f t="shared" si="52"/>
        <v>-1</v>
      </c>
      <c r="X184" s="188">
        <f t="shared" si="51"/>
        <v>137</v>
      </c>
      <c r="Y184" s="191">
        <f t="shared" si="54"/>
        <v>-136</v>
      </c>
      <c r="Z184" s="191">
        <f t="shared" si="54"/>
        <v>-139</v>
      </c>
    </row>
    <row r="185" spans="1:26" x14ac:dyDescent="0.2">
      <c r="A185" s="239">
        <f t="shared" si="37"/>
        <v>-126</v>
      </c>
      <c r="B185" s="181">
        <f t="shared" si="39"/>
        <v>-3200.3999999999996</v>
      </c>
      <c r="C185" s="229" t="str">
        <f t="shared" si="48"/>
        <v/>
      </c>
      <c r="D185" s="126" t="str">
        <f t="shared" si="49"/>
        <v/>
      </c>
      <c r="E185" s="124" t="str">
        <f t="shared" si="40"/>
        <v/>
      </c>
      <c r="F185" s="125" t="str">
        <f t="shared" si="41"/>
        <v/>
      </c>
      <c r="G185" s="124" t="str">
        <f t="shared" si="42"/>
        <v/>
      </c>
      <c r="H185" s="124" t="str">
        <f t="shared" si="50"/>
        <v/>
      </c>
      <c r="I185" s="124" t="str">
        <f t="shared" si="43"/>
        <v/>
      </c>
      <c r="J185" s="124" t="str">
        <f t="shared" si="44"/>
        <v/>
      </c>
      <c r="K185" s="124" t="str">
        <f t="shared" si="45"/>
        <v/>
      </c>
      <c r="L185" s="124" t="str">
        <f t="shared" si="46"/>
        <v/>
      </c>
      <c r="M185" s="124" t="str">
        <f t="shared" si="47"/>
        <v/>
      </c>
      <c r="W185" s="189">
        <f t="shared" si="52"/>
        <v>-1</v>
      </c>
      <c r="X185" s="188">
        <f t="shared" si="51"/>
        <v>138</v>
      </c>
      <c r="Y185" s="191">
        <f t="shared" si="54"/>
        <v>-137</v>
      </c>
      <c r="Z185" s="191">
        <f t="shared" si="54"/>
        <v>-140</v>
      </c>
    </row>
    <row r="186" spans="1:26" x14ac:dyDescent="0.2">
      <c r="A186" s="239">
        <f t="shared" si="37"/>
        <v>-127</v>
      </c>
      <c r="B186" s="181">
        <f t="shared" si="39"/>
        <v>-3225.7999999999997</v>
      </c>
      <c r="C186" s="229" t="str">
        <f t="shared" si="48"/>
        <v/>
      </c>
      <c r="D186" s="126" t="str">
        <f t="shared" si="49"/>
        <v/>
      </c>
      <c r="E186" s="124" t="str">
        <f t="shared" si="40"/>
        <v/>
      </c>
      <c r="F186" s="125" t="str">
        <f t="shared" si="41"/>
        <v/>
      </c>
      <c r="G186" s="124" t="str">
        <f t="shared" si="42"/>
        <v/>
      </c>
      <c r="H186" s="124" t="str">
        <f t="shared" si="50"/>
        <v/>
      </c>
      <c r="I186" s="124" t="str">
        <f t="shared" si="43"/>
        <v/>
      </c>
      <c r="J186" s="124" t="str">
        <f t="shared" si="44"/>
        <v/>
      </c>
      <c r="K186" s="124" t="str">
        <f t="shared" si="45"/>
        <v/>
      </c>
      <c r="L186" s="124" t="str">
        <f t="shared" si="46"/>
        <v/>
      </c>
      <c r="M186" s="124" t="str">
        <f t="shared" si="47"/>
        <v/>
      </c>
      <c r="W186" s="189">
        <f t="shared" si="52"/>
        <v>-1</v>
      </c>
      <c r="X186" s="188">
        <f t="shared" si="51"/>
        <v>139</v>
      </c>
      <c r="Y186" s="191">
        <f t="shared" si="54"/>
        <v>-138</v>
      </c>
      <c r="Z186" s="191">
        <f t="shared" si="54"/>
        <v>-141</v>
      </c>
    </row>
    <row r="187" spans="1:26" x14ac:dyDescent="0.2">
      <c r="A187" s="239">
        <f t="shared" si="37"/>
        <v>-128</v>
      </c>
      <c r="B187" s="181">
        <f t="shared" si="39"/>
        <v>-3251.2</v>
      </c>
      <c r="C187" s="229" t="str">
        <f t="shared" si="48"/>
        <v/>
      </c>
      <c r="D187" s="126" t="str">
        <f t="shared" si="49"/>
        <v/>
      </c>
      <c r="E187" s="124" t="str">
        <f t="shared" si="40"/>
        <v/>
      </c>
      <c r="F187" s="125" t="str">
        <f t="shared" si="41"/>
        <v/>
      </c>
      <c r="G187" s="124" t="str">
        <f t="shared" si="42"/>
        <v/>
      </c>
      <c r="H187" s="124" t="str">
        <f t="shared" si="50"/>
        <v/>
      </c>
      <c r="I187" s="124" t="str">
        <f t="shared" si="43"/>
        <v/>
      </c>
      <c r="J187" s="124" t="str">
        <f t="shared" si="44"/>
        <v/>
      </c>
      <c r="K187" s="124" t="str">
        <f t="shared" si="45"/>
        <v/>
      </c>
      <c r="L187" s="124" t="str">
        <f t="shared" si="46"/>
        <v/>
      </c>
      <c r="M187" s="124" t="str">
        <f t="shared" si="47"/>
        <v/>
      </c>
      <c r="W187" s="189">
        <f t="shared" si="52"/>
        <v>-1</v>
      </c>
      <c r="X187" s="188">
        <f t="shared" si="51"/>
        <v>140</v>
      </c>
      <c r="Y187" s="191">
        <f t="shared" si="54"/>
        <v>-139</v>
      </c>
      <c r="Z187" s="191">
        <f t="shared" si="54"/>
        <v>-142</v>
      </c>
    </row>
    <row r="188" spans="1:26" x14ac:dyDescent="0.2">
      <c r="A188" s="239">
        <f t="shared" si="37"/>
        <v>-129</v>
      </c>
      <c r="B188" s="181">
        <f t="shared" si="39"/>
        <v>-3276.6</v>
      </c>
      <c r="C188" s="229" t="str">
        <f t="shared" si="48"/>
        <v/>
      </c>
      <c r="D188" s="126" t="str">
        <f t="shared" si="49"/>
        <v/>
      </c>
      <c r="E188" s="124" t="str">
        <f t="shared" si="40"/>
        <v/>
      </c>
      <c r="F188" s="125" t="str">
        <f t="shared" si="41"/>
        <v/>
      </c>
      <c r="G188" s="124" t="str">
        <f t="shared" si="42"/>
        <v/>
      </c>
      <c r="H188" s="124" t="str">
        <f t="shared" si="50"/>
        <v/>
      </c>
      <c r="I188" s="124" t="str">
        <f t="shared" si="43"/>
        <v/>
      </c>
      <c r="J188" s="124" t="str">
        <f t="shared" si="44"/>
        <v/>
      </c>
      <c r="K188" s="124" t="str">
        <f t="shared" si="45"/>
        <v/>
      </c>
      <c r="L188" s="124" t="str">
        <f t="shared" si="46"/>
        <v/>
      </c>
      <c r="M188" s="124" t="str">
        <f t="shared" si="47"/>
        <v/>
      </c>
      <c r="W188" s="189">
        <f t="shared" si="52"/>
        <v>-1</v>
      </c>
      <c r="X188" s="188">
        <f t="shared" si="51"/>
        <v>141</v>
      </c>
      <c r="Y188" s="191">
        <f t="shared" si="54"/>
        <v>-140</v>
      </c>
      <c r="Z188" s="191">
        <f t="shared" si="54"/>
        <v>-143</v>
      </c>
    </row>
    <row r="189" spans="1:26" x14ac:dyDescent="0.2">
      <c r="A189" s="239">
        <f t="shared" si="37"/>
        <v>-130</v>
      </c>
      <c r="B189" s="181">
        <f t="shared" si="39"/>
        <v>-3302</v>
      </c>
      <c r="C189" s="229" t="str">
        <f t="shared" si="48"/>
        <v/>
      </c>
      <c r="D189" s="126" t="str">
        <f t="shared" si="49"/>
        <v/>
      </c>
      <c r="E189" s="124" t="str">
        <f t="shared" si="40"/>
        <v/>
      </c>
      <c r="F189" s="125" t="str">
        <f t="shared" si="41"/>
        <v/>
      </c>
      <c r="G189" s="124" t="str">
        <f t="shared" si="42"/>
        <v/>
      </c>
      <c r="H189" s="124" t="str">
        <f t="shared" si="50"/>
        <v/>
      </c>
      <c r="I189" s="124" t="str">
        <f t="shared" si="43"/>
        <v/>
      </c>
      <c r="J189" s="124" t="str">
        <f t="shared" si="44"/>
        <v/>
      </c>
      <c r="K189" s="124" t="str">
        <f t="shared" si="45"/>
        <v/>
      </c>
      <c r="L189" s="124" t="str">
        <f t="shared" si="46"/>
        <v/>
      </c>
      <c r="M189" s="124" t="str">
        <f t="shared" si="47"/>
        <v/>
      </c>
      <c r="W189" s="189">
        <f t="shared" si="52"/>
        <v>-1</v>
      </c>
      <c r="X189" s="188">
        <f t="shared" si="51"/>
        <v>142</v>
      </c>
      <c r="Y189" s="191">
        <f t="shared" si="54"/>
        <v>-141</v>
      </c>
      <c r="Z189" s="191">
        <f t="shared" si="54"/>
        <v>-144</v>
      </c>
    </row>
    <row r="190" spans="1:26" x14ac:dyDescent="0.2">
      <c r="A190" s="239">
        <f t="shared" si="37"/>
        <v>-131</v>
      </c>
      <c r="B190" s="181">
        <f t="shared" si="39"/>
        <v>-3327.3999999999996</v>
      </c>
      <c r="C190" s="229" t="str">
        <f t="shared" si="48"/>
        <v/>
      </c>
      <c r="D190" s="126" t="str">
        <f t="shared" si="49"/>
        <v/>
      </c>
      <c r="E190" s="124" t="str">
        <f t="shared" si="40"/>
        <v/>
      </c>
      <c r="F190" s="125" t="str">
        <f t="shared" si="41"/>
        <v/>
      </c>
      <c r="G190" s="124" t="str">
        <f t="shared" si="42"/>
        <v/>
      </c>
      <c r="H190" s="124" t="str">
        <f t="shared" si="50"/>
        <v/>
      </c>
      <c r="I190" s="124" t="str">
        <f t="shared" si="43"/>
        <v/>
      </c>
      <c r="J190" s="124" t="str">
        <f t="shared" si="44"/>
        <v/>
      </c>
      <c r="K190" s="124" t="str">
        <f t="shared" si="45"/>
        <v/>
      </c>
      <c r="L190" s="124" t="str">
        <f t="shared" si="46"/>
        <v/>
      </c>
      <c r="M190" s="124" t="str">
        <f t="shared" si="47"/>
        <v/>
      </c>
      <c r="W190" s="189">
        <f t="shared" si="52"/>
        <v>-1</v>
      </c>
      <c r="X190" s="188">
        <f t="shared" si="51"/>
        <v>143</v>
      </c>
      <c r="Y190" s="191">
        <f t="shared" si="54"/>
        <v>-142</v>
      </c>
      <c r="Z190" s="191">
        <f t="shared" si="54"/>
        <v>-145</v>
      </c>
    </row>
    <row r="191" spans="1:26" x14ac:dyDescent="0.2">
      <c r="A191" s="239">
        <f t="shared" si="37"/>
        <v>-132</v>
      </c>
      <c r="B191" s="181">
        <f t="shared" si="39"/>
        <v>-3352.7999999999997</v>
      </c>
      <c r="C191" s="229" t="str">
        <f t="shared" si="48"/>
        <v/>
      </c>
      <c r="D191" s="126" t="str">
        <f t="shared" si="49"/>
        <v/>
      </c>
      <c r="E191" s="124" t="str">
        <f t="shared" si="40"/>
        <v/>
      </c>
      <c r="F191" s="125" t="str">
        <f t="shared" si="41"/>
        <v/>
      </c>
      <c r="G191" s="124" t="str">
        <f t="shared" si="42"/>
        <v/>
      </c>
      <c r="H191" s="124" t="str">
        <f t="shared" si="50"/>
        <v/>
      </c>
      <c r="I191" s="124" t="str">
        <f t="shared" si="43"/>
        <v/>
      </c>
      <c r="J191" s="124" t="str">
        <f t="shared" si="44"/>
        <v/>
      </c>
      <c r="K191" s="124" t="str">
        <f t="shared" si="45"/>
        <v/>
      </c>
      <c r="L191" s="124" t="str">
        <f t="shared" si="46"/>
        <v/>
      </c>
      <c r="M191" s="124" t="str">
        <f t="shared" si="47"/>
        <v/>
      </c>
      <c r="W191" s="189">
        <f t="shared" si="52"/>
        <v>-1</v>
      </c>
      <c r="X191" s="188">
        <f t="shared" si="51"/>
        <v>144</v>
      </c>
      <c r="Y191" s="191">
        <f t="shared" si="54"/>
        <v>-143</v>
      </c>
      <c r="Z191" s="191">
        <f t="shared" si="54"/>
        <v>-146</v>
      </c>
    </row>
    <row r="192" spans="1:26" x14ac:dyDescent="0.2">
      <c r="A192" s="239">
        <f t="shared" si="37"/>
        <v>-133</v>
      </c>
      <c r="B192" s="181">
        <f t="shared" si="39"/>
        <v>-3378.2</v>
      </c>
      <c r="C192" s="229" t="str">
        <f t="shared" si="48"/>
        <v/>
      </c>
      <c r="D192" s="126" t="str">
        <f t="shared" si="49"/>
        <v/>
      </c>
      <c r="E192" s="124" t="str">
        <f t="shared" si="40"/>
        <v/>
      </c>
      <c r="F192" s="125" t="str">
        <f t="shared" si="41"/>
        <v/>
      </c>
      <c r="G192" s="124" t="str">
        <f t="shared" si="42"/>
        <v/>
      </c>
      <c r="H192" s="124" t="str">
        <f t="shared" si="50"/>
        <v/>
      </c>
      <c r="I192" s="124" t="str">
        <f t="shared" si="43"/>
        <v/>
      </c>
      <c r="J192" s="124" t="str">
        <f t="shared" si="44"/>
        <v/>
      </c>
      <c r="K192" s="124" t="str">
        <f t="shared" si="45"/>
        <v/>
      </c>
      <c r="L192" s="124" t="str">
        <f t="shared" si="46"/>
        <v/>
      </c>
      <c r="M192" s="124" t="str">
        <f t="shared" si="47"/>
        <v/>
      </c>
      <c r="W192" s="189">
        <f t="shared" si="52"/>
        <v>-1</v>
      </c>
      <c r="X192" s="188">
        <f t="shared" si="51"/>
        <v>145</v>
      </c>
      <c r="Y192" s="191">
        <f t="shared" si="54"/>
        <v>-144</v>
      </c>
      <c r="Z192" s="191">
        <f t="shared" si="54"/>
        <v>-147</v>
      </c>
    </row>
    <row r="193" spans="1:26" x14ac:dyDescent="0.2">
      <c r="A193" s="239">
        <f t="shared" si="37"/>
        <v>-134</v>
      </c>
      <c r="B193" s="181">
        <f t="shared" si="39"/>
        <v>-3403.6</v>
      </c>
      <c r="C193" s="229" t="str">
        <f t="shared" si="48"/>
        <v/>
      </c>
      <c r="D193" s="126" t="str">
        <f t="shared" si="49"/>
        <v/>
      </c>
      <c r="E193" s="124" t="str">
        <f t="shared" si="40"/>
        <v/>
      </c>
      <c r="F193" s="125" t="str">
        <f t="shared" si="41"/>
        <v/>
      </c>
      <c r="G193" s="124" t="str">
        <f t="shared" si="42"/>
        <v/>
      </c>
      <c r="H193" s="124" t="str">
        <f t="shared" si="50"/>
        <v/>
      </c>
      <c r="I193" s="124" t="str">
        <f t="shared" si="43"/>
        <v/>
      </c>
      <c r="J193" s="124" t="str">
        <f t="shared" si="44"/>
        <v/>
      </c>
      <c r="K193" s="124" t="str">
        <f t="shared" si="45"/>
        <v/>
      </c>
      <c r="L193" s="124" t="str">
        <f t="shared" si="46"/>
        <v/>
      </c>
      <c r="M193" s="124" t="str">
        <f t="shared" si="47"/>
        <v/>
      </c>
      <c r="W193" s="189">
        <f t="shared" si="52"/>
        <v>-1</v>
      </c>
      <c r="X193" s="188">
        <f t="shared" si="51"/>
        <v>146</v>
      </c>
      <c r="Y193" s="191">
        <f t="shared" si="54"/>
        <v>-145</v>
      </c>
      <c r="Z193" s="191">
        <f t="shared" si="54"/>
        <v>-148</v>
      </c>
    </row>
    <row r="194" spans="1:26" x14ac:dyDescent="0.2">
      <c r="A194" s="239">
        <f t="shared" si="37"/>
        <v>-135</v>
      </c>
      <c r="B194" s="181">
        <f t="shared" si="39"/>
        <v>-3429</v>
      </c>
      <c r="C194" s="229" t="str">
        <f t="shared" si="48"/>
        <v/>
      </c>
      <c r="D194" s="126" t="str">
        <f t="shared" si="49"/>
        <v/>
      </c>
      <c r="E194" s="124" t="str">
        <f t="shared" si="40"/>
        <v/>
      </c>
      <c r="F194" s="125" t="str">
        <f t="shared" si="41"/>
        <v/>
      </c>
      <c r="G194" s="124" t="str">
        <f t="shared" si="42"/>
        <v/>
      </c>
      <c r="H194" s="124" t="str">
        <f t="shared" si="50"/>
        <v/>
      </c>
      <c r="I194" s="124" t="str">
        <f t="shared" si="43"/>
        <v/>
      </c>
      <c r="J194" s="124" t="str">
        <f t="shared" si="44"/>
        <v/>
      </c>
      <c r="K194" s="124" t="str">
        <f t="shared" si="45"/>
        <v/>
      </c>
      <c r="L194" s="124" t="str">
        <f t="shared" si="46"/>
        <v/>
      </c>
      <c r="M194" s="124" t="str">
        <f t="shared" si="47"/>
        <v/>
      </c>
      <c r="W194" s="189">
        <f t="shared" si="52"/>
        <v>-1</v>
      </c>
      <c r="X194" s="188">
        <f t="shared" si="51"/>
        <v>147</v>
      </c>
      <c r="Y194" s="191">
        <f t="shared" si="54"/>
        <v>-146</v>
      </c>
      <c r="Z194" s="191">
        <f t="shared" si="54"/>
        <v>-149</v>
      </c>
    </row>
    <row r="195" spans="1:26" x14ac:dyDescent="0.2">
      <c r="A195" s="239">
        <f t="shared" si="37"/>
        <v>-136</v>
      </c>
      <c r="B195" s="181">
        <f t="shared" si="39"/>
        <v>-3454.3999999999996</v>
      </c>
      <c r="C195" s="229" t="str">
        <f t="shared" si="48"/>
        <v/>
      </c>
      <c r="D195" s="126" t="str">
        <f t="shared" si="49"/>
        <v/>
      </c>
      <c r="E195" s="124" t="str">
        <f t="shared" si="40"/>
        <v/>
      </c>
      <c r="F195" s="125" t="str">
        <f t="shared" si="41"/>
        <v/>
      </c>
      <c r="G195" s="124" t="str">
        <f t="shared" si="42"/>
        <v/>
      </c>
      <c r="H195" s="124" t="str">
        <f t="shared" si="50"/>
        <v/>
      </c>
      <c r="I195" s="124" t="str">
        <f t="shared" si="43"/>
        <v/>
      </c>
      <c r="J195" s="124" t="str">
        <f t="shared" si="44"/>
        <v/>
      </c>
      <c r="K195" s="124" t="str">
        <f t="shared" si="45"/>
        <v/>
      </c>
      <c r="L195" s="124" t="str">
        <f t="shared" si="46"/>
        <v/>
      </c>
      <c r="M195" s="124" t="str">
        <f t="shared" si="47"/>
        <v/>
      </c>
      <c r="W195" s="189">
        <f t="shared" si="52"/>
        <v>-1</v>
      </c>
      <c r="X195" s="188">
        <f t="shared" si="51"/>
        <v>148</v>
      </c>
      <c r="Y195" s="191">
        <f t="shared" si="54"/>
        <v>-147</v>
      </c>
      <c r="Z195" s="191">
        <f t="shared" si="54"/>
        <v>-150</v>
      </c>
    </row>
    <row r="196" spans="1:26" x14ac:dyDescent="0.2">
      <c r="A196" s="239">
        <f t="shared" si="37"/>
        <v>-137</v>
      </c>
      <c r="B196" s="181">
        <f t="shared" si="39"/>
        <v>-3479.7999999999997</v>
      </c>
      <c r="C196" s="229" t="str">
        <f t="shared" si="48"/>
        <v/>
      </c>
      <c r="D196" s="126" t="str">
        <f t="shared" si="49"/>
        <v/>
      </c>
      <c r="E196" s="124" t="str">
        <f t="shared" si="40"/>
        <v/>
      </c>
      <c r="F196" s="125" t="str">
        <f t="shared" si="41"/>
        <v/>
      </c>
      <c r="G196" s="124" t="str">
        <f t="shared" si="42"/>
        <v/>
      </c>
      <c r="H196" s="124" t="str">
        <f t="shared" si="50"/>
        <v/>
      </c>
      <c r="I196" s="124" t="str">
        <f t="shared" si="43"/>
        <v/>
      </c>
      <c r="J196" s="124" t="str">
        <f t="shared" si="44"/>
        <v/>
      </c>
      <c r="K196" s="124" t="str">
        <f t="shared" si="45"/>
        <v/>
      </c>
      <c r="L196" s="124" t="str">
        <f t="shared" si="46"/>
        <v/>
      </c>
      <c r="M196" s="124" t="str">
        <f t="shared" si="47"/>
        <v/>
      </c>
      <c r="W196" s="189">
        <f t="shared" si="52"/>
        <v>-1</v>
      </c>
      <c r="X196" s="188">
        <f t="shared" si="51"/>
        <v>149</v>
      </c>
      <c r="Y196" s="191">
        <f t="shared" si="54"/>
        <v>-148</v>
      </c>
      <c r="Z196" s="191">
        <f t="shared" si="54"/>
        <v>-151</v>
      </c>
    </row>
    <row r="197" spans="1:26" x14ac:dyDescent="0.2">
      <c r="A197" s="239">
        <f t="shared" si="37"/>
        <v>-138</v>
      </c>
      <c r="B197" s="181">
        <f t="shared" si="39"/>
        <v>-3505.2</v>
      </c>
      <c r="C197" s="229" t="str">
        <f t="shared" si="48"/>
        <v/>
      </c>
      <c r="D197" s="126" t="str">
        <f t="shared" si="49"/>
        <v/>
      </c>
      <c r="E197" s="124" t="str">
        <f t="shared" si="40"/>
        <v/>
      </c>
      <c r="F197" s="125" t="str">
        <f t="shared" si="41"/>
        <v/>
      </c>
      <c r="G197" s="124" t="str">
        <f t="shared" si="42"/>
        <v/>
      </c>
      <c r="H197" s="124" t="str">
        <f t="shared" si="50"/>
        <v/>
      </c>
      <c r="I197" s="124" t="str">
        <f t="shared" si="43"/>
        <v/>
      </c>
      <c r="J197" s="124" t="str">
        <f t="shared" si="44"/>
        <v/>
      </c>
      <c r="K197" s="124" t="str">
        <f t="shared" si="45"/>
        <v/>
      </c>
      <c r="L197" s="124" t="str">
        <f t="shared" si="46"/>
        <v/>
      </c>
      <c r="M197" s="124" t="str">
        <f t="shared" si="47"/>
        <v/>
      </c>
      <c r="W197" s="189">
        <f t="shared" si="52"/>
        <v>-1</v>
      </c>
      <c r="X197" s="188">
        <f t="shared" si="51"/>
        <v>150</v>
      </c>
      <c r="Y197" s="191">
        <f t="shared" ref="Y197:Z212" si="55">Y196-1</f>
        <v>-149</v>
      </c>
      <c r="Z197" s="191">
        <f t="shared" si="55"/>
        <v>-152</v>
      </c>
    </row>
    <row r="198" spans="1:26" x14ac:dyDescent="0.2">
      <c r="A198" s="239">
        <f t="shared" si="37"/>
        <v>-139</v>
      </c>
      <c r="B198" s="181">
        <f t="shared" si="39"/>
        <v>-3530.6</v>
      </c>
      <c r="C198" s="229" t="str">
        <f t="shared" si="48"/>
        <v/>
      </c>
      <c r="D198" s="126" t="str">
        <f t="shared" si="49"/>
        <v/>
      </c>
      <c r="E198" s="124" t="str">
        <f t="shared" si="40"/>
        <v/>
      </c>
      <c r="F198" s="125" t="str">
        <f t="shared" si="41"/>
        <v/>
      </c>
      <c r="G198" s="124" t="str">
        <f t="shared" si="42"/>
        <v/>
      </c>
      <c r="H198" s="124" t="str">
        <f t="shared" si="50"/>
        <v/>
      </c>
      <c r="I198" s="124" t="str">
        <f t="shared" si="43"/>
        <v/>
      </c>
      <c r="J198" s="124" t="str">
        <f t="shared" si="44"/>
        <v/>
      </c>
      <c r="K198" s="124" t="str">
        <f t="shared" si="45"/>
        <v/>
      </c>
      <c r="L198" s="124" t="str">
        <f t="shared" si="46"/>
        <v/>
      </c>
      <c r="M198" s="124" t="str">
        <f t="shared" si="47"/>
        <v/>
      </c>
      <c r="W198" s="189">
        <f t="shared" si="52"/>
        <v>-1</v>
      </c>
      <c r="X198" s="188">
        <f t="shared" si="51"/>
        <v>151</v>
      </c>
      <c r="Y198" s="191">
        <f t="shared" si="55"/>
        <v>-150</v>
      </c>
      <c r="Z198" s="191">
        <f t="shared" si="55"/>
        <v>-153</v>
      </c>
    </row>
    <row r="199" spans="1:26" x14ac:dyDescent="0.2">
      <c r="A199" s="239">
        <f t="shared" si="37"/>
        <v>-140</v>
      </c>
      <c r="B199" s="181">
        <f t="shared" si="39"/>
        <v>-3556</v>
      </c>
      <c r="C199" s="229" t="str">
        <f t="shared" si="48"/>
        <v/>
      </c>
      <c r="D199" s="126" t="str">
        <f t="shared" si="49"/>
        <v/>
      </c>
      <c r="E199" s="124" t="str">
        <f t="shared" si="40"/>
        <v/>
      </c>
      <c r="F199" s="125" t="str">
        <f t="shared" si="41"/>
        <v/>
      </c>
      <c r="G199" s="124" t="str">
        <f t="shared" si="42"/>
        <v/>
      </c>
      <c r="H199" s="124" t="str">
        <f t="shared" si="50"/>
        <v/>
      </c>
      <c r="I199" s="124" t="str">
        <f t="shared" si="43"/>
        <v/>
      </c>
      <c r="J199" s="124" t="str">
        <f t="shared" si="44"/>
        <v/>
      </c>
      <c r="K199" s="124" t="str">
        <f t="shared" si="45"/>
        <v/>
      </c>
      <c r="L199" s="124" t="str">
        <f t="shared" si="46"/>
        <v/>
      </c>
      <c r="M199" s="124" t="str">
        <f t="shared" si="47"/>
        <v/>
      </c>
      <c r="W199" s="189">
        <f t="shared" si="52"/>
        <v>-1</v>
      </c>
      <c r="X199" s="188">
        <f t="shared" si="51"/>
        <v>152</v>
      </c>
      <c r="Y199" s="191">
        <f t="shared" si="55"/>
        <v>-151</v>
      </c>
      <c r="Z199" s="191">
        <f t="shared" si="55"/>
        <v>-154</v>
      </c>
    </row>
    <row r="200" spans="1:26" x14ac:dyDescent="0.2">
      <c r="A200" s="239">
        <f t="shared" ref="A200:A263" si="56">IF(W206=0,0,IF(A199="","",IF(W206=1,A199-0.5,A199-1)))</f>
        <v>-141</v>
      </c>
      <c r="B200" s="181">
        <f t="shared" si="39"/>
        <v>-3581.3999999999996</v>
      </c>
      <c r="C200" s="229" t="str">
        <f t="shared" si="48"/>
        <v/>
      </c>
      <c r="D200" s="126" t="str">
        <f t="shared" si="49"/>
        <v/>
      </c>
      <c r="E200" s="124" t="str">
        <f t="shared" si="40"/>
        <v/>
      </c>
      <c r="F200" s="125" t="str">
        <f t="shared" si="41"/>
        <v/>
      </c>
      <c r="G200" s="124" t="str">
        <f t="shared" si="42"/>
        <v/>
      </c>
      <c r="H200" s="124" t="str">
        <f t="shared" si="50"/>
        <v/>
      </c>
      <c r="I200" s="124" t="str">
        <f t="shared" si="43"/>
        <v/>
      </c>
      <c r="J200" s="124" t="str">
        <f t="shared" si="44"/>
        <v/>
      </c>
      <c r="K200" s="124" t="str">
        <f t="shared" si="45"/>
        <v/>
      </c>
      <c r="L200" s="124" t="str">
        <f t="shared" si="46"/>
        <v/>
      </c>
      <c r="M200" s="124" t="str">
        <f t="shared" si="47"/>
        <v/>
      </c>
      <c r="W200" s="189">
        <f t="shared" si="52"/>
        <v>-1</v>
      </c>
      <c r="X200" s="188">
        <f t="shared" si="51"/>
        <v>153</v>
      </c>
      <c r="Y200" s="191">
        <f t="shared" si="55"/>
        <v>-152</v>
      </c>
      <c r="Z200" s="191">
        <f t="shared" si="55"/>
        <v>-155</v>
      </c>
    </row>
    <row r="201" spans="1:26" x14ac:dyDescent="0.2">
      <c r="A201" s="239">
        <f t="shared" si="56"/>
        <v>-142</v>
      </c>
      <c r="B201" s="181">
        <f t="shared" si="39"/>
        <v>-3606.7999999999997</v>
      </c>
      <c r="C201" s="229" t="str">
        <f t="shared" si="48"/>
        <v/>
      </c>
      <c r="D201" s="126" t="str">
        <f t="shared" si="49"/>
        <v/>
      </c>
      <c r="E201" s="124" t="str">
        <f t="shared" si="40"/>
        <v/>
      </c>
      <c r="F201" s="125" t="str">
        <f t="shared" si="41"/>
        <v/>
      </c>
      <c r="G201" s="124" t="str">
        <f t="shared" si="42"/>
        <v/>
      </c>
      <c r="H201" s="124" t="str">
        <f t="shared" si="50"/>
        <v/>
      </c>
      <c r="I201" s="124" t="str">
        <f t="shared" si="43"/>
        <v/>
      </c>
      <c r="J201" s="124" t="str">
        <f t="shared" si="44"/>
        <v/>
      </c>
      <c r="K201" s="124" t="str">
        <f t="shared" si="45"/>
        <v/>
      </c>
      <c r="L201" s="124" t="str">
        <f t="shared" si="46"/>
        <v/>
      </c>
      <c r="M201" s="124" t="str">
        <f t="shared" si="47"/>
        <v/>
      </c>
      <c r="W201" s="189">
        <f t="shared" si="52"/>
        <v>-1</v>
      </c>
      <c r="X201" s="188">
        <f t="shared" si="51"/>
        <v>154</v>
      </c>
      <c r="Y201" s="191">
        <f t="shared" si="55"/>
        <v>-153</v>
      </c>
      <c r="Z201" s="191">
        <f t="shared" si="55"/>
        <v>-156</v>
      </c>
    </row>
    <row r="202" spans="1:26" x14ac:dyDescent="0.2">
      <c r="A202" s="239">
        <f t="shared" si="56"/>
        <v>-143</v>
      </c>
      <c r="B202" s="181">
        <f t="shared" si="39"/>
        <v>-3632.2</v>
      </c>
      <c r="C202" s="229" t="str">
        <f t="shared" si="48"/>
        <v/>
      </c>
      <c r="D202" s="126" t="str">
        <f t="shared" si="49"/>
        <v/>
      </c>
      <c r="E202" s="124" t="str">
        <f t="shared" si="40"/>
        <v/>
      </c>
      <c r="F202" s="125" t="str">
        <f t="shared" si="41"/>
        <v/>
      </c>
      <c r="G202" s="124" t="str">
        <f t="shared" si="42"/>
        <v/>
      </c>
      <c r="H202" s="124" t="str">
        <f t="shared" si="50"/>
        <v/>
      </c>
      <c r="I202" s="124" t="str">
        <f t="shared" si="43"/>
        <v/>
      </c>
      <c r="J202" s="124" t="str">
        <f t="shared" si="44"/>
        <v/>
      </c>
      <c r="K202" s="124" t="str">
        <f t="shared" si="45"/>
        <v/>
      </c>
      <c r="L202" s="124" t="str">
        <f t="shared" si="46"/>
        <v/>
      </c>
      <c r="M202" s="124" t="str">
        <f t="shared" si="47"/>
        <v/>
      </c>
      <c r="W202" s="189">
        <f t="shared" si="52"/>
        <v>-1</v>
      </c>
      <c r="X202" s="188">
        <f t="shared" si="51"/>
        <v>155</v>
      </c>
      <c r="Y202" s="191">
        <f t="shared" si="55"/>
        <v>-154</v>
      </c>
      <c r="Z202" s="191">
        <f t="shared" si="55"/>
        <v>-157</v>
      </c>
    </row>
    <row r="203" spans="1:26" x14ac:dyDescent="0.2">
      <c r="A203" s="239">
        <f t="shared" si="56"/>
        <v>-144</v>
      </c>
      <c r="B203" s="181">
        <f t="shared" si="39"/>
        <v>-3657.6</v>
      </c>
      <c r="C203" s="229" t="str">
        <f t="shared" si="48"/>
        <v/>
      </c>
      <c r="D203" s="126" t="str">
        <f t="shared" si="49"/>
        <v/>
      </c>
      <c r="E203" s="124" t="str">
        <f t="shared" si="40"/>
        <v/>
      </c>
      <c r="F203" s="125" t="str">
        <f t="shared" si="41"/>
        <v/>
      </c>
      <c r="G203" s="124" t="str">
        <f t="shared" si="42"/>
        <v/>
      </c>
      <c r="H203" s="124" t="str">
        <f t="shared" si="50"/>
        <v/>
      </c>
      <c r="I203" s="124" t="str">
        <f t="shared" si="43"/>
        <v/>
      </c>
      <c r="J203" s="124" t="str">
        <f t="shared" si="44"/>
        <v/>
      </c>
      <c r="K203" s="124" t="str">
        <f t="shared" si="45"/>
        <v/>
      </c>
      <c r="L203" s="124" t="str">
        <f t="shared" si="46"/>
        <v/>
      </c>
      <c r="M203" s="124" t="str">
        <f t="shared" si="47"/>
        <v/>
      </c>
      <c r="W203" s="189">
        <f t="shared" si="52"/>
        <v>-1</v>
      </c>
      <c r="X203" s="188">
        <f t="shared" si="51"/>
        <v>156</v>
      </c>
      <c r="Y203" s="191">
        <f t="shared" si="55"/>
        <v>-155</v>
      </c>
      <c r="Z203" s="191">
        <f t="shared" si="55"/>
        <v>-158</v>
      </c>
    </row>
    <row r="204" spans="1:26" x14ac:dyDescent="0.2">
      <c r="A204" s="239">
        <f t="shared" si="56"/>
        <v>-145</v>
      </c>
      <c r="B204" s="181">
        <f t="shared" si="39"/>
        <v>-3683</v>
      </c>
      <c r="C204" s="229" t="str">
        <f t="shared" si="48"/>
        <v/>
      </c>
      <c r="D204" s="126" t="str">
        <f t="shared" si="49"/>
        <v/>
      </c>
      <c r="E204" s="124" t="str">
        <f t="shared" si="40"/>
        <v/>
      </c>
      <c r="F204" s="125" t="str">
        <f t="shared" si="41"/>
        <v/>
      </c>
      <c r="G204" s="124" t="str">
        <f t="shared" si="42"/>
        <v/>
      </c>
      <c r="H204" s="124" t="str">
        <f t="shared" si="50"/>
        <v/>
      </c>
      <c r="I204" s="124" t="str">
        <f t="shared" si="43"/>
        <v/>
      </c>
      <c r="J204" s="124" t="str">
        <f t="shared" si="44"/>
        <v/>
      </c>
      <c r="K204" s="124" t="str">
        <f t="shared" si="45"/>
        <v/>
      </c>
      <c r="L204" s="124" t="str">
        <f t="shared" si="46"/>
        <v/>
      </c>
      <c r="M204" s="124" t="str">
        <f t="shared" si="47"/>
        <v/>
      </c>
      <c r="W204" s="189">
        <f t="shared" si="52"/>
        <v>-1</v>
      </c>
      <c r="X204" s="188">
        <f t="shared" si="51"/>
        <v>157</v>
      </c>
      <c r="Y204" s="191">
        <f t="shared" si="55"/>
        <v>-156</v>
      </c>
      <c r="Z204" s="191">
        <f t="shared" si="55"/>
        <v>-159</v>
      </c>
    </row>
    <row r="205" spans="1:26" x14ac:dyDescent="0.2">
      <c r="A205" s="239">
        <f t="shared" si="56"/>
        <v>-146</v>
      </c>
      <c r="B205" s="181">
        <f t="shared" si="39"/>
        <v>-3708.3999999999996</v>
      </c>
      <c r="C205" s="229" t="str">
        <f t="shared" si="48"/>
        <v/>
      </c>
      <c r="D205" s="126" t="str">
        <f t="shared" si="49"/>
        <v/>
      </c>
      <c r="E205" s="124" t="str">
        <f t="shared" si="40"/>
        <v/>
      </c>
      <c r="F205" s="125" t="str">
        <f t="shared" si="41"/>
        <v/>
      </c>
      <c r="G205" s="124" t="str">
        <f t="shared" si="42"/>
        <v/>
      </c>
      <c r="H205" s="124" t="str">
        <f t="shared" si="50"/>
        <v/>
      </c>
      <c r="I205" s="124" t="str">
        <f t="shared" si="43"/>
        <v/>
      </c>
      <c r="J205" s="124" t="str">
        <f t="shared" si="44"/>
        <v/>
      </c>
      <c r="K205" s="124" t="str">
        <f t="shared" si="45"/>
        <v/>
      </c>
      <c r="L205" s="124" t="str">
        <f t="shared" si="46"/>
        <v/>
      </c>
      <c r="M205" s="124" t="str">
        <f t="shared" si="47"/>
        <v/>
      </c>
      <c r="W205" s="189">
        <f t="shared" si="52"/>
        <v>-1</v>
      </c>
      <c r="X205" s="188">
        <f t="shared" si="51"/>
        <v>158</v>
      </c>
      <c r="Y205" s="191">
        <f t="shared" si="55"/>
        <v>-157</v>
      </c>
      <c r="Z205" s="191">
        <f t="shared" si="55"/>
        <v>-160</v>
      </c>
    </row>
    <row r="206" spans="1:26" x14ac:dyDescent="0.2">
      <c r="A206" s="239">
        <f t="shared" si="56"/>
        <v>-147</v>
      </c>
      <c r="B206" s="181">
        <f t="shared" si="39"/>
        <v>-3733.7999999999997</v>
      </c>
      <c r="C206" s="229" t="str">
        <f t="shared" si="48"/>
        <v/>
      </c>
      <c r="D206" s="126" t="str">
        <f t="shared" si="49"/>
        <v/>
      </c>
      <c r="E206" s="124" t="str">
        <f t="shared" si="40"/>
        <v/>
      </c>
      <c r="F206" s="125" t="str">
        <f t="shared" si="41"/>
        <v/>
      </c>
      <c r="G206" s="124" t="str">
        <f t="shared" si="42"/>
        <v/>
      </c>
      <c r="H206" s="124" t="str">
        <f t="shared" si="50"/>
        <v/>
      </c>
      <c r="I206" s="124" t="str">
        <f t="shared" si="43"/>
        <v/>
      </c>
      <c r="J206" s="124" t="str">
        <f t="shared" si="44"/>
        <v/>
      </c>
      <c r="K206" s="124" t="str">
        <f t="shared" si="45"/>
        <v/>
      </c>
      <c r="L206" s="124" t="str">
        <f t="shared" si="46"/>
        <v/>
      </c>
      <c r="M206" s="124" t="str">
        <f t="shared" si="47"/>
        <v/>
      </c>
      <c r="W206" s="189">
        <f t="shared" si="52"/>
        <v>-1</v>
      </c>
      <c r="X206" s="188">
        <f t="shared" si="51"/>
        <v>159</v>
      </c>
      <c r="Y206" s="191">
        <f t="shared" si="55"/>
        <v>-158</v>
      </c>
      <c r="Z206" s="191">
        <f t="shared" si="55"/>
        <v>-161</v>
      </c>
    </row>
    <row r="207" spans="1:26" x14ac:dyDescent="0.2">
      <c r="A207" s="239">
        <f t="shared" si="56"/>
        <v>-148</v>
      </c>
      <c r="B207" s="181">
        <f t="shared" si="39"/>
        <v>-3759.2</v>
      </c>
      <c r="C207" s="229" t="str">
        <f t="shared" si="48"/>
        <v/>
      </c>
      <c r="D207" s="126" t="str">
        <f t="shared" si="49"/>
        <v/>
      </c>
      <c r="E207" s="124" t="str">
        <f t="shared" si="40"/>
        <v/>
      </c>
      <c r="F207" s="125" t="str">
        <f t="shared" si="41"/>
        <v/>
      </c>
      <c r="G207" s="124" t="str">
        <f t="shared" si="42"/>
        <v/>
      </c>
      <c r="H207" s="124" t="str">
        <f t="shared" si="50"/>
        <v/>
      </c>
      <c r="I207" s="124" t="str">
        <f t="shared" si="43"/>
        <v/>
      </c>
      <c r="J207" s="124" t="str">
        <f t="shared" si="44"/>
        <v/>
      </c>
      <c r="K207" s="124" t="str">
        <f t="shared" si="45"/>
        <v/>
      </c>
      <c r="L207" s="124" t="str">
        <f t="shared" si="46"/>
        <v/>
      </c>
      <c r="M207" s="124" t="str">
        <f t="shared" si="47"/>
        <v/>
      </c>
      <c r="W207" s="189">
        <f t="shared" si="52"/>
        <v>-1</v>
      </c>
      <c r="X207" s="188">
        <f t="shared" si="51"/>
        <v>160</v>
      </c>
      <c r="Y207" s="191">
        <f t="shared" si="55"/>
        <v>-159</v>
      </c>
      <c r="Z207" s="191">
        <f t="shared" si="55"/>
        <v>-162</v>
      </c>
    </row>
    <row r="208" spans="1:26" x14ac:dyDescent="0.2">
      <c r="A208" s="239">
        <f t="shared" si="56"/>
        <v>-149</v>
      </c>
      <c r="B208" s="181">
        <f t="shared" si="39"/>
        <v>-3784.6</v>
      </c>
      <c r="C208" s="229" t="str">
        <f t="shared" si="48"/>
        <v/>
      </c>
      <c r="D208" s="126" t="str">
        <f t="shared" si="49"/>
        <v/>
      </c>
      <c r="E208" s="124" t="str">
        <f t="shared" si="40"/>
        <v/>
      </c>
      <c r="F208" s="125" t="str">
        <f t="shared" si="41"/>
        <v/>
      </c>
      <c r="G208" s="124" t="str">
        <f t="shared" si="42"/>
        <v/>
      </c>
      <c r="H208" s="124" t="str">
        <f t="shared" si="50"/>
        <v/>
      </c>
      <c r="I208" s="124" t="str">
        <f t="shared" si="43"/>
        <v/>
      </c>
      <c r="J208" s="124" t="str">
        <f t="shared" si="44"/>
        <v/>
      </c>
      <c r="K208" s="124" t="str">
        <f t="shared" si="45"/>
        <v/>
      </c>
      <c r="L208" s="124" t="str">
        <f t="shared" si="46"/>
        <v/>
      </c>
      <c r="M208" s="124" t="str">
        <f t="shared" si="47"/>
        <v/>
      </c>
      <c r="W208" s="189">
        <f t="shared" si="52"/>
        <v>-1</v>
      </c>
      <c r="X208" s="188">
        <f t="shared" si="51"/>
        <v>161</v>
      </c>
      <c r="Y208" s="191">
        <f t="shared" si="55"/>
        <v>-160</v>
      </c>
      <c r="Z208" s="191">
        <f t="shared" si="55"/>
        <v>-163</v>
      </c>
    </row>
    <row r="209" spans="1:26" x14ac:dyDescent="0.2">
      <c r="A209" s="239">
        <f t="shared" si="56"/>
        <v>-150</v>
      </c>
      <c r="B209" s="181">
        <f t="shared" si="39"/>
        <v>-3810</v>
      </c>
      <c r="C209" s="229" t="str">
        <f t="shared" si="48"/>
        <v/>
      </c>
      <c r="D209" s="126" t="str">
        <f t="shared" si="49"/>
        <v/>
      </c>
      <c r="E209" s="124" t="str">
        <f t="shared" si="40"/>
        <v/>
      </c>
      <c r="F209" s="125" t="str">
        <f t="shared" si="41"/>
        <v/>
      </c>
      <c r="G209" s="124" t="str">
        <f t="shared" si="42"/>
        <v/>
      </c>
      <c r="H209" s="124" t="str">
        <f t="shared" si="50"/>
        <v/>
      </c>
      <c r="I209" s="124" t="str">
        <f t="shared" si="43"/>
        <v/>
      </c>
      <c r="J209" s="124" t="str">
        <f t="shared" si="44"/>
        <v/>
      </c>
      <c r="K209" s="124" t="str">
        <f t="shared" si="45"/>
        <v/>
      </c>
      <c r="L209" s="124" t="str">
        <f t="shared" si="46"/>
        <v/>
      </c>
      <c r="M209" s="124" t="str">
        <f t="shared" si="47"/>
        <v/>
      </c>
      <c r="W209" s="189">
        <f t="shared" si="52"/>
        <v>-1</v>
      </c>
      <c r="X209" s="188">
        <f t="shared" si="51"/>
        <v>162</v>
      </c>
      <c r="Y209" s="191">
        <f t="shared" si="55"/>
        <v>-161</v>
      </c>
      <c r="Z209" s="191">
        <f t="shared" si="55"/>
        <v>-164</v>
      </c>
    </row>
    <row r="210" spans="1:26" x14ac:dyDescent="0.2">
      <c r="A210" s="239">
        <f t="shared" si="56"/>
        <v>-151</v>
      </c>
      <c r="B210" s="181">
        <f t="shared" si="39"/>
        <v>-3835.3999999999996</v>
      </c>
      <c r="C210" s="229" t="str">
        <f t="shared" si="48"/>
        <v/>
      </c>
      <c r="D210" s="126" t="str">
        <f t="shared" si="49"/>
        <v/>
      </c>
      <c r="E210" s="124" t="str">
        <f t="shared" si="40"/>
        <v/>
      </c>
      <c r="F210" s="125" t="str">
        <f t="shared" si="41"/>
        <v/>
      </c>
      <c r="G210" s="124" t="str">
        <f t="shared" si="42"/>
        <v/>
      </c>
      <c r="H210" s="124" t="str">
        <f t="shared" si="50"/>
        <v/>
      </c>
      <c r="I210" s="124" t="str">
        <f t="shared" si="43"/>
        <v/>
      </c>
      <c r="J210" s="124" t="str">
        <f t="shared" si="44"/>
        <v/>
      </c>
      <c r="K210" s="124" t="str">
        <f t="shared" si="45"/>
        <v/>
      </c>
      <c r="L210" s="124" t="str">
        <f t="shared" si="46"/>
        <v/>
      </c>
      <c r="M210" s="124" t="str">
        <f t="shared" si="47"/>
        <v/>
      </c>
      <c r="W210" s="189">
        <f t="shared" si="52"/>
        <v>-1</v>
      </c>
      <c r="X210" s="188">
        <f t="shared" si="51"/>
        <v>163</v>
      </c>
      <c r="Y210" s="191">
        <f t="shared" si="55"/>
        <v>-162</v>
      </c>
      <c r="Z210" s="191">
        <f t="shared" si="55"/>
        <v>-165</v>
      </c>
    </row>
    <row r="211" spans="1:26" x14ac:dyDescent="0.2">
      <c r="A211" s="239">
        <f t="shared" si="56"/>
        <v>-152</v>
      </c>
      <c r="B211" s="181">
        <f t="shared" si="39"/>
        <v>-3860.7999999999997</v>
      </c>
      <c r="C211" s="229" t="str">
        <f t="shared" si="48"/>
        <v/>
      </c>
      <c r="D211" s="126" t="str">
        <f t="shared" si="49"/>
        <v/>
      </c>
      <c r="E211" s="124" t="str">
        <f t="shared" si="40"/>
        <v/>
      </c>
      <c r="F211" s="125" t="str">
        <f t="shared" si="41"/>
        <v/>
      </c>
      <c r="G211" s="124" t="str">
        <f t="shared" si="42"/>
        <v/>
      </c>
      <c r="H211" s="124" t="str">
        <f t="shared" si="50"/>
        <v/>
      </c>
      <c r="I211" s="124" t="str">
        <f t="shared" si="43"/>
        <v/>
      </c>
      <c r="J211" s="124" t="str">
        <f t="shared" si="44"/>
        <v/>
      </c>
      <c r="K211" s="124" t="str">
        <f t="shared" si="45"/>
        <v/>
      </c>
      <c r="L211" s="124" t="str">
        <f t="shared" si="46"/>
        <v/>
      </c>
      <c r="M211" s="124" t="str">
        <f t="shared" si="47"/>
        <v/>
      </c>
      <c r="W211" s="189">
        <f t="shared" si="52"/>
        <v>-1</v>
      </c>
      <c r="X211" s="188">
        <f t="shared" si="51"/>
        <v>164</v>
      </c>
      <c r="Y211" s="191">
        <f t="shared" si="55"/>
        <v>-163</v>
      </c>
      <c r="Z211" s="191">
        <f t="shared" si="55"/>
        <v>-166</v>
      </c>
    </row>
    <row r="212" spans="1:26" x14ac:dyDescent="0.2">
      <c r="A212" s="239">
        <f t="shared" si="56"/>
        <v>-153</v>
      </c>
      <c r="B212" s="181">
        <f t="shared" si="39"/>
        <v>-3886.2</v>
      </c>
      <c r="C212" s="229" t="str">
        <f t="shared" si="48"/>
        <v/>
      </c>
      <c r="D212" s="126" t="str">
        <f t="shared" si="49"/>
        <v/>
      </c>
      <c r="E212" s="124" t="str">
        <f t="shared" si="40"/>
        <v/>
      </c>
      <c r="F212" s="125" t="str">
        <f t="shared" si="41"/>
        <v/>
      </c>
      <c r="G212" s="124" t="str">
        <f t="shared" si="42"/>
        <v/>
      </c>
      <c r="H212" s="124" t="str">
        <f t="shared" si="50"/>
        <v/>
      </c>
      <c r="I212" s="124" t="str">
        <f t="shared" si="43"/>
        <v/>
      </c>
      <c r="J212" s="124" t="str">
        <f t="shared" si="44"/>
        <v/>
      </c>
      <c r="K212" s="124" t="str">
        <f t="shared" si="45"/>
        <v/>
      </c>
      <c r="L212" s="124" t="str">
        <f t="shared" si="46"/>
        <v/>
      </c>
      <c r="M212" s="124" t="str">
        <f t="shared" si="47"/>
        <v/>
      </c>
      <c r="W212" s="189">
        <f t="shared" si="52"/>
        <v>-1</v>
      </c>
      <c r="X212" s="188">
        <f t="shared" si="51"/>
        <v>165</v>
      </c>
      <c r="Y212" s="191">
        <f t="shared" si="55"/>
        <v>-164</v>
      </c>
      <c r="Z212" s="191">
        <f t="shared" si="55"/>
        <v>-167</v>
      </c>
    </row>
    <row r="213" spans="1:26" x14ac:dyDescent="0.2">
      <c r="A213" s="239">
        <f t="shared" si="56"/>
        <v>-154</v>
      </c>
      <c r="B213" s="181">
        <f t="shared" si="39"/>
        <v>-3911.6</v>
      </c>
      <c r="C213" s="229" t="str">
        <f t="shared" si="48"/>
        <v/>
      </c>
      <c r="D213" s="126" t="str">
        <f t="shared" si="49"/>
        <v/>
      </c>
      <c r="E213" s="124" t="str">
        <f t="shared" si="40"/>
        <v/>
      </c>
      <c r="F213" s="125" t="str">
        <f t="shared" si="41"/>
        <v/>
      </c>
      <c r="G213" s="124" t="str">
        <f t="shared" si="42"/>
        <v/>
      </c>
      <c r="H213" s="124" t="str">
        <f t="shared" si="50"/>
        <v/>
      </c>
      <c r="I213" s="124" t="str">
        <f t="shared" si="43"/>
        <v/>
      </c>
      <c r="J213" s="124" t="str">
        <f t="shared" si="44"/>
        <v/>
      </c>
      <c r="K213" s="124" t="str">
        <f t="shared" si="45"/>
        <v/>
      </c>
      <c r="L213" s="124" t="str">
        <f t="shared" si="46"/>
        <v/>
      </c>
      <c r="M213" s="124" t="str">
        <f t="shared" si="47"/>
        <v/>
      </c>
      <c r="W213" s="189">
        <f t="shared" si="52"/>
        <v>-1</v>
      </c>
      <c r="X213" s="188">
        <f t="shared" si="51"/>
        <v>166</v>
      </c>
      <c r="Y213" s="191">
        <f t="shared" ref="Y213:Z228" si="57">Y212-1</f>
        <v>-165</v>
      </c>
      <c r="Z213" s="191">
        <f t="shared" si="57"/>
        <v>-168</v>
      </c>
    </row>
    <row r="214" spans="1:26" x14ac:dyDescent="0.2">
      <c r="A214" s="239">
        <f t="shared" si="56"/>
        <v>-155</v>
      </c>
      <c r="B214" s="181">
        <f t="shared" si="39"/>
        <v>-3937</v>
      </c>
      <c r="C214" s="229" t="str">
        <f t="shared" si="48"/>
        <v/>
      </c>
      <c r="D214" s="126" t="str">
        <f t="shared" si="49"/>
        <v/>
      </c>
      <c r="E214" s="124" t="str">
        <f t="shared" si="40"/>
        <v/>
      </c>
      <c r="F214" s="125" t="str">
        <f t="shared" si="41"/>
        <v/>
      </c>
      <c r="G214" s="124" t="str">
        <f t="shared" si="42"/>
        <v/>
      </c>
      <c r="H214" s="124" t="str">
        <f t="shared" si="50"/>
        <v/>
      </c>
      <c r="I214" s="124" t="str">
        <f t="shared" si="43"/>
        <v/>
      </c>
      <c r="J214" s="124" t="str">
        <f t="shared" si="44"/>
        <v/>
      </c>
      <c r="K214" s="124" t="str">
        <f t="shared" si="45"/>
        <v/>
      </c>
      <c r="L214" s="124" t="str">
        <f t="shared" si="46"/>
        <v/>
      </c>
      <c r="M214" s="124" t="str">
        <f t="shared" si="47"/>
        <v/>
      </c>
      <c r="W214" s="189">
        <f t="shared" si="52"/>
        <v>-1</v>
      </c>
      <c r="X214" s="188">
        <f t="shared" si="51"/>
        <v>167</v>
      </c>
      <c r="Y214" s="191">
        <f t="shared" si="57"/>
        <v>-166</v>
      </c>
      <c r="Z214" s="191">
        <f t="shared" si="57"/>
        <v>-169</v>
      </c>
    </row>
    <row r="215" spans="1:26" x14ac:dyDescent="0.2">
      <c r="A215" s="239">
        <f t="shared" si="56"/>
        <v>-156</v>
      </c>
      <c r="B215" s="181">
        <f t="shared" si="39"/>
        <v>-3962.3999999999996</v>
      </c>
      <c r="C215" s="229" t="str">
        <f t="shared" si="48"/>
        <v/>
      </c>
      <c r="D215" s="126" t="str">
        <f t="shared" si="49"/>
        <v/>
      </c>
      <c r="E215" s="124" t="str">
        <f t="shared" si="40"/>
        <v/>
      </c>
      <c r="F215" s="125" t="str">
        <f t="shared" si="41"/>
        <v/>
      </c>
      <c r="G215" s="124" t="str">
        <f t="shared" si="42"/>
        <v/>
      </c>
      <c r="H215" s="124" t="str">
        <f t="shared" si="50"/>
        <v/>
      </c>
      <c r="I215" s="124" t="str">
        <f t="shared" si="43"/>
        <v/>
      </c>
      <c r="J215" s="124" t="str">
        <f t="shared" si="44"/>
        <v/>
      </c>
      <c r="K215" s="124" t="str">
        <f t="shared" si="45"/>
        <v/>
      </c>
      <c r="L215" s="124" t="str">
        <f t="shared" si="46"/>
        <v/>
      </c>
      <c r="M215" s="124" t="str">
        <f t="shared" si="47"/>
        <v/>
      </c>
      <c r="W215" s="189">
        <f t="shared" si="52"/>
        <v>-1</v>
      </c>
      <c r="X215" s="188">
        <f t="shared" si="51"/>
        <v>168</v>
      </c>
      <c r="Y215" s="191">
        <f t="shared" si="57"/>
        <v>-167</v>
      </c>
      <c r="Z215" s="191">
        <f t="shared" si="57"/>
        <v>-170</v>
      </c>
    </row>
    <row r="216" spans="1:26" x14ac:dyDescent="0.2">
      <c r="A216" s="239">
        <f t="shared" si="56"/>
        <v>-157</v>
      </c>
      <c r="B216" s="181">
        <f t="shared" si="39"/>
        <v>-3987.7999999999997</v>
      </c>
      <c r="C216" s="229" t="str">
        <f t="shared" si="48"/>
        <v/>
      </c>
      <c r="D216" s="126" t="str">
        <f t="shared" si="49"/>
        <v/>
      </c>
      <c r="E216" s="124" t="str">
        <f t="shared" si="40"/>
        <v/>
      </c>
      <c r="F216" s="125" t="str">
        <f t="shared" si="41"/>
        <v/>
      </c>
      <c r="G216" s="124" t="str">
        <f t="shared" si="42"/>
        <v/>
      </c>
      <c r="H216" s="124" t="str">
        <f t="shared" si="50"/>
        <v/>
      </c>
      <c r="I216" s="124" t="str">
        <f t="shared" si="43"/>
        <v/>
      </c>
      <c r="J216" s="124" t="str">
        <f t="shared" si="44"/>
        <v/>
      </c>
      <c r="K216" s="124" t="str">
        <f t="shared" si="45"/>
        <v/>
      </c>
      <c r="L216" s="124" t="str">
        <f t="shared" si="46"/>
        <v/>
      </c>
      <c r="M216" s="124" t="str">
        <f t="shared" si="47"/>
        <v/>
      </c>
      <c r="W216" s="189">
        <f t="shared" si="52"/>
        <v>-1</v>
      </c>
      <c r="X216" s="188">
        <f t="shared" si="51"/>
        <v>169</v>
      </c>
      <c r="Y216" s="191">
        <f t="shared" si="57"/>
        <v>-168</v>
      </c>
      <c r="Z216" s="191">
        <f t="shared" si="57"/>
        <v>-171</v>
      </c>
    </row>
    <row r="217" spans="1:26" x14ac:dyDescent="0.2">
      <c r="A217" s="239">
        <f t="shared" si="56"/>
        <v>-158</v>
      </c>
      <c r="B217" s="181">
        <f t="shared" si="39"/>
        <v>-4013.2</v>
      </c>
      <c r="C217" s="229" t="str">
        <f t="shared" si="48"/>
        <v/>
      </c>
      <c r="D217" s="126" t="str">
        <f t="shared" si="49"/>
        <v/>
      </c>
      <c r="E217" s="124" t="str">
        <f t="shared" si="40"/>
        <v/>
      </c>
      <c r="F217" s="125" t="str">
        <f t="shared" si="41"/>
        <v/>
      </c>
      <c r="G217" s="124" t="str">
        <f t="shared" si="42"/>
        <v/>
      </c>
      <c r="H217" s="124" t="str">
        <f t="shared" si="50"/>
        <v/>
      </c>
      <c r="I217" s="124" t="str">
        <f t="shared" si="43"/>
        <v/>
      </c>
      <c r="J217" s="124" t="str">
        <f t="shared" si="44"/>
        <v/>
      </c>
      <c r="K217" s="124" t="str">
        <f t="shared" si="45"/>
        <v/>
      </c>
      <c r="L217" s="124" t="str">
        <f t="shared" si="46"/>
        <v/>
      </c>
      <c r="M217" s="124" t="str">
        <f t="shared" si="47"/>
        <v/>
      </c>
      <c r="W217" s="189">
        <f t="shared" si="52"/>
        <v>-1</v>
      </c>
      <c r="X217" s="188">
        <f t="shared" si="51"/>
        <v>170</v>
      </c>
      <c r="Y217" s="191">
        <f t="shared" si="57"/>
        <v>-169</v>
      </c>
      <c r="Z217" s="191">
        <f t="shared" si="57"/>
        <v>-172</v>
      </c>
    </row>
    <row r="218" spans="1:26" x14ac:dyDescent="0.2">
      <c r="A218" s="239">
        <f t="shared" si="56"/>
        <v>-159</v>
      </c>
      <c r="B218" s="181">
        <f t="shared" si="39"/>
        <v>-4038.6</v>
      </c>
      <c r="C218" s="229" t="str">
        <f t="shared" si="48"/>
        <v/>
      </c>
      <c r="D218" s="126" t="str">
        <f t="shared" si="49"/>
        <v/>
      </c>
      <c r="E218" s="124" t="str">
        <f t="shared" si="40"/>
        <v/>
      </c>
      <c r="F218" s="125" t="str">
        <f t="shared" si="41"/>
        <v/>
      </c>
      <c r="G218" s="124" t="str">
        <f t="shared" si="42"/>
        <v/>
      </c>
      <c r="H218" s="124" t="str">
        <f t="shared" si="50"/>
        <v/>
      </c>
      <c r="I218" s="124" t="str">
        <f t="shared" si="43"/>
        <v/>
      </c>
      <c r="J218" s="124" t="str">
        <f t="shared" si="44"/>
        <v/>
      </c>
      <c r="K218" s="124" t="str">
        <f t="shared" si="45"/>
        <v/>
      </c>
      <c r="L218" s="124" t="str">
        <f t="shared" si="46"/>
        <v/>
      </c>
      <c r="M218" s="124" t="str">
        <f t="shared" si="47"/>
        <v/>
      </c>
      <c r="W218" s="189">
        <f t="shared" si="52"/>
        <v>-1</v>
      </c>
      <c r="X218" s="188">
        <f t="shared" si="51"/>
        <v>171</v>
      </c>
      <c r="Y218" s="191">
        <f t="shared" si="57"/>
        <v>-170</v>
      </c>
      <c r="Z218" s="191">
        <f t="shared" si="57"/>
        <v>-173</v>
      </c>
    </row>
    <row r="219" spans="1:26" x14ac:dyDescent="0.2">
      <c r="A219" s="239">
        <f t="shared" si="56"/>
        <v>-160</v>
      </c>
      <c r="B219" s="181">
        <f t="shared" si="39"/>
        <v>-4064</v>
      </c>
      <c r="C219" s="229" t="str">
        <f t="shared" si="48"/>
        <v/>
      </c>
      <c r="D219" s="126" t="str">
        <f t="shared" si="49"/>
        <v/>
      </c>
      <c r="E219" s="124" t="str">
        <f t="shared" si="40"/>
        <v/>
      </c>
      <c r="F219" s="125" t="str">
        <f t="shared" si="41"/>
        <v/>
      </c>
      <c r="G219" s="124" t="str">
        <f t="shared" si="42"/>
        <v/>
      </c>
      <c r="H219" s="124" t="str">
        <f t="shared" si="50"/>
        <v/>
      </c>
      <c r="I219" s="124" t="str">
        <f t="shared" si="43"/>
        <v/>
      </c>
      <c r="J219" s="124" t="str">
        <f t="shared" si="44"/>
        <v/>
      </c>
      <c r="K219" s="124" t="str">
        <f t="shared" si="45"/>
        <v/>
      </c>
      <c r="L219" s="124" t="str">
        <f t="shared" si="46"/>
        <v/>
      </c>
      <c r="M219" s="124" t="str">
        <f t="shared" si="47"/>
        <v/>
      </c>
      <c r="W219" s="189">
        <f t="shared" si="52"/>
        <v>-1</v>
      </c>
      <c r="X219" s="188">
        <f t="shared" si="51"/>
        <v>172</v>
      </c>
      <c r="Y219" s="191">
        <f t="shared" si="57"/>
        <v>-171</v>
      </c>
      <c r="Z219" s="191">
        <f t="shared" si="57"/>
        <v>-174</v>
      </c>
    </row>
    <row r="220" spans="1:26" x14ac:dyDescent="0.2">
      <c r="A220" s="239">
        <f t="shared" si="56"/>
        <v>-161</v>
      </c>
      <c r="B220" s="181">
        <f t="shared" si="39"/>
        <v>-4089.3999999999996</v>
      </c>
      <c r="C220" s="229" t="str">
        <f t="shared" si="48"/>
        <v/>
      </c>
      <c r="D220" s="126" t="str">
        <f t="shared" si="49"/>
        <v/>
      </c>
      <c r="E220" s="124" t="str">
        <f t="shared" si="40"/>
        <v/>
      </c>
      <c r="F220" s="125" t="str">
        <f t="shared" si="41"/>
        <v/>
      </c>
      <c r="G220" s="124" t="str">
        <f t="shared" si="42"/>
        <v/>
      </c>
      <c r="H220" s="124" t="str">
        <f t="shared" si="50"/>
        <v/>
      </c>
      <c r="I220" s="124" t="str">
        <f t="shared" si="43"/>
        <v/>
      </c>
      <c r="J220" s="124" t="str">
        <f t="shared" si="44"/>
        <v/>
      </c>
      <c r="K220" s="124" t="str">
        <f t="shared" si="45"/>
        <v/>
      </c>
      <c r="L220" s="124" t="str">
        <f t="shared" si="46"/>
        <v/>
      </c>
      <c r="M220" s="124" t="str">
        <f t="shared" si="47"/>
        <v/>
      </c>
      <c r="W220" s="189">
        <f t="shared" si="52"/>
        <v>-1</v>
      </c>
      <c r="X220" s="188">
        <f t="shared" si="51"/>
        <v>173</v>
      </c>
      <c r="Y220" s="191">
        <f t="shared" si="57"/>
        <v>-172</v>
      </c>
      <c r="Z220" s="191">
        <f t="shared" si="57"/>
        <v>-175</v>
      </c>
    </row>
    <row r="221" spans="1:26" x14ac:dyDescent="0.2">
      <c r="A221" s="239">
        <f t="shared" si="56"/>
        <v>-162</v>
      </c>
      <c r="B221" s="181">
        <f t="shared" ref="B221:B284" si="58">A221*25.4</f>
        <v>-4114.8</v>
      </c>
      <c r="C221" s="229" t="str">
        <f t="shared" si="48"/>
        <v/>
      </c>
      <c r="D221" s="126" t="str">
        <f t="shared" si="49"/>
        <v/>
      </c>
      <c r="E221" s="124" t="str">
        <f t="shared" ref="E221:E284" si="59">IF(A221=0,0,IF(A221&lt;0,"",F221*0.0283168))</f>
        <v/>
      </c>
      <c r="F221" s="125" t="str">
        <f t="shared" ref="F221:F284" si="60">IF(A221=0,0,IF(A221&lt;0,"",D221*$S$48))</f>
        <v/>
      </c>
      <c r="G221" s="124" t="str">
        <f t="shared" ref="G221:G284" si="61">IF(A221=0,0,IF(A221&lt;0,"",H221*0.0283168))</f>
        <v/>
      </c>
      <c r="H221" s="124" t="str">
        <f t="shared" si="50"/>
        <v/>
      </c>
      <c r="I221" s="124" t="str">
        <f t="shared" ref="I221:I284" si="62">IF(A221=0,0,IF(A221&lt;0,"",J221*0.0283168))</f>
        <v/>
      </c>
      <c r="J221" s="124" t="str">
        <f t="shared" ref="J221:J284" si="63">IF(A221=0,0,IF(A221&lt;0,"",F221+H221))</f>
        <v/>
      </c>
      <c r="K221" s="124" t="str">
        <f t="shared" ref="K221:K284" si="64">IF(A221=0,0,IF(A221&lt;0,"",L221*0.0283168))</f>
        <v/>
      </c>
      <c r="L221" s="124" t="str">
        <f t="shared" ref="L221:L284" si="65">IF(A221=0,0,IF(A221&lt;0,"",IF(A221=1,H221,J221+L222)))</f>
        <v/>
      </c>
      <c r="M221" s="124" t="str">
        <f t="shared" ref="M221:M284" si="66">IF(A221&lt;0,"",G$22+B221/1000)</f>
        <v/>
      </c>
      <c r="W221" s="189">
        <f t="shared" si="52"/>
        <v>-1</v>
      </c>
      <c r="X221" s="188">
        <f t="shared" si="51"/>
        <v>174</v>
      </c>
      <c r="Y221" s="191">
        <f t="shared" si="57"/>
        <v>-173</v>
      </c>
      <c r="Z221" s="191">
        <f t="shared" si="57"/>
        <v>-176</v>
      </c>
    </row>
    <row r="222" spans="1:26" x14ac:dyDescent="0.2">
      <c r="A222" s="239">
        <f t="shared" si="56"/>
        <v>-163</v>
      </c>
      <c r="B222" s="181">
        <f t="shared" si="58"/>
        <v>-4140.2</v>
      </c>
      <c r="C222" s="229" t="str">
        <f t="shared" ref="C222:C285" si="67">IF(A222&lt;0,"",D222*0.0283168)</f>
        <v/>
      </c>
      <c r="D222" s="126" t="str">
        <f t="shared" ref="D222:D285" si="68">IF(A222&lt;0,"",IF(W229&gt;=1,LOOKUP(W229,AC$53:AC$61,AB$53:AB$61),0))</f>
        <v/>
      </c>
      <c r="E222" s="124" t="str">
        <f t="shared" si="59"/>
        <v/>
      </c>
      <c r="F222" s="125" t="str">
        <f t="shared" si="60"/>
        <v/>
      </c>
      <c r="G222" s="124" t="str">
        <f t="shared" si="61"/>
        <v/>
      </c>
      <c r="H222" s="124" t="str">
        <f t="shared" ref="H222:H285" si="69">IF(A222=0,0,IF(A222&lt;0,"",IF(D222=$AB$53,((S$37*0.5/12)-F222)*T$56,((S$37*1/12)-F222)*T$56)))</f>
        <v/>
      </c>
      <c r="I222" s="124" t="str">
        <f t="shared" si="62"/>
        <v/>
      </c>
      <c r="J222" s="124" t="str">
        <f t="shared" si="63"/>
        <v/>
      </c>
      <c r="K222" s="124" t="str">
        <f t="shared" si="64"/>
        <v/>
      </c>
      <c r="L222" s="124" t="str">
        <f t="shared" si="65"/>
        <v/>
      </c>
      <c r="M222" s="124" t="str">
        <f t="shared" si="66"/>
        <v/>
      </c>
      <c r="W222" s="189">
        <f t="shared" si="52"/>
        <v>-1</v>
      </c>
      <c r="X222" s="188">
        <f t="shared" si="51"/>
        <v>175</v>
      </c>
      <c r="Y222" s="191">
        <f t="shared" si="57"/>
        <v>-174</v>
      </c>
      <c r="Z222" s="191">
        <f t="shared" si="57"/>
        <v>-177</v>
      </c>
    </row>
    <row r="223" spans="1:26" x14ac:dyDescent="0.2">
      <c r="A223" s="239">
        <f t="shared" si="56"/>
        <v>-164</v>
      </c>
      <c r="B223" s="181">
        <f t="shared" si="58"/>
        <v>-4165.5999999999995</v>
      </c>
      <c r="C223" s="229" t="str">
        <f t="shared" si="67"/>
        <v/>
      </c>
      <c r="D223" s="126" t="str">
        <f t="shared" si="68"/>
        <v/>
      </c>
      <c r="E223" s="124" t="str">
        <f t="shared" si="59"/>
        <v/>
      </c>
      <c r="F223" s="125" t="str">
        <f t="shared" si="60"/>
        <v/>
      </c>
      <c r="G223" s="124" t="str">
        <f t="shared" si="61"/>
        <v/>
      </c>
      <c r="H223" s="124" t="str">
        <f t="shared" si="69"/>
        <v/>
      </c>
      <c r="I223" s="124" t="str">
        <f t="shared" si="62"/>
        <v/>
      </c>
      <c r="J223" s="124" t="str">
        <f t="shared" si="63"/>
        <v/>
      </c>
      <c r="K223" s="124" t="str">
        <f t="shared" si="64"/>
        <v/>
      </c>
      <c r="L223" s="124" t="str">
        <f t="shared" si="65"/>
        <v/>
      </c>
      <c r="M223" s="124" t="str">
        <f t="shared" si="66"/>
        <v/>
      </c>
      <c r="W223" s="189">
        <f t="shared" si="52"/>
        <v>-1</v>
      </c>
      <c r="X223" s="188">
        <f t="shared" si="51"/>
        <v>176</v>
      </c>
      <c r="Y223" s="191">
        <f t="shared" si="57"/>
        <v>-175</v>
      </c>
      <c r="Z223" s="191">
        <f t="shared" si="57"/>
        <v>-178</v>
      </c>
    </row>
    <row r="224" spans="1:26" x14ac:dyDescent="0.2">
      <c r="A224" s="239">
        <f t="shared" si="56"/>
        <v>-165</v>
      </c>
      <c r="B224" s="181">
        <f t="shared" si="58"/>
        <v>-4191</v>
      </c>
      <c r="C224" s="229" t="str">
        <f t="shared" si="67"/>
        <v/>
      </c>
      <c r="D224" s="126" t="str">
        <f t="shared" si="68"/>
        <v/>
      </c>
      <c r="E224" s="124" t="str">
        <f t="shared" si="59"/>
        <v/>
      </c>
      <c r="F224" s="125" t="str">
        <f t="shared" si="60"/>
        <v/>
      </c>
      <c r="G224" s="124" t="str">
        <f t="shared" si="61"/>
        <v/>
      </c>
      <c r="H224" s="124" t="str">
        <f t="shared" si="69"/>
        <v/>
      </c>
      <c r="I224" s="124" t="str">
        <f t="shared" si="62"/>
        <v/>
      </c>
      <c r="J224" s="124" t="str">
        <f t="shared" si="63"/>
        <v/>
      </c>
      <c r="K224" s="124" t="str">
        <f t="shared" si="64"/>
        <v/>
      </c>
      <c r="L224" s="124" t="str">
        <f t="shared" si="65"/>
        <v/>
      </c>
      <c r="M224" s="124" t="str">
        <f t="shared" si="66"/>
        <v/>
      </c>
      <c r="W224" s="189">
        <f t="shared" si="52"/>
        <v>-1</v>
      </c>
      <c r="X224" s="188">
        <f t="shared" si="51"/>
        <v>177</v>
      </c>
      <c r="Y224" s="191">
        <f t="shared" si="57"/>
        <v>-176</v>
      </c>
      <c r="Z224" s="191">
        <f t="shared" si="57"/>
        <v>-179</v>
      </c>
    </row>
    <row r="225" spans="1:26" x14ac:dyDescent="0.2">
      <c r="A225" s="239">
        <f t="shared" si="56"/>
        <v>-166</v>
      </c>
      <c r="B225" s="181">
        <f t="shared" si="58"/>
        <v>-4216.3999999999996</v>
      </c>
      <c r="C225" s="229" t="str">
        <f t="shared" si="67"/>
        <v/>
      </c>
      <c r="D225" s="126" t="str">
        <f t="shared" si="68"/>
        <v/>
      </c>
      <c r="E225" s="124" t="str">
        <f t="shared" si="59"/>
        <v/>
      </c>
      <c r="F225" s="125" t="str">
        <f t="shared" si="60"/>
        <v/>
      </c>
      <c r="G225" s="124" t="str">
        <f t="shared" si="61"/>
        <v/>
      </c>
      <c r="H225" s="124" t="str">
        <f t="shared" si="69"/>
        <v/>
      </c>
      <c r="I225" s="124" t="str">
        <f t="shared" si="62"/>
        <v/>
      </c>
      <c r="J225" s="124" t="str">
        <f t="shared" si="63"/>
        <v/>
      </c>
      <c r="K225" s="124" t="str">
        <f t="shared" si="64"/>
        <v/>
      </c>
      <c r="L225" s="124" t="str">
        <f t="shared" si="65"/>
        <v/>
      </c>
      <c r="M225" s="124" t="str">
        <f t="shared" si="66"/>
        <v/>
      </c>
      <c r="W225" s="189">
        <f t="shared" si="52"/>
        <v>-1</v>
      </c>
      <c r="X225" s="188">
        <f t="shared" si="51"/>
        <v>178</v>
      </c>
      <c r="Y225" s="191">
        <f t="shared" si="57"/>
        <v>-177</v>
      </c>
      <c r="Z225" s="191">
        <f t="shared" si="57"/>
        <v>-180</v>
      </c>
    </row>
    <row r="226" spans="1:26" x14ac:dyDescent="0.2">
      <c r="A226" s="239">
        <f t="shared" si="56"/>
        <v>-167</v>
      </c>
      <c r="B226" s="181">
        <f t="shared" si="58"/>
        <v>-4241.8</v>
      </c>
      <c r="C226" s="229" t="str">
        <f t="shared" si="67"/>
        <v/>
      </c>
      <c r="D226" s="126" t="str">
        <f t="shared" si="68"/>
        <v/>
      </c>
      <c r="E226" s="124" t="str">
        <f t="shared" si="59"/>
        <v/>
      </c>
      <c r="F226" s="125" t="str">
        <f t="shared" si="60"/>
        <v/>
      </c>
      <c r="G226" s="124" t="str">
        <f t="shared" si="61"/>
        <v/>
      </c>
      <c r="H226" s="124" t="str">
        <f t="shared" si="69"/>
        <v/>
      </c>
      <c r="I226" s="124" t="str">
        <f t="shared" si="62"/>
        <v/>
      </c>
      <c r="J226" s="124" t="str">
        <f t="shared" si="63"/>
        <v/>
      </c>
      <c r="K226" s="124" t="str">
        <f t="shared" si="64"/>
        <v/>
      </c>
      <c r="L226" s="124" t="str">
        <f t="shared" si="65"/>
        <v/>
      </c>
      <c r="M226" s="124" t="str">
        <f t="shared" si="66"/>
        <v/>
      </c>
      <c r="W226" s="189">
        <f t="shared" si="52"/>
        <v>-1</v>
      </c>
      <c r="X226" s="188">
        <f t="shared" si="51"/>
        <v>179</v>
      </c>
      <c r="Y226" s="191">
        <f t="shared" si="57"/>
        <v>-178</v>
      </c>
      <c r="Z226" s="191">
        <f t="shared" si="57"/>
        <v>-181</v>
      </c>
    </row>
    <row r="227" spans="1:26" x14ac:dyDescent="0.2">
      <c r="A227" s="239">
        <f t="shared" si="56"/>
        <v>-168</v>
      </c>
      <c r="B227" s="181">
        <f t="shared" si="58"/>
        <v>-4267.2</v>
      </c>
      <c r="C227" s="229" t="str">
        <f t="shared" si="67"/>
        <v/>
      </c>
      <c r="D227" s="126" t="str">
        <f t="shared" si="68"/>
        <v/>
      </c>
      <c r="E227" s="124" t="str">
        <f t="shared" si="59"/>
        <v/>
      </c>
      <c r="F227" s="125" t="str">
        <f t="shared" si="60"/>
        <v/>
      </c>
      <c r="G227" s="124" t="str">
        <f t="shared" si="61"/>
        <v/>
      </c>
      <c r="H227" s="124" t="str">
        <f t="shared" si="69"/>
        <v/>
      </c>
      <c r="I227" s="124" t="str">
        <f t="shared" si="62"/>
        <v/>
      </c>
      <c r="J227" s="124" t="str">
        <f t="shared" si="63"/>
        <v/>
      </c>
      <c r="K227" s="124" t="str">
        <f t="shared" si="64"/>
        <v/>
      </c>
      <c r="L227" s="124" t="str">
        <f t="shared" si="65"/>
        <v/>
      </c>
      <c r="M227" s="124" t="str">
        <f t="shared" si="66"/>
        <v/>
      </c>
      <c r="W227" s="189">
        <f t="shared" si="52"/>
        <v>-1</v>
      </c>
      <c r="X227" s="188">
        <f t="shared" si="51"/>
        <v>180</v>
      </c>
      <c r="Y227" s="191">
        <f t="shared" si="57"/>
        <v>-179</v>
      </c>
      <c r="Z227" s="191">
        <f t="shared" si="57"/>
        <v>-182</v>
      </c>
    </row>
    <row r="228" spans="1:26" x14ac:dyDescent="0.2">
      <c r="A228" s="239">
        <f t="shared" si="56"/>
        <v>-169</v>
      </c>
      <c r="B228" s="181">
        <f t="shared" si="58"/>
        <v>-4292.5999999999995</v>
      </c>
      <c r="C228" s="229" t="str">
        <f t="shared" si="67"/>
        <v/>
      </c>
      <c r="D228" s="126" t="str">
        <f t="shared" si="68"/>
        <v/>
      </c>
      <c r="E228" s="124" t="str">
        <f t="shared" si="59"/>
        <v/>
      </c>
      <c r="F228" s="125" t="str">
        <f t="shared" si="60"/>
        <v/>
      </c>
      <c r="G228" s="124" t="str">
        <f t="shared" si="61"/>
        <v/>
      </c>
      <c r="H228" s="124" t="str">
        <f t="shared" si="69"/>
        <v/>
      </c>
      <c r="I228" s="124" t="str">
        <f t="shared" si="62"/>
        <v/>
      </c>
      <c r="J228" s="124" t="str">
        <f t="shared" si="63"/>
        <v/>
      </c>
      <c r="K228" s="124" t="str">
        <f t="shared" si="64"/>
        <v/>
      </c>
      <c r="L228" s="124" t="str">
        <f t="shared" si="65"/>
        <v/>
      </c>
      <c r="M228" s="124" t="str">
        <f t="shared" si="66"/>
        <v/>
      </c>
      <c r="W228" s="189">
        <f t="shared" si="52"/>
        <v>-1</v>
      </c>
      <c r="X228" s="188">
        <f t="shared" ref="X228:X291" si="70">IF(X227&gt;=1,X227+1,IF(Y228=0,1,-1))</f>
        <v>181</v>
      </c>
      <c r="Y228" s="191">
        <f t="shared" si="57"/>
        <v>-180</v>
      </c>
      <c r="Z228" s="191">
        <f t="shared" si="57"/>
        <v>-183</v>
      </c>
    </row>
    <row r="229" spans="1:26" x14ac:dyDescent="0.2">
      <c r="A229" s="239">
        <f t="shared" si="56"/>
        <v>-170</v>
      </c>
      <c r="B229" s="181">
        <f t="shared" si="58"/>
        <v>-4318</v>
      </c>
      <c r="C229" s="229" t="str">
        <f t="shared" si="67"/>
        <v/>
      </c>
      <c r="D229" s="126" t="str">
        <f t="shared" si="68"/>
        <v/>
      </c>
      <c r="E229" s="124" t="str">
        <f t="shared" si="59"/>
        <v/>
      </c>
      <c r="F229" s="125" t="str">
        <f t="shared" si="60"/>
        <v/>
      </c>
      <c r="G229" s="124" t="str">
        <f t="shared" si="61"/>
        <v/>
      </c>
      <c r="H229" s="124" t="str">
        <f t="shared" si="69"/>
        <v/>
      </c>
      <c r="I229" s="124" t="str">
        <f t="shared" si="62"/>
        <v/>
      </c>
      <c r="J229" s="124" t="str">
        <f t="shared" si="63"/>
        <v/>
      </c>
      <c r="K229" s="124" t="str">
        <f t="shared" si="64"/>
        <v/>
      </c>
      <c r="L229" s="124" t="str">
        <f t="shared" si="65"/>
        <v/>
      </c>
      <c r="M229" s="124" t="str">
        <f t="shared" si="66"/>
        <v/>
      </c>
      <c r="W229" s="189">
        <f t="shared" ref="W229:W292" si="71">IF(AND(W228&gt;=1,W228&lt;8),W228+1,IF(Y229=0,1,IF(W228=8,W228+0.5,-1)))</f>
        <v>-1</v>
      </c>
      <c r="X229" s="188">
        <f t="shared" si="70"/>
        <v>182</v>
      </c>
      <c r="Y229" s="191">
        <f t="shared" ref="Y229:Z244" si="72">Y228-1</f>
        <v>-181</v>
      </c>
      <c r="Z229" s="191">
        <f t="shared" si="72"/>
        <v>-184</v>
      </c>
    </row>
    <row r="230" spans="1:26" x14ac:dyDescent="0.2">
      <c r="A230" s="239">
        <f t="shared" si="56"/>
        <v>-171</v>
      </c>
      <c r="B230" s="181">
        <f t="shared" si="58"/>
        <v>-4343.3999999999996</v>
      </c>
      <c r="C230" s="229" t="str">
        <f t="shared" si="67"/>
        <v/>
      </c>
      <c r="D230" s="126" t="str">
        <f t="shared" si="68"/>
        <v/>
      </c>
      <c r="E230" s="124" t="str">
        <f t="shared" si="59"/>
        <v/>
      </c>
      <c r="F230" s="125" t="str">
        <f t="shared" si="60"/>
        <v/>
      </c>
      <c r="G230" s="124" t="str">
        <f t="shared" si="61"/>
        <v/>
      </c>
      <c r="H230" s="124" t="str">
        <f t="shared" si="69"/>
        <v/>
      </c>
      <c r="I230" s="124" t="str">
        <f t="shared" si="62"/>
        <v/>
      </c>
      <c r="J230" s="124" t="str">
        <f t="shared" si="63"/>
        <v/>
      </c>
      <c r="K230" s="124" t="str">
        <f t="shared" si="64"/>
        <v/>
      </c>
      <c r="L230" s="124" t="str">
        <f t="shared" si="65"/>
        <v/>
      </c>
      <c r="M230" s="124" t="str">
        <f t="shared" si="66"/>
        <v/>
      </c>
      <c r="W230" s="189">
        <f t="shared" si="71"/>
        <v>-1</v>
      </c>
      <c r="X230" s="188">
        <f t="shared" si="70"/>
        <v>183</v>
      </c>
      <c r="Y230" s="191">
        <f t="shared" si="72"/>
        <v>-182</v>
      </c>
      <c r="Z230" s="191">
        <f t="shared" si="72"/>
        <v>-185</v>
      </c>
    </row>
    <row r="231" spans="1:26" x14ac:dyDescent="0.2">
      <c r="A231" s="239">
        <f t="shared" si="56"/>
        <v>-172</v>
      </c>
      <c r="B231" s="181">
        <f t="shared" si="58"/>
        <v>-4368.8</v>
      </c>
      <c r="C231" s="229" t="str">
        <f t="shared" si="67"/>
        <v/>
      </c>
      <c r="D231" s="126" t="str">
        <f t="shared" si="68"/>
        <v/>
      </c>
      <c r="E231" s="124" t="str">
        <f t="shared" si="59"/>
        <v/>
      </c>
      <c r="F231" s="125" t="str">
        <f t="shared" si="60"/>
        <v/>
      </c>
      <c r="G231" s="124" t="str">
        <f t="shared" si="61"/>
        <v/>
      </c>
      <c r="H231" s="124" t="str">
        <f t="shared" si="69"/>
        <v/>
      </c>
      <c r="I231" s="124" t="str">
        <f t="shared" si="62"/>
        <v/>
      </c>
      <c r="J231" s="124" t="str">
        <f t="shared" si="63"/>
        <v/>
      </c>
      <c r="K231" s="124" t="str">
        <f t="shared" si="64"/>
        <v/>
      </c>
      <c r="L231" s="124" t="str">
        <f t="shared" si="65"/>
        <v/>
      </c>
      <c r="M231" s="124" t="str">
        <f t="shared" si="66"/>
        <v/>
      </c>
      <c r="W231" s="189">
        <f t="shared" si="71"/>
        <v>-1</v>
      </c>
      <c r="X231" s="188">
        <f t="shared" si="70"/>
        <v>184</v>
      </c>
      <c r="Y231" s="191">
        <f t="shared" si="72"/>
        <v>-183</v>
      </c>
      <c r="Z231" s="191">
        <f t="shared" si="72"/>
        <v>-186</v>
      </c>
    </row>
    <row r="232" spans="1:26" x14ac:dyDescent="0.2">
      <c r="A232" s="239">
        <f t="shared" si="56"/>
        <v>-173</v>
      </c>
      <c r="B232" s="181">
        <f t="shared" si="58"/>
        <v>-4394.2</v>
      </c>
      <c r="C232" s="229" t="str">
        <f t="shared" si="67"/>
        <v/>
      </c>
      <c r="D232" s="126" t="str">
        <f t="shared" si="68"/>
        <v/>
      </c>
      <c r="E232" s="124" t="str">
        <f t="shared" si="59"/>
        <v/>
      </c>
      <c r="F232" s="125" t="str">
        <f t="shared" si="60"/>
        <v/>
      </c>
      <c r="G232" s="124" t="str">
        <f t="shared" si="61"/>
        <v/>
      </c>
      <c r="H232" s="124" t="str">
        <f t="shared" si="69"/>
        <v/>
      </c>
      <c r="I232" s="124" t="str">
        <f t="shared" si="62"/>
        <v/>
      </c>
      <c r="J232" s="124" t="str">
        <f t="shared" si="63"/>
        <v/>
      </c>
      <c r="K232" s="124" t="str">
        <f t="shared" si="64"/>
        <v/>
      </c>
      <c r="L232" s="124" t="str">
        <f t="shared" si="65"/>
        <v/>
      </c>
      <c r="M232" s="124" t="str">
        <f t="shared" si="66"/>
        <v/>
      </c>
      <c r="W232" s="189">
        <f t="shared" si="71"/>
        <v>-1</v>
      </c>
      <c r="X232" s="188">
        <f t="shared" si="70"/>
        <v>185</v>
      </c>
      <c r="Y232" s="191">
        <f t="shared" si="72"/>
        <v>-184</v>
      </c>
      <c r="Z232" s="191">
        <f t="shared" si="72"/>
        <v>-187</v>
      </c>
    </row>
    <row r="233" spans="1:26" x14ac:dyDescent="0.2">
      <c r="A233" s="239">
        <f t="shared" si="56"/>
        <v>-174</v>
      </c>
      <c r="B233" s="181">
        <f t="shared" si="58"/>
        <v>-4419.5999999999995</v>
      </c>
      <c r="C233" s="229" t="str">
        <f t="shared" si="67"/>
        <v/>
      </c>
      <c r="D233" s="126" t="str">
        <f t="shared" si="68"/>
        <v/>
      </c>
      <c r="E233" s="124" t="str">
        <f t="shared" si="59"/>
        <v/>
      </c>
      <c r="F233" s="125" t="str">
        <f t="shared" si="60"/>
        <v/>
      </c>
      <c r="G233" s="124" t="str">
        <f t="shared" si="61"/>
        <v/>
      </c>
      <c r="H233" s="124" t="str">
        <f t="shared" si="69"/>
        <v/>
      </c>
      <c r="I233" s="124" t="str">
        <f t="shared" si="62"/>
        <v/>
      </c>
      <c r="J233" s="124" t="str">
        <f t="shared" si="63"/>
        <v/>
      </c>
      <c r="K233" s="124" t="str">
        <f t="shared" si="64"/>
        <v/>
      </c>
      <c r="L233" s="124" t="str">
        <f t="shared" si="65"/>
        <v/>
      </c>
      <c r="M233" s="124" t="str">
        <f t="shared" si="66"/>
        <v/>
      </c>
      <c r="W233" s="189">
        <f t="shared" si="71"/>
        <v>-1</v>
      </c>
      <c r="X233" s="188">
        <f t="shared" si="70"/>
        <v>186</v>
      </c>
      <c r="Y233" s="191">
        <f t="shared" si="72"/>
        <v>-185</v>
      </c>
      <c r="Z233" s="191">
        <f t="shared" si="72"/>
        <v>-188</v>
      </c>
    </row>
    <row r="234" spans="1:26" x14ac:dyDescent="0.2">
      <c r="A234" s="239">
        <f t="shared" si="56"/>
        <v>-175</v>
      </c>
      <c r="B234" s="181">
        <f t="shared" si="58"/>
        <v>-4445</v>
      </c>
      <c r="C234" s="229" t="str">
        <f t="shared" si="67"/>
        <v/>
      </c>
      <c r="D234" s="126" t="str">
        <f t="shared" si="68"/>
        <v/>
      </c>
      <c r="E234" s="124" t="str">
        <f t="shared" si="59"/>
        <v/>
      </c>
      <c r="F234" s="125" t="str">
        <f t="shared" si="60"/>
        <v/>
      </c>
      <c r="G234" s="124" t="str">
        <f t="shared" si="61"/>
        <v/>
      </c>
      <c r="H234" s="124" t="str">
        <f t="shared" si="69"/>
        <v/>
      </c>
      <c r="I234" s="124" t="str">
        <f t="shared" si="62"/>
        <v/>
      </c>
      <c r="J234" s="124" t="str">
        <f t="shared" si="63"/>
        <v/>
      </c>
      <c r="K234" s="124" t="str">
        <f t="shared" si="64"/>
        <v/>
      </c>
      <c r="L234" s="124" t="str">
        <f t="shared" si="65"/>
        <v/>
      </c>
      <c r="M234" s="124" t="str">
        <f t="shared" si="66"/>
        <v/>
      </c>
      <c r="W234" s="189">
        <f t="shared" si="71"/>
        <v>-1</v>
      </c>
      <c r="X234" s="188">
        <f t="shared" si="70"/>
        <v>187</v>
      </c>
      <c r="Y234" s="191">
        <f t="shared" si="72"/>
        <v>-186</v>
      </c>
      <c r="Z234" s="191">
        <f t="shared" si="72"/>
        <v>-189</v>
      </c>
    </row>
    <row r="235" spans="1:26" x14ac:dyDescent="0.2">
      <c r="A235" s="239">
        <f t="shared" si="56"/>
        <v>-176</v>
      </c>
      <c r="B235" s="181">
        <f t="shared" si="58"/>
        <v>-4470.3999999999996</v>
      </c>
      <c r="C235" s="229" t="str">
        <f t="shared" si="67"/>
        <v/>
      </c>
      <c r="D235" s="126" t="str">
        <f t="shared" si="68"/>
        <v/>
      </c>
      <c r="E235" s="124" t="str">
        <f t="shared" si="59"/>
        <v/>
      </c>
      <c r="F235" s="125" t="str">
        <f t="shared" si="60"/>
        <v/>
      </c>
      <c r="G235" s="124" t="str">
        <f t="shared" si="61"/>
        <v/>
      </c>
      <c r="H235" s="124" t="str">
        <f t="shared" si="69"/>
        <v/>
      </c>
      <c r="I235" s="124" t="str">
        <f t="shared" si="62"/>
        <v/>
      </c>
      <c r="J235" s="124" t="str">
        <f t="shared" si="63"/>
        <v/>
      </c>
      <c r="K235" s="124" t="str">
        <f t="shared" si="64"/>
        <v/>
      </c>
      <c r="L235" s="124" t="str">
        <f t="shared" si="65"/>
        <v/>
      </c>
      <c r="M235" s="124" t="str">
        <f t="shared" si="66"/>
        <v/>
      </c>
      <c r="W235" s="189">
        <f t="shared" si="71"/>
        <v>-1</v>
      </c>
      <c r="X235" s="188">
        <f t="shared" si="70"/>
        <v>188</v>
      </c>
      <c r="Y235" s="191">
        <f t="shared" si="72"/>
        <v>-187</v>
      </c>
      <c r="Z235" s="191">
        <f t="shared" si="72"/>
        <v>-190</v>
      </c>
    </row>
    <row r="236" spans="1:26" x14ac:dyDescent="0.2">
      <c r="A236" s="239">
        <f t="shared" si="56"/>
        <v>-177</v>
      </c>
      <c r="B236" s="181">
        <f t="shared" si="58"/>
        <v>-4495.8</v>
      </c>
      <c r="C236" s="229" t="str">
        <f t="shared" si="67"/>
        <v/>
      </c>
      <c r="D236" s="126" t="str">
        <f t="shared" si="68"/>
        <v/>
      </c>
      <c r="E236" s="124" t="str">
        <f t="shared" si="59"/>
        <v/>
      </c>
      <c r="F236" s="125" t="str">
        <f t="shared" si="60"/>
        <v/>
      </c>
      <c r="G236" s="124" t="str">
        <f t="shared" si="61"/>
        <v/>
      </c>
      <c r="H236" s="124" t="str">
        <f t="shared" si="69"/>
        <v/>
      </c>
      <c r="I236" s="124" t="str">
        <f t="shared" si="62"/>
        <v/>
      </c>
      <c r="J236" s="124" t="str">
        <f t="shared" si="63"/>
        <v/>
      </c>
      <c r="K236" s="124" t="str">
        <f t="shared" si="64"/>
        <v/>
      </c>
      <c r="L236" s="124" t="str">
        <f t="shared" si="65"/>
        <v/>
      </c>
      <c r="M236" s="124" t="str">
        <f t="shared" si="66"/>
        <v/>
      </c>
      <c r="W236" s="189">
        <f t="shared" si="71"/>
        <v>-1</v>
      </c>
      <c r="X236" s="188">
        <f t="shared" si="70"/>
        <v>189</v>
      </c>
      <c r="Y236" s="191">
        <f t="shared" si="72"/>
        <v>-188</v>
      </c>
      <c r="Z236" s="191">
        <f t="shared" si="72"/>
        <v>-191</v>
      </c>
    </row>
    <row r="237" spans="1:26" x14ac:dyDescent="0.2">
      <c r="A237" s="239">
        <f t="shared" si="56"/>
        <v>-178</v>
      </c>
      <c r="B237" s="181">
        <f t="shared" si="58"/>
        <v>-4521.2</v>
      </c>
      <c r="C237" s="229" t="str">
        <f t="shared" si="67"/>
        <v/>
      </c>
      <c r="D237" s="126" t="str">
        <f t="shared" si="68"/>
        <v/>
      </c>
      <c r="E237" s="124" t="str">
        <f t="shared" si="59"/>
        <v/>
      </c>
      <c r="F237" s="125" t="str">
        <f t="shared" si="60"/>
        <v/>
      </c>
      <c r="G237" s="124" t="str">
        <f t="shared" si="61"/>
        <v/>
      </c>
      <c r="H237" s="124" t="str">
        <f t="shared" si="69"/>
        <v/>
      </c>
      <c r="I237" s="124" t="str">
        <f t="shared" si="62"/>
        <v/>
      </c>
      <c r="J237" s="124" t="str">
        <f t="shared" si="63"/>
        <v/>
      </c>
      <c r="K237" s="124" t="str">
        <f t="shared" si="64"/>
        <v/>
      </c>
      <c r="L237" s="124" t="str">
        <f t="shared" si="65"/>
        <v/>
      </c>
      <c r="M237" s="124" t="str">
        <f t="shared" si="66"/>
        <v/>
      </c>
      <c r="W237" s="189">
        <f t="shared" si="71"/>
        <v>-1</v>
      </c>
      <c r="X237" s="188">
        <f t="shared" si="70"/>
        <v>190</v>
      </c>
      <c r="Y237" s="191">
        <f t="shared" si="72"/>
        <v>-189</v>
      </c>
      <c r="Z237" s="191">
        <f t="shared" si="72"/>
        <v>-192</v>
      </c>
    </row>
    <row r="238" spans="1:26" x14ac:dyDescent="0.2">
      <c r="A238" s="239">
        <f t="shared" si="56"/>
        <v>-179</v>
      </c>
      <c r="B238" s="181">
        <f t="shared" si="58"/>
        <v>-4546.5999999999995</v>
      </c>
      <c r="C238" s="229" t="str">
        <f t="shared" si="67"/>
        <v/>
      </c>
      <c r="D238" s="126" t="str">
        <f t="shared" si="68"/>
        <v/>
      </c>
      <c r="E238" s="124" t="str">
        <f t="shared" si="59"/>
        <v/>
      </c>
      <c r="F238" s="125" t="str">
        <f t="shared" si="60"/>
        <v/>
      </c>
      <c r="G238" s="124" t="str">
        <f t="shared" si="61"/>
        <v/>
      </c>
      <c r="H238" s="124" t="str">
        <f t="shared" si="69"/>
        <v/>
      </c>
      <c r="I238" s="124" t="str">
        <f t="shared" si="62"/>
        <v/>
      </c>
      <c r="J238" s="124" t="str">
        <f t="shared" si="63"/>
        <v/>
      </c>
      <c r="K238" s="124" t="str">
        <f t="shared" si="64"/>
        <v/>
      </c>
      <c r="L238" s="124" t="str">
        <f t="shared" si="65"/>
        <v/>
      </c>
      <c r="M238" s="124" t="str">
        <f t="shared" si="66"/>
        <v/>
      </c>
      <c r="W238" s="189">
        <f t="shared" si="71"/>
        <v>-1</v>
      </c>
      <c r="X238" s="188">
        <f t="shared" si="70"/>
        <v>191</v>
      </c>
      <c r="Y238" s="191">
        <f t="shared" si="72"/>
        <v>-190</v>
      </c>
      <c r="Z238" s="191">
        <f t="shared" si="72"/>
        <v>-193</v>
      </c>
    </row>
    <row r="239" spans="1:26" x14ac:dyDescent="0.2">
      <c r="A239" s="239">
        <f t="shared" si="56"/>
        <v>-180</v>
      </c>
      <c r="B239" s="181">
        <f t="shared" si="58"/>
        <v>-4572</v>
      </c>
      <c r="C239" s="229" t="str">
        <f t="shared" si="67"/>
        <v/>
      </c>
      <c r="D239" s="126" t="str">
        <f t="shared" si="68"/>
        <v/>
      </c>
      <c r="E239" s="124" t="str">
        <f t="shared" si="59"/>
        <v/>
      </c>
      <c r="F239" s="125" t="str">
        <f t="shared" si="60"/>
        <v/>
      </c>
      <c r="G239" s="124" t="str">
        <f t="shared" si="61"/>
        <v/>
      </c>
      <c r="H239" s="124" t="str">
        <f t="shared" si="69"/>
        <v/>
      </c>
      <c r="I239" s="124" t="str">
        <f t="shared" si="62"/>
        <v/>
      </c>
      <c r="J239" s="124" t="str">
        <f t="shared" si="63"/>
        <v/>
      </c>
      <c r="K239" s="124" t="str">
        <f t="shared" si="64"/>
        <v/>
      </c>
      <c r="L239" s="124" t="str">
        <f t="shared" si="65"/>
        <v/>
      </c>
      <c r="M239" s="124" t="str">
        <f t="shared" si="66"/>
        <v/>
      </c>
      <c r="W239" s="189">
        <f t="shared" si="71"/>
        <v>-1</v>
      </c>
      <c r="X239" s="188">
        <f t="shared" si="70"/>
        <v>192</v>
      </c>
      <c r="Y239" s="191">
        <f t="shared" si="72"/>
        <v>-191</v>
      </c>
      <c r="Z239" s="191">
        <f t="shared" si="72"/>
        <v>-194</v>
      </c>
    </row>
    <row r="240" spans="1:26" x14ac:dyDescent="0.2">
      <c r="A240" s="239">
        <f t="shared" si="56"/>
        <v>-181</v>
      </c>
      <c r="B240" s="181">
        <f t="shared" si="58"/>
        <v>-4597.3999999999996</v>
      </c>
      <c r="C240" s="229" t="str">
        <f t="shared" si="67"/>
        <v/>
      </c>
      <c r="D240" s="126" t="str">
        <f t="shared" si="68"/>
        <v/>
      </c>
      <c r="E240" s="124" t="str">
        <f t="shared" si="59"/>
        <v/>
      </c>
      <c r="F240" s="125" t="str">
        <f t="shared" si="60"/>
        <v/>
      </c>
      <c r="G240" s="124" t="str">
        <f t="shared" si="61"/>
        <v/>
      </c>
      <c r="H240" s="124" t="str">
        <f t="shared" si="69"/>
        <v/>
      </c>
      <c r="I240" s="124" t="str">
        <f t="shared" si="62"/>
        <v/>
      </c>
      <c r="J240" s="124" t="str">
        <f t="shared" si="63"/>
        <v/>
      </c>
      <c r="K240" s="124" t="str">
        <f t="shared" si="64"/>
        <v/>
      </c>
      <c r="L240" s="124" t="str">
        <f t="shared" si="65"/>
        <v/>
      </c>
      <c r="M240" s="124" t="str">
        <f t="shared" si="66"/>
        <v/>
      </c>
      <c r="W240" s="189">
        <f t="shared" si="71"/>
        <v>-1</v>
      </c>
      <c r="X240" s="188">
        <f t="shared" si="70"/>
        <v>193</v>
      </c>
      <c r="Y240" s="191">
        <f t="shared" si="72"/>
        <v>-192</v>
      </c>
      <c r="Z240" s="191">
        <f t="shared" si="72"/>
        <v>-195</v>
      </c>
    </row>
    <row r="241" spans="1:26" x14ac:dyDescent="0.2">
      <c r="A241" s="239">
        <f t="shared" si="56"/>
        <v>-182</v>
      </c>
      <c r="B241" s="181">
        <f t="shared" si="58"/>
        <v>-4622.8</v>
      </c>
      <c r="C241" s="229" t="str">
        <f t="shared" si="67"/>
        <v/>
      </c>
      <c r="D241" s="126" t="str">
        <f t="shared" si="68"/>
        <v/>
      </c>
      <c r="E241" s="124" t="str">
        <f t="shared" si="59"/>
        <v/>
      </c>
      <c r="F241" s="125" t="str">
        <f t="shared" si="60"/>
        <v/>
      </c>
      <c r="G241" s="124" t="str">
        <f t="shared" si="61"/>
        <v/>
      </c>
      <c r="H241" s="124" t="str">
        <f t="shared" si="69"/>
        <v/>
      </c>
      <c r="I241" s="124" t="str">
        <f t="shared" si="62"/>
        <v/>
      </c>
      <c r="J241" s="124" t="str">
        <f t="shared" si="63"/>
        <v/>
      </c>
      <c r="K241" s="124" t="str">
        <f t="shared" si="64"/>
        <v/>
      </c>
      <c r="L241" s="124" t="str">
        <f t="shared" si="65"/>
        <v/>
      </c>
      <c r="M241" s="124" t="str">
        <f t="shared" si="66"/>
        <v/>
      </c>
      <c r="W241" s="189">
        <f t="shared" si="71"/>
        <v>-1</v>
      </c>
      <c r="X241" s="188">
        <f t="shared" si="70"/>
        <v>194</v>
      </c>
      <c r="Y241" s="191">
        <f t="shared" si="72"/>
        <v>-193</v>
      </c>
      <c r="Z241" s="191">
        <f t="shared" si="72"/>
        <v>-196</v>
      </c>
    </row>
    <row r="242" spans="1:26" x14ac:dyDescent="0.2">
      <c r="A242" s="239">
        <f t="shared" si="56"/>
        <v>-183</v>
      </c>
      <c r="B242" s="181">
        <f t="shared" si="58"/>
        <v>-4648.2</v>
      </c>
      <c r="C242" s="229" t="str">
        <f t="shared" si="67"/>
        <v/>
      </c>
      <c r="D242" s="126" t="str">
        <f t="shared" si="68"/>
        <v/>
      </c>
      <c r="E242" s="124" t="str">
        <f t="shared" si="59"/>
        <v/>
      </c>
      <c r="F242" s="125" t="str">
        <f t="shared" si="60"/>
        <v/>
      </c>
      <c r="G242" s="124" t="str">
        <f t="shared" si="61"/>
        <v/>
      </c>
      <c r="H242" s="124" t="str">
        <f t="shared" si="69"/>
        <v/>
      </c>
      <c r="I242" s="124" t="str">
        <f t="shared" si="62"/>
        <v/>
      </c>
      <c r="J242" s="124" t="str">
        <f t="shared" si="63"/>
        <v/>
      </c>
      <c r="K242" s="124" t="str">
        <f t="shared" si="64"/>
        <v/>
      </c>
      <c r="L242" s="124" t="str">
        <f t="shared" si="65"/>
        <v/>
      </c>
      <c r="M242" s="124" t="str">
        <f t="shared" si="66"/>
        <v/>
      </c>
      <c r="W242" s="189">
        <f t="shared" si="71"/>
        <v>-1</v>
      </c>
      <c r="X242" s="188">
        <f t="shared" si="70"/>
        <v>195</v>
      </c>
      <c r="Y242" s="191">
        <f t="shared" si="72"/>
        <v>-194</v>
      </c>
      <c r="Z242" s="191">
        <f t="shared" si="72"/>
        <v>-197</v>
      </c>
    </row>
    <row r="243" spans="1:26" x14ac:dyDescent="0.2">
      <c r="A243" s="239">
        <f t="shared" si="56"/>
        <v>-184</v>
      </c>
      <c r="B243" s="181">
        <f t="shared" si="58"/>
        <v>-4673.5999999999995</v>
      </c>
      <c r="C243" s="229" t="str">
        <f t="shared" si="67"/>
        <v/>
      </c>
      <c r="D243" s="126" t="str">
        <f t="shared" si="68"/>
        <v/>
      </c>
      <c r="E243" s="124" t="str">
        <f t="shared" si="59"/>
        <v/>
      </c>
      <c r="F243" s="125" t="str">
        <f t="shared" si="60"/>
        <v/>
      </c>
      <c r="G243" s="124" t="str">
        <f t="shared" si="61"/>
        <v/>
      </c>
      <c r="H243" s="124" t="str">
        <f t="shared" si="69"/>
        <v/>
      </c>
      <c r="I243" s="124" t="str">
        <f t="shared" si="62"/>
        <v/>
      </c>
      <c r="J243" s="124" t="str">
        <f t="shared" si="63"/>
        <v/>
      </c>
      <c r="K243" s="124" t="str">
        <f t="shared" si="64"/>
        <v/>
      </c>
      <c r="L243" s="124" t="str">
        <f t="shared" si="65"/>
        <v/>
      </c>
      <c r="M243" s="124" t="str">
        <f t="shared" si="66"/>
        <v/>
      </c>
      <c r="W243" s="189">
        <f t="shared" si="71"/>
        <v>-1</v>
      </c>
      <c r="X243" s="188">
        <f t="shared" si="70"/>
        <v>196</v>
      </c>
      <c r="Y243" s="191">
        <f t="shared" si="72"/>
        <v>-195</v>
      </c>
      <c r="Z243" s="191">
        <f t="shared" si="72"/>
        <v>-198</v>
      </c>
    </row>
    <row r="244" spans="1:26" x14ac:dyDescent="0.2">
      <c r="A244" s="239">
        <f t="shared" si="56"/>
        <v>-185</v>
      </c>
      <c r="B244" s="181">
        <f t="shared" si="58"/>
        <v>-4699</v>
      </c>
      <c r="C244" s="229" t="str">
        <f t="shared" si="67"/>
        <v/>
      </c>
      <c r="D244" s="126" t="str">
        <f t="shared" si="68"/>
        <v/>
      </c>
      <c r="E244" s="124" t="str">
        <f t="shared" si="59"/>
        <v/>
      </c>
      <c r="F244" s="125" t="str">
        <f t="shared" si="60"/>
        <v/>
      </c>
      <c r="G244" s="124" t="str">
        <f t="shared" si="61"/>
        <v/>
      </c>
      <c r="H244" s="124" t="str">
        <f t="shared" si="69"/>
        <v/>
      </c>
      <c r="I244" s="124" t="str">
        <f t="shared" si="62"/>
        <v/>
      </c>
      <c r="J244" s="124" t="str">
        <f t="shared" si="63"/>
        <v/>
      </c>
      <c r="K244" s="124" t="str">
        <f t="shared" si="64"/>
        <v/>
      </c>
      <c r="L244" s="124" t="str">
        <f t="shared" si="65"/>
        <v/>
      </c>
      <c r="M244" s="124" t="str">
        <f t="shared" si="66"/>
        <v/>
      </c>
      <c r="W244" s="189">
        <f t="shared" si="71"/>
        <v>-1</v>
      </c>
      <c r="X244" s="188">
        <f t="shared" si="70"/>
        <v>197</v>
      </c>
      <c r="Y244" s="191">
        <f t="shared" si="72"/>
        <v>-196</v>
      </c>
      <c r="Z244" s="191">
        <f t="shared" si="72"/>
        <v>-199</v>
      </c>
    </row>
    <row r="245" spans="1:26" x14ac:dyDescent="0.2">
      <c r="A245" s="239">
        <f t="shared" si="56"/>
        <v>-186</v>
      </c>
      <c r="B245" s="181">
        <f t="shared" si="58"/>
        <v>-4724.3999999999996</v>
      </c>
      <c r="C245" s="229" t="str">
        <f t="shared" si="67"/>
        <v/>
      </c>
      <c r="D245" s="126" t="str">
        <f t="shared" si="68"/>
        <v/>
      </c>
      <c r="E245" s="124" t="str">
        <f t="shared" si="59"/>
        <v/>
      </c>
      <c r="F245" s="125" t="str">
        <f t="shared" si="60"/>
        <v/>
      </c>
      <c r="G245" s="124" t="str">
        <f t="shared" si="61"/>
        <v/>
      </c>
      <c r="H245" s="124" t="str">
        <f t="shared" si="69"/>
        <v/>
      </c>
      <c r="I245" s="124" t="str">
        <f t="shared" si="62"/>
        <v/>
      </c>
      <c r="J245" s="124" t="str">
        <f t="shared" si="63"/>
        <v/>
      </c>
      <c r="K245" s="124" t="str">
        <f t="shared" si="64"/>
        <v/>
      </c>
      <c r="L245" s="124" t="str">
        <f t="shared" si="65"/>
        <v/>
      </c>
      <c r="M245" s="124" t="str">
        <f t="shared" si="66"/>
        <v/>
      </c>
      <c r="W245" s="189">
        <f t="shared" si="71"/>
        <v>-1</v>
      </c>
      <c r="X245" s="188">
        <f t="shared" si="70"/>
        <v>198</v>
      </c>
      <c r="Y245" s="191">
        <f t="shared" ref="Y245:Z260" si="73">Y244-1</f>
        <v>-197</v>
      </c>
      <c r="Z245" s="191">
        <f t="shared" si="73"/>
        <v>-200</v>
      </c>
    </row>
    <row r="246" spans="1:26" x14ac:dyDescent="0.2">
      <c r="A246" s="239">
        <f t="shared" si="56"/>
        <v>-187</v>
      </c>
      <c r="B246" s="181">
        <f t="shared" si="58"/>
        <v>-4749.8</v>
      </c>
      <c r="C246" s="229" t="str">
        <f t="shared" si="67"/>
        <v/>
      </c>
      <c r="D246" s="126" t="str">
        <f t="shared" si="68"/>
        <v/>
      </c>
      <c r="E246" s="124" t="str">
        <f t="shared" si="59"/>
        <v/>
      </c>
      <c r="F246" s="125" t="str">
        <f t="shared" si="60"/>
        <v/>
      </c>
      <c r="G246" s="124" t="str">
        <f t="shared" si="61"/>
        <v/>
      </c>
      <c r="H246" s="124" t="str">
        <f t="shared" si="69"/>
        <v/>
      </c>
      <c r="I246" s="124" t="str">
        <f t="shared" si="62"/>
        <v/>
      </c>
      <c r="J246" s="124" t="str">
        <f t="shared" si="63"/>
        <v/>
      </c>
      <c r="K246" s="124" t="str">
        <f t="shared" si="64"/>
        <v/>
      </c>
      <c r="L246" s="124" t="str">
        <f t="shared" si="65"/>
        <v/>
      </c>
      <c r="M246" s="124" t="str">
        <f t="shared" si="66"/>
        <v/>
      </c>
      <c r="W246" s="189">
        <f t="shared" si="71"/>
        <v>-1</v>
      </c>
      <c r="X246" s="188">
        <f t="shared" si="70"/>
        <v>199</v>
      </c>
      <c r="Y246" s="191">
        <f t="shared" si="73"/>
        <v>-198</v>
      </c>
      <c r="Z246" s="191">
        <f t="shared" si="73"/>
        <v>-201</v>
      </c>
    </row>
    <row r="247" spans="1:26" x14ac:dyDescent="0.2">
      <c r="A247" s="239">
        <f t="shared" si="56"/>
        <v>-188</v>
      </c>
      <c r="B247" s="181">
        <f t="shared" si="58"/>
        <v>-4775.2</v>
      </c>
      <c r="C247" s="229" t="str">
        <f t="shared" si="67"/>
        <v/>
      </c>
      <c r="D247" s="126" t="str">
        <f t="shared" si="68"/>
        <v/>
      </c>
      <c r="E247" s="124" t="str">
        <f t="shared" si="59"/>
        <v/>
      </c>
      <c r="F247" s="125" t="str">
        <f t="shared" si="60"/>
        <v/>
      </c>
      <c r="G247" s="124" t="str">
        <f t="shared" si="61"/>
        <v/>
      </c>
      <c r="H247" s="124" t="str">
        <f t="shared" si="69"/>
        <v/>
      </c>
      <c r="I247" s="124" t="str">
        <f t="shared" si="62"/>
        <v/>
      </c>
      <c r="J247" s="124" t="str">
        <f t="shared" si="63"/>
        <v/>
      </c>
      <c r="K247" s="124" t="str">
        <f t="shared" si="64"/>
        <v/>
      </c>
      <c r="L247" s="124" t="str">
        <f t="shared" si="65"/>
        <v/>
      </c>
      <c r="M247" s="124" t="str">
        <f t="shared" si="66"/>
        <v/>
      </c>
      <c r="W247" s="189">
        <f t="shared" si="71"/>
        <v>-1</v>
      </c>
      <c r="X247" s="188">
        <f t="shared" si="70"/>
        <v>200</v>
      </c>
      <c r="Y247" s="191">
        <f t="shared" si="73"/>
        <v>-199</v>
      </c>
      <c r="Z247" s="191">
        <f t="shared" si="73"/>
        <v>-202</v>
      </c>
    </row>
    <row r="248" spans="1:26" x14ac:dyDescent="0.2">
      <c r="A248" s="239">
        <f t="shared" si="56"/>
        <v>-189</v>
      </c>
      <c r="B248" s="181">
        <f t="shared" si="58"/>
        <v>-4800.5999999999995</v>
      </c>
      <c r="C248" s="229" t="str">
        <f t="shared" si="67"/>
        <v/>
      </c>
      <c r="D248" s="126" t="str">
        <f t="shared" si="68"/>
        <v/>
      </c>
      <c r="E248" s="124" t="str">
        <f t="shared" si="59"/>
        <v/>
      </c>
      <c r="F248" s="125" t="str">
        <f t="shared" si="60"/>
        <v/>
      </c>
      <c r="G248" s="124" t="str">
        <f t="shared" si="61"/>
        <v/>
      </c>
      <c r="H248" s="124" t="str">
        <f t="shared" si="69"/>
        <v/>
      </c>
      <c r="I248" s="124" t="str">
        <f t="shared" si="62"/>
        <v/>
      </c>
      <c r="J248" s="124" t="str">
        <f t="shared" si="63"/>
        <v/>
      </c>
      <c r="K248" s="124" t="str">
        <f t="shared" si="64"/>
        <v/>
      </c>
      <c r="L248" s="124" t="str">
        <f t="shared" si="65"/>
        <v/>
      </c>
      <c r="M248" s="124" t="str">
        <f t="shared" si="66"/>
        <v/>
      </c>
      <c r="W248" s="189">
        <f t="shared" si="71"/>
        <v>-1</v>
      </c>
      <c r="X248" s="188">
        <f t="shared" si="70"/>
        <v>201</v>
      </c>
      <c r="Y248" s="191">
        <f t="shared" si="73"/>
        <v>-200</v>
      </c>
      <c r="Z248" s="191">
        <f t="shared" si="73"/>
        <v>-203</v>
      </c>
    </row>
    <row r="249" spans="1:26" x14ac:dyDescent="0.2">
      <c r="A249" s="239">
        <f t="shared" si="56"/>
        <v>-190</v>
      </c>
      <c r="B249" s="181">
        <f t="shared" si="58"/>
        <v>-4826</v>
      </c>
      <c r="C249" s="229" t="str">
        <f t="shared" si="67"/>
        <v/>
      </c>
      <c r="D249" s="126" t="str">
        <f t="shared" si="68"/>
        <v/>
      </c>
      <c r="E249" s="124" t="str">
        <f t="shared" si="59"/>
        <v/>
      </c>
      <c r="F249" s="125" t="str">
        <f t="shared" si="60"/>
        <v/>
      </c>
      <c r="G249" s="124" t="str">
        <f t="shared" si="61"/>
        <v/>
      </c>
      <c r="H249" s="124" t="str">
        <f t="shared" si="69"/>
        <v/>
      </c>
      <c r="I249" s="124" t="str">
        <f t="shared" si="62"/>
        <v/>
      </c>
      <c r="J249" s="124" t="str">
        <f t="shared" si="63"/>
        <v/>
      </c>
      <c r="K249" s="124" t="str">
        <f t="shared" si="64"/>
        <v/>
      </c>
      <c r="L249" s="124" t="str">
        <f t="shared" si="65"/>
        <v/>
      </c>
      <c r="M249" s="124" t="str">
        <f t="shared" si="66"/>
        <v/>
      </c>
      <c r="W249" s="189">
        <f t="shared" si="71"/>
        <v>-1</v>
      </c>
      <c r="X249" s="188">
        <f t="shared" si="70"/>
        <v>202</v>
      </c>
      <c r="Y249" s="191">
        <f t="shared" si="73"/>
        <v>-201</v>
      </c>
      <c r="Z249" s="191">
        <f t="shared" si="73"/>
        <v>-204</v>
      </c>
    </row>
    <row r="250" spans="1:26" x14ac:dyDescent="0.2">
      <c r="A250" s="239">
        <f t="shared" si="56"/>
        <v>-191</v>
      </c>
      <c r="B250" s="181">
        <f t="shared" si="58"/>
        <v>-4851.3999999999996</v>
      </c>
      <c r="C250" s="229" t="str">
        <f t="shared" si="67"/>
        <v/>
      </c>
      <c r="D250" s="126" t="str">
        <f t="shared" si="68"/>
        <v/>
      </c>
      <c r="E250" s="124" t="str">
        <f t="shared" si="59"/>
        <v/>
      </c>
      <c r="F250" s="125" t="str">
        <f t="shared" si="60"/>
        <v/>
      </c>
      <c r="G250" s="124" t="str">
        <f t="shared" si="61"/>
        <v/>
      </c>
      <c r="H250" s="124" t="str">
        <f t="shared" si="69"/>
        <v/>
      </c>
      <c r="I250" s="124" t="str">
        <f t="shared" si="62"/>
        <v/>
      </c>
      <c r="J250" s="124" t="str">
        <f t="shared" si="63"/>
        <v/>
      </c>
      <c r="K250" s="124" t="str">
        <f t="shared" si="64"/>
        <v/>
      </c>
      <c r="L250" s="124" t="str">
        <f t="shared" si="65"/>
        <v/>
      </c>
      <c r="M250" s="124" t="str">
        <f t="shared" si="66"/>
        <v/>
      </c>
      <c r="W250" s="189">
        <f t="shared" si="71"/>
        <v>-1</v>
      </c>
      <c r="X250" s="188">
        <f t="shared" si="70"/>
        <v>203</v>
      </c>
      <c r="Y250" s="191">
        <f t="shared" si="73"/>
        <v>-202</v>
      </c>
      <c r="Z250" s="191">
        <f t="shared" si="73"/>
        <v>-205</v>
      </c>
    </row>
    <row r="251" spans="1:26" x14ac:dyDescent="0.2">
      <c r="A251" s="239">
        <f t="shared" si="56"/>
        <v>-192</v>
      </c>
      <c r="B251" s="181">
        <f t="shared" si="58"/>
        <v>-4876.7999999999993</v>
      </c>
      <c r="C251" s="229" t="str">
        <f t="shared" si="67"/>
        <v/>
      </c>
      <c r="D251" s="126" t="str">
        <f t="shared" si="68"/>
        <v/>
      </c>
      <c r="E251" s="124" t="str">
        <f t="shared" si="59"/>
        <v/>
      </c>
      <c r="F251" s="125" t="str">
        <f t="shared" si="60"/>
        <v/>
      </c>
      <c r="G251" s="124" t="str">
        <f t="shared" si="61"/>
        <v/>
      </c>
      <c r="H251" s="124" t="str">
        <f t="shared" si="69"/>
        <v/>
      </c>
      <c r="I251" s="124" t="str">
        <f t="shared" si="62"/>
        <v/>
      </c>
      <c r="J251" s="124" t="str">
        <f t="shared" si="63"/>
        <v/>
      </c>
      <c r="K251" s="124" t="str">
        <f t="shared" si="64"/>
        <v/>
      </c>
      <c r="L251" s="124" t="str">
        <f t="shared" si="65"/>
        <v/>
      </c>
      <c r="M251" s="124" t="str">
        <f t="shared" si="66"/>
        <v/>
      </c>
      <c r="W251" s="189">
        <f t="shared" si="71"/>
        <v>-1</v>
      </c>
      <c r="X251" s="188">
        <f t="shared" si="70"/>
        <v>204</v>
      </c>
      <c r="Y251" s="191">
        <f t="shared" si="73"/>
        <v>-203</v>
      </c>
      <c r="Z251" s="191">
        <f t="shared" si="73"/>
        <v>-206</v>
      </c>
    </row>
    <row r="252" spans="1:26" x14ac:dyDescent="0.2">
      <c r="A252" s="239">
        <f t="shared" si="56"/>
        <v>-193</v>
      </c>
      <c r="B252" s="181">
        <f t="shared" si="58"/>
        <v>-4902.2</v>
      </c>
      <c r="C252" s="229" t="str">
        <f t="shared" si="67"/>
        <v/>
      </c>
      <c r="D252" s="126" t="str">
        <f t="shared" si="68"/>
        <v/>
      </c>
      <c r="E252" s="124" t="str">
        <f t="shared" si="59"/>
        <v/>
      </c>
      <c r="F252" s="125" t="str">
        <f t="shared" si="60"/>
        <v/>
      </c>
      <c r="G252" s="124" t="str">
        <f t="shared" si="61"/>
        <v/>
      </c>
      <c r="H252" s="124" t="str">
        <f t="shared" si="69"/>
        <v/>
      </c>
      <c r="I252" s="124" t="str">
        <f t="shared" si="62"/>
        <v/>
      </c>
      <c r="J252" s="124" t="str">
        <f t="shared" si="63"/>
        <v/>
      </c>
      <c r="K252" s="124" t="str">
        <f t="shared" si="64"/>
        <v/>
      </c>
      <c r="L252" s="124" t="str">
        <f t="shared" si="65"/>
        <v/>
      </c>
      <c r="M252" s="124" t="str">
        <f t="shared" si="66"/>
        <v/>
      </c>
      <c r="W252" s="189">
        <f t="shared" si="71"/>
        <v>-1</v>
      </c>
      <c r="X252" s="188">
        <f t="shared" si="70"/>
        <v>205</v>
      </c>
      <c r="Y252" s="191">
        <f t="shared" si="73"/>
        <v>-204</v>
      </c>
      <c r="Z252" s="191">
        <f t="shared" si="73"/>
        <v>-207</v>
      </c>
    </row>
    <row r="253" spans="1:26" x14ac:dyDescent="0.2">
      <c r="A253" s="239">
        <f t="shared" si="56"/>
        <v>-194</v>
      </c>
      <c r="B253" s="181">
        <f t="shared" si="58"/>
        <v>-4927.5999999999995</v>
      </c>
      <c r="C253" s="229" t="str">
        <f t="shared" si="67"/>
        <v/>
      </c>
      <c r="D253" s="126" t="str">
        <f t="shared" si="68"/>
        <v/>
      </c>
      <c r="E253" s="124" t="str">
        <f t="shared" si="59"/>
        <v/>
      </c>
      <c r="F253" s="125" t="str">
        <f t="shared" si="60"/>
        <v/>
      </c>
      <c r="G253" s="124" t="str">
        <f t="shared" si="61"/>
        <v/>
      </c>
      <c r="H253" s="124" t="str">
        <f t="shared" si="69"/>
        <v/>
      </c>
      <c r="I253" s="124" t="str">
        <f t="shared" si="62"/>
        <v/>
      </c>
      <c r="J253" s="124" t="str">
        <f t="shared" si="63"/>
        <v/>
      </c>
      <c r="K253" s="124" t="str">
        <f t="shared" si="64"/>
        <v/>
      </c>
      <c r="L253" s="124" t="str">
        <f t="shared" si="65"/>
        <v/>
      </c>
      <c r="M253" s="124" t="str">
        <f t="shared" si="66"/>
        <v/>
      </c>
      <c r="W253" s="189">
        <f t="shared" si="71"/>
        <v>-1</v>
      </c>
      <c r="X253" s="188">
        <f t="shared" si="70"/>
        <v>206</v>
      </c>
      <c r="Y253" s="191">
        <f t="shared" si="73"/>
        <v>-205</v>
      </c>
      <c r="Z253" s="191">
        <f t="shared" si="73"/>
        <v>-208</v>
      </c>
    </row>
    <row r="254" spans="1:26" x14ac:dyDescent="0.2">
      <c r="A254" s="239">
        <f t="shared" si="56"/>
        <v>-195</v>
      </c>
      <c r="B254" s="181">
        <f t="shared" si="58"/>
        <v>-4953</v>
      </c>
      <c r="C254" s="229" t="str">
        <f t="shared" si="67"/>
        <v/>
      </c>
      <c r="D254" s="126" t="str">
        <f t="shared" si="68"/>
        <v/>
      </c>
      <c r="E254" s="124" t="str">
        <f t="shared" si="59"/>
        <v/>
      </c>
      <c r="F254" s="125" t="str">
        <f t="shared" si="60"/>
        <v/>
      </c>
      <c r="G254" s="124" t="str">
        <f t="shared" si="61"/>
        <v/>
      </c>
      <c r="H254" s="124" t="str">
        <f t="shared" si="69"/>
        <v/>
      </c>
      <c r="I254" s="124" t="str">
        <f t="shared" si="62"/>
        <v/>
      </c>
      <c r="J254" s="124" t="str">
        <f t="shared" si="63"/>
        <v/>
      </c>
      <c r="K254" s="124" t="str">
        <f t="shared" si="64"/>
        <v/>
      </c>
      <c r="L254" s="124" t="str">
        <f t="shared" si="65"/>
        <v/>
      </c>
      <c r="M254" s="124" t="str">
        <f t="shared" si="66"/>
        <v/>
      </c>
      <c r="W254" s="189">
        <f t="shared" si="71"/>
        <v>-1</v>
      </c>
      <c r="X254" s="188">
        <f t="shared" si="70"/>
        <v>207</v>
      </c>
      <c r="Y254" s="191">
        <f t="shared" si="73"/>
        <v>-206</v>
      </c>
      <c r="Z254" s="191">
        <f t="shared" si="73"/>
        <v>-209</v>
      </c>
    </row>
    <row r="255" spans="1:26" x14ac:dyDescent="0.2">
      <c r="A255" s="239">
        <f t="shared" si="56"/>
        <v>-196</v>
      </c>
      <c r="B255" s="181">
        <f t="shared" si="58"/>
        <v>-4978.3999999999996</v>
      </c>
      <c r="C255" s="229" t="str">
        <f t="shared" si="67"/>
        <v/>
      </c>
      <c r="D255" s="126" t="str">
        <f t="shared" si="68"/>
        <v/>
      </c>
      <c r="E255" s="124" t="str">
        <f t="shared" si="59"/>
        <v/>
      </c>
      <c r="F255" s="125" t="str">
        <f t="shared" si="60"/>
        <v/>
      </c>
      <c r="G255" s="124" t="str">
        <f t="shared" si="61"/>
        <v/>
      </c>
      <c r="H255" s="124" t="str">
        <f t="shared" si="69"/>
        <v/>
      </c>
      <c r="I255" s="124" t="str">
        <f t="shared" si="62"/>
        <v/>
      </c>
      <c r="J255" s="124" t="str">
        <f t="shared" si="63"/>
        <v/>
      </c>
      <c r="K255" s="124" t="str">
        <f t="shared" si="64"/>
        <v/>
      </c>
      <c r="L255" s="124" t="str">
        <f t="shared" si="65"/>
        <v/>
      </c>
      <c r="M255" s="124" t="str">
        <f t="shared" si="66"/>
        <v/>
      </c>
      <c r="W255" s="189">
        <f t="shared" si="71"/>
        <v>-1</v>
      </c>
      <c r="X255" s="188">
        <f t="shared" si="70"/>
        <v>208</v>
      </c>
      <c r="Y255" s="191">
        <f t="shared" si="73"/>
        <v>-207</v>
      </c>
      <c r="Z255" s="191">
        <f t="shared" si="73"/>
        <v>-210</v>
      </c>
    </row>
    <row r="256" spans="1:26" x14ac:dyDescent="0.2">
      <c r="A256" s="239">
        <f t="shared" si="56"/>
        <v>-197</v>
      </c>
      <c r="B256" s="181">
        <f t="shared" si="58"/>
        <v>-5003.7999999999993</v>
      </c>
      <c r="C256" s="229" t="str">
        <f t="shared" si="67"/>
        <v/>
      </c>
      <c r="D256" s="126" t="str">
        <f t="shared" si="68"/>
        <v/>
      </c>
      <c r="E256" s="124" t="str">
        <f t="shared" si="59"/>
        <v/>
      </c>
      <c r="F256" s="125" t="str">
        <f t="shared" si="60"/>
        <v/>
      </c>
      <c r="G256" s="124" t="str">
        <f t="shared" si="61"/>
        <v/>
      </c>
      <c r="H256" s="124" t="str">
        <f t="shared" si="69"/>
        <v/>
      </c>
      <c r="I256" s="124" t="str">
        <f t="shared" si="62"/>
        <v/>
      </c>
      <c r="J256" s="124" t="str">
        <f t="shared" si="63"/>
        <v/>
      </c>
      <c r="K256" s="124" t="str">
        <f t="shared" si="64"/>
        <v/>
      </c>
      <c r="L256" s="124" t="str">
        <f t="shared" si="65"/>
        <v/>
      </c>
      <c r="M256" s="124" t="str">
        <f t="shared" si="66"/>
        <v/>
      </c>
      <c r="W256" s="189">
        <f t="shared" si="71"/>
        <v>-1</v>
      </c>
      <c r="X256" s="188">
        <f t="shared" si="70"/>
        <v>209</v>
      </c>
      <c r="Y256" s="191">
        <f t="shared" si="73"/>
        <v>-208</v>
      </c>
      <c r="Z256" s="191">
        <f t="shared" si="73"/>
        <v>-211</v>
      </c>
    </row>
    <row r="257" spans="1:26" x14ac:dyDescent="0.2">
      <c r="A257" s="239">
        <f t="shared" si="56"/>
        <v>-198</v>
      </c>
      <c r="B257" s="181">
        <f t="shared" si="58"/>
        <v>-5029.2</v>
      </c>
      <c r="C257" s="229" t="str">
        <f t="shared" si="67"/>
        <v/>
      </c>
      <c r="D257" s="126" t="str">
        <f t="shared" si="68"/>
        <v/>
      </c>
      <c r="E257" s="124" t="str">
        <f t="shared" si="59"/>
        <v/>
      </c>
      <c r="F257" s="125" t="str">
        <f t="shared" si="60"/>
        <v/>
      </c>
      <c r="G257" s="124" t="str">
        <f t="shared" si="61"/>
        <v/>
      </c>
      <c r="H257" s="124" t="str">
        <f t="shared" si="69"/>
        <v/>
      </c>
      <c r="I257" s="124" t="str">
        <f t="shared" si="62"/>
        <v/>
      </c>
      <c r="J257" s="124" t="str">
        <f t="shared" si="63"/>
        <v/>
      </c>
      <c r="K257" s="124" t="str">
        <f t="shared" si="64"/>
        <v/>
      </c>
      <c r="L257" s="124" t="str">
        <f t="shared" si="65"/>
        <v/>
      </c>
      <c r="M257" s="124" t="str">
        <f t="shared" si="66"/>
        <v/>
      </c>
      <c r="W257" s="189">
        <f t="shared" si="71"/>
        <v>-1</v>
      </c>
      <c r="X257" s="188">
        <f t="shared" si="70"/>
        <v>210</v>
      </c>
      <c r="Y257" s="191">
        <f t="shared" si="73"/>
        <v>-209</v>
      </c>
      <c r="Z257" s="191">
        <f t="shared" si="73"/>
        <v>-212</v>
      </c>
    </row>
    <row r="258" spans="1:26" x14ac:dyDescent="0.2">
      <c r="A258" s="239">
        <f t="shared" si="56"/>
        <v>-199</v>
      </c>
      <c r="B258" s="181">
        <f t="shared" si="58"/>
        <v>-5054.5999999999995</v>
      </c>
      <c r="C258" s="229" t="str">
        <f t="shared" si="67"/>
        <v/>
      </c>
      <c r="D258" s="126" t="str">
        <f t="shared" si="68"/>
        <v/>
      </c>
      <c r="E258" s="124" t="str">
        <f t="shared" si="59"/>
        <v/>
      </c>
      <c r="F258" s="125" t="str">
        <f t="shared" si="60"/>
        <v/>
      </c>
      <c r="G258" s="124" t="str">
        <f t="shared" si="61"/>
        <v/>
      </c>
      <c r="H258" s="124" t="str">
        <f t="shared" si="69"/>
        <v/>
      </c>
      <c r="I258" s="124" t="str">
        <f t="shared" si="62"/>
        <v/>
      </c>
      <c r="J258" s="124" t="str">
        <f t="shared" si="63"/>
        <v/>
      </c>
      <c r="K258" s="124" t="str">
        <f t="shared" si="64"/>
        <v/>
      </c>
      <c r="L258" s="124" t="str">
        <f t="shared" si="65"/>
        <v/>
      </c>
      <c r="M258" s="124" t="str">
        <f t="shared" si="66"/>
        <v/>
      </c>
      <c r="W258" s="189">
        <f t="shared" si="71"/>
        <v>-1</v>
      </c>
      <c r="X258" s="188">
        <f t="shared" si="70"/>
        <v>211</v>
      </c>
      <c r="Y258" s="191">
        <f t="shared" si="73"/>
        <v>-210</v>
      </c>
      <c r="Z258" s="191">
        <f t="shared" si="73"/>
        <v>-213</v>
      </c>
    </row>
    <row r="259" spans="1:26" x14ac:dyDescent="0.2">
      <c r="A259" s="239">
        <f t="shared" si="56"/>
        <v>-200</v>
      </c>
      <c r="B259" s="181">
        <f t="shared" si="58"/>
        <v>-5080</v>
      </c>
      <c r="C259" s="229" t="str">
        <f t="shared" si="67"/>
        <v/>
      </c>
      <c r="D259" s="126" t="str">
        <f t="shared" si="68"/>
        <v/>
      </c>
      <c r="E259" s="124" t="str">
        <f t="shared" si="59"/>
        <v/>
      </c>
      <c r="F259" s="125" t="str">
        <f t="shared" si="60"/>
        <v/>
      </c>
      <c r="G259" s="124" t="str">
        <f t="shared" si="61"/>
        <v/>
      </c>
      <c r="H259" s="124" t="str">
        <f t="shared" si="69"/>
        <v/>
      </c>
      <c r="I259" s="124" t="str">
        <f t="shared" si="62"/>
        <v/>
      </c>
      <c r="J259" s="124" t="str">
        <f t="shared" si="63"/>
        <v/>
      </c>
      <c r="K259" s="124" t="str">
        <f t="shared" si="64"/>
        <v/>
      </c>
      <c r="L259" s="124" t="str">
        <f t="shared" si="65"/>
        <v/>
      </c>
      <c r="M259" s="124" t="str">
        <f t="shared" si="66"/>
        <v/>
      </c>
      <c r="W259" s="189">
        <f t="shared" si="71"/>
        <v>-1</v>
      </c>
      <c r="X259" s="188">
        <f t="shared" si="70"/>
        <v>212</v>
      </c>
      <c r="Y259" s="191">
        <f t="shared" si="73"/>
        <v>-211</v>
      </c>
      <c r="Z259" s="191">
        <f t="shared" si="73"/>
        <v>-214</v>
      </c>
    </row>
    <row r="260" spans="1:26" x14ac:dyDescent="0.2">
      <c r="A260" s="239">
        <f t="shared" si="56"/>
        <v>-201</v>
      </c>
      <c r="B260" s="181">
        <f t="shared" si="58"/>
        <v>-5105.3999999999996</v>
      </c>
      <c r="C260" s="229" t="str">
        <f t="shared" si="67"/>
        <v/>
      </c>
      <c r="D260" s="126" t="str">
        <f t="shared" si="68"/>
        <v/>
      </c>
      <c r="E260" s="124" t="str">
        <f t="shared" si="59"/>
        <v/>
      </c>
      <c r="F260" s="125" t="str">
        <f t="shared" si="60"/>
        <v/>
      </c>
      <c r="G260" s="124" t="str">
        <f t="shared" si="61"/>
        <v/>
      </c>
      <c r="H260" s="124" t="str">
        <f t="shared" si="69"/>
        <v/>
      </c>
      <c r="I260" s="124" t="str">
        <f t="shared" si="62"/>
        <v/>
      </c>
      <c r="J260" s="124" t="str">
        <f t="shared" si="63"/>
        <v/>
      </c>
      <c r="K260" s="124" t="str">
        <f t="shared" si="64"/>
        <v/>
      </c>
      <c r="L260" s="124" t="str">
        <f t="shared" si="65"/>
        <v/>
      </c>
      <c r="M260" s="124" t="str">
        <f t="shared" si="66"/>
        <v/>
      </c>
      <c r="W260" s="189">
        <f t="shared" si="71"/>
        <v>-1</v>
      </c>
      <c r="X260" s="188">
        <f t="shared" si="70"/>
        <v>213</v>
      </c>
      <c r="Y260" s="191">
        <f t="shared" si="73"/>
        <v>-212</v>
      </c>
      <c r="Z260" s="191">
        <f t="shared" si="73"/>
        <v>-215</v>
      </c>
    </row>
    <row r="261" spans="1:26" x14ac:dyDescent="0.2">
      <c r="A261" s="239">
        <f t="shared" si="56"/>
        <v>-202</v>
      </c>
      <c r="B261" s="181">
        <f t="shared" si="58"/>
        <v>-5130.7999999999993</v>
      </c>
      <c r="C261" s="229" t="str">
        <f t="shared" si="67"/>
        <v/>
      </c>
      <c r="D261" s="126" t="str">
        <f t="shared" si="68"/>
        <v/>
      </c>
      <c r="E261" s="124" t="str">
        <f t="shared" si="59"/>
        <v/>
      </c>
      <c r="F261" s="125" t="str">
        <f t="shared" si="60"/>
        <v/>
      </c>
      <c r="G261" s="124" t="str">
        <f t="shared" si="61"/>
        <v/>
      </c>
      <c r="H261" s="124" t="str">
        <f t="shared" si="69"/>
        <v/>
      </c>
      <c r="I261" s="124" t="str">
        <f t="shared" si="62"/>
        <v/>
      </c>
      <c r="J261" s="124" t="str">
        <f t="shared" si="63"/>
        <v/>
      </c>
      <c r="K261" s="124" t="str">
        <f t="shared" si="64"/>
        <v/>
      </c>
      <c r="L261" s="124" t="str">
        <f t="shared" si="65"/>
        <v/>
      </c>
      <c r="M261" s="124" t="str">
        <f t="shared" si="66"/>
        <v/>
      </c>
      <c r="W261" s="189">
        <f t="shared" si="71"/>
        <v>-1</v>
      </c>
      <c r="X261" s="188">
        <f t="shared" si="70"/>
        <v>214</v>
      </c>
      <c r="Y261" s="191">
        <f t="shared" ref="Y261:Z276" si="74">Y260-1</f>
        <v>-213</v>
      </c>
      <c r="Z261" s="191">
        <f t="shared" si="74"/>
        <v>-216</v>
      </c>
    </row>
    <row r="262" spans="1:26" x14ac:dyDescent="0.2">
      <c r="A262" s="239">
        <f t="shared" si="56"/>
        <v>-203</v>
      </c>
      <c r="B262" s="181">
        <f t="shared" si="58"/>
        <v>-5156.2</v>
      </c>
      <c r="C262" s="229" t="str">
        <f t="shared" si="67"/>
        <v/>
      </c>
      <c r="D262" s="126" t="str">
        <f t="shared" si="68"/>
        <v/>
      </c>
      <c r="E262" s="124" t="str">
        <f t="shared" si="59"/>
        <v/>
      </c>
      <c r="F262" s="125" t="str">
        <f t="shared" si="60"/>
        <v/>
      </c>
      <c r="G262" s="124" t="str">
        <f t="shared" si="61"/>
        <v/>
      </c>
      <c r="H262" s="124" t="str">
        <f t="shared" si="69"/>
        <v/>
      </c>
      <c r="I262" s="124" t="str">
        <f t="shared" si="62"/>
        <v/>
      </c>
      <c r="J262" s="124" t="str">
        <f t="shared" si="63"/>
        <v/>
      </c>
      <c r="K262" s="124" t="str">
        <f t="shared" si="64"/>
        <v/>
      </c>
      <c r="L262" s="124" t="str">
        <f t="shared" si="65"/>
        <v/>
      </c>
      <c r="M262" s="124" t="str">
        <f t="shared" si="66"/>
        <v/>
      </c>
      <c r="W262" s="189">
        <f t="shared" si="71"/>
        <v>-1</v>
      </c>
      <c r="X262" s="188">
        <f t="shared" si="70"/>
        <v>215</v>
      </c>
      <c r="Y262" s="191">
        <f t="shared" si="74"/>
        <v>-214</v>
      </c>
      <c r="Z262" s="191">
        <f t="shared" si="74"/>
        <v>-217</v>
      </c>
    </row>
    <row r="263" spans="1:26" x14ac:dyDescent="0.2">
      <c r="A263" s="239">
        <f t="shared" si="56"/>
        <v>-204</v>
      </c>
      <c r="B263" s="181">
        <f t="shared" si="58"/>
        <v>-5181.5999999999995</v>
      </c>
      <c r="C263" s="229" t="str">
        <f t="shared" si="67"/>
        <v/>
      </c>
      <c r="D263" s="126" t="str">
        <f t="shared" si="68"/>
        <v/>
      </c>
      <c r="E263" s="124" t="str">
        <f t="shared" si="59"/>
        <v/>
      </c>
      <c r="F263" s="125" t="str">
        <f t="shared" si="60"/>
        <v/>
      </c>
      <c r="G263" s="124" t="str">
        <f t="shared" si="61"/>
        <v/>
      </c>
      <c r="H263" s="124" t="str">
        <f t="shared" si="69"/>
        <v/>
      </c>
      <c r="I263" s="124" t="str">
        <f t="shared" si="62"/>
        <v/>
      </c>
      <c r="J263" s="124" t="str">
        <f t="shared" si="63"/>
        <v/>
      </c>
      <c r="K263" s="124" t="str">
        <f t="shared" si="64"/>
        <v/>
      </c>
      <c r="L263" s="124" t="str">
        <f t="shared" si="65"/>
        <v/>
      </c>
      <c r="M263" s="124" t="str">
        <f t="shared" si="66"/>
        <v/>
      </c>
      <c r="W263" s="189">
        <f t="shared" si="71"/>
        <v>-1</v>
      </c>
      <c r="X263" s="188">
        <f t="shared" si="70"/>
        <v>216</v>
      </c>
      <c r="Y263" s="191">
        <f t="shared" si="74"/>
        <v>-215</v>
      </c>
      <c r="Z263" s="191">
        <f t="shared" si="74"/>
        <v>-218</v>
      </c>
    </row>
    <row r="264" spans="1:26" x14ac:dyDescent="0.2">
      <c r="A264" s="239">
        <f t="shared" ref="A264:A327" si="75">IF(W270=0,0,IF(A263="","",IF(W270=1,A263-0.5,A263-1)))</f>
        <v>-205</v>
      </c>
      <c r="B264" s="181">
        <f t="shared" si="58"/>
        <v>-5207</v>
      </c>
      <c r="C264" s="229" t="str">
        <f t="shared" si="67"/>
        <v/>
      </c>
      <c r="D264" s="126" t="str">
        <f t="shared" si="68"/>
        <v/>
      </c>
      <c r="E264" s="124" t="str">
        <f t="shared" si="59"/>
        <v/>
      </c>
      <c r="F264" s="125" t="str">
        <f t="shared" si="60"/>
        <v/>
      </c>
      <c r="G264" s="124" t="str">
        <f t="shared" si="61"/>
        <v/>
      </c>
      <c r="H264" s="124" t="str">
        <f t="shared" si="69"/>
        <v/>
      </c>
      <c r="I264" s="124" t="str">
        <f t="shared" si="62"/>
        <v/>
      </c>
      <c r="J264" s="124" t="str">
        <f t="shared" si="63"/>
        <v/>
      </c>
      <c r="K264" s="124" t="str">
        <f t="shared" si="64"/>
        <v/>
      </c>
      <c r="L264" s="124" t="str">
        <f t="shared" si="65"/>
        <v/>
      </c>
      <c r="M264" s="124" t="str">
        <f t="shared" si="66"/>
        <v/>
      </c>
      <c r="W264" s="189">
        <f t="shared" si="71"/>
        <v>-1</v>
      </c>
      <c r="X264" s="188">
        <f t="shared" si="70"/>
        <v>217</v>
      </c>
      <c r="Y264" s="191">
        <f t="shared" si="74"/>
        <v>-216</v>
      </c>
      <c r="Z264" s="191">
        <f t="shared" si="74"/>
        <v>-219</v>
      </c>
    </row>
    <row r="265" spans="1:26" x14ac:dyDescent="0.2">
      <c r="A265" s="239">
        <f t="shared" si="75"/>
        <v>-206</v>
      </c>
      <c r="B265" s="181">
        <f t="shared" si="58"/>
        <v>-5232.3999999999996</v>
      </c>
      <c r="C265" s="229" t="str">
        <f t="shared" si="67"/>
        <v/>
      </c>
      <c r="D265" s="126" t="str">
        <f t="shared" si="68"/>
        <v/>
      </c>
      <c r="E265" s="124" t="str">
        <f t="shared" si="59"/>
        <v/>
      </c>
      <c r="F265" s="125" t="str">
        <f t="shared" si="60"/>
        <v/>
      </c>
      <c r="G265" s="124" t="str">
        <f t="shared" si="61"/>
        <v/>
      </c>
      <c r="H265" s="124" t="str">
        <f t="shared" si="69"/>
        <v/>
      </c>
      <c r="I265" s="124" t="str">
        <f t="shared" si="62"/>
        <v/>
      </c>
      <c r="J265" s="124" t="str">
        <f t="shared" si="63"/>
        <v/>
      </c>
      <c r="K265" s="124" t="str">
        <f t="shared" si="64"/>
        <v/>
      </c>
      <c r="L265" s="124" t="str">
        <f t="shared" si="65"/>
        <v/>
      </c>
      <c r="M265" s="124" t="str">
        <f t="shared" si="66"/>
        <v/>
      </c>
      <c r="W265" s="189">
        <f t="shared" si="71"/>
        <v>-1</v>
      </c>
      <c r="X265" s="188">
        <f t="shared" si="70"/>
        <v>218</v>
      </c>
      <c r="Y265" s="191">
        <f t="shared" si="74"/>
        <v>-217</v>
      </c>
      <c r="Z265" s="191">
        <f t="shared" si="74"/>
        <v>-220</v>
      </c>
    </row>
    <row r="266" spans="1:26" x14ac:dyDescent="0.2">
      <c r="A266" s="239">
        <f t="shared" si="75"/>
        <v>-207</v>
      </c>
      <c r="B266" s="181">
        <f t="shared" si="58"/>
        <v>-5257.7999999999993</v>
      </c>
      <c r="C266" s="229" t="str">
        <f t="shared" si="67"/>
        <v/>
      </c>
      <c r="D266" s="126" t="str">
        <f t="shared" si="68"/>
        <v/>
      </c>
      <c r="E266" s="124" t="str">
        <f t="shared" si="59"/>
        <v/>
      </c>
      <c r="F266" s="125" t="str">
        <f t="shared" si="60"/>
        <v/>
      </c>
      <c r="G266" s="124" t="str">
        <f t="shared" si="61"/>
        <v/>
      </c>
      <c r="H266" s="124" t="str">
        <f t="shared" si="69"/>
        <v/>
      </c>
      <c r="I266" s="124" t="str">
        <f t="shared" si="62"/>
        <v/>
      </c>
      <c r="J266" s="124" t="str">
        <f t="shared" si="63"/>
        <v/>
      </c>
      <c r="K266" s="124" t="str">
        <f t="shared" si="64"/>
        <v/>
      </c>
      <c r="L266" s="124" t="str">
        <f t="shared" si="65"/>
        <v/>
      </c>
      <c r="M266" s="124" t="str">
        <f t="shared" si="66"/>
        <v/>
      </c>
      <c r="W266" s="189">
        <f t="shared" si="71"/>
        <v>-1</v>
      </c>
      <c r="X266" s="188">
        <f t="shared" si="70"/>
        <v>219</v>
      </c>
      <c r="Y266" s="191">
        <f t="shared" si="74"/>
        <v>-218</v>
      </c>
      <c r="Z266" s="191">
        <f t="shared" si="74"/>
        <v>-221</v>
      </c>
    </row>
    <row r="267" spans="1:26" x14ac:dyDescent="0.2">
      <c r="A267" s="239">
        <f t="shared" si="75"/>
        <v>-208</v>
      </c>
      <c r="B267" s="181">
        <f t="shared" si="58"/>
        <v>-5283.2</v>
      </c>
      <c r="C267" s="229" t="str">
        <f t="shared" si="67"/>
        <v/>
      </c>
      <c r="D267" s="126" t="str">
        <f t="shared" si="68"/>
        <v/>
      </c>
      <c r="E267" s="124" t="str">
        <f t="shared" si="59"/>
        <v/>
      </c>
      <c r="F267" s="125" t="str">
        <f t="shared" si="60"/>
        <v/>
      </c>
      <c r="G267" s="124" t="str">
        <f t="shared" si="61"/>
        <v/>
      </c>
      <c r="H267" s="124" t="str">
        <f t="shared" si="69"/>
        <v/>
      </c>
      <c r="I267" s="124" t="str">
        <f t="shared" si="62"/>
        <v/>
      </c>
      <c r="J267" s="124" t="str">
        <f t="shared" si="63"/>
        <v/>
      </c>
      <c r="K267" s="124" t="str">
        <f t="shared" si="64"/>
        <v/>
      </c>
      <c r="L267" s="124" t="str">
        <f t="shared" si="65"/>
        <v/>
      </c>
      <c r="M267" s="124" t="str">
        <f t="shared" si="66"/>
        <v/>
      </c>
      <c r="W267" s="189">
        <f t="shared" si="71"/>
        <v>-1</v>
      </c>
      <c r="X267" s="188">
        <f t="shared" si="70"/>
        <v>220</v>
      </c>
      <c r="Y267" s="191">
        <f t="shared" si="74"/>
        <v>-219</v>
      </c>
      <c r="Z267" s="191">
        <f t="shared" si="74"/>
        <v>-222</v>
      </c>
    </row>
    <row r="268" spans="1:26" x14ac:dyDescent="0.2">
      <c r="A268" s="239">
        <f t="shared" si="75"/>
        <v>-209</v>
      </c>
      <c r="B268" s="181">
        <f t="shared" si="58"/>
        <v>-5308.5999999999995</v>
      </c>
      <c r="C268" s="229" t="str">
        <f t="shared" si="67"/>
        <v/>
      </c>
      <c r="D268" s="126" t="str">
        <f t="shared" si="68"/>
        <v/>
      </c>
      <c r="E268" s="124" t="str">
        <f t="shared" si="59"/>
        <v/>
      </c>
      <c r="F268" s="125" t="str">
        <f t="shared" si="60"/>
        <v/>
      </c>
      <c r="G268" s="124" t="str">
        <f t="shared" si="61"/>
        <v/>
      </c>
      <c r="H268" s="124" t="str">
        <f t="shared" si="69"/>
        <v/>
      </c>
      <c r="I268" s="124" t="str">
        <f t="shared" si="62"/>
        <v/>
      </c>
      <c r="J268" s="124" t="str">
        <f t="shared" si="63"/>
        <v/>
      </c>
      <c r="K268" s="124" t="str">
        <f t="shared" si="64"/>
        <v/>
      </c>
      <c r="L268" s="124" t="str">
        <f t="shared" si="65"/>
        <v/>
      </c>
      <c r="M268" s="124" t="str">
        <f t="shared" si="66"/>
        <v/>
      </c>
      <c r="W268" s="189">
        <f t="shared" si="71"/>
        <v>-1</v>
      </c>
      <c r="X268" s="188">
        <f t="shared" si="70"/>
        <v>221</v>
      </c>
      <c r="Y268" s="191">
        <f t="shared" si="74"/>
        <v>-220</v>
      </c>
      <c r="Z268" s="191">
        <f t="shared" si="74"/>
        <v>-223</v>
      </c>
    </row>
    <row r="269" spans="1:26" x14ac:dyDescent="0.2">
      <c r="A269" s="239">
        <f t="shared" si="75"/>
        <v>-210</v>
      </c>
      <c r="B269" s="181">
        <f t="shared" si="58"/>
        <v>-5334</v>
      </c>
      <c r="C269" s="229" t="str">
        <f t="shared" si="67"/>
        <v/>
      </c>
      <c r="D269" s="126" t="str">
        <f t="shared" si="68"/>
        <v/>
      </c>
      <c r="E269" s="124" t="str">
        <f t="shared" si="59"/>
        <v/>
      </c>
      <c r="F269" s="125" t="str">
        <f t="shared" si="60"/>
        <v/>
      </c>
      <c r="G269" s="124" t="str">
        <f t="shared" si="61"/>
        <v/>
      </c>
      <c r="H269" s="124" t="str">
        <f t="shared" si="69"/>
        <v/>
      </c>
      <c r="I269" s="124" t="str">
        <f t="shared" si="62"/>
        <v/>
      </c>
      <c r="J269" s="124" t="str">
        <f t="shared" si="63"/>
        <v/>
      </c>
      <c r="K269" s="124" t="str">
        <f t="shared" si="64"/>
        <v/>
      </c>
      <c r="L269" s="124" t="str">
        <f t="shared" si="65"/>
        <v/>
      </c>
      <c r="M269" s="124" t="str">
        <f t="shared" si="66"/>
        <v/>
      </c>
      <c r="W269" s="189">
        <f t="shared" si="71"/>
        <v>-1</v>
      </c>
      <c r="X269" s="188">
        <f t="shared" si="70"/>
        <v>222</v>
      </c>
      <c r="Y269" s="191">
        <f t="shared" si="74"/>
        <v>-221</v>
      </c>
      <c r="Z269" s="191">
        <f t="shared" si="74"/>
        <v>-224</v>
      </c>
    </row>
    <row r="270" spans="1:26" x14ac:dyDescent="0.2">
      <c r="A270" s="239">
        <f t="shared" si="75"/>
        <v>-211</v>
      </c>
      <c r="B270" s="181">
        <f t="shared" si="58"/>
        <v>-5359.4</v>
      </c>
      <c r="C270" s="229" t="str">
        <f t="shared" si="67"/>
        <v/>
      </c>
      <c r="D270" s="126" t="str">
        <f t="shared" si="68"/>
        <v/>
      </c>
      <c r="E270" s="124" t="str">
        <f t="shared" si="59"/>
        <v/>
      </c>
      <c r="F270" s="125" t="str">
        <f t="shared" si="60"/>
        <v/>
      </c>
      <c r="G270" s="124" t="str">
        <f t="shared" si="61"/>
        <v/>
      </c>
      <c r="H270" s="124" t="str">
        <f t="shared" si="69"/>
        <v/>
      </c>
      <c r="I270" s="124" t="str">
        <f t="shared" si="62"/>
        <v/>
      </c>
      <c r="J270" s="124" t="str">
        <f t="shared" si="63"/>
        <v/>
      </c>
      <c r="K270" s="124" t="str">
        <f t="shared" si="64"/>
        <v/>
      </c>
      <c r="L270" s="124" t="str">
        <f t="shared" si="65"/>
        <v/>
      </c>
      <c r="M270" s="124" t="str">
        <f t="shared" si="66"/>
        <v/>
      </c>
      <c r="W270" s="189">
        <f t="shared" si="71"/>
        <v>-1</v>
      </c>
      <c r="X270" s="188">
        <f t="shared" si="70"/>
        <v>223</v>
      </c>
      <c r="Y270" s="191">
        <f t="shared" si="74"/>
        <v>-222</v>
      </c>
      <c r="Z270" s="191">
        <f t="shared" si="74"/>
        <v>-225</v>
      </c>
    </row>
    <row r="271" spans="1:26" x14ac:dyDescent="0.2">
      <c r="A271" s="239">
        <f t="shared" si="75"/>
        <v>-212</v>
      </c>
      <c r="B271" s="181">
        <f t="shared" si="58"/>
        <v>-5384.7999999999993</v>
      </c>
      <c r="C271" s="229" t="str">
        <f t="shared" si="67"/>
        <v/>
      </c>
      <c r="D271" s="126" t="str">
        <f t="shared" si="68"/>
        <v/>
      </c>
      <c r="E271" s="124" t="str">
        <f t="shared" si="59"/>
        <v/>
      </c>
      <c r="F271" s="125" t="str">
        <f t="shared" si="60"/>
        <v/>
      </c>
      <c r="G271" s="124" t="str">
        <f t="shared" si="61"/>
        <v/>
      </c>
      <c r="H271" s="124" t="str">
        <f t="shared" si="69"/>
        <v/>
      </c>
      <c r="I271" s="124" t="str">
        <f t="shared" si="62"/>
        <v/>
      </c>
      <c r="J271" s="124" t="str">
        <f t="shared" si="63"/>
        <v/>
      </c>
      <c r="K271" s="124" t="str">
        <f t="shared" si="64"/>
        <v/>
      </c>
      <c r="L271" s="124" t="str">
        <f t="shared" si="65"/>
        <v/>
      </c>
      <c r="M271" s="124" t="str">
        <f t="shared" si="66"/>
        <v/>
      </c>
      <c r="W271" s="189">
        <f t="shared" si="71"/>
        <v>-1</v>
      </c>
      <c r="X271" s="188">
        <f t="shared" si="70"/>
        <v>224</v>
      </c>
      <c r="Y271" s="191">
        <f t="shared" si="74"/>
        <v>-223</v>
      </c>
      <c r="Z271" s="191">
        <f t="shared" si="74"/>
        <v>-226</v>
      </c>
    </row>
    <row r="272" spans="1:26" x14ac:dyDescent="0.2">
      <c r="A272" s="239">
        <f t="shared" si="75"/>
        <v>-213</v>
      </c>
      <c r="B272" s="181">
        <f t="shared" si="58"/>
        <v>-5410.2</v>
      </c>
      <c r="C272" s="229" t="str">
        <f t="shared" si="67"/>
        <v/>
      </c>
      <c r="D272" s="126" t="str">
        <f t="shared" si="68"/>
        <v/>
      </c>
      <c r="E272" s="124" t="str">
        <f t="shared" si="59"/>
        <v/>
      </c>
      <c r="F272" s="125" t="str">
        <f t="shared" si="60"/>
        <v/>
      </c>
      <c r="G272" s="124" t="str">
        <f t="shared" si="61"/>
        <v/>
      </c>
      <c r="H272" s="124" t="str">
        <f t="shared" si="69"/>
        <v/>
      </c>
      <c r="I272" s="124" t="str">
        <f t="shared" si="62"/>
        <v/>
      </c>
      <c r="J272" s="124" t="str">
        <f t="shared" si="63"/>
        <v/>
      </c>
      <c r="K272" s="124" t="str">
        <f t="shared" si="64"/>
        <v/>
      </c>
      <c r="L272" s="124" t="str">
        <f t="shared" si="65"/>
        <v/>
      </c>
      <c r="M272" s="124" t="str">
        <f t="shared" si="66"/>
        <v/>
      </c>
      <c r="W272" s="189">
        <f t="shared" si="71"/>
        <v>-1</v>
      </c>
      <c r="X272" s="188">
        <f t="shared" si="70"/>
        <v>225</v>
      </c>
      <c r="Y272" s="191">
        <f t="shared" si="74"/>
        <v>-224</v>
      </c>
      <c r="Z272" s="191">
        <f t="shared" si="74"/>
        <v>-227</v>
      </c>
    </row>
    <row r="273" spans="1:26" x14ac:dyDescent="0.2">
      <c r="A273" s="239">
        <f t="shared" si="75"/>
        <v>-214</v>
      </c>
      <c r="B273" s="181">
        <f t="shared" si="58"/>
        <v>-5435.5999999999995</v>
      </c>
      <c r="C273" s="229" t="str">
        <f t="shared" si="67"/>
        <v/>
      </c>
      <c r="D273" s="126" t="str">
        <f t="shared" si="68"/>
        <v/>
      </c>
      <c r="E273" s="124" t="str">
        <f t="shared" si="59"/>
        <v/>
      </c>
      <c r="F273" s="125" t="str">
        <f t="shared" si="60"/>
        <v/>
      </c>
      <c r="G273" s="124" t="str">
        <f t="shared" si="61"/>
        <v/>
      </c>
      <c r="H273" s="124" t="str">
        <f t="shared" si="69"/>
        <v/>
      </c>
      <c r="I273" s="124" t="str">
        <f t="shared" si="62"/>
        <v/>
      </c>
      <c r="J273" s="124" t="str">
        <f t="shared" si="63"/>
        <v/>
      </c>
      <c r="K273" s="124" t="str">
        <f t="shared" si="64"/>
        <v/>
      </c>
      <c r="L273" s="124" t="str">
        <f t="shared" si="65"/>
        <v/>
      </c>
      <c r="M273" s="124" t="str">
        <f t="shared" si="66"/>
        <v/>
      </c>
      <c r="W273" s="189">
        <f t="shared" si="71"/>
        <v>-1</v>
      </c>
      <c r="X273" s="188">
        <f t="shared" si="70"/>
        <v>226</v>
      </c>
      <c r="Y273" s="191">
        <f t="shared" si="74"/>
        <v>-225</v>
      </c>
      <c r="Z273" s="191">
        <f t="shared" si="74"/>
        <v>-228</v>
      </c>
    </row>
    <row r="274" spans="1:26" x14ac:dyDescent="0.2">
      <c r="A274" s="239">
        <f t="shared" si="75"/>
        <v>-215</v>
      </c>
      <c r="B274" s="181">
        <f t="shared" si="58"/>
        <v>-5461</v>
      </c>
      <c r="C274" s="229" t="str">
        <f t="shared" si="67"/>
        <v/>
      </c>
      <c r="D274" s="126" t="str">
        <f t="shared" si="68"/>
        <v/>
      </c>
      <c r="E274" s="124" t="str">
        <f t="shared" si="59"/>
        <v/>
      </c>
      <c r="F274" s="125" t="str">
        <f t="shared" si="60"/>
        <v/>
      </c>
      <c r="G274" s="124" t="str">
        <f t="shared" si="61"/>
        <v/>
      </c>
      <c r="H274" s="124" t="str">
        <f t="shared" si="69"/>
        <v/>
      </c>
      <c r="I274" s="124" t="str">
        <f t="shared" si="62"/>
        <v/>
      </c>
      <c r="J274" s="124" t="str">
        <f t="shared" si="63"/>
        <v/>
      </c>
      <c r="K274" s="124" t="str">
        <f t="shared" si="64"/>
        <v/>
      </c>
      <c r="L274" s="124" t="str">
        <f t="shared" si="65"/>
        <v/>
      </c>
      <c r="M274" s="124" t="str">
        <f t="shared" si="66"/>
        <v/>
      </c>
      <c r="W274" s="189">
        <f t="shared" si="71"/>
        <v>-1</v>
      </c>
      <c r="X274" s="188">
        <f t="shared" si="70"/>
        <v>227</v>
      </c>
      <c r="Y274" s="191">
        <f t="shared" si="74"/>
        <v>-226</v>
      </c>
      <c r="Z274" s="191">
        <f t="shared" si="74"/>
        <v>-229</v>
      </c>
    </row>
    <row r="275" spans="1:26" x14ac:dyDescent="0.2">
      <c r="A275" s="239">
        <f t="shared" si="75"/>
        <v>-216</v>
      </c>
      <c r="B275" s="181">
        <f t="shared" si="58"/>
        <v>-5486.4</v>
      </c>
      <c r="C275" s="229" t="str">
        <f t="shared" si="67"/>
        <v/>
      </c>
      <c r="D275" s="126" t="str">
        <f t="shared" si="68"/>
        <v/>
      </c>
      <c r="E275" s="124" t="str">
        <f t="shared" si="59"/>
        <v/>
      </c>
      <c r="F275" s="125" t="str">
        <f t="shared" si="60"/>
        <v/>
      </c>
      <c r="G275" s="124" t="str">
        <f t="shared" si="61"/>
        <v/>
      </c>
      <c r="H275" s="124" t="str">
        <f t="shared" si="69"/>
        <v/>
      </c>
      <c r="I275" s="124" t="str">
        <f t="shared" si="62"/>
        <v/>
      </c>
      <c r="J275" s="124" t="str">
        <f t="shared" si="63"/>
        <v/>
      </c>
      <c r="K275" s="124" t="str">
        <f t="shared" si="64"/>
        <v/>
      </c>
      <c r="L275" s="124" t="str">
        <f t="shared" si="65"/>
        <v/>
      </c>
      <c r="M275" s="124" t="str">
        <f t="shared" si="66"/>
        <v/>
      </c>
      <c r="W275" s="189">
        <f t="shared" si="71"/>
        <v>-1</v>
      </c>
      <c r="X275" s="188">
        <f t="shared" si="70"/>
        <v>228</v>
      </c>
      <c r="Y275" s="191">
        <f t="shared" si="74"/>
        <v>-227</v>
      </c>
      <c r="Z275" s="191">
        <f t="shared" si="74"/>
        <v>-230</v>
      </c>
    </row>
    <row r="276" spans="1:26" x14ac:dyDescent="0.2">
      <c r="A276" s="239">
        <f t="shared" si="75"/>
        <v>-217</v>
      </c>
      <c r="B276" s="181">
        <f t="shared" si="58"/>
        <v>-5511.7999999999993</v>
      </c>
      <c r="C276" s="229" t="str">
        <f t="shared" si="67"/>
        <v/>
      </c>
      <c r="D276" s="126" t="str">
        <f t="shared" si="68"/>
        <v/>
      </c>
      <c r="E276" s="124" t="str">
        <f t="shared" si="59"/>
        <v/>
      </c>
      <c r="F276" s="125" t="str">
        <f t="shared" si="60"/>
        <v/>
      </c>
      <c r="G276" s="124" t="str">
        <f t="shared" si="61"/>
        <v/>
      </c>
      <c r="H276" s="124" t="str">
        <f t="shared" si="69"/>
        <v/>
      </c>
      <c r="I276" s="124" t="str">
        <f t="shared" si="62"/>
        <v/>
      </c>
      <c r="J276" s="124" t="str">
        <f t="shared" si="63"/>
        <v/>
      </c>
      <c r="K276" s="124" t="str">
        <f t="shared" si="64"/>
        <v/>
      </c>
      <c r="L276" s="124" t="str">
        <f t="shared" si="65"/>
        <v/>
      </c>
      <c r="M276" s="124" t="str">
        <f t="shared" si="66"/>
        <v/>
      </c>
      <c r="W276" s="189">
        <f t="shared" si="71"/>
        <v>-1</v>
      </c>
      <c r="X276" s="188">
        <f t="shared" si="70"/>
        <v>229</v>
      </c>
      <c r="Y276" s="191">
        <f t="shared" si="74"/>
        <v>-228</v>
      </c>
      <c r="Z276" s="191">
        <f t="shared" si="74"/>
        <v>-231</v>
      </c>
    </row>
    <row r="277" spans="1:26" x14ac:dyDescent="0.2">
      <c r="A277" s="239">
        <f t="shared" si="75"/>
        <v>-218</v>
      </c>
      <c r="B277" s="181">
        <f t="shared" si="58"/>
        <v>-5537.2</v>
      </c>
      <c r="C277" s="229" t="str">
        <f t="shared" si="67"/>
        <v/>
      </c>
      <c r="D277" s="126" t="str">
        <f t="shared" si="68"/>
        <v/>
      </c>
      <c r="E277" s="124" t="str">
        <f t="shared" si="59"/>
        <v/>
      </c>
      <c r="F277" s="125" t="str">
        <f t="shared" si="60"/>
        <v/>
      </c>
      <c r="G277" s="124" t="str">
        <f t="shared" si="61"/>
        <v/>
      </c>
      <c r="H277" s="124" t="str">
        <f t="shared" si="69"/>
        <v/>
      </c>
      <c r="I277" s="124" t="str">
        <f t="shared" si="62"/>
        <v/>
      </c>
      <c r="J277" s="124" t="str">
        <f t="shared" si="63"/>
        <v/>
      </c>
      <c r="K277" s="124" t="str">
        <f t="shared" si="64"/>
        <v/>
      </c>
      <c r="L277" s="124" t="str">
        <f t="shared" si="65"/>
        <v/>
      </c>
      <c r="M277" s="124" t="str">
        <f t="shared" si="66"/>
        <v/>
      </c>
      <c r="W277" s="189">
        <f t="shared" si="71"/>
        <v>-1</v>
      </c>
      <c r="X277" s="188">
        <f t="shared" si="70"/>
        <v>230</v>
      </c>
      <c r="Y277" s="191">
        <f t="shared" ref="Y277:Z292" si="76">Y276-1</f>
        <v>-229</v>
      </c>
      <c r="Z277" s="191">
        <f t="shared" si="76"/>
        <v>-232</v>
      </c>
    </row>
    <row r="278" spans="1:26" x14ac:dyDescent="0.2">
      <c r="A278" s="239">
        <f t="shared" si="75"/>
        <v>-219</v>
      </c>
      <c r="B278" s="181">
        <f t="shared" si="58"/>
        <v>-5562.5999999999995</v>
      </c>
      <c r="C278" s="229" t="str">
        <f t="shared" si="67"/>
        <v/>
      </c>
      <c r="D278" s="126" t="str">
        <f t="shared" si="68"/>
        <v/>
      </c>
      <c r="E278" s="124" t="str">
        <f t="shared" si="59"/>
        <v/>
      </c>
      <c r="F278" s="125" t="str">
        <f t="shared" si="60"/>
        <v/>
      </c>
      <c r="G278" s="124" t="str">
        <f t="shared" si="61"/>
        <v/>
      </c>
      <c r="H278" s="124" t="str">
        <f t="shared" si="69"/>
        <v/>
      </c>
      <c r="I278" s="124" t="str">
        <f t="shared" si="62"/>
        <v/>
      </c>
      <c r="J278" s="124" t="str">
        <f t="shared" si="63"/>
        <v/>
      </c>
      <c r="K278" s="124" t="str">
        <f t="shared" si="64"/>
        <v/>
      </c>
      <c r="L278" s="124" t="str">
        <f t="shared" si="65"/>
        <v/>
      </c>
      <c r="M278" s="124" t="str">
        <f t="shared" si="66"/>
        <v/>
      </c>
      <c r="W278" s="189">
        <f t="shared" si="71"/>
        <v>-1</v>
      </c>
      <c r="X278" s="188">
        <f t="shared" si="70"/>
        <v>231</v>
      </c>
      <c r="Y278" s="191">
        <f t="shared" si="76"/>
        <v>-230</v>
      </c>
      <c r="Z278" s="191">
        <f t="shared" si="76"/>
        <v>-233</v>
      </c>
    </row>
    <row r="279" spans="1:26" x14ac:dyDescent="0.2">
      <c r="A279" s="239">
        <f t="shared" si="75"/>
        <v>-220</v>
      </c>
      <c r="B279" s="181">
        <f t="shared" si="58"/>
        <v>-5588</v>
      </c>
      <c r="C279" s="229" t="str">
        <f t="shared" si="67"/>
        <v/>
      </c>
      <c r="D279" s="126" t="str">
        <f t="shared" si="68"/>
        <v/>
      </c>
      <c r="E279" s="124" t="str">
        <f t="shared" si="59"/>
        <v/>
      </c>
      <c r="F279" s="125" t="str">
        <f t="shared" si="60"/>
        <v/>
      </c>
      <c r="G279" s="124" t="str">
        <f t="shared" si="61"/>
        <v/>
      </c>
      <c r="H279" s="124" t="str">
        <f t="shared" si="69"/>
        <v/>
      </c>
      <c r="I279" s="124" t="str">
        <f t="shared" si="62"/>
        <v/>
      </c>
      <c r="J279" s="124" t="str">
        <f t="shared" si="63"/>
        <v/>
      </c>
      <c r="K279" s="124" t="str">
        <f t="shared" si="64"/>
        <v/>
      </c>
      <c r="L279" s="124" t="str">
        <f t="shared" si="65"/>
        <v/>
      </c>
      <c r="M279" s="124" t="str">
        <f t="shared" si="66"/>
        <v/>
      </c>
      <c r="W279" s="189">
        <f t="shared" si="71"/>
        <v>-1</v>
      </c>
      <c r="X279" s="188">
        <f t="shared" si="70"/>
        <v>232</v>
      </c>
      <c r="Y279" s="191">
        <f t="shared" si="76"/>
        <v>-231</v>
      </c>
      <c r="Z279" s="191">
        <f t="shared" si="76"/>
        <v>-234</v>
      </c>
    </row>
    <row r="280" spans="1:26" x14ac:dyDescent="0.2">
      <c r="A280" s="239">
        <f t="shared" si="75"/>
        <v>-221</v>
      </c>
      <c r="B280" s="181">
        <f t="shared" si="58"/>
        <v>-5613.4</v>
      </c>
      <c r="C280" s="229" t="str">
        <f t="shared" si="67"/>
        <v/>
      </c>
      <c r="D280" s="126" t="str">
        <f t="shared" si="68"/>
        <v/>
      </c>
      <c r="E280" s="124" t="str">
        <f t="shared" si="59"/>
        <v/>
      </c>
      <c r="F280" s="125" t="str">
        <f t="shared" si="60"/>
        <v/>
      </c>
      <c r="G280" s="124" t="str">
        <f t="shared" si="61"/>
        <v/>
      </c>
      <c r="H280" s="124" t="str">
        <f t="shared" si="69"/>
        <v/>
      </c>
      <c r="I280" s="124" t="str">
        <f t="shared" si="62"/>
        <v/>
      </c>
      <c r="J280" s="124" t="str">
        <f t="shared" si="63"/>
        <v/>
      </c>
      <c r="K280" s="124" t="str">
        <f t="shared" si="64"/>
        <v/>
      </c>
      <c r="L280" s="124" t="str">
        <f t="shared" si="65"/>
        <v/>
      </c>
      <c r="M280" s="124" t="str">
        <f t="shared" si="66"/>
        <v/>
      </c>
      <c r="W280" s="189">
        <f t="shared" si="71"/>
        <v>-1</v>
      </c>
      <c r="X280" s="188">
        <f t="shared" si="70"/>
        <v>233</v>
      </c>
      <c r="Y280" s="191">
        <f t="shared" si="76"/>
        <v>-232</v>
      </c>
      <c r="Z280" s="191">
        <f t="shared" si="76"/>
        <v>-235</v>
      </c>
    </row>
    <row r="281" spans="1:26" x14ac:dyDescent="0.2">
      <c r="A281" s="239">
        <f t="shared" si="75"/>
        <v>-222</v>
      </c>
      <c r="B281" s="181">
        <f t="shared" si="58"/>
        <v>-5638.7999999999993</v>
      </c>
      <c r="C281" s="229" t="str">
        <f t="shared" si="67"/>
        <v/>
      </c>
      <c r="D281" s="126" t="str">
        <f t="shared" si="68"/>
        <v/>
      </c>
      <c r="E281" s="124" t="str">
        <f t="shared" si="59"/>
        <v/>
      </c>
      <c r="F281" s="125" t="str">
        <f t="shared" si="60"/>
        <v/>
      </c>
      <c r="G281" s="124" t="str">
        <f t="shared" si="61"/>
        <v/>
      </c>
      <c r="H281" s="124" t="str">
        <f t="shared" si="69"/>
        <v/>
      </c>
      <c r="I281" s="124" t="str">
        <f t="shared" si="62"/>
        <v/>
      </c>
      <c r="J281" s="124" t="str">
        <f t="shared" si="63"/>
        <v/>
      </c>
      <c r="K281" s="124" t="str">
        <f t="shared" si="64"/>
        <v/>
      </c>
      <c r="L281" s="124" t="str">
        <f t="shared" si="65"/>
        <v/>
      </c>
      <c r="M281" s="124" t="str">
        <f t="shared" si="66"/>
        <v/>
      </c>
      <c r="W281" s="189">
        <f t="shared" si="71"/>
        <v>-1</v>
      </c>
      <c r="X281" s="188">
        <f t="shared" si="70"/>
        <v>234</v>
      </c>
      <c r="Y281" s="191">
        <f t="shared" si="76"/>
        <v>-233</v>
      </c>
      <c r="Z281" s="191">
        <f t="shared" si="76"/>
        <v>-236</v>
      </c>
    </row>
    <row r="282" spans="1:26" x14ac:dyDescent="0.2">
      <c r="A282" s="239">
        <f t="shared" si="75"/>
        <v>-223</v>
      </c>
      <c r="B282" s="181">
        <f t="shared" si="58"/>
        <v>-5664.2</v>
      </c>
      <c r="C282" s="229" t="str">
        <f t="shared" si="67"/>
        <v/>
      </c>
      <c r="D282" s="126" t="str">
        <f t="shared" si="68"/>
        <v/>
      </c>
      <c r="E282" s="124" t="str">
        <f t="shared" si="59"/>
        <v/>
      </c>
      <c r="F282" s="125" t="str">
        <f t="shared" si="60"/>
        <v/>
      </c>
      <c r="G282" s="124" t="str">
        <f t="shared" si="61"/>
        <v/>
      </c>
      <c r="H282" s="124" t="str">
        <f t="shared" si="69"/>
        <v/>
      </c>
      <c r="I282" s="124" t="str">
        <f t="shared" si="62"/>
        <v/>
      </c>
      <c r="J282" s="124" t="str">
        <f t="shared" si="63"/>
        <v/>
      </c>
      <c r="K282" s="124" t="str">
        <f t="shared" si="64"/>
        <v/>
      </c>
      <c r="L282" s="124" t="str">
        <f t="shared" si="65"/>
        <v/>
      </c>
      <c r="M282" s="124" t="str">
        <f t="shared" si="66"/>
        <v/>
      </c>
      <c r="W282" s="189">
        <f t="shared" si="71"/>
        <v>-1</v>
      </c>
      <c r="X282" s="188">
        <f t="shared" si="70"/>
        <v>235</v>
      </c>
      <c r="Y282" s="191">
        <f t="shared" si="76"/>
        <v>-234</v>
      </c>
      <c r="Z282" s="191">
        <f t="shared" si="76"/>
        <v>-237</v>
      </c>
    </row>
    <row r="283" spans="1:26" x14ac:dyDescent="0.2">
      <c r="A283" s="239">
        <f t="shared" si="75"/>
        <v>-224</v>
      </c>
      <c r="B283" s="181">
        <f t="shared" si="58"/>
        <v>-5689.5999999999995</v>
      </c>
      <c r="C283" s="229" t="str">
        <f t="shared" si="67"/>
        <v/>
      </c>
      <c r="D283" s="126" t="str">
        <f t="shared" si="68"/>
        <v/>
      </c>
      <c r="E283" s="124" t="str">
        <f t="shared" si="59"/>
        <v/>
      </c>
      <c r="F283" s="125" t="str">
        <f t="shared" si="60"/>
        <v/>
      </c>
      <c r="G283" s="124" t="str">
        <f t="shared" si="61"/>
        <v/>
      </c>
      <c r="H283" s="124" t="str">
        <f t="shared" si="69"/>
        <v/>
      </c>
      <c r="I283" s="124" t="str">
        <f t="shared" si="62"/>
        <v/>
      </c>
      <c r="J283" s="124" t="str">
        <f t="shared" si="63"/>
        <v/>
      </c>
      <c r="K283" s="124" t="str">
        <f t="shared" si="64"/>
        <v/>
      </c>
      <c r="L283" s="124" t="str">
        <f t="shared" si="65"/>
        <v/>
      </c>
      <c r="M283" s="124" t="str">
        <f t="shared" si="66"/>
        <v/>
      </c>
      <c r="W283" s="189">
        <f t="shared" si="71"/>
        <v>-1</v>
      </c>
      <c r="X283" s="188">
        <f t="shared" si="70"/>
        <v>236</v>
      </c>
      <c r="Y283" s="191">
        <f t="shared" si="76"/>
        <v>-235</v>
      </c>
      <c r="Z283" s="191">
        <f t="shared" si="76"/>
        <v>-238</v>
      </c>
    </row>
    <row r="284" spans="1:26" x14ac:dyDescent="0.2">
      <c r="A284" s="239">
        <f t="shared" si="75"/>
        <v>-225</v>
      </c>
      <c r="B284" s="181">
        <f t="shared" si="58"/>
        <v>-5715</v>
      </c>
      <c r="C284" s="229" t="str">
        <f t="shared" si="67"/>
        <v/>
      </c>
      <c r="D284" s="126" t="str">
        <f t="shared" si="68"/>
        <v/>
      </c>
      <c r="E284" s="124" t="str">
        <f t="shared" si="59"/>
        <v/>
      </c>
      <c r="F284" s="125" t="str">
        <f t="shared" si="60"/>
        <v/>
      </c>
      <c r="G284" s="124" t="str">
        <f t="shared" si="61"/>
        <v/>
      </c>
      <c r="H284" s="124" t="str">
        <f t="shared" si="69"/>
        <v/>
      </c>
      <c r="I284" s="124" t="str">
        <f t="shared" si="62"/>
        <v/>
      </c>
      <c r="J284" s="124" t="str">
        <f t="shared" si="63"/>
        <v/>
      </c>
      <c r="K284" s="124" t="str">
        <f t="shared" si="64"/>
        <v/>
      </c>
      <c r="L284" s="124" t="str">
        <f t="shared" si="65"/>
        <v/>
      </c>
      <c r="M284" s="124" t="str">
        <f t="shared" si="66"/>
        <v/>
      </c>
      <c r="W284" s="189">
        <f t="shared" si="71"/>
        <v>-1</v>
      </c>
      <c r="X284" s="188">
        <f t="shared" si="70"/>
        <v>237</v>
      </c>
      <c r="Y284" s="191">
        <f t="shared" si="76"/>
        <v>-236</v>
      </c>
      <c r="Z284" s="191">
        <f t="shared" si="76"/>
        <v>-239</v>
      </c>
    </row>
    <row r="285" spans="1:26" x14ac:dyDescent="0.2">
      <c r="A285" s="239">
        <f t="shared" si="75"/>
        <v>-226</v>
      </c>
      <c r="B285" s="181">
        <f t="shared" ref="B285:B331" si="77">A285*25.4</f>
        <v>-5740.4</v>
      </c>
      <c r="C285" s="229" t="str">
        <f t="shared" si="67"/>
        <v/>
      </c>
      <c r="D285" s="126" t="str">
        <f t="shared" si="68"/>
        <v/>
      </c>
      <c r="E285" s="124" t="str">
        <f t="shared" ref="E285:E331" si="78">IF(A285=0,0,IF(A285&lt;0,"",F285*0.0283168))</f>
        <v/>
      </c>
      <c r="F285" s="125" t="str">
        <f t="shared" ref="F285:F331" si="79">IF(A285=0,0,IF(A285&lt;0,"",D285*$S$48))</f>
        <v/>
      </c>
      <c r="G285" s="124" t="str">
        <f t="shared" ref="G285:G331" si="80">IF(A285=0,0,IF(A285&lt;0,"",H285*0.0283168))</f>
        <v/>
      </c>
      <c r="H285" s="124" t="str">
        <f t="shared" si="69"/>
        <v/>
      </c>
      <c r="I285" s="124" t="str">
        <f t="shared" ref="I285:I331" si="81">IF(A285=0,0,IF(A285&lt;0,"",J285*0.0283168))</f>
        <v/>
      </c>
      <c r="J285" s="124" t="str">
        <f t="shared" ref="J285:J331" si="82">IF(A285=0,0,IF(A285&lt;0,"",F285+H285))</f>
        <v/>
      </c>
      <c r="K285" s="124" t="str">
        <f t="shared" ref="K285:K331" si="83">IF(A285=0,0,IF(A285&lt;0,"",L285*0.0283168))</f>
        <v/>
      </c>
      <c r="L285" s="124" t="str">
        <f t="shared" ref="L285:L331" si="84">IF(A285=0,0,IF(A285&lt;0,"",IF(A285=1,H285,J285+L286)))</f>
        <v/>
      </c>
      <c r="M285" s="124" t="str">
        <f t="shared" ref="M285:M331" si="85">IF(A285&lt;0,"",G$22+B285/1000)</f>
        <v/>
      </c>
      <c r="W285" s="189">
        <f t="shared" si="71"/>
        <v>-1</v>
      </c>
      <c r="X285" s="188">
        <f t="shared" si="70"/>
        <v>238</v>
      </c>
      <c r="Y285" s="191">
        <f t="shared" si="76"/>
        <v>-237</v>
      </c>
      <c r="Z285" s="191">
        <f t="shared" si="76"/>
        <v>-240</v>
      </c>
    </row>
    <row r="286" spans="1:26" x14ac:dyDescent="0.2">
      <c r="A286" s="239">
        <f t="shared" si="75"/>
        <v>-227</v>
      </c>
      <c r="B286" s="181">
        <f t="shared" si="77"/>
        <v>-5765.7999999999993</v>
      </c>
      <c r="C286" s="229" t="str">
        <f t="shared" ref="C286:C331" si="86">IF(A286&lt;0,"",D286*0.0283168)</f>
        <v/>
      </c>
      <c r="D286" s="126" t="str">
        <f t="shared" ref="D286:D331" si="87">IF(A286&lt;0,"",IF(W293&gt;=1,LOOKUP(W293,AC$53:AC$61,AB$53:AB$61),0))</f>
        <v/>
      </c>
      <c r="E286" s="124" t="str">
        <f t="shared" si="78"/>
        <v/>
      </c>
      <c r="F286" s="125" t="str">
        <f t="shared" si="79"/>
        <v/>
      </c>
      <c r="G286" s="124" t="str">
        <f t="shared" si="80"/>
        <v/>
      </c>
      <c r="H286" s="124" t="str">
        <f t="shared" ref="H286:H331" si="88">IF(A286=0,0,IF(A286&lt;0,"",IF(D286=$AB$53,((S$37*0.5/12)-F286)*T$56,((S$37*1/12)-F286)*T$56)))</f>
        <v/>
      </c>
      <c r="I286" s="124" t="str">
        <f t="shared" si="81"/>
        <v/>
      </c>
      <c r="J286" s="124" t="str">
        <f t="shared" si="82"/>
        <v/>
      </c>
      <c r="K286" s="124" t="str">
        <f t="shared" si="83"/>
        <v/>
      </c>
      <c r="L286" s="124" t="str">
        <f t="shared" si="84"/>
        <v/>
      </c>
      <c r="M286" s="124" t="str">
        <f t="shared" si="85"/>
        <v/>
      </c>
      <c r="W286" s="189">
        <f t="shared" si="71"/>
        <v>-1</v>
      </c>
      <c r="X286" s="188">
        <f t="shared" si="70"/>
        <v>239</v>
      </c>
      <c r="Y286" s="191">
        <f t="shared" si="76"/>
        <v>-238</v>
      </c>
      <c r="Z286" s="191">
        <f t="shared" si="76"/>
        <v>-241</v>
      </c>
    </row>
    <row r="287" spans="1:26" x14ac:dyDescent="0.2">
      <c r="A287" s="239">
        <f t="shared" si="75"/>
        <v>-228</v>
      </c>
      <c r="B287" s="181">
        <f t="shared" si="77"/>
        <v>-5791.2</v>
      </c>
      <c r="C287" s="229" t="str">
        <f t="shared" si="86"/>
        <v/>
      </c>
      <c r="D287" s="126" t="str">
        <f t="shared" si="87"/>
        <v/>
      </c>
      <c r="E287" s="124" t="str">
        <f t="shared" si="78"/>
        <v/>
      </c>
      <c r="F287" s="125" t="str">
        <f t="shared" si="79"/>
        <v/>
      </c>
      <c r="G287" s="124" t="str">
        <f t="shared" si="80"/>
        <v/>
      </c>
      <c r="H287" s="124" t="str">
        <f t="shared" si="88"/>
        <v/>
      </c>
      <c r="I287" s="124" t="str">
        <f t="shared" si="81"/>
        <v/>
      </c>
      <c r="J287" s="124" t="str">
        <f t="shared" si="82"/>
        <v/>
      </c>
      <c r="K287" s="124" t="str">
        <f t="shared" si="83"/>
        <v/>
      </c>
      <c r="L287" s="124" t="str">
        <f t="shared" si="84"/>
        <v/>
      </c>
      <c r="M287" s="124" t="str">
        <f t="shared" si="85"/>
        <v/>
      </c>
      <c r="W287" s="189">
        <f t="shared" si="71"/>
        <v>-1</v>
      </c>
      <c r="X287" s="188">
        <f t="shared" si="70"/>
        <v>240</v>
      </c>
      <c r="Y287" s="191">
        <f t="shared" si="76"/>
        <v>-239</v>
      </c>
      <c r="Z287" s="191">
        <f t="shared" si="76"/>
        <v>-242</v>
      </c>
    </row>
    <row r="288" spans="1:26" x14ac:dyDescent="0.2">
      <c r="A288" s="239">
        <f t="shared" si="75"/>
        <v>-229</v>
      </c>
      <c r="B288" s="181">
        <f t="shared" si="77"/>
        <v>-5816.5999999999995</v>
      </c>
      <c r="C288" s="229" t="str">
        <f t="shared" si="86"/>
        <v/>
      </c>
      <c r="D288" s="126" t="str">
        <f t="shared" si="87"/>
        <v/>
      </c>
      <c r="E288" s="124" t="str">
        <f t="shared" si="78"/>
        <v/>
      </c>
      <c r="F288" s="125" t="str">
        <f t="shared" si="79"/>
        <v/>
      </c>
      <c r="G288" s="124" t="str">
        <f t="shared" si="80"/>
        <v/>
      </c>
      <c r="H288" s="124" t="str">
        <f t="shared" si="88"/>
        <v/>
      </c>
      <c r="I288" s="124" t="str">
        <f t="shared" si="81"/>
        <v/>
      </c>
      <c r="J288" s="124" t="str">
        <f t="shared" si="82"/>
        <v/>
      </c>
      <c r="K288" s="124" t="str">
        <f t="shared" si="83"/>
        <v/>
      </c>
      <c r="L288" s="124" t="str">
        <f t="shared" si="84"/>
        <v/>
      </c>
      <c r="M288" s="124" t="str">
        <f t="shared" si="85"/>
        <v/>
      </c>
      <c r="W288" s="189">
        <f t="shared" si="71"/>
        <v>-1</v>
      </c>
      <c r="X288" s="188">
        <f t="shared" si="70"/>
        <v>241</v>
      </c>
      <c r="Y288" s="191">
        <f t="shared" si="76"/>
        <v>-240</v>
      </c>
      <c r="Z288" s="191">
        <f t="shared" si="76"/>
        <v>-243</v>
      </c>
    </row>
    <row r="289" spans="1:26" x14ac:dyDescent="0.2">
      <c r="A289" s="239">
        <f t="shared" si="75"/>
        <v>-230</v>
      </c>
      <c r="B289" s="181">
        <f t="shared" si="77"/>
        <v>-5842</v>
      </c>
      <c r="C289" s="229" t="str">
        <f t="shared" si="86"/>
        <v/>
      </c>
      <c r="D289" s="126" t="str">
        <f t="shared" si="87"/>
        <v/>
      </c>
      <c r="E289" s="124" t="str">
        <f t="shared" si="78"/>
        <v/>
      </c>
      <c r="F289" s="125" t="str">
        <f t="shared" si="79"/>
        <v/>
      </c>
      <c r="G289" s="124" t="str">
        <f t="shared" si="80"/>
        <v/>
      </c>
      <c r="H289" s="124" t="str">
        <f t="shared" si="88"/>
        <v/>
      </c>
      <c r="I289" s="124" t="str">
        <f t="shared" si="81"/>
        <v/>
      </c>
      <c r="J289" s="124" t="str">
        <f t="shared" si="82"/>
        <v/>
      </c>
      <c r="K289" s="124" t="str">
        <f t="shared" si="83"/>
        <v/>
      </c>
      <c r="L289" s="124" t="str">
        <f t="shared" si="84"/>
        <v/>
      </c>
      <c r="M289" s="124" t="str">
        <f t="shared" si="85"/>
        <v/>
      </c>
      <c r="W289" s="189">
        <f t="shared" si="71"/>
        <v>-1</v>
      </c>
      <c r="X289" s="188">
        <f t="shared" si="70"/>
        <v>242</v>
      </c>
      <c r="Y289" s="191">
        <f t="shared" si="76"/>
        <v>-241</v>
      </c>
      <c r="Z289" s="191">
        <f t="shared" si="76"/>
        <v>-244</v>
      </c>
    </row>
    <row r="290" spans="1:26" x14ac:dyDescent="0.2">
      <c r="A290" s="239">
        <f t="shared" si="75"/>
        <v>-231</v>
      </c>
      <c r="B290" s="181">
        <f t="shared" si="77"/>
        <v>-5867.4</v>
      </c>
      <c r="C290" s="229" t="str">
        <f t="shared" si="86"/>
        <v/>
      </c>
      <c r="D290" s="126" t="str">
        <f t="shared" si="87"/>
        <v/>
      </c>
      <c r="E290" s="124" t="str">
        <f t="shared" si="78"/>
        <v/>
      </c>
      <c r="F290" s="125" t="str">
        <f t="shared" si="79"/>
        <v/>
      </c>
      <c r="G290" s="124" t="str">
        <f t="shared" si="80"/>
        <v/>
      </c>
      <c r="H290" s="124" t="str">
        <f t="shared" si="88"/>
        <v/>
      </c>
      <c r="I290" s="124" t="str">
        <f t="shared" si="81"/>
        <v/>
      </c>
      <c r="J290" s="124" t="str">
        <f t="shared" si="82"/>
        <v/>
      </c>
      <c r="K290" s="124" t="str">
        <f t="shared" si="83"/>
        <v/>
      </c>
      <c r="L290" s="124" t="str">
        <f t="shared" si="84"/>
        <v/>
      </c>
      <c r="M290" s="124" t="str">
        <f t="shared" si="85"/>
        <v/>
      </c>
      <c r="W290" s="189">
        <f t="shared" si="71"/>
        <v>-1</v>
      </c>
      <c r="X290" s="188">
        <f t="shared" si="70"/>
        <v>243</v>
      </c>
      <c r="Y290" s="191">
        <f t="shared" si="76"/>
        <v>-242</v>
      </c>
      <c r="Z290" s="191">
        <f t="shared" si="76"/>
        <v>-245</v>
      </c>
    </row>
    <row r="291" spans="1:26" x14ac:dyDescent="0.2">
      <c r="A291" s="239">
        <f t="shared" si="75"/>
        <v>-232</v>
      </c>
      <c r="B291" s="181">
        <f t="shared" si="77"/>
        <v>-5892.7999999999993</v>
      </c>
      <c r="C291" s="229" t="str">
        <f t="shared" si="86"/>
        <v/>
      </c>
      <c r="D291" s="126" t="str">
        <f t="shared" si="87"/>
        <v/>
      </c>
      <c r="E291" s="124" t="str">
        <f t="shared" si="78"/>
        <v/>
      </c>
      <c r="F291" s="125" t="str">
        <f t="shared" si="79"/>
        <v/>
      </c>
      <c r="G291" s="124" t="str">
        <f t="shared" si="80"/>
        <v/>
      </c>
      <c r="H291" s="124" t="str">
        <f t="shared" si="88"/>
        <v/>
      </c>
      <c r="I291" s="124" t="str">
        <f t="shared" si="81"/>
        <v/>
      </c>
      <c r="J291" s="124" t="str">
        <f t="shared" si="82"/>
        <v/>
      </c>
      <c r="K291" s="124" t="str">
        <f t="shared" si="83"/>
        <v/>
      </c>
      <c r="L291" s="124" t="str">
        <f t="shared" si="84"/>
        <v/>
      </c>
      <c r="M291" s="124" t="str">
        <f t="shared" si="85"/>
        <v/>
      </c>
      <c r="W291" s="189">
        <f t="shared" si="71"/>
        <v>-1</v>
      </c>
      <c r="X291" s="188">
        <f t="shared" si="70"/>
        <v>244</v>
      </c>
      <c r="Y291" s="191">
        <f t="shared" si="76"/>
        <v>-243</v>
      </c>
      <c r="Z291" s="191">
        <f t="shared" si="76"/>
        <v>-246</v>
      </c>
    </row>
    <row r="292" spans="1:26" x14ac:dyDescent="0.2">
      <c r="A292" s="239">
        <f t="shared" si="75"/>
        <v>-233</v>
      </c>
      <c r="B292" s="181">
        <f t="shared" si="77"/>
        <v>-5918.2</v>
      </c>
      <c r="C292" s="229" t="str">
        <f t="shared" si="86"/>
        <v/>
      </c>
      <c r="D292" s="126" t="str">
        <f t="shared" si="87"/>
        <v/>
      </c>
      <c r="E292" s="124" t="str">
        <f t="shared" si="78"/>
        <v/>
      </c>
      <c r="F292" s="125" t="str">
        <f t="shared" si="79"/>
        <v/>
      </c>
      <c r="G292" s="124" t="str">
        <f t="shared" si="80"/>
        <v/>
      </c>
      <c r="H292" s="124" t="str">
        <f t="shared" si="88"/>
        <v/>
      </c>
      <c r="I292" s="124" t="str">
        <f t="shared" si="81"/>
        <v/>
      </c>
      <c r="J292" s="124" t="str">
        <f t="shared" si="82"/>
        <v/>
      </c>
      <c r="K292" s="124" t="str">
        <f t="shared" si="83"/>
        <v/>
      </c>
      <c r="L292" s="124" t="str">
        <f t="shared" si="84"/>
        <v/>
      </c>
      <c r="M292" s="124" t="str">
        <f t="shared" si="85"/>
        <v/>
      </c>
      <c r="W292" s="189">
        <f t="shared" si="71"/>
        <v>-1</v>
      </c>
      <c r="X292" s="188">
        <f t="shared" ref="X292:X335" si="89">IF(X291&gt;=1,X291+1,IF(Y292=0,1,-1))</f>
        <v>245</v>
      </c>
      <c r="Y292" s="191">
        <f t="shared" si="76"/>
        <v>-244</v>
      </c>
      <c r="Z292" s="191">
        <f t="shared" si="76"/>
        <v>-247</v>
      </c>
    </row>
    <row r="293" spans="1:26" x14ac:dyDescent="0.2">
      <c r="A293" s="239">
        <f t="shared" si="75"/>
        <v>-234</v>
      </c>
      <c r="B293" s="181">
        <f t="shared" si="77"/>
        <v>-5943.5999999999995</v>
      </c>
      <c r="C293" s="229" t="str">
        <f t="shared" si="86"/>
        <v/>
      </c>
      <c r="D293" s="126" t="str">
        <f t="shared" si="87"/>
        <v/>
      </c>
      <c r="E293" s="124" t="str">
        <f t="shared" si="78"/>
        <v/>
      </c>
      <c r="F293" s="125" t="str">
        <f t="shared" si="79"/>
        <v/>
      </c>
      <c r="G293" s="124" t="str">
        <f t="shared" si="80"/>
        <v/>
      </c>
      <c r="H293" s="124" t="str">
        <f t="shared" si="88"/>
        <v/>
      </c>
      <c r="I293" s="124" t="str">
        <f t="shared" si="81"/>
        <v/>
      </c>
      <c r="J293" s="124" t="str">
        <f t="shared" si="82"/>
        <v/>
      </c>
      <c r="K293" s="124" t="str">
        <f t="shared" si="83"/>
        <v/>
      </c>
      <c r="L293" s="124" t="str">
        <f t="shared" si="84"/>
        <v/>
      </c>
      <c r="M293" s="124" t="str">
        <f t="shared" si="85"/>
        <v/>
      </c>
      <c r="W293" s="189">
        <f t="shared" ref="W293:W335" si="90">IF(AND(W292&gt;=1,W292&lt;8),W292+1,IF(Y293=0,1,IF(W292=8,W292+0.5,-1)))</f>
        <v>-1</v>
      </c>
      <c r="X293" s="188">
        <f t="shared" si="89"/>
        <v>246</v>
      </c>
      <c r="Y293" s="191">
        <f t="shared" ref="Y293:Z308" si="91">Y292-1</f>
        <v>-245</v>
      </c>
      <c r="Z293" s="191">
        <f t="shared" si="91"/>
        <v>-248</v>
      </c>
    </row>
    <row r="294" spans="1:26" x14ac:dyDescent="0.2">
      <c r="A294" s="239">
        <f t="shared" si="75"/>
        <v>-235</v>
      </c>
      <c r="B294" s="181">
        <f t="shared" si="77"/>
        <v>-5969</v>
      </c>
      <c r="C294" s="229" t="str">
        <f t="shared" si="86"/>
        <v/>
      </c>
      <c r="D294" s="126" t="str">
        <f t="shared" si="87"/>
        <v/>
      </c>
      <c r="E294" s="124" t="str">
        <f t="shared" si="78"/>
        <v/>
      </c>
      <c r="F294" s="125" t="str">
        <f t="shared" si="79"/>
        <v/>
      </c>
      <c r="G294" s="124" t="str">
        <f t="shared" si="80"/>
        <v/>
      </c>
      <c r="H294" s="124" t="str">
        <f t="shared" si="88"/>
        <v/>
      </c>
      <c r="I294" s="124" t="str">
        <f t="shared" si="81"/>
        <v/>
      </c>
      <c r="J294" s="124" t="str">
        <f t="shared" si="82"/>
        <v/>
      </c>
      <c r="K294" s="124" t="str">
        <f t="shared" si="83"/>
        <v/>
      </c>
      <c r="L294" s="124" t="str">
        <f t="shared" si="84"/>
        <v/>
      </c>
      <c r="M294" s="124" t="str">
        <f t="shared" si="85"/>
        <v/>
      </c>
      <c r="W294" s="189">
        <f t="shared" si="90"/>
        <v>-1</v>
      </c>
      <c r="X294" s="188">
        <f t="shared" si="89"/>
        <v>247</v>
      </c>
      <c r="Y294" s="191">
        <f t="shared" si="91"/>
        <v>-246</v>
      </c>
      <c r="Z294" s="191">
        <f t="shared" si="91"/>
        <v>-249</v>
      </c>
    </row>
    <row r="295" spans="1:26" x14ac:dyDescent="0.2">
      <c r="A295" s="239">
        <f t="shared" si="75"/>
        <v>-236</v>
      </c>
      <c r="B295" s="181">
        <f t="shared" si="77"/>
        <v>-5994.4</v>
      </c>
      <c r="C295" s="229" t="str">
        <f t="shared" si="86"/>
        <v/>
      </c>
      <c r="D295" s="126" t="str">
        <f t="shared" si="87"/>
        <v/>
      </c>
      <c r="E295" s="124" t="str">
        <f t="shared" si="78"/>
        <v/>
      </c>
      <c r="F295" s="125" t="str">
        <f t="shared" si="79"/>
        <v/>
      </c>
      <c r="G295" s="124" t="str">
        <f t="shared" si="80"/>
        <v/>
      </c>
      <c r="H295" s="124" t="str">
        <f t="shared" si="88"/>
        <v/>
      </c>
      <c r="I295" s="124" t="str">
        <f t="shared" si="81"/>
        <v/>
      </c>
      <c r="J295" s="124" t="str">
        <f t="shared" si="82"/>
        <v/>
      </c>
      <c r="K295" s="124" t="str">
        <f t="shared" si="83"/>
        <v/>
      </c>
      <c r="L295" s="124" t="str">
        <f t="shared" si="84"/>
        <v/>
      </c>
      <c r="M295" s="124" t="str">
        <f t="shared" si="85"/>
        <v/>
      </c>
      <c r="W295" s="189">
        <f t="shared" si="90"/>
        <v>-1</v>
      </c>
      <c r="X295" s="188">
        <f t="shared" si="89"/>
        <v>248</v>
      </c>
      <c r="Y295" s="191">
        <f t="shared" si="91"/>
        <v>-247</v>
      </c>
      <c r="Z295" s="191">
        <f t="shared" si="91"/>
        <v>-250</v>
      </c>
    </row>
    <row r="296" spans="1:26" x14ac:dyDescent="0.2">
      <c r="A296" s="239">
        <f t="shared" si="75"/>
        <v>-237</v>
      </c>
      <c r="B296" s="181">
        <f t="shared" si="77"/>
        <v>-6019.7999999999993</v>
      </c>
      <c r="C296" s="229" t="str">
        <f t="shared" si="86"/>
        <v/>
      </c>
      <c r="D296" s="126" t="str">
        <f t="shared" si="87"/>
        <v/>
      </c>
      <c r="E296" s="124" t="str">
        <f t="shared" si="78"/>
        <v/>
      </c>
      <c r="F296" s="125" t="str">
        <f t="shared" si="79"/>
        <v/>
      </c>
      <c r="G296" s="124" t="str">
        <f t="shared" si="80"/>
        <v/>
      </c>
      <c r="H296" s="124" t="str">
        <f t="shared" si="88"/>
        <v/>
      </c>
      <c r="I296" s="124" t="str">
        <f t="shared" si="81"/>
        <v/>
      </c>
      <c r="J296" s="124" t="str">
        <f t="shared" si="82"/>
        <v/>
      </c>
      <c r="K296" s="124" t="str">
        <f t="shared" si="83"/>
        <v/>
      </c>
      <c r="L296" s="124" t="str">
        <f t="shared" si="84"/>
        <v/>
      </c>
      <c r="M296" s="124" t="str">
        <f t="shared" si="85"/>
        <v/>
      </c>
      <c r="W296" s="189">
        <f t="shared" si="90"/>
        <v>-1</v>
      </c>
      <c r="X296" s="188">
        <f t="shared" si="89"/>
        <v>249</v>
      </c>
      <c r="Y296" s="191">
        <f t="shared" si="91"/>
        <v>-248</v>
      </c>
      <c r="Z296" s="191">
        <f t="shared" si="91"/>
        <v>-251</v>
      </c>
    </row>
    <row r="297" spans="1:26" x14ac:dyDescent="0.2">
      <c r="A297" s="239">
        <f t="shared" si="75"/>
        <v>-238</v>
      </c>
      <c r="B297" s="181">
        <f t="shared" si="77"/>
        <v>-6045.2</v>
      </c>
      <c r="C297" s="229" t="str">
        <f t="shared" si="86"/>
        <v/>
      </c>
      <c r="D297" s="126" t="str">
        <f t="shared" si="87"/>
        <v/>
      </c>
      <c r="E297" s="124" t="str">
        <f t="shared" si="78"/>
        <v/>
      </c>
      <c r="F297" s="125" t="str">
        <f t="shared" si="79"/>
        <v/>
      </c>
      <c r="G297" s="124" t="str">
        <f t="shared" si="80"/>
        <v/>
      </c>
      <c r="H297" s="124" t="str">
        <f t="shared" si="88"/>
        <v/>
      </c>
      <c r="I297" s="124" t="str">
        <f t="shared" si="81"/>
        <v/>
      </c>
      <c r="J297" s="124" t="str">
        <f t="shared" si="82"/>
        <v/>
      </c>
      <c r="K297" s="124" t="str">
        <f t="shared" si="83"/>
        <v/>
      </c>
      <c r="L297" s="124" t="str">
        <f t="shared" si="84"/>
        <v/>
      </c>
      <c r="M297" s="124" t="str">
        <f t="shared" si="85"/>
        <v/>
      </c>
      <c r="W297" s="189">
        <f t="shared" si="90"/>
        <v>-1</v>
      </c>
      <c r="X297" s="188">
        <f t="shared" si="89"/>
        <v>250</v>
      </c>
      <c r="Y297" s="191">
        <f t="shared" si="91"/>
        <v>-249</v>
      </c>
      <c r="Z297" s="191">
        <f t="shared" si="91"/>
        <v>-252</v>
      </c>
    </row>
    <row r="298" spans="1:26" x14ac:dyDescent="0.2">
      <c r="A298" s="239">
        <f t="shared" si="75"/>
        <v>-239</v>
      </c>
      <c r="B298" s="181">
        <f t="shared" si="77"/>
        <v>-6070.5999999999995</v>
      </c>
      <c r="C298" s="229" t="str">
        <f t="shared" si="86"/>
        <v/>
      </c>
      <c r="D298" s="126" t="str">
        <f t="shared" si="87"/>
        <v/>
      </c>
      <c r="E298" s="124" t="str">
        <f t="shared" si="78"/>
        <v/>
      </c>
      <c r="F298" s="125" t="str">
        <f t="shared" si="79"/>
        <v/>
      </c>
      <c r="G298" s="124" t="str">
        <f t="shared" si="80"/>
        <v/>
      </c>
      <c r="H298" s="124" t="str">
        <f t="shared" si="88"/>
        <v/>
      </c>
      <c r="I298" s="124" t="str">
        <f t="shared" si="81"/>
        <v/>
      </c>
      <c r="J298" s="124" t="str">
        <f t="shared" si="82"/>
        <v/>
      </c>
      <c r="K298" s="124" t="str">
        <f t="shared" si="83"/>
        <v/>
      </c>
      <c r="L298" s="124" t="str">
        <f t="shared" si="84"/>
        <v/>
      </c>
      <c r="M298" s="124" t="str">
        <f t="shared" si="85"/>
        <v/>
      </c>
      <c r="W298" s="189">
        <f t="shared" si="90"/>
        <v>-1</v>
      </c>
      <c r="X298" s="188">
        <f t="shared" si="89"/>
        <v>251</v>
      </c>
      <c r="Y298" s="191">
        <f t="shared" si="91"/>
        <v>-250</v>
      </c>
      <c r="Z298" s="191">
        <f t="shared" si="91"/>
        <v>-253</v>
      </c>
    </row>
    <row r="299" spans="1:26" x14ac:dyDescent="0.2">
      <c r="A299" s="239">
        <f t="shared" si="75"/>
        <v>-240</v>
      </c>
      <c r="B299" s="181">
        <f t="shared" si="77"/>
        <v>-6096</v>
      </c>
      <c r="C299" s="229" t="str">
        <f t="shared" si="86"/>
        <v/>
      </c>
      <c r="D299" s="126" t="str">
        <f t="shared" si="87"/>
        <v/>
      </c>
      <c r="E299" s="124" t="str">
        <f t="shared" si="78"/>
        <v/>
      </c>
      <c r="F299" s="125" t="str">
        <f t="shared" si="79"/>
        <v/>
      </c>
      <c r="G299" s="124" t="str">
        <f t="shared" si="80"/>
        <v/>
      </c>
      <c r="H299" s="124" t="str">
        <f t="shared" si="88"/>
        <v/>
      </c>
      <c r="I299" s="124" t="str">
        <f t="shared" si="81"/>
        <v/>
      </c>
      <c r="J299" s="124" t="str">
        <f t="shared" si="82"/>
        <v/>
      </c>
      <c r="K299" s="124" t="str">
        <f t="shared" si="83"/>
        <v/>
      </c>
      <c r="L299" s="124" t="str">
        <f t="shared" si="84"/>
        <v/>
      </c>
      <c r="M299" s="124" t="str">
        <f t="shared" si="85"/>
        <v/>
      </c>
      <c r="W299" s="189">
        <f t="shared" si="90"/>
        <v>-1</v>
      </c>
      <c r="X299" s="188">
        <f t="shared" si="89"/>
        <v>252</v>
      </c>
      <c r="Y299" s="191">
        <f t="shared" si="91"/>
        <v>-251</v>
      </c>
      <c r="Z299" s="191">
        <f t="shared" si="91"/>
        <v>-254</v>
      </c>
    </row>
    <row r="300" spans="1:26" x14ac:dyDescent="0.2">
      <c r="A300" s="239">
        <f t="shared" si="75"/>
        <v>-241</v>
      </c>
      <c r="B300" s="181">
        <f t="shared" si="77"/>
        <v>-6121.4</v>
      </c>
      <c r="C300" s="229" t="str">
        <f t="shared" si="86"/>
        <v/>
      </c>
      <c r="D300" s="126" t="str">
        <f t="shared" si="87"/>
        <v/>
      </c>
      <c r="E300" s="124" t="str">
        <f t="shared" si="78"/>
        <v/>
      </c>
      <c r="F300" s="125" t="str">
        <f t="shared" si="79"/>
        <v/>
      </c>
      <c r="G300" s="124" t="str">
        <f t="shared" si="80"/>
        <v/>
      </c>
      <c r="H300" s="124" t="str">
        <f t="shared" si="88"/>
        <v/>
      </c>
      <c r="I300" s="124" t="str">
        <f t="shared" si="81"/>
        <v/>
      </c>
      <c r="J300" s="124" t="str">
        <f t="shared" si="82"/>
        <v/>
      </c>
      <c r="K300" s="124" t="str">
        <f t="shared" si="83"/>
        <v/>
      </c>
      <c r="L300" s="124" t="str">
        <f t="shared" si="84"/>
        <v/>
      </c>
      <c r="M300" s="124" t="str">
        <f t="shared" si="85"/>
        <v/>
      </c>
      <c r="W300" s="189">
        <f t="shared" si="90"/>
        <v>-1</v>
      </c>
      <c r="X300" s="188">
        <f t="shared" si="89"/>
        <v>253</v>
      </c>
      <c r="Y300" s="191">
        <f t="shared" si="91"/>
        <v>-252</v>
      </c>
      <c r="Z300" s="191">
        <f t="shared" si="91"/>
        <v>-255</v>
      </c>
    </row>
    <row r="301" spans="1:26" x14ac:dyDescent="0.2">
      <c r="A301" s="239">
        <f t="shared" si="75"/>
        <v>-242</v>
      </c>
      <c r="B301" s="181">
        <f t="shared" si="77"/>
        <v>-6146.7999999999993</v>
      </c>
      <c r="C301" s="229" t="str">
        <f t="shared" si="86"/>
        <v/>
      </c>
      <c r="D301" s="126" t="str">
        <f t="shared" si="87"/>
        <v/>
      </c>
      <c r="E301" s="124" t="str">
        <f t="shared" si="78"/>
        <v/>
      </c>
      <c r="F301" s="125" t="str">
        <f t="shared" si="79"/>
        <v/>
      </c>
      <c r="G301" s="124" t="str">
        <f t="shared" si="80"/>
        <v/>
      </c>
      <c r="H301" s="124" t="str">
        <f t="shared" si="88"/>
        <v/>
      </c>
      <c r="I301" s="124" t="str">
        <f t="shared" si="81"/>
        <v/>
      </c>
      <c r="J301" s="124" t="str">
        <f t="shared" si="82"/>
        <v/>
      </c>
      <c r="K301" s="124" t="str">
        <f t="shared" si="83"/>
        <v/>
      </c>
      <c r="L301" s="124" t="str">
        <f t="shared" si="84"/>
        <v/>
      </c>
      <c r="M301" s="124" t="str">
        <f t="shared" si="85"/>
        <v/>
      </c>
      <c r="W301" s="189">
        <f t="shared" si="90"/>
        <v>-1</v>
      </c>
      <c r="X301" s="188">
        <f t="shared" si="89"/>
        <v>254</v>
      </c>
      <c r="Y301" s="191">
        <f t="shared" si="91"/>
        <v>-253</v>
      </c>
      <c r="Z301" s="191">
        <f t="shared" si="91"/>
        <v>-256</v>
      </c>
    </row>
    <row r="302" spans="1:26" x14ac:dyDescent="0.2">
      <c r="A302" s="239">
        <f t="shared" si="75"/>
        <v>-243</v>
      </c>
      <c r="B302" s="181">
        <f t="shared" si="77"/>
        <v>-6172.2</v>
      </c>
      <c r="C302" s="229" t="str">
        <f t="shared" si="86"/>
        <v/>
      </c>
      <c r="D302" s="126" t="str">
        <f t="shared" si="87"/>
        <v/>
      </c>
      <c r="E302" s="124" t="str">
        <f t="shared" si="78"/>
        <v/>
      </c>
      <c r="F302" s="125" t="str">
        <f t="shared" si="79"/>
        <v/>
      </c>
      <c r="G302" s="124" t="str">
        <f t="shared" si="80"/>
        <v/>
      </c>
      <c r="H302" s="124" t="str">
        <f t="shared" si="88"/>
        <v/>
      </c>
      <c r="I302" s="124" t="str">
        <f t="shared" si="81"/>
        <v/>
      </c>
      <c r="J302" s="124" t="str">
        <f t="shared" si="82"/>
        <v/>
      </c>
      <c r="K302" s="124" t="str">
        <f t="shared" si="83"/>
        <v/>
      </c>
      <c r="L302" s="124" t="str">
        <f t="shared" si="84"/>
        <v/>
      </c>
      <c r="M302" s="124" t="str">
        <f t="shared" si="85"/>
        <v/>
      </c>
      <c r="W302" s="189">
        <f t="shared" si="90"/>
        <v>-1</v>
      </c>
      <c r="X302" s="188">
        <f t="shared" si="89"/>
        <v>255</v>
      </c>
      <c r="Y302" s="191">
        <f t="shared" si="91"/>
        <v>-254</v>
      </c>
      <c r="Z302" s="191">
        <f t="shared" si="91"/>
        <v>-257</v>
      </c>
    </row>
    <row r="303" spans="1:26" x14ac:dyDescent="0.2">
      <c r="A303" s="239">
        <f t="shared" si="75"/>
        <v>-244</v>
      </c>
      <c r="B303" s="181">
        <f t="shared" si="77"/>
        <v>-6197.5999999999995</v>
      </c>
      <c r="C303" s="229" t="str">
        <f t="shared" si="86"/>
        <v/>
      </c>
      <c r="D303" s="126" t="str">
        <f t="shared" si="87"/>
        <v/>
      </c>
      <c r="E303" s="124" t="str">
        <f t="shared" si="78"/>
        <v/>
      </c>
      <c r="F303" s="125" t="str">
        <f t="shared" si="79"/>
        <v/>
      </c>
      <c r="G303" s="124" t="str">
        <f t="shared" si="80"/>
        <v/>
      </c>
      <c r="H303" s="124" t="str">
        <f t="shared" si="88"/>
        <v/>
      </c>
      <c r="I303" s="124" t="str">
        <f t="shared" si="81"/>
        <v/>
      </c>
      <c r="J303" s="124" t="str">
        <f t="shared" si="82"/>
        <v/>
      </c>
      <c r="K303" s="124" t="str">
        <f t="shared" si="83"/>
        <v/>
      </c>
      <c r="L303" s="124" t="str">
        <f t="shared" si="84"/>
        <v/>
      </c>
      <c r="M303" s="124" t="str">
        <f t="shared" si="85"/>
        <v/>
      </c>
      <c r="W303" s="189">
        <f t="shared" si="90"/>
        <v>-1</v>
      </c>
      <c r="X303" s="188">
        <f t="shared" si="89"/>
        <v>256</v>
      </c>
      <c r="Y303" s="191">
        <f t="shared" si="91"/>
        <v>-255</v>
      </c>
      <c r="Z303" s="191">
        <f t="shared" si="91"/>
        <v>-258</v>
      </c>
    </row>
    <row r="304" spans="1:26" x14ac:dyDescent="0.2">
      <c r="A304" s="239">
        <f t="shared" si="75"/>
        <v>-245</v>
      </c>
      <c r="B304" s="181">
        <f t="shared" si="77"/>
        <v>-6223</v>
      </c>
      <c r="C304" s="229" t="str">
        <f t="shared" si="86"/>
        <v/>
      </c>
      <c r="D304" s="126" t="str">
        <f t="shared" si="87"/>
        <v/>
      </c>
      <c r="E304" s="124" t="str">
        <f t="shared" si="78"/>
        <v/>
      </c>
      <c r="F304" s="125" t="str">
        <f t="shared" si="79"/>
        <v/>
      </c>
      <c r="G304" s="124" t="str">
        <f t="shared" si="80"/>
        <v/>
      </c>
      <c r="H304" s="124" t="str">
        <f t="shared" si="88"/>
        <v/>
      </c>
      <c r="I304" s="124" t="str">
        <f t="shared" si="81"/>
        <v/>
      </c>
      <c r="J304" s="124" t="str">
        <f t="shared" si="82"/>
        <v/>
      </c>
      <c r="K304" s="124" t="str">
        <f t="shared" si="83"/>
        <v/>
      </c>
      <c r="L304" s="124" t="str">
        <f t="shared" si="84"/>
        <v/>
      </c>
      <c r="M304" s="124" t="str">
        <f t="shared" si="85"/>
        <v/>
      </c>
      <c r="W304" s="189">
        <f t="shared" si="90"/>
        <v>-1</v>
      </c>
      <c r="X304" s="188">
        <f t="shared" si="89"/>
        <v>257</v>
      </c>
      <c r="Y304" s="191">
        <f t="shared" si="91"/>
        <v>-256</v>
      </c>
      <c r="Z304" s="191">
        <f t="shared" si="91"/>
        <v>-259</v>
      </c>
    </row>
    <row r="305" spans="1:26" x14ac:dyDescent="0.2">
      <c r="A305" s="239">
        <f t="shared" si="75"/>
        <v>-246</v>
      </c>
      <c r="B305" s="181">
        <f t="shared" si="77"/>
        <v>-6248.4</v>
      </c>
      <c r="C305" s="229" t="str">
        <f t="shared" si="86"/>
        <v/>
      </c>
      <c r="D305" s="126" t="str">
        <f t="shared" si="87"/>
        <v/>
      </c>
      <c r="E305" s="124" t="str">
        <f t="shared" si="78"/>
        <v/>
      </c>
      <c r="F305" s="125" t="str">
        <f t="shared" si="79"/>
        <v/>
      </c>
      <c r="G305" s="124" t="str">
        <f t="shared" si="80"/>
        <v/>
      </c>
      <c r="H305" s="124" t="str">
        <f t="shared" si="88"/>
        <v/>
      </c>
      <c r="I305" s="124" t="str">
        <f t="shared" si="81"/>
        <v/>
      </c>
      <c r="J305" s="124" t="str">
        <f t="shared" si="82"/>
        <v/>
      </c>
      <c r="K305" s="124" t="str">
        <f t="shared" si="83"/>
        <v/>
      </c>
      <c r="L305" s="124" t="str">
        <f t="shared" si="84"/>
        <v/>
      </c>
      <c r="M305" s="124" t="str">
        <f t="shared" si="85"/>
        <v/>
      </c>
      <c r="W305" s="189">
        <f t="shared" si="90"/>
        <v>-1</v>
      </c>
      <c r="X305" s="188">
        <f t="shared" si="89"/>
        <v>258</v>
      </c>
      <c r="Y305" s="191">
        <f t="shared" si="91"/>
        <v>-257</v>
      </c>
      <c r="Z305" s="191">
        <f t="shared" si="91"/>
        <v>-260</v>
      </c>
    </row>
    <row r="306" spans="1:26" x14ac:dyDescent="0.2">
      <c r="A306" s="239">
        <f t="shared" si="75"/>
        <v>-247</v>
      </c>
      <c r="B306" s="181">
        <f t="shared" si="77"/>
        <v>-6273.7999999999993</v>
      </c>
      <c r="C306" s="229" t="str">
        <f t="shared" si="86"/>
        <v/>
      </c>
      <c r="D306" s="126" t="str">
        <f t="shared" si="87"/>
        <v/>
      </c>
      <c r="E306" s="124" t="str">
        <f t="shared" si="78"/>
        <v/>
      </c>
      <c r="F306" s="125" t="str">
        <f t="shared" si="79"/>
        <v/>
      </c>
      <c r="G306" s="124" t="str">
        <f t="shared" si="80"/>
        <v/>
      </c>
      <c r="H306" s="124" t="str">
        <f t="shared" si="88"/>
        <v/>
      </c>
      <c r="I306" s="124" t="str">
        <f t="shared" si="81"/>
        <v/>
      </c>
      <c r="J306" s="124" t="str">
        <f t="shared" si="82"/>
        <v/>
      </c>
      <c r="K306" s="124" t="str">
        <f t="shared" si="83"/>
        <v/>
      </c>
      <c r="L306" s="124" t="str">
        <f t="shared" si="84"/>
        <v/>
      </c>
      <c r="M306" s="124" t="str">
        <f t="shared" si="85"/>
        <v/>
      </c>
      <c r="W306" s="189">
        <f t="shared" si="90"/>
        <v>-1</v>
      </c>
      <c r="X306" s="188">
        <f t="shared" si="89"/>
        <v>259</v>
      </c>
      <c r="Y306" s="191">
        <f t="shared" si="91"/>
        <v>-258</v>
      </c>
      <c r="Z306" s="191">
        <f t="shared" si="91"/>
        <v>-261</v>
      </c>
    </row>
    <row r="307" spans="1:26" x14ac:dyDescent="0.2">
      <c r="A307" s="239">
        <f t="shared" si="75"/>
        <v>-248</v>
      </c>
      <c r="B307" s="181">
        <f t="shared" si="77"/>
        <v>-6299.2</v>
      </c>
      <c r="C307" s="229" t="str">
        <f t="shared" si="86"/>
        <v/>
      </c>
      <c r="D307" s="126" t="str">
        <f t="shared" si="87"/>
        <v/>
      </c>
      <c r="E307" s="124" t="str">
        <f t="shared" si="78"/>
        <v/>
      </c>
      <c r="F307" s="125" t="str">
        <f t="shared" si="79"/>
        <v/>
      </c>
      <c r="G307" s="124" t="str">
        <f t="shared" si="80"/>
        <v/>
      </c>
      <c r="H307" s="124" t="str">
        <f t="shared" si="88"/>
        <v/>
      </c>
      <c r="I307" s="124" t="str">
        <f t="shared" si="81"/>
        <v/>
      </c>
      <c r="J307" s="124" t="str">
        <f t="shared" si="82"/>
        <v/>
      </c>
      <c r="K307" s="124" t="str">
        <f t="shared" si="83"/>
        <v/>
      </c>
      <c r="L307" s="124" t="str">
        <f t="shared" si="84"/>
        <v/>
      </c>
      <c r="M307" s="124" t="str">
        <f t="shared" si="85"/>
        <v/>
      </c>
      <c r="W307" s="189">
        <f t="shared" si="90"/>
        <v>-1</v>
      </c>
      <c r="X307" s="188">
        <f t="shared" si="89"/>
        <v>260</v>
      </c>
      <c r="Y307" s="191">
        <f t="shared" si="91"/>
        <v>-259</v>
      </c>
      <c r="Z307" s="191">
        <f t="shared" si="91"/>
        <v>-262</v>
      </c>
    </row>
    <row r="308" spans="1:26" x14ac:dyDescent="0.2">
      <c r="A308" s="239">
        <f t="shared" si="75"/>
        <v>-249</v>
      </c>
      <c r="B308" s="181">
        <f t="shared" si="77"/>
        <v>-6324.5999999999995</v>
      </c>
      <c r="C308" s="229" t="str">
        <f t="shared" si="86"/>
        <v/>
      </c>
      <c r="D308" s="126" t="str">
        <f t="shared" si="87"/>
        <v/>
      </c>
      <c r="E308" s="124" t="str">
        <f t="shared" si="78"/>
        <v/>
      </c>
      <c r="F308" s="125" t="str">
        <f t="shared" si="79"/>
        <v/>
      </c>
      <c r="G308" s="124" t="str">
        <f t="shared" si="80"/>
        <v/>
      </c>
      <c r="H308" s="124" t="str">
        <f t="shared" si="88"/>
        <v/>
      </c>
      <c r="I308" s="124" t="str">
        <f t="shared" si="81"/>
        <v/>
      </c>
      <c r="J308" s="124" t="str">
        <f t="shared" si="82"/>
        <v/>
      </c>
      <c r="K308" s="124" t="str">
        <f t="shared" si="83"/>
        <v/>
      </c>
      <c r="L308" s="124" t="str">
        <f t="shared" si="84"/>
        <v/>
      </c>
      <c r="M308" s="124" t="str">
        <f t="shared" si="85"/>
        <v/>
      </c>
      <c r="W308" s="189">
        <f t="shared" si="90"/>
        <v>-1</v>
      </c>
      <c r="X308" s="188">
        <f t="shared" si="89"/>
        <v>261</v>
      </c>
      <c r="Y308" s="191">
        <f t="shared" si="91"/>
        <v>-260</v>
      </c>
      <c r="Z308" s="191">
        <f t="shared" si="91"/>
        <v>-263</v>
      </c>
    </row>
    <row r="309" spans="1:26" x14ac:dyDescent="0.2">
      <c r="A309" s="239">
        <f t="shared" si="75"/>
        <v>-250</v>
      </c>
      <c r="B309" s="181">
        <f t="shared" si="77"/>
        <v>-6350</v>
      </c>
      <c r="C309" s="229" t="str">
        <f t="shared" si="86"/>
        <v/>
      </c>
      <c r="D309" s="126" t="str">
        <f t="shared" si="87"/>
        <v/>
      </c>
      <c r="E309" s="124" t="str">
        <f t="shared" si="78"/>
        <v/>
      </c>
      <c r="F309" s="125" t="str">
        <f t="shared" si="79"/>
        <v/>
      </c>
      <c r="G309" s="124" t="str">
        <f t="shared" si="80"/>
        <v/>
      </c>
      <c r="H309" s="124" t="str">
        <f t="shared" si="88"/>
        <v/>
      </c>
      <c r="I309" s="124" t="str">
        <f t="shared" si="81"/>
        <v/>
      </c>
      <c r="J309" s="124" t="str">
        <f t="shared" si="82"/>
        <v/>
      </c>
      <c r="K309" s="124" t="str">
        <f t="shared" si="83"/>
        <v/>
      </c>
      <c r="L309" s="124" t="str">
        <f t="shared" si="84"/>
        <v/>
      </c>
      <c r="M309" s="124" t="str">
        <f t="shared" si="85"/>
        <v/>
      </c>
      <c r="W309" s="189">
        <f t="shared" si="90"/>
        <v>-1</v>
      </c>
      <c r="X309" s="188">
        <f t="shared" si="89"/>
        <v>262</v>
      </c>
      <c r="Y309" s="191">
        <f t="shared" ref="Y309:Z324" si="92">Y308-1</f>
        <v>-261</v>
      </c>
      <c r="Z309" s="191">
        <f t="shared" si="92"/>
        <v>-264</v>
      </c>
    </row>
    <row r="310" spans="1:26" x14ac:dyDescent="0.2">
      <c r="A310" s="239">
        <f t="shared" si="75"/>
        <v>-251</v>
      </c>
      <c r="B310" s="181">
        <f t="shared" si="77"/>
        <v>-6375.4</v>
      </c>
      <c r="C310" s="229" t="str">
        <f t="shared" si="86"/>
        <v/>
      </c>
      <c r="D310" s="126" t="str">
        <f t="shared" si="87"/>
        <v/>
      </c>
      <c r="E310" s="124" t="str">
        <f t="shared" si="78"/>
        <v/>
      </c>
      <c r="F310" s="125" t="str">
        <f t="shared" si="79"/>
        <v/>
      </c>
      <c r="G310" s="124" t="str">
        <f t="shared" si="80"/>
        <v/>
      </c>
      <c r="H310" s="124" t="str">
        <f t="shared" si="88"/>
        <v/>
      </c>
      <c r="I310" s="124" t="str">
        <f t="shared" si="81"/>
        <v/>
      </c>
      <c r="J310" s="124" t="str">
        <f t="shared" si="82"/>
        <v/>
      </c>
      <c r="K310" s="124" t="str">
        <f t="shared" si="83"/>
        <v/>
      </c>
      <c r="L310" s="124" t="str">
        <f t="shared" si="84"/>
        <v/>
      </c>
      <c r="M310" s="124" t="str">
        <f t="shared" si="85"/>
        <v/>
      </c>
      <c r="W310" s="189">
        <f t="shared" si="90"/>
        <v>-1</v>
      </c>
      <c r="X310" s="188">
        <f t="shared" si="89"/>
        <v>263</v>
      </c>
      <c r="Y310" s="191">
        <f t="shared" si="92"/>
        <v>-262</v>
      </c>
      <c r="Z310" s="191">
        <f t="shared" si="92"/>
        <v>-265</v>
      </c>
    </row>
    <row r="311" spans="1:26" x14ac:dyDescent="0.2">
      <c r="A311" s="239">
        <f t="shared" si="75"/>
        <v>-252</v>
      </c>
      <c r="B311" s="181">
        <f t="shared" si="77"/>
        <v>-6400.7999999999993</v>
      </c>
      <c r="C311" s="229" t="str">
        <f t="shared" si="86"/>
        <v/>
      </c>
      <c r="D311" s="126" t="str">
        <f t="shared" si="87"/>
        <v/>
      </c>
      <c r="E311" s="124" t="str">
        <f t="shared" si="78"/>
        <v/>
      </c>
      <c r="F311" s="125" t="str">
        <f t="shared" si="79"/>
        <v/>
      </c>
      <c r="G311" s="124" t="str">
        <f t="shared" si="80"/>
        <v/>
      </c>
      <c r="H311" s="124" t="str">
        <f t="shared" si="88"/>
        <v/>
      </c>
      <c r="I311" s="124" t="str">
        <f t="shared" si="81"/>
        <v/>
      </c>
      <c r="J311" s="124" t="str">
        <f t="shared" si="82"/>
        <v/>
      </c>
      <c r="K311" s="124" t="str">
        <f t="shared" si="83"/>
        <v/>
      </c>
      <c r="L311" s="124" t="str">
        <f t="shared" si="84"/>
        <v/>
      </c>
      <c r="M311" s="124" t="str">
        <f t="shared" si="85"/>
        <v/>
      </c>
      <c r="W311" s="189">
        <f t="shared" si="90"/>
        <v>-1</v>
      </c>
      <c r="X311" s="188">
        <f t="shared" si="89"/>
        <v>264</v>
      </c>
      <c r="Y311" s="191">
        <f t="shared" si="92"/>
        <v>-263</v>
      </c>
      <c r="Z311" s="191">
        <f t="shared" si="92"/>
        <v>-266</v>
      </c>
    </row>
    <row r="312" spans="1:26" x14ac:dyDescent="0.2">
      <c r="A312" s="239">
        <f t="shared" si="75"/>
        <v>-253</v>
      </c>
      <c r="B312" s="181">
        <f t="shared" si="77"/>
        <v>-6426.2</v>
      </c>
      <c r="C312" s="229" t="str">
        <f t="shared" si="86"/>
        <v/>
      </c>
      <c r="D312" s="126" t="str">
        <f t="shared" si="87"/>
        <v/>
      </c>
      <c r="E312" s="124" t="str">
        <f t="shared" si="78"/>
        <v/>
      </c>
      <c r="F312" s="125" t="str">
        <f t="shared" si="79"/>
        <v/>
      </c>
      <c r="G312" s="124" t="str">
        <f t="shared" si="80"/>
        <v/>
      </c>
      <c r="H312" s="124" t="str">
        <f t="shared" si="88"/>
        <v/>
      </c>
      <c r="I312" s="124" t="str">
        <f t="shared" si="81"/>
        <v/>
      </c>
      <c r="J312" s="124" t="str">
        <f t="shared" si="82"/>
        <v/>
      </c>
      <c r="K312" s="124" t="str">
        <f t="shared" si="83"/>
        <v/>
      </c>
      <c r="L312" s="124" t="str">
        <f t="shared" si="84"/>
        <v/>
      </c>
      <c r="M312" s="124" t="str">
        <f t="shared" si="85"/>
        <v/>
      </c>
      <c r="W312" s="189">
        <f t="shared" si="90"/>
        <v>-1</v>
      </c>
      <c r="X312" s="188">
        <f t="shared" si="89"/>
        <v>265</v>
      </c>
      <c r="Y312" s="191">
        <f t="shared" si="92"/>
        <v>-264</v>
      </c>
      <c r="Z312" s="191">
        <f t="shared" si="92"/>
        <v>-267</v>
      </c>
    </row>
    <row r="313" spans="1:26" x14ac:dyDescent="0.2">
      <c r="A313" s="239">
        <f t="shared" si="75"/>
        <v>-254</v>
      </c>
      <c r="B313" s="181">
        <f t="shared" si="77"/>
        <v>-6451.5999999999995</v>
      </c>
      <c r="C313" s="229" t="str">
        <f t="shared" si="86"/>
        <v/>
      </c>
      <c r="D313" s="126" t="str">
        <f t="shared" si="87"/>
        <v/>
      </c>
      <c r="E313" s="124" t="str">
        <f t="shared" si="78"/>
        <v/>
      </c>
      <c r="F313" s="125" t="str">
        <f t="shared" si="79"/>
        <v/>
      </c>
      <c r="G313" s="124" t="str">
        <f t="shared" si="80"/>
        <v/>
      </c>
      <c r="H313" s="124" t="str">
        <f t="shared" si="88"/>
        <v/>
      </c>
      <c r="I313" s="124" t="str">
        <f t="shared" si="81"/>
        <v/>
      </c>
      <c r="J313" s="124" t="str">
        <f t="shared" si="82"/>
        <v/>
      </c>
      <c r="K313" s="124" t="str">
        <f t="shared" si="83"/>
        <v/>
      </c>
      <c r="L313" s="124" t="str">
        <f t="shared" si="84"/>
        <v/>
      </c>
      <c r="M313" s="124" t="str">
        <f t="shared" si="85"/>
        <v/>
      </c>
      <c r="W313" s="189">
        <f t="shared" si="90"/>
        <v>-1</v>
      </c>
      <c r="X313" s="188">
        <f t="shared" si="89"/>
        <v>266</v>
      </c>
      <c r="Y313" s="191">
        <f t="shared" si="92"/>
        <v>-265</v>
      </c>
      <c r="Z313" s="191">
        <f t="shared" si="92"/>
        <v>-268</v>
      </c>
    </row>
    <row r="314" spans="1:26" x14ac:dyDescent="0.2">
      <c r="A314" s="239">
        <f t="shared" si="75"/>
        <v>-255</v>
      </c>
      <c r="B314" s="181">
        <f t="shared" si="77"/>
        <v>-6477</v>
      </c>
      <c r="C314" s="229" t="str">
        <f t="shared" si="86"/>
        <v/>
      </c>
      <c r="D314" s="126" t="str">
        <f t="shared" si="87"/>
        <v/>
      </c>
      <c r="E314" s="124" t="str">
        <f t="shared" si="78"/>
        <v/>
      </c>
      <c r="F314" s="125" t="str">
        <f t="shared" si="79"/>
        <v/>
      </c>
      <c r="G314" s="124" t="str">
        <f t="shared" si="80"/>
        <v/>
      </c>
      <c r="H314" s="124" t="str">
        <f t="shared" si="88"/>
        <v/>
      </c>
      <c r="I314" s="124" t="str">
        <f t="shared" si="81"/>
        <v/>
      </c>
      <c r="J314" s="124" t="str">
        <f t="shared" si="82"/>
        <v/>
      </c>
      <c r="K314" s="124" t="str">
        <f t="shared" si="83"/>
        <v/>
      </c>
      <c r="L314" s="124" t="str">
        <f t="shared" si="84"/>
        <v/>
      </c>
      <c r="M314" s="124" t="str">
        <f t="shared" si="85"/>
        <v/>
      </c>
      <c r="W314" s="189">
        <f t="shared" si="90"/>
        <v>-1</v>
      </c>
      <c r="X314" s="188">
        <f t="shared" si="89"/>
        <v>267</v>
      </c>
      <c r="Y314" s="191">
        <f t="shared" si="92"/>
        <v>-266</v>
      </c>
      <c r="Z314" s="191">
        <f t="shared" si="92"/>
        <v>-269</v>
      </c>
    </row>
    <row r="315" spans="1:26" x14ac:dyDescent="0.2">
      <c r="A315" s="239">
        <f t="shared" si="75"/>
        <v>-256</v>
      </c>
      <c r="B315" s="181">
        <f t="shared" si="77"/>
        <v>-6502.4</v>
      </c>
      <c r="C315" s="229" t="str">
        <f t="shared" si="86"/>
        <v/>
      </c>
      <c r="D315" s="126" t="str">
        <f t="shared" si="87"/>
        <v/>
      </c>
      <c r="E315" s="124" t="str">
        <f t="shared" si="78"/>
        <v/>
      </c>
      <c r="F315" s="125" t="str">
        <f t="shared" si="79"/>
        <v/>
      </c>
      <c r="G315" s="124" t="str">
        <f t="shared" si="80"/>
        <v/>
      </c>
      <c r="H315" s="124" t="str">
        <f t="shared" si="88"/>
        <v/>
      </c>
      <c r="I315" s="124" t="str">
        <f t="shared" si="81"/>
        <v/>
      </c>
      <c r="J315" s="124" t="str">
        <f t="shared" si="82"/>
        <v/>
      </c>
      <c r="K315" s="124" t="str">
        <f t="shared" si="83"/>
        <v/>
      </c>
      <c r="L315" s="124" t="str">
        <f t="shared" si="84"/>
        <v/>
      </c>
      <c r="M315" s="124" t="str">
        <f t="shared" si="85"/>
        <v/>
      </c>
      <c r="W315" s="189">
        <f t="shared" si="90"/>
        <v>-1</v>
      </c>
      <c r="X315" s="188">
        <f t="shared" si="89"/>
        <v>268</v>
      </c>
      <c r="Y315" s="191">
        <f t="shared" si="92"/>
        <v>-267</v>
      </c>
      <c r="Z315" s="191">
        <f t="shared" si="92"/>
        <v>-270</v>
      </c>
    </row>
    <row r="316" spans="1:26" x14ac:dyDescent="0.2">
      <c r="A316" s="239">
        <f t="shared" si="75"/>
        <v>-257</v>
      </c>
      <c r="B316" s="181">
        <f t="shared" si="77"/>
        <v>-6527.7999999999993</v>
      </c>
      <c r="C316" s="229" t="str">
        <f t="shared" si="86"/>
        <v/>
      </c>
      <c r="D316" s="126" t="str">
        <f t="shared" si="87"/>
        <v/>
      </c>
      <c r="E316" s="124" t="str">
        <f t="shared" si="78"/>
        <v/>
      </c>
      <c r="F316" s="125" t="str">
        <f t="shared" si="79"/>
        <v/>
      </c>
      <c r="G316" s="124" t="str">
        <f t="shared" si="80"/>
        <v/>
      </c>
      <c r="H316" s="124" t="str">
        <f t="shared" si="88"/>
        <v/>
      </c>
      <c r="I316" s="124" t="str">
        <f t="shared" si="81"/>
        <v/>
      </c>
      <c r="J316" s="124" t="str">
        <f t="shared" si="82"/>
        <v/>
      </c>
      <c r="K316" s="124" t="str">
        <f t="shared" si="83"/>
        <v/>
      </c>
      <c r="L316" s="124" t="str">
        <f t="shared" si="84"/>
        <v/>
      </c>
      <c r="M316" s="124" t="str">
        <f t="shared" si="85"/>
        <v/>
      </c>
      <c r="W316" s="189">
        <f t="shared" si="90"/>
        <v>-1</v>
      </c>
      <c r="X316" s="188">
        <f t="shared" si="89"/>
        <v>269</v>
      </c>
      <c r="Y316" s="191">
        <f t="shared" si="92"/>
        <v>-268</v>
      </c>
      <c r="Z316" s="191">
        <f t="shared" si="92"/>
        <v>-271</v>
      </c>
    </row>
    <row r="317" spans="1:26" x14ac:dyDescent="0.2">
      <c r="A317" s="239">
        <f t="shared" si="75"/>
        <v>-258</v>
      </c>
      <c r="B317" s="181">
        <f t="shared" si="77"/>
        <v>-6553.2</v>
      </c>
      <c r="C317" s="229" t="str">
        <f t="shared" si="86"/>
        <v/>
      </c>
      <c r="D317" s="126" t="str">
        <f t="shared" si="87"/>
        <v/>
      </c>
      <c r="E317" s="124" t="str">
        <f t="shared" si="78"/>
        <v/>
      </c>
      <c r="F317" s="125" t="str">
        <f t="shared" si="79"/>
        <v/>
      </c>
      <c r="G317" s="124" t="str">
        <f t="shared" si="80"/>
        <v/>
      </c>
      <c r="H317" s="124" t="str">
        <f t="shared" si="88"/>
        <v/>
      </c>
      <c r="I317" s="124" t="str">
        <f t="shared" si="81"/>
        <v/>
      </c>
      <c r="J317" s="124" t="str">
        <f t="shared" si="82"/>
        <v/>
      </c>
      <c r="K317" s="124" t="str">
        <f t="shared" si="83"/>
        <v/>
      </c>
      <c r="L317" s="124" t="str">
        <f t="shared" si="84"/>
        <v/>
      </c>
      <c r="M317" s="124" t="str">
        <f t="shared" si="85"/>
        <v/>
      </c>
      <c r="W317" s="189">
        <f t="shared" si="90"/>
        <v>-1</v>
      </c>
      <c r="X317" s="188">
        <f t="shared" si="89"/>
        <v>270</v>
      </c>
      <c r="Y317" s="191">
        <f t="shared" si="92"/>
        <v>-269</v>
      </c>
      <c r="Z317" s="191">
        <f t="shared" si="92"/>
        <v>-272</v>
      </c>
    </row>
    <row r="318" spans="1:26" x14ac:dyDescent="0.2">
      <c r="A318" s="239">
        <f t="shared" si="75"/>
        <v>-259</v>
      </c>
      <c r="B318" s="181">
        <f t="shared" si="77"/>
        <v>-6578.5999999999995</v>
      </c>
      <c r="C318" s="229" t="str">
        <f t="shared" si="86"/>
        <v/>
      </c>
      <c r="D318" s="126" t="str">
        <f t="shared" si="87"/>
        <v/>
      </c>
      <c r="E318" s="124" t="str">
        <f t="shared" si="78"/>
        <v/>
      </c>
      <c r="F318" s="125" t="str">
        <f t="shared" si="79"/>
        <v/>
      </c>
      <c r="G318" s="124" t="str">
        <f t="shared" si="80"/>
        <v/>
      </c>
      <c r="H318" s="124" t="str">
        <f t="shared" si="88"/>
        <v/>
      </c>
      <c r="I318" s="124" t="str">
        <f t="shared" si="81"/>
        <v/>
      </c>
      <c r="J318" s="124" t="str">
        <f t="shared" si="82"/>
        <v/>
      </c>
      <c r="K318" s="124" t="str">
        <f t="shared" si="83"/>
        <v/>
      </c>
      <c r="L318" s="124" t="str">
        <f t="shared" si="84"/>
        <v/>
      </c>
      <c r="M318" s="124" t="str">
        <f t="shared" si="85"/>
        <v/>
      </c>
      <c r="W318" s="189">
        <f t="shared" si="90"/>
        <v>-1</v>
      </c>
      <c r="X318" s="188">
        <f t="shared" si="89"/>
        <v>271</v>
      </c>
      <c r="Y318" s="191">
        <f t="shared" si="92"/>
        <v>-270</v>
      </c>
      <c r="Z318" s="191">
        <f t="shared" si="92"/>
        <v>-273</v>
      </c>
    </row>
    <row r="319" spans="1:26" x14ac:dyDescent="0.2">
      <c r="A319" s="239">
        <f t="shared" si="75"/>
        <v>-260</v>
      </c>
      <c r="B319" s="181">
        <f t="shared" si="77"/>
        <v>-6604</v>
      </c>
      <c r="C319" s="229" t="str">
        <f t="shared" si="86"/>
        <v/>
      </c>
      <c r="D319" s="126" t="str">
        <f t="shared" si="87"/>
        <v/>
      </c>
      <c r="E319" s="124" t="str">
        <f t="shared" si="78"/>
        <v/>
      </c>
      <c r="F319" s="125" t="str">
        <f t="shared" si="79"/>
        <v/>
      </c>
      <c r="G319" s="124" t="str">
        <f t="shared" si="80"/>
        <v/>
      </c>
      <c r="H319" s="124" t="str">
        <f t="shared" si="88"/>
        <v/>
      </c>
      <c r="I319" s="124" t="str">
        <f t="shared" si="81"/>
        <v/>
      </c>
      <c r="J319" s="124" t="str">
        <f t="shared" si="82"/>
        <v/>
      </c>
      <c r="K319" s="124" t="str">
        <f t="shared" si="83"/>
        <v/>
      </c>
      <c r="L319" s="124" t="str">
        <f t="shared" si="84"/>
        <v/>
      </c>
      <c r="M319" s="124" t="str">
        <f t="shared" si="85"/>
        <v/>
      </c>
      <c r="W319" s="189">
        <f t="shared" si="90"/>
        <v>-1</v>
      </c>
      <c r="X319" s="188">
        <f t="shared" si="89"/>
        <v>272</v>
      </c>
      <c r="Y319" s="191">
        <f t="shared" si="92"/>
        <v>-271</v>
      </c>
      <c r="Z319" s="191">
        <f t="shared" si="92"/>
        <v>-274</v>
      </c>
    </row>
    <row r="320" spans="1:26" x14ac:dyDescent="0.2">
      <c r="A320" s="239">
        <f t="shared" si="75"/>
        <v>-261</v>
      </c>
      <c r="B320" s="181">
        <f t="shared" si="77"/>
        <v>-6629.4</v>
      </c>
      <c r="C320" s="229" t="str">
        <f t="shared" si="86"/>
        <v/>
      </c>
      <c r="D320" s="126" t="str">
        <f t="shared" si="87"/>
        <v/>
      </c>
      <c r="E320" s="124" t="str">
        <f t="shared" si="78"/>
        <v/>
      </c>
      <c r="F320" s="125" t="str">
        <f t="shared" si="79"/>
        <v/>
      </c>
      <c r="G320" s="124" t="str">
        <f t="shared" si="80"/>
        <v/>
      </c>
      <c r="H320" s="124" t="str">
        <f t="shared" si="88"/>
        <v/>
      </c>
      <c r="I320" s="124" t="str">
        <f t="shared" si="81"/>
        <v/>
      </c>
      <c r="J320" s="124" t="str">
        <f t="shared" si="82"/>
        <v/>
      </c>
      <c r="K320" s="124" t="str">
        <f t="shared" si="83"/>
        <v/>
      </c>
      <c r="L320" s="124" t="str">
        <f t="shared" si="84"/>
        <v/>
      </c>
      <c r="M320" s="124" t="str">
        <f t="shared" si="85"/>
        <v/>
      </c>
      <c r="W320" s="189">
        <f t="shared" si="90"/>
        <v>-1</v>
      </c>
      <c r="X320" s="188">
        <f t="shared" si="89"/>
        <v>273</v>
      </c>
      <c r="Y320" s="191">
        <f t="shared" si="92"/>
        <v>-272</v>
      </c>
      <c r="Z320" s="191">
        <f t="shared" si="92"/>
        <v>-275</v>
      </c>
    </row>
    <row r="321" spans="1:26" x14ac:dyDescent="0.2">
      <c r="A321" s="239">
        <f t="shared" si="75"/>
        <v>-262</v>
      </c>
      <c r="B321" s="181">
        <f t="shared" si="77"/>
        <v>-6654.7999999999993</v>
      </c>
      <c r="C321" s="229" t="str">
        <f t="shared" si="86"/>
        <v/>
      </c>
      <c r="D321" s="126" t="str">
        <f t="shared" si="87"/>
        <v/>
      </c>
      <c r="E321" s="124" t="str">
        <f t="shared" si="78"/>
        <v/>
      </c>
      <c r="F321" s="125" t="str">
        <f t="shared" si="79"/>
        <v/>
      </c>
      <c r="G321" s="124" t="str">
        <f t="shared" si="80"/>
        <v/>
      </c>
      <c r="H321" s="124" t="str">
        <f t="shared" si="88"/>
        <v/>
      </c>
      <c r="I321" s="124" t="str">
        <f t="shared" si="81"/>
        <v/>
      </c>
      <c r="J321" s="124" t="str">
        <f t="shared" si="82"/>
        <v/>
      </c>
      <c r="K321" s="124" t="str">
        <f t="shared" si="83"/>
        <v/>
      </c>
      <c r="L321" s="124" t="str">
        <f t="shared" si="84"/>
        <v/>
      </c>
      <c r="M321" s="124" t="str">
        <f t="shared" si="85"/>
        <v/>
      </c>
      <c r="W321" s="189">
        <f t="shared" si="90"/>
        <v>-1</v>
      </c>
      <c r="X321" s="188">
        <f t="shared" si="89"/>
        <v>274</v>
      </c>
      <c r="Y321" s="191">
        <f t="shared" si="92"/>
        <v>-273</v>
      </c>
      <c r="Z321" s="191">
        <f t="shared" si="92"/>
        <v>-276</v>
      </c>
    </row>
    <row r="322" spans="1:26" x14ac:dyDescent="0.2">
      <c r="A322" s="239">
        <f t="shared" si="75"/>
        <v>-263</v>
      </c>
      <c r="B322" s="181">
        <f t="shared" si="77"/>
        <v>-6680.2</v>
      </c>
      <c r="C322" s="229" t="str">
        <f t="shared" si="86"/>
        <v/>
      </c>
      <c r="D322" s="126" t="str">
        <f t="shared" si="87"/>
        <v/>
      </c>
      <c r="E322" s="124" t="str">
        <f t="shared" si="78"/>
        <v/>
      </c>
      <c r="F322" s="125" t="str">
        <f t="shared" si="79"/>
        <v/>
      </c>
      <c r="G322" s="124" t="str">
        <f t="shared" si="80"/>
        <v/>
      </c>
      <c r="H322" s="124" t="str">
        <f t="shared" si="88"/>
        <v/>
      </c>
      <c r="I322" s="124" t="str">
        <f t="shared" si="81"/>
        <v/>
      </c>
      <c r="J322" s="124" t="str">
        <f t="shared" si="82"/>
        <v/>
      </c>
      <c r="K322" s="124" t="str">
        <f t="shared" si="83"/>
        <v/>
      </c>
      <c r="L322" s="124" t="str">
        <f t="shared" si="84"/>
        <v/>
      </c>
      <c r="M322" s="124" t="str">
        <f t="shared" si="85"/>
        <v/>
      </c>
      <c r="W322" s="189">
        <f t="shared" si="90"/>
        <v>-1</v>
      </c>
      <c r="X322" s="188">
        <f t="shared" si="89"/>
        <v>275</v>
      </c>
      <c r="Y322" s="191">
        <f t="shared" si="92"/>
        <v>-274</v>
      </c>
      <c r="Z322" s="191">
        <f t="shared" si="92"/>
        <v>-277</v>
      </c>
    </row>
    <row r="323" spans="1:26" x14ac:dyDescent="0.2">
      <c r="A323" s="239">
        <f t="shared" si="75"/>
        <v>-264</v>
      </c>
      <c r="B323" s="181">
        <f t="shared" si="77"/>
        <v>-6705.5999999999995</v>
      </c>
      <c r="C323" s="229" t="str">
        <f t="shared" si="86"/>
        <v/>
      </c>
      <c r="D323" s="126" t="str">
        <f t="shared" si="87"/>
        <v/>
      </c>
      <c r="E323" s="124" t="str">
        <f t="shared" si="78"/>
        <v/>
      </c>
      <c r="F323" s="125" t="str">
        <f t="shared" si="79"/>
        <v/>
      </c>
      <c r="G323" s="124" t="str">
        <f t="shared" si="80"/>
        <v/>
      </c>
      <c r="H323" s="124" t="str">
        <f t="shared" si="88"/>
        <v/>
      </c>
      <c r="I323" s="124" t="str">
        <f t="shared" si="81"/>
        <v/>
      </c>
      <c r="J323" s="124" t="str">
        <f t="shared" si="82"/>
        <v/>
      </c>
      <c r="K323" s="124" t="str">
        <f t="shared" si="83"/>
        <v/>
      </c>
      <c r="L323" s="124" t="str">
        <f t="shared" si="84"/>
        <v/>
      </c>
      <c r="M323" s="124" t="str">
        <f t="shared" si="85"/>
        <v/>
      </c>
      <c r="W323" s="189">
        <f t="shared" si="90"/>
        <v>-1</v>
      </c>
      <c r="X323" s="188">
        <f t="shared" si="89"/>
        <v>276</v>
      </c>
      <c r="Y323" s="191">
        <f t="shared" si="92"/>
        <v>-275</v>
      </c>
      <c r="Z323" s="191">
        <f t="shared" si="92"/>
        <v>-278</v>
      </c>
    </row>
    <row r="324" spans="1:26" x14ac:dyDescent="0.2">
      <c r="A324" s="239">
        <f t="shared" si="75"/>
        <v>-265</v>
      </c>
      <c r="B324" s="181">
        <f t="shared" si="77"/>
        <v>-6731</v>
      </c>
      <c r="C324" s="229" t="str">
        <f t="shared" si="86"/>
        <v/>
      </c>
      <c r="D324" s="126" t="str">
        <f t="shared" si="87"/>
        <v/>
      </c>
      <c r="E324" s="124" t="str">
        <f t="shared" si="78"/>
        <v/>
      </c>
      <c r="F324" s="125" t="str">
        <f t="shared" si="79"/>
        <v/>
      </c>
      <c r="G324" s="124" t="str">
        <f t="shared" si="80"/>
        <v/>
      </c>
      <c r="H324" s="124" t="str">
        <f t="shared" si="88"/>
        <v/>
      </c>
      <c r="I324" s="124" t="str">
        <f t="shared" si="81"/>
        <v/>
      </c>
      <c r="J324" s="124" t="str">
        <f t="shared" si="82"/>
        <v/>
      </c>
      <c r="K324" s="124" t="str">
        <f t="shared" si="83"/>
        <v/>
      </c>
      <c r="L324" s="124" t="str">
        <f t="shared" si="84"/>
        <v/>
      </c>
      <c r="M324" s="124" t="str">
        <f t="shared" si="85"/>
        <v/>
      </c>
      <c r="W324" s="189">
        <f t="shared" si="90"/>
        <v>-1</v>
      </c>
      <c r="X324" s="188">
        <f t="shared" si="89"/>
        <v>277</v>
      </c>
      <c r="Y324" s="191">
        <f t="shared" si="92"/>
        <v>-276</v>
      </c>
      <c r="Z324" s="191">
        <f t="shared" si="92"/>
        <v>-279</v>
      </c>
    </row>
    <row r="325" spans="1:26" x14ac:dyDescent="0.2">
      <c r="A325" s="239">
        <f t="shared" si="75"/>
        <v>-266</v>
      </c>
      <c r="B325" s="181">
        <f t="shared" si="77"/>
        <v>-6756.4</v>
      </c>
      <c r="C325" s="229" t="str">
        <f t="shared" si="86"/>
        <v/>
      </c>
      <c r="D325" s="126" t="str">
        <f t="shared" si="87"/>
        <v/>
      </c>
      <c r="E325" s="124" t="str">
        <f t="shared" si="78"/>
        <v/>
      </c>
      <c r="F325" s="125" t="str">
        <f t="shared" si="79"/>
        <v/>
      </c>
      <c r="G325" s="124" t="str">
        <f t="shared" si="80"/>
        <v/>
      </c>
      <c r="H325" s="124" t="str">
        <f t="shared" si="88"/>
        <v/>
      </c>
      <c r="I325" s="124" t="str">
        <f t="shared" si="81"/>
        <v/>
      </c>
      <c r="J325" s="124" t="str">
        <f t="shared" si="82"/>
        <v/>
      </c>
      <c r="K325" s="124" t="str">
        <f t="shared" si="83"/>
        <v/>
      </c>
      <c r="L325" s="124" t="str">
        <f t="shared" si="84"/>
        <v/>
      </c>
      <c r="M325" s="124" t="str">
        <f t="shared" si="85"/>
        <v/>
      </c>
      <c r="W325" s="189">
        <f t="shared" si="90"/>
        <v>-1</v>
      </c>
      <c r="X325" s="188">
        <f t="shared" si="89"/>
        <v>278</v>
      </c>
      <c r="Y325" s="191">
        <f t="shared" ref="Y325:Z335" si="93">Y324-1</f>
        <v>-277</v>
      </c>
      <c r="Z325" s="191">
        <f t="shared" si="93"/>
        <v>-280</v>
      </c>
    </row>
    <row r="326" spans="1:26" x14ac:dyDescent="0.2">
      <c r="A326" s="239">
        <f t="shared" si="75"/>
        <v>-267</v>
      </c>
      <c r="B326" s="181">
        <f t="shared" si="77"/>
        <v>-6781.7999999999993</v>
      </c>
      <c r="C326" s="229" t="str">
        <f t="shared" si="86"/>
        <v/>
      </c>
      <c r="D326" s="126" t="str">
        <f t="shared" si="87"/>
        <v/>
      </c>
      <c r="E326" s="124" t="str">
        <f t="shared" si="78"/>
        <v/>
      </c>
      <c r="F326" s="125" t="str">
        <f t="shared" si="79"/>
        <v/>
      </c>
      <c r="G326" s="124" t="str">
        <f t="shared" si="80"/>
        <v/>
      </c>
      <c r="H326" s="124" t="str">
        <f t="shared" si="88"/>
        <v/>
      </c>
      <c r="I326" s="124" t="str">
        <f t="shared" si="81"/>
        <v/>
      </c>
      <c r="J326" s="124" t="str">
        <f t="shared" si="82"/>
        <v/>
      </c>
      <c r="K326" s="124" t="str">
        <f t="shared" si="83"/>
        <v/>
      </c>
      <c r="L326" s="124" t="str">
        <f t="shared" si="84"/>
        <v/>
      </c>
      <c r="M326" s="124" t="str">
        <f t="shared" si="85"/>
        <v/>
      </c>
      <c r="W326" s="189">
        <f t="shared" si="90"/>
        <v>-1</v>
      </c>
      <c r="X326" s="188">
        <f t="shared" si="89"/>
        <v>279</v>
      </c>
      <c r="Y326" s="191">
        <f t="shared" si="93"/>
        <v>-278</v>
      </c>
      <c r="Z326" s="191">
        <f t="shared" si="93"/>
        <v>-281</v>
      </c>
    </row>
    <row r="327" spans="1:26" x14ac:dyDescent="0.2">
      <c r="A327" s="239">
        <f t="shared" si="75"/>
        <v>-268</v>
      </c>
      <c r="B327" s="181">
        <f t="shared" si="77"/>
        <v>-6807.2</v>
      </c>
      <c r="C327" s="229" t="str">
        <f t="shared" si="86"/>
        <v/>
      </c>
      <c r="D327" s="126" t="str">
        <f t="shared" si="87"/>
        <v/>
      </c>
      <c r="E327" s="124" t="str">
        <f t="shared" si="78"/>
        <v/>
      </c>
      <c r="F327" s="125" t="str">
        <f t="shared" si="79"/>
        <v/>
      </c>
      <c r="G327" s="124" t="str">
        <f t="shared" si="80"/>
        <v/>
      </c>
      <c r="H327" s="124" t="str">
        <f t="shared" si="88"/>
        <v/>
      </c>
      <c r="I327" s="124" t="str">
        <f t="shared" si="81"/>
        <v/>
      </c>
      <c r="J327" s="124" t="str">
        <f t="shared" si="82"/>
        <v/>
      </c>
      <c r="K327" s="124" t="str">
        <f t="shared" si="83"/>
        <v/>
      </c>
      <c r="L327" s="124" t="str">
        <f t="shared" si="84"/>
        <v/>
      </c>
      <c r="M327" s="124" t="str">
        <f t="shared" si="85"/>
        <v/>
      </c>
      <c r="W327" s="189">
        <f t="shared" si="90"/>
        <v>-1</v>
      </c>
      <c r="X327" s="188">
        <f t="shared" si="89"/>
        <v>280</v>
      </c>
      <c r="Y327" s="191">
        <f t="shared" si="93"/>
        <v>-279</v>
      </c>
      <c r="Z327" s="191">
        <f t="shared" si="93"/>
        <v>-282</v>
      </c>
    </row>
    <row r="328" spans="1:26" x14ac:dyDescent="0.2">
      <c r="A328" s="239">
        <f>IF(W334=0,0,IF(A327="","",IF(W334=1,A327-0.5,A327-1)))</f>
        <v>-269</v>
      </c>
      <c r="B328" s="181">
        <f t="shared" si="77"/>
        <v>-6832.5999999999995</v>
      </c>
      <c r="C328" s="229" t="str">
        <f t="shared" si="86"/>
        <v/>
      </c>
      <c r="D328" s="126" t="str">
        <f t="shared" si="87"/>
        <v/>
      </c>
      <c r="E328" s="124" t="str">
        <f t="shared" si="78"/>
        <v/>
      </c>
      <c r="F328" s="125" t="str">
        <f t="shared" si="79"/>
        <v/>
      </c>
      <c r="G328" s="124" t="str">
        <f t="shared" si="80"/>
        <v/>
      </c>
      <c r="H328" s="124" t="str">
        <f t="shared" si="88"/>
        <v/>
      </c>
      <c r="I328" s="124" t="str">
        <f t="shared" si="81"/>
        <v/>
      </c>
      <c r="J328" s="124" t="str">
        <f t="shared" si="82"/>
        <v/>
      </c>
      <c r="K328" s="124" t="str">
        <f t="shared" si="83"/>
        <v/>
      </c>
      <c r="L328" s="124" t="str">
        <f t="shared" si="84"/>
        <v/>
      </c>
      <c r="M328" s="124" t="str">
        <f t="shared" si="85"/>
        <v/>
      </c>
      <c r="W328" s="189">
        <f t="shared" si="90"/>
        <v>-1</v>
      </c>
      <c r="X328" s="188">
        <f t="shared" si="89"/>
        <v>281</v>
      </c>
      <c r="Y328" s="191">
        <f t="shared" si="93"/>
        <v>-280</v>
      </c>
      <c r="Z328" s="191">
        <f t="shared" si="93"/>
        <v>-283</v>
      </c>
    </row>
    <row r="329" spans="1:26" x14ac:dyDescent="0.2">
      <c r="A329" s="239">
        <f>IF(W335=0,0,IF(A328="","",IF(W335=1,A328-0.5,A328-1)))</f>
        <v>-270</v>
      </c>
      <c r="B329" s="181">
        <f t="shared" si="77"/>
        <v>-6858</v>
      </c>
      <c r="C329" s="229" t="str">
        <f t="shared" si="86"/>
        <v/>
      </c>
      <c r="D329" s="126" t="str">
        <f t="shared" si="87"/>
        <v/>
      </c>
      <c r="E329" s="124" t="str">
        <f t="shared" si="78"/>
        <v/>
      </c>
      <c r="F329" s="125" t="str">
        <f t="shared" si="79"/>
        <v/>
      </c>
      <c r="G329" s="124" t="str">
        <f t="shared" si="80"/>
        <v/>
      </c>
      <c r="H329" s="124" t="str">
        <f t="shared" si="88"/>
        <v/>
      </c>
      <c r="I329" s="124" t="str">
        <f t="shared" si="81"/>
        <v/>
      </c>
      <c r="J329" s="124" t="str">
        <f t="shared" si="82"/>
        <v/>
      </c>
      <c r="K329" s="124" t="str">
        <f t="shared" si="83"/>
        <v/>
      </c>
      <c r="L329" s="124" t="str">
        <f t="shared" si="84"/>
        <v/>
      </c>
      <c r="M329" s="124" t="str">
        <f t="shared" si="85"/>
        <v/>
      </c>
      <c r="W329" s="189">
        <f t="shared" si="90"/>
        <v>-1</v>
      </c>
      <c r="X329" s="188">
        <f t="shared" si="89"/>
        <v>282</v>
      </c>
      <c r="Y329" s="191">
        <f t="shared" si="93"/>
        <v>-281</v>
      </c>
      <c r="Z329" s="191">
        <f t="shared" si="93"/>
        <v>-284</v>
      </c>
    </row>
    <row r="330" spans="1:26" x14ac:dyDescent="0.2">
      <c r="A330" s="239">
        <f>IF(W336=0,0,IF(A329="","",IF(W336=1,A329-0.5,A329-1)))</f>
        <v>0</v>
      </c>
      <c r="B330" s="181">
        <f t="shared" si="77"/>
        <v>0</v>
      </c>
      <c r="C330" s="229">
        <f t="shared" si="86"/>
        <v>0</v>
      </c>
      <c r="D330" s="126">
        <f t="shared" si="87"/>
        <v>0</v>
      </c>
      <c r="E330" s="124">
        <f t="shared" si="78"/>
        <v>0</v>
      </c>
      <c r="F330" s="125">
        <f t="shared" si="79"/>
        <v>0</v>
      </c>
      <c r="G330" s="124">
        <f t="shared" si="80"/>
        <v>0</v>
      </c>
      <c r="H330" s="124">
        <f t="shared" si="88"/>
        <v>0</v>
      </c>
      <c r="I330" s="124">
        <f t="shared" si="81"/>
        <v>0</v>
      </c>
      <c r="J330" s="124">
        <f t="shared" si="82"/>
        <v>0</v>
      </c>
      <c r="K330" s="124">
        <f t="shared" si="83"/>
        <v>0</v>
      </c>
      <c r="L330" s="124">
        <f t="shared" si="84"/>
        <v>0</v>
      </c>
      <c r="M330" s="124">
        <f t="shared" si="85"/>
        <v>0</v>
      </c>
      <c r="W330" s="189">
        <f t="shared" si="90"/>
        <v>-1</v>
      </c>
      <c r="X330" s="188">
        <f t="shared" si="89"/>
        <v>283</v>
      </c>
      <c r="Y330" s="191">
        <f t="shared" si="93"/>
        <v>-282</v>
      </c>
      <c r="Z330" s="191">
        <f t="shared" si="93"/>
        <v>-285</v>
      </c>
    </row>
    <row r="331" spans="1:26" x14ac:dyDescent="0.2">
      <c r="A331" s="239">
        <f>IF(W337=0,0,IF(A330="","",IF(W337=1,A330-0.5,A330-1)))</f>
        <v>0</v>
      </c>
      <c r="B331" s="181">
        <f t="shared" si="77"/>
        <v>0</v>
      </c>
      <c r="C331" s="229">
        <f t="shared" si="86"/>
        <v>0</v>
      </c>
      <c r="D331" s="126">
        <f t="shared" si="87"/>
        <v>0</v>
      </c>
      <c r="E331" s="124">
        <f t="shared" si="78"/>
        <v>0</v>
      </c>
      <c r="F331" s="125">
        <f t="shared" si="79"/>
        <v>0</v>
      </c>
      <c r="G331" s="124">
        <f t="shared" si="80"/>
        <v>0</v>
      </c>
      <c r="H331" s="124">
        <f t="shared" si="88"/>
        <v>0</v>
      </c>
      <c r="I331" s="124">
        <f t="shared" si="81"/>
        <v>0</v>
      </c>
      <c r="J331" s="124">
        <f t="shared" si="82"/>
        <v>0</v>
      </c>
      <c r="K331" s="124">
        <f t="shared" si="83"/>
        <v>0</v>
      </c>
      <c r="L331" s="124">
        <f t="shared" si="84"/>
        <v>0</v>
      </c>
      <c r="M331" s="124">
        <f t="shared" si="85"/>
        <v>0</v>
      </c>
      <c r="W331" s="189">
        <f t="shared" si="90"/>
        <v>-1</v>
      </c>
      <c r="X331" s="188">
        <f t="shared" si="89"/>
        <v>284</v>
      </c>
      <c r="Y331" s="191">
        <f t="shared" si="93"/>
        <v>-283</v>
      </c>
      <c r="Z331" s="191">
        <f t="shared" si="93"/>
        <v>-286</v>
      </c>
    </row>
    <row r="332" spans="1:26" x14ac:dyDescent="0.2">
      <c r="B332" s="71"/>
      <c r="C332" s="71"/>
      <c r="D332" s="71"/>
      <c r="E332" s="71"/>
      <c r="F332" s="71"/>
      <c r="G332" s="122"/>
      <c r="H332" s="122"/>
      <c r="I332" s="122"/>
      <c r="J332" s="122"/>
      <c r="K332" s="122"/>
      <c r="L332" s="122"/>
      <c r="M332" s="122"/>
      <c r="W332" s="189">
        <f t="shared" si="90"/>
        <v>-1</v>
      </c>
      <c r="X332" s="188">
        <f t="shared" si="89"/>
        <v>285</v>
      </c>
      <c r="Y332" s="191">
        <f t="shared" si="93"/>
        <v>-284</v>
      </c>
      <c r="Z332" s="191">
        <f t="shared" si="93"/>
        <v>-287</v>
      </c>
    </row>
    <row r="333" spans="1:26" x14ac:dyDescent="0.2">
      <c r="B333" s="71"/>
      <c r="C333" s="71"/>
      <c r="D333" s="71"/>
      <c r="E333" s="71"/>
      <c r="F333" s="71"/>
      <c r="G333" s="122"/>
      <c r="H333" s="122"/>
      <c r="I333" s="122"/>
      <c r="J333" s="122"/>
      <c r="K333" s="122"/>
      <c r="L333" s="122"/>
      <c r="M333" s="122"/>
      <c r="W333" s="189">
        <f t="shared" si="90"/>
        <v>-1</v>
      </c>
      <c r="X333" s="188">
        <f t="shared" si="89"/>
        <v>286</v>
      </c>
      <c r="Y333" s="191">
        <f t="shared" si="93"/>
        <v>-285</v>
      </c>
      <c r="Z333" s="191">
        <f t="shared" si="93"/>
        <v>-288</v>
      </c>
    </row>
    <row r="334" spans="1:26" x14ac:dyDescent="0.2">
      <c r="B334" s="71"/>
      <c r="C334" s="71"/>
      <c r="D334" s="71"/>
      <c r="E334" s="71"/>
      <c r="F334" s="71"/>
      <c r="G334" s="122"/>
      <c r="H334" s="122"/>
      <c r="I334" s="122"/>
      <c r="J334" s="122"/>
      <c r="K334" s="122"/>
      <c r="L334" s="122"/>
      <c r="M334" s="122"/>
      <c r="W334" s="189">
        <f t="shared" si="90"/>
        <v>-1</v>
      </c>
      <c r="X334" s="188">
        <f t="shared" si="89"/>
        <v>287</v>
      </c>
      <c r="Y334" s="191">
        <f t="shared" si="93"/>
        <v>-286</v>
      </c>
      <c r="Z334" s="191">
        <f t="shared" si="93"/>
        <v>-289</v>
      </c>
    </row>
    <row r="335" spans="1:26" x14ac:dyDescent="0.2">
      <c r="B335" s="71"/>
      <c r="C335" s="71"/>
      <c r="D335" s="71"/>
      <c r="E335" s="71"/>
      <c r="F335" s="71"/>
      <c r="G335" s="122"/>
      <c r="H335" s="122"/>
      <c r="I335" s="122"/>
      <c r="J335" s="122"/>
      <c r="K335" s="122"/>
      <c r="L335" s="122"/>
      <c r="M335" s="122"/>
      <c r="W335" s="189">
        <f t="shared" si="90"/>
        <v>-1</v>
      </c>
      <c r="X335" s="188">
        <f t="shared" si="89"/>
        <v>288</v>
      </c>
      <c r="Y335" s="191">
        <f t="shared" si="93"/>
        <v>-287</v>
      </c>
      <c r="Z335" s="191">
        <f t="shared" si="93"/>
        <v>-290</v>
      </c>
    </row>
    <row r="336" spans="1:26" x14ac:dyDescent="0.2">
      <c r="B336" s="71"/>
      <c r="C336" s="71"/>
      <c r="D336" s="71"/>
      <c r="E336" s="71"/>
      <c r="F336" s="71"/>
      <c r="G336" s="122"/>
      <c r="H336" s="122"/>
      <c r="I336" s="122"/>
      <c r="J336" s="122"/>
      <c r="K336" s="122"/>
      <c r="L336" s="122"/>
      <c r="M336" s="122"/>
    </row>
    <row r="337" spans="2:13" s="189" customFormat="1" x14ac:dyDescent="0.2">
      <c r="B337" s="71"/>
      <c r="C337" s="71"/>
      <c r="D337" s="71"/>
      <c r="E337" s="71"/>
      <c r="F337" s="71"/>
      <c r="G337" s="122"/>
      <c r="H337" s="122"/>
      <c r="I337" s="122"/>
      <c r="J337" s="122"/>
      <c r="K337" s="122"/>
      <c r="L337" s="122"/>
      <c r="M337" s="122"/>
    </row>
    <row r="338" spans="2:13" s="189" customFormat="1" x14ac:dyDescent="0.2">
      <c r="B338" s="71"/>
      <c r="C338" s="71"/>
      <c r="D338" s="71"/>
      <c r="E338" s="71"/>
      <c r="F338" s="71"/>
      <c r="G338" s="122"/>
      <c r="H338" s="122"/>
      <c r="I338" s="122"/>
      <c r="J338" s="122"/>
      <c r="K338" s="122"/>
      <c r="L338" s="122"/>
      <c r="M338" s="122"/>
    </row>
    <row r="339" spans="2:13" s="189" customFormat="1" x14ac:dyDescent="0.2">
      <c r="B339" s="71"/>
      <c r="C339" s="71"/>
      <c r="D339" s="71"/>
      <c r="E339" s="71"/>
      <c r="F339" s="71"/>
      <c r="G339" s="122"/>
      <c r="H339" s="122"/>
      <c r="I339" s="122"/>
      <c r="J339" s="122"/>
      <c r="K339" s="122"/>
      <c r="L339" s="122"/>
      <c r="M339" s="122"/>
    </row>
    <row r="340" spans="2:13" s="189" customFormat="1" x14ac:dyDescent="0.2">
      <c r="B340" s="71"/>
      <c r="C340" s="71"/>
      <c r="D340" s="71"/>
      <c r="E340" s="71"/>
      <c r="F340" s="71"/>
      <c r="G340" s="122"/>
      <c r="H340" s="122"/>
      <c r="I340" s="122"/>
      <c r="J340" s="122"/>
      <c r="K340" s="122"/>
      <c r="L340" s="122"/>
      <c r="M340" s="122"/>
    </row>
    <row r="341" spans="2:13" s="189" customFormat="1" x14ac:dyDescent="0.2">
      <c r="B341" s="71"/>
      <c r="C341" s="71"/>
      <c r="D341" s="71"/>
      <c r="E341" s="71"/>
      <c r="F341" s="71"/>
      <c r="G341" s="122"/>
      <c r="H341" s="122"/>
      <c r="I341" s="122"/>
      <c r="J341" s="122"/>
      <c r="K341" s="122"/>
      <c r="L341" s="122"/>
      <c r="M341" s="122"/>
    </row>
    <row r="342" spans="2:13" s="189" customFormat="1" x14ac:dyDescent="0.2">
      <c r="B342" s="71"/>
      <c r="C342" s="71"/>
      <c r="D342" s="71"/>
      <c r="E342" s="71"/>
      <c r="F342" s="71"/>
      <c r="G342" s="122"/>
      <c r="H342" s="122"/>
      <c r="I342" s="122"/>
      <c r="J342" s="122"/>
      <c r="K342" s="122"/>
      <c r="L342" s="122"/>
      <c r="M342" s="122"/>
    </row>
    <row r="343" spans="2:13" s="189" customFormat="1" x14ac:dyDescent="0.2">
      <c r="B343" s="71"/>
      <c r="C343" s="71"/>
      <c r="D343" s="71"/>
      <c r="E343" s="71"/>
      <c r="F343" s="71"/>
      <c r="G343" s="122"/>
      <c r="H343" s="122"/>
      <c r="I343" s="122"/>
      <c r="J343" s="122"/>
      <c r="K343" s="122"/>
      <c r="L343" s="122"/>
      <c r="M343" s="122"/>
    </row>
    <row r="344" spans="2:13" s="189" customFormat="1" x14ac:dyDescent="0.2">
      <c r="B344" s="71"/>
      <c r="C344" s="71"/>
      <c r="D344" s="71"/>
      <c r="E344" s="71"/>
      <c r="F344" s="71"/>
      <c r="G344" s="122"/>
      <c r="H344" s="122"/>
      <c r="I344" s="122"/>
      <c r="J344" s="122"/>
      <c r="K344" s="122"/>
      <c r="L344" s="122"/>
      <c r="M344" s="122"/>
    </row>
    <row r="345" spans="2:13" s="189" customFormat="1" x14ac:dyDescent="0.2">
      <c r="B345" s="71"/>
      <c r="C345" s="71"/>
      <c r="D345" s="71"/>
      <c r="E345" s="71"/>
      <c r="F345" s="71"/>
      <c r="G345" s="122"/>
      <c r="H345" s="122"/>
      <c r="I345" s="122"/>
      <c r="J345" s="122"/>
      <c r="K345" s="122"/>
      <c r="L345" s="122"/>
      <c r="M345" s="122"/>
    </row>
    <row r="346" spans="2:13" s="189" customFormat="1" x14ac:dyDescent="0.2">
      <c r="B346" s="71"/>
      <c r="C346" s="71"/>
      <c r="D346" s="71"/>
      <c r="E346" s="71"/>
      <c r="F346" s="71"/>
      <c r="G346" s="122"/>
      <c r="H346" s="122"/>
      <c r="I346" s="122"/>
      <c r="J346" s="122"/>
      <c r="K346" s="122"/>
      <c r="L346" s="122"/>
      <c r="M346" s="122"/>
    </row>
    <row r="347" spans="2:13" s="189" customFormat="1" x14ac:dyDescent="0.2">
      <c r="B347" s="71"/>
      <c r="C347" s="71"/>
      <c r="D347" s="71"/>
      <c r="E347" s="71"/>
      <c r="F347" s="71"/>
      <c r="G347" s="122"/>
      <c r="H347" s="122"/>
      <c r="I347" s="122"/>
      <c r="J347" s="122"/>
      <c r="K347" s="122"/>
      <c r="L347" s="122"/>
      <c r="M347" s="122"/>
    </row>
    <row r="348" spans="2:13" s="189" customFormat="1" x14ac:dyDescent="0.2">
      <c r="B348" s="71"/>
      <c r="C348" s="71"/>
      <c r="D348" s="71"/>
      <c r="E348" s="71"/>
      <c r="F348" s="71"/>
      <c r="G348" s="122"/>
      <c r="H348" s="122"/>
      <c r="I348" s="122"/>
      <c r="J348" s="122"/>
      <c r="K348" s="122"/>
      <c r="L348" s="122"/>
      <c r="M348" s="122"/>
    </row>
    <row r="349" spans="2:13" s="189" customFormat="1" x14ac:dyDescent="0.2">
      <c r="B349" s="71"/>
      <c r="C349" s="71"/>
      <c r="D349" s="71"/>
      <c r="E349" s="71"/>
      <c r="F349" s="71"/>
      <c r="G349" s="122"/>
      <c r="H349" s="122"/>
      <c r="I349" s="122"/>
      <c r="J349" s="122"/>
      <c r="K349" s="122"/>
      <c r="L349" s="122"/>
      <c r="M349" s="122"/>
    </row>
    <row r="350" spans="2:13" s="189" customFormat="1" x14ac:dyDescent="0.2">
      <c r="B350" s="71"/>
      <c r="C350" s="71"/>
      <c r="D350" s="71"/>
      <c r="E350" s="71"/>
      <c r="F350" s="71"/>
      <c r="G350" s="122"/>
      <c r="H350" s="122"/>
      <c r="I350" s="122"/>
      <c r="J350" s="122"/>
      <c r="K350" s="122"/>
      <c r="L350" s="122"/>
      <c r="M350" s="122"/>
    </row>
    <row r="351" spans="2:13" s="189" customFormat="1" x14ac:dyDescent="0.2">
      <c r="B351" s="71"/>
      <c r="C351" s="71"/>
      <c r="D351" s="71"/>
      <c r="E351" s="71"/>
      <c r="F351" s="71"/>
      <c r="G351" s="122"/>
      <c r="H351" s="122"/>
      <c r="I351" s="122"/>
      <c r="J351" s="122"/>
      <c r="K351" s="122"/>
      <c r="L351" s="122"/>
      <c r="M351" s="122"/>
    </row>
    <row r="352" spans="2:13" s="189" customFormat="1" x14ac:dyDescent="0.2">
      <c r="B352" s="71"/>
      <c r="C352" s="71"/>
      <c r="D352" s="71"/>
      <c r="E352" s="71"/>
      <c r="F352" s="71"/>
      <c r="G352" s="122"/>
      <c r="H352" s="122"/>
      <c r="I352" s="122"/>
      <c r="J352" s="122"/>
      <c r="K352" s="122"/>
      <c r="L352" s="122"/>
      <c r="M352" s="122"/>
    </row>
    <row r="353" spans="2:13" s="189" customFormat="1" x14ac:dyDescent="0.2">
      <c r="B353" s="71"/>
      <c r="C353" s="71"/>
      <c r="D353" s="71"/>
      <c r="E353" s="71"/>
      <c r="F353" s="71"/>
      <c r="G353" s="122"/>
      <c r="H353" s="122"/>
      <c r="I353" s="122"/>
      <c r="J353" s="122"/>
      <c r="K353" s="122"/>
      <c r="L353" s="122"/>
      <c r="M353" s="122"/>
    </row>
    <row r="354" spans="2:13" s="189" customFormat="1" x14ac:dyDescent="0.2">
      <c r="B354" s="71"/>
      <c r="C354" s="71"/>
      <c r="D354" s="71"/>
      <c r="E354" s="71"/>
      <c r="F354" s="71"/>
      <c r="G354" s="122"/>
      <c r="H354" s="122"/>
      <c r="I354" s="122"/>
      <c r="J354" s="122"/>
      <c r="K354" s="122"/>
      <c r="L354" s="122"/>
      <c r="M354" s="122"/>
    </row>
    <row r="355" spans="2:13" s="189" customFormat="1" x14ac:dyDescent="0.2">
      <c r="B355" s="71"/>
      <c r="C355" s="71"/>
      <c r="D355" s="71"/>
      <c r="E355" s="71"/>
      <c r="F355" s="71"/>
      <c r="G355" s="122"/>
      <c r="H355" s="122"/>
      <c r="I355" s="122"/>
      <c r="J355" s="122"/>
      <c r="K355" s="122"/>
      <c r="L355" s="122"/>
      <c r="M355" s="122"/>
    </row>
    <row r="356" spans="2:13" s="189" customFormat="1" x14ac:dyDescent="0.2">
      <c r="B356" s="71"/>
      <c r="C356" s="71"/>
      <c r="D356" s="71"/>
      <c r="E356" s="71"/>
      <c r="F356" s="71"/>
      <c r="G356" s="122"/>
      <c r="H356" s="122"/>
      <c r="I356" s="122"/>
      <c r="J356" s="122"/>
      <c r="K356" s="122"/>
      <c r="L356" s="122"/>
      <c r="M356" s="122"/>
    </row>
    <row r="357" spans="2:13" s="189" customFormat="1" x14ac:dyDescent="0.2">
      <c r="B357" s="71"/>
      <c r="C357" s="71"/>
      <c r="D357" s="71"/>
      <c r="E357" s="71"/>
      <c r="F357" s="71"/>
      <c r="G357" s="122"/>
      <c r="H357" s="122"/>
      <c r="I357" s="122"/>
      <c r="J357" s="122"/>
      <c r="K357" s="122"/>
      <c r="L357" s="122"/>
      <c r="M357" s="122"/>
    </row>
    <row r="358" spans="2:13" s="189" customFormat="1" x14ac:dyDescent="0.2">
      <c r="B358" s="71"/>
      <c r="C358" s="71"/>
      <c r="D358" s="71"/>
      <c r="E358" s="71"/>
      <c r="F358" s="71"/>
      <c r="G358" s="122"/>
      <c r="H358" s="122"/>
      <c r="I358" s="122"/>
      <c r="J358" s="122"/>
      <c r="K358" s="122"/>
      <c r="L358" s="122"/>
      <c r="M358" s="122"/>
    </row>
    <row r="359" spans="2:13" s="189" customFormat="1" x14ac:dyDescent="0.2">
      <c r="B359" s="71"/>
      <c r="C359" s="71"/>
      <c r="D359" s="71"/>
      <c r="E359" s="71"/>
      <c r="F359" s="71"/>
      <c r="G359" s="122"/>
      <c r="H359" s="122"/>
      <c r="I359" s="122"/>
      <c r="J359" s="122"/>
      <c r="K359" s="122"/>
      <c r="L359" s="122"/>
      <c r="M359" s="122"/>
    </row>
    <row r="360" spans="2:13" s="189" customFormat="1" x14ac:dyDescent="0.2">
      <c r="B360" s="71"/>
      <c r="C360" s="71"/>
      <c r="D360" s="71"/>
      <c r="E360" s="71"/>
      <c r="F360" s="71"/>
      <c r="G360" s="122"/>
      <c r="H360" s="122"/>
      <c r="I360" s="122"/>
      <c r="J360" s="122"/>
      <c r="K360" s="122"/>
      <c r="L360" s="122"/>
      <c r="M360" s="122"/>
    </row>
    <row r="361" spans="2:13" s="189" customFormat="1" x14ac:dyDescent="0.2">
      <c r="B361" s="71"/>
      <c r="C361" s="71"/>
      <c r="D361" s="71"/>
      <c r="E361" s="71"/>
      <c r="F361" s="71"/>
      <c r="G361" s="122"/>
      <c r="H361" s="122"/>
      <c r="I361" s="122"/>
      <c r="J361" s="122"/>
      <c r="K361" s="122"/>
      <c r="L361" s="122"/>
      <c r="M361" s="122"/>
    </row>
    <row r="362" spans="2:13" s="189" customFormat="1" x14ac:dyDescent="0.2">
      <c r="B362" s="71"/>
      <c r="C362" s="71"/>
      <c r="D362" s="71"/>
      <c r="E362" s="71"/>
      <c r="F362" s="71"/>
      <c r="G362" s="122"/>
      <c r="H362" s="122"/>
      <c r="I362" s="122"/>
      <c r="J362" s="122"/>
      <c r="K362" s="122"/>
      <c r="L362" s="122"/>
      <c r="M362" s="122"/>
    </row>
    <row r="363" spans="2:13" s="189" customFormat="1" x14ac:dyDescent="0.2">
      <c r="B363" s="71"/>
      <c r="C363" s="71"/>
      <c r="D363" s="71"/>
      <c r="E363" s="71"/>
      <c r="F363" s="71"/>
      <c r="G363" s="122"/>
      <c r="H363" s="122"/>
      <c r="I363" s="122"/>
      <c r="J363" s="122"/>
      <c r="K363" s="122"/>
      <c r="L363" s="122"/>
      <c r="M363" s="122"/>
    </row>
    <row r="364" spans="2:13" s="189" customFormat="1" x14ac:dyDescent="0.2">
      <c r="B364" s="71"/>
      <c r="C364" s="71"/>
      <c r="D364" s="71"/>
      <c r="E364" s="71"/>
      <c r="F364" s="71"/>
      <c r="G364" s="122"/>
      <c r="H364" s="122"/>
      <c r="I364" s="122"/>
      <c r="J364" s="122"/>
      <c r="K364" s="122"/>
      <c r="L364" s="122"/>
      <c r="M364" s="122"/>
    </row>
    <row r="365" spans="2:13" s="189" customFormat="1" x14ac:dyDescent="0.2">
      <c r="B365" s="71"/>
      <c r="C365" s="71"/>
      <c r="D365" s="71"/>
      <c r="E365" s="71"/>
      <c r="F365" s="71"/>
      <c r="G365" s="122"/>
      <c r="H365" s="122"/>
      <c r="I365" s="122"/>
      <c r="J365" s="122"/>
      <c r="K365" s="122"/>
      <c r="L365" s="122"/>
      <c r="M365" s="122"/>
    </row>
    <row r="366" spans="2:13" s="189" customFormat="1" x14ac:dyDescent="0.2">
      <c r="B366" s="71"/>
      <c r="C366" s="71"/>
      <c r="D366" s="71"/>
      <c r="E366" s="71"/>
      <c r="F366" s="71"/>
      <c r="G366" s="122"/>
      <c r="H366" s="122"/>
      <c r="I366" s="122"/>
      <c r="J366" s="122"/>
      <c r="K366" s="122"/>
      <c r="L366" s="122"/>
      <c r="M366" s="122"/>
    </row>
    <row r="367" spans="2:13" s="189" customFormat="1" x14ac:dyDescent="0.2">
      <c r="B367" s="71"/>
      <c r="C367" s="71"/>
      <c r="D367" s="71"/>
      <c r="E367" s="71"/>
      <c r="F367" s="71"/>
      <c r="G367" s="122"/>
      <c r="H367" s="122"/>
      <c r="I367" s="122"/>
      <c r="J367" s="122"/>
      <c r="K367" s="122"/>
      <c r="L367" s="122"/>
      <c r="M367" s="122"/>
    </row>
    <row r="368" spans="2:13" s="189" customFormat="1" x14ac:dyDescent="0.2">
      <c r="B368" s="71"/>
      <c r="C368" s="71"/>
      <c r="D368" s="71"/>
      <c r="E368" s="71"/>
      <c r="F368" s="71"/>
      <c r="G368" s="122"/>
      <c r="H368" s="122"/>
      <c r="I368" s="122"/>
      <c r="J368" s="122"/>
      <c r="K368" s="122"/>
      <c r="L368" s="122"/>
      <c r="M368" s="122"/>
    </row>
    <row r="369" spans="2:13" s="189" customFormat="1" x14ac:dyDescent="0.2">
      <c r="B369" s="71"/>
      <c r="C369" s="71"/>
      <c r="D369" s="71"/>
      <c r="E369" s="71"/>
      <c r="F369" s="71"/>
      <c r="G369" s="122"/>
      <c r="H369" s="122"/>
      <c r="I369" s="122"/>
      <c r="J369" s="122"/>
      <c r="K369" s="122"/>
      <c r="L369" s="122"/>
      <c r="M369" s="122"/>
    </row>
    <row r="370" spans="2:13" s="189" customFormat="1" x14ac:dyDescent="0.2">
      <c r="B370" s="71"/>
      <c r="C370" s="71"/>
      <c r="D370" s="71"/>
      <c r="E370" s="71"/>
      <c r="F370" s="71"/>
      <c r="G370" s="122"/>
      <c r="H370" s="122"/>
      <c r="I370" s="122"/>
      <c r="J370" s="122"/>
      <c r="K370" s="122"/>
      <c r="L370" s="122"/>
      <c r="M370" s="122"/>
    </row>
    <row r="371" spans="2:13" s="189" customFormat="1" x14ac:dyDescent="0.2">
      <c r="B371" s="71"/>
      <c r="C371" s="71"/>
      <c r="D371" s="71"/>
      <c r="E371" s="71"/>
      <c r="F371" s="71"/>
      <c r="G371" s="122"/>
      <c r="H371" s="122"/>
      <c r="I371" s="122"/>
      <c r="J371" s="122"/>
      <c r="K371" s="122"/>
      <c r="L371" s="122"/>
      <c r="M371" s="122"/>
    </row>
    <row r="372" spans="2:13" s="189" customFormat="1" x14ac:dyDescent="0.2">
      <c r="B372" s="71"/>
      <c r="C372" s="71"/>
      <c r="D372" s="71"/>
      <c r="E372" s="71"/>
      <c r="F372" s="71"/>
      <c r="G372" s="122"/>
      <c r="H372" s="122"/>
      <c r="I372" s="122"/>
      <c r="J372" s="122"/>
      <c r="K372" s="122"/>
      <c r="L372" s="122"/>
      <c r="M372" s="122"/>
    </row>
    <row r="373" spans="2:13" s="189" customFormat="1" x14ac:dyDescent="0.2">
      <c r="B373" s="71"/>
      <c r="C373" s="71"/>
      <c r="D373" s="71"/>
      <c r="E373" s="71"/>
      <c r="F373" s="71"/>
      <c r="G373" s="122"/>
      <c r="H373" s="122"/>
      <c r="I373" s="122"/>
      <c r="J373" s="122"/>
      <c r="K373" s="122"/>
      <c r="L373" s="122"/>
      <c r="M373" s="122"/>
    </row>
    <row r="374" spans="2:13" s="189" customFormat="1" x14ac:dyDescent="0.2">
      <c r="B374" s="71"/>
      <c r="C374" s="71"/>
      <c r="D374" s="71"/>
      <c r="E374" s="71"/>
      <c r="F374" s="71"/>
      <c r="G374" s="122"/>
      <c r="H374" s="122"/>
      <c r="I374" s="122"/>
      <c r="J374" s="122"/>
      <c r="K374" s="122"/>
      <c r="L374" s="122"/>
      <c r="M374" s="122"/>
    </row>
    <row r="375" spans="2:13" s="189" customFormat="1" x14ac:dyDescent="0.2">
      <c r="B375" s="71"/>
      <c r="C375" s="71"/>
      <c r="D375" s="71"/>
      <c r="E375" s="71"/>
      <c r="F375" s="71"/>
      <c r="G375" s="122"/>
      <c r="H375" s="122"/>
      <c r="I375" s="122"/>
      <c r="J375" s="122"/>
      <c r="K375" s="122"/>
      <c r="L375" s="122"/>
      <c r="M375" s="122"/>
    </row>
    <row r="376" spans="2:13" s="189" customFormat="1" x14ac:dyDescent="0.2">
      <c r="B376" s="71"/>
      <c r="C376" s="71"/>
      <c r="D376" s="71"/>
      <c r="E376" s="71"/>
      <c r="F376" s="71"/>
      <c r="G376" s="122"/>
      <c r="H376" s="122"/>
      <c r="I376" s="122"/>
      <c r="J376" s="122"/>
      <c r="K376" s="122"/>
      <c r="L376" s="122"/>
      <c r="M376" s="122"/>
    </row>
    <row r="377" spans="2:13" s="189" customFormat="1" x14ac:dyDescent="0.2">
      <c r="B377" s="71"/>
      <c r="C377" s="71"/>
      <c r="D377" s="71"/>
      <c r="E377" s="71"/>
      <c r="F377" s="71"/>
      <c r="G377" s="122"/>
      <c r="H377" s="122"/>
      <c r="I377" s="122"/>
      <c r="J377" s="122"/>
      <c r="K377" s="122"/>
      <c r="L377" s="122"/>
      <c r="M377" s="122"/>
    </row>
    <row r="378" spans="2:13" s="189" customFormat="1" x14ac:dyDescent="0.2">
      <c r="B378" s="71"/>
      <c r="C378" s="71"/>
      <c r="D378" s="71"/>
      <c r="E378" s="71"/>
      <c r="F378" s="71"/>
      <c r="G378" s="122"/>
      <c r="H378" s="122"/>
      <c r="I378" s="122"/>
      <c r="J378" s="122"/>
      <c r="K378" s="122"/>
      <c r="L378" s="122"/>
      <c r="M378" s="122"/>
    </row>
    <row r="379" spans="2:13" s="189" customFormat="1" x14ac:dyDescent="0.2">
      <c r="B379" s="71"/>
      <c r="C379" s="71"/>
      <c r="D379" s="71"/>
      <c r="E379" s="71"/>
      <c r="F379" s="71"/>
      <c r="G379" s="122"/>
      <c r="H379" s="122"/>
      <c r="I379" s="122"/>
      <c r="J379" s="122"/>
      <c r="K379" s="122"/>
      <c r="L379" s="122"/>
      <c r="M379" s="122"/>
    </row>
    <row r="380" spans="2:13" s="189" customFormat="1" x14ac:dyDescent="0.2">
      <c r="B380" s="71"/>
      <c r="C380" s="71"/>
      <c r="D380" s="71"/>
      <c r="E380" s="71"/>
      <c r="F380" s="71"/>
      <c r="G380" s="122"/>
      <c r="H380" s="122"/>
      <c r="I380" s="122"/>
      <c r="J380" s="122"/>
      <c r="K380" s="122"/>
      <c r="L380" s="122"/>
      <c r="M380" s="122"/>
    </row>
    <row r="381" spans="2:13" s="189" customFormat="1" x14ac:dyDescent="0.2">
      <c r="B381" s="71"/>
      <c r="C381" s="71"/>
      <c r="D381" s="71"/>
      <c r="E381" s="71"/>
      <c r="F381" s="71"/>
      <c r="G381" s="122"/>
      <c r="H381" s="122"/>
      <c r="I381" s="122"/>
      <c r="J381" s="122"/>
      <c r="K381" s="122"/>
      <c r="L381" s="122"/>
      <c r="M381" s="122"/>
    </row>
    <row r="382" spans="2:13" s="189" customFormat="1" x14ac:dyDescent="0.2">
      <c r="B382" s="71"/>
      <c r="C382" s="71"/>
      <c r="D382" s="71"/>
      <c r="E382" s="71"/>
      <c r="F382" s="71"/>
      <c r="G382" s="122"/>
      <c r="H382" s="122"/>
      <c r="I382" s="122"/>
      <c r="J382" s="122"/>
      <c r="K382" s="122"/>
      <c r="L382" s="122"/>
      <c r="M382" s="122"/>
    </row>
    <row r="383" spans="2:13" s="189" customFormat="1" x14ac:dyDescent="0.2">
      <c r="B383" s="71"/>
      <c r="C383" s="71"/>
      <c r="D383" s="71"/>
      <c r="E383" s="71"/>
      <c r="F383" s="71"/>
      <c r="G383" s="122"/>
      <c r="H383" s="122"/>
      <c r="I383" s="122"/>
      <c r="J383" s="122"/>
      <c r="K383" s="122"/>
      <c r="L383" s="122"/>
      <c r="M383" s="122"/>
    </row>
    <row r="384" spans="2:13" s="189" customFormat="1" x14ac:dyDescent="0.2">
      <c r="B384" s="71"/>
      <c r="C384" s="71"/>
      <c r="D384" s="71"/>
      <c r="E384" s="71"/>
      <c r="F384" s="71"/>
      <c r="G384" s="122"/>
      <c r="H384" s="122"/>
      <c r="I384" s="122"/>
      <c r="J384" s="122"/>
      <c r="K384" s="122"/>
      <c r="L384" s="122"/>
      <c r="M384" s="122"/>
    </row>
    <row r="385" spans="2:13" s="189" customFormat="1" x14ac:dyDescent="0.2">
      <c r="B385" s="71"/>
      <c r="C385" s="71"/>
      <c r="D385" s="71"/>
      <c r="E385" s="71"/>
      <c r="F385" s="71"/>
      <c r="G385" s="122"/>
      <c r="H385" s="122"/>
      <c r="I385" s="122"/>
      <c r="J385" s="122"/>
      <c r="K385" s="122"/>
      <c r="L385" s="122"/>
      <c r="M385" s="122"/>
    </row>
    <row r="386" spans="2:13" s="189" customFormat="1" x14ac:dyDescent="0.2">
      <c r="B386" s="71"/>
      <c r="C386" s="71"/>
      <c r="D386" s="71"/>
      <c r="E386" s="71"/>
      <c r="F386" s="71"/>
      <c r="G386" s="122"/>
      <c r="H386" s="122"/>
      <c r="I386" s="122"/>
      <c r="J386" s="122"/>
      <c r="K386" s="122"/>
      <c r="L386" s="122"/>
      <c r="M386" s="122"/>
    </row>
    <row r="387" spans="2:13" s="189" customFormat="1" x14ac:dyDescent="0.2">
      <c r="B387" s="71"/>
      <c r="C387" s="71"/>
      <c r="D387" s="71"/>
      <c r="E387" s="71"/>
      <c r="F387" s="71"/>
      <c r="G387" s="122"/>
      <c r="H387" s="122"/>
      <c r="I387" s="122"/>
      <c r="J387" s="122"/>
      <c r="K387" s="122"/>
      <c r="L387" s="122"/>
      <c r="M387" s="122"/>
    </row>
    <row r="388" spans="2:13" s="189" customFormat="1" x14ac:dyDescent="0.2">
      <c r="B388" s="71"/>
      <c r="C388" s="71"/>
      <c r="D388" s="71"/>
      <c r="E388" s="71"/>
      <c r="F388" s="71"/>
      <c r="G388" s="122"/>
      <c r="H388" s="122"/>
      <c r="I388" s="122"/>
      <c r="J388" s="122"/>
      <c r="K388" s="122"/>
      <c r="L388" s="122"/>
      <c r="M388" s="122"/>
    </row>
    <row r="389" spans="2:13" s="189" customFormat="1" x14ac:dyDescent="0.2">
      <c r="B389" s="71"/>
      <c r="C389" s="71"/>
      <c r="D389" s="71"/>
      <c r="E389" s="71"/>
      <c r="F389" s="71"/>
      <c r="G389" s="122"/>
      <c r="H389" s="122"/>
      <c r="I389" s="122"/>
      <c r="J389" s="122"/>
      <c r="K389" s="122"/>
      <c r="L389" s="122"/>
      <c r="M389" s="122"/>
    </row>
    <row r="390" spans="2:13" s="189" customFormat="1" x14ac:dyDescent="0.2">
      <c r="B390" s="71"/>
      <c r="C390" s="71"/>
      <c r="D390" s="71"/>
      <c r="E390" s="71"/>
      <c r="F390" s="71"/>
      <c r="G390" s="122"/>
      <c r="H390" s="122"/>
      <c r="I390" s="122"/>
      <c r="J390" s="122"/>
      <c r="K390" s="122"/>
      <c r="L390" s="122"/>
      <c r="M390" s="122"/>
    </row>
    <row r="391" spans="2:13" s="189" customFormat="1" x14ac:dyDescent="0.2">
      <c r="B391" s="71"/>
      <c r="C391" s="71"/>
      <c r="D391" s="71"/>
      <c r="E391" s="71"/>
      <c r="F391" s="71"/>
      <c r="G391" s="122"/>
      <c r="H391" s="122"/>
      <c r="I391" s="122"/>
      <c r="J391" s="122"/>
      <c r="K391" s="122"/>
      <c r="L391" s="122"/>
      <c r="M391" s="122"/>
    </row>
    <row r="392" spans="2:13" s="189" customFormat="1" x14ac:dyDescent="0.2">
      <c r="B392" s="71"/>
      <c r="C392" s="71"/>
      <c r="D392" s="71"/>
      <c r="E392" s="71"/>
      <c r="F392" s="71"/>
      <c r="G392" s="122"/>
      <c r="H392" s="122"/>
      <c r="I392" s="122"/>
      <c r="J392" s="122"/>
      <c r="K392" s="122"/>
      <c r="L392" s="122"/>
      <c r="M392" s="122"/>
    </row>
    <row r="393" spans="2:13" s="189" customFormat="1" x14ac:dyDescent="0.2">
      <c r="B393" s="71"/>
      <c r="C393" s="71"/>
      <c r="D393" s="71"/>
      <c r="E393" s="71"/>
      <c r="F393" s="71"/>
      <c r="G393" s="122"/>
      <c r="H393" s="122"/>
      <c r="I393" s="122"/>
      <c r="J393" s="122"/>
      <c r="K393" s="122"/>
      <c r="L393" s="122"/>
      <c r="M393" s="122"/>
    </row>
    <row r="394" spans="2:13" s="189" customFormat="1" x14ac:dyDescent="0.2">
      <c r="B394" s="71"/>
      <c r="C394" s="71"/>
      <c r="D394" s="71"/>
      <c r="E394" s="71"/>
      <c r="F394" s="71"/>
      <c r="G394" s="122"/>
      <c r="H394" s="122"/>
      <c r="I394" s="122"/>
      <c r="J394" s="122"/>
      <c r="K394" s="122"/>
      <c r="L394" s="122"/>
      <c r="M394" s="122"/>
    </row>
    <row r="395" spans="2:13" s="189" customFormat="1" x14ac:dyDescent="0.2">
      <c r="B395" s="71"/>
      <c r="C395" s="71"/>
      <c r="D395" s="71"/>
      <c r="E395" s="71"/>
      <c r="F395" s="71"/>
      <c r="G395" s="122"/>
      <c r="H395" s="122"/>
      <c r="I395" s="122"/>
      <c r="J395" s="122"/>
      <c r="K395" s="122"/>
      <c r="L395" s="122"/>
      <c r="M395" s="122"/>
    </row>
    <row r="396" spans="2:13" s="189" customFormat="1" x14ac:dyDescent="0.2">
      <c r="B396" s="71"/>
      <c r="C396" s="71"/>
      <c r="D396" s="71"/>
      <c r="E396" s="71"/>
      <c r="F396" s="71"/>
      <c r="G396" s="122"/>
      <c r="H396" s="122"/>
      <c r="I396" s="122"/>
      <c r="J396" s="122"/>
      <c r="K396" s="122"/>
      <c r="L396" s="122"/>
      <c r="M396" s="122"/>
    </row>
    <row r="397" spans="2:13" s="189" customFormat="1" x14ac:dyDescent="0.2">
      <c r="B397" s="71"/>
      <c r="C397" s="71"/>
      <c r="D397" s="71"/>
      <c r="E397" s="71"/>
      <c r="F397" s="71"/>
      <c r="G397" s="122"/>
      <c r="H397" s="122"/>
      <c r="I397" s="122"/>
      <c r="J397" s="122"/>
      <c r="K397" s="122"/>
      <c r="L397" s="122"/>
      <c r="M397" s="122"/>
    </row>
    <row r="398" spans="2:13" s="189" customFormat="1" x14ac:dyDescent="0.2">
      <c r="B398" s="71"/>
      <c r="C398" s="71"/>
      <c r="D398" s="71"/>
      <c r="E398" s="71"/>
      <c r="F398" s="71"/>
      <c r="G398" s="122"/>
      <c r="H398" s="122"/>
      <c r="I398" s="122"/>
      <c r="J398" s="122"/>
      <c r="K398" s="122"/>
      <c r="L398" s="122"/>
      <c r="M398" s="122"/>
    </row>
    <row r="399" spans="2:13" s="189" customFormat="1" x14ac:dyDescent="0.2">
      <c r="B399" s="71"/>
      <c r="C399" s="71"/>
      <c r="D399" s="71"/>
      <c r="E399" s="71"/>
      <c r="F399" s="71"/>
      <c r="G399" s="122"/>
      <c r="H399" s="122"/>
      <c r="I399" s="122"/>
      <c r="J399" s="122"/>
      <c r="K399" s="122"/>
      <c r="L399" s="122"/>
      <c r="M399" s="122"/>
    </row>
    <row r="400" spans="2:13" s="189" customFormat="1" x14ac:dyDescent="0.2">
      <c r="B400" s="71"/>
      <c r="C400" s="71"/>
      <c r="D400" s="71"/>
      <c r="E400" s="71"/>
      <c r="F400" s="71"/>
      <c r="G400" s="122"/>
      <c r="H400" s="122"/>
      <c r="I400" s="122"/>
      <c r="J400" s="122"/>
      <c r="K400" s="122"/>
      <c r="L400" s="122"/>
      <c r="M400" s="122"/>
    </row>
    <row r="401" spans="2:13" s="189" customFormat="1" x14ac:dyDescent="0.2">
      <c r="B401" s="71"/>
      <c r="C401" s="71"/>
      <c r="D401" s="71"/>
      <c r="E401" s="71"/>
      <c r="F401" s="71"/>
      <c r="G401" s="122"/>
      <c r="H401" s="122"/>
      <c r="I401" s="122"/>
      <c r="J401" s="122"/>
      <c r="K401" s="122"/>
      <c r="L401" s="122"/>
      <c r="M401" s="122"/>
    </row>
    <row r="402" spans="2:13" s="189" customFormat="1" x14ac:dyDescent="0.2">
      <c r="B402" s="71"/>
      <c r="C402" s="71"/>
      <c r="D402" s="71"/>
      <c r="E402" s="71"/>
      <c r="F402" s="71"/>
      <c r="G402" s="122"/>
      <c r="H402" s="122"/>
      <c r="I402" s="122"/>
      <c r="J402" s="122"/>
      <c r="K402" s="122"/>
      <c r="L402" s="122"/>
      <c r="M402" s="122"/>
    </row>
    <row r="403" spans="2:13" s="189" customFormat="1" x14ac:dyDescent="0.2">
      <c r="B403" s="71"/>
      <c r="C403" s="71"/>
      <c r="D403" s="71"/>
      <c r="E403" s="71"/>
      <c r="F403" s="71"/>
      <c r="G403" s="122"/>
      <c r="H403" s="122"/>
      <c r="I403" s="122"/>
      <c r="J403" s="122"/>
      <c r="K403" s="122"/>
      <c r="L403" s="122"/>
      <c r="M403" s="122"/>
    </row>
    <row r="404" spans="2:13" s="189" customFormat="1" x14ac:dyDescent="0.2">
      <c r="B404" s="71"/>
      <c r="C404" s="71"/>
      <c r="D404" s="71"/>
      <c r="E404" s="71"/>
      <c r="F404" s="71"/>
      <c r="G404" s="122"/>
      <c r="H404" s="122"/>
      <c r="I404" s="122"/>
      <c r="J404" s="122"/>
      <c r="K404" s="122"/>
      <c r="L404" s="122"/>
      <c r="M404" s="122"/>
    </row>
    <row r="405" spans="2:13" s="189" customFormat="1" x14ac:dyDescent="0.2">
      <c r="B405" s="71"/>
      <c r="C405" s="71"/>
      <c r="D405" s="71"/>
      <c r="E405" s="71"/>
      <c r="F405" s="71"/>
      <c r="G405" s="122"/>
      <c r="H405" s="122"/>
      <c r="I405" s="122"/>
      <c r="J405" s="122"/>
      <c r="K405" s="122"/>
      <c r="L405" s="122"/>
      <c r="M405" s="122"/>
    </row>
    <row r="406" spans="2:13" s="189" customFormat="1" x14ac:dyDescent="0.2">
      <c r="B406" s="71"/>
      <c r="C406" s="71"/>
      <c r="D406" s="71"/>
      <c r="E406" s="71"/>
      <c r="F406" s="71"/>
      <c r="G406" s="122"/>
      <c r="H406" s="122"/>
      <c r="I406" s="122"/>
      <c r="J406" s="122"/>
      <c r="K406" s="122"/>
      <c r="L406" s="122"/>
      <c r="M406" s="122"/>
    </row>
    <row r="407" spans="2:13" s="189" customFormat="1" x14ac:dyDescent="0.2">
      <c r="B407" s="71"/>
      <c r="C407" s="71"/>
      <c r="D407" s="71"/>
      <c r="E407" s="71"/>
      <c r="F407" s="71"/>
      <c r="G407" s="122"/>
      <c r="H407" s="122"/>
      <c r="I407" s="122"/>
      <c r="J407" s="122"/>
      <c r="K407" s="122"/>
      <c r="L407" s="122"/>
      <c r="M407" s="122"/>
    </row>
    <row r="408" spans="2:13" s="189" customFormat="1" x14ac:dyDescent="0.2">
      <c r="B408" s="71"/>
      <c r="C408" s="71"/>
      <c r="D408" s="71"/>
      <c r="E408" s="71"/>
      <c r="F408" s="71"/>
      <c r="G408" s="122"/>
      <c r="H408" s="122"/>
      <c r="I408" s="122"/>
      <c r="J408" s="122"/>
      <c r="K408" s="122"/>
      <c r="L408" s="122"/>
      <c r="M408" s="122"/>
    </row>
    <row r="409" spans="2:13" s="189" customFormat="1" x14ac:dyDescent="0.2">
      <c r="B409" s="71"/>
      <c r="C409" s="71"/>
      <c r="D409" s="71"/>
      <c r="E409" s="71"/>
      <c r="F409" s="71"/>
      <c r="G409" s="122"/>
      <c r="H409" s="122"/>
      <c r="I409" s="122"/>
      <c r="J409" s="122"/>
      <c r="K409" s="122"/>
      <c r="L409" s="122"/>
      <c r="M409" s="122"/>
    </row>
    <row r="410" spans="2:13" s="189" customFormat="1" x14ac:dyDescent="0.2">
      <c r="B410" s="71"/>
      <c r="C410" s="71"/>
      <c r="D410" s="71"/>
      <c r="E410" s="71"/>
      <c r="F410" s="71"/>
      <c r="G410" s="122"/>
      <c r="H410" s="122"/>
      <c r="I410" s="122"/>
      <c r="J410" s="122"/>
      <c r="K410" s="122"/>
      <c r="L410" s="122"/>
      <c r="M410" s="122"/>
    </row>
    <row r="411" spans="2:13" s="189" customFormat="1" x14ac:dyDescent="0.2">
      <c r="B411" s="71"/>
      <c r="C411" s="71"/>
      <c r="D411" s="71"/>
      <c r="E411" s="71"/>
      <c r="F411" s="71"/>
      <c r="G411" s="122"/>
      <c r="H411" s="122"/>
      <c r="I411" s="122"/>
      <c r="J411" s="122"/>
      <c r="K411" s="122"/>
      <c r="L411" s="122"/>
      <c r="M411" s="122"/>
    </row>
    <row r="412" spans="2:13" s="189" customFormat="1" x14ac:dyDescent="0.2">
      <c r="B412" s="71"/>
      <c r="C412" s="71"/>
      <c r="D412" s="71"/>
      <c r="E412" s="71"/>
      <c r="F412" s="71"/>
      <c r="G412" s="122"/>
      <c r="H412" s="122"/>
      <c r="I412" s="122"/>
      <c r="J412" s="122"/>
      <c r="K412" s="122"/>
      <c r="L412" s="122"/>
      <c r="M412" s="122"/>
    </row>
    <row r="413" spans="2:13" s="189" customFormat="1" x14ac:dyDescent="0.2">
      <c r="B413" s="71"/>
      <c r="C413" s="71"/>
      <c r="D413" s="71"/>
      <c r="E413" s="71"/>
      <c r="F413" s="71"/>
      <c r="G413" s="122"/>
      <c r="H413" s="122"/>
      <c r="I413" s="122"/>
      <c r="J413" s="122"/>
      <c r="K413" s="122"/>
      <c r="L413" s="122"/>
      <c r="M413" s="122"/>
    </row>
    <row r="414" spans="2:13" s="189" customFormat="1" x14ac:dyDescent="0.2">
      <c r="B414" s="71"/>
      <c r="C414" s="71"/>
      <c r="D414" s="71"/>
      <c r="E414" s="71"/>
      <c r="F414" s="71"/>
      <c r="G414" s="122"/>
      <c r="H414" s="122"/>
      <c r="I414" s="122"/>
      <c r="J414" s="122"/>
      <c r="K414" s="122"/>
      <c r="L414" s="122"/>
      <c r="M414" s="122"/>
    </row>
    <row r="415" spans="2:13" s="189" customFormat="1" x14ac:dyDescent="0.2">
      <c r="B415" s="71"/>
      <c r="C415" s="71"/>
      <c r="D415" s="71"/>
      <c r="E415" s="71"/>
      <c r="F415" s="71"/>
      <c r="G415" s="122"/>
      <c r="H415" s="122"/>
      <c r="I415" s="122"/>
      <c r="J415" s="122"/>
      <c r="K415" s="122"/>
      <c r="L415" s="122"/>
      <c r="M415" s="122"/>
    </row>
    <row r="416" spans="2:13" s="189" customFormat="1" x14ac:dyDescent="0.2">
      <c r="B416" s="71"/>
      <c r="C416" s="71"/>
      <c r="D416" s="71"/>
      <c r="E416" s="71"/>
      <c r="F416" s="71"/>
      <c r="G416" s="122"/>
      <c r="H416" s="122"/>
      <c r="I416" s="122"/>
      <c r="J416" s="122"/>
      <c r="K416" s="122"/>
      <c r="L416" s="122"/>
      <c r="M416" s="122"/>
    </row>
    <row r="417" spans="2:13" s="189" customFormat="1" x14ac:dyDescent="0.2">
      <c r="B417" s="71"/>
      <c r="C417" s="71"/>
      <c r="D417" s="71"/>
      <c r="E417" s="71"/>
      <c r="F417" s="71"/>
      <c r="G417" s="122"/>
      <c r="H417" s="122"/>
      <c r="I417" s="122"/>
      <c r="J417" s="122"/>
      <c r="K417" s="122"/>
      <c r="L417" s="122"/>
      <c r="M417" s="122"/>
    </row>
    <row r="418" spans="2:13" s="189" customFormat="1" x14ac:dyDescent="0.2">
      <c r="B418" s="71"/>
      <c r="C418" s="71"/>
      <c r="D418" s="71"/>
      <c r="E418" s="71"/>
      <c r="F418" s="71"/>
      <c r="G418" s="122"/>
      <c r="H418" s="122"/>
      <c r="I418" s="122"/>
      <c r="J418" s="122"/>
      <c r="K418" s="122"/>
      <c r="L418" s="122"/>
      <c r="M418" s="122"/>
    </row>
    <row r="419" spans="2:13" s="189" customFormat="1" x14ac:dyDescent="0.2">
      <c r="B419" s="71"/>
      <c r="C419" s="71"/>
      <c r="D419" s="71"/>
      <c r="E419" s="71"/>
      <c r="F419" s="71"/>
      <c r="G419" s="122"/>
      <c r="H419" s="122"/>
      <c r="I419" s="122"/>
      <c r="J419" s="122"/>
      <c r="K419" s="122"/>
      <c r="L419" s="122"/>
      <c r="M419" s="122"/>
    </row>
    <row r="420" spans="2:13" s="189" customFormat="1" x14ac:dyDescent="0.2">
      <c r="B420" s="71"/>
      <c r="C420" s="71"/>
      <c r="D420" s="71"/>
      <c r="E420" s="71"/>
      <c r="F420" s="71"/>
      <c r="G420" s="122"/>
      <c r="H420" s="122"/>
      <c r="I420" s="122"/>
      <c r="J420" s="122"/>
      <c r="K420" s="122"/>
      <c r="L420" s="122"/>
      <c r="M420" s="122"/>
    </row>
    <row r="421" spans="2:13" s="189" customFormat="1" x14ac:dyDescent="0.2">
      <c r="B421" s="71"/>
      <c r="C421" s="71"/>
      <c r="D421" s="71"/>
      <c r="E421" s="71"/>
      <c r="F421" s="71"/>
      <c r="G421" s="122"/>
      <c r="H421" s="122"/>
      <c r="I421" s="122"/>
      <c r="J421" s="122"/>
      <c r="K421" s="122"/>
      <c r="L421" s="122"/>
      <c r="M421" s="122"/>
    </row>
    <row r="422" spans="2:13" s="189" customFormat="1" x14ac:dyDescent="0.2">
      <c r="B422" s="71"/>
      <c r="C422" s="71"/>
      <c r="D422" s="71"/>
      <c r="E422" s="71"/>
      <c r="F422" s="71"/>
      <c r="G422" s="122"/>
      <c r="H422" s="122"/>
      <c r="I422" s="122"/>
      <c r="J422" s="122"/>
      <c r="K422" s="122"/>
      <c r="L422" s="122"/>
      <c r="M422" s="122"/>
    </row>
    <row r="423" spans="2:13" s="189" customFormat="1" x14ac:dyDescent="0.2">
      <c r="B423" s="71"/>
      <c r="C423" s="71"/>
      <c r="D423" s="71"/>
      <c r="E423" s="71"/>
      <c r="F423" s="71"/>
      <c r="G423" s="122"/>
      <c r="H423" s="122"/>
      <c r="I423" s="122"/>
      <c r="J423" s="122"/>
      <c r="K423" s="122"/>
      <c r="L423" s="122"/>
      <c r="M423" s="122"/>
    </row>
    <row r="424" spans="2:13" s="189" customFormat="1" x14ac:dyDescent="0.2">
      <c r="B424" s="71"/>
      <c r="C424" s="71"/>
      <c r="D424" s="71"/>
      <c r="E424" s="71"/>
      <c r="F424" s="71"/>
      <c r="G424" s="122"/>
      <c r="H424" s="122"/>
      <c r="I424" s="122"/>
      <c r="J424" s="122"/>
      <c r="K424" s="122"/>
      <c r="L424" s="122"/>
      <c r="M424" s="122"/>
    </row>
    <row r="425" spans="2:13" s="189" customFormat="1" x14ac:dyDescent="0.2">
      <c r="B425" s="71"/>
      <c r="C425" s="71"/>
      <c r="D425" s="71"/>
      <c r="E425" s="71"/>
      <c r="F425" s="71"/>
      <c r="G425" s="122"/>
      <c r="H425" s="122"/>
      <c r="I425" s="122"/>
      <c r="J425" s="122"/>
      <c r="K425" s="122"/>
      <c r="L425" s="122"/>
      <c r="M425" s="122"/>
    </row>
    <row r="426" spans="2:13" s="189" customFormat="1" x14ac:dyDescent="0.2">
      <c r="B426" s="71"/>
      <c r="C426" s="71"/>
      <c r="D426" s="71"/>
      <c r="E426" s="71"/>
      <c r="F426" s="71"/>
      <c r="G426" s="122"/>
      <c r="H426" s="122"/>
      <c r="I426" s="122"/>
      <c r="J426" s="122"/>
      <c r="K426" s="122"/>
      <c r="L426" s="122"/>
      <c r="M426" s="122"/>
    </row>
    <row r="427" spans="2:13" s="189" customFormat="1" x14ac:dyDescent="0.2">
      <c r="B427" s="71"/>
      <c r="C427" s="71"/>
      <c r="D427" s="71"/>
      <c r="E427" s="71"/>
      <c r="F427" s="71"/>
      <c r="G427" s="122"/>
      <c r="H427" s="122"/>
      <c r="I427" s="122"/>
      <c r="J427" s="122"/>
      <c r="K427" s="122"/>
      <c r="L427" s="122"/>
      <c r="M427" s="122"/>
    </row>
    <row r="428" spans="2:13" s="189" customFormat="1" x14ac:dyDescent="0.2">
      <c r="B428" s="71"/>
      <c r="C428" s="71"/>
      <c r="D428" s="71"/>
      <c r="E428" s="71"/>
      <c r="F428" s="71"/>
      <c r="G428" s="122"/>
      <c r="H428" s="122"/>
      <c r="I428" s="122"/>
      <c r="J428" s="122"/>
      <c r="K428" s="122"/>
      <c r="L428" s="122"/>
      <c r="M428" s="122"/>
    </row>
    <row r="429" spans="2:13" s="189" customFormat="1" x14ac:dyDescent="0.2">
      <c r="B429" s="71"/>
      <c r="C429" s="71"/>
      <c r="D429" s="71"/>
      <c r="E429" s="71"/>
      <c r="F429" s="71"/>
      <c r="G429" s="122"/>
      <c r="H429" s="122"/>
      <c r="I429" s="122"/>
      <c r="J429" s="122"/>
      <c r="K429" s="122"/>
      <c r="L429" s="122"/>
      <c r="M429" s="122"/>
    </row>
    <row r="430" spans="2:13" s="189" customFormat="1" x14ac:dyDescent="0.2">
      <c r="B430" s="71"/>
      <c r="C430" s="71"/>
      <c r="D430" s="71"/>
      <c r="E430" s="71"/>
      <c r="F430" s="71"/>
      <c r="G430" s="122"/>
      <c r="H430" s="122"/>
      <c r="I430" s="122"/>
      <c r="J430" s="122"/>
      <c r="K430" s="122"/>
      <c r="L430" s="122"/>
      <c r="M430" s="122"/>
    </row>
    <row r="431" spans="2:13" s="189" customFormat="1" x14ac:dyDescent="0.2">
      <c r="B431" s="71"/>
      <c r="C431" s="71"/>
      <c r="D431" s="71"/>
      <c r="E431" s="71"/>
      <c r="F431" s="71"/>
      <c r="G431" s="122"/>
      <c r="H431" s="122"/>
      <c r="I431" s="122"/>
      <c r="J431" s="122"/>
      <c r="K431" s="122"/>
      <c r="L431" s="122"/>
      <c r="M431" s="122"/>
    </row>
    <row r="432" spans="2:13" s="189" customFormat="1" x14ac:dyDescent="0.2">
      <c r="B432" s="71"/>
      <c r="C432" s="71"/>
      <c r="D432" s="71"/>
      <c r="E432" s="71"/>
      <c r="F432" s="71"/>
      <c r="G432" s="122"/>
      <c r="H432" s="122"/>
      <c r="I432" s="122"/>
      <c r="J432" s="122"/>
      <c r="K432" s="122"/>
      <c r="L432" s="122"/>
      <c r="M432" s="122"/>
    </row>
    <row r="433" spans="2:13" s="189" customFormat="1" x14ac:dyDescent="0.2">
      <c r="B433" s="71"/>
      <c r="C433" s="71"/>
      <c r="D433" s="71"/>
      <c r="E433" s="71"/>
      <c r="F433" s="71"/>
      <c r="G433" s="122"/>
      <c r="H433" s="122"/>
      <c r="I433" s="122"/>
      <c r="J433" s="122"/>
      <c r="K433" s="122"/>
      <c r="L433" s="122"/>
      <c r="M433" s="122"/>
    </row>
    <row r="434" spans="2:13" s="189" customFormat="1" x14ac:dyDescent="0.2">
      <c r="B434" s="71"/>
      <c r="C434" s="71"/>
      <c r="D434" s="71"/>
      <c r="E434" s="71"/>
      <c r="F434" s="71"/>
      <c r="G434" s="122"/>
      <c r="H434" s="122"/>
      <c r="I434" s="122"/>
      <c r="J434" s="122"/>
      <c r="K434" s="122"/>
      <c r="L434" s="122"/>
      <c r="M434" s="122"/>
    </row>
    <row r="435" spans="2:13" s="189" customFormat="1" x14ac:dyDescent="0.2">
      <c r="B435" s="71"/>
      <c r="C435" s="71"/>
      <c r="D435" s="71"/>
      <c r="E435" s="71"/>
      <c r="F435" s="71"/>
      <c r="G435" s="122"/>
      <c r="H435" s="122"/>
      <c r="I435" s="122"/>
      <c r="J435" s="122"/>
      <c r="K435" s="122"/>
      <c r="L435" s="122"/>
      <c r="M435" s="122"/>
    </row>
    <row r="436" spans="2:13" s="189" customFormat="1" x14ac:dyDescent="0.2">
      <c r="B436" s="71"/>
      <c r="C436" s="71"/>
      <c r="D436" s="71"/>
      <c r="E436" s="71"/>
      <c r="F436" s="71"/>
      <c r="G436" s="122"/>
      <c r="H436" s="122"/>
      <c r="I436" s="122"/>
      <c r="J436" s="122"/>
      <c r="K436" s="122"/>
      <c r="L436" s="122"/>
      <c r="M436" s="122"/>
    </row>
    <row r="437" spans="2:13" s="189" customFormat="1" x14ac:dyDescent="0.2">
      <c r="B437" s="71"/>
      <c r="C437" s="71"/>
      <c r="D437" s="71"/>
      <c r="E437" s="71"/>
      <c r="F437" s="71"/>
      <c r="G437" s="122"/>
      <c r="H437" s="122"/>
      <c r="I437" s="122"/>
      <c r="J437" s="122"/>
      <c r="K437" s="122"/>
      <c r="L437" s="122"/>
      <c r="M437" s="122"/>
    </row>
    <row r="438" spans="2:13" s="189" customFormat="1" x14ac:dyDescent="0.2">
      <c r="B438" s="71"/>
      <c r="C438" s="71"/>
      <c r="D438" s="71"/>
      <c r="E438" s="71"/>
      <c r="F438" s="71"/>
      <c r="G438" s="122"/>
      <c r="H438" s="122"/>
      <c r="I438" s="122"/>
      <c r="J438" s="122"/>
      <c r="K438" s="122"/>
      <c r="L438" s="122"/>
      <c r="M438" s="122"/>
    </row>
    <row r="439" spans="2:13" s="189" customFormat="1" x14ac:dyDescent="0.2">
      <c r="B439" s="71"/>
      <c r="C439" s="71"/>
      <c r="D439" s="71"/>
      <c r="E439" s="71"/>
      <c r="F439" s="71"/>
      <c r="G439" s="122"/>
      <c r="H439" s="122"/>
      <c r="I439" s="122"/>
      <c r="J439" s="122"/>
      <c r="K439" s="122"/>
      <c r="L439" s="122"/>
      <c r="M439" s="122"/>
    </row>
    <row r="440" spans="2:13" s="189" customFormat="1" x14ac:dyDescent="0.2">
      <c r="B440" s="71"/>
      <c r="C440" s="71"/>
      <c r="D440" s="71"/>
      <c r="E440" s="71"/>
      <c r="F440" s="71"/>
      <c r="G440" s="122"/>
      <c r="H440" s="122"/>
      <c r="I440" s="122"/>
      <c r="J440" s="122"/>
      <c r="K440" s="122"/>
      <c r="L440" s="122"/>
      <c r="M440" s="122"/>
    </row>
    <row r="441" spans="2:13" s="189" customFormat="1" x14ac:dyDescent="0.2">
      <c r="B441" s="71"/>
      <c r="C441" s="71"/>
      <c r="D441" s="71"/>
      <c r="E441" s="71"/>
      <c r="F441" s="71"/>
      <c r="G441" s="122"/>
      <c r="H441" s="122"/>
      <c r="I441" s="122"/>
      <c r="J441" s="122"/>
      <c r="K441" s="122"/>
      <c r="L441" s="122"/>
      <c r="M441" s="122"/>
    </row>
    <row r="442" spans="2:13" s="189" customFormat="1" x14ac:dyDescent="0.2">
      <c r="B442" s="71"/>
      <c r="C442" s="71"/>
      <c r="D442" s="71"/>
      <c r="E442" s="71"/>
      <c r="F442" s="71"/>
      <c r="G442" s="122"/>
      <c r="H442" s="122"/>
      <c r="I442" s="122"/>
      <c r="J442" s="122"/>
      <c r="K442" s="122"/>
      <c r="L442" s="122"/>
      <c r="M442" s="122"/>
    </row>
    <row r="443" spans="2:13" s="189" customFormat="1" x14ac:dyDescent="0.2">
      <c r="B443" s="71"/>
      <c r="C443" s="71"/>
      <c r="D443" s="71"/>
      <c r="E443" s="71"/>
      <c r="F443" s="71"/>
      <c r="G443" s="122"/>
      <c r="H443" s="122"/>
      <c r="I443" s="122"/>
      <c r="J443" s="122"/>
      <c r="K443" s="122"/>
      <c r="L443" s="122"/>
      <c r="M443" s="122"/>
    </row>
    <row r="444" spans="2:13" s="189" customFormat="1" x14ac:dyDescent="0.2">
      <c r="B444" s="71"/>
      <c r="C444" s="71"/>
      <c r="D444" s="71"/>
      <c r="E444" s="71"/>
      <c r="F444" s="71"/>
      <c r="G444" s="122"/>
      <c r="H444" s="122"/>
      <c r="I444" s="122"/>
      <c r="J444" s="122"/>
      <c r="K444" s="122"/>
      <c r="L444" s="122"/>
      <c r="M444" s="122"/>
    </row>
    <row r="445" spans="2:13" s="189" customFormat="1" x14ac:dyDescent="0.2">
      <c r="B445" s="71"/>
      <c r="C445" s="71"/>
      <c r="D445" s="71"/>
      <c r="E445" s="71"/>
      <c r="F445" s="71"/>
      <c r="G445" s="122"/>
      <c r="H445" s="122"/>
      <c r="I445" s="122"/>
      <c r="J445" s="122"/>
      <c r="K445" s="122"/>
      <c r="L445" s="122"/>
      <c r="M445" s="122"/>
    </row>
    <row r="446" spans="2:13" s="189" customFormat="1" x14ac:dyDescent="0.2">
      <c r="B446" s="71"/>
      <c r="C446" s="71"/>
      <c r="D446" s="71"/>
      <c r="E446" s="71"/>
      <c r="F446" s="71"/>
      <c r="G446" s="122"/>
      <c r="H446" s="122"/>
      <c r="I446" s="122"/>
      <c r="J446" s="122"/>
      <c r="K446" s="122"/>
      <c r="L446" s="122"/>
      <c r="M446" s="122"/>
    </row>
    <row r="447" spans="2:13" s="189" customFormat="1" x14ac:dyDescent="0.2">
      <c r="B447" s="71"/>
      <c r="C447" s="71"/>
      <c r="D447" s="71"/>
      <c r="E447" s="71"/>
      <c r="F447" s="71"/>
      <c r="G447" s="122"/>
      <c r="H447" s="122"/>
      <c r="I447" s="122"/>
      <c r="J447" s="122"/>
      <c r="K447" s="122"/>
      <c r="L447" s="122"/>
      <c r="M447" s="122"/>
    </row>
    <row r="448" spans="2:13" s="189" customFormat="1" x14ac:dyDescent="0.2">
      <c r="B448" s="71"/>
      <c r="C448" s="71"/>
      <c r="D448" s="71"/>
      <c r="E448" s="71"/>
      <c r="F448" s="71"/>
      <c r="G448" s="122"/>
      <c r="H448" s="122"/>
      <c r="I448" s="122"/>
      <c r="J448" s="122"/>
      <c r="K448" s="122"/>
      <c r="L448" s="122"/>
      <c r="M448" s="122"/>
    </row>
    <row r="449" spans="2:13" s="189" customFormat="1" x14ac:dyDescent="0.2">
      <c r="B449" s="71"/>
      <c r="C449" s="71"/>
      <c r="D449" s="71"/>
      <c r="E449" s="71"/>
      <c r="F449" s="71"/>
      <c r="G449" s="122"/>
      <c r="H449" s="122"/>
      <c r="I449" s="122"/>
      <c r="J449" s="122"/>
      <c r="K449" s="122"/>
      <c r="L449" s="122"/>
      <c r="M449" s="122"/>
    </row>
    <row r="450" spans="2:13" s="189" customFormat="1" x14ac:dyDescent="0.2">
      <c r="B450" s="71"/>
      <c r="C450" s="71"/>
      <c r="D450" s="71"/>
      <c r="E450" s="71"/>
      <c r="F450" s="71"/>
      <c r="G450" s="122"/>
      <c r="H450" s="122"/>
      <c r="I450" s="122"/>
      <c r="J450" s="122"/>
      <c r="K450" s="122"/>
      <c r="L450" s="122"/>
      <c r="M450" s="122"/>
    </row>
    <row r="451" spans="2:13" s="189" customFormat="1" x14ac:dyDescent="0.2">
      <c r="B451" s="71"/>
      <c r="C451" s="71"/>
      <c r="D451" s="71"/>
      <c r="E451" s="71"/>
      <c r="F451" s="71"/>
      <c r="G451" s="122"/>
      <c r="H451" s="122"/>
      <c r="I451" s="122"/>
      <c r="J451" s="122"/>
      <c r="K451" s="122"/>
      <c r="L451" s="122"/>
      <c r="M451" s="122"/>
    </row>
    <row r="452" spans="2:13" s="189" customFormat="1" x14ac:dyDescent="0.2">
      <c r="B452" s="71"/>
      <c r="C452" s="71"/>
      <c r="D452" s="71"/>
      <c r="E452" s="71"/>
      <c r="F452" s="71"/>
      <c r="G452" s="122"/>
      <c r="H452" s="122"/>
      <c r="I452" s="122"/>
      <c r="J452" s="122"/>
      <c r="K452" s="122"/>
      <c r="L452" s="122"/>
      <c r="M452" s="122"/>
    </row>
    <row r="453" spans="2:13" s="189" customFormat="1" x14ac:dyDescent="0.2">
      <c r="B453" s="71"/>
      <c r="C453" s="71"/>
      <c r="D453" s="71"/>
      <c r="E453" s="71"/>
      <c r="F453" s="71"/>
      <c r="G453" s="122"/>
      <c r="H453" s="122"/>
      <c r="I453" s="122"/>
      <c r="J453" s="122"/>
      <c r="K453" s="122"/>
      <c r="L453" s="122"/>
      <c r="M453" s="122"/>
    </row>
    <row r="454" spans="2:13" s="189" customFormat="1" x14ac:dyDescent="0.2">
      <c r="B454" s="71"/>
      <c r="C454" s="71"/>
      <c r="D454" s="71"/>
      <c r="E454" s="71"/>
      <c r="F454" s="71"/>
      <c r="G454" s="122"/>
      <c r="H454" s="122"/>
      <c r="I454" s="122"/>
      <c r="J454" s="122"/>
      <c r="K454" s="122"/>
      <c r="L454" s="122"/>
      <c r="M454" s="122"/>
    </row>
    <row r="455" spans="2:13" s="189" customFormat="1" x14ac:dyDescent="0.2">
      <c r="B455" s="71"/>
      <c r="C455" s="71"/>
      <c r="D455" s="71"/>
      <c r="E455" s="71"/>
      <c r="F455" s="71"/>
      <c r="G455" s="122"/>
      <c r="H455" s="122"/>
      <c r="I455" s="122"/>
      <c r="J455" s="122"/>
      <c r="K455" s="122"/>
      <c r="L455" s="122"/>
      <c r="M455" s="122"/>
    </row>
    <row r="456" spans="2:13" s="189" customFormat="1" x14ac:dyDescent="0.2">
      <c r="B456" s="71"/>
      <c r="C456" s="71"/>
      <c r="D456" s="71"/>
      <c r="E456" s="71"/>
      <c r="F456" s="71"/>
      <c r="G456" s="122"/>
      <c r="H456" s="122"/>
      <c r="I456" s="122"/>
      <c r="J456" s="122"/>
      <c r="K456" s="122"/>
      <c r="L456" s="122"/>
      <c r="M456" s="122"/>
    </row>
    <row r="457" spans="2:13" s="189" customFormat="1" x14ac:dyDescent="0.2">
      <c r="B457" s="71"/>
      <c r="C457" s="71"/>
      <c r="D457" s="71"/>
      <c r="E457" s="71"/>
      <c r="F457" s="71"/>
      <c r="G457" s="122"/>
      <c r="H457" s="122"/>
      <c r="I457" s="122"/>
      <c r="J457" s="122"/>
      <c r="K457" s="122"/>
      <c r="L457" s="122"/>
      <c r="M457" s="122"/>
    </row>
    <row r="458" spans="2:13" s="189" customFormat="1" x14ac:dyDescent="0.2">
      <c r="B458" s="71"/>
      <c r="C458" s="71"/>
      <c r="D458" s="71"/>
      <c r="E458" s="71"/>
      <c r="F458" s="71"/>
      <c r="G458" s="122"/>
      <c r="H458" s="122"/>
      <c r="I458" s="122"/>
      <c r="J458" s="122"/>
      <c r="K458" s="122"/>
      <c r="L458" s="122"/>
      <c r="M458" s="122"/>
    </row>
    <row r="459" spans="2:13" s="189" customFormat="1" x14ac:dyDescent="0.2">
      <c r="B459" s="71"/>
      <c r="C459" s="71"/>
      <c r="D459" s="71"/>
      <c r="E459" s="71"/>
      <c r="F459" s="71"/>
      <c r="G459" s="122"/>
      <c r="H459" s="122"/>
      <c r="I459" s="122"/>
      <c r="J459" s="122"/>
      <c r="K459" s="122"/>
      <c r="L459" s="122"/>
      <c r="M459" s="122"/>
    </row>
    <row r="460" spans="2:13" s="189" customFormat="1" x14ac:dyDescent="0.2">
      <c r="B460" s="71"/>
      <c r="C460" s="71"/>
      <c r="D460" s="71"/>
      <c r="E460" s="71"/>
      <c r="F460" s="71"/>
      <c r="G460" s="122"/>
      <c r="H460" s="122"/>
      <c r="I460" s="122"/>
      <c r="J460" s="122"/>
      <c r="K460" s="122"/>
      <c r="L460" s="122"/>
      <c r="M460" s="122"/>
    </row>
    <row r="461" spans="2:13" s="189" customFormat="1" x14ac:dyDescent="0.2">
      <c r="B461" s="71"/>
      <c r="C461" s="71"/>
      <c r="D461" s="71"/>
      <c r="E461" s="71"/>
      <c r="F461" s="71"/>
      <c r="G461" s="122"/>
      <c r="H461" s="122"/>
      <c r="I461" s="122"/>
      <c r="J461" s="122"/>
      <c r="K461" s="122"/>
      <c r="L461" s="122"/>
      <c r="M461" s="122"/>
    </row>
    <row r="462" spans="2:13" s="189" customFormat="1" x14ac:dyDescent="0.2">
      <c r="B462" s="71"/>
      <c r="C462" s="71"/>
      <c r="D462" s="71"/>
      <c r="E462" s="71"/>
      <c r="F462" s="71"/>
      <c r="G462" s="122"/>
      <c r="H462" s="122"/>
      <c r="I462" s="122"/>
      <c r="J462" s="122"/>
      <c r="K462" s="122"/>
      <c r="L462" s="122"/>
      <c r="M462" s="122"/>
    </row>
    <row r="463" spans="2:13" s="189" customFormat="1" x14ac:dyDescent="0.2">
      <c r="B463" s="71"/>
      <c r="C463" s="71"/>
      <c r="D463" s="71"/>
      <c r="E463" s="71"/>
      <c r="F463" s="71"/>
      <c r="G463" s="122"/>
      <c r="H463" s="122"/>
      <c r="I463" s="122"/>
      <c r="J463" s="122"/>
      <c r="K463" s="122"/>
      <c r="L463" s="122"/>
      <c r="M463" s="122"/>
    </row>
    <row r="464" spans="2:13" s="189" customFormat="1" x14ac:dyDescent="0.2">
      <c r="B464" s="71"/>
      <c r="C464" s="71"/>
      <c r="D464" s="71"/>
      <c r="E464" s="71"/>
      <c r="F464" s="71"/>
      <c r="G464" s="122"/>
      <c r="H464" s="122"/>
      <c r="I464" s="122"/>
      <c r="J464" s="122"/>
      <c r="K464" s="122"/>
      <c r="L464" s="122"/>
      <c r="M464" s="122"/>
    </row>
    <row r="465" spans="2:13" s="189" customFormat="1" x14ac:dyDescent="0.2">
      <c r="B465" s="71"/>
      <c r="C465" s="71"/>
      <c r="D465" s="71"/>
      <c r="E465" s="71"/>
      <c r="F465" s="71"/>
      <c r="G465" s="122"/>
      <c r="H465" s="122"/>
      <c r="I465" s="122"/>
      <c r="J465" s="122"/>
      <c r="K465" s="122"/>
      <c r="L465" s="122"/>
      <c r="M465" s="122"/>
    </row>
    <row r="466" spans="2:13" s="189" customFormat="1" x14ac:dyDescent="0.2">
      <c r="B466" s="71"/>
      <c r="C466" s="71"/>
      <c r="D466" s="71"/>
      <c r="E466" s="71"/>
      <c r="F466" s="71"/>
      <c r="G466" s="122"/>
      <c r="H466" s="122"/>
      <c r="I466" s="122"/>
      <c r="J466" s="122"/>
      <c r="K466" s="122"/>
      <c r="L466" s="122"/>
      <c r="M466" s="122"/>
    </row>
    <row r="467" spans="2:13" s="189" customFormat="1" x14ac:dyDescent="0.2">
      <c r="B467" s="71"/>
      <c r="C467" s="71"/>
      <c r="D467" s="71"/>
      <c r="E467" s="71"/>
      <c r="F467" s="71"/>
      <c r="G467" s="122"/>
      <c r="H467" s="122"/>
      <c r="I467" s="122"/>
      <c r="J467" s="122"/>
      <c r="K467" s="122"/>
      <c r="L467" s="122"/>
      <c r="M467" s="122"/>
    </row>
    <row r="468" spans="2:13" s="189" customFormat="1" x14ac:dyDescent="0.2">
      <c r="B468" s="71"/>
      <c r="C468" s="71"/>
      <c r="D468" s="71"/>
      <c r="E468" s="71"/>
      <c r="F468" s="71"/>
      <c r="G468" s="122"/>
      <c r="H468" s="122"/>
      <c r="I468" s="122"/>
      <c r="J468" s="122"/>
      <c r="K468" s="122"/>
      <c r="L468" s="122"/>
      <c r="M468" s="122"/>
    </row>
    <row r="469" spans="2:13" s="189" customFormat="1" x14ac:dyDescent="0.2">
      <c r="B469" s="71"/>
      <c r="C469" s="71"/>
      <c r="D469" s="71"/>
      <c r="E469" s="71"/>
      <c r="F469" s="71"/>
      <c r="G469" s="122"/>
      <c r="H469" s="122"/>
      <c r="I469" s="122"/>
      <c r="J469" s="122"/>
      <c r="K469" s="122"/>
      <c r="L469" s="122"/>
      <c r="M469" s="122"/>
    </row>
    <row r="470" spans="2:13" s="189" customFormat="1" x14ac:dyDescent="0.2">
      <c r="B470" s="71"/>
      <c r="C470" s="71"/>
      <c r="D470" s="71"/>
      <c r="E470" s="71"/>
      <c r="F470" s="71"/>
      <c r="G470" s="122"/>
      <c r="H470" s="122"/>
      <c r="I470" s="122"/>
      <c r="J470" s="122"/>
      <c r="K470" s="122"/>
      <c r="L470" s="122"/>
      <c r="M470" s="122"/>
    </row>
    <row r="471" spans="2:13" s="189" customFormat="1" x14ac:dyDescent="0.2">
      <c r="B471" s="71"/>
      <c r="C471" s="71"/>
      <c r="D471" s="71"/>
      <c r="E471" s="71"/>
      <c r="F471" s="71"/>
      <c r="G471" s="122"/>
      <c r="H471" s="122"/>
      <c r="I471" s="122"/>
      <c r="J471" s="122"/>
      <c r="K471" s="122"/>
      <c r="L471" s="122"/>
      <c r="M471" s="122"/>
    </row>
    <row r="472" spans="2:13" s="189" customFormat="1" x14ac:dyDescent="0.2">
      <c r="B472" s="71"/>
      <c r="C472" s="71"/>
      <c r="D472" s="71"/>
      <c r="E472" s="71"/>
      <c r="F472" s="71"/>
      <c r="G472" s="122"/>
      <c r="H472" s="122"/>
      <c r="I472" s="122"/>
      <c r="J472" s="122"/>
      <c r="K472" s="122"/>
      <c r="L472" s="122"/>
      <c r="M472" s="122"/>
    </row>
    <row r="473" spans="2:13" s="189" customFormat="1" x14ac:dyDescent="0.2">
      <c r="B473" s="71"/>
      <c r="C473" s="71"/>
      <c r="D473" s="71"/>
      <c r="E473" s="71"/>
      <c r="F473" s="71"/>
      <c r="G473" s="122"/>
      <c r="H473" s="122"/>
      <c r="I473" s="122"/>
      <c r="J473" s="122"/>
      <c r="K473" s="122"/>
      <c r="L473" s="122"/>
      <c r="M473" s="122"/>
    </row>
    <row r="474" spans="2:13" s="189" customFormat="1" x14ac:dyDescent="0.2">
      <c r="B474" s="71"/>
      <c r="C474" s="71"/>
      <c r="D474" s="71"/>
      <c r="E474" s="71"/>
      <c r="F474" s="71"/>
      <c r="G474" s="122"/>
      <c r="H474" s="122"/>
      <c r="I474" s="122"/>
      <c r="J474" s="122"/>
      <c r="K474" s="122"/>
      <c r="L474" s="122"/>
      <c r="M474" s="122"/>
    </row>
    <row r="475" spans="2:13" s="189" customFormat="1" x14ac:dyDescent="0.2">
      <c r="B475" s="71"/>
      <c r="C475" s="71"/>
      <c r="D475" s="71"/>
      <c r="E475" s="71"/>
      <c r="F475" s="71"/>
      <c r="G475" s="122"/>
      <c r="H475" s="122"/>
      <c r="I475" s="122"/>
      <c r="J475" s="122"/>
      <c r="K475" s="122"/>
      <c r="L475" s="122"/>
      <c r="M475" s="122"/>
    </row>
    <row r="476" spans="2:13" s="189" customFormat="1" x14ac:dyDescent="0.2">
      <c r="B476" s="71"/>
      <c r="C476" s="71"/>
      <c r="D476" s="71"/>
      <c r="E476" s="71"/>
      <c r="F476" s="71"/>
      <c r="G476" s="122"/>
      <c r="H476" s="122"/>
      <c r="I476" s="122"/>
      <c r="J476" s="122"/>
      <c r="K476" s="122"/>
      <c r="L476" s="122"/>
      <c r="M476" s="122"/>
    </row>
    <row r="477" spans="2:13" s="189" customFormat="1" x14ac:dyDescent="0.2">
      <c r="B477" s="71"/>
      <c r="C477" s="71"/>
      <c r="D477" s="71"/>
      <c r="E477" s="71"/>
      <c r="F477" s="71"/>
      <c r="G477" s="122"/>
      <c r="H477" s="122"/>
      <c r="I477" s="122"/>
      <c r="J477" s="122"/>
      <c r="K477" s="122"/>
      <c r="L477" s="122"/>
      <c r="M477" s="122"/>
    </row>
    <row r="478" spans="2:13" s="189" customFormat="1" x14ac:dyDescent="0.2">
      <c r="B478" s="71"/>
      <c r="C478" s="71"/>
      <c r="D478" s="71"/>
      <c r="E478" s="71"/>
      <c r="F478" s="71"/>
      <c r="G478" s="122"/>
      <c r="H478" s="122"/>
      <c r="I478" s="122"/>
      <c r="J478" s="122"/>
      <c r="K478" s="122"/>
      <c r="L478" s="122"/>
      <c r="M478" s="122"/>
    </row>
    <row r="479" spans="2:13" s="189" customFormat="1" x14ac:dyDescent="0.2">
      <c r="B479" s="71"/>
      <c r="C479" s="71"/>
      <c r="D479" s="71"/>
      <c r="E479" s="71"/>
      <c r="F479" s="71"/>
      <c r="G479" s="122"/>
      <c r="H479" s="122"/>
      <c r="I479" s="122"/>
      <c r="J479" s="122"/>
      <c r="K479" s="122"/>
      <c r="L479" s="122"/>
      <c r="M479" s="122"/>
    </row>
    <row r="480" spans="2:13" s="189" customFormat="1" x14ac:dyDescent="0.2">
      <c r="B480" s="71"/>
      <c r="C480" s="71"/>
      <c r="D480" s="71"/>
      <c r="E480" s="71"/>
      <c r="F480" s="71"/>
      <c r="G480" s="122"/>
      <c r="H480" s="122"/>
      <c r="I480" s="122"/>
      <c r="J480" s="122"/>
      <c r="K480" s="122"/>
      <c r="L480" s="122"/>
      <c r="M480" s="122"/>
    </row>
    <row r="481" spans="2:13" s="189" customFormat="1" x14ac:dyDescent="0.2">
      <c r="B481" s="71"/>
      <c r="C481" s="71"/>
      <c r="D481" s="71"/>
      <c r="E481" s="71"/>
      <c r="F481" s="71"/>
      <c r="G481" s="122"/>
      <c r="H481" s="122"/>
      <c r="I481" s="122"/>
      <c r="J481" s="122"/>
      <c r="K481" s="122"/>
      <c r="L481" s="122"/>
      <c r="M481" s="122"/>
    </row>
    <row r="482" spans="2:13" s="189" customFormat="1" x14ac:dyDescent="0.2">
      <c r="B482" s="71"/>
      <c r="C482" s="71"/>
      <c r="D482" s="71"/>
      <c r="E482" s="71"/>
      <c r="F482" s="71"/>
      <c r="G482" s="122"/>
      <c r="H482" s="122"/>
      <c r="I482" s="122"/>
      <c r="J482" s="122"/>
      <c r="K482" s="122"/>
      <c r="L482" s="122"/>
      <c r="M482" s="122"/>
    </row>
    <row r="483" spans="2:13" s="189" customFormat="1" x14ac:dyDescent="0.2">
      <c r="B483" s="71"/>
      <c r="C483" s="71"/>
      <c r="D483" s="71"/>
      <c r="E483" s="71"/>
      <c r="F483" s="71"/>
      <c r="G483" s="122"/>
      <c r="H483" s="122"/>
      <c r="I483" s="122"/>
      <c r="J483" s="122"/>
      <c r="K483" s="122"/>
      <c r="L483" s="122"/>
      <c r="M483" s="122"/>
    </row>
    <row r="484" spans="2:13" s="189" customFormat="1" x14ac:dyDescent="0.2">
      <c r="B484" s="71"/>
      <c r="C484" s="71"/>
      <c r="D484" s="71"/>
      <c r="E484" s="71"/>
      <c r="F484" s="71"/>
      <c r="G484" s="122"/>
      <c r="H484" s="122"/>
      <c r="I484" s="122"/>
      <c r="J484" s="122"/>
      <c r="K484" s="122"/>
      <c r="L484" s="122"/>
      <c r="M484" s="122"/>
    </row>
    <row r="485" spans="2:13" s="189" customFormat="1" x14ac:dyDescent="0.2">
      <c r="B485" s="71"/>
      <c r="C485" s="71"/>
      <c r="D485" s="71"/>
      <c r="E485" s="71"/>
      <c r="F485" s="71"/>
      <c r="G485" s="122"/>
      <c r="H485" s="122"/>
      <c r="I485" s="122"/>
      <c r="J485" s="122"/>
      <c r="K485" s="122"/>
      <c r="L485" s="122"/>
      <c r="M485" s="122"/>
    </row>
    <row r="486" spans="2:13" s="189" customFormat="1" x14ac:dyDescent="0.2">
      <c r="B486" s="71"/>
      <c r="C486" s="71"/>
      <c r="D486" s="71"/>
      <c r="E486" s="71"/>
      <c r="F486" s="71"/>
      <c r="G486" s="122"/>
      <c r="H486" s="122"/>
      <c r="I486" s="122"/>
      <c r="J486" s="122"/>
      <c r="K486" s="122"/>
      <c r="L486" s="122"/>
      <c r="M486" s="122"/>
    </row>
    <row r="487" spans="2:13" s="189" customFormat="1" x14ac:dyDescent="0.2">
      <c r="B487" s="71"/>
      <c r="C487" s="71"/>
      <c r="D487" s="71"/>
      <c r="E487" s="71"/>
      <c r="F487" s="71"/>
      <c r="G487" s="122"/>
      <c r="H487" s="122"/>
      <c r="I487" s="122"/>
      <c r="J487" s="122"/>
      <c r="K487" s="122"/>
      <c r="L487" s="122"/>
      <c r="M487" s="122"/>
    </row>
    <row r="488" spans="2:13" s="189" customFormat="1" x14ac:dyDescent="0.2">
      <c r="B488" s="71"/>
      <c r="C488" s="71"/>
      <c r="D488" s="71"/>
      <c r="E488" s="71"/>
      <c r="F488" s="71"/>
      <c r="G488" s="122"/>
      <c r="H488" s="122"/>
      <c r="I488" s="122"/>
      <c r="J488" s="122"/>
      <c r="K488" s="122"/>
      <c r="L488" s="122"/>
      <c r="M488" s="122"/>
    </row>
    <row r="489" spans="2:13" s="189" customFormat="1" x14ac:dyDescent="0.2">
      <c r="B489" s="71"/>
      <c r="C489" s="71"/>
      <c r="D489" s="71"/>
      <c r="E489" s="71"/>
      <c r="F489" s="71"/>
      <c r="G489" s="122"/>
      <c r="H489" s="122"/>
      <c r="I489" s="122"/>
      <c r="J489" s="122"/>
      <c r="K489" s="122"/>
      <c r="L489" s="122"/>
      <c r="M489" s="122"/>
    </row>
    <row r="490" spans="2:13" s="189" customFormat="1" x14ac:dyDescent="0.2">
      <c r="B490" s="71"/>
      <c r="C490" s="71"/>
      <c r="D490" s="71"/>
      <c r="E490" s="71"/>
      <c r="F490" s="71"/>
      <c r="G490" s="122"/>
      <c r="H490" s="122"/>
      <c r="I490" s="122"/>
      <c r="J490" s="122"/>
      <c r="K490" s="122"/>
      <c r="L490" s="122"/>
      <c r="M490" s="122"/>
    </row>
    <row r="491" spans="2:13" s="189" customFormat="1" x14ac:dyDescent="0.2">
      <c r="B491" s="71"/>
      <c r="C491" s="71"/>
      <c r="D491" s="71"/>
      <c r="E491" s="71"/>
      <c r="F491" s="71"/>
      <c r="G491" s="122"/>
      <c r="H491" s="122"/>
      <c r="I491" s="122"/>
      <c r="J491" s="122"/>
      <c r="K491" s="122"/>
      <c r="L491" s="122"/>
      <c r="M491" s="122"/>
    </row>
    <row r="492" spans="2:13" s="189" customFormat="1" x14ac:dyDescent="0.2">
      <c r="B492" s="71"/>
      <c r="C492" s="71"/>
      <c r="D492" s="71"/>
      <c r="E492" s="71"/>
      <c r="F492" s="71"/>
      <c r="G492" s="122"/>
      <c r="H492" s="122"/>
      <c r="I492" s="122"/>
      <c r="J492" s="122"/>
      <c r="K492" s="122"/>
      <c r="L492" s="122"/>
      <c r="M492" s="122"/>
    </row>
    <row r="493" spans="2:13" s="189" customFormat="1" x14ac:dyDescent="0.2">
      <c r="B493" s="71"/>
      <c r="C493" s="71"/>
      <c r="D493" s="71"/>
      <c r="E493" s="71"/>
      <c r="F493" s="71"/>
      <c r="G493" s="122"/>
      <c r="H493" s="122"/>
      <c r="I493" s="122"/>
      <c r="J493" s="122"/>
      <c r="K493" s="122"/>
      <c r="L493" s="122"/>
      <c r="M493" s="122"/>
    </row>
    <row r="494" spans="2:13" s="189" customFormat="1" x14ac:dyDescent="0.2">
      <c r="B494" s="71"/>
      <c r="C494" s="71"/>
      <c r="D494" s="71"/>
      <c r="E494" s="71"/>
      <c r="F494" s="71"/>
      <c r="G494" s="122"/>
      <c r="H494" s="122"/>
      <c r="I494" s="122"/>
      <c r="J494" s="122"/>
      <c r="K494" s="122"/>
      <c r="L494" s="122"/>
      <c r="M494" s="122"/>
    </row>
    <row r="495" spans="2:13" s="189" customFormat="1" x14ac:dyDescent="0.2">
      <c r="B495" s="71"/>
      <c r="C495" s="71"/>
      <c r="D495" s="71"/>
      <c r="E495" s="71"/>
      <c r="F495" s="71"/>
      <c r="G495" s="122"/>
      <c r="H495" s="122"/>
      <c r="I495" s="122"/>
      <c r="J495" s="122"/>
      <c r="K495" s="122"/>
      <c r="L495" s="122"/>
      <c r="M495" s="122"/>
    </row>
    <row r="496" spans="2:13" s="189" customFormat="1" x14ac:dyDescent="0.2">
      <c r="B496" s="71"/>
      <c r="C496" s="71"/>
      <c r="D496" s="71"/>
      <c r="E496" s="71"/>
      <c r="F496" s="71"/>
      <c r="G496" s="122"/>
      <c r="H496" s="122"/>
      <c r="I496" s="122"/>
      <c r="J496" s="122"/>
      <c r="K496" s="122"/>
      <c r="L496" s="122"/>
      <c r="M496" s="122"/>
    </row>
    <row r="497" spans="2:13" s="189" customFormat="1" x14ac:dyDescent="0.2">
      <c r="B497" s="71"/>
      <c r="C497" s="71"/>
      <c r="D497" s="71"/>
      <c r="E497" s="71"/>
      <c r="F497" s="71"/>
      <c r="G497" s="122"/>
      <c r="H497" s="122"/>
      <c r="I497" s="122"/>
      <c r="J497" s="122"/>
      <c r="K497" s="122"/>
      <c r="L497" s="122"/>
      <c r="M497" s="122"/>
    </row>
    <row r="498" spans="2:13" s="189" customFormat="1" x14ac:dyDescent="0.2">
      <c r="B498" s="71"/>
      <c r="C498" s="71"/>
      <c r="D498" s="71"/>
      <c r="E498" s="71"/>
      <c r="F498" s="71"/>
      <c r="G498" s="122"/>
      <c r="H498" s="122"/>
      <c r="I498" s="122"/>
      <c r="J498" s="122"/>
      <c r="K498" s="122"/>
      <c r="L498" s="122"/>
      <c r="M498" s="122"/>
    </row>
    <row r="499" spans="2:13" s="189" customFormat="1" x14ac:dyDescent="0.2">
      <c r="B499" s="71"/>
      <c r="C499" s="71"/>
      <c r="D499" s="71"/>
      <c r="E499" s="71"/>
      <c r="F499" s="71"/>
      <c r="G499" s="122"/>
      <c r="H499" s="122"/>
      <c r="I499" s="122"/>
      <c r="J499" s="122"/>
      <c r="K499" s="122"/>
      <c r="L499" s="122"/>
      <c r="M499" s="122"/>
    </row>
    <row r="500" spans="2:13" s="189" customFormat="1" x14ac:dyDescent="0.2">
      <c r="B500" s="71"/>
      <c r="C500" s="71"/>
      <c r="D500" s="71"/>
      <c r="E500" s="71"/>
      <c r="F500" s="71"/>
      <c r="G500" s="122"/>
      <c r="H500" s="122"/>
      <c r="I500" s="122"/>
      <c r="J500" s="122"/>
      <c r="K500" s="122"/>
      <c r="L500" s="122"/>
      <c r="M500" s="122"/>
    </row>
    <row r="501" spans="2:13" s="189" customFormat="1" x14ac:dyDescent="0.2">
      <c r="B501" s="71"/>
      <c r="C501" s="71"/>
      <c r="D501" s="71"/>
      <c r="E501" s="71"/>
      <c r="F501" s="71"/>
      <c r="G501" s="122"/>
      <c r="H501" s="122"/>
      <c r="I501" s="122"/>
      <c r="J501" s="122"/>
      <c r="K501" s="122"/>
      <c r="L501" s="122"/>
      <c r="M501" s="122"/>
    </row>
    <row r="502" spans="2:13" s="189" customFormat="1" x14ac:dyDescent="0.2">
      <c r="B502" s="71"/>
      <c r="C502" s="71"/>
      <c r="D502" s="71"/>
      <c r="E502" s="71"/>
      <c r="F502" s="71"/>
      <c r="G502" s="122"/>
      <c r="H502" s="122"/>
      <c r="I502" s="122"/>
      <c r="J502" s="122"/>
      <c r="K502" s="122"/>
      <c r="L502" s="122"/>
      <c r="M502" s="122"/>
    </row>
    <row r="503" spans="2:13" s="189" customFormat="1" x14ac:dyDescent="0.2">
      <c r="B503" s="71"/>
      <c r="C503" s="71"/>
      <c r="D503" s="71"/>
      <c r="E503" s="71"/>
      <c r="F503" s="71"/>
      <c r="G503" s="122"/>
      <c r="H503" s="122"/>
      <c r="I503" s="122"/>
      <c r="J503" s="122"/>
      <c r="K503" s="122"/>
      <c r="L503" s="122"/>
      <c r="M503" s="122"/>
    </row>
    <row r="504" spans="2:13" s="189" customFormat="1" x14ac:dyDescent="0.2">
      <c r="B504" s="71"/>
      <c r="C504" s="71"/>
      <c r="D504" s="71"/>
      <c r="E504" s="71"/>
      <c r="F504" s="71"/>
      <c r="G504" s="122"/>
      <c r="H504" s="122"/>
      <c r="I504" s="122"/>
      <c r="J504" s="122"/>
      <c r="K504" s="122"/>
      <c r="L504" s="122"/>
      <c r="M504" s="122"/>
    </row>
    <row r="505" spans="2:13" s="189" customFormat="1" x14ac:dyDescent="0.2">
      <c r="B505" s="71"/>
      <c r="C505" s="71"/>
      <c r="D505" s="71"/>
      <c r="E505" s="71"/>
      <c r="F505" s="71"/>
      <c r="G505" s="122"/>
      <c r="H505" s="122"/>
      <c r="I505" s="122"/>
      <c r="J505" s="122"/>
      <c r="K505" s="122"/>
      <c r="L505" s="122"/>
      <c r="M505" s="122"/>
    </row>
    <row r="506" spans="2:13" s="189" customFormat="1" x14ac:dyDescent="0.2">
      <c r="B506" s="71"/>
      <c r="C506" s="71"/>
      <c r="D506" s="71"/>
      <c r="E506" s="71"/>
      <c r="F506" s="71"/>
      <c r="G506" s="122"/>
      <c r="H506" s="122"/>
      <c r="I506" s="122"/>
      <c r="J506" s="122"/>
      <c r="K506" s="122"/>
      <c r="L506" s="122"/>
      <c r="M506" s="122"/>
    </row>
    <row r="507" spans="2:13" s="189" customFormat="1" x14ac:dyDescent="0.2">
      <c r="B507" s="71"/>
      <c r="C507" s="71"/>
      <c r="D507" s="71"/>
      <c r="E507" s="71"/>
      <c r="F507" s="71"/>
      <c r="G507" s="122"/>
      <c r="H507" s="122"/>
      <c r="I507" s="122"/>
      <c r="J507" s="122"/>
      <c r="K507" s="122"/>
      <c r="L507" s="122"/>
      <c r="M507" s="122"/>
    </row>
    <row r="508" spans="2:13" s="189" customFormat="1" x14ac:dyDescent="0.2">
      <c r="B508" s="71"/>
      <c r="C508" s="71"/>
      <c r="D508" s="71"/>
      <c r="E508" s="71"/>
      <c r="F508" s="71"/>
      <c r="G508" s="122"/>
      <c r="H508" s="122"/>
      <c r="I508" s="122"/>
      <c r="J508" s="122"/>
      <c r="K508" s="122"/>
      <c r="L508" s="122"/>
      <c r="M508" s="122"/>
    </row>
    <row r="509" spans="2:13" s="189" customFormat="1" x14ac:dyDescent="0.2">
      <c r="B509" s="71"/>
      <c r="C509" s="71"/>
      <c r="D509" s="71"/>
      <c r="E509" s="71"/>
      <c r="F509" s="71"/>
      <c r="G509" s="122"/>
      <c r="H509" s="122"/>
      <c r="I509" s="122"/>
      <c r="J509" s="122"/>
      <c r="K509" s="122"/>
      <c r="L509" s="122"/>
      <c r="M509" s="122"/>
    </row>
    <row r="510" spans="2:13" s="189" customFormat="1" x14ac:dyDescent="0.2">
      <c r="B510" s="71"/>
      <c r="C510" s="71"/>
      <c r="D510" s="71"/>
      <c r="E510" s="71"/>
      <c r="F510" s="71"/>
      <c r="G510" s="122"/>
      <c r="H510" s="122"/>
      <c r="I510" s="122"/>
      <c r="J510" s="122"/>
      <c r="K510" s="122"/>
      <c r="L510" s="122"/>
      <c r="M510" s="122"/>
    </row>
    <row r="511" spans="2:13" s="189" customFormat="1" x14ac:dyDescent="0.2">
      <c r="B511" s="71"/>
      <c r="C511" s="71"/>
      <c r="D511" s="71"/>
      <c r="E511" s="71"/>
      <c r="F511" s="71"/>
      <c r="G511" s="122"/>
      <c r="H511" s="122"/>
      <c r="I511" s="122"/>
      <c r="J511" s="122"/>
      <c r="K511" s="122"/>
      <c r="L511" s="122"/>
      <c r="M511" s="122"/>
    </row>
    <row r="512" spans="2:13" s="189" customFormat="1" x14ac:dyDescent="0.2">
      <c r="B512" s="71"/>
      <c r="C512" s="71"/>
      <c r="D512" s="71"/>
      <c r="E512" s="71"/>
      <c r="F512" s="71"/>
      <c r="G512" s="122"/>
      <c r="H512" s="122"/>
      <c r="I512" s="122"/>
      <c r="J512" s="122"/>
      <c r="K512" s="122"/>
      <c r="L512" s="122"/>
      <c r="M512" s="122"/>
    </row>
    <row r="513" spans="2:13" s="189" customFormat="1" x14ac:dyDescent="0.2">
      <c r="B513" s="71"/>
      <c r="C513" s="71"/>
      <c r="D513" s="71"/>
      <c r="E513" s="71"/>
      <c r="F513" s="71"/>
      <c r="G513" s="122"/>
      <c r="H513" s="122"/>
      <c r="I513" s="122"/>
      <c r="J513" s="122"/>
      <c r="K513" s="122"/>
      <c r="L513" s="122"/>
      <c r="M513" s="122"/>
    </row>
    <row r="514" spans="2:13" s="189" customFormat="1" x14ac:dyDescent="0.2">
      <c r="B514" s="71"/>
      <c r="C514" s="71"/>
      <c r="D514" s="71"/>
      <c r="E514" s="71"/>
      <c r="F514" s="71"/>
      <c r="G514" s="122"/>
      <c r="H514" s="122"/>
      <c r="I514" s="122"/>
      <c r="J514" s="122"/>
      <c r="K514" s="122"/>
      <c r="L514" s="122"/>
      <c r="M514" s="122"/>
    </row>
    <row r="515" spans="2:13" s="189" customFormat="1" x14ac:dyDescent="0.2">
      <c r="B515" s="71"/>
      <c r="C515" s="71"/>
      <c r="D515" s="71"/>
      <c r="E515" s="71"/>
      <c r="F515" s="71"/>
      <c r="G515" s="122"/>
      <c r="H515" s="122"/>
      <c r="I515" s="122"/>
      <c r="J515" s="122"/>
      <c r="K515" s="122"/>
      <c r="L515" s="122"/>
      <c r="M515" s="122"/>
    </row>
    <row r="516" spans="2:13" s="189" customFormat="1" x14ac:dyDescent="0.2">
      <c r="B516" s="71"/>
      <c r="C516" s="71"/>
      <c r="D516" s="71"/>
      <c r="E516" s="71"/>
      <c r="F516" s="71"/>
      <c r="G516" s="122"/>
      <c r="H516" s="122"/>
      <c r="I516" s="122"/>
      <c r="J516" s="122"/>
      <c r="K516" s="122"/>
      <c r="L516" s="122"/>
      <c r="M516" s="122"/>
    </row>
    <row r="517" spans="2:13" s="189" customFormat="1" x14ac:dyDescent="0.2">
      <c r="B517" s="71"/>
      <c r="C517" s="71"/>
      <c r="D517" s="71"/>
      <c r="E517" s="71"/>
      <c r="F517" s="71"/>
      <c r="G517" s="122"/>
      <c r="H517" s="122"/>
      <c r="I517" s="122"/>
      <c r="J517" s="122"/>
      <c r="K517" s="122"/>
      <c r="L517" s="122"/>
      <c r="M517" s="122"/>
    </row>
    <row r="518" spans="2:13" s="189" customFormat="1" x14ac:dyDescent="0.2">
      <c r="B518" s="71"/>
      <c r="C518" s="71"/>
      <c r="D518" s="71"/>
      <c r="E518" s="71"/>
      <c r="F518" s="71"/>
      <c r="G518" s="122"/>
      <c r="H518" s="122"/>
      <c r="I518" s="122"/>
      <c r="J518" s="122"/>
      <c r="K518" s="122"/>
      <c r="L518" s="122"/>
      <c r="M518" s="122"/>
    </row>
    <row r="519" spans="2:13" s="189" customFormat="1" x14ac:dyDescent="0.2">
      <c r="B519" s="71"/>
      <c r="C519" s="71"/>
      <c r="D519" s="71"/>
      <c r="E519" s="71"/>
      <c r="F519" s="71"/>
      <c r="G519" s="122"/>
      <c r="H519" s="122"/>
      <c r="I519" s="122"/>
      <c r="J519" s="122"/>
      <c r="K519" s="122"/>
      <c r="L519" s="122"/>
      <c r="M519" s="122"/>
    </row>
    <row r="520" spans="2:13" s="189" customFormat="1" x14ac:dyDescent="0.2">
      <c r="B520" s="71"/>
      <c r="C520" s="71"/>
      <c r="D520" s="71"/>
      <c r="E520" s="71"/>
      <c r="F520" s="71"/>
      <c r="G520" s="122"/>
      <c r="H520" s="122"/>
      <c r="I520" s="122"/>
      <c r="J520" s="122"/>
      <c r="K520" s="122"/>
      <c r="L520" s="122"/>
      <c r="M520" s="122"/>
    </row>
    <row r="521" spans="2:13" s="189" customFormat="1" x14ac:dyDescent="0.2">
      <c r="B521" s="71"/>
      <c r="C521" s="71"/>
      <c r="D521" s="71"/>
      <c r="E521" s="71"/>
      <c r="F521" s="71"/>
      <c r="G521" s="122"/>
      <c r="H521" s="122"/>
      <c r="I521" s="122"/>
      <c r="J521" s="122"/>
      <c r="K521" s="122"/>
      <c r="L521" s="122"/>
      <c r="M521" s="122"/>
    </row>
    <row r="522" spans="2:13" s="189" customFormat="1" x14ac:dyDescent="0.2">
      <c r="B522" s="71"/>
      <c r="C522" s="71"/>
      <c r="D522" s="71"/>
      <c r="E522" s="71"/>
      <c r="F522" s="71"/>
      <c r="G522" s="122"/>
      <c r="H522" s="122"/>
      <c r="I522" s="122"/>
      <c r="J522" s="122"/>
      <c r="K522" s="122"/>
      <c r="L522" s="122"/>
      <c r="M522" s="122"/>
    </row>
    <row r="523" spans="2:13" s="189" customFormat="1" x14ac:dyDescent="0.2">
      <c r="B523" s="71"/>
      <c r="C523" s="71"/>
      <c r="D523" s="71"/>
      <c r="E523" s="71"/>
      <c r="F523" s="71"/>
      <c r="G523" s="122"/>
      <c r="H523" s="122"/>
      <c r="I523" s="122"/>
      <c r="J523" s="122"/>
      <c r="K523" s="122"/>
      <c r="L523" s="122"/>
      <c r="M523" s="122"/>
    </row>
    <row r="524" spans="2:13" s="189" customFormat="1" x14ac:dyDescent="0.2">
      <c r="B524" s="71"/>
      <c r="C524" s="71"/>
      <c r="D524" s="71"/>
      <c r="E524" s="71"/>
      <c r="F524" s="71"/>
      <c r="G524" s="122"/>
      <c r="H524" s="122"/>
      <c r="I524" s="122"/>
      <c r="J524" s="122"/>
      <c r="K524" s="122"/>
      <c r="L524" s="122"/>
      <c r="M524" s="122"/>
    </row>
    <row r="525" spans="2:13" s="189" customFormat="1" x14ac:dyDescent="0.2">
      <c r="B525" s="71"/>
      <c r="C525" s="71"/>
      <c r="D525" s="71"/>
      <c r="E525" s="71"/>
      <c r="F525" s="71"/>
      <c r="G525" s="122"/>
      <c r="H525" s="122"/>
      <c r="I525" s="122"/>
      <c r="J525" s="122"/>
      <c r="K525" s="122"/>
      <c r="L525" s="122"/>
      <c r="M525" s="122"/>
    </row>
    <row r="526" spans="2:13" s="189" customFormat="1" x14ac:dyDescent="0.2">
      <c r="B526" s="71"/>
      <c r="C526" s="71"/>
      <c r="D526" s="71"/>
      <c r="E526" s="71"/>
      <c r="F526" s="71"/>
      <c r="G526" s="122"/>
      <c r="H526" s="122"/>
      <c r="I526" s="122"/>
      <c r="J526" s="122"/>
      <c r="K526" s="122"/>
      <c r="L526" s="122"/>
      <c r="M526" s="122"/>
    </row>
    <row r="527" spans="2:13" s="189" customFormat="1" x14ac:dyDescent="0.2">
      <c r="B527" s="71"/>
      <c r="C527" s="71"/>
      <c r="D527" s="71"/>
      <c r="E527" s="71"/>
      <c r="F527" s="71"/>
      <c r="G527" s="122"/>
      <c r="H527" s="122"/>
      <c r="I527" s="122"/>
      <c r="J527" s="122"/>
      <c r="K527" s="122"/>
      <c r="L527" s="122"/>
      <c r="M527" s="122"/>
    </row>
    <row r="528" spans="2:13" s="189" customFormat="1" x14ac:dyDescent="0.2">
      <c r="B528" s="71"/>
      <c r="C528" s="71"/>
      <c r="D528" s="71"/>
      <c r="E528" s="71"/>
      <c r="F528" s="71"/>
      <c r="G528" s="122"/>
      <c r="H528" s="122"/>
      <c r="I528" s="122"/>
      <c r="J528" s="122"/>
      <c r="K528" s="122"/>
      <c r="L528" s="122"/>
      <c r="M528" s="122"/>
    </row>
    <row r="529" spans="2:13" s="189" customFormat="1" x14ac:dyDescent="0.2">
      <c r="B529" s="71"/>
      <c r="C529" s="71"/>
      <c r="D529" s="71"/>
      <c r="E529" s="71"/>
      <c r="F529" s="71"/>
      <c r="G529" s="122"/>
      <c r="H529" s="122"/>
      <c r="I529" s="122"/>
      <c r="J529" s="122"/>
      <c r="K529" s="122"/>
      <c r="L529" s="122"/>
      <c r="M529" s="122"/>
    </row>
    <row r="530" spans="2:13" s="189" customFormat="1" x14ac:dyDescent="0.2">
      <c r="B530" s="71"/>
      <c r="C530" s="71"/>
      <c r="D530" s="71"/>
      <c r="E530" s="71"/>
      <c r="F530" s="71"/>
      <c r="G530" s="122"/>
      <c r="H530" s="122"/>
      <c r="I530" s="122"/>
      <c r="J530" s="122"/>
      <c r="K530" s="122"/>
      <c r="L530" s="122"/>
      <c r="M530" s="122"/>
    </row>
    <row r="531" spans="2:13" s="189" customFormat="1" x14ac:dyDescent="0.2">
      <c r="B531" s="71"/>
      <c r="C531" s="71"/>
      <c r="D531" s="71"/>
      <c r="E531" s="71"/>
      <c r="F531" s="71"/>
      <c r="G531" s="122"/>
      <c r="H531" s="122"/>
      <c r="I531" s="122"/>
      <c r="J531" s="122"/>
      <c r="K531" s="122"/>
      <c r="L531" s="122"/>
      <c r="M531" s="122"/>
    </row>
    <row r="532" spans="2:13" s="189" customFormat="1" x14ac:dyDescent="0.2">
      <c r="B532" s="71"/>
      <c r="C532" s="71"/>
      <c r="D532" s="71"/>
      <c r="E532" s="71"/>
      <c r="F532" s="71"/>
      <c r="G532" s="122"/>
      <c r="H532" s="122"/>
      <c r="I532" s="122"/>
      <c r="J532" s="122"/>
      <c r="K532" s="122"/>
      <c r="L532" s="122"/>
      <c r="M532" s="122"/>
    </row>
    <row r="533" spans="2:13" s="189" customFormat="1" x14ac:dyDescent="0.2">
      <c r="B533" s="71"/>
      <c r="C533" s="71"/>
      <c r="D533" s="71"/>
      <c r="E533" s="71"/>
      <c r="F533" s="71"/>
      <c r="G533" s="122"/>
      <c r="H533" s="122"/>
      <c r="I533" s="122"/>
      <c r="J533" s="122"/>
      <c r="K533" s="122"/>
      <c r="L533" s="122"/>
      <c r="M533" s="122"/>
    </row>
    <row r="534" spans="2:13" s="189" customFormat="1" x14ac:dyDescent="0.2">
      <c r="B534" s="71"/>
      <c r="C534" s="71"/>
      <c r="D534" s="71"/>
      <c r="E534" s="71"/>
      <c r="F534" s="71"/>
      <c r="G534" s="122"/>
      <c r="H534" s="122"/>
      <c r="I534" s="122"/>
      <c r="J534" s="122"/>
      <c r="K534" s="122"/>
      <c r="L534" s="122"/>
      <c r="M534" s="122"/>
    </row>
    <row r="535" spans="2:13" s="189" customFormat="1" x14ac:dyDescent="0.2">
      <c r="B535" s="71"/>
      <c r="C535" s="71"/>
      <c r="D535" s="71"/>
      <c r="E535" s="71"/>
      <c r="F535" s="71"/>
      <c r="G535" s="122"/>
      <c r="H535" s="122"/>
      <c r="I535" s="122"/>
      <c r="J535" s="122"/>
      <c r="K535" s="122"/>
      <c r="L535" s="122"/>
      <c r="M535" s="122"/>
    </row>
    <row r="536" spans="2:13" s="189" customFormat="1" x14ac:dyDescent="0.2">
      <c r="B536" s="71"/>
      <c r="C536" s="71"/>
      <c r="D536" s="71"/>
      <c r="E536" s="71"/>
      <c r="F536" s="71"/>
      <c r="G536" s="122"/>
      <c r="H536" s="122"/>
      <c r="I536" s="122"/>
      <c r="J536" s="122"/>
      <c r="K536" s="122"/>
      <c r="L536" s="122"/>
      <c r="M536" s="122"/>
    </row>
    <row r="537" spans="2:13" s="189" customFormat="1" x14ac:dyDescent="0.2">
      <c r="B537" s="71"/>
      <c r="C537" s="71"/>
      <c r="D537" s="71"/>
      <c r="E537" s="71"/>
      <c r="F537" s="71"/>
      <c r="G537" s="122"/>
      <c r="H537" s="122"/>
      <c r="I537" s="122"/>
      <c r="J537" s="122"/>
      <c r="K537" s="122"/>
      <c r="L537" s="122"/>
      <c r="M537" s="122"/>
    </row>
    <row r="538" spans="2:13" s="189" customFormat="1" x14ac:dyDescent="0.2">
      <c r="B538" s="71"/>
      <c r="C538" s="71"/>
      <c r="D538" s="71"/>
      <c r="E538" s="71"/>
      <c r="F538" s="71"/>
      <c r="G538" s="122"/>
      <c r="H538" s="122"/>
      <c r="I538" s="122"/>
      <c r="J538" s="122"/>
      <c r="K538" s="122"/>
      <c r="L538" s="122"/>
      <c r="M538" s="122"/>
    </row>
    <row r="539" spans="2:13" s="189" customFormat="1" x14ac:dyDescent="0.2">
      <c r="B539" s="71"/>
      <c r="C539" s="71"/>
      <c r="D539" s="71"/>
      <c r="E539" s="71"/>
      <c r="F539" s="71"/>
      <c r="G539" s="122"/>
      <c r="H539" s="122"/>
      <c r="I539" s="122"/>
      <c r="J539" s="122"/>
      <c r="K539" s="122"/>
      <c r="L539" s="122"/>
      <c r="M539" s="122"/>
    </row>
    <row r="540" spans="2:13" s="189" customFormat="1" x14ac:dyDescent="0.2">
      <c r="B540" s="71"/>
      <c r="C540" s="71"/>
      <c r="D540" s="71"/>
      <c r="E540" s="71"/>
      <c r="F540" s="71"/>
      <c r="G540" s="122"/>
      <c r="H540" s="122"/>
      <c r="I540" s="122"/>
      <c r="J540" s="122"/>
      <c r="K540" s="122"/>
      <c r="L540" s="122"/>
      <c r="M540" s="122"/>
    </row>
    <row r="541" spans="2:13" s="189" customFormat="1" x14ac:dyDescent="0.2">
      <c r="B541" s="71"/>
      <c r="C541" s="71"/>
      <c r="D541" s="71"/>
      <c r="E541" s="71"/>
      <c r="F541" s="71"/>
      <c r="G541" s="122"/>
      <c r="H541" s="122"/>
      <c r="I541" s="122"/>
      <c r="J541" s="122"/>
      <c r="K541" s="122"/>
      <c r="L541" s="122"/>
      <c r="M541" s="122"/>
    </row>
    <row r="542" spans="2:13" s="189" customFormat="1" x14ac:dyDescent="0.2">
      <c r="B542" s="71"/>
      <c r="C542" s="71"/>
      <c r="D542" s="71"/>
      <c r="E542" s="71"/>
      <c r="F542" s="71"/>
      <c r="G542" s="122"/>
      <c r="H542" s="122"/>
      <c r="I542" s="122"/>
      <c r="J542" s="122"/>
      <c r="K542" s="122"/>
      <c r="L542" s="122"/>
      <c r="M542" s="122"/>
    </row>
    <row r="543" spans="2:13" s="189" customFormat="1" x14ac:dyDescent="0.2">
      <c r="B543" s="71"/>
      <c r="C543" s="71"/>
      <c r="D543" s="71"/>
      <c r="E543" s="71"/>
      <c r="F543" s="71"/>
      <c r="G543" s="122"/>
      <c r="H543" s="122"/>
      <c r="I543" s="122"/>
      <c r="J543" s="122"/>
      <c r="K543" s="122"/>
      <c r="L543" s="122"/>
      <c r="M543" s="122"/>
    </row>
    <row r="544" spans="2:13" s="189" customFormat="1" x14ac:dyDescent="0.2">
      <c r="B544" s="71"/>
      <c r="C544" s="71"/>
      <c r="D544" s="71"/>
      <c r="E544" s="71"/>
      <c r="F544" s="71"/>
      <c r="G544" s="122"/>
      <c r="H544" s="122"/>
      <c r="I544" s="122"/>
      <c r="J544" s="122"/>
      <c r="K544" s="122"/>
      <c r="L544" s="122"/>
      <c r="M544" s="122"/>
    </row>
    <row r="545" spans="2:13" s="189" customFormat="1" x14ac:dyDescent="0.2">
      <c r="B545" s="71"/>
      <c r="C545" s="71"/>
      <c r="D545" s="71"/>
      <c r="E545" s="71"/>
      <c r="F545" s="71"/>
      <c r="G545" s="122"/>
      <c r="H545" s="122"/>
      <c r="I545" s="122"/>
      <c r="J545" s="122"/>
      <c r="K545" s="122"/>
      <c r="L545" s="122"/>
      <c r="M545" s="122"/>
    </row>
    <row r="546" spans="2:13" s="189" customFormat="1" x14ac:dyDescent="0.2">
      <c r="B546" s="71"/>
      <c r="C546" s="71"/>
      <c r="D546" s="71"/>
      <c r="E546" s="71"/>
      <c r="F546" s="71"/>
      <c r="G546" s="122"/>
      <c r="H546" s="122"/>
      <c r="I546" s="122"/>
      <c r="J546" s="122"/>
      <c r="K546" s="122"/>
      <c r="L546" s="122"/>
      <c r="M546" s="122"/>
    </row>
    <row r="547" spans="2:13" s="189" customFormat="1" x14ac:dyDescent="0.2">
      <c r="B547" s="71"/>
      <c r="C547" s="71"/>
      <c r="D547" s="71"/>
      <c r="E547" s="71"/>
      <c r="F547" s="71"/>
      <c r="G547" s="122"/>
      <c r="H547" s="122"/>
      <c r="I547" s="122"/>
      <c r="J547" s="122"/>
      <c r="K547" s="122"/>
      <c r="L547" s="122"/>
      <c r="M547" s="122"/>
    </row>
    <row r="548" spans="2:13" s="189" customFormat="1" x14ac:dyDescent="0.2">
      <c r="B548" s="71"/>
      <c r="C548" s="71"/>
      <c r="D548" s="71"/>
      <c r="E548" s="71"/>
      <c r="F548" s="71"/>
      <c r="G548" s="122"/>
      <c r="H548" s="122"/>
      <c r="I548" s="122"/>
      <c r="J548" s="122"/>
      <c r="K548" s="122"/>
      <c r="L548" s="122"/>
      <c r="M548" s="122"/>
    </row>
    <row r="549" spans="2:13" s="189" customFormat="1" x14ac:dyDescent="0.2">
      <c r="B549" s="71"/>
      <c r="C549" s="71"/>
      <c r="D549" s="71"/>
      <c r="E549" s="71"/>
      <c r="F549" s="71"/>
      <c r="G549" s="122"/>
      <c r="H549" s="122"/>
      <c r="I549" s="122"/>
      <c r="J549" s="122"/>
      <c r="K549" s="122"/>
      <c r="L549" s="122"/>
      <c r="M549" s="122"/>
    </row>
    <row r="550" spans="2:13" s="189" customFormat="1" x14ac:dyDescent="0.2">
      <c r="B550" s="71"/>
      <c r="C550" s="71"/>
      <c r="D550" s="71"/>
      <c r="E550" s="71"/>
      <c r="F550" s="71"/>
      <c r="G550" s="122"/>
      <c r="H550" s="122"/>
      <c r="I550" s="122"/>
      <c r="J550" s="122"/>
      <c r="K550" s="122"/>
      <c r="L550" s="122"/>
      <c r="M550" s="122"/>
    </row>
    <row r="551" spans="2:13" s="189" customFormat="1" x14ac:dyDescent="0.2">
      <c r="B551" s="71"/>
      <c r="C551" s="71"/>
      <c r="D551" s="71"/>
      <c r="E551" s="71"/>
      <c r="F551" s="71"/>
      <c r="G551" s="122"/>
      <c r="H551" s="122"/>
      <c r="I551" s="122"/>
      <c r="J551" s="122"/>
      <c r="K551" s="122"/>
      <c r="L551" s="122"/>
      <c r="M551" s="122"/>
    </row>
    <row r="552" spans="2:13" s="189" customFormat="1" x14ac:dyDescent="0.2">
      <c r="B552" s="71"/>
      <c r="C552" s="71"/>
      <c r="D552" s="71"/>
      <c r="E552" s="71"/>
      <c r="F552" s="71"/>
      <c r="G552" s="122"/>
      <c r="H552" s="122"/>
      <c r="I552" s="122"/>
      <c r="J552" s="122"/>
      <c r="K552" s="122"/>
      <c r="L552" s="122"/>
      <c r="M552" s="122"/>
    </row>
    <row r="553" spans="2:13" s="189" customFormat="1" x14ac:dyDescent="0.2">
      <c r="B553" s="71"/>
      <c r="C553" s="71"/>
      <c r="D553" s="71"/>
      <c r="E553" s="71"/>
      <c r="F553" s="71"/>
      <c r="G553" s="122"/>
      <c r="H553" s="122"/>
      <c r="I553" s="122"/>
      <c r="J553" s="122"/>
      <c r="K553" s="122"/>
      <c r="L553" s="122"/>
      <c r="M553" s="122"/>
    </row>
    <row r="554" spans="2:13" s="189" customFormat="1" x14ac:dyDescent="0.2">
      <c r="B554" s="71"/>
      <c r="C554" s="71"/>
      <c r="D554" s="71"/>
      <c r="E554" s="71"/>
      <c r="F554" s="71"/>
      <c r="G554" s="122"/>
      <c r="H554" s="122"/>
      <c r="I554" s="122"/>
      <c r="J554" s="122"/>
      <c r="K554" s="122"/>
      <c r="L554" s="122"/>
      <c r="M554" s="122"/>
    </row>
    <row r="555" spans="2:13" s="189" customFormat="1" x14ac:dyDescent="0.2">
      <c r="B555" s="71"/>
      <c r="C555" s="71"/>
      <c r="D555" s="71"/>
      <c r="E555" s="71"/>
      <c r="F555" s="71"/>
      <c r="G555" s="122"/>
      <c r="H555" s="122"/>
      <c r="I555" s="122"/>
      <c r="J555" s="122"/>
      <c r="K555" s="122"/>
      <c r="L555" s="122"/>
      <c r="M555" s="122"/>
    </row>
    <row r="556" spans="2:13" s="189" customFormat="1" x14ac:dyDescent="0.2">
      <c r="B556" s="71"/>
      <c r="C556" s="71"/>
      <c r="D556" s="71"/>
      <c r="E556" s="71"/>
      <c r="F556" s="71"/>
      <c r="G556" s="122"/>
      <c r="H556" s="122"/>
      <c r="I556" s="122"/>
      <c r="J556" s="122"/>
      <c r="K556" s="122"/>
      <c r="L556" s="122"/>
      <c r="M556" s="122"/>
    </row>
    <row r="557" spans="2:13" s="189" customFormat="1" x14ac:dyDescent="0.2">
      <c r="B557" s="71"/>
      <c r="C557" s="71"/>
      <c r="D557" s="71"/>
      <c r="E557" s="71"/>
      <c r="F557" s="71"/>
      <c r="G557" s="122"/>
      <c r="H557" s="122"/>
      <c r="I557" s="122"/>
      <c r="J557" s="122"/>
      <c r="K557" s="122"/>
      <c r="L557" s="122"/>
      <c r="M557" s="122"/>
    </row>
    <row r="558" spans="2:13" s="189" customFormat="1" x14ac:dyDescent="0.2">
      <c r="B558" s="71"/>
      <c r="C558" s="71"/>
      <c r="D558" s="71"/>
      <c r="E558" s="71"/>
      <c r="F558" s="71"/>
      <c r="G558" s="122"/>
      <c r="H558" s="122"/>
      <c r="I558" s="122"/>
      <c r="J558" s="122"/>
      <c r="K558" s="122"/>
      <c r="L558" s="122"/>
      <c r="M558" s="122"/>
    </row>
    <row r="559" spans="2:13" s="189" customFormat="1" x14ac:dyDescent="0.2">
      <c r="B559" s="71"/>
      <c r="C559" s="71"/>
      <c r="D559" s="71"/>
      <c r="E559" s="71"/>
      <c r="F559" s="71"/>
      <c r="G559" s="122"/>
      <c r="H559" s="122"/>
      <c r="I559" s="122"/>
      <c r="J559" s="122"/>
      <c r="K559" s="122"/>
      <c r="L559" s="122"/>
      <c r="M559" s="122"/>
    </row>
    <row r="560" spans="2:13" s="189" customFormat="1" x14ac:dyDescent="0.2">
      <c r="B560" s="71"/>
      <c r="C560" s="71"/>
      <c r="D560" s="71"/>
      <c r="E560" s="71"/>
      <c r="F560" s="71"/>
      <c r="G560" s="122"/>
      <c r="H560" s="122"/>
      <c r="I560" s="122"/>
      <c r="J560" s="122"/>
      <c r="K560" s="122"/>
      <c r="L560" s="122"/>
      <c r="M560" s="122"/>
    </row>
    <row r="561" spans="2:13" s="189" customFormat="1" x14ac:dyDescent="0.2">
      <c r="B561" s="71"/>
      <c r="C561" s="71"/>
      <c r="D561" s="71"/>
      <c r="E561" s="71"/>
      <c r="F561" s="71"/>
      <c r="G561" s="122"/>
      <c r="H561" s="122"/>
      <c r="I561" s="122"/>
      <c r="J561" s="122"/>
      <c r="K561" s="122"/>
      <c r="L561" s="122"/>
      <c r="M561" s="122"/>
    </row>
    <row r="562" spans="2:13" s="189" customFormat="1" x14ac:dyDescent="0.2">
      <c r="B562" s="71"/>
      <c r="C562" s="71"/>
      <c r="D562" s="71"/>
      <c r="E562" s="71"/>
      <c r="F562" s="71"/>
      <c r="G562" s="122"/>
      <c r="H562" s="122"/>
      <c r="I562" s="122"/>
      <c r="J562" s="122"/>
      <c r="K562" s="122"/>
      <c r="L562" s="122"/>
      <c r="M562" s="122"/>
    </row>
    <row r="563" spans="2:13" s="189" customFormat="1" x14ac:dyDescent="0.2">
      <c r="B563" s="71"/>
      <c r="C563" s="71"/>
      <c r="D563" s="71"/>
      <c r="E563" s="71"/>
      <c r="F563" s="71"/>
      <c r="G563" s="122"/>
      <c r="H563" s="122"/>
      <c r="I563" s="122"/>
      <c r="J563" s="122"/>
      <c r="K563" s="122"/>
      <c r="L563" s="122"/>
      <c r="M563" s="122"/>
    </row>
    <row r="564" spans="2:13" s="189" customFormat="1" x14ac:dyDescent="0.2">
      <c r="B564" s="71"/>
      <c r="C564" s="71"/>
      <c r="D564" s="71"/>
      <c r="E564" s="71"/>
      <c r="F564" s="71"/>
      <c r="G564" s="122"/>
      <c r="H564" s="122"/>
      <c r="I564" s="122"/>
      <c r="J564" s="122"/>
      <c r="K564" s="122"/>
      <c r="L564" s="122"/>
      <c r="M564" s="122"/>
    </row>
    <row r="565" spans="2:13" s="189" customFormat="1" x14ac:dyDescent="0.2">
      <c r="B565" s="71"/>
      <c r="C565" s="71"/>
      <c r="D565" s="71"/>
      <c r="E565" s="71"/>
      <c r="F565" s="71"/>
      <c r="G565" s="122"/>
      <c r="H565" s="122"/>
      <c r="I565" s="122"/>
      <c r="J565" s="122"/>
      <c r="K565" s="122"/>
      <c r="L565" s="122"/>
      <c r="M565" s="122"/>
    </row>
    <row r="566" spans="2:13" s="189" customFormat="1" x14ac:dyDescent="0.2">
      <c r="B566" s="71"/>
      <c r="C566" s="71"/>
      <c r="D566" s="71"/>
      <c r="E566" s="71"/>
      <c r="F566" s="71"/>
      <c r="G566" s="122"/>
      <c r="H566" s="122"/>
      <c r="I566" s="122"/>
      <c r="J566" s="122"/>
      <c r="K566" s="122"/>
      <c r="L566" s="122"/>
      <c r="M566" s="122"/>
    </row>
    <row r="567" spans="2:13" s="189" customFormat="1" x14ac:dyDescent="0.2">
      <c r="B567" s="71"/>
      <c r="C567" s="71"/>
      <c r="D567" s="71"/>
      <c r="E567" s="71"/>
      <c r="F567" s="71"/>
      <c r="G567" s="122"/>
      <c r="H567" s="122"/>
      <c r="I567" s="122"/>
      <c r="J567" s="122"/>
      <c r="K567" s="122"/>
      <c r="L567" s="122"/>
      <c r="M567" s="122"/>
    </row>
    <row r="568" spans="2:13" s="189" customFormat="1" x14ac:dyDescent="0.2">
      <c r="B568" s="71"/>
      <c r="C568" s="71"/>
      <c r="D568" s="71"/>
      <c r="E568" s="71"/>
      <c r="F568" s="71"/>
      <c r="G568" s="122"/>
      <c r="H568" s="122"/>
      <c r="I568" s="122"/>
      <c r="J568" s="122"/>
      <c r="K568" s="122"/>
      <c r="L568" s="122"/>
      <c r="M568" s="122"/>
    </row>
    <row r="569" spans="2:13" s="189" customFormat="1" x14ac:dyDescent="0.2">
      <c r="B569" s="71"/>
      <c r="C569" s="71"/>
      <c r="D569" s="71"/>
      <c r="E569" s="71"/>
      <c r="F569" s="71"/>
      <c r="G569" s="122"/>
      <c r="H569" s="122"/>
      <c r="I569" s="122"/>
      <c r="J569" s="122"/>
      <c r="K569" s="122"/>
      <c r="L569" s="122"/>
      <c r="M569" s="122"/>
    </row>
    <row r="570" spans="2:13" s="189" customFormat="1" x14ac:dyDescent="0.2">
      <c r="B570" s="71"/>
      <c r="C570" s="71"/>
      <c r="D570" s="71"/>
      <c r="E570" s="71"/>
      <c r="F570" s="71"/>
      <c r="G570" s="122"/>
      <c r="H570" s="122"/>
      <c r="I570" s="122"/>
      <c r="J570" s="122"/>
      <c r="K570" s="122"/>
      <c r="L570" s="122"/>
      <c r="M570" s="122"/>
    </row>
    <row r="571" spans="2:13" s="189" customFormat="1" x14ac:dyDescent="0.2">
      <c r="B571" s="71"/>
      <c r="C571" s="71"/>
      <c r="D571" s="71"/>
      <c r="E571" s="71"/>
      <c r="F571" s="71"/>
      <c r="G571" s="122"/>
      <c r="H571" s="122"/>
      <c r="I571" s="122"/>
      <c r="J571" s="122"/>
      <c r="K571" s="122"/>
      <c r="L571" s="122"/>
      <c r="M571" s="122"/>
    </row>
    <row r="572" spans="2:13" s="189" customFormat="1" x14ac:dyDescent="0.2">
      <c r="B572" s="71"/>
      <c r="C572" s="71"/>
      <c r="D572" s="71"/>
      <c r="E572" s="71"/>
      <c r="F572" s="71"/>
      <c r="G572" s="122"/>
      <c r="H572" s="122"/>
      <c r="I572" s="122"/>
      <c r="J572" s="122"/>
      <c r="K572" s="122"/>
      <c r="L572" s="122"/>
      <c r="M572" s="122"/>
    </row>
    <row r="573" spans="2:13" s="189" customFormat="1" x14ac:dyDescent="0.2">
      <c r="B573" s="71"/>
      <c r="C573" s="71"/>
      <c r="D573" s="71"/>
      <c r="E573" s="71"/>
      <c r="F573" s="71"/>
      <c r="G573" s="122"/>
      <c r="H573" s="122"/>
      <c r="I573" s="122"/>
      <c r="J573" s="122"/>
      <c r="K573" s="122"/>
      <c r="L573" s="122"/>
      <c r="M573" s="122"/>
    </row>
    <row r="574" spans="2:13" s="189" customFormat="1" x14ac:dyDescent="0.2">
      <c r="B574" s="71"/>
      <c r="C574" s="71"/>
      <c r="D574" s="71"/>
      <c r="E574" s="71"/>
      <c r="F574" s="71"/>
      <c r="G574" s="122"/>
      <c r="H574" s="122"/>
      <c r="I574" s="122"/>
      <c r="J574" s="122"/>
      <c r="K574" s="122"/>
      <c r="L574" s="122"/>
      <c r="M574" s="122"/>
    </row>
    <row r="575" spans="2:13" s="189" customFormat="1" x14ac:dyDescent="0.2">
      <c r="B575" s="71"/>
      <c r="C575" s="71"/>
      <c r="D575" s="71"/>
      <c r="E575" s="71"/>
      <c r="F575" s="71"/>
      <c r="G575" s="122"/>
      <c r="H575" s="122"/>
      <c r="I575" s="122"/>
      <c r="J575" s="122"/>
      <c r="K575" s="122"/>
      <c r="L575" s="122"/>
      <c r="M575" s="122"/>
    </row>
    <row r="576" spans="2:13" s="189" customFormat="1" x14ac:dyDescent="0.2">
      <c r="B576" s="71"/>
      <c r="C576" s="71"/>
      <c r="D576" s="71"/>
      <c r="E576" s="71"/>
      <c r="F576" s="71"/>
      <c r="G576" s="122"/>
      <c r="H576" s="122"/>
      <c r="I576" s="122"/>
      <c r="J576" s="122"/>
      <c r="K576" s="122"/>
      <c r="L576" s="122"/>
      <c r="M576" s="122"/>
    </row>
    <row r="577" spans="2:13" s="189" customFormat="1" x14ac:dyDescent="0.2">
      <c r="B577" s="71"/>
      <c r="C577" s="71"/>
      <c r="D577" s="71"/>
      <c r="E577" s="71"/>
      <c r="F577" s="71"/>
      <c r="G577" s="122"/>
      <c r="H577" s="122"/>
      <c r="I577" s="122"/>
      <c r="J577" s="122"/>
      <c r="K577" s="122"/>
      <c r="L577" s="122"/>
      <c r="M577" s="122"/>
    </row>
    <row r="578" spans="2:13" s="189" customFormat="1" x14ac:dyDescent="0.2">
      <c r="B578" s="71"/>
      <c r="C578" s="71"/>
      <c r="D578" s="71"/>
      <c r="E578" s="71"/>
      <c r="F578" s="71"/>
      <c r="G578" s="122"/>
      <c r="H578" s="122"/>
      <c r="I578" s="122"/>
      <c r="J578" s="122"/>
      <c r="K578" s="122"/>
      <c r="L578" s="122"/>
      <c r="M578" s="122"/>
    </row>
    <row r="579" spans="2:13" s="189" customFormat="1" x14ac:dyDescent="0.2">
      <c r="B579" s="71"/>
      <c r="C579" s="71"/>
      <c r="D579" s="71"/>
      <c r="E579" s="71"/>
      <c r="F579" s="71"/>
      <c r="G579" s="122"/>
      <c r="H579" s="122"/>
      <c r="I579" s="122"/>
      <c r="J579" s="122"/>
      <c r="K579" s="122"/>
      <c r="L579" s="122"/>
      <c r="M579" s="122"/>
    </row>
    <row r="580" spans="2:13" s="189" customFormat="1" x14ac:dyDescent="0.2">
      <c r="B580" s="71"/>
      <c r="C580" s="71"/>
      <c r="D580" s="71"/>
      <c r="E580" s="71"/>
      <c r="F580" s="71"/>
      <c r="G580" s="122"/>
      <c r="H580" s="122"/>
      <c r="I580" s="122"/>
      <c r="J580" s="122"/>
      <c r="K580" s="122"/>
      <c r="L580" s="122"/>
      <c r="M580" s="122"/>
    </row>
    <row r="581" spans="2:13" s="189" customFormat="1" x14ac:dyDescent="0.2">
      <c r="B581" s="71"/>
      <c r="C581" s="71"/>
      <c r="D581" s="71"/>
      <c r="E581" s="71"/>
      <c r="F581" s="71"/>
      <c r="G581" s="122"/>
      <c r="H581" s="122"/>
      <c r="I581" s="122"/>
      <c r="J581" s="122"/>
      <c r="K581" s="122"/>
      <c r="L581" s="122"/>
      <c r="M581" s="122"/>
    </row>
    <row r="582" spans="2:13" s="189" customFormat="1" x14ac:dyDescent="0.2">
      <c r="B582" s="71"/>
      <c r="C582" s="71"/>
      <c r="D582" s="71"/>
      <c r="E582" s="71"/>
      <c r="F582" s="71"/>
      <c r="G582" s="122"/>
      <c r="H582" s="122"/>
      <c r="I582" s="122"/>
      <c r="J582" s="122"/>
      <c r="K582" s="122"/>
      <c r="L582" s="122"/>
      <c r="M582" s="122"/>
    </row>
    <row r="583" spans="2:13" s="189" customFormat="1" x14ac:dyDescent="0.2">
      <c r="B583" s="71"/>
      <c r="C583" s="71"/>
      <c r="D583" s="71"/>
      <c r="E583" s="71"/>
      <c r="F583" s="71"/>
      <c r="G583" s="122"/>
      <c r="H583" s="122"/>
      <c r="I583" s="122"/>
      <c r="J583" s="122"/>
      <c r="K583" s="122"/>
      <c r="L583" s="122"/>
      <c r="M583" s="122"/>
    </row>
    <row r="584" spans="2:13" s="189" customFormat="1" x14ac:dyDescent="0.2">
      <c r="B584" s="71"/>
      <c r="C584" s="71"/>
      <c r="D584" s="71"/>
      <c r="E584" s="71"/>
      <c r="F584" s="71"/>
      <c r="G584" s="122"/>
      <c r="H584" s="122"/>
      <c r="I584" s="122"/>
      <c r="J584" s="122"/>
      <c r="K584" s="122"/>
      <c r="L584" s="122"/>
      <c r="M584" s="122"/>
    </row>
    <row r="585" spans="2:13" s="189" customFormat="1" x14ac:dyDescent="0.2">
      <c r="B585" s="71"/>
      <c r="C585" s="71"/>
      <c r="D585" s="71"/>
      <c r="E585" s="71"/>
      <c r="F585" s="71"/>
      <c r="G585" s="122"/>
      <c r="H585" s="122"/>
      <c r="I585" s="122"/>
      <c r="J585" s="122"/>
      <c r="K585" s="122"/>
      <c r="L585" s="122"/>
      <c r="M585" s="122"/>
    </row>
    <row r="586" spans="2:13" s="189" customFormat="1" x14ac:dyDescent="0.2">
      <c r="B586" s="71"/>
      <c r="C586" s="71"/>
      <c r="D586" s="71"/>
      <c r="E586" s="71"/>
      <c r="F586" s="71"/>
      <c r="G586" s="122"/>
      <c r="H586" s="122"/>
      <c r="I586" s="122"/>
      <c r="J586" s="122"/>
      <c r="K586" s="122"/>
      <c r="L586" s="122"/>
      <c r="M586" s="122"/>
    </row>
    <row r="587" spans="2:13" s="189" customFormat="1" x14ac:dyDescent="0.2">
      <c r="B587" s="71"/>
      <c r="C587" s="71"/>
      <c r="D587" s="71"/>
      <c r="E587" s="71"/>
      <c r="F587" s="71"/>
      <c r="G587" s="122"/>
      <c r="H587" s="122"/>
      <c r="I587" s="122"/>
      <c r="J587" s="122"/>
      <c r="K587" s="122"/>
      <c r="L587" s="122"/>
      <c r="M587" s="122"/>
    </row>
    <row r="588" spans="2:13" s="189" customFormat="1" x14ac:dyDescent="0.2">
      <c r="B588" s="71"/>
      <c r="C588" s="71"/>
      <c r="D588" s="71"/>
      <c r="E588" s="71"/>
      <c r="F588" s="71"/>
      <c r="G588" s="122"/>
      <c r="H588" s="122"/>
      <c r="I588" s="122"/>
      <c r="J588" s="122"/>
      <c r="K588" s="122"/>
      <c r="L588" s="122"/>
      <c r="M588" s="122"/>
    </row>
    <row r="589" spans="2:13" s="189" customFormat="1" x14ac:dyDescent="0.2">
      <c r="B589" s="71"/>
      <c r="C589" s="71"/>
      <c r="D589" s="71"/>
      <c r="E589" s="71"/>
      <c r="F589" s="71"/>
      <c r="G589" s="122"/>
      <c r="H589" s="122"/>
      <c r="I589" s="122"/>
      <c r="J589" s="122"/>
      <c r="K589" s="122"/>
      <c r="L589" s="122"/>
      <c r="M589" s="122"/>
    </row>
    <row r="590" spans="2:13" s="189" customFormat="1" x14ac:dyDescent="0.2">
      <c r="B590" s="71"/>
      <c r="C590" s="71"/>
      <c r="D590" s="71"/>
      <c r="E590" s="71"/>
      <c r="F590" s="71"/>
      <c r="G590" s="122"/>
      <c r="H590" s="122"/>
      <c r="I590" s="122"/>
      <c r="J590" s="122"/>
      <c r="K590" s="122"/>
      <c r="L590" s="122"/>
      <c r="M590" s="122"/>
    </row>
    <row r="591" spans="2:13" s="189" customFormat="1" x14ac:dyDescent="0.2">
      <c r="B591" s="71"/>
      <c r="C591" s="71"/>
      <c r="D591" s="71"/>
      <c r="E591" s="71"/>
      <c r="F591" s="71"/>
      <c r="G591" s="122"/>
      <c r="H591" s="122"/>
      <c r="I591" s="122"/>
      <c r="J591" s="122"/>
      <c r="K591" s="122"/>
      <c r="L591" s="122"/>
      <c r="M591" s="122"/>
    </row>
    <row r="592" spans="2:13" s="189" customFormat="1" x14ac:dyDescent="0.2">
      <c r="B592" s="71"/>
      <c r="C592" s="71"/>
      <c r="D592" s="71"/>
      <c r="E592" s="71"/>
      <c r="F592" s="71"/>
      <c r="G592" s="122"/>
      <c r="H592" s="122"/>
      <c r="I592" s="122"/>
      <c r="J592" s="122"/>
      <c r="K592" s="122"/>
      <c r="L592" s="122"/>
      <c r="M592" s="122"/>
    </row>
    <row r="593" spans="2:13" s="189" customFormat="1" x14ac:dyDescent="0.2">
      <c r="B593" s="71"/>
      <c r="C593" s="71"/>
      <c r="D593" s="71"/>
      <c r="E593" s="71"/>
      <c r="F593" s="71"/>
      <c r="G593" s="122"/>
      <c r="H593" s="122"/>
      <c r="I593" s="122"/>
      <c r="J593" s="122"/>
      <c r="K593" s="122"/>
      <c r="L593" s="122"/>
      <c r="M593" s="122"/>
    </row>
    <row r="594" spans="2:13" s="189" customFormat="1" x14ac:dyDescent="0.2">
      <c r="B594" s="71"/>
      <c r="C594" s="71"/>
      <c r="D594" s="71"/>
      <c r="E594" s="71"/>
      <c r="F594" s="71"/>
      <c r="G594" s="122"/>
      <c r="H594" s="122"/>
      <c r="I594" s="122"/>
      <c r="J594" s="122"/>
      <c r="K594" s="122"/>
      <c r="L594" s="122"/>
      <c r="M594" s="122"/>
    </row>
    <row r="595" spans="2:13" s="189" customFormat="1" x14ac:dyDescent="0.2">
      <c r="B595" s="71"/>
      <c r="C595" s="71"/>
      <c r="D595" s="71"/>
      <c r="E595" s="71"/>
      <c r="F595" s="71"/>
      <c r="G595" s="122"/>
      <c r="H595" s="122"/>
      <c r="I595" s="122"/>
      <c r="J595" s="122"/>
      <c r="K595" s="122"/>
      <c r="L595" s="122"/>
      <c r="M595" s="122"/>
    </row>
    <row r="596" spans="2:13" s="189" customFormat="1" x14ac:dyDescent="0.2">
      <c r="B596" s="71"/>
      <c r="C596" s="71"/>
      <c r="D596" s="71"/>
      <c r="E596" s="71"/>
      <c r="F596" s="71"/>
      <c r="G596" s="122"/>
      <c r="H596" s="122"/>
      <c r="I596" s="122"/>
      <c r="J596" s="122"/>
      <c r="K596" s="122"/>
      <c r="L596" s="122"/>
      <c r="M596" s="122"/>
    </row>
    <row r="597" spans="2:13" s="189" customFormat="1" x14ac:dyDescent="0.2">
      <c r="B597" s="71"/>
      <c r="C597" s="71"/>
      <c r="D597" s="71"/>
      <c r="E597" s="71"/>
      <c r="F597" s="71"/>
      <c r="G597" s="122"/>
      <c r="H597" s="122"/>
      <c r="I597" s="122"/>
      <c r="J597" s="122"/>
      <c r="K597" s="122"/>
      <c r="L597" s="122"/>
      <c r="M597" s="122"/>
    </row>
    <row r="598" spans="2:13" s="189" customFormat="1" x14ac:dyDescent="0.2">
      <c r="B598" s="71"/>
      <c r="C598" s="71"/>
      <c r="D598" s="71"/>
      <c r="E598" s="71"/>
      <c r="F598" s="71"/>
      <c r="G598" s="122"/>
      <c r="H598" s="122"/>
      <c r="I598" s="122"/>
      <c r="J598" s="122"/>
      <c r="K598" s="122"/>
      <c r="L598" s="122"/>
      <c r="M598" s="122"/>
    </row>
    <row r="599" spans="2:13" s="189" customFormat="1" x14ac:dyDescent="0.2">
      <c r="B599" s="71"/>
      <c r="C599" s="71"/>
      <c r="D599" s="71"/>
      <c r="E599" s="71"/>
      <c r="F599" s="71"/>
      <c r="G599" s="122"/>
      <c r="H599" s="122"/>
      <c r="I599" s="122"/>
      <c r="J599" s="122"/>
      <c r="K599" s="122"/>
      <c r="L599" s="122"/>
      <c r="M599" s="122"/>
    </row>
    <row r="600" spans="2:13" s="189" customFormat="1" x14ac:dyDescent="0.2">
      <c r="B600" s="71"/>
      <c r="C600" s="71"/>
      <c r="D600" s="71"/>
      <c r="E600" s="71"/>
      <c r="F600" s="71"/>
      <c r="G600" s="122"/>
      <c r="H600" s="122"/>
      <c r="I600" s="122"/>
      <c r="J600" s="122"/>
      <c r="K600" s="122"/>
      <c r="L600" s="122"/>
      <c r="M600" s="122"/>
    </row>
    <row r="601" spans="2:13" s="189" customFormat="1" x14ac:dyDescent="0.2">
      <c r="B601" s="71"/>
      <c r="C601" s="71"/>
      <c r="D601" s="71"/>
      <c r="E601" s="71"/>
      <c r="F601" s="71"/>
      <c r="G601" s="122"/>
      <c r="H601" s="122"/>
      <c r="I601" s="122"/>
      <c r="J601" s="122"/>
      <c r="K601" s="122"/>
      <c r="L601" s="122"/>
      <c r="M601" s="122"/>
    </row>
    <row r="602" spans="2:13" s="189" customFormat="1" x14ac:dyDescent="0.2">
      <c r="B602" s="71"/>
      <c r="C602" s="71"/>
      <c r="D602" s="71"/>
      <c r="E602" s="71"/>
      <c r="F602" s="71"/>
      <c r="G602" s="122"/>
      <c r="H602" s="122"/>
      <c r="I602" s="122"/>
      <c r="J602" s="122"/>
      <c r="K602" s="122"/>
      <c r="L602" s="122"/>
      <c r="M602" s="122"/>
    </row>
    <row r="603" spans="2:13" s="189" customFormat="1" x14ac:dyDescent="0.2">
      <c r="B603" s="71"/>
      <c r="C603" s="71"/>
      <c r="D603" s="71"/>
      <c r="E603" s="71"/>
      <c r="F603" s="71"/>
      <c r="G603" s="122"/>
      <c r="H603" s="122"/>
      <c r="I603" s="122"/>
      <c r="J603" s="122"/>
      <c r="K603" s="122"/>
      <c r="L603" s="122"/>
      <c r="M603" s="122"/>
    </row>
    <row r="604" spans="2:13" s="189" customFormat="1" x14ac:dyDescent="0.2">
      <c r="B604" s="71"/>
      <c r="C604" s="71"/>
      <c r="D604" s="71"/>
      <c r="E604" s="71"/>
      <c r="F604" s="71"/>
      <c r="G604" s="122"/>
      <c r="H604" s="122"/>
      <c r="I604" s="122"/>
      <c r="J604" s="122"/>
      <c r="K604" s="122"/>
      <c r="L604" s="122"/>
      <c r="M604" s="122"/>
    </row>
    <row r="605" spans="2:13" s="189" customFormat="1" x14ac:dyDescent="0.2">
      <c r="B605" s="71"/>
      <c r="C605" s="71"/>
      <c r="D605" s="71"/>
      <c r="E605" s="71"/>
      <c r="F605" s="71"/>
      <c r="G605" s="122"/>
      <c r="H605" s="122"/>
      <c r="I605" s="122"/>
      <c r="J605" s="122"/>
      <c r="K605" s="122"/>
      <c r="L605" s="122"/>
      <c r="M605" s="122"/>
    </row>
    <row r="606" spans="2:13" s="189" customFormat="1" x14ac:dyDescent="0.2">
      <c r="B606" s="71"/>
      <c r="C606" s="71"/>
      <c r="D606" s="71"/>
      <c r="E606" s="71"/>
      <c r="F606" s="71"/>
      <c r="G606" s="122"/>
      <c r="H606" s="122"/>
      <c r="I606" s="122"/>
      <c r="J606" s="122"/>
      <c r="K606" s="122"/>
      <c r="L606" s="122"/>
      <c r="M606" s="122"/>
    </row>
    <row r="607" spans="2:13" s="189" customFormat="1" x14ac:dyDescent="0.2">
      <c r="B607" s="71"/>
      <c r="C607" s="71"/>
      <c r="D607" s="71"/>
      <c r="E607" s="71"/>
      <c r="F607" s="71"/>
      <c r="G607" s="122"/>
      <c r="H607" s="122"/>
      <c r="I607" s="122"/>
      <c r="J607" s="122"/>
      <c r="K607" s="122"/>
      <c r="L607" s="122"/>
      <c r="M607" s="122"/>
    </row>
    <row r="608" spans="2:13" s="189" customFormat="1" x14ac:dyDescent="0.2">
      <c r="B608" s="71"/>
      <c r="C608" s="71"/>
      <c r="D608" s="71"/>
      <c r="E608" s="71"/>
      <c r="F608" s="71"/>
      <c r="G608" s="122"/>
      <c r="H608" s="122"/>
      <c r="I608" s="122"/>
      <c r="J608" s="122"/>
      <c r="K608" s="122"/>
      <c r="L608" s="122"/>
      <c r="M608" s="122"/>
    </row>
    <row r="609" spans="2:13" s="189" customFormat="1" x14ac:dyDescent="0.2">
      <c r="B609" s="71"/>
      <c r="C609" s="71"/>
      <c r="D609" s="71"/>
      <c r="E609" s="71"/>
      <c r="F609" s="71"/>
      <c r="G609" s="122"/>
      <c r="H609" s="122"/>
      <c r="I609" s="122"/>
      <c r="J609" s="122"/>
      <c r="K609" s="122"/>
      <c r="L609" s="122"/>
      <c r="M609" s="122"/>
    </row>
    <row r="610" spans="2:13" s="189" customFormat="1" x14ac:dyDescent="0.2">
      <c r="B610" s="71"/>
      <c r="C610" s="71"/>
      <c r="D610" s="71"/>
      <c r="E610" s="71"/>
      <c r="F610" s="71"/>
      <c r="G610" s="122"/>
      <c r="H610" s="122"/>
      <c r="I610" s="122"/>
      <c r="J610" s="122"/>
      <c r="K610" s="122"/>
      <c r="L610" s="122"/>
      <c r="M610" s="122"/>
    </row>
    <row r="611" spans="2:13" s="189" customFormat="1" x14ac:dyDescent="0.2">
      <c r="B611" s="71"/>
      <c r="C611" s="71"/>
      <c r="D611" s="71"/>
      <c r="E611" s="71"/>
      <c r="F611" s="71"/>
      <c r="G611" s="122"/>
      <c r="H611" s="122"/>
      <c r="I611" s="122"/>
      <c r="J611" s="122"/>
      <c r="K611" s="122"/>
      <c r="L611" s="122"/>
      <c r="M611" s="122"/>
    </row>
    <row r="612" spans="2:13" s="189" customFormat="1" x14ac:dyDescent="0.2">
      <c r="B612" s="71"/>
      <c r="C612" s="71"/>
      <c r="D612" s="71"/>
      <c r="E612" s="71"/>
      <c r="F612" s="71"/>
      <c r="G612" s="122"/>
      <c r="H612" s="122"/>
      <c r="I612" s="122"/>
      <c r="J612" s="122"/>
      <c r="K612" s="122"/>
      <c r="L612" s="122"/>
      <c r="M612" s="122"/>
    </row>
    <row r="613" spans="2:13" s="189" customFormat="1" x14ac:dyDescent="0.2">
      <c r="B613" s="71"/>
      <c r="C613" s="71"/>
      <c r="D613" s="71"/>
      <c r="E613" s="71"/>
      <c r="F613" s="71"/>
      <c r="G613" s="122"/>
      <c r="H613" s="122"/>
      <c r="I613" s="122"/>
      <c r="J613" s="122"/>
      <c r="K613" s="122"/>
      <c r="L613" s="122"/>
      <c r="M613" s="122"/>
    </row>
    <row r="614" spans="2:13" s="189" customFormat="1" x14ac:dyDescent="0.2">
      <c r="B614" s="71"/>
      <c r="C614" s="71"/>
      <c r="D614" s="71"/>
      <c r="E614" s="71"/>
      <c r="F614" s="71"/>
      <c r="G614" s="122"/>
      <c r="H614" s="122"/>
      <c r="I614" s="122"/>
      <c r="J614" s="122"/>
      <c r="K614" s="122"/>
      <c r="L614" s="122"/>
      <c r="M614" s="122"/>
    </row>
    <row r="615" spans="2:13" s="189" customFormat="1" x14ac:dyDescent="0.2">
      <c r="B615" s="71"/>
      <c r="C615" s="71"/>
      <c r="D615" s="71"/>
      <c r="E615" s="71"/>
      <c r="F615" s="71"/>
      <c r="G615" s="122"/>
      <c r="H615" s="122"/>
      <c r="I615" s="122"/>
      <c r="J615" s="122"/>
      <c r="K615" s="122"/>
      <c r="L615" s="122"/>
      <c r="M615" s="122"/>
    </row>
    <row r="616" spans="2:13" s="189" customFormat="1" x14ac:dyDescent="0.2">
      <c r="B616" s="71"/>
      <c r="C616" s="71"/>
      <c r="D616" s="71"/>
      <c r="E616" s="71"/>
      <c r="F616" s="71"/>
      <c r="G616" s="122"/>
      <c r="H616" s="122"/>
      <c r="I616" s="122"/>
      <c r="J616" s="122"/>
      <c r="K616" s="122"/>
      <c r="L616" s="122"/>
      <c r="M616" s="122"/>
    </row>
    <row r="617" spans="2:13" s="189" customFormat="1" x14ac:dyDescent="0.2">
      <c r="B617" s="71"/>
      <c r="C617" s="71"/>
      <c r="D617" s="71"/>
      <c r="E617" s="71"/>
      <c r="F617" s="71"/>
      <c r="G617" s="122"/>
      <c r="H617" s="122"/>
      <c r="I617" s="122"/>
      <c r="J617" s="122"/>
      <c r="K617" s="122"/>
      <c r="L617" s="122"/>
      <c r="M617" s="122"/>
    </row>
    <row r="618" spans="2:13" s="189" customFormat="1" x14ac:dyDescent="0.2">
      <c r="B618" s="71"/>
      <c r="C618" s="71"/>
      <c r="D618" s="71"/>
      <c r="E618" s="71"/>
      <c r="F618" s="71"/>
      <c r="G618" s="122"/>
      <c r="H618" s="122"/>
      <c r="I618" s="122"/>
      <c r="J618" s="122"/>
      <c r="K618" s="122"/>
      <c r="L618" s="122"/>
      <c r="M618" s="122"/>
    </row>
    <row r="619" spans="2:13" s="189" customFormat="1" x14ac:dyDescent="0.2">
      <c r="B619" s="71"/>
      <c r="C619" s="71"/>
      <c r="D619" s="71"/>
      <c r="E619" s="71"/>
      <c r="F619" s="71"/>
      <c r="G619" s="122"/>
      <c r="H619" s="122"/>
      <c r="I619" s="122"/>
      <c r="J619" s="122"/>
      <c r="K619" s="122"/>
      <c r="L619" s="122"/>
      <c r="M619" s="122"/>
    </row>
    <row r="620" spans="2:13" s="189" customFormat="1" x14ac:dyDescent="0.2">
      <c r="B620" s="71"/>
      <c r="C620" s="71"/>
      <c r="D620" s="71"/>
      <c r="E620" s="71"/>
      <c r="F620" s="71"/>
      <c r="G620" s="122"/>
      <c r="H620" s="122"/>
      <c r="I620" s="122"/>
      <c r="J620" s="122"/>
      <c r="K620" s="122"/>
      <c r="L620" s="122"/>
      <c r="M620" s="122"/>
    </row>
    <row r="621" spans="2:13" s="189" customFormat="1" x14ac:dyDescent="0.2">
      <c r="B621" s="71"/>
      <c r="C621" s="71"/>
      <c r="D621" s="71"/>
      <c r="E621" s="71"/>
      <c r="F621" s="71"/>
      <c r="G621" s="122"/>
      <c r="H621" s="122"/>
      <c r="I621" s="122"/>
      <c r="J621" s="122"/>
      <c r="K621" s="122"/>
      <c r="L621" s="122"/>
      <c r="M621" s="122"/>
    </row>
    <row r="622" spans="2:13" s="189" customFormat="1" x14ac:dyDescent="0.2">
      <c r="B622" s="71"/>
      <c r="C622" s="71"/>
      <c r="D622" s="71"/>
      <c r="E622" s="71"/>
      <c r="F622" s="71"/>
      <c r="G622" s="122"/>
      <c r="H622" s="122"/>
      <c r="I622" s="122"/>
      <c r="J622" s="122"/>
      <c r="K622" s="122"/>
      <c r="L622" s="122"/>
      <c r="M622" s="122"/>
    </row>
    <row r="623" spans="2:13" s="189" customFormat="1" x14ac:dyDescent="0.2">
      <c r="B623" s="71"/>
      <c r="C623" s="71"/>
      <c r="D623" s="71"/>
      <c r="E623" s="71"/>
      <c r="F623" s="71"/>
      <c r="G623" s="122"/>
      <c r="H623" s="122"/>
      <c r="I623" s="122"/>
      <c r="J623" s="122"/>
      <c r="K623" s="122"/>
      <c r="L623" s="122"/>
      <c r="M623" s="122"/>
    </row>
    <row r="624" spans="2:13" s="189" customFormat="1" x14ac:dyDescent="0.2">
      <c r="B624" s="71"/>
      <c r="C624" s="71"/>
      <c r="D624" s="71"/>
      <c r="E624" s="71"/>
      <c r="F624" s="71"/>
      <c r="G624" s="122"/>
      <c r="H624" s="122"/>
      <c r="I624" s="122"/>
      <c r="J624" s="122"/>
      <c r="K624" s="122"/>
      <c r="L624" s="122"/>
      <c r="M624" s="122"/>
    </row>
    <row r="625" spans="2:13" s="189" customFormat="1" x14ac:dyDescent="0.2">
      <c r="B625" s="71"/>
      <c r="C625" s="71"/>
      <c r="D625" s="71"/>
      <c r="E625" s="71"/>
      <c r="F625" s="71"/>
      <c r="G625" s="122"/>
      <c r="H625" s="122"/>
      <c r="I625" s="122"/>
      <c r="J625" s="122"/>
      <c r="K625" s="122"/>
      <c r="L625" s="122"/>
      <c r="M625" s="122"/>
    </row>
    <row r="626" spans="2:13" s="189" customFormat="1" x14ac:dyDescent="0.2">
      <c r="B626" s="71"/>
      <c r="C626" s="71"/>
      <c r="D626" s="71"/>
      <c r="E626" s="71"/>
      <c r="F626" s="71"/>
      <c r="G626" s="122"/>
      <c r="H626" s="122"/>
      <c r="I626" s="122"/>
      <c r="J626" s="122"/>
      <c r="K626" s="122"/>
      <c r="L626" s="122"/>
      <c r="M626" s="122"/>
    </row>
    <row r="627" spans="2:13" s="189" customFormat="1" x14ac:dyDescent="0.2">
      <c r="B627" s="71"/>
      <c r="C627" s="71"/>
      <c r="D627" s="71"/>
      <c r="E627" s="71"/>
      <c r="F627" s="71"/>
      <c r="G627" s="122"/>
      <c r="H627" s="122"/>
      <c r="I627" s="122"/>
      <c r="J627" s="122"/>
      <c r="K627" s="122"/>
      <c r="L627" s="122"/>
      <c r="M627" s="122"/>
    </row>
    <row r="628" spans="2:13" s="189" customFormat="1" x14ac:dyDescent="0.2">
      <c r="B628" s="71"/>
      <c r="C628" s="71"/>
      <c r="D628" s="71"/>
      <c r="E628" s="71"/>
      <c r="F628" s="71"/>
      <c r="G628" s="122"/>
      <c r="H628" s="122"/>
      <c r="I628" s="122"/>
      <c r="J628" s="122"/>
      <c r="K628" s="122"/>
      <c r="L628" s="122"/>
      <c r="M628" s="122"/>
    </row>
    <row r="629" spans="2:13" s="189" customFormat="1" x14ac:dyDescent="0.2">
      <c r="B629" s="71"/>
      <c r="C629" s="71"/>
      <c r="D629" s="71"/>
      <c r="E629" s="71"/>
      <c r="F629" s="71"/>
      <c r="G629" s="122"/>
      <c r="H629" s="122"/>
      <c r="I629" s="122"/>
      <c r="J629" s="122"/>
      <c r="K629" s="122"/>
      <c r="L629" s="122"/>
      <c r="M629" s="122"/>
    </row>
    <row r="630" spans="2:13" s="189" customFormat="1" x14ac:dyDescent="0.2">
      <c r="B630" s="71"/>
      <c r="C630" s="71"/>
      <c r="D630" s="71"/>
      <c r="E630" s="71"/>
      <c r="F630" s="71"/>
      <c r="G630" s="122"/>
      <c r="H630" s="122"/>
      <c r="I630" s="122"/>
      <c r="J630" s="122"/>
      <c r="K630" s="122"/>
      <c r="L630" s="122"/>
      <c r="M630" s="122"/>
    </row>
    <row r="631" spans="2:13" s="189" customFormat="1" x14ac:dyDescent="0.2">
      <c r="B631" s="71"/>
      <c r="C631" s="71"/>
      <c r="D631" s="71"/>
      <c r="E631" s="71"/>
      <c r="F631" s="71"/>
      <c r="G631" s="122"/>
      <c r="H631" s="122"/>
      <c r="I631" s="122"/>
      <c r="J631" s="122"/>
      <c r="K631" s="122"/>
      <c r="L631" s="122"/>
      <c r="M631" s="122"/>
    </row>
    <row r="632" spans="2:13" s="189" customFormat="1" x14ac:dyDescent="0.2">
      <c r="B632" s="71"/>
      <c r="C632" s="71"/>
      <c r="D632" s="71"/>
      <c r="E632" s="71"/>
      <c r="F632" s="71"/>
      <c r="G632" s="122"/>
      <c r="H632" s="122"/>
      <c r="I632" s="122"/>
      <c r="J632" s="122"/>
      <c r="K632" s="122"/>
      <c r="L632" s="122"/>
      <c r="M632" s="122"/>
    </row>
    <row r="633" spans="2:13" s="189" customFormat="1" x14ac:dyDescent="0.2">
      <c r="B633" s="71"/>
      <c r="C633" s="71"/>
      <c r="D633" s="71"/>
      <c r="E633" s="71"/>
      <c r="F633" s="71"/>
      <c r="G633" s="122"/>
      <c r="H633" s="122"/>
      <c r="I633" s="122"/>
      <c r="J633" s="122"/>
      <c r="K633" s="122"/>
      <c r="L633" s="122"/>
      <c r="M633" s="122"/>
    </row>
    <row r="634" spans="2:13" s="189" customFormat="1" x14ac:dyDescent="0.2">
      <c r="B634" s="71"/>
      <c r="C634" s="71"/>
      <c r="D634" s="71"/>
      <c r="E634" s="71"/>
      <c r="F634" s="71"/>
      <c r="G634" s="122"/>
      <c r="H634" s="122"/>
      <c r="I634" s="122"/>
      <c r="J634" s="122"/>
      <c r="K634" s="122"/>
      <c r="L634" s="122"/>
      <c r="M634" s="122"/>
    </row>
    <row r="635" spans="2:13" s="189" customFormat="1" x14ac:dyDescent="0.2">
      <c r="B635" s="71"/>
      <c r="C635" s="71"/>
      <c r="D635" s="71"/>
      <c r="E635" s="71"/>
      <c r="F635" s="71"/>
      <c r="G635" s="122"/>
      <c r="H635" s="122"/>
      <c r="I635" s="122"/>
      <c r="J635" s="122"/>
      <c r="K635" s="122"/>
      <c r="L635" s="122"/>
      <c r="M635" s="122"/>
    </row>
    <row r="636" spans="2:13" s="189" customFormat="1" x14ac:dyDescent="0.2">
      <c r="B636" s="71"/>
      <c r="C636" s="71"/>
      <c r="D636" s="71"/>
      <c r="E636" s="71"/>
      <c r="F636" s="71"/>
      <c r="G636" s="122"/>
      <c r="H636" s="122"/>
      <c r="I636" s="122"/>
      <c r="J636" s="122"/>
      <c r="K636" s="122"/>
      <c r="L636" s="122"/>
      <c r="M636" s="122"/>
    </row>
    <row r="637" spans="2:13" s="189" customFormat="1" x14ac:dyDescent="0.2">
      <c r="B637" s="71"/>
      <c r="C637" s="71"/>
      <c r="D637" s="71"/>
      <c r="E637" s="71"/>
      <c r="F637" s="71"/>
      <c r="G637" s="122"/>
      <c r="H637" s="122"/>
      <c r="I637" s="122"/>
      <c r="J637" s="122"/>
      <c r="K637" s="122"/>
      <c r="L637" s="122"/>
      <c r="M637" s="122"/>
    </row>
    <row r="638" spans="2:13" s="189" customFormat="1" x14ac:dyDescent="0.2">
      <c r="B638" s="71"/>
      <c r="C638" s="71"/>
      <c r="D638" s="71"/>
      <c r="E638" s="71"/>
      <c r="F638" s="71"/>
      <c r="G638" s="122"/>
      <c r="H638" s="122"/>
      <c r="I638" s="122"/>
      <c r="J638" s="122"/>
      <c r="K638" s="122"/>
      <c r="L638" s="122"/>
      <c r="M638" s="122"/>
    </row>
    <row r="639" spans="2:13" s="189" customFormat="1" x14ac:dyDescent="0.2">
      <c r="B639" s="71"/>
      <c r="C639" s="71"/>
      <c r="D639" s="71"/>
      <c r="E639" s="71"/>
      <c r="F639" s="71"/>
      <c r="G639" s="122"/>
      <c r="H639" s="122"/>
      <c r="I639" s="122"/>
      <c r="J639" s="122"/>
      <c r="K639" s="122"/>
      <c r="L639" s="122"/>
      <c r="M639" s="122"/>
    </row>
    <row r="640" spans="2:13" s="189" customFormat="1" x14ac:dyDescent="0.2">
      <c r="B640" s="71"/>
      <c r="C640" s="71"/>
      <c r="D640" s="71"/>
      <c r="E640" s="71"/>
      <c r="F640" s="71"/>
      <c r="G640" s="122"/>
      <c r="H640" s="122"/>
      <c r="I640" s="122"/>
      <c r="J640" s="122"/>
      <c r="K640" s="122"/>
      <c r="L640" s="122"/>
      <c r="M640" s="122"/>
    </row>
    <row r="641" spans="2:13" s="189" customFormat="1" x14ac:dyDescent="0.2">
      <c r="B641" s="71"/>
      <c r="C641" s="71"/>
      <c r="D641" s="71"/>
      <c r="E641" s="71"/>
      <c r="F641" s="71"/>
      <c r="G641" s="122"/>
      <c r="H641" s="122"/>
      <c r="I641" s="122"/>
      <c r="J641" s="122"/>
      <c r="K641" s="122"/>
      <c r="L641" s="122"/>
      <c r="M641" s="122"/>
    </row>
    <row r="642" spans="2:13" s="189" customFormat="1" x14ac:dyDescent="0.2">
      <c r="B642" s="71"/>
      <c r="C642" s="71"/>
      <c r="D642" s="71"/>
      <c r="E642" s="71"/>
      <c r="F642" s="71"/>
      <c r="G642" s="122"/>
      <c r="H642" s="122"/>
      <c r="I642" s="122"/>
      <c r="J642" s="122"/>
      <c r="K642" s="122"/>
      <c r="L642" s="122"/>
      <c r="M642" s="122"/>
    </row>
    <row r="643" spans="2:13" s="189" customFormat="1" x14ac:dyDescent="0.2">
      <c r="B643" s="71"/>
      <c r="C643" s="71"/>
      <c r="D643" s="71"/>
      <c r="E643" s="71"/>
      <c r="F643" s="71"/>
      <c r="G643" s="122"/>
      <c r="H643" s="122"/>
      <c r="I643" s="122"/>
      <c r="J643" s="122"/>
      <c r="K643" s="122"/>
      <c r="L643" s="122"/>
      <c r="M643" s="122"/>
    </row>
    <row r="644" spans="2:13" s="189" customFormat="1" x14ac:dyDescent="0.2">
      <c r="B644" s="71"/>
      <c r="C644" s="71"/>
      <c r="D644" s="71"/>
      <c r="E644" s="71"/>
      <c r="F644" s="71"/>
      <c r="G644" s="122"/>
      <c r="H644" s="122"/>
      <c r="I644" s="122"/>
      <c r="J644" s="122"/>
      <c r="K644" s="122"/>
      <c r="L644" s="122"/>
      <c r="M644" s="122"/>
    </row>
    <row r="645" spans="2:13" s="189" customFormat="1" x14ac:dyDescent="0.2">
      <c r="B645" s="71"/>
      <c r="C645" s="71"/>
      <c r="D645" s="71"/>
      <c r="E645" s="71"/>
      <c r="F645" s="71"/>
      <c r="G645" s="122"/>
      <c r="H645" s="122"/>
      <c r="I645" s="122"/>
      <c r="J645" s="122"/>
      <c r="K645" s="122"/>
      <c r="L645" s="122"/>
      <c r="M645" s="122"/>
    </row>
    <row r="646" spans="2:13" s="189" customFormat="1" x14ac:dyDescent="0.2">
      <c r="B646" s="71"/>
      <c r="C646" s="71"/>
      <c r="D646" s="71"/>
      <c r="E646" s="71"/>
      <c r="F646" s="71"/>
      <c r="G646" s="122"/>
      <c r="H646" s="122"/>
      <c r="I646" s="122"/>
      <c r="J646" s="122"/>
      <c r="K646" s="122"/>
      <c r="L646" s="122"/>
      <c r="M646" s="122"/>
    </row>
    <row r="647" spans="2:13" s="189" customFormat="1" x14ac:dyDescent="0.2">
      <c r="B647" s="71"/>
      <c r="C647" s="71"/>
      <c r="D647" s="71"/>
      <c r="E647" s="71"/>
      <c r="F647" s="71"/>
      <c r="G647" s="122"/>
      <c r="H647" s="122"/>
      <c r="I647" s="122"/>
      <c r="J647" s="122"/>
      <c r="K647" s="122"/>
      <c r="L647" s="122"/>
      <c r="M647" s="122"/>
    </row>
    <row r="648" spans="2:13" s="189" customFormat="1" x14ac:dyDescent="0.2">
      <c r="B648" s="71"/>
      <c r="C648" s="71"/>
      <c r="D648" s="71"/>
      <c r="E648" s="71"/>
      <c r="F648" s="71"/>
      <c r="G648" s="122"/>
      <c r="H648" s="122"/>
      <c r="I648" s="122"/>
      <c r="J648" s="122"/>
      <c r="K648" s="122"/>
      <c r="L648" s="122"/>
      <c r="M648" s="122"/>
    </row>
    <row r="649" spans="2:13" s="189" customFormat="1" x14ac:dyDescent="0.2">
      <c r="B649" s="71"/>
      <c r="C649" s="71"/>
      <c r="D649" s="71"/>
      <c r="E649" s="71"/>
      <c r="F649" s="71"/>
      <c r="G649" s="122"/>
      <c r="H649" s="122"/>
      <c r="I649" s="122"/>
      <c r="J649" s="122"/>
      <c r="K649" s="122"/>
      <c r="L649" s="122"/>
      <c r="M649" s="122"/>
    </row>
    <row r="650" spans="2:13" s="189" customFormat="1" x14ac:dyDescent="0.2">
      <c r="B650" s="71"/>
      <c r="C650" s="71"/>
      <c r="D650" s="71"/>
      <c r="E650" s="71"/>
      <c r="F650" s="71"/>
      <c r="G650" s="122"/>
      <c r="H650" s="122"/>
      <c r="I650" s="122"/>
      <c r="J650" s="122"/>
      <c r="K650" s="122"/>
      <c r="L650" s="122"/>
      <c r="M650" s="122"/>
    </row>
    <row r="651" spans="2:13" s="189" customFormat="1" x14ac:dyDescent="0.2">
      <c r="B651" s="71"/>
      <c r="C651" s="71"/>
      <c r="D651" s="71"/>
      <c r="E651" s="71"/>
      <c r="F651" s="71"/>
      <c r="G651" s="122"/>
      <c r="H651" s="122"/>
      <c r="I651" s="122"/>
      <c r="J651" s="122"/>
      <c r="K651" s="122"/>
      <c r="L651" s="122"/>
      <c r="M651" s="122"/>
    </row>
    <row r="652" spans="2:13" s="189" customFormat="1" x14ac:dyDescent="0.2">
      <c r="B652" s="71"/>
      <c r="C652" s="71"/>
      <c r="D652" s="71"/>
      <c r="E652" s="71"/>
      <c r="F652" s="71"/>
      <c r="G652" s="122"/>
      <c r="H652" s="122"/>
      <c r="I652" s="122"/>
      <c r="J652" s="122"/>
      <c r="K652" s="122"/>
      <c r="L652" s="122"/>
      <c r="M652" s="122"/>
    </row>
    <row r="653" spans="2:13" s="189" customFormat="1" x14ac:dyDescent="0.2">
      <c r="B653" s="71"/>
      <c r="C653" s="71"/>
      <c r="D653" s="71"/>
      <c r="E653" s="71"/>
      <c r="F653" s="71"/>
      <c r="G653" s="122"/>
      <c r="H653" s="122"/>
      <c r="I653" s="122"/>
      <c r="J653" s="122"/>
      <c r="K653" s="122"/>
      <c r="L653" s="122"/>
      <c r="M653" s="122"/>
    </row>
    <row r="654" spans="2:13" s="189" customFormat="1" x14ac:dyDescent="0.2">
      <c r="B654" s="71"/>
      <c r="C654" s="71"/>
      <c r="D654" s="71"/>
      <c r="E654" s="71"/>
      <c r="F654" s="71"/>
      <c r="G654" s="122"/>
      <c r="H654" s="122"/>
      <c r="I654" s="122"/>
      <c r="J654" s="122"/>
      <c r="K654" s="122"/>
      <c r="L654" s="122"/>
      <c r="M654" s="122"/>
    </row>
    <row r="655" spans="2:13" s="189" customFormat="1" x14ac:dyDescent="0.2">
      <c r="B655" s="71"/>
      <c r="C655" s="71"/>
      <c r="D655" s="71"/>
      <c r="E655" s="71"/>
      <c r="F655" s="71"/>
      <c r="G655" s="122"/>
      <c r="H655" s="122"/>
      <c r="I655" s="122"/>
      <c r="J655" s="122"/>
      <c r="K655" s="122"/>
      <c r="L655" s="122"/>
      <c r="M655" s="122"/>
    </row>
    <row r="656" spans="2:13" s="189" customFormat="1" x14ac:dyDescent="0.2">
      <c r="B656" s="71"/>
      <c r="C656" s="71"/>
      <c r="D656" s="71"/>
      <c r="E656" s="71"/>
      <c r="F656" s="71"/>
      <c r="G656" s="122"/>
      <c r="H656" s="122"/>
      <c r="I656" s="122"/>
      <c r="J656" s="122"/>
      <c r="K656" s="122"/>
      <c r="L656" s="122"/>
      <c r="M656" s="122"/>
    </row>
    <row r="657" spans="2:13" s="189" customFormat="1" x14ac:dyDescent="0.2">
      <c r="B657" s="71"/>
      <c r="C657" s="71"/>
      <c r="D657" s="71"/>
      <c r="E657" s="71"/>
      <c r="F657" s="71"/>
      <c r="G657" s="122"/>
      <c r="H657" s="122"/>
      <c r="I657" s="122"/>
      <c r="J657" s="122"/>
      <c r="K657" s="122"/>
      <c r="L657" s="122"/>
      <c r="M657" s="122"/>
    </row>
    <row r="658" spans="2:13" s="189" customFormat="1" x14ac:dyDescent="0.2">
      <c r="B658" s="71"/>
      <c r="C658" s="71"/>
      <c r="D658" s="71"/>
      <c r="E658" s="71"/>
      <c r="F658" s="71"/>
      <c r="G658" s="122"/>
      <c r="H658" s="122"/>
      <c r="I658" s="122"/>
      <c r="J658" s="122"/>
      <c r="K658" s="122"/>
      <c r="L658" s="122"/>
      <c r="M658" s="122"/>
    </row>
    <row r="659" spans="2:13" s="189" customFormat="1" x14ac:dyDescent="0.2">
      <c r="B659" s="71"/>
      <c r="C659" s="71"/>
      <c r="D659" s="71"/>
      <c r="E659" s="71"/>
      <c r="F659" s="71"/>
      <c r="G659" s="122"/>
      <c r="H659" s="122"/>
      <c r="I659" s="122"/>
      <c r="J659" s="122"/>
      <c r="K659" s="122"/>
      <c r="L659" s="122"/>
      <c r="M659" s="122"/>
    </row>
    <row r="660" spans="2:13" s="189" customFormat="1" x14ac:dyDescent="0.2">
      <c r="B660" s="71"/>
      <c r="C660" s="71"/>
      <c r="D660" s="71"/>
      <c r="E660" s="71"/>
      <c r="F660" s="71"/>
      <c r="G660" s="122"/>
      <c r="H660" s="122"/>
      <c r="I660" s="122"/>
      <c r="J660" s="122"/>
      <c r="K660" s="122"/>
      <c r="L660" s="122"/>
      <c r="M660" s="122"/>
    </row>
    <row r="661" spans="2:13" s="189" customFormat="1" x14ac:dyDescent="0.2">
      <c r="B661" s="71"/>
      <c r="C661" s="71"/>
      <c r="D661" s="71"/>
      <c r="E661" s="71"/>
      <c r="F661" s="71"/>
      <c r="G661" s="122"/>
      <c r="H661" s="122"/>
      <c r="I661" s="122"/>
      <c r="J661" s="122"/>
      <c r="K661" s="122"/>
      <c r="L661" s="122"/>
      <c r="M661" s="122"/>
    </row>
    <row r="662" spans="2:13" s="189" customFormat="1" x14ac:dyDescent="0.2">
      <c r="B662" s="71"/>
      <c r="C662" s="71"/>
      <c r="D662" s="71"/>
      <c r="E662" s="71"/>
      <c r="F662" s="71"/>
      <c r="G662" s="122"/>
      <c r="H662" s="122"/>
      <c r="I662" s="122"/>
      <c r="J662" s="122"/>
      <c r="K662" s="122"/>
      <c r="L662" s="122"/>
      <c r="M662" s="122"/>
    </row>
    <row r="663" spans="2:13" s="189" customFormat="1" x14ac:dyDescent="0.2">
      <c r="B663" s="71"/>
      <c r="C663" s="71"/>
      <c r="D663" s="71"/>
      <c r="E663" s="71"/>
      <c r="F663" s="71"/>
      <c r="G663" s="122"/>
      <c r="H663" s="122"/>
      <c r="I663" s="122"/>
      <c r="J663" s="122"/>
      <c r="K663" s="122"/>
      <c r="L663" s="122"/>
      <c r="M663" s="122"/>
    </row>
    <row r="664" spans="2:13" s="189" customFormat="1" x14ac:dyDescent="0.2">
      <c r="B664" s="71"/>
      <c r="C664" s="71"/>
      <c r="D664" s="71"/>
      <c r="E664" s="71"/>
      <c r="F664" s="71"/>
      <c r="G664" s="122"/>
      <c r="H664" s="122"/>
      <c r="I664" s="122"/>
      <c r="J664" s="122"/>
      <c r="K664" s="122"/>
      <c r="L664" s="122"/>
      <c r="M664" s="122"/>
    </row>
    <row r="665" spans="2:13" s="189" customFormat="1" x14ac:dyDescent="0.2">
      <c r="B665" s="71"/>
      <c r="C665" s="71"/>
      <c r="D665" s="71"/>
      <c r="E665" s="71"/>
      <c r="F665" s="71"/>
      <c r="G665" s="122"/>
      <c r="H665" s="122"/>
      <c r="I665" s="122"/>
      <c r="J665" s="122"/>
      <c r="K665" s="122"/>
      <c r="L665" s="122"/>
      <c r="M665" s="122"/>
    </row>
    <row r="666" spans="2:13" s="189" customFormat="1" x14ac:dyDescent="0.2">
      <c r="B666" s="71"/>
      <c r="C666" s="71"/>
      <c r="D666" s="71"/>
      <c r="E666" s="71"/>
      <c r="F666" s="71"/>
      <c r="G666" s="122"/>
      <c r="H666" s="122"/>
      <c r="I666" s="122"/>
      <c r="J666" s="122"/>
      <c r="K666" s="122"/>
      <c r="L666" s="122"/>
      <c r="M666" s="122"/>
    </row>
    <row r="667" spans="2:13" s="189" customFormat="1" x14ac:dyDescent="0.2">
      <c r="B667" s="71"/>
      <c r="C667" s="71"/>
      <c r="D667" s="71"/>
      <c r="E667" s="71"/>
      <c r="F667" s="71"/>
      <c r="G667" s="122"/>
      <c r="H667" s="122"/>
      <c r="I667" s="122"/>
      <c r="J667" s="122"/>
      <c r="K667" s="122"/>
      <c r="L667" s="122"/>
      <c r="M667" s="122"/>
    </row>
    <row r="668" spans="2:13" s="189" customFormat="1" x14ac:dyDescent="0.2">
      <c r="B668" s="71"/>
      <c r="C668" s="71"/>
      <c r="D668" s="71"/>
      <c r="E668" s="71"/>
      <c r="F668" s="71"/>
      <c r="G668" s="122"/>
      <c r="H668" s="122"/>
      <c r="I668" s="122"/>
      <c r="J668" s="122"/>
      <c r="K668" s="122"/>
      <c r="L668" s="122"/>
      <c r="M668" s="122"/>
    </row>
    <row r="669" spans="2:13" s="189" customFormat="1" x14ac:dyDescent="0.2">
      <c r="B669" s="71"/>
      <c r="C669" s="71"/>
      <c r="D669" s="71"/>
      <c r="E669" s="71"/>
      <c r="F669" s="71"/>
      <c r="G669" s="122"/>
      <c r="H669" s="122"/>
      <c r="I669" s="122"/>
      <c r="J669" s="122"/>
      <c r="K669" s="122"/>
      <c r="L669" s="122"/>
      <c r="M669" s="122"/>
    </row>
    <row r="670" spans="2:13" s="189" customFormat="1" x14ac:dyDescent="0.2">
      <c r="B670" s="71"/>
      <c r="C670" s="71"/>
      <c r="D670" s="71"/>
      <c r="E670" s="71"/>
      <c r="F670" s="71"/>
      <c r="G670" s="122"/>
      <c r="H670" s="122"/>
      <c r="I670" s="122"/>
      <c r="J670" s="122"/>
      <c r="K670" s="122"/>
      <c r="L670" s="122"/>
      <c r="M670" s="122"/>
    </row>
    <row r="671" spans="2:13" s="189" customFormat="1" x14ac:dyDescent="0.2">
      <c r="B671" s="71"/>
      <c r="C671" s="71"/>
      <c r="D671" s="71"/>
      <c r="E671" s="71"/>
      <c r="F671" s="71"/>
      <c r="G671" s="122"/>
      <c r="H671" s="122"/>
      <c r="I671" s="122"/>
      <c r="J671" s="122"/>
      <c r="K671" s="122"/>
      <c r="L671" s="122"/>
      <c r="M671" s="122"/>
    </row>
    <row r="672" spans="2:13" s="189" customFormat="1" x14ac:dyDescent="0.2">
      <c r="B672" s="71"/>
      <c r="C672" s="71"/>
      <c r="D672" s="71"/>
      <c r="E672" s="71"/>
      <c r="F672" s="71"/>
      <c r="G672" s="122"/>
      <c r="H672" s="122"/>
      <c r="I672" s="122"/>
      <c r="J672" s="122"/>
      <c r="K672" s="122"/>
      <c r="L672" s="122"/>
      <c r="M672" s="122"/>
    </row>
    <row r="673" spans="2:13" s="189" customFormat="1" x14ac:dyDescent="0.2">
      <c r="B673" s="71"/>
      <c r="C673" s="71"/>
      <c r="D673" s="71"/>
      <c r="E673" s="71"/>
      <c r="F673" s="71"/>
      <c r="G673" s="122"/>
      <c r="H673" s="122"/>
      <c r="I673" s="122"/>
      <c r="J673" s="122"/>
      <c r="K673" s="122"/>
      <c r="L673" s="122"/>
      <c r="M673" s="122"/>
    </row>
    <row r="674" spans="2:13" s="189" customFormat="1" x14ac:dyDescent="0.2">
      <c r="B674" s="71"/>
      <c r="C674" s="71"/>
      <c r="D674" s="71"/>
      <c r="E674" s="71"/>
      <c r="F674" s="71"/>
      <c r="G674" s="122"/>
      <c r="H674" s="122"/>
      <c r="I674" s="122"/>
      <c r="J674" s="122"/>
      <c r="K674" s="122"/>
      <c r="L674" s="122"/>
      <c r="M674" s="122"/>
    </row>
    <row r="675" spans="2:13" s="189" customFormat="1" x14ac:dyDescent="0.2">
      <c r="B675" s="71"/>
      <c r="C675" s="71"/>
      <c r="D675" s="71"/>
      <c r="E675" s="71"/>
      <c r="F675" s="71"/>
      <c r="G675" s="122"/>
      <c r="H675" s="122"/>
      <c r="I675" s="122"/>
      <c r="J675" s="122"/>
      <c r="K675" s="122"/>
      <c r="L675" s="122"/>
      <c r="M675" s="122"/>
    </row>
    <row r="676" spans="2:13" s="189" customFormat="1" x14ac:dyDescent="0.2">
      <c r="B676" s="71"/>
      <c r="C676" s="71"/>
      <c r="D676" s="71"/>
      <c r="E676" s="71"/>
      <c r="F676" s="71"/>
      <c r="G676" s="122"/>
      <c r="H676" s="122"/>
      <c r="I676" s="122"/>
      <c r="J676" s="122"/>
      <c r="K676" s="122"/>
      <c r="L676" s="122"/>
      <c r="M676" s="122"/>
    </row>
    <row r="677" spans="2:13" s="189" customFormat="1" x14ac:dyDescent="0.2">
      <c r="B677" s="71"/>
      <c r="C677" s="71"/>
      <c r="D677" s="71"/>
      <c r="E677" s="71"/>
      <c r="F677" s="71"/>
      <c r="G677" s="122"/>
      <c r="H677" s="122"/>
      <c r="I677" s="122"/>
      <c r="J677" s="122"/>
      <c r="K677" s="122"/>
      <c r="L677" s="122"/>
      <c r="M677" s="122"/>
    </row>
    <row r="678" spans="2:13" s="189" customFormat="1" x14ac:dyDescent="0.2">
      <c r="B678" s="71"/>
      <c r="C678" s="71"/>
      <c r="D678" s="71"/>
      <c r="E678" s="71"/>
      <c r="F678" s="71"/>
      <c r="G678" s="122"/>
      <c r="H678" s="122"/>
      <c r="I678" s="122"/>
      <c r="J678" s="122"/>
      <c r="K678" s="122"/>
      <c r="L678" s="122"/>
      <c r="M678" s="122"/>
    </row>
    <row r="679" spans="2:13" s="189" customFormat="1" x14ac:dyDescent="0.2">
      <c r="B679" s="71"/>
      <c r="C679" s="71"/>
      <c r="D679" s="71"/>
      <c r="E679" s="71"/>
      <c r="F679" s="71"/>
      <c r="G679" s="122"/>
      <c r="H679" s="122"/>
      <c r="I679" s="122"/>
      <c r="J679" s="122"/>
      <c r="K679" s="122"/>
      <c r="L679" s="122"/>
      <c r="M679" s="122"/>
    </row>
    <row r="680" spans="2:13" s="189" customFormat="1" x14ac:dyDescent="0.2">
      <c r="B680" s="71"/>
      <c r="C680" s="71"/>
      <c r="D680" s="71"/>
      <c r="E680" s="71"/>
      <c r="F680" s="71"/>
      <c r="G680" s="122"/>
      <c r="H680" s="122"/>
      <c r="I680" s="122"/>
      <c r="J680" s="122"/>
      <c r="K680" s="122"/>
      <c r="L680" s="122"/>
      <c r="M680" s="122"/>
    </row>
    <row r="681" spans="2:13" s="189" customFormat="1" x14ac:dyDescent="0.2">
      <c r="B681" s="71"/>
      <c r="C681" s="71"/>
      <c r="D681" s="71"/>
      <c r="E681" s="71"/>
      <c r="F681" s="71"/>
      <c r="G681" s="122"/>
      <c r="H681" s="122"/>
      <c r="I681" s="122"/>
      <c r="J681" s="122"/>
      <c r="K681" s="122"/>
      <c r="L681" s="122"/>
      <c r="M681" s="122"/>
    </row>
    <row r="682" spans="2:13" s="189" customFormat="1" x14ac:dyDescent="0.2">
      <c r="B682" s="71"/>
      <c r="C682" s="71"/>
      <c r="D682" s="71"/>
      <c r="E682" s="71"/>
      <c r="F682" s="71"/>
      <c r="G682" s="122"/>
      <c r="H682" s="122"/>
      <c r="I682" s="122"/>
      <c r="J682" s="122"/>
      <c r="K682" s="122"/>
      <c r="L682" s="122"/>
      <c r="M682" s="122"/>
    </row>
    <row r="683" spans="2:13" s="189" customFormat="1" x14ac:dyDescent="0.2">
      <c r="B683" s="71"/>
      <c r="C683" s="71"/>
      <c r="D683" s="71"/>
      <c r="E683" s="71"/>
      <c r="F683" s="71"/>
      <c r="G683" s="122"/>
      <c r="H683" s="122"/>
      <c r="I683" s="122"/>
      <c r="J683" s="122"/>
      <c r="K683" s="122"/>
      <c r="L683" s="122"/>
      <c r="M683" s="122"/>
    </row>
    <row r="684" spans="2:13" s="189" customFormat="1" x14ac:dyDescent="0.2">
      <c r="B684" s="71"/>
      <c r="C684" s="71"/>
      <c r="D684" s="71"/>
      <c r="E684" s="71"/>
      <c r="F684" s="71"/>
      <c r="G684" s="122"/>
      <c r="H684" s="122"/>
      <c r="I684" s="122"/>
      <c r="J684" s="122"/>
      <c r="K684" s="122"/>
      <c r="L684" s="122"/>
      <c r="M684" s="122"/>
    </row>
    <row r="685" spans="2:13" s="189" customFormat="1" x14ac:dyDescent="0.2">
      <c r="B685" s="71"/>
      <c r="C685" s="71"/>
      <c r="D685" s="71"/>
      <c r="E685" s="71"/>
      <c r="F685" s="71"/>
      <c r="G685" s="122"/>
      <c r="H685" s="122"/>
      <c r="I685" s="122"/>
      <c r="J685" s="122"/>
      <c r="K685" s="122"/>
      <c r="L685" s="122"/>
      <c r="M685" s="122"/>
    </row>
    <row r="686" spans="2:13" s="189" customFormat="1" x14ac:dyDescent="0.2">
      <c r="B686" s="71"/>
      <c r="C686" s="71"/>
      <c r="D686" s="71"/>
      <c r="E686" s="71"/>
      <c r="F686" s="71"/>
      <c r="G686" s="122"/>
      <c r="H686" s="122"/>
      <c r="I686" s="122"/>
      <c r="J686" s="122"/>
      <c r="K686" s="122"/>
      <c r="L686" s="122"/>
      <c r="M686" s="122"/>
    </row>
    <row r="687" spans="2:13" s="189" customFormat="1" x14ac:dyDescent="0.2">
      <c r="B687" s="71"/>
      <c r="C687" s="71"/>
      <c r="D687" s="71"/>
      <c r="E687" s="71"/>
      <c r="F687" s="71"/>
      <c r="G687" s="122"/>
      <c r="H687" s="122"/>
      <c r="I687" s="122"/>
      <c r="J687" s="122"/>
      <c r="K687" s="122"/>
      <c r="L687" s="122"/>
      <c r="M687" s="122"/>
    </row>
    <row r="688" spans="2:13" s="189" customFormat="1" x14ac:dyDescent="0.2">
      <c r="B688" s="71"/>
      <c r="C688" s="71"/>
      <c r="D688" s="71"/>
      <c r="E688" s="71"/>
      <c r="F688" s="71"/>
      <c r="G688" s="122"/>
      <c r="H688" s="122"/>
      <c r="I688" s="122"/>
      <c r="J688" s="122"/>
      <c r="K688" s="122"/>
      <c r="L688" s="122"/>
      <c r="M688" s="122"/>
    </row>
    <row r="689" spans="2:13" s="189" customFormat="1" x14ac:dyDescent="0.2">
      <c r="B689" s="71"/>
      <c r="C689" s="71"/>
      <c r="D689" s="71"/>
      <c r="E689" s="71"/>
      <c r="F689" s="71"/>
      <c r="G689" s="122"/>
      <c r="H689" s="122"/>
      <c r="I689" s="122"/>
      <c r="J689" s="122"/>
      <c r="K689" s="122"/>
      <c r="L689" s="122"/>
      <c r="M689" s="122"/>
    </row>
    <row r="690" spans="2:13" s="189" customFormat="1" x14ac:dyDescent="0.2">
      <c r="B690" s="71"/>
      <c r="C690" s="71"/>
      <c r="D690" s="71"/>
      <c r="E690" s="71"/>
      <c r="F690" s="71"/>
      <c r="G690" s="122"/>
      <c r="H690" s="122"/>
      <c r="I690" s="122"/>
      <c r="J690" s="122"/>
      <c r="K690" s="122"/>
      <c r="L690" s="122"/>
      <c r="M690" s="122"/>
    </row>
    <row r="691" spans="2:13" s="189" customFormat="1" x14ac:dyDescent="0.2">
      <c r="B691" s="71"/>
      <c r="C691" s="71"/>
      <c r="D691" s="71"/>
      <c r="E691" s="71"/>
      <c r="F691" s="71"/>
      <c r="G691" s="122"/>
      <c r="H691" s="122"/>
      <c r="I691" s="122"/>
      <c r="J691" s="122"/>
      <c r="K691" s="122"/>
      <c r="L691" s="122"/>
      <c r="M691" s="122"/>
    </row>
    <row r="692" spans="2:13" s="189" customFormat="1" x14ac:dyDescent="0.2">
      <c r="B692" s="71"/>
      <c r="C692" s="71"/>
      <c r="D692" s="71"/>
      <c r="E692" s="71"/>
      <c r="F692" s="71"/>
      <c r="G692" s="122"/>
      <c r="H692" s="122"/>
      <c r="I692" s="122"/>
      <c r="J692" s="122"/>
      <c r="K692" s="122"/>
      <c r="L692" s="122"/>
      <c r="M692" s="122"/>
    </row>
    <row r="693" spans="2:13" s="189" customFormat="1" x14ac:dyDescent="0.2">
      <c r="B693" s="71"/>
      <c r="C693" s="71"/>
      <c r="D693" s="71"/>
      <c r="E693" s="71"/>
      <c r="F693" s="71"/>
      <c r="G693" s="122"/>
      <c r="H693" s="122"/>
      <c r="I693" s="122"/>
      <c r="J693" s="122"/>
      <c r="K693" s="122"/>
      <c r="L693" s="122"/>
      <c r="M693" s="122"/>
    </row>
    <row r="694" spans="2:13" s="189" customFormat="1" x14ac:dyDescent="0.2">
      <c r="B694" s="71"/>
      <c r="C694" s="71"/>
      <c r="D694" s="71"/>
      <c r="E694" s="71"/>
      <c r="F694" s="71"/>
      <c r="G694" s="122"/>
      <c r="H694" s="122"/>
      <c r="I694" s="122"/>
      <c r="J694" s="122"/>
      <c r="K694" s="122"/>
      <c r="L694" s="122"/>
      <c r="M694" s="122"/>
    </row>
    <row r="695" spans="2:13" s="189" customFormat="1" x14ac:dyDescent="0.2">
      <c r="B695" s="71"/>
      <c r="C695" s="71"/>
      <c r="D695" s="71"/>
      <c r="E695" s="71"/>
      <c r="F695" s="71"/>
      <c r="G695" s="122"/>
      <c r="H695" s="122"/>
      <c r="I695" s="122"/>
      <c r="J695" s="122"/>
      <c r="K695" s="122"/>
      <c r="L695" s="122"/>
      <c r="M695" s="122"/>
    </row>
    <row r="696" spans="2:13" s="189" customFormat="1" x14ac:dyDescent="0.2">
      <c r="B696" s="71"/>
      <c r="C696" s="71"/>
      <c r="D696" s="71"/>
      <c r="E696" s="71"/>
      <c r="F696" s="71"/>
      <c r="G696" s="122"/>
      <c r="H696" s="122"/>
      <c r="I696" s="122"/>
      <c r="J696" s="122"/>
      <c r="K696" s="122"/>
      <c r="L696" s="122"/>
      <c r="M696" s="122"/>
    </row>
    <row r="697" spans="2:13" s="189" customFormat="1" x14ac:dyDescent="0.2">
      <c r="B697" s="71"/>
      <c r="C697" s="71"/>
      <c r="D697" s="71"/>
      <c r="E697" s="71"/>
      <c r="F697" s="71"/>
      <c r="G697" s="122"/>
      <c r="H697" s="122"/>
      <c r="I697" s="122"/>
      <c r="J697" s="122"/>
      <c r="K697" s="122"/>
      <c r="L697" s="122"/>
      <c r="M697" s="122"/>
    </row>
    <row r="698" spans="2:13" s="189" customFormat="1" x14ac:dyDescent="0.2">
      <c r="B698" s="71"/>
      <c r="C698" s="71"/>
      <c r="D698" s="71"/>
      <c r="E698" s="71"/>
      <c r="F698" s="71"/>
      <c r="G698" s="122"/>
      <c r="H698" s="122"/>
      <c r="I698" s="122"/>
      <c r="J698" s="122"/>
      <c r="K698" s="122"/>
      <c r="L698" s="122"/>
      <c r="M698" s="122"/>
    </row>
    <row r="699" spans="2:13" s="189" customFormat="1" x14ac:dyDescent="0.2">
      <c r="B699" s="71"/>
      <c r="C699" s="71"/>
      <c r="D699" s="71"/>
      <c r="E699" s="71"/>
      <c r="F699" s="71"/>
      <c r="G699" s="122"/>
      <c r="H699" s="122"/>
      <c r="I699" s="122"/>
      <c r="J699" s="122"/>
      <c r="K699" s="122"/>
      <c r="L699" s="122"/>
      <c r="M699" s="122"/>
    </row>
    <row r="700" spans="2:13" s="189" customFormat="1" x14ac:dyDescent="0.2">
      <c r="B700" s="71"/>
      <c r="C700" s="71"/>
      <c r="D700" s="71"/>
      <c r="E700" s="71"/>
      <c r="F700" s="71"/>
      <c r="G700" s="122"/>
      <c r="H700" s="122"/>
      <c r="I700" s="122"/>
      <c r="J700" s="122"/>
      <c r="K700" s="122"/>
      <c r="L700" s="122"/>
      <c r="M700" s="122"/>
    </row>
    <row r="701" spans="2:13" s="189" customFormat="1" x14ac:dyDescent="0.2">
      <c r="B701" s="71"/>
      <c r="C701" s="71"/>
      <c r="D701" s="71"/>
      <c r="E701" s="71"/>
      <c r="F701" s="71"/>
      <c r="G701" s="122"/>
      <c r="H701" s="122"/>
      <c r="I701" s="122"/>
      <c r="J701" s="122"/>
      <c r="K701" s="122"/>
      <c r="L701" s="122"/>
      <c r="M701" s="122"/>
    </row>
    <row r="702" spans="2:13" s="189" customFormat="1" x14ac:dyDescent="0.2">
      <c r="B702" s="71"/>
      <c r="C702" s="71"/>
      <c r="D702" s="71"/>
      <c r="E702" s="71"/>
      <c r="F702" s="71"/>
      <c r="G702" s="122"/>
      <c r="H702" s="122"/>
      <c r="I702" s="122"/>
      <c r="J702" s="122"/>
      <c r="K702" s="122"/>
      <c r="L702" s="122"/>
      <c r="M702" s="122"/>
    </row>
    <row r="703" spans="2:13" s="189" customFormat="1" x14ac:dyDescent="0.2">
      <c r="B703" s="71"/>
      <c r="C703" s="71"/>
      <c r="D703" s="71"/>
      <c r="E703" s="71"/>
      <c r="F703" s="71"/>
      <c r="G703" s="122"/>
      <c r="H703" s="122"/>
      <c r="I703" s="122"/>
      <c r="J703" s="122"/>
      <c r="K703" s="122"/>
      <c r="L703" s="122"/>
      <c r="M703" s="122"/>
    </row>
    <row r="704" spans="2:13" s="189" customFormat="1" x14ac:dyDescent="0.2">
      <c r="B704" s="71"/>
      <c r="C704" s="71"/>
      <c r="D704" s="71"/>
      <c r="E704" s="71"/>
      <c r="F704" s="71"/>
      <c r="G704" s="122"/>
      <c r="H704" s="122"/>
      <c r="I704" s="122"/>
      <c r="J704" s="122"/>
      <c r="K704" s="122"/>
      <c r="L704" s="122"/>
      <c r="M704" s="122"/>
    </row>
    <row r="705" spans="2:13" s="189" customFormat="1" x14ac:dyDescent="0.2">
      <c r="B705" s="71"/>
      <c r="C705" s="71"/>
      <c r="D705" s="71"/>
      <c r="E705" s="71"/>
      <c r="F705" s="71"/>
      <c r="G705" s="122"/>
      <c r="H705" s="122"/>
      <c r="I705" s="122"/>
      <c r="J705" s="122"/>
      <c r="K705" s="122"/>
      <c r="L705" s="122"/>
      <c r="M705" s="122"/>
    </row>
    <row r="706" spans="2:13" s="189" customFormat="1" x14ac:dyDescent="0.2">
      <c r="B706" s="71"/>
      <c r="C706" s="71"/>
      <c r="D706" s="71"/>
      <c r="E706" s="71"/>
      <c r="F706" s="71"/>
      <c r="G706" s="122"/>
      <c r="H706" s="122"/>
      <c r="I706" s="122"/>
      <c r="J706" s="122"/>
      <c r="K706" s="122"/>
      <c r="L706" s="122"/>
      <c r="M706" s="122"/>
    </row>
    <row r="707" spans="2:13" s="189" customFormat="1" x14ac:dyDescent="0.2">
      <c r="B707" s="71"/>
      <c r="C707" s="71"/>
      <c r="D707" s="71"/>
      <c r="E707" s="71"/>
      <c r="F707" s="71"/>
      <c r="G707" s="122"/>
      <c r="H707" s="122"/>
      <c r="I707" s="122"/>
      <c r="J707" s="122"/>
      <c r="K707" s="122"/>
      <c r="L707" s="122"/>
      <c r="M707" s="122"/>
    </row>
    <row r="708" spans="2:13" s="189" customFormat="1" x14ac:dyDescent="0.2">
      <c r="B708" s="71"/>
      <c r="C708" s="71"/>
      <c r="D708" s="71"/>
      <c r="E708" s="71"/>
      <c r="F708" s="71"/>
      <c r="G708" s="122"/>
      <c r="H708" s="122"/>
      <c r="I708" s="122"/>
      <c r="J708" s="122"/>
      <c r="K708" s="122"/>
      <c r="L708" s="122"/>
      <c r="M708" s="122"/>
    </row>
    <row r="709" spans="2:13" s="189" customFormat="1" x14ac:dyDescent="0.2">
      <c r="B709" s="71"/>
      <c r="C709" s="71"/>
      <c r="D709" s="71"/>
      <c r="E709" s="71"/>
      <c r="F709" s="71"/>
      <c r="G709" s="122"/>
      <c r="H709" s="122"/>
      <c r="I709" s="122"/>
      <c r="J709" s="122"/>
      <c r="K709" s="122"/>
      <c r="L709" s="122"/>
      <c r="M709" s="122"/>
    </row>
    <row r="710" spans="2:13" s="189" customFormat="1" x14ac:dyDescent="0.2">
      <c r="B710" s="71"/>
      <c r="C710" s="71"/>
      <c r="D710" s="71"/>
      <c r="E710" s="71"/>
      <c r="F710" s="71"/>
      <c r="G710" s="122"/>
      <c r="H710" s="122"/>
      <c r="I710" s="122"/>
      <c r="J710" s="122"/>
      <c r="K710" s="122"/>
      <c r="L710" s="122"/>
      <c r="M710" s="122"/>
    </row>
    <row r="711" spans="2:13" s="189" customFormat="1" x14ac:dyDescent="0.2">
      <c r="B711" s="71"/>
      <c r="C711" s="71"/>
      <c r="D711" s="71"/>
      <c r="E711" s="71"/>
      <c r="F711" s="71"/>
      <c r="G711" s="122"/>
      <c r="H711" s="122"/>
      <c r="I711" s="122"/>
      <c r="J711" s="122"/>
      <c r="K711" s="122"/>
      <c r="L711" s="122"/>
      <c r="M711" s="122"/>
    </row>
    <row r="712" spans="2:13" s="189" customFormat="1" x14ac:dyDescent="0.2">
      <c r="B712" s="71"/>
      <c r="C712" s="71"/>
      <c r="D712" s="71"/>
      <c r="E712" s="71"/>
      <c r="F712" s="71"/>
      <c r="G712" s="122"/>
      <c r="H712" s="122"/>
      <c r="I712" s="122"/>
      <c r="J712" s="122"/>
      <c r="K712" s="122"/>
      <c r="L712" s="122"/>
      <c r="M712" s="122"/>
    </row>
    <row r="713" spans="2:13" s="189" customFormat="1" x14ac:dyDescent="0.2">
      <c r="B713" s="71"/>
      <c r="C713" s="71"/>
      <c r="D713" s="71"/>
      <c r="E713" s="71"/>
      <c r="F713" s="71"/>
      <c r="G713" s="122"/>
      <c r="H713" s="122"/>
      <c r="I713" s="122"/>
      <c r="J713" s="122"/>
      <c r="K713" s="122"/>
      <c r="L713" s="122"/>
      <c r="M713" s="122"/>
    </row>
    <row r="714" spans="2:13" s="189" customFormat="1" x14ac:dyDescent="0.2">
      <c r="B714" s="71"/>
      <c r="C714" s="71"/>
      <c r="D714" s="71"/>
      <c r="E714" s="71"/>
      <c r="F714" s="71"/>
      <c r="G714" s="122"/>
      <c r="H714" s="122"/>
      <c r="I714" s="122"/>
      <c r="J714" s="122"/>
      <c r="K714" s="122"/>
      <c r="L714" s="122"/>
      <c r="M714" s="122"/>
    </row>
    <row r="715" spans="2:13" s="189" customFormat="1" x14ac:dyDescent="0.2">
      <c r="B715" s="71"/>
      <c r="C715" s="71"/>
      <c r="D715" s="71"/>
      <c r="E715" s="71"/>
      <c r="F715" s="71"/>
      <c r="G715" s="122"/>
      <c r="H715" s="122"/>
      <c r="I715" s="122"/>
      <c r="J715" s="122"/>
      <c r="K715" s="122"/>
      <c r="L715" s="122"/>
      <c r="M715" s="122"/>
    </row>
    <row r="716" spans="2:13" s="189" customFormat="1" x14ac:dyDescent="0.2">
      <c r="B716" s="71"/>
      <c r="C716" s="71"/>
      <c r="D716" s="71"/>
      <c r="E716" s="71"/>
      <c r="F716" s="71"/>
      <c r="G716" s="122"/>
      <c r="H716" s="122"/>
      <c r="I716" s="122"/>
      <c r="J716" s="122"/>
      <c r="K716" s="122"/>
      <c r="L716" s="122"/>
      <c r="M716" s="122"/>
    </row>
    <row r="717" spans="2:13" s="189" customFormat="1" x14ac:dyDescent="0.2">
      <c r="B717" s="71"/>
      <c r="C717" s="71"/>
      <c r="D717" s="71"/>
      <c r="E717" s="71"/>
      <c r="F717" s="71"/>
      <c r="G717" s="122"/>
      <c r="H717" s="122"/>
      <c r="I717" s="122"/>
      <c r="J717" s="122"/>
      <c r="K717" s="122"/>
      <c r="L717" s="122"/>
      <c r="M717" s="122"/>
    </row>
    <row r="718" spans="2:13" s="189" customFormat="1" x14ac:dyDescent="0.2">
      <c r="B718" s="71"/>
      <c r="C718" s="71"/>
      <c r="D718" s="71"/>
      <c r="E718" s="71"/>
      <c r="F718" s="71"/>
      <c r="G718" s="122"/>
      <c r="H718" s="122"/>
      <c r="I718" s="122"/>
      <c r="J718" s="122"/>
      <c r="K718" s="122"/>
      <c r="L718" s="122"/>
      <c r="M718" s="122"/>
    </row>
    <row r="719" spans="2:13" s="189" customFormat="1" x14ac:dyDescent="0.2">
      <c r="B719" s="71"/>
      <c r="C719" s="71"/>
      <c r="D719" s="71"/>
      <c r="E719" s="71"/>
      <c r="F719" s="71"/>
      <c r="G719" s="122"/>
      <c r="H719" s="122"/>
      <c r="I719" s="122"/>
      <c r="J719" s="122"/>
      <c r="K719" s="122"/>
      <c r="L719" s="122"/>
      <c r="M719" s="122"/>
    </row>
    <row r="720" spans="2:13" s="189" customFormat="1" x14ac:dyDescent="0.2">
      <c r="B720" s="71"/>
      <c r="C720" s="71"/>
      <c r="D720" s="71"/>
      <c r="E720" s="71"/>
      <c r="F720" s="71"/>
      <c r="G720" s="122"/>
      <c r="H720" s="122"/>
      <c r="I720" s="122"/>
      <c r="J720" s="122"/>
      <c r="K720" s="122"/>
      <c r="L720" s="122"/>
      <c r="M720" s="122"/>
    </row>
    <row r="721" spans="2:13" s="189" customFormat="1" x14ac:dyDescent="0.2">
      <c r="B721" s="71"/>
      <c r="C721" s="71"/>
      <c r="D721" s="71"/>
      <c r="E721" s="71"/>
      <c r="F721" s="71"/>
      <c r="G721" s="122"/>
      <c r="H721" s="122"/>
      <c r="I721" s="122"/>
      <c r="J721" s="122"/>
      <c r="K721" s="122"/>
      <c r="L721" s="122"/>
      <c r="M721" s="122"/>
    </row>
    <row r="722" spans="2:13" s="189" customFormat="1" x14ac:dyDescent="0.2">
      <c r="B722" s="71"/>
      <c r="C722" s="71"/>
      <c r="D722" s="71"/>
      <c r="E722" s="71"/>
      <c r="F722" s="71"/>
      <c r="G722" s="122"/>
      <c r="H722" s="122"/>
      <c r="I722" s="122"/>
      <c r="J722" s="122"/>
      <c r="K722" s="122"/>
      <c r="L722" s="122"/>
      <c r="M722" s="122"/>
    </row>
    <row r="723" spans="2:13" s="189" customFormat="1" x14ac:dyDescent="0.2">
      <c r="B723" s="71"/>
      <c r="C723" s="71"/>
      <c r="D723" s="71"/>
      <c r="E723" s="71"/>
      <c r="F723" s="71"/>
      <c r="G723" s="122"/>
      <c r="H723" s="122"/>
      <c r="I723" s="122"/>
      <c r="J723" s="122"/>
      <c r="K723" s="122"/>
      <c r="L723" s="122"/>
      <c r="M723" s="122"/>
    </row>
    <row r="724" spans="2:13" s="189" customFormat="1" x14ac:dyDescent="0.2">
      <c r="B724" s="71"/>
      <c r="C724" s="71"/>
      <c r="D724" s="71"/>
      <c r="E724" s="71"/>
      <c r="F724" s="71"/>
      <c r="G724" s="122"/>
      <c r="H724" s="122"/>
      <c r="I724" s="122"/>
      <c r="J724" s="122"/>
      <c r="K724" s="122"/>
      <c r="L724" s="122"/>
      <c r="M724" s="122"/>
    </row>
    <row r="725" spans="2:13" s="189" customFormat="1" x14ac:dyDescent="0.2">
      <c r="B725" s="71"/>
      <c r="C725" s="71"/>
      <c r="D725" s="71"/>
      <c r="E725" s="71"/>
      <c r="F725" s="71"/>
      <c r="G725" s="122"/>
      <c r="H725" s="122"/>
      <c r="I725" s="122"/>
      <c r="J725" s="122"/>
      <c r="K725" s="122"/>
      <c r="L725" s="122"/>
      <c r="M725" s="122"/>
    </row>
    <row r="726" spans="2:13" s="189" customFormat="1" x14ac:dyDescent="0.2">
      <c r="B726" s="71"/>
      <c r="C726" s="71"/>
      <c r="D726" s="71"/>
      <c r="E726" s="71"/>
      <c r="F726" s="71"/>
      <c r="G726" s="122"/>
      <c r="H726" s="122"/>
      <c r="I726" s="122"/>
      <c r="J726" s="122"/>
      <c r="K726" s="122"/>
      <c r="L726" s="122"/>
      <c r="M726" s="122"/>
    </row>
    <row r="727" spans="2:13" s="189" customFormat="1" x14ac:dyDescent="0.2">
      <c r="B727" s="71"/>
      <c r="C727" s="71"/>
      <c r="D727" s="71"/>
      <c r="E727" s="71"/>
      <c r="F727" s="71"/>
      <c r="G727" s="122"/>
      <c r="H727" s="122"/>
      <c r="I727" s="122"/>
      <c r="J727" s="122"/>
      <c r="K727" s="122"/>
      <c r="L727" s="122"/>
      <c r="M727" s="122"/>
    </row>
    <row r="728" spans="2:13" s="189" customFormat="1" x14ac:dyDescent="0.2">
      <c r="B728" s="71"/>
      <c r="C728" s="71"/>
      <c r="D728" s="71"/>
      <c r="E728" s="71"/>
      <c r="F728" s="71"/>
      <c r="G728" s="122"/>
      <c r="H728" s="122"/>
      <c r="I728" s="122"/>
      <c r="J728" s="122"/>
      <c r="K728" s="122"/>
      <c r="L728" s="122"/>
      <c r="M728" s="122"/>
    </row>
    <row r="729" spans="2:13" s="189" customFormat="1" x14ac:dyDescent="0.2">
      <c r="B729" s="71"/>
      <c r="C729" s="71"/>
      <c r="D729" s="71"/>
      <c r="E729" s="71"/>
      <c r="F729" s="71"/>
      <c r="G729" s="122"/>
      <c r="H729" s="122"/>
      <c r="I729" s="122"/>
      <c r="J729" s="122"/>
      <c r="K729" s="122"/>
      <c r="L729" s="122"/>
      <c r="M729" s="122"/>
    </row>
    <row r="730" spans="2:13" s="189" customFormat="1" x14ac:dyDescent="0.2">
      <c r="B730" s="71"/>
      <c r="C730" s="71"/>
      <c r="D730" s="71"/>
      <c r="E730" s="71"/>
      <c r="F730" s="71"/>
      <c r="G730" s="122"/>
      <c r="H730" s="122"/>
      <c r="I730" s="122"/>
      <c r="J730" s="122"/>
      <c r="K730" s="122"/>
      <c r="L730" s="122"/>
      <c r="M730" s="122"/>
    </row>
    <row r="731" spans="2:13" s="189" customFormat="1" x14ac:dyDescent="0.2">
      <c r="B731" s="71"/>
      <c r="C731" s="71"/>
      <c r="D731" s="71"/>
      <c r="E731" s="71"/>
      <c r="F731" s="71"/>
      <c r="G731" s="122"/>
      <c r="H731" s="122"/>
      <c r="I731" s="122"/>
      <c r="J731" s="122"/>
      <c r="K731" s="122"/>
      <c r="L731" s="122"/>
      <c r="M731" s="122"/>
    </row>
    <row r="732" spans="2:13" s="189" customFormat="1" x14ac:dyDescent="0.2">
      <c r="B732" s="71"/>
      <c r="C732" s="71"/>
      <c r="D732" s="71"/>
      <c r="E732" s="71"/>
      <c r="F732" s="71"/>
      <c r="G732" s="122"/>
      <c r="H732" s="122"/>
      <c r="I732" s="122"/>
      <c r="J732" s="122"/>
      <c r="K732" s="122"/>
      <c r="L732" s="122"/>
      <c r="M732" s="122"/>
    </row>
    <row r="733" spans="2:13" s="189" customFormat="1" x14ac:dyDescent="0.2">
      <c r="B733" s="71"/>
      <c r="C733" s="71"/>
      <c r="D733" s="71"/>
      <c r="E733" s="71"/>
      <c r="F733" s="71"/>
      <c r="G733" s="122"/>
      <c r="H733" s="122"/>
      <c r="I733" s="122"/>
      <c r="J733" s="122"/>
      <c r="K733" s="122"/>
      <c r="L733" s="122"/>
      <c r="M733" s="122"/>
    </row>
    <row r="734" spans="2:13" s="189" customFormat="1" x14ac:dyDescent="0.2">
      <c r="B734" s="71"/>
      <c r="C734" s="71"/>
      <c r="D734" s="71"/>
      <c r="E734" s="71"/>
      <c r="F734" s="71"/>
      <c r="G734" s="122"/>
      <c r="H734" s="122"/>
      <c r="I734" s="122"/>
      <c r="J734" s="122"/>
      <c r="K734" s="122"/>
      <c r="L734" s="122"/>
      <c r="M734" s="122"/>
    </row>
    <row r="735" spans="2:13" s="189" customFormat="1" x14ac:dyDescent="0.2">
      <c r="B735" s="71"/>
      <c r="C735" s="71"/>
      <c r="D735" s="71"/>
      <c r="E735" s="71"/>
      <c r="F735" s="71"/>
      <c r="G735" s="122"/>
      <c r="H735" s="122"/>
      <c r="I735" s="122"/>
      <c r="J735" s="122"/>
      <c r="K735" s="122"/>
      <c r="L735" s="122"/>
      <c r="M735" s="122"/>
    </row>
    <row r="736" spans="2:13" s="189" customFormat="1" x14ac:dyDescent="0.2">
      <c r="B736" s="71"/>
      <c r="C736" s="71"/>
      <c r="D736" s="71"/>
      <c r="E736" s="71"/>
      <c r="F736" s="71"/>
      <c r="G736" s="122"/>
      <c r="H736" s="122"/>
      <c r="I736" s="122"/>
      <c r="J736" s="122"/>
      <c r="K736" s="122"/>
      <c r="L736" s="122"/>
      <c r="M736" s="122"/>
    </row>
    <row r="737" spans="2:13" s="189" customFormat="1" x14ac:dyDescent="0.2">
      <c r="B737" s="71"/>
      <c r="C737" s="71"/>
      <c r="D737" s="71"/>
      <c r="E737" s="71"/>
      <c r="F737" s="71"/>
      <c r="G737" s="122"/>
      <c r="H737" s="122"/>
      <c r="I737" s="122"/>
      <c r="J737" s="122"/>
      <c r="K737" s="122"/>
      <c r="L737" s="122"/>
      <c r="M737" s="122"/>
    </row>
    <row r="738" spans="2:13" s="189" customFormat="1" x14ac:dyDescent="0.2">
      <c r="B738" s="71"/>
      <c r="C738" s="71"/>
      <c r="D738" s="71"/>
      <c r="E738" s="71"/>
      <c r="F738" s="71"/>
      <c r="G738" s="122"/>
      <c r="H738" s="122"/>
      <c r="I738" s="122"/>
      <c r="J738" s="122"/>
      <c r="K738" s="122"/>
      <c r="L738" s="122"/>
      <c r="M738" s="122"/>
    </row>
    <row r="739" spans="2:13" s="189" customFormat="1" x14ac:dyDescent="0.2">
      <c r="B739" s="71"/>
      <c r="C739" s="71"/>
      <c r="D739" s="71"/>
      <c r="E739" s="71"/>
      <c r="F739" s="71"/>
      <c r="G739" s="122"/>
      <c r="H739" s="122"/>
      <c r="I739" s="122"/>
      <c r="J739" s="122"/>
      <c r="K739" s="122"/>
      <c r="L739" s="122"/>
      <c r="M739" s="122"/>
    </row>
    <row r="740" spans="2:13" s="189" customFormat="1" x14ac:dyDescent="0.2">
      <c r="B740" s="71"/>
      <c r="C740" s="71"/>
      <c r="D740" s="71"/>
      <c r="E740" s="71"/>
      <c r="F740" s="71"/>
      <c r="G740" s="122"/>
      <c r="H740" s="122"/>
      <c r="I740" s="122"/>
      <c r="J740" s="122"/>
      <c r="K740" s="122"/>
      <c r="L740" s="122"/>
      <c r="M740" s="122"/>
    </row>
    <row r="741" spans="2:13" s="189" customFormat="1" x14ac:dyDescent="0.2">
      <c r="B741" s="71"/>
      <c r="C741" s="71"/>
      <c r="D741" s="71"/>
      <c r="E741" s="71"/>
      <c r="F741" s="71"/>
      <c r="G741" s="122"/>
      <c r="H741" s="122"/>
      <c r="I741" s="122"/>
      <c r="J741" s="122"/>
      <c r="K741" s="122"/>
      <c r="L741" s="122"/>
      <c r="M741" s="122"/>
    </row>
    <row r="742" spans="2:13" s="189" customFormat="1" x14ac:dyDescent="0.2">
      <c r="B742" s="71"/>
      <c r="C742" s="71"/>
      <c r="D742" s="71"/>
      <c r="E742" s="71"/>
      <c r="F742" s="71"/>
      <c r="G742" s="122"/>
      <c r="H742" s="122"/>
      <c r="I742" s="122"/>
      <c r="J742" s="122"/>
      <c r="K742" s="122"/>
      <c r="L742" s="122"/>
      <c r="M742" s="122"/>
    </row>
    <row r="743" spans="2:13" s="189" customFormat="1" x14ac:dyDescent="0.2">
      <c r="B743" s="71"/>
      <c r="C743" s="71"/>
      <c r="D743" s="71"/>
      <c r="E743" s="71"/>
      <c r="F743" s="71"/>
      <c r="G743" s="122"/>
      <c r="H743" s="122"/>
      <c r="I743" s="122"/>
      <c r="J743" s="122"/>
      <c r="K743" s="122"/>
      <c r="L743" s="122"/>
      <c r="M743" s="122"/>
    </row>
    <row r="744" spans="2:13" s="189" customFormat="1" x14ac:dyDescent="0.2">
      <c r="B744" s="71"/>
      <c r="C744" s="71"/>
      <c r="D744" s="71"/>
      <c r="E744" s="71"/>
      <c r="F744" s="71"/>
      <c r="G744" s="122"/>
      <c r="H744" s="122"/>
      <c r="I744" s="122"/>
      <c r="J744" s="122"/>
      <c r="K744" s="122"/>
      <c r="L744" s="122"/>
      <c r="M744" s="122"/>
    </row>
    <row r="745" spans="2:13" s="189" customFormat="1" x14ac:dyDescent="0.2">
      <c r="B745" s="71"/>
      <c r="C745" s="71"/>
      <c r="D745" s="71"/>
      <c r="E745" s="71"/>
      <c r="F745" s="71"/>
      <c r="G745" s="122"/>
      <c r="H745" s="122"/>
      <c r="I745" s="122"/>
      <c r="J745" s="122"/>
      <c r="K745" s="122"/>
      <c r="L745" s="122"/>
      <c r="M745" s="122"/>
    </row>
    <row r="746" spans="2:13" s="189" customFormat="1" x14ac:dyDescent="0.2">
      <c r="B746" s="71"/>
      <c r="C746" s="71"/>
      <c r="D746" s="71"/>
      <c r="E746" s="71"/>
      <c r="F746" s="71"/>
      <c r="G746" s="122"/>
      <c r="H746" s="122"/>
      <c r="I746" s="122"/>
      <c r="J746" s="122"/>
      <c r="K746" s="122"/>
      <c r="L746" s="122"/>
      <c r="M746" s="122"/>
    </row>
    <row r="747" spans="2:13" s="189" customFormat="1" x14ac:dyDescent="0.2">
      <c r="B747" s="71"/>
      <c r="C747" s="71"/>
      <c r="D747" s="71"/>
      <c r="E747" s="71"/>
      <c r="F747" s="71"/>
      <c r="G747" s="122"/>
      <c r="H747" s="122"/>
      <c r="I747" s="122"/>
      <c r="J747" s="122"/>
      <c r="K747" s="122"/>
      <c r="L747" s="122"/>
      <c r="M747" s="122"/>
    </row>
    <row r="748" spans="2:13" s="189" customFormat="1" x14ac:dyDescent="0.2">
      <c r="B748" s="71"/>
      <c r="C748" s="71"/>
      <c r="D748" s="71"/>
      <c r="E748" s="71"/>
      <c r="F748" s="71"/>
      <c r="G748" s="122"/>
      <c r="H748" s="122"/>
      <c r="I748" s="122"/>
      <c r="J748" s="122"/>
      <c r="K748" s="122"/>
      <c r="L748" s="122"/>
      <c r="M748" s="122"/>
    </row>
    <row r="749" spans="2:13" s="189" customFormat="1" x14ac:dyDescent="0.2">
      <c r="B749" s="71"/>
      <c r="C749" s="71"/>
      <c r="D749" s="71"/>
      <c r="E749" s="71"/>
      <c r="F749" s="71"/>
      <c r="G749" s="122"/>
      <c r="H749" s="122"/>
      <c r="I749" s="122"/>
      <c r="J749" s="122"/>
      <c r="K749" s="122"/>
      <c r="L749" s="122"/>
      <c r="M749" s="122"/>
    </row>
    <row r="750" spans="2:13" s="189" customFormat="1" x14ac:dyDescent="0.2">
      <c r="B750" s="71"/>
      <c r="C750" s="71"/>
      <c r="D750" s="71"/>
      <c r="E750" s="71"/>
      <c r="F750" s="71"/>
      <c r="G750" s="122"/>
      <c r="H750" s="122"/>
      <c r="I750" s="122"/>
      <c r="J750" s="122"/>
      <c r="K750" s="122"/>
      <c r="L750" s="122"/>
      <c r="M750" s="122"/>
    </row>
    <row r="751" spans="2:13" s="189" customFormat="1" x14ac:dyDescent="0.2">
      <c r="B751" s="71"/>
      <c r="C751" s="71"/>
      <c r="D751" s="71"/>
      <c r="E751" s="71"/>
      <c r="F751" s="71"/>
      <c r="G751" s="122"/>
      <c r="H751" s="122"/>
      <c r="I751" s="122"/>
      <c r="J751" s="122"/>
      <c r="K751" s="122"/>
      <c r="L751" s="122"/>
      <c r="M751" s="122"/>
    </row>
    <row r="752" spans="2:13" s="189" customFormat="1" x14ac:dyDescent="0.2">
      <c r="B752" s="71"/>
      <c r="C752" s="71"/>
      <c r="D752" s="71"/>
      <c r="E752" s="71"/>
      <c r="F752" s="71"/>
      <c r="G752" s="122"/>
      <c r="H752" s="122"/>
      <c r="I752" s="122"/>
      <c r="J752" s="122"/>
      <c r="K752" s="122"/>
      <c r="L752" s="122"/>
      <c r="M752" s="122"/>
    </row>
    <row r="753" spans="2:13" s="189" customFormat="1" x14ac:dyDescent="0.2">
      <c r="B753" s="71"/>
      <c r="C753" s="71"/>
      <c r="D753" s="71"/>
      <c r="E753" s="71"/>
      <c r="F753" s="71"/>
      <c r="G753" s="122"/>
      <c r="H753" s="122"/>
      <c r="I753" s="122"/>
      <c r="J753" s="122"/>
      <c r="K753" s="122"/>
      <c r="L753" s="122"/>
      <c r="M753" s="122"/>
    </row>
    <row r="754" spans="2:13" s="189" customFormat="1" x14ac:dyDescent="0.2">
      <c r="B754" s="71"/>
      <c r="C754" s="71"/>
      <c r="D754" s="71"/>
      <c r="E754" s="71"/>
      <c r="F754" s="71"/>
      <c r="G754" s="122"/>
      <c r="H754" s="122"/>
      <c r="I754" s="122"/>
      <c r="J754" s="122"/>
      <c r="K754" s="122"/>
      <c r="L754" s="122"/>
      <c r="M754" s="122"/>
    </row>
    <row r="755" spans="2:13" s="189" customFormat="1" x14ac:dyDescent="0.2">
      <c r="B755" s="71"/>
      <c r="C755" s="71"/>
      <c r="D755" s="71"/>
      <c r="E755" s="71"/>
      <c r="F755" s="71"/>
      <c r="G755" s="122"/>
      <c r="H755" s="122"/>
      <c r="I755" s="122"/>
      <c r="J755" s="122"/>
      <c r="K755" s="122"/>
      <c r="L755" s="122"/>
      <c r="M755" s="122"/>
    </row>
    <row r="756" spans="2:13" s="189" customFormat="1" x14ac:dyDescent="0.2">
      <c r="B756" s="71"/>
      <c r="C756" s="71"/>
      <c r="D756" s="71"/>
      <c r="E756" s="71"/>
      <c r="F756" s="71"/>
      <c r="G756" s="122"/>
      <c r="H756" s="122"/>
      <c r="I756" s="122"/>
      <c r="J756" s="122"/>
      <c r="K756" s="122"/>
      <c r="L756" s="122"/>
      <c r="M756" s="122"/>
    </row>
    <row r="757" spans="2:13" s="189" customFormat="1" x14ac:dyDescent="0.2">
      <c r="B757" s="71"/>
      <c r="C757" s="71"/>
      <c r="D757" s="71"/>
      <c r="E757" s="71"/>
      <c r="F757" s="71"/>
      <c r="G757" s="122"/>
      <c r="H757" s="122"/>
      <c r="I757" s="122"/>
      <c r="J757" s="122"/>
      <c r="K757" s="122"/>
      <c r="L757" s="122"/>
      <c r="M757" s="122"/>
    </row>
    <row r="758" spans="2:13" s="189" customFormat="1" x14ac:dyDescent="0.2">
      <c r="B758" s="71"/>
      <c r="C758" s="71"/>
      <c r="D758" s="71"/>
      <c r="E758" s="71"/>
      <c r="F758" s="71"/>
      <c r="G758" s="122"/>
      <c r="H758" s="122"/>
      <c r="I758" s="122"/>
      <c r="J758" s="122"/>
      <c r="K758" s="122"/>
      <c r="L758" s="122"/>
      <c r="M758" s="122"/>
    </row>
    <row r="759" spans="2:13" s="189" customFormat="1" x14ac:dyDescent="0.2">
      <c r="B759" s="71"/>
      <c r="C759" s="71"/>
      <c r="D759" s="71"/>
      <c r="E759" s="71"/>
      <c r="F759" s="71"/>
      <c r="G759" s="122"/>
      <c r="H759" s="122"/>
      <c r="I759" s="122"/>
      <c r="J759" s="122"/>
      <c r="K759" s="122"/>
      <c r="L759" s="122"/>
      <c r="M759" s="122"/>
    </row>
    <row r="760" spans="2:13" s="189" customFormat="1" x14ac:dyDescent="0.2">
      <c r="B760" s="71"/>
      <c r="C760" s="71"/>
      <c r="D760" s="71"/>
      <c r="E760" s="71"/>
      <c r="F760" s="71"/>
      <c r="G760" s="122"/>
      <c r="H760" s="122"/>
      <c r="I760" s="122"/>
      <c r="J760" s="122"/>
      <c r="K760" s="122"/>
      <c r="L760" s="122"/>
      <c r="M760" s="122"/>
    </row>
    <row r="761" spans="2:13" s="189" customFormat="1" x14ac:dyDescent="0.2">
      <c r="B761" s="71"/>
      <c r="C761" s="71"/>
      <c r="D761" s="71"/>
      <c r="E761" s="71"/>
      <c r="F761" s="71"/>
      <c r="G761" s="122"/>
      <c r="H761" s="122"/>
      <c r="I761" s="122"/>
      <c r="J761" s="122"/>
      <c r="K761" s="122"/>
      <c r="L761" s="122"/>
      <c r="M761" s="122"/>
    </row>
    <row r="762" spans="2:13" s="189" customFormat="1" x14ac:dyDescent="0.2">
      <c r="B762" s="71"/>
      <c r="C762" s="71"/>
      <c r="D762" s="71"/>
      <c r="E762" s="71"/>
      <c r="F762" s="71"/>
      <c r="G762" s="122"/>
      <c r="H762" s="122"/>
      <c r="I762" s="122"/>
      <c r="J762" s="122"/>
      <c r="K762" s="122"/>
      <c r="L762" s="122"/>
      <c r="M762" s="122"/>
    </row>
    <row r="763" spans="2:13" s="189" customFormat="1" x14ac:dyDescent="0.2">
      <c r="B763" s="71"/>
      <c r="C763" s="71"/>
      <c r="D763" s="71"/>
      <c r="E763" s="71"/>
      <c r="F763" s="71"/>
      <c r="G763" s="122"/>
      <c r="H763" s="122"/>
      <c r="I763" s="122"/>
      <c r="J763" s="122"/>
      <c r="K763" s="122"/>
      <c r="L763" s="122"/>
      <c r="M763" s="122"/>
    </row>
    <row r="764" spans="2:13" s="189" customFormat="1" x14ac:dyDescent="0.2">
      <c r="B764" s="71"/>
      <c r="C764" s="71"/>
      <c r="D764" s="71"/>
      <c r="E764" s="71"/>
      <c r="F764" s="71"/>
      <c r="G764" s="122"/>
      <c r="H764" s="122"/>
      <c r="I764" s="122"/>
      <c r="J764" s="122"/>
      <c r="K764" s="122"/>
      <c r="L764" s="122"/>
      <c r="M764" s="122"/>
    </row>
    <row r="765" spans="2:13" s="189" customFormat="1" x14ac:dyDescent="0.2">
      <c r="B765" s="71"/>
      <c r="C765" s="71"/>
      <c r="D765" s="71"/>
      <c r="E765" s="71"/>
      <c r="F765" s="71"/>
      <c r="G765" s="122"/>
      <c r="H765" s="122"/>
      <c r="I765" s="122"/>
      <c r="J765" s="122"/>
      <c r="K765" s="122"/>
      <c r="L765" s="122"/>
      <c r="M765" s="122"/>
    </row>
    <row r="766" spans="2:13" s="189" customFormat="1" x14ac:dyDescent="0.2">
      <c r="B766" s="71"/>
      <c r="C766" s="71"/>
      <c r="D766" s="71"/>
      <c r="E766" s="71"/>
      <c r="F766" s="71"/>
      <c r="G766" s="122"/>
      <c r="H766" s="122"/>
      <c r="I766" s="122"/>
      <c r="J766" s="122"/>
      <c r="K766" s="122"/>
      <c r="L766" s="122"/>
      <c r="M766" s="122"/>
    </row>
    <row r="767" spans="2:13" s="189" customFormat="1" x14ac:dyDescent="0.2">
      <c r="B767" s="71"/>
      <c r="C767" s="71"/>
      <c r="D767" s="71"/>
      <c r="E767" s="71"/>
      <c r="F767" s="71"/>
      <c r="G767" s="122"/>
      <c r="H767" s="122"/>
      <c r="I767" s="122"/>
      <c r="J767" s="122"/>
      <c r="K767" s="122"/>
      <c r="L767" s="122"/>
      <c r="M767" s="122"/>
    </row>
    <row r="768" spans="2:13" s="189" customFormat="1" x14ac:dyDescent="0.2">
      <c r="B768" s="71"/>
      <c r="C768" s="71"/>
      <c r="D768" s="71"/>
      <c r="E768" s="71"/>
      <c r="F768" s="71"/>
      <c r="G768" s="122"/>
      <c r="H768" s="122"/>
      <c r="I768" s="122"/>
      <c r="J768" s="122"/>
      <c r="K768" s="122"/>
      <c r="L768" s="122"/>
      <c r="M768" s="122"/>
    </row>
    <row r="769" spans="2:13" s="189" customFormat="1" x14ac:dyDescent="0.2">
      <c r="B769" s="71"/>
      <c r="C769" s="71"/>
      <c r="D769" s="71"/>
      <c r="E769" s="71"/>
      <c r="F769" s="71"/>
      <c r="G769" s="122"/>
      <c r="H769" s="122"/>
      <c r="I769" s="122"/>
      <c r="J769" s="122"/>
      <c r="K769" s="122"/>
      <c r="L769" s="122"/>
      <c r="M769" s="122"/>
    </row>
    <row r="770" spans="2:13" s="189" customFormat="1" x14ac:dyDescent="0.2">
      <c r="B770" s="71"/>
      <c r="C770" s="71"/>
      <c r="D770" s="71"/>
      <c r="E770" s="71"/>
      <c r="F770" s="71"/>
      <c r="G770" s="122"/>
      <c r="H770" s="122"/>
      <c r="I770" s="122"/>
      <c r="J770" s="122"/>
      <c r="K770" s="122"/>
      <c r="L770" s="122"/>
      <c r="M770" s="122"/>
    </row>
    <row r="771" spans="2:13" s="189" customFormat="1" x14ac:dyDescent="0.2">
      <c r="B771" s="71"/>
      <c r="C771" s="71"/>
      <c r="D771" s="71"/>
      <c r="E771" s="71"/>
      <c r="F771" s="71"/>
      <c r="G771" s="122"/>
      <c r="H771" s="122"/>
      <c r="I771" s="122"/>
      <c r="J771" s="122"/>
      <c r="K771" s="122"/>
      <c r="L771" s="122"/>
      <c r="M771" s="122"/>
    </row>
    <row r="772" spans="2:13" s="189" customFormat="1" x14ac:dyDescent="0.2">
      <c r="B772" s="71"/>
      <c r="C772" s="71"/>
      <c r="D772" s="71"/>
      <c r="E772" s="71"/>
      <c r="F772" s="71"/>
      <c r="G772" s="122"/>
      <c r="H772" s="122"/>
      <c r="I772" s="122"/>
      <c r="J772" s="122"/>
      <c r="K772" s="122"/>
      <c r="L772" s="122"/>
      <c r="M772" s="122"/>
    </row>
    <row r="773" spans="2:13" s="189" customFormat="1" x14ac:dyDescent="0.2">
      <c r="B773" s="71"/>
      <c r="C773" s="71"/>
      <c r="D773" s="71"/>
      <c r="E773" s="71"/>
      <c r="F773" s="71"/>
      <c r="G773" s="122"/>
      <c r="H773" s="122"/>
      <c r="I773" s="122"/>
      <c r="J773" s="122"/>
      <c r="K773" s="122"/>
      <c r="L773" s="122"/>
      <c r="M773" s="122"/>
    </row>
    <row r="774" spans="2:13" s="189" customFormat="1" x14ac:dyDescent="0.2">
      <c r="B774" s="71"/>
      <c r="C774" s="71"/>
      <c r="D774" s="71"/>
      <c r="E774" s="71"/>
      <c r="F774" s="71"/>
      <c r="G774" s="122"/>
      <c r="H774" s="122"/>
      <c r="I774" s="122"/>
      <c r="J774" s="122"/>
      <c r="K774" s="122"/>
      <c r="L774" s="122"/>
      <c r="M774" s="122"/>
    </row>
    <row r="775" spans="2:13" s="189" customFormat="1" x14ac:dyDescent="0.2">
      <c r="B775" s="71"/>
      <c r="C775" s="71"/>
      <c r="D775" s="71"/>
      <c r="E775" s="71"/>
      <c r="F775" s="71"/>
      <c r="G775" s="122"/>
      <c r="H775" s="122"/>
      <c r="I775" s="122"/>
      <c r="J775" s="122"/>
      <c r="K775" s="122"/>
      <c r="L775" s="122"/>
      <c r="M775" s="122"/>
    </row>
    <row r="776" spans="2:13" s="189" customFormat="1" x14ac:dyDescent="0.2">
      <c r="B776" s="71"/>
      <c r="C776" s="71"/>
      <c r="D776" s="71"/>
      <c r="E776" s="71"/>
      <c r="F776" s="71"/>
      <c r="G776" s="122"/>
      <c r="H776" s="122"/>
      <c r="I776" s="122"/>
      <c r="J776" s="122"/>
      <c r="K776" s="122"/>
      <c r="L776" s="122"/>
      <c r="M776" s="122"/>
    </row>
    <row r="777" spans="2:13" s="189" customFormat="1" x14ac:dyDescent="0.2">
      <c r="B777" s="71"/>
      <c r="C777" s="71"/>
      <c r="D777" s="71"/>
      <c r="E777" s="71"/>
      <c r="F777" s="71"/>
      <c r="G777" s="122"/>
      <c r="H777" s="122"/>
      <c r="I777" s="122"/>
      <c r="J777" s="122"/>
      <c r="K777" s="122"/>
      <c r="L777" s="122"/>
      <c r="M777" s="122"/>
    </row>
    <row r="778" spans="2:13" s="189" customFormat="1" x14ac:dyDescent="0.2">
      <c r="B778" s="71"/>
      <c r="C778" s="71"/>
      <c r="D778" s="71"/>
      <c r="E778" s="71"/>
      <c r="F778" s="71"/>
      <c r="G778" s="122"/>
      <c r="H778" s="122"/>
      <c r="I778" s="122"/>
      <c r="J778" s="122"/>
      <c r="K778" s="122"/>
      <c r="L778" s="122"/>
      <c r="M778" s="122"/>
    </row>
    <row r="779" spans="2:13" s="189" customFormat="1" x14ac:dyDescent="0.2">
      <c r="B779" s="71"/>
      <c r="C779" s="71"/>
      <c r="D779" s="71"/>
      <c r="E779" s="71"/>
      <c r="F779" s="71"/>
      <c r="G779" s="122"/>
      <c r="H779" s="122"/>
      <c r="I779" s="122"/>
      <c r="J779" s="122"/>
      <c r="K779" s="122"/>
      <c r="L779" s="122"/>
      <c r="M779" s="122"/>
    </row>
    <row r="780" spans="2:13" s="189" customFormat="1" x14ac:dyDescent="0.2">
      <c r="B780" s="71"/>
      <c r="C780" s="71"/>
      <c r="D780" s="71"/>
      <c r="E780" s="71"/>
      <c r="F780" s="71"/>
      <c r="G780" s="122"/>
      <c r="H780" s="122"/>
      <c r="I780" s="122"/>
      <c r="J780" s="122"/>
      <c r="K780" s="122"/>
      <c r="L780" s="122"/>
      <c r="M780" s="122"/>
    </row>
    <row r="781" spans="2:13" s="189" customFormat="1" x14ac:dyDescent="0.2">
      <c r="B781" s="71"/>
      <c r="C781" s="71"/>
      <c r="D781" s="71"/>
      <c r="E781" s="71"/>
      <c r="F781" s="71"/>
      <c r="G781" s="122"/>
      <c r="H781" s="122"/>
      <c r="I781" s="122"/>
      <c r="J781" s="122"/>
      <c r="K781" s="122"/>
      <c r="L781" s="122"/>
      <c r="M781" s="122"/>
    </row>
    <row r="782" spans="2:13" s="189" customFormat="1" x14ac:dyDescent="0.2">
      <c r="B782" s="71"/>
      <c r="C782" s="71"/>
      <c r="D782" s="71"/>
      <c r="E782" s="71"/>
      <c r="F782" s="71"/>
      <c r="G782" s="122"/>
      <c r="H782" s="122"/>
      <c r="I782" s="122"/>
      <c r="J782" s="122"/>
      <c r="K782" s="122"/>
      <c r="L782" s="122"/>
      <c r="M782" s="122"/>
    </row>
    <row r="783" spans="2:13" s="189" customFormat="1" x14ac:dyDescent="0.2">
      <c r="B783" s="71"/>
      <c r="C783" s="71"/>
      <c r="D783" s="71"/>
      <c r="E783" s="71"/>
      <c r="F783" s="71"/>
      <c r="G783" s="122"/>
      <c r="H783" s="122"/>
      <c r="I783" s="122"/>
      <c r="J783" s="122"/>
      <c r="K783" s="122"/>
      <c r="L783" s="122"/>
      <c r="M783" s="122"/>
    </row>
    <row r="784" spans="2:13" s="189" customFormat="1" x14ac:dyDescent="0.2">
      <c r="B784" s="71"/>
      <c r="C784" s="71"/>
      <c r="D784" s="71"/>
      <c r="E784" s="71"/>
      <c r="F784" s="71"/>
      <c r="G784" s="122"/>
      <c r="H784" s="122"/>
      <c r="I784" s="122"/>
      <c r="J784" s="122"/>
      <c r="K784" s="122"/>
      <c r="L784" s="122"/>
      <c r="M784" s="122"/>
    </row>
    <row r="785" spans="2:13" s="189" customFormat="1" x14ac:dyDescent="0.2">
      <c r="B785" s="71"/>
      <c r="C785" s="71"/>
      <c r="D785" s="71"/>
      <c r="E785" s="71"/>
      <c r="F785" s="71"/>
      <c r="G785" s="122"/>
      <c r="H785" s="122"/>
      <c r="I785" s="122"/>
      <c r="J785" s="122"/>
      <c r="K785" s="122"/>
      <c r="L785" s="122"/>
      <c r="M785" s="122"/>
    </row>
    <row r="786" spans="2:13" s="189" customFormat="1" x14ac:dyDescent="0.2">
      <c r="B786" s="71"/>
      <c r="C786" s="71"/>
      <c r="D786" s="71"/>
      <c r="E786" s="71"/>
      <c r="F786" s="71"/>
      <c r="G786" s="122"/>
      <c r="H786" s="122"/>
      <c r="I786" s="122"/>
      <c r="J786" s="122"/>
      <c r="K786" s="122"/>
      <c r="L786" s="122"/>
      <c r="M786" s="122"/>
    </row>
    <row r="787" spans="2:13" s="189" customFormat="1" x14ac:dyDescent="0.2">
      <c r="B787" s="71"/>
      <c r="C787" s="71"/>
      <c r="D787" s="71"/>
      <c r="E787" s="71"/>
      <c r="F787" s="71"/>
      <c r="G787" s="122"/>
      <c r="H787" s="122"/>
      <c r="I787" s="122"/>
      <c r="J787" s="122"/>
      <c r="K787" s="122"/>
      <c r="L787" s="122"/>
      <c r="M787" s="122"/>
    </row>
    <row r="788" spans="2:13" s="189" customFormat="1" x14ac:dyDescent="0.2">
      <c r="B788" s="71"/>
      <c r="C788" s="71"/>
      <c r="D788" s="71"/>
      <c r="E788" s="71"/>
      <c r="F788" s="71"/>
      <c r="G788" s="122"/>
      <c r="H788" s="122"/>
      <c r="I788" s="122"/>
      <c r="J788" s="122"/>
      <c r="K788" s="122"/>
      <c r="L788" s="122"/>
      <c r="M788" s="122"/>
    </row>
    <row r="789" spans="2:13" s="189" customFormat="1" x14ac:dyDescent="0.2">
      <c r="B789" s="71"/>
      <c r="C789" s="71"/>
      <c r="D789" s="71"/>
      <c r="E789" s="71"/>
      <c r="F789" s="71"/>
      <c r="G789" s="122"/>
      <c r="H789" s="122"/>
      <c r="I789" s="122"/>
      <c r="J789" s="122"/>
      <c r="K789" s="122"/>
      <c r="L789" s="122"/>
      <c r="M789" s="122"/>
    </row>
    <row r="790" spans="2:13" s="189" customFormat="1" x14ac:dyDescent="0.2">
      <c r="B790" s="71"/>
      <c r="C790" s="71"/>
      <c r="D790" s="71"/>
      <c r="E790" s="71"/>
      <c r="F790" s="71"/>
      <c r="G790" s="122"/>
      <c r="H790" s="122"/>
      <c r="I790" s="122"/>
      <c r="J790" s="122"/>
      <c r="K790" s="122"/>
      <c r="L790" s="122"/>
      <c r="M790" s="122"/>
    </row>
    <row r="791" spans="2:13" s="189" customFormat="1" x14ac:dyDescent="0.2">
      <c r="B791" s="71"/>
      <c r="C791" s="71"/>
      <c r="D791" s="71"/>
      <c r="E791" s="71"/>
      <c r="F791" s="71"/>
      <c r="G791" s="122"/>
      <c r="H791" s="122"/>
      <c r="I791" s="122"/>
      <c r="J791" s="122"/>
      <c r="K791" s="122"/>
      <c r="L791" s="122"/>
      <c r="M791" s="122"/>
    </row>
    <row r="792" spans="2:13" s="189" customFormat="1" x14ac:dyDescent="0.2">
      <c r="B792" s="71"/>
      <c r="C792" s="71"/>
      <c r="D792" s="71"/>
      <c r="E792" s="71"/>
      <c r="F792" s="71"/>
      <c r="G792" s="122"/>
      <c r="H792" s="122"/>
      <c r="I792" s="122"/>
      <c r="J792" s="122"/>
      <c r="K792" s="122"/>
      <c r="L792" s="122"/>
      <c r="M792" s="122"/>
    </row>
    <row r="793" spans="2:13" s="189" customFormat="1" x14ac:dyDescent="0.2">
      <c r="B793" s="71"/>
      <c r="C793" s="71"/>
      <c r="D793" s="71"/>
      <c r="E793" s="71"/>
      <c r="F793" s="71"/>
      <c r="G793" s="122"/>
      <c r="H793" s="122"/>
      <c r="I793" s="122"/>
      <c r="J793" s="122"/>
      <c r="K793" s="122"/>
      <c r="L793" s="122"/>
      <c r="M793" s="122"/>
    </row>
    <row r="794" spans="2:13" s="189" customFormat="1" x14ac:dyDescent="0.2">
      <c r="B794" s="71"/>
      <c r="C794" s="71"/>
      <c r="D794" s="71"/>
      <c r="E794" s="71"/>
      <c r="F794" s="71"/>
      <c r="G794" s="122"/>
      <c r="H794" s="122"/>
      <c r="I794" s="122"/>
      <c r="J794" s="122"/>
      <c r="K794" s="122"/>
      <c r="L794" s="122"/>
      <c r="M794" s="122"/>
    </row>
    <row r="795" spans="2:13" s="189" customFormat="1" x14ac:dyDescent="0.2">
      <c r="B795" s="71"/>
      <c r="C795" s="71"/>
      <c r="D795" s="71"/>
      <c r="E795" s="71"/>
      <c r="F795" s="71"/>
      <c r="G795" s="122"/>
      <c r="H795" s="122"/>
      <c r="I795" s="122"/>
      <c r="J795" s="122"/>
      <c r="K795" s="122"/>
      <c r="L795" s="122"/>
      <c r="M795" s="122"/>
    </row>
    <row r="796" spans="2:13" s="189" customFormat="1" x14ac:dyDescent="0.2">
      <c r="B796" s="71"/>
      <c r="C796" s="71"/>
      <c r="D796" s="71"/>
      <c r="E796" s="71"/>
      <c r="F796" s="71"/>
      <c r="G796" s="122"/>
      <c r="H796" s="122"/>
      <c r="I796" s="122"/>
      <c r="J796" s="122"/>
      <c r="K796" s="122"/>
      <c r="L796" s="122"/>
      <c r="M796" s="122"/>
    </row>
    <row r="797" spans="2:13" s="189" customFormat="1" x14ac:dyDescent="0.2">
      <c r="B797" s="71"/>
      <c r="C797" s="71"/>
      <c r="D797" s="71"/>
      <c r="E797" s="71"/>
      <c r="F797" s="71"/>
      <c r="G797" s="122"/>
      <c r="H797" s="122"/>
      <c r="I797" s="122"/>
      <c r="J797" s="122"/>
      <c r="K797" s="122"/>
      <c r="L797" s="122"/>
      <c r="M797" s="122"/>
    </row>
    <row r="798" spans="2:13" s="189" customFormat="1" x14ac:dyDescent="0.2">
      <c r="B798" s="71"/>
      <c r="C798" s="71"/>
      <c r="D798" s="71"/>
      <c r="E798" s="71"/>
      <c r="F798" s="71"/>
      <c r="G798" s="122"/>
      <c r="H798" s="122"/>
      <c r="I798" s="122"/>
      <c r="J798" s="122"/>
      <c r="K798" s="122"/>
      <c r="L798" s="122"/>
      <c r="M798" s="122"/>
    </row>
    <row r="799" spans="2:13" s="189" customFormat="1" x14ac:dyDescent="0.2">
      <c r="B799" s="71"/>
      <c r="C799" s="71"/>
      <c r="D799" s="71"/>
      <c r="E799" s="71"/>
      <c r="F799" s="71"/>
      <c r="G799" s="122"/>
      <c r="H799" s="122"/>
      <c r="I799" s="122"/>
      <c r="J799" s="122"/>
      <c r="K799" s="122"/>
      <c r="L799" s="122"/>
      <c r="M799" s="122"/>
    </row>
    <row r="800" spans="2:13" s="189" customFormat="1" x14ac:dyDescent="0.2">
      <c r="B800" s="71"/>
      <c r="C800" s="71"/>
      <c r="D800" s="71"/>
      <c r="E800" s="71"/>
      <c r="F800" s="71"/>
      <c r="G800" s="122"/>
      <c r="H800" s="122"/>
      <c r="I800" s="122"/>
      <c r="J800" s="122"/>
      <c r="K800" s="122"/>
      <c r="L800" s="122"/>
      <c r="M800" s="122"/>
    </row>
    <row r="801" spans="2:13" s="189" customFormat="1" x14ac:dyDescent="0.2">
      <c r="B801" s="71"/>
      <c r="C801" s="71"/>
      <c r="D801" s="71"/>
      <c r="E801" s="71"/>
      <c r="F801" s="71"/>
      <c r="G801" s="122"/>
      <c r="H801" s="122"/>
      <c r="I801" s="122"/>
      <c r="J801" s="122"/>
      <c r="K801" s="122"/>
      <c r="L801" s="122"/>
      <c r="M801" s="122"/>
    </row>
    <row r="802" spans="2:13" s="189" customFormat="1" x14ac:dyDescent="0.2">
      <c r="B802" s="71"/>
      <c r="C802" s="71"/>
      <c r="D802" s="71"/>
      <c r="E802" s="71"/>
      <c r="F802" s="71"/>
      <c r="G802" s="122"/>
      <c r="H802" s="122"/>
      <c r="I802" s="122"/>
      <c r="J802" s="122"/>
      <c r="K802" s="122"/>
      <c r="L802" s="122"/>
      <c r="M802" s="122"/>
    </row>
    <row r="803" spans="2:13" s="189" customFormat="1" x14ac:dyDescent="0.2">
      <c r="B803" s="71"/>
      <c r="C803" s="71"/>
      <c r="D803" s="71"/>
      <c r="E803" s="71"/>
      <c r="F803" s="71"/>
      <c r="G803" s="122"/>
      <c r="H803" s="122"/>
      <c r="I803" s="122"/>
      <c r="J803" s="122"/>
      <c r="K803" s="122"/>
      <c r="L803" s="122"/>
      <c r="M803" s="122"/>
    </row>
    <row r="804" spans="2:13" s="189" customFormat="1" x14ac:dyDescent="0.2">
      <c r="B804" s="71"/>
      <c r="C804" s="71"/>
      <c r="D804" s="71"/>
      <c r="E804" s="71"/>
      <c r="F804" s="71"/>
      <c r="G804" s="122"/>
      <c r="H804" s="122"/>
      <c r="I804" s="122"/>
      <c r="J804" s="122"/>
      <c r="K804" s="122"/>
      <c r="L804" s="122"/>
      <c r="M804" s="122"/>
    </row>
    <row r="805" spans="2:13" s="189" customFormat="1" x14ac:dyDescent="0.2">
      <c r="B805" s="71"/>
      <c r="C805" s="71"/>
      <c r="D805" s="71"/>
      <c r="E805" s="71"/>
      <c r="F805" s="71"/>
      <c r="G805" s="122"/>
      <c r="H805" s="122"/>
      <c r="I805" s="122"/>
      <c r="J805" s="122"/>
      <c r="K805" s="122"/>
      <c r="L805" s="122"/>
      <c r="M805" s="122"/>
    </row>
    <row r="806" spans="2:13" s="189" customFormat="1" x14ac:dyDescent="0.2">
      <c r="B806" s="71"/>
      <c r="C806" s="71"/>
      <c r="D806" s="71"/>
      <c r="E806" s="71"/>
      <c r="F806" s="71"/>
      <c r="G806" s="122"/>
      <c r="H806" s="122"/>
      <c r="I806" s="122"/>
      <c r="J806" s="122"/>
      <c r="K806" s="122"/>
      <c r="L806" s="122"/>
      <c r="M806" s="122"/>
    </row>
    <row r="807" spans="2:13" s="189" customFormat="1" x14ac:dyDescent="0.2">
      <c r="B807" s="71"/>
      <c r="C807" s="71"/>
      <c r="D807" s="71"/>
      <c r="E807" s="71"/>
      <c r="F807" s="71"/>
      <c r="G807" s="122"/>
      <c r="H807" s="122"/>
      <c r="I807" s="122"/>
      <c r="J807" s="122"/>
      <c r="K807" s="122"/>
      <c r="L807" s="122"/>
      <c r="M807" s="122"/>
    </row>
    <row r="808" spans="2:13" s="189" customFormat="1" x14ac:dyDescent="0.2">
      <c r="B808" s="71"/>
      <c r="C808" s="71"/>
      <c r="D808" s="71"/>
      <c r="E808" s="71"/>
      <c r="F808" s="71"/>
      <c r="G808" s="122"/>
      <c r="H808" s="122"/>
      <c r="I808" s="122"/>
      <c r="J808" s="122"/>
      <c r="K808" s="122"/>
      <c r="L808" s="122"/>
      <c r="M808" s="122"/>
    </row>
    <row r="809" spans="2:13" s="189" customFormat="1" x14ac:dyDescent="0.2">
      <c r="B809" s="71"/>
      <c r="C809" s="71"/>
      <c r="D809" s="71"/>
      <c r="E809" s="71"/>
      <c r="F809" s="71"/>
      <c r="G809" s="122"/>
      <c r="H809" s="122"/>
      <c r="I809" s="122"/>
      <c r="J809" s="122"/>
      <c r="K809" s="122"/>
      <c r="L809" s="122"/>
      <c r="M809" s="122"/>
    </row>
    <row r="810" spans="2:13" s="189" customFormat="1" x14ac:dyDescent="0.2">
      <c r="B810" s="71"/>
      <c r="C810" s="71"/>
      <c r="D810" s="71"/>
      <c r="E810" s="71"/>
      <c r="F810" s="71"/>
      <c r="G810" s="122"/>
      <c r="H810" s="122"/>
      <c r="I810" s="122"/>
      <c r="J810" s="122"/>
      <c r="K810" s="122"/>
      <c r="L810" s="122"/>
      <c r="M810" s="122"/>
    </row>
    <row r="811" spans="2:13" s="189" customFormat="1" x14ac:dyDescent="0.2">
      <c r="B811" s="71"/>
      <c r="C811" s="71"/>
      <c r="D811" s="71"/>
      <c r="E811" s="71"/>
      <c r="F811" s="71"/>
      <c r="G811" s="122"/>
      <c r="H811" s="122"/>
      <c r="I811" s="122"/>
      <c r="J811" s="122"/>
      <c r="K811" s="122"/>
      <c r="L811" s="122"/>
      <c r="M811" s="122"/>
    </row>
    <row r="812" spans="2:13" s="189" customFormat="1" x14ac:dyDescent="0.2">
      <c r="B812" s="71"/>
      <c r="C812" s="71"/>
      <c r="D812" s="71"/>
      <c r="E812" s="71"/>
      <c r="F812" s="71"/>
      <c r="G812" s="122"/>
      <c r="H812" s="122"/>
      <c r="I812" s="122"/>
      <c r="J812" s="122"/>
      <c r="K812" s="122"/>
      <c r="L812" s="122"/>
      <c r="M812" s="122"/>
    </row>
    <row r="813" spans="2:13" s="189" customFormat="1" x14ac:dyDescent="0.2">
      <c r="B813" s="71"/>
      <c r="C813" s="71"/>
      <c r="D813" s="71"/>
      <c r="E813" s="71"/>
      <c r="F813" s="71"/>
      <c r="G813" s="122"/>
      <c r="H813" s="122"/>
      <c r="I813" s="122"/>
      <c r="J813" s="122"/>
      <c r="K813" s="122"/>
      <c r="L813" s="122"/>
      <c r="M813" s="122"/>
    </row>
    <row r="814" spans="2:13" s="189" customFormat="1" x14ac:dyDescent="0.2">
      <c r="B814" s="71"/>
      <c r="C814" s="71"/>
      <c r="D814" s="71"/>
      <c r="E814" s="71"/>
      <c r="F814" s="71"/>
      <c r="G814" s="122"/>
      <c r="H814" s="122"/>
      <c r="I814" s="122"/>
      <c r="J814" s="122"/>
      <c r="K814" s="122"/>
      <c r="L814" s="122"/>
      <c r="M814" s="122"/>
    </row>
    <row r="815" spans="2:13" s="189" customFormat="1" x14ac:dyDescent="0.2">
      <c r="B815" s="71"/>
      <c r="C815" s="71"/>
      <c r="D815" s="71"/>
      <c r="E815" s="71"/>
      <c r="F815" s="71"/>
      <c r="G815" s="122"/>
      <c r="H815" s="122"/>
      <c r="I815" s="122"/>
      <c r="J815" s="122"/>
      <c r="K815" s="122"/>
      <c r="L815" s="122"/>
      <c r="M815" s="122"/>
    </row>
    <row r="816" spans="2:13" s="189" customFormat="1" x14ac:dyDescent="0.2">
      <c r="B816" s="71"/>
      <c r="C816" s="71"/>
      <c r="D816" s="71"/>
      <c r="E816" s="71"/>
      <c r="F816" s="71"/>
      <c r="G816" s="122"/>
      <c r="H816" s="122"/>
      <c r="I816" s="122"/>
      <c r="J816" s="122"/>
      <c r="K816" s="122"/>
      <c r="L816" s="122"/>
      <c r="M816" s="122"/>
    </row>
    <row r="817" spans="2:13" s="189" customFormat="1" x14ac:dyDescent="0.2">
      <c r="B817" s="71"/>
      <c r="C817" s="71"/>
      <c r="D817" s="71"/>
      <c r="E817" s="71"/>
      <c r="F817" s="71"/>
      <c r="G817" s="122"/>
      <c r="H817" s="122"/>
      <c r="I817" s="122"/>
      <c r="J817" s="122"/>
      <c r="K817" s="122"/>
      <c r="L817" s="122"/>
      <c r="M817" s="122"/>
    </row>
    <row r="818" spans="2:13" s="189" customFormat="1" x14ac:dyDescent="0.2">
      <c r="B818" s="71"/>
      <c r="C818" s="71"/>
      <c r="D818" s="71"/>
      <c r="E818" s="71"/>
      <c r="F818" s="71"/>
      <c r="G818" s="122"/>
      <c r="H818" s="122"/>
      <c r="I818" s="122"/>
      <c r="J818" s="122"/>
      <c r="K818" s="122"/>
      <c r="L818" s="122"/>
      <c r="M818" s="122"/>
    </row>
    <row r="819" spans="2:13" s="189" customFormat="1" x14ac:dyDescent="0.2">
      <c r="B819" s="71"/>
      <c r="C819" s="71"/>
      <c r="D819" s="71"/>
      <c r="E819" s="71"/>
      <c r="F819" s="71"/>
      <c r="G819" s="122"/>
      <c r="H819" s="122"/>
      <c r="I819" s="122"/>
      <c r="J819" s="122"/>
      <c r="K819" s="122"/>
      <c r="L819" s="122"/>
      <c r="M819" s="122"/>
    </row>
  </sheetData>
  <sheetProtection algorithmName="SHA-512" hashValue="SwzR8emvghDKJl5nsW5zvi3hmkFa0zK7f+ZGum1AFIV4e4ntzv8yz4nXCW8feHpycsurovkYMYAGOR1b4T0Y8w==" saltValue="6qp7juUZzCFcEBFDBUWeaw==" spinCount="100000" sheet="1" objects="1" scenarios="1"/>
  <mergeCells count="5">
    <mergeCell ref="B10:G10"/>
    <mergeCell ref="B11:G11"/>
    <mergeCell ref="B12:G12"/>
    <mergeCell ref="B13:G13"/>
    <mergeCell ref="A26:M26"/>
  </mergeCells>
  <conditionalFormatting sqref="A29:C331">
    <cfRule type="cellIs" dxfId="191" priority="5" stopIfTrue="1" operator="lessThan">
      <formula>0</formula>
    </cfRule>
  </conditionalFormatting>
  <conditionalFormatting sqref="G29:G331">
    <cfRule type="cellIs" dxfId="190" priority="4" stopIfTrue="1" operator="lessThan">
      <formula>0</formula>
    </cfRule>
  </conditionalFormatting>
  <conditionalFormatting sqref="I29:I331">
    <cfRule type="cellIs" dxfId="189" priority="3" stopIfTrue="1" operator="lessThan">
      <formula>0</formula>
    </cfRule>
  </conditionalFormatting>
  <conditionalFormatting sqref="K29:K331">
    <cfRule type="cellIs" dxfId="188" priority="2" stopIfTrue="1" operator="lessThan">
      <formula>0</formula>
    </cfRule>
  </conditionalFormatting>
  <hyperlinks>
    <hyperlink ref="K12" r:id="rId1" xr:uid="{C0F8DE92-B997-45F0-8D4C-922650AD50D1}"/>
    <hyperlink ref="K13" r:id="rId2" xr:uid="{E2CAEBCE-E313-49E4-8304-1805BAF08A83}"/>
    <hyperlink ref="K10" r:id="rId3" xr:uid="{C05FAE83-17D9-4F06-B09C-4901EFE302A2}"/>
    <hyperlink ref="K11" r:id="rId4" xr:uid="{A5E665BE-6FEB-4275-AC79-CA6A7ADD764F}"/>
  </hyperlinks>
  <pageMargins left="0.75" right="0.75" top="1" bottom="1" header="0.5" footer="0.5"/>
  <pageSetup scale="78" fitToHeight="0" orientation="portrait" r:id="rId5"/>
  <headerFooter alignWithMargins="0">
    <oddHeader>&amp;L&amp;"Arial,Bold"CULTEC&amp;"Arial,Regular"&amp;8
P.O. Box 280
Brookfield, CT 06804 USA&amp;R&amp;8 203-775-4416
CT-Tech@cultec.com
www.cultec.com</oddHeader>
    <oddFooter>&amp;L&amp;8Created on: &amp;D&amp;C&amp;8Copyright CULTEC, Inc. All Rights Reserved&amp;R&amp;8CULTEC Incremental Storage Calculator 10-23</oddFooter>
  </headerFooter>
  <drawing r:id="rId6"/>
  <tableParts count="1">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7:AI819"/>
  <sheetViews>
    <sheetView showGridLines="0" topLeftCell="B1" zoomScaleNormal="100" workbookViewId="0">
      <selection activeCell="A10" sqref="A10:P10"/>
    </sheetView>
  </sheetViews>
  <sheetFormatPr defaultRowHeight="12.75" x14ac:dyDescent="0.2"/>
  <cols>
    <col min="1" max="1" width="13" style="188" hidden="1" customWidth="1"/>
    <col min="2" max="3" width="13" style="188" customWidth="1"/>
    <col min="4" max="4" width="12.140625" style="188" hidden="1" customWidth="1"/>
    <col min="5" max="5" width="12.140625" style="188" customWidth="1"/>
    <col min="6" max="6" width="12.140625" style="188" hidden="1" customWidth="1"/>
    <col min="7" max="7" width="14.5703125" style="188" customWidth="1"/>
    <col min="8" max="8" width="14.140625" style="188" hidden="1" customWidth="1"/>
    <col min="9" max="9" width="12.28515625" style="188" bestFit="1" customWidth="1"/>
    <col min="10" max="10" width="15" style="190" hidden="1" customWidth="1"/>
    <col min="11" max="11" width="14" style="189" customWidth="1"/>
    <col min="12" max="12" width="14.28515625" style="189" hidden="1" customWidth="1"/>
    <col min="13" max="13" width="14.28515625" style="189" customWidth="1"/>
    <col min="14" max="14" width="15.28515625" style="189" hidden="1" customWidth="1"/>
    <col min="15" max="15" width="15.28515625" style="189" customWidth="1"/>
    <col min="16" max="16" width="15.28515625" style="189" hidden="1" customWidth="1"/>
    <col min="17" max="17" width="12.7109375" style="189" customWidth="1"/>
    <col min="18" max="18" width="16.85546875" style="189" bestFit="1" customWidth="1"/>
    <col min="19" max="19" width="9" style="188" customWidth="1"/>
    <col min="20" max="20" width="9.28515625" style="188" customWidth="1"/>
    <col min="21" max="21" width="15.85546875" style="188" hidden="1" customWidth="1"/>
    <col min="22" max="22" width="9.140625" style="188" hidden="1" customWidth="1"/>
    <col min="23" max="23" width="8.5703125" style="188" hidden="1" customWidth="1"/>
    <col min="24" max="24" width="11.85546875" style="188" hidden="1" customWidth="1"/>
    <col min="25" max="25" width="11.140625" style="188" hidden="1" customWidth="1"/>
    <col min="26" max="35" width="9.140625" style="188" hidden="1" customWidth="1"/>
    <col min="36" max="36" width="9.140625" style="188" customWidth="1"/>
    <col min="37" max="16384" width="9.140625" style="188"/>
  </cols>
  <sheetData>
    <row r="7" spans="1:29" x14ac:dyDescent="0.2">
      <c r="A7" s="195"/>
      <c r="B7" s="195"/>
      <c r="C7" s="195"/>
      <c r="J7" s="188"/>
      <c r="L7" s="215"/>
      <c r="M7" s="213"/>
      <c r="N7" s="215"/>
      <c r="O7" s="213"/>
      <c r="P7" s="215"/>
      <c r="Q7" s="213"/>
      <c r="R7" s="213"/>
      <c r="S7" s="189"/>
    </row>
    <row r="8" spans="1:29" x14ac:dyDescent="0.2">
      <c r="R8" s="213"/>
      <c r="S8" s="189"/>
    </row>
    <row r="9" spans="1:29" ht="15.75" x14ac:dyDescent="0.25">
      <c r="B9" s="50" t="s">
        <v>40</v>
      </c>
      <c r="C9" s="249"/>
      <c r="I9" s="119" t="s">
        <v>41</v>
      </c>
      <c r="J9" s="188"/>
      <c r="K9" s="171">
        <f ca="1">TODAY()</f>
        <v>45219</v>
      </c>
      <c r="L9" s="213"/>
      <c r="M9" s="213"/>
      <c r="N9" s="213"/>
      <c r="O9" s="50" t="s">
        <v>30</v>
      </c>
      <c r="P9" s="215"/>
      <c r="Q9" s="213"/>
      <c r="R9" s="213"/>
      <c r="S9" s="189"/>
    </row>
    <row r="10" spans="1:29" x14ac:dyDescent="0.2">
      <c r="A10" s="72"/>
      <c r="B10" s="426"/>
      <c r="C10" s="426"/>
      <c r="D10" s="426"/>
      <c r="E10" s="426"/>
      <c r="F10" s="426"/>
      <c r="G10" s="426"/>
      <c r="H10" s="426"/>
      <c r="I10" s="426"/>
      <c r="J10" s="426"/>
      <c r="K10" s="426"/>
      <c r="L10" s="213"/>
      <c r="M10" s="213"/>
      <c r="N10" s="213"/>
      <c r="O10" s="62" t="s">
        <v>31</v>
      </c>
      <c r="P10" s="215"/>
      <c r="Q10" s="213"/>
      <c r="R10" s="213"/>
      <c r="S10" s="189"/>
    </row>
    <row r="11" spans="1:29" x14ac:dyDescent="0.2">
      <c r="A11" s="72"/>
      <c r="B11" s="426"/>
      <c r="C11" s="426"/>
      <c r="D11" s="426"/>
      <c r="E11" s="426"/>
      <c r="F11" s="426"/>
      <c r="G11" s="426"/>
      <c r="H11" s="426"/>
      <c r="I11" s="426"/>
      <c r="J11" s="426"/>
      <c r="K11" s="426"/>
      <c r="L11" s="213"/>
      <c r="M11" s="213"/>
      <c r="N11" s="213"/>
      <c r="O11" s="395" t="s">
        <v>195</v>
      </c>
      <c r="P11" s="215"/>
      <c r="Q11" s="213"/>
      <c r="R11" s="213"/>
      <c r="S11" s="189"/>
    </row>
    <row r="12" spans="1:29" x14ac:dyDescent="0.2">
      <c r="A12" s="72"/>
      <c r="B12" s="426"/>
      <c r="C12" s="426"/>
      <c r="D12" s="426"/>
      <c r="E12" s="426"/>
      <c r="F12" s="426"/>
      <c r="G12" s="426"/>
      <c r="H12" s="426"/>
      <c r="I12" s="426"/>
      <c r="J12" s="426"/>
      <c r="K12" s="426"/>
      <c r="L12" s="213"/>
      <c r="M12" s="213"/>
      <c r="N12" s="213"/>
      <c r="O12" s="62" t="s">
        <v>70</v>
      </c>
      <c r="P12" s="215"/>
      <c r="Q12" s="213"/>
      <c r="R12" s="213"/>
      <c r="S12" s="189"/>
    </row>
    <row r="13" spans="1:29" s="216" customFormat="1" x14ac:dyDescent="0.2">
      <c r="A13" s="72"/>
      <c r="B13" s="427"/>
      <c r="C13" s="427"/>
      <c r="D13" s="427"/>
      <c r="E13" s="427"/>
      <c r="F13" s="427"/>
      <c r="G13" s="427"/>
      <c r="H13" s="427"/>
      <c r="I13" s="427"/>
      <c r="J13" s="427"/>
      <c r="K13" s="427"/>
      <c r="L13" s="213"/>
      <c r="M13" s="213"/>
      <c r="N13" s="213"/>
      <c r="O13" s="62" t="s">
        <v>71</v>
      </c>
      <c r="P13" s="215"/>
      <c r="Q13" s="213"/>
      <c r="R13" s="213"/>
      <c r="S13" s="189"/>
      <c r="T13" s="188"/>
      <c r="U13" s="188"/>
      <c r="AC13" s="248"/>
    </row>
    <row r="14" spans="1:29" x14ac:dyDescent="0.2">
      <c r="A14" s="215"/>
      <c r="B14" s="215"/>
      <c r="C14" s="215"/>
      <c r="D14" s="215"/>
      <c r="E14" s="215"/>
      <c r="F14" s="215"/>
      <c r="G14" s="215"/>
      <c r="H14" s="215"/>
      <c r="I14" s="215"/>
      <c r="J14" s="215"/>
      <c r="K14" s="213"/>
      <c r="L14" s="213"/>
      <c r="M14" s="213"/>
      <c r="N14" s="213"/>
      <c r="O14" s="213"/>
      <c r="P14" s="215"/>
      <c r="Q14" s="213"/>
      <c r="R14" s="213"/>
      <c r="S14" s="189"/>
    </row>
    <row r="15" spans="1:29" x14ac:dyDescent="0.2">
      <c r="A15" s="195"/>
      <c r="B15" s="195"/>
      <c r="C15" s="195"/>
      <c r="J15" s="189"/>
      <c r="L15" s="215"/>
      <c r="M15" s="213"/>
    </row>
    <row r="16" spans="1:29" x14ac:dyDescent="0.2">
      <c r="B16" s="166" t="s">
        <v>72</v>
      </c>
      <c r="C16" s="166"/>
      <c r="D16" s="71"/>
      <c r="E16" s="71"/>
      <c r="F16" s="71"/>
      <c r="G16" s="71"/>
      <c r="H16" s="71"/>
      <c r="I16" s="163">
        <f>'Cumulative Volume- Metric'!C10</f>
        <v>2</v>
      </c>
      <c r="J16" s="122"/>
      <c r="K16" s="158" t="s">
        <v>44</v>
      </c>
      <c r="M16" s="247"/>
      <c r="N16" s="215"/>
      <c r="O16" s="213"/>
      <c r="Q16" s="213"/>
    </row>
    <row r="17" spans="1:30" x14ac:dyDescent="0.2">
      <c r="B17" s="165" t="s">
        <v>45</v>
      </c>
      <c r="C17" s="165"/>
      <c r="D17" s="71"/>
      <c r="E17" s="71"/>
      <c r="F17" s="71"/>
      <c r="G17" s="71"/>
      <c r="H17" s="71"/>
      <c r="I17" s="163">
        <f>'Cumulative Volume- Metric'!C11</f>
        <v>46</v>
      </c>
      <c r="J17" s="122"/>
      <c r="K17" s="158" t="s">
        <v>44</v>
      </c>
      <c r="M17" s="247"/>
      <c r="N17" s="215"/>
      <c r="O17" s="213"/>
      <c r="Q17" s="213"/>
    </row>
    <row r="18" spans="1:30" x14ac:dyDescent="0.2">
      <c r="B18" s="166" t="s">
        <v>91</v>
      </c>
      <c r="C18" s="166"/>
      <c r="D18" s="71"/>
      <c r="E18" s="71"/>
      <c r="F18" s="71"/>
      <c r="G18" s="71"/>
      <c r="H18" s="71"/>
      <c r="I18" s="163">
        <f>'Cumulative Volume- Metric'!N11</f>
        <v>0</v>
      </c>
      <c r="J18" s="122"/>
      <c r="K18" s="158" t="s">
        <v>44</v>
      </c>
      <c r="M18" s="247"/>
      <c r="N18" s="213"/>
      <c r="O18" s="213"/>
    </row>
    <row r="19" spans="1:30" x14ac:dyDescent="0.2">
      <c r="B19" s="165" t="s">
        <v>46</v>
      </c>
      <c r="C19" s="165"/>
      <c r="D19" s="71"/>
      <c r="E19" s="71"/>
      <c r="F19" s="71"/>
      <c r="G19" s="71"/>
      <c r="H19" s="71"/>
      <c r="I19" s="163">
        <f>'Cumulative Volume- Metric'!C12</f>
        <v>40</v>
      </c>
      <c r="J19" s="122"/>
      <c r="K19" s="158" t="s">
        <v>47</v>
      </c>
      <c r="M19" s="247"/>
      <c r="N19" s="213"/>
      <c r="O19" s="213"/>
      <c r="S19" s="189"/>
    </row>
    <row r="20" spans="1:30" x14ac:dyDescent="0.2">
      <c r="B20" s="71" t="s">
        <v>48</v>
      </c>
      <c r="C20" s="71"/>
      <c r="D20" s="71"/>
      <c r="E20" s="71"/>
      <c r="F20" s="71"/>
      <c r="G20" s="71"/>
      <c r="H20" s="71"/>
      <c r="I20" s="163">
        <f>'Cumulative Volume- Metric'!C13</f>
        <v>229</v>
      </c>
      <c r="J20" s="122"/>
      <c r="K20" s="161" t="s">
        <v>65</v>
      </c>
      <c r="M20" s="247"/>
      <c r="N20" s="213"/>
      <c r="O20" s="213"/>
      <c r="S20" s="189"/>
    </row>
    <row r="21" spans="1:30" x14ac:dyDescent="0.2">
      <c r="B21" s="71" t="s">
        <v>50</v>
      </c>
      <c r="C21" s="71"/>
      <c r="D21" s="71"/>
      <c r="E21" s="71"/>
      <c r="F21" s="71"/>
      <c r="G21" s="71"/>
      <c r="H21" s="71"/>
      <c r="I21" s="163">
        <f>'Cumulative Volume- Metric'!C14</f>
        <v>305</v>
      </c>
      <c r="J21" s="122"/>
      <c r="K21" s="158" t="s">
        <v>65</v>
      </c>
      <c r="M21" s="247"/>
      <c r="S21" s="189"/>
    </row>
    <row r="22" spans="1:30" ht="15.75" customHeight="1" x14ac:dyDescent="0.25">
      <c r="B22" s="122" t="s">
        <v>51</v>
      </c>
      <c r="C22" s="122"/>
      <c r="D22" s="71"/>
      <c r="E22" s="71"/>
      <c r="F22" s="71"/>
      <c r="G22" s="71"/>
      <c r="H22" s="71"/>
      <c r="I22" s="159">
        <f>'Cumulative Volume- Metric'!C15</f>
        <v>127.79</v>
      </c>
      <c r="J22" s="122"/>
      <c r="K22" s="161" t="s">
        <v>66</v>
      </c>
      <c r="M22" s="160">
        <f>X50</f>
        <v>135.37515483333331</v>
      </c>
      <c r="N22" s="160"/>
      <c r="O22" s="236" t="s">
        <v>53</v>
      </c>
      <c r="R22" s="210"/>
      <c r="S22" s="210"/>
      <c r="T22" s="210"/>
    </row>
    <row r="23" spans="1:30" ht="12.75" customHeight="1" x14ac:dyDescent="0.25">
      <c r="B23" s="71" t="s">
        <v>54</v>
      </c>
      <c r="C23" s="71"/>
      <c r="D23" s="71"/>
      <c r="E23" s="71"/>
      <c r="F23" s="71"/>
      <c r="G23" s="71"/>
      <c r="H23" s="71"/>
      <c r="I23" s="159">
        <f>'Cumulative Volume- Metric'!C16</f>
        <v>0</v>
      </c>
      <c r="J23" s="122"/>
      <c r="K23" s="158" t="s">
        <v>67</v>
      </c>
      <c r="M23" s="247"/>
      <c r="N23" s="188"/>
      <c r="O23" s="157" t="s">
        <v>56</v>
      </c>
      <c r="R23" s="210"/>
      <c r="S23" s="189"/>
      <c r="T23" s="210"/>
    </row>
    <row r="24" spans="1:30" ht="12.75" customHeight="1" x14ac:dyDescent="0.25">
      <c r="B24" s="71"/>
      <c r="C24" s="71"/>
      <c r="D24" s="71"/>
      <c r="E24" s="71"/>
      <c r="F24" s="71"/>
      <c r="G24" s="71"/>
      <c r="H24" s="71"/>
      <c r="I24" s="158"/>
      <c r="J24" s="122"/>
      <c r="K24" s="158"/>
      <c r="M24" s="247"/>
      <c r="N24" s="188"/>
      <c r="O24" s="157" t="s">
        <v>68</v>
      </c>
      <c r="R24" s="210"/>
      <c r="S24" s="189"/>
      <c r="T24" s="210"/>
    </row>
    <row r="25" spans="1:30" ht="18" x14ac:dyDescent="0.25">
      <c r="J25" s="189"/>
      <c r="R25" s="210"/>
      <c r="S25" s="210"/>
      <c r="T25" s="210"/>
    </row>
    <row r="26" spans="1:30" ht="43.5" customHeight="1" x14ac:dyDescent="0.2">
      <c r="A26" s="423" t="s">
        <v>92</v>
      </c>
      <c r="B26" s="424"/>
      <c r="C26" s="424"/>
      <c r="D26" s="424"/>
      <c r="E26" s="424"/>
      <c r="F26" s="424"/>
      <c r="G26" s="424"/>
      <c r="H26" s="424"/>
      <c r="I26" s="424"/>
      <c r="J26" s="424"/>
      <c r="K26" s="424"/>
      <c r="L26" s="424"/>
      <c r="M26" s="424"/>
      <c r="N26" s="424"/>
      <c r="O26" s="424"/>
      <c r="P26" s="424"/>
      <c r="Q26" s="425"/>
      <c r="S26" s="189"/>
    </row>
    <row r="27" spans="1:30" ht="68.25" customHeight="1" x14ac:dyDescent="0.2">
      <c r="A27" s="246" t="s">
        <v>129</v>
      </c>
      <c r="B27" s="246" t="s">
        <v>58</v>
      </c>
      <c r="C27" s="244" t="s">
        <v>74</v>
      </c>
      <c r="D27" s="244" t="s">
        <v>130</v>
      </c>
      <c r="E27" s="244" t="s">
        <v>93</v>
      </c>
      <c r="F27" s="244" t="s">
        <v>145</v>
      </c>
      <c r="G27" s="244" t="s">
        <v>75</v>
      </c>
      <c r="H27" s="244" t="s">
        <v>136</v>
      </c>
      <c r="I27" s="244" t="s">
        <v>94</v>
      </c>
      <c r="J27" s="244" t="s">
        <v>146</v>
      </c>
      <c r="K27" s="244" t="s">
        <v>59</v>
      </c>
      <c r="L27" s="244" t="s">
        <v>138</v>
      </c>
      <c r="M27" s="244" t="s">
        <v>60</v>
      </c>
      <c r="N27" s="245" t="s">
        <v>139</v>
      </c>
      <c r="O27" s="244" t="s">
        <v>61</v>
      </c>
      <c r="P27" s="244" t="s">
        <v>140</v>
      </c>
      <c r="Q27" s="243" t="s">
        <v>62</v>
      </c>
    </row>
    <row r="28" spans="1:30" ht="19.5" customHeight="1" x14ac:dyDescent="0.2">
      <c r="A28" s="225" t="s">
        <v>63</v>
      </c>
      <c r="B28" s="225" t="s">
        <v>65</v>
      </c>
      <c r="C28" s="242" t="s">
        <v>69</v>
      </c>
      <c r="D28" s="242" t="s">
        <v>69</v>
      </c>
      <c r="E28" s="242" t="s">
        <v>69</v>
      </c>
      <c r="F28" s="242" t="s">
        <v>76</v>
      </c>
      <c r="G28" s="242" t="s">
        <v>69</v>
      </c>
      <c r="H28" s="226" t="s">
        <v>76</v>
      </c>
      <c r="I28" s="242" t="s">
        <v>69</v>
      </c>
      <c r="J28" s="226" t="s">
        <v>76</v>
      </c>
      <c r="K28" s="242" t="s">
        <v>69</v>
      </c>
      <c r="L28" s="226" t="s">
        <v>76</v>
      </c>
      <c r="M28" s="242" t="s">
        <v>69</v>
      </c>
      <c r="N28" s="226" t="s">
        <v>76</v>
      </c>
      <c r="O28" s="242" t="s">
        <v>69</v>
      </c>
      <c r="P28" s="226" t="s">
        <v>76</v>
      </c>
      <c r="Q28" s="227" t="s">
        <v>67</v>
      </c>
    </row>
    <row r="29" spans="1:30" x14ac:dyDescent="0.2">
      <c r="A29" s="241">
        <f>Y54</f>
        <v>33.5</v>
      </c>
      <c r="B29" s="181">
        <f t="shared" ref="B29:B92" si="0">A29*25.4</f>
        <v>850.9</v>
      </c>
      <c r="C29" s="229">
        <f>IF(A29&lt;0,"",D29*0.0283168)</f>
        <v>0</v>
      </c>
      <c r="D29" s="126">
        <f>IF(A29&lt;0,"",IF(AA36&gt;=1,LOOKUP(AA36,AG$49:AG$61,AF$49:AF$61),0))</f>
        <v>0</v>
      </c>
      <c r="E29" s="229">
        <f>IF(A29=0,0,IF(A29&lt;0,"",F29*0.0283168))</f>
        <v>0</v>
      </c>
      <c r="F29" s="229">
        <f>IF(A29&lt;0,"",IF(AA36&gt;=6,LOOKUP(AA36,AG$54:AG$61,AH$54:AH$61),0))</f>
        <v>0</v>
      </c>
      <c r="G29" s="124">
        <f>IF(A29=0,0,IF(A29&lt;0,"",H29*0.0283168))</f>
        <v>0</v>
      </c>
      <c r="H29" s="125">
        <f>IF(A29=0,0,IF(A29&lt;0,"",D29*$W$48))</f>
        <v>0</v>
      </c>
      <c r="I29" s="125">
        <f>IF(A29=0,0,IF(A29&lt;0,"",J29*0.0283168))</f>
        <v>0</v>
      </c>
      <c r="J29" s="125">
        <f>IF(A29=0,0,IF(A29&lt;0,"",F29*$W$49))</f>
        <v>0</v>
      </c>
      <c r="K29" s="124">
        <f>IF(A29=0,0,IF(A29&lt;0,"",L29*0.0283168))</f>
        <v>1.2983430072606934</v>
      </c>
      <c r="L29" s="124">
        <f>IF(A29=0,0,IF(A29&lt;0,"",IF(D29=0.0001,((W$37*0.5/12)-H29)*X$56,((W$37*1/12)-H29)*X$56)))</f>
        <v>45.850626033333334</v>
      </c>
      <c r="M29" s="124">
        <f>IF(A29=0,0,IF(A29&lt;0,"",N29*0.0283168))</f>
        <v>1.2983430072606934</v>
      </c>
      <c r="N29" s="124">
        <f>IF(A29=0,0,IF(A29&lt;0,"",H29+L29+J29))</f>
        <v>45.850626033333334</v>
      </c>
      <c r="O29" s="124">
        <f>IF(A29=0,0,IF(A29&lt;0,"",P29*0.0283168))</f>
        <v>54.552664406081234</v>
      </c>
      <c r="P29" s="124">
        <f>IF(A29=0,0,IF(A29&lt;0,"",IF(A29=1,L29,N29+P30)))</f>
        <v>1926.512332116667</v>
      </c>
      <c r="Q29" s="124">
        <f>IF(A29&lt;0,"",I$23+B29/1000)</f>
        <v>0.85089999999999999</v>
      </c>
    </row>
    <row r="30" spans="1:30" x14ac:dyDescent="0.2">
      <c r="A30" s="239">
        <f t="shared" ref="A30:A71" si="1">IF(AA36=0,0,IF(A29=" ","",IF(AA36=1,A29-0.5,A29-1)))</f>
        <v>32.5</v>
      </c>
      <c r="B30" s="181">
        <f t="shared" si="0"/>
        <v>825.5</v>
      </c>
      <c r="C30" s="229">
        <f t="shared" ref="C30:C93" si="2">IF(A30&lt;0,"",D30*0.0283168)</f>
        <v>0</v>
      </c>
      <c r="D30" s="126">
        <f t="shared" ref="D30:D93" si="3">IF(A30&lt;0,"",IF(AA37&gt;=1,LOOKUP(AA37,AG$49:AG$61,AF$49:AF$61),0))</f>
        <v>0</v>
      </c>
      <c r="E30" s="229">
        <f t="shared" ref="E30:E93" si="4">IF(A30=0,0,IF(A30&lt;0,"",F30*0.0283168))</f>
        <v>0</v>
      </c>
      <c r="F30" s="229">
        <f t="shared" ref="F30:F93" si="5">IF(A30&lt;0,"",IF(AA37&gt;=6,LOOKUP(AA37,AG$54:AG$61,AH$54:AH$61),0))</f>
        <v>0</v>
      </c>
      <c r="G30" s="124">
        <f t="shared" ref="G30:G93" si="6">IF(A30=0,0,IF(A30&lt;0,"",H30*0.0283168))</f>
        <v>0</v>
      </c>
      <c r="H30" s="125">
        <f t="shared" ref="H30:H93" si="7">IF(A30=0,0,IF(A30&lt;0,"",D30*$W$48))</f>
        <v>0</v>
      </c>
      <c r="I30" s="125">
        <f t="shared" ref="I30:I93" si="8">IF(A30=0,0,IF(A30&lt;0,"",J30*0.0283168))</f>
        <v>0</v>
      </c>
      <c r="J30" s="125">
        <f t="shared" ref="J30:J93" si="9">IF(A30=0,0,IF(A30&lt;0,"",F30*$W$49))</f>
        <v>0</v>
      </c>
      <c r="K30" s="124">
        <f t="shared" ref="K30:K93" si="10">IF(A30=0,0,IF(A30&lt;0,"",L30*0.0283168))</f>
        <v>1.2983430072606934</v>
      </c>
      <c r="L30" s="124">
        <f t="shared" ref="L30:L93" si="11">IF(A30=0,0,IF(A30&lt;0,"",IF(D30=0.0001,((W$37*0.5/12)-H30)*X$56,((W$37*1/12)-H30)*X$56)))</f>
        <v>45.850626033333334</v>
      </c>
      <c r="M30" s="124">
        <f t="shared" ref="M30:M93" si="12">IF(A30=0,0,IF(A30&lt;0,"",N30*0.0283168))</f>
        <v>1.2983430072606934</v>
      </c>
      <c r="N30" s="124">
        <f t="shared" ref="N30:N93" si="13">IF(A30=0,0,IF(A30&lt;0,"",H30+L30+J30))</f>
        <v>45.850626033333334</v>
      </c>
      <c r="O30" s="124">
        <f t="shared" ref="O30:O93" si="14">IF(A30=0,0,IF(A30&lt;0,"",P30*0.0283168))</f>
        <v>53.254321398820544</v>
      </c>
      <c r="P30" s="124">
        <f t="shared" ref="P30:P93" si="15">IF(A30=0,0,IF(A30&lt;0,"",IF(A30=1,L30,N30+P31)))</f>
        <v>1880.6617060833337</v>
      </c>
      <c r="Q30" s="124">
        <f t="shared" ref="Q30:Q93" si="16">IF(A30&lt;0,"",I$23+B30/1000)</f>
        <v>0.82550000000000001</v>
      </c>
      <c r="AC30" s="191">
        <f>ROUND(I21*0.0393701,0)</f>
        <v>12</v>
      </c>
      <c r="AD30" s="191">
        <f>ROUND(I20*0.0393701,0)</f>
        <v>9</v>
      </c>
    </row>
    <row r="31" spans="1:30" x14ac:dyDescent="0.2">
      <c r="A31" s="239">
        <f t="shared" si="1"/>
        <v>31.5</v>
      </c>
      <c r="B31" s="181">
        <f t="shared" si="0"/>
        <v>800.09999999999991</v>
      </c>
      <c r="C31" s="229">
        <f t="shared" si="2"/>
        <v>0</v>
      </c>
      <c r="D31" s="126">
        <f t="shared" si="3"/>
        <v>0</v>
      </c>
      <c r="E31" s="229">
        <f t="shared" si="4"/>
        <v>0</v>
      </c>
      <c r="F31" s="229">
        <f t="shared" si="5"/>
        <v>0</v>
      </c>
      <c r="G31" s="124">
        <f t="shared" si="6"/>
        <v>0</v>
      </c>
      <c r="H31" s="125">
        <f t="shared" si="7"/>
        <v>0</v>
      </c>
      <c r="I31" s="125">
        <f t="shared" si="8"/>
        <v>0</v>
      </c>
      <c r="J31" s="125">
        <f t="shared" si="9"/>
        <v>0</v>
      </c>
      <c r="K31" s="124">
        <f t="shared" si="10"/>
        <v>1.2983430072606934</v>
      </c>
      <c r="L31" s="124">
        <f t="shared" si="11"/>
        <v>45.850626033333334</v>
      </c>
      <c r="M31" s="124">
        <f t="shared" si="12"/>
        <v>1.2983430072606934</v>
      </c>
      <c r="N31" s="124">
        <f t="shared" si="13"/>
        <v>45.850626033333334</v>
      </c>
      <c r="O31" s="124">
        <f t="shared" si="14"/>
        <v>51.955978391559846</v>
      </c>
      <c r="P31" s="124">
        <f t="shared" si="15"/>
        <v>1834.8110800500003</v>
      </c>
      <c r="Q31" s="124">
        <f t="shared" si="16"/>
        <v>0.80009999999999992</v>
      </c>
    </row>
    <row r="32" spans="1:30" x14ac:dyDescent="0.2">
      <c r="A32" s="239">
        <f t="shared" si="1"/>
        <v>30.5</v>
      </c>
      <c r="B32" s="181">
        <f t="shared" si="0"/>
        <v>774.69999999999993</v>
      </c>
      <c r="C32" s="229">
        <f t="shared" si="2"/>
        <v>0</v>
      </c>
      <c r="D32" s="126">
        <f t="shared" si="3"/>
        <v>0</v>
      </c>
      <c r="E32" s="229">
        <f t="shared" si="4"/>
        <v>0</v>
      </c>
      <c r="F32" s="229">
        <f t="shared" si="5"/>
        <v>0</v>
      </c>
      <c r="G32" s="124">
        <f t="shared" si="6"/>
        <v>0</v>
      </c>
      <c r="H32" s="125">
        <f t="shared" si="7"/>
        <v>0</v>
      </c>
      <c r="I32" s="125">
        <f t="shared" si="8"/>
        <v>0</v>
      </c>
      <c r="J32" s="125">
        <f t="shared" si="9"/>
        <v>0</v>
      </c>
      <c r="K32" s="124">
        <f t="shared" si="10"/>
        <v>1.2983430072606934</v>
      </c>
      <c r="L32" s="124">
        <f t="shared" si="11"/>
        <v>45.850626033333334</v>
      </c>
      <c r="M32" s="124">
        <f t="shared" si="12"/>
        <v>1.2983430072606934</v>
      </c>
      <c r="N32" s="124">
        <f t="shared" si="13"/>
        <v>45.850626033333334</v>
      </c>
      <c r="O32" s="124">
        <f t="shared" si="14"/>
        <v>50.657635384299155</v>
      </c>
      <c r="P32" s="124">
        <f t="shared" si="15"/>
        <v>1788.960454016667</v>
      </c>
      <c r="Q32" s="124">
        <f t="shared" si="16"/>
        <v>0.77469999999999994</v>
      </c>
    </row>
    <row r="33" spans="1:33" x14ac:dyDescent="0.2">
      <c r="A33" s="239">
        <f t="shared" si="1"/>
        <v>29.5</v>
      </c>
      <c r="B33" s="181">
        <f t="shared" si="0"/>
        <v>749.3</v>
      </c>
      <c r="C33" s="229">
        <f t="shared" si="2"/>
        <v>0</v>
      </c>
      <c r="D33" s="126">
        <f t="shared" si="3"/>
        <v>0</v>
      </c>
      <c r="E33" s="229">
        <f t="shared" si="4"/>
        <v>0</v>
      </c>
      <c r="F33" s="229">
        <f t="shared" si="5"/>
        <v>0</v>
      </c>
      <c r="G33" s="124">
        <f t="shared" si="6"/>
        <v>0</v>
      </c>
      <c r="H33" s="125">
        <f t="shared" si="7"/>
        <v>0</v>
      </c>
      <c r="I33" s="125">
        <f t="shared" si="8"/>
        <v>0</v>
      </c>
      <c r="J33" s="125">
        <f t="shared" si="9"/>
        <v>0</v>
      </c>
      <c r="K33" s="124">
        <f t="shared" si="10"/>
        <v>1.2983430072606934</v>
      </c>
      <c r="L33" s="124">
        <f t="shared" si="11"/>
        <v>45.850626033333334</v>
      </c>
      <c r="M33" s="124">
        <f t="shared" si="12"/>
        <v>1.2983430072606934</v>
      </c>
      <c r="N33" s="124">
        <f t="shared" si="13"/>
        <v>45.850626033333334</v>
      </c>
      <c r="O33" s="124">
        <f t="shared" si="14"/>
        <v>49.359292377038457</v>
      </c>
      <c r="P33" s="124">
        <f t="shared" si="15"/>
        <v>1743.1098279833336</v>
      </c>
      <c r="Q33" s="124">
        <f t="shared" si="16"/>
        <v>0.74929999999999997</v>
      </c>
    </row>
    <row r="34" spans="1:33" x14ac:dyDescent="0.2">
      <c r="A34" s="239">
        <f t="shared" si="1"/>
        <v>28.5</v>
      </c>
      <c r="B34" s="181">
        <f t="shared" si="0"/>
        <v>723.9</v>
      </c>
      <c r="C34" s="229">
        <f t="shared" si="2"/>
        <v>0</v>
      </c>
      <c r="D34" s="126">
        <f t="shared" si="3"/>
        <v>0</v>
      </c>
      <c r="E34" s="229">
        <f t="shared" si="4"/>
        <v>0</v>
      </c>
      <c r="F34" s="229">
        <f t="shared" si="5"/>
        <v>0</v>
      </c>
      <c r="G34" s="124">
        <f t="shared" si="6"/>
        <v>0</v>
      </c>
      <c r="H34" s="125">
        <f t="shared" si="7"/>
        <v>0</v>
      </c>
      <c r="I34" s="125">
        <f t="shared" si="8"/>
        <v>0</v>
      </c>
      <c r="J34" s="125">
        <f t="shared" si="9"/>
        <v>0</v>
      </c>
      <c r="K34" s="124">
        <f t="shared" si="10"/>
        <v>1.2983430072606934</v>
      </c>
      <c r="L34" s="124">
        <f t="shared" si="11"/>
        <v>45.850626033333334</v>
      </c>
      <c r="M34" s="124">
        <f t="shared" si="12"/>
        <v>1.2983430072606934</v>
      </c>
      <c r="N34" s="124">
        <f t="shared" si="13"/>
        <v>45.850626033333334</v>
      </c>
      <c r="O34" s="124">
        <f t="shared" si="14"/>
        <v>48.060949369777767</v>
      </c>
      <c r="P34" s="124">
        <f t="shared" si="15"/>
        <v>1697.2592019500003</v>
      </c>
      <c r="Q34" s="124">
        <f t="shared" si="16"/>
        <v>0.72389999999999999</v>
      </c>
    </row>
    <row r="35" spans="1:33" x14ac:dyDescent="0.2">
      <c r="A35" s="239">
        <f t="shared" si="1"/>
        <v>27.5</v>
      </c>
      <c r="B35" s="181">
        <f t="shared" si="0"/>
        <v>698.5</v>
      </c>
      <c r="C35" s="229">
        <f t="shared" si="2"/>
        <v>0</v>
      </c>
      <c r="D35" s="126">
        <f t="shared" si="3"/>
        <v>0</v>
      </c>
      <c r="E35" s="229">
        <f t="shared" si="4"/>
        <v>0</v>
      </c>
      <c r="F35" s="229">
        <f t="shared" si="5"/>
        <v>0</v>
      </c>
      <c r="G35" s="124">
        <f t="shared" si="6"/>
        <v>0</v>
      </c>
      <c r="H35" s="125">
        <f t="shared" si="7"/>
        <v>0</v>
      </c>
      <c r="I35" s="125">
        <f t="shared" si="8"/>
        <v>0</v>
      </c>
      <c r="J35" s="125">
        <f t="shared" si="9"/>
        <v>0</v>
      </c>
      <c r="K35" s="124">
        <f t="shared" si="10"/>
        <v>1.2983430072606934</v>
      </c>
      <c r="L35" s="124">
        <f t="shared" si="11"/>
        <v>45.850626033333334</v>
      </c>
      <c r="M35" s="124">
        <f t="shared" si="12"/>
        <v>1.2983430072606934</v>
      </c>
      <c r="N35" s="124">
        <f t="shared" si="13"/>
        <v>45.850626033333334</v>
      </c>
      <c r="O35" s="124">
        <f t="shared" si="14"/>
        <v>46.762606362517076</v>
      </c>
      <c r="P35" s="124">
        <f t="shared" si="15"/>
        <v>1651.4085759166669</v>
      </c>
      <c r="Q35" s="124">
        <f t="shared" si="16"/>
        <v>0.69850000000000001</v>
      </c>
      <c r="W35" s="188" t="s">
        <v>22</v>
      </c>
      <c r="Z35" s="189"/>
      <c r="AA35" s="189">
        <v>-1</v>
      </c>
      <c r="AB35" s="188">
        <v>-1</v>
      </c>
      <c r="AC35" s="201" t="s">
        <v>77</v>
      </c>
      <c r="AD35" s="201" t="s">
        <v>78</v>
      </c>
    </row>
    <row r="36" spans="1:33" x14ac:dyDescent="0.2">
      <c r="A36" s="239">
        <f t="shared" si="1"/>
        <v>26.5</v>
      </c>
      <c r="B36" s="181">
        <f t="shared" si="0"/>
        <v>673.09999999999991</v>
      </c>
      <c r="C36" s="229">
        <f t="shared" si="2"/>
        <v>0</v>
      </c>
      <c r="D36" s="126">
        <f t="shared" si="3"/>
        <v>0</v>
      </c>
      <c r="E36" s="229">
        <f t="shared" si="4"/>
        <v>0</v>
      </c>
      <c r="F36" s="229">
        <f t="shared" si="5"/>
        <v>0</v>
      </c>
      <c r="G36" s="124">
        <f t="shared" si="6"/>
        <v>0</v>
      </c>
      <c r="H36" s="125">
        <f t="shared" si="7"/>
        <v>0</v>
      </c>
      <c r="I36" s="125">
        <f t="shared" si="8"/>
        <v>0</v>
      </c>
      <c r="J36" s="125">
        <f t="shared" si="9"/>
        <v>0</v>
      </c>
      <c r="K36" s="124">
        <f t="shared" si="10"/>
        <v>1.2983430072606934</v>
      </c>
      <c r="L36" s="124">
        <f t="shared" si="11"/>
        <v>45.850626033333334</v>
      </c>
      <c r="M36" s="124">
        <f t="shared" si="12"/>
        <v>1.2983430072606934</v>
      </c>
      <c r="N36" s="124">
        <f t="shared" si="13"/>
        <v>45.850626033333334</v>
      </c>
      <c r="O36" s="124">
        <f t="shared" si="14"/>
        <v>45.464263355256378</v>
      </c>
      <c r="P36" s="124">
        <f t="shared" si="15"/>
        <v>1605.5579498833335</v>
      </c>
      <c r="Q36" s="124">
        <f t="shared" si="16"/>
        <v>0.67309999999999992</v>
      </c>
      <c r="V36" s="188" t="s">
        <v>143</v>
      </c>
      <c r="W36" s="189">
        <f>I22</f>
        <v>127.79</v>
      </c>
      <c r="AA36" s="189">
        <f t="shared" ref="AA36:AA99" si="17">IF(AND(AA35&gt;=1,AA35&lt;12),AA35+1,IF(AC36=0,1,IF(AA35=12,AA35+0.5,-1)))</f>
        <v>-1</v>
      </c>
      <c r="AB36" s="188">
        <f t="shared" ref="AB36:AB99" si="18">IF(AB35&gt;=1,AB35+1,IF(AC36=0,1,-1))</f>
        <v>-1</v>
      </c>
      <c r="AC36" s="191">
        <f>AC30</f>
        <v>12</v>
      </c>
      <c r="AD36" s="191">
        <f>AD30</f>
        <v>9</v>
      </c>
    </row>
    <row r="37" spans="1:33" x14ac:dyDescent="0.2">
      <c r="A37" s="239">
        <f t="shared" si="1"/>
        <v>25.5</v>
      </c>
      <c r="B37" s="181">
        <f t="shared" si="0"/>
        <v>647.69999999999993</v>
      </c>
      <c r="C37" s="229">
        <f t="shared" si="2"/>
        <v>0</v>
      </c>
      <c r="D37" s="126">
        <f t="shared" si="3"/>
        <v>0</v>
      </c>
      <c r="E37" s="229">
        <f t="shared" si="4"/>
        <v>0</v>
      </c>
      <c r="F37" s="229">
        <f t="shared" si="5"/>
        <v>0</v>
      </c>
      <c r="G37" s="124">
        <f t="shared" si="6"/>
        <v>0</v>
      </c>
      <c r="H37" s="125">
        <f t="shared" si="7"/>
        <v>0</v>
      </c>
      <c r="I37" s="125">
        <f t="shared" si="8"/>
        <v>0</v>
      </c>
      <c r="J37" s="125">
        <f t="shared" si="9"/>
        <v>0</v>
      </c>
      <c r="K37" s="124">
        <f t="shared" si="10"/>
        <v>1.2983430072606934</v>
      </c>
      <c r="L37" s="124">
        <f t="shared" si="11"/>
        <v>45.850626033333334</v>
      </c>
      <c r="M37" s="124">
        <f t="shared" si="12"/>
        <v>1.2983430072606934</v>
      </c>
      <c r="N37" s="124">
        <f t="shared" si="13"/>
        <v>45.850626033333334</v>
      </c>
      <c r="O37" s="124">
        <f t="shared" si="14"/>
        <v>44.165920347995687</v>
      </c>
      <c r="P37" s="124">
        <f t="shared" si="15"/>
        <v>1559.7073238500002</v>
      </c>
      <c r="Q37" s="124">
        <f t="shared" si="16"/>
        <v>0.64769999999999994</v>
      </c>
      <c r="V37" s="188" t="s">
        <v>142</v>
      </c>
      <c r="W37" s="188">
        <f>W36*10.7639</f>
        <v>1375.518781</v>
      </c>
      <c r="AA37" s="189">
        <f t="shared" si="17"/>
        <v>-1</v>
      </c>
      <c r="AB37" s="188">
        <f t="shared" si="18"/>
        <v>-1</v>
      </c>
      <c r="AC37" s="191">
        <f t="shared" ref="AC37:AC100" si="19">AC36-1</f>
        <v>11</v>
      </c>
      <c r="AD37" s="191">
        <f t="shared" ref="AD37:AD100" si="20">AD36-1</f>
        <v>8</v>
      </c>
    </row>
    <row r="38" spans="1:33" x14ac:dyDescent="0.2">
      <c r="A38" s="239">
        <f t="shared" si="1"/>
        <v>24.5</v>
      </c>
      <c r="B38" s="181">
        <f t="shared" si="0"/>
        <v>622.29999999999995</v>
      </c>
      <c r="C38" s="229">
        <f t="shared" si="2"/>
        <v>0</v>
      </c>
      <c r="D38" s="126">
        <f t="shared" si="3"/>
        <v>0</v>
      </c>
      <c r="E38" s="229">
        <f t="shared" si="4"/>
        <v>0</v>
      </c>
      <c r="F38" s="229">
        <f t="shared" si="5"/>
        <v>0</v>
      </c>
      <c r="G38" s="124">
        <f t="shared" si="6"/>
        <v>0</v>
      </c>
      <c r="H38" s="125">
        <f t="shared" si="7"/>
        <v>0</v>
      </c>
      <c r="I38" s="125">
        <f t="shared" si="8"/>
        <v>0</v>
      </c>
      <c r="J38" s="125">
        <f t="shared" si="9"/>
        <v>0</v>
      </c>
      <c r="K38" s="124">
        <f t="shared" si="10"/>
        <v>1.2983430072606934</v>
      </c>
      <c r="L38" s="124">
        <f t="shared" si="11"/>
        <v>45.850626033333334</v>
      </c>
      <c r="M38" s="124">
        <f t="shared" si="12"/>
        <v>1.2983430072606934</v>
      </c>
      <c r="N38" s="124">
        <f t="shared" si="13"/>
        <v>45.850626033333334</v>
      </c>
      <c r="O38" s="124">
        <f t="shared" si="14"/>
        <v>42.867577340734989</v>
      </c>
      <c r="P38" s="124">
        <f t="shared" si="15"/>
        <v>1513.8566978166668</v>
      </c>
      <c r="Q38" s="124">
        <f t="shared" si="16"/>
        <v>0.62229999999999996</v>
      </c>
      <c r="AA38" s="189">
        <f t="shared" si="17"/>
        <v>-1</v>
      </c>
      <c r="AB38" s="188">
        <f t="shared" si="18"/>
        <v>-1</v>
      </c>
      <c r="AC38" s="191">
        <f t="shared" si="19"/>
        <v>10</v>
      </c>
      <c r="AD38" s="191">
        <f t="shared" si="20"/>
        <v>7</v>
      </c>
    </row>
    <row r="39" spans="1:33" x14ac:dyDescent="0.2">
      <c r="A39" s="239">
        <f t="shared" si="1"/>
        <v>23.5</v>
      </c>
      <c r="B39" s="181">
        <f t="shared" si="0"/>
        <v>596.9</v>
      </c>
      <c r="C39" s="229">
        <f t="shared" si="2"/>
        <v>0</v>
      </c>
      <c r="D39" s="126">
        <f t="shared" si="3"/>
        <v>0</v>
      </c>
      <c r="E39" s="229">
        <f t="shared" si="4"/>
        <v>0</v>
      </c>
      <c r="F39" s="229">
        <f t="shared" si="5"/>
        <v>0</v>
      </c>
      <c r="G39" s="124">
        <f t="shared" si="6"/>
        <v>0</v>
      </c>
      <c r="H39" s="125">
        <f t="shared" si="7"/>
        <v>0</v>
      </c>
      <c r="I39" s="125">
        <f t="shared" si="8"/>
        <v>0</v>
      </c>
      <c r="J39" s="125">
        <f t="shared" si="9"/>
        <v>0</v>
      </c>
      <c r="K39" s="124">
        <f t="shared" si="10"/>
        <v>1.2983430072606934</v>
      </c>
      <c r="L39" s="124">
        <f t="shared" si="11"/>
        <v>45.850626033333334</v>
      </c>
      <c r="M39" s="124">
        <f t="shared" si="12"/>
        <v>1.2983430072606934</v>
      </c>
      <c r="N39" s="124">
        <f t="shared" si="13"/>
        <v>45.850626033333334</v>
      </c>
      <c r="O39" s="124">
        <f t="shared" si="14"/>
        <v>41.569234333474299</v>
      </c>
      <c r="P39" s="124">
        <f t="shared" si="15"/>
        <v>1468.0060717833335</v>
      </c>
      <c r="Q39" s="124">
        <f t="shared" si="16"/>
        <v>0.59689999999999999</v>
      </c>
      <c r="AA39" s="189">
        <f t="shared" si="17"/>
        <v>-1</v>
      </c>
      <c r="AB39" s="188">
        <f t="shared" si="18"/>
        <v>-1</v>
      </c>
      <c r="AC39" s="191">
        <f t="shared" si="19"/>
        <v>9</v>
      </c>
      <c r="AD39" s="191">
        <f t="shared" si="20"/>
        <v>6</v>
      </c>
    </row>
    <row r="40" spans="1:33" x14ac:dyDescent="0.2">
      <c r="A40" s="239">
        <f t="shared" si="1"/>
        <v>22.5</v>
      </c>
      <c r="B40" s="181">
        <f t="shared" si="0"/>
        <v>571.5</v>
      </c>
      <c r="C40" s="229">
        <f t="shared" si="2"/>
        <v>0</v>
      </c>
      <c r="D40" s="126">
        <f t="shared" si="3"/>
        <v>0</v>
      </c>
      <c r="E40" s="229">
        <f t="shared" si="4"/>
        <v>0</v>
      </c>
      <c r="F40" s="229">
        <f t="shared" si="5"/>
        <v>0</v>
      </c>
      <c r="G40" s="124">
        <f t="shared" si="6"/>
        <v>0</v>
      </c>
      <c r="H40" s="125">
        <f t="shared" si="7"/>
        <v>0</v>
      </c>
      <c r="I40" s="125">
        <f t="shared" si="8"/>
        <v>0</v>
      </c>
      <c r="J40" s="125">
        <f t="shared" si="9"/>
        <v>0</v>
      </c>
      <c r="K40" s="124">
        <f t="shared" si="10"/>
        <v>1.2983430072606934</v>
      </c>
      <c r="L40" s="124">
        <f t="shared" si="11"/>
        <v>45.850626033333334</v>
      </c>
      <c r="M40" s="124">
        <f t="shared" si="12"/>
        <v>1.2983430072606934</v>
      </c>
      <c r="N40" s="124">
        <f t="shared" si="13"/>
        <v>45.850626033333334</v>
      </c>
      <c r="O40" s="124">
        <f t="shared" si="14"/>
        <v>40.270891326213601</v>
      </c>
      <c r="P40" s="124">
        <f t="shared" si="15"/>
        <v>1422.1554457500001</v>
      </c>
      <c r="Q40" s="124">
        <f t="shared" si="16"/>
        <v>0.57150000000000001</v>
      </c>
      <c r="AA40" s="189">
        <f t="shared" si="17"/>
        <v>-1</v>
      </c>
      <c r="AB40" s="188">
        <f t="shared" si="18"/>
        <v>-1</v>
      </c>
      <c r="AC40" s="191">
        <f t="shared" si="19"/>
        <v>8</v>
      </c>
      <c r="AD40" s="191">
        <f t="shared" si="20"/>
        <v>5</v>
      </c>
    </row>
    <row r="41" spans="1:33" x14ac:dyDescent="0.2">
      <c r="A41" s="239">
        <f t="shared" si="1"/>
        <v>21.5</v>
      </c>
      <c r="B41" s="181">
        <f t="shared" si="0"/>
        <v>546.1</v>
      </c>
      <c r="C41" s="229">
        <f t="shared" si="2"/>
        <v>2.8316800000000002E-6</v>
      </c>
      <c r="D41" s="126">
        <f t="shared" si="3"/>
        <v>1E-4</v>
      </c>
      <c r="E41" s="229">
        <f t="shared" si="4"/>
        <v>0</v>
      </c>
      <c r="F41" s="229">
        <f t="shared" si="5"/>
        <v>0</v>
      </c>
      <c r="G41" s="124">
        <f t="shared" si="6"/>
        <v>9.7976127999999997E-4</v>
      </c>
      <c r="H41" s="125">
        <f t="shared" si="7"/>
        <v>3.4599999999999999E-2</v>
      </c>
      <c r="I41" s="125">
        <f t="shared" si="8"/>
        <v>0</v>
      </c>
      <c r="J41" s="125">
        <f t="shared" si="9"/>
        <v>0</v>
      </c>
      <c r="K41" s="124">
        <f t="shared" si="10"/>
        <v>0.64877959911834671</v>
      </c>
      <c r="L41" s="124">
        <f t="shared" si="11"/>
        <v>22.911473016666669</v>
      </c>
      <c r="M41" s="124">
        <f t="shared" si="12"/>
        <v>0.6497593603983467</v>
      </c>
      <c r="N41" s="124">
        <f t="shared" si="13"/>
        <v>22.94607301666667</v>
      </c>
      <c r="O41" s="124">
        <f t="shared" si="14"/>
        <v>38.97254831895291</v>
      </c>
      <c r="P41" s="124">
        <f t="shared" si="15"/>
        <v>1376.3048197166668</v>
      </c>
      <c r="Q41" s="124">
        <f t="shared" si="16"/>
        <v>0.54610000000000003</v>
      </c>
      <c r="X41" s="195" t="s">
        <v>79</v>
      </c>
      <c r="Y41" s="188">
        <f>COUNTIF(AC36:AC132,"&gt;0")</f>
        <v>12</v>
      </c>
      <c r="AA41" s="189">
        <f t="shared" si="17"/>
        <v>-1</v>
      </c>
      <c r="AB41" s="188">
        <f t="shared" si="18"/>
        <v>-1</v>
      </c>
      <c r="AC41" s="191">
        <f t="shared" si="19"/>
        <v>7</v>
      </c>
      <c r="AD41" s="191">
        <f t="shared" si="20"/>
        <v>4</v>
      </c>
    </row>
    <row r="42" spans="1:33" x14ac:dyDescent="0.2">
      <c r="A42" s="239">
        <f t="shared" si="1"/>
        <v>21</v>
      </c>
      <c r="B42" s="181">
        <f t="shared" si="0"/>
        <v>533.4</v>
      </c>
      <c r="C42" s="229">
        <f t="shared" si="2"/>
        <v>6.7960320000000005E-4</v>
      </c>
      <c r="D42" s="126">
        <f t="shared" si="3"/>
        <v>2.4E-2</v>
      </c>
      <c r="E42" s="229">
        <f t="shared" si="4"/>
        <v>0</v>
      </c>
      <c r="F42" s="229">
        <f t="shared" si="5"/>
        <v>0</v>
      </c>
      <c r="G42" s="124">
        <f t="shared" si="6"/>
        <v>0.2351427072</v>
      </c>
      <c r="H42" s="125">
        <f t="shared" si="7"/>
        <v>8.3040000000000003</v>
      </c>
      <c r="I42" s="125">
        <f t="shared" si="8"/>
        <v>0</v>
      </c>
      <c r="J42" s="125">
        <f t="shared" si="9"/>
        <v>0</v>
      </c>
      <c r="K42" s="124">
        <f t="shared" si="10"/>
        <v>1.2042859243806934</v>
      </c>
      <c r="L42" s="124">
        <f t="shared" si="11"/>
        <v>42.529026033333338</v>
      </c>
      <c r="M42" s="124">
        <f t="shared" si="12"/>
        <v>1.4394286315806935</v>
      </c>
      <c r="N42" s="124">
        <f t="shared" si="13"/>
        <v>50.83302603333334</v>
      </c>
      <c r="O42" s="124">
        <f t="shared" si="14"/>
        <v>38.322788958554568</v>
      </c>
      <c r="P42" s="124">
        <f t="shared" si="15"/>
        <v>1353.3587467000002</v>
      </c>
      <c r="Q42" s="124">
        <f t="shared" si="16"/>
        <v>0.53339999999999999</v>
      </c>
      <c r="U42" s="188" t="s">
        <v>80</v>
      </c>
      <c r="W42" s="200">
        <f>I16</f>
        <v>2</v>
      </c>
      <c r="X42" s="199">
        <v>8</v>
      </c>
      <c r="AA42" s="189">
        <f t="shared" si="17"/>
        <v>-1</v>
      </c>
      <c r="AB42" s="188">
        <f t="shared" si="18"/>
        <v>-1</v>
      </c>
      <c r="AC42" s="191">
        <f t="shared" si="19"/>
        <v>6</v>
      </c>
      <c r="AD42" s="191">
        <f t="shared" si="20"/>
        <v>3</v>
      </c>
    </row>
    <row r="43" spans="1:33" x14ac:dyDescent="0.2">
      <c r="A43" s="239">
        <f t="shared" si="1"/>
        <v>20</v>
      </c>
      <c r="B43" s="181">
        <f t="shared" si="0"/>
        <v>508</v>
      </c>
      <c r="C43" s="229">
        <f t="shared" si="2"/>
        <v>1.8972256E-3</v>
      </c>
      <c r="D43" s="126">
        <f t="shared" si="3"/>
        <v>6.7000000000000004E-2</v>
      </c>
      <c r="E43" s="229">
        <f t="shared" si="4"/>
        <v>0</v>
      </c>
      <c r="F43" s="229">
        <f t="shared" si="5"/>
        <v>0</v>
      </c>
      <c r="G43" s="124">
        <f t="shared" si="6"/>
        <v>0.65644005760000002</v>
      </c>
      <c r="H43" s="125">
        <f t="shared" si="7"/>
        <v>23.182000000000002</v>
      </c>
      <c r="I43" s="125">
        <f t="shared" si="8"/>
        <v>0</v>
      </c>
      <c r="J43" s="125">
        <f t="shared" si="9"/>
        <v>0</v>
      </c>
      <c r="K43" s="124">
        <f t="shared" si="10"/>
        <v>1.0357669842206934</v>
      </c>
      <c r="L43" s="124">
        <f t="shared" si="11"/>
        <v>36.577826033333331</v>
      </c>
      <c r="M43" s="124">
        <f t="shared" si="12"/>
        <v>1.6922070418206934</v>
      </c>
      <c r="N43" s="124">
        <f t="shared" si="13"/>
        <v>59.759826033333333</v>
      </c>
      <c r="O43" s="124">
        <f t="shared" si="14"/>
        <v>36.883360326973872</v>
      </c>
      <c r="P43" s="124">
        <f t="shared" si="15"/>
        <v>1302.5257206666668</v>
      </c>
      <c r="Q43" s="124">
        <f t="shared" si="16"/>
        <v>0.50800000000000001</v>
      </c>
      <c r="U43" s="188" t="s">
        <v>81</v>
      </c>
      <c r="W43" s="200">
        <f>I17-W42</f>
        <v>44</v>
      </c>
      <c r="X43" s="199">
        <v>7.5</v>
      </c>
      <c r="AA43" s="189">
        <f t="shared" si="17"/>
        <v>-1</v>
      </c>
      <c r="AB43" s="188">
        <f t="shared" si="18"/>
        <v>-1</v>
      </c>
      <c r="AC43" s="191">
        <f t="shared" si="19"/>
        <v>5</v>
      </c>
      <c r="AD43" s="191">
        <f t="shared" si="20"/>
        <v>2</v>
      </c>
      <c r="AF43" s="177"/>
      <c r="AG43" s="222"/>
    </row>
    <row r="44" spans="1:33" x14ac:dyDescent="0.2">
      <c r="A44" s="239">
        <f t="shared" si="1"/>
        <v>19</v>
      </c>
      <c r="B44" s="181">
        <f t="shared" si="0"/>
        <v>482.59999999999997</v>
      </c>
      <c r="C44" s="229">
        <f t="shared" si="2"/>
        <v>3.1148479999999999E-3</v>
      </c>
      <c r="D44" s="126">
        <f t="shared" si="3"/>
        <v>0.11</v>
      </c>
      <c r="E44" s="229">
        <f t="shared" si="4"/>
        <v>0</v>
      </c>
      <c r="F44" s="229">
        <f t="shared" si="5"/>
        <v>0</v>
      </c>
      <c r="G44" s="124">
        <f t="shared" si="6"/>
        <v>1.077737408</v>
      </c>
      <c r="H44" s="125">
        <f t="shared" si="7"/>
        <v>38.06</v>
      </c>
      <c r="I44" s="125">
        <f t="shared" si="8"/>
        <v>0</v>
      </c>
      <c r="J44" s="125">
        <f t="shared" si="9"/>
        <v>0</v>
      </c>
      <c r="K44" s="124">
        <f t="shared" si="10"/>
        <v>0.86724804406069333</v>
      </c>
      <c r="L44" s="124">
        <f t="shared" si="11"/>
        <v>30.626626033333334</v>
      </c>
      <c r="M44" s="124">
        <f t="shared" si="12"/>
        <v>1.9449854520606935</v>
      </c>
      <c r="N44" s="124">
        <f t="shared" si="13"/>
        <v>68.68662603333334</v>
      </c>
      <c r="O44" s="124">
        <f t="shared" si="14"/>
        <v>35.19115328515317</v>
      </c>
      <c r="P44" s="124">
        <f t="shared" si="15"/>
        <v>1242.7658946333333</v>
      </c>
      <c r="Q44" s="124">
        <f t="shared" si="16"/>
        <v>0.48259999999999997</v>
      </c>
      <c r="U44" s="188" t="s">
        <v>82</v>
      </c>
      <c r="W44" s="199">
        <v>1</v>
      </c>
      <c r="AA44" s="189">
        <f t="shared" si="17"/>
        <v>-1</v>
      </c>
      <c r="AB44" s="188">
        <f t="shared" si="18"/>
        <v>-1</v>
      </c>
      <c r="AC44" s="191">
        <f t="shared" si="19"/>
        <v>4</v>
      </c>
      <c r="AD44" s="191">
        <f t="shared" si="20"/>
        <v>1</v>
      </c>
      <c r="AF44" s="223"/>
      <c r="AG44" s="222"/>
    </row>
    <row r="45" spans="1:33" x14ac:dyDescent="0.2">
      <c r="A45" s="239">
        <f t="shared" si="1"/>
        <v>18</v>
      </c>
      <c r="B45" s="181">
        <f t="shared" si="0"/>
        <v>457.2</v>
      </c>
      <c r="C45" s="229">
        <f t="shared" si="2"/>
        <v>3.9360352000000001E-3</v>
      </c>
      <c r="D45" s="126">
        <f t="shared" si="3"/>
        <v>0.13900000000000001</v>
      </c>
      <c r="E45" s="229">
        <f t="shared" si="4"/>
        <v>0</v>
      </c>
      <c r="F45" s="229">
        <f t="shared" si="5"/>
        <v>0</v>
      </c>
      <c r="G45" s="124">
        <f t="shared" si="6"/>
        <v>1.3618681792</v>
      </c>
      <c r="H45" s="125">
        <f t="shared" si="7"/>
        <v>48.094000000000001</v>
      </c>
      <c r="I45" s="125">
        <f t="shared" si="8"/>
        <v>0</v>
      </c>
      <c r="J45" s="125">
        <f t="shared" si="9"/>
        <v>0</v>
      </c>
      <c r="K45" s="124">
        <f t="shared" si="10"/>
        <v>0.75359573558069348</v>
      </c>
      <c r="L45" s="124">
        <f t="shared" si="11"/>
        <v>26.613026033333337</v>
      </c>
      <c r="M45" s="124">
        <f t="shared" si="12"/>
        <v>2.1154639147806935</v>
      </c>
      <c r="N45" s="124">
        <f t="shared" si="13"/>
        <v>74.707026033333335</v>
      </c>
      <c r="O45" s="124">
        <f t="shared" si="14"/>
        <v>33.246167833092478</v>
      </c>
      <c r="P45" s="124">
        <f t="shared" si="15"/>
        <v>1174.0792686</v>
      </c>
      <c r="Q45" s="124">
        <f t="shared" si="16"/>
        <v>0.4572</v>
      </c>
      <c r="U45" s="188" t="s">
        <v>83</v>
      </c>
      <c r="W45" s="199">
        <f>4/12</f>
        <v>0.33333333333333331</v>
      </c>
      <c r="AA45" s="189">
        <f t="shared" si="17"/>
        <v>-1</v>
      </c>
      <c r="AB45" s="188">
        <f t="shared" si="18"/>
        <v>-1</v>
      </c>
      <c r="AC45" s="191">
        <f t="shared" si="19"/>
        <v>3</v>
      </c>
      <c r="AD45" s="191">
        <f t="shared" si="20"/>
        <v>0</v>
      </c>
      <c r="AF45" s="177"/>
      <c r="AG45" s="222"/>
    </row>
    <row r="46" spans="1:33" x14ac:dyDescent="0.2">
      <c r="A46" s="239">
        <f t="shared" si="1"/>
        <v>17</v>
      </c>
      <c r="B46" s="181">
        <f t="shared" si="0"/>
        <v>431.79999999999995</v>
      </c>
      <c r="C46" s="229">
        <f t="shared" si="2"/>
        <v>4.5023711999999999E-3</v>
      </c>
      <c r="D46" s="126">
        <f t="shared" si="3"/>
        <v>0.159</v>
      </c>
      <c r="E46" s="229">
        <f t="shared" si="4"/>
        <v>3.8069884823848235E-5</v>
      </c>
      <c r="F46" s="229">
        <f t="shared" si="5"/>
        <v>1.3444275067750677E-3</v>
      </c>
      <c r="G46" s="124">
        <f t="shared" si="6"/>
        <v>1.5578204352</v>
      </c>
      <c r="H46" s="125">
        <f t="shared" si="7"/>
        <v>55.014000000000003</v>
      </c>
      <c r="I46" s="125">
        <f t="shared" si="8"/>
        <v>0</v>
      </c>
      <c r="J46" s="125">
        <f t="shared" si="9"/>
        <v>0</v>
      </c>
      <c r="K46" s="124">
        <f t="shared" si="10"/>
        <v>0.67521483318069331</v>
      </c>
      <c r="L46" s="124">
        <f t="shared" si="11"/>
        <v>23.845026033333333</v>
      </c>
      <c r="M46" s="124">
        <f t="shared" si="12"/>
        <v>2.2330352683806933</v>
      </c>
      <c r="N46" s="124">
        <f t="shared" si="13"/>
        <v>78.859026033333336</v>
      </c>
      <c r="O46" s="124">
        <f t="shared" si="14"/>
        <v>31.130703918311788</v>
      </c>
      <c r="P46" s="124">
        <f t="shared" si="15"/>
        <v>1099.3722425666667</v>
      </c>
      <c r="Q46" s="124">
        <f t="shared" si="16"/>
        <v>0.43179999999999996</v>
      </c>
      <c r="U46" s="188" t="s">
        <v>84</v>
      </c>
      <c r="W46" s="199">
        <f>(I16*Y57+(2*W44)-W45)</f>
        <v>8.3266666666666662</v>
      </c>
      <c r="AA46" s="189">
        <f t="shared" si="17"/>
        <v>-1</v>
      </c>
      <c r="AB46" s="188">
        <f t="shared" si="18"/>
        <v>-1</v>
      </c>
      <c r="AC46" s="191">
        <f t="shared" si="19"/>
        <v>2</v>
      </c>
      <c r="AD46" s="191">
        <f t="shared" si="20"/>
        <v>-1</v>
      </c>
      <c r="AF46" s="177"/>
      <c r="AG46" s="222"/>
    </row>
    <row r="47" spans="1:33" x14ac:dyDescent="0.2">
      <c r="A47" s="239">
        <f t="shared" si="1"/>
        <v>16</v>
      </c>
      <c r="B47" s="181">
        <f t="shared" si="0"/>
        <v>406.4</v>
      </c>
      <c r="C47" s="229">
        <f t="shared" si="2"/>
        <v>4.9271231999999995E-3</v>
      </c>
      <c r="D47" s="126">
        <f t="shared" si="3"/>
        <v>0.17399999999999999</v>
      </c>
      <c r="E47" s="229">
        <f t="shared" si="4"/>
        <v>2.3961045618789518E-4</v>
      </c>
      <c r="F47" s="229">
        <f t="shared" si="5"/>
        <v>8.4617773261065933E-3</v>
      </c>
      <c r="G47" s="124">
        <f t="shared" si="6"/>
        <v>1.7047846271999998</v>
      </c>
      <c r="H47" s="125">
        <f t="shared" si="7"/>
        <v>60.203999999999994</v>
      </c>
      <c r="I47" s="125">
        <f t="shared" si="8"/>
        <v>0</v>
      </c>
      <c r="J47" s="125">
        <f t="shared" si="9"/>
        <v>0</v>
      </c>
      <c r="K47" s="124">
        <f t="shared" si="10"/>
        <v>0.6164291563806934</v>
      </c>
      <c r="L47" s="124">
        <f t="shared" si="11"/>
        <v>21.769026033333336</v>
      </c>
      <c r="M47" s="124">
        <f t="shared" si="12"/>
        <v>2.321213783580693</v>
      </c>
      <c r="N47" s="124">
        <f t="shared" si="13"/>
        <v>81.973026033333326</v>
      </c>
      <c r="O47" s="124">
        <f t="shared" si="14"/>
        <v>28.897668649931095</v>
      </c>
      <c r="P47" s="124">
        <f t="shared" si="15"/>
        <v>1020.5132165333334</v>
      </c>
      <c r="Q47" s="124">
        <f t="shared" si="16"/>
        <v>0.40639999999999998</v>
      </c>
      <c r="U47" s="188" t="s">
        <v>85</v>
      </c>
      <c r="W47" s="199">
        <f>((W51-1)*X43)+(X42+(W44*2))</f>
        <v>175</v>
      </c>
      <c r="AA47" s="189">
        <f t="shared" si="17"/>
        <v>-1</v>
      </c>
      <c r="AB47" s="188">
        <f t="shared" si="18"/>
        <v>-1</v>
      </c>
      <c r="AC47" s="191">
        <f t="shared" si="19"/>
        <v>1</v>
      </c>
      <c r="AD47" s="191">
        <f t="shared" si="20"/>
        <v>-2</v>
      </c>
      <c r="AF47" s="223"/>
      <c r="AG47" s="222"/>
    </row>
    <row r="48" spans="1:33" ht="13.5" thickBot="1" x14ac:dyDescent="0.25">
      <c r="A48" s="239">
        <f t="shared" si="1"/>
        <v>15</v>
      </c>
      <c r="B48" s="181">
        <f t="shared" si="0"/>
        <v>381</v>
      </c>
      <c r="C48" s="229">
        <f t="shared" si="2"/>
        <v>5.2102911999999998E-3</v>
      </c>
      <c r="D48" s="126">
        <f t="shared" si="3"/>
        <v>0.184</v>
      </c>
      <c r="E48" s="229">
        <f t="shared" si="4"/>
        <v>8.7041146115627828E-4</v>
      </c>
      <c r="F48" s="229">
        <f t="shared" si="5"/>
        <v>3.0738341237579046E-2</v>
      </c>
      <c r="G48" s="124">
        <f t="shared" si="6"/>
        <v>1.8027607552</v>
      </c>
      <c r="H48" s="125">
        <f t="shared" si="7"/>
        <v>63.664000000000001</v>
      </c>
      <c r="I48" s="125">
        <f t="shared" si="8"/>
        <v>0</v>
      </c>
      <c r="J48" s="125">
        <f t="shared" si="9"/>
        <v>0</v>
      </c>
      <c r="K48" s="124">
        <f t="shared" si="10"/>
        <v>0.57723870518069331</v>
      </c>
      <c r="L48" s="124">
        <f t="shared" si="11"/>
        <v>20.385026033333332</v>
      </c>
      <c r="M48" s="124">
        <f t="shared" si="12"/>
        <v>2.3799994603806933</v>
      </c>
      <c r="N48" s="124">
        <f t="shared" si="13"/>
        <v>84.049026033333334</v>
      </c>
      <c r="O48" s="124">
        <f t="shared" si="14"/>
        <v>26.576454866350403</v>
      </c>
      <c r="P48" s="124">
        <f t="shared" si="15"/>
        <v>938.54019050000011</v>
      </c>
      <c r="Q48" s="124">
        <f t="shared" si="16"/>
        <v>0.38100000000000001</v>
      </c>
      <c r="U48" s="189" t="s">
        <v>86</v>
      </c>
      <c r="V48" s="189"/>
      <c r="W48" s="199">
        <f>(W42*X42)+(W43*X43)</f>
        <v>346</v>
      </c>
      <c r="AA48" s="189">
        <f t="shared" si="17"/>
        <v>1</v>
      </c>
      <c r="AB48" s="188">
        <f t="shared" si="18"/>
        <v>1</v>
      </c>
      <c r="AC48" s="191">
        <f t="shared" si="19"/>
        <v>0</v>
      </c>
      <c r="AD48" s="191">
        <f t="shared" si="20"/>
        <v>-3</v>
      </c>
      <c r="AF48" s="174"/>
      <c r="AG48" s="240"/>
    </row>
    <row r="49" spans="1:35" x14ac:dyDescent="0.2">
      <c r="A49" s="239">
        <f t="shared" si="1"/>
        <v>14</v>
      </c>
      <c r="B49" s="181">
        <f t="shared" si="0"/>
        <v>355.59999999999997</v>
      </c>
      <c r="C49" s="229">
        <f t="shared" si="2"/>
        <v>5.4368256000000004E-3</v>
      </c>
      <c r="D49" s="126">
        <f t="shared" si="3"/>
        <v>0.192</v>
      </c>
      <c r="E49" s="229">
        <f t="shared" si="4"/>
        <v>1.1611814476061428E-3</v>
      </c>
      <c r="F49" s="229">
        <f t="shared" si="5"/>
        <v>4.1006803297199641E-2</v>
      </c>
      <c r="G49" s="124">
        <f t="shared" si="6"/>
        <v>1.8811416576</v>
      </c>
      <c r="H49" s="125">
        <f t="shared" si="7"/>
        <v>66.432000000000002</v>
      </c>
      <c r="I49" s="125">
        <f t="shared" si="8"/>
        <v>0</v>
      </c>
      <c r="J49" s="125">
        <f t="shared" si="9"/>
        <v>0</v>
      </c>
      <c r="K49" s="124">
        <f t="shared" si="10"/>
        <v>0.54588634422069338</v>
      </c>
      <c r="L49" s="124">
        <f t="shared" si="11"/>
        <v>19.277826033333334</v>
      </c>
      <c r="M49" s="124">
        <f t="shared" si="12"/>
        <v>2.4270280018206938</v>
      </c>
      <c r="N49" s="124">
        <f t="shared" si="13"/>
        <v>85.709826033333343</v>
      </c>
      <c r="O49" s="124">
        <f t="shared" si="14"/>
        <v>24.196455405969708</v>
      </c>
      <c r="P49" s="124">
        <f t="shared" si="15"/>
        <v>854.49116446666676</v>
      </c>
      <c r="Q49" s="124">
        <f t="shared" si="16"/>
        <v>0.35559999999999997</v>
      </c>
      <c r="U49" s="188" t="s">
        <v>95</v>
      </c>
      <c r="W49" s="199">
        <f>I18*W45</f>
        <v>0</v>
      </c>
      <c r="AA49" s="189">
        <f t="shared" si="17"/>
        <v>2</v>
      </c>
      <c r="AB49" s="188">
        <f t="shared" si="18"/>
        <v>2</v>
      </c>
      <c r="AC49" s="191">
        <f t="shared" si="19"/>
        <v>-1</v>
      </c>
      <c r="AD49" s="191">
        <f t="shared" si="20"/>
        <v>-4</v>
      </c>
      <c r="AF49" s="150">
        <v>1E-4</v>
      </c>
      <c r="AG49" s="149">
        <v>1</v>
      </c>
    </row>
    <row r="50" spans="1:35" x14ac:dyDescent="0.2">
      <c r="A50" s="239">
        <f t="shared" si="1"/>
        <v>13</v>
      </c>
      <c r="B50" s="181">
        <f t="shared" si="0"/>
        <v>330.2</v>
      </c>
      <c r="C50" s="229">
        <f t="shared" si="2"/>
        <v>5.7483104000000005E-3</v>
      </c>
      <c r="D50" s="126">
        <f t="shared" si="3"/>
        <v>0.20300000000000001</v>
      </c>
      <c r="E50" s="229">
        <f t="shared" si="4"/>
        <v>1.2780889679313461E-3</v>
      </c>
      <c r="F50" s="229">
        <f t="shared" si="5"/>
        <v>4.5135360207768746E-2</v>
      </c>
      <c r="G50" s="124">
        <f t="shared" si="6"/>
        <v>1.9889153983999999</v>
      </c>
      <c r="H50" s="125">
        <f t="shared" si="7"/>
        <v>70.238</v>
      </c>
      <c r="I50" s="125">
        <f t="shared" si="8"/>
        <v>0</v>
      </c>
      <c r="J50" s="125">
        <f t="shared" si="9"/>
        <v>0</v>
      </c>
      <c r="K50" s="124">
        <f t="shared" si="10"/>
        <v>0.50277684790069332</v>
      </c>
      <c r="L50" s="124">
        <f t="shared" si="11"/>
        <v>17.755426033333332</v>
      </c>
      <c r="M50" s="124">
        <f t="shared" si="12"/>
        <v>2.4916922463006932</v>
      </c>
      <c r="N50" s="124">
        <f t="shared" si="13"/>
        <v>87.993426033333336</v>
      </c>
      <c r="O50" s="124">
        <f t="shared" si="14"/>
        <v>21.769427404149017</v>
      </c>
      <c r="P50" s="124">
        <f t="shared" si="15"/>
        <v>768.78133843333342</v>
      </c>
      <c r="Q50" s="124">
        <f t="shared" si="16"/>
        <v>0.33019999999999999</v>
      </c>
      <c r="U50" s="189" t="s">
        <v>87</v>
      </c>
      <c r="W50" s="199">
        <f>W47*W46</f>
        <v>1457.1666666666665</v>
      </c>
      <c r="X50" s="189">
        <f>W50*0.092903</f>
        <v>135.37515483333331</v>
      </c>
      <c r="AA50" s="189">
        <f t="shared" si="17"/>
        <v>3</v>
      </c>
      <c r="AB50" s="188">
        <f t="shared" si="18"/>
        <v>3</v>
      </c>
      <c r="AC50" s="191">
        <f t="shared" si="19"/>
        <v>-2</v>
      </c>
      <c r="AD50" s="191">
        <f t="shared" si="20"/>
        <v>-5</v>
      </c>
      <c r="AF50" s="135">
        <v>2.4E-2</v>
      </c>
      <c r="AG50" s="134">
        <v>2</v>
      </c>
      <c r="AH50" s="194"/>
      <c r="AI50" s="170"/>
    </row>
    <row r="51" spans="1:35" x14ac:dyDescent="0.2">
      <c r="A51" s="239">
        <f t="shared" si="1"/>
        <v>12</v>
      </c>
      <c r="B51" s="181">
        <f t="shared" si="0"/>
        <v>304.79999999999995</v>
      </c>
      <c r="C51" s="229">
        <f t="shared" si="2"/>
        <v>5.7483104000000005E-3</v>
      </c>
      <c r="D51" s="126">
        <f t="shared" si="3"/>
        <v>0.20300000000000001</v>
      </c>
      <c r="E51" s="229">
        <f t="shared" si="4"/>
        <v>1.3464349028906955E-3</v>
      </c>
      <c r="F51" s="229">
        <f t="shared" si="5"/>
        <v>4.7548978093947605E-2</v>
      </c>
      <c r="G51" s="124">
        <f t="shared" si="6"/>
        <v>1.9889153983999999</v>
      </c>
      <c r="H51" s="125">
        <f t="shared" si="7"/>
        <v>70.238</v>
      </c>
      <c r="I51" s="125">
        <f t="shared" si="8"/>
        <v>0</v>
      </c>
      <c r="J51" s="125">
        <f t="shared" si="9"/>
        <v>0</v>
      </c>
      <c r="K51" s="124">
        <f t="shared" si="10"/>
        <v>0.50277684790069332</v>
      </c>
      <c r="L51" s="124">
        <f t="shared" si="11"/>
        <v>17.755426033333332</v>
      </c>
      <c r="M51" s="124">
        <f t="shared" si="12"/>
        <v>2.4916922463006932</v>
      </c>
      <c r="N51" s="124">
        <f t="shared" si="13"/>
        <v>87.993426033333336</v>
      </c>
      <c r="O51" s="124">
        <f t="shared" si="14"/>
        <v>19.277735157848323</v>
      </c>
      <c r="P51" s="124">
        <f t="shared" si="15"/>
        <v>680.7879124000001</v>
      </c>
      <c r="Q51" s="124">
        <f t="shared" si="16"/>
        <v>0.30479999999999996</v>
      </c>
      <c r="U51" s="191">
        <f>I16</f>
        <v>2</v>
      </c>
      <c r="V51" s="188" t="s">
        <v>88</v>
      </c>
      <c r="W51" s="197">
        <f>I17/I16</f>
        <v>23</v>
      </c>
      <c r="AA51" s="189">
        <f t="shared" si="17"/>
        <v>4</v>
      </c>
      <c r="AB51" s="188">
        <f t="shared" si="18"/>
        <v>4</v>
      </c>
      <c r="AC51" s="191">
        <f t="shared" si="19"/>
        <v>-3</v>
      </c>
      <c r="AD51" s="191">
        <f t="shared" si="20"/>
        <v>-6</v>
      </c>
      <c r="AF51" s="135">
        <v>6.7000000000000004E-2</v>
      </c>
      <c r="AG51" s="134">
        <v>3</v>
      </c>
      <c r="AH51" s="194"/>
      <c r="AI51" s="170"/>
    </row>
    <row r="52" spans="1:35" x14ac:dyDescent="0.2">
      <c r="A52" s="239">
        <f t="shared" si="1"/>
        <v>11</v>
      </c>
      <c r="B52" s="181">
        <f t="shared" si="0"/>
        <v>279.39999999999998</v>
      </c>
      <c r="C52" s="229">
        <f t="shared" si="2"/>
        <v>5.7483104000000005E-3</v>
      </c>
      <c r="D52" s="126">
        <f t="shared" si="3"/>
        <v>0.20300000000000001</v>
      </c>
      <c r="E52" s="229">
        <f t="shared" si="4"/>
        <v>1.4140813911472446E-3</v>
      </c>
      <c r="F52" s="229">
        <f t="shared" si="5"/>
        <v>4.9937895212285449E-2</v>
      </c>
      <c r="G52" s="124">
        <f t="shared" si="6"/>
        <v>1.9889153983999999</v>
      </c>
      <c r="H52" s="125">
        <f t="shared" si="7"/>
        <v>70.238</v>
      </c>
      <c r="I52" s="125">
        <f t="shared" si="8"/>
        <v>0</v>
      </c>
      <c r="J52" s="125">
        <f t="shared" si="9"/>
        <v>0</v>
      </c>
      <c r="K52" s="124">
        <f t="shared" si="10"/>
        <v>0.50277684790069332</v>
      </c>
      <c r="L52" s="124">
        <f t="shared" si="11"/>
        <v>17.755426033333332</v>
      </c>
      <c r="M52" s="124">
        <f t="shared" si="12"/>
        <v>2.4916922463006932</v>
      </c>
      <c r="N52" s="124">
        <f t="shared" si="13"/>
        <v>87.993426033333336</v>
      </c>
      <c r="O52" s="124">
        <f t="shared" si="14"/>
        <v>16.786042911547629</v>
      </c>
      <c r="P52" s="124">
        <f t="shared" si="15"/>
        <v>592.79448636666677</v>
      </c>
      <c r="Q52" s="124">
        <f t="shared" si="16"/>
        <v>0.27939999999999998</v>
      </c>
      <c r="U52" s="189"/>
      <c r="V52" s="189"/>
      <c r="AA52" s="189">
        <f t="shared" si="17"/>
        <v>5</v>
      </c>
      <c r="AB52" s="188">
        <f t="shared" si="18"/>
        <v>5</v>
      </c>
      <c r="AC52" s="191">
        <f t="shared" si="19"/>
        <v>-4</v>
      </c>
      <c r="AD52" s="191">
        <f t="shared" si="20"/>
        <v>-7</v>
      </c>
      <c r="AF52" s="135">
        <v>0.11</v>
      </c>
      <c r="AG52" s="134">
        <v>4</v>
      </c>
      <c r="AH52" s="221"/>
      <c r="AI52" s="170"/>
    </row>
    <row r="53" spans="1:35" ht="13.5" thickBot="1" x14ac:dyDescent="0.25">
      <c r="A53" s="239">
        <f t="shared" si="1"/>
        <v>10</v>
      </c>
      <c r="B53" s="181">
        <f t="shared" si="0"/>
        <v>254</v>
      </c>
      <c r="C53" s="229">
        <f t="shared" si="2"/>
        <v>6.3146464000000003E-3</v>
      </c>
      <c r="D53" s="126">
        <f t="shared" si="3"/>
        <v>0.223</v>
      </c>
      <c r="E53" s="229">
        <f t="shared" si="4"/>
        <v>1.9886268970189702E-3</v>
      </c>
      <c r="F53" s="229">
        <f t="shared" si="5"/>
        <v>7.0227811653116534E-2</v>
      </c>
      <c r="G53" s="124">
        <f t="shared" si="6"/>
        <v>2.1848676544000001</v>
      </c>
      <c r="H53" s="125">
        <f t="shared" si="7"/>
        <v>77.158000000000001</v>
      </c>
      <c r="I53" s="125">
        <f t="shared" si="8"/>
        <v>0</v>
      </c>
      <c r="J53" s="125">
        <f t="shared" si="9"/>
        <v>0</v>
      </c>
      <c r="K53" s="124">
        <f t="shared" si="10"/>
        <v>0.42439594550069332</v>
      </c>
      <c r="L53" s="124">
        <f t="shared" si="11"/>
        <v>14.987426033333334</v>
      </c>
      <c r="M53" s="124">
        <f t="shared" si="12"/>
        <v>2.6092635999006935</v>
      </c>
      <c r="N53" s="124">
        <f t="shared" si="13"/>
        <v>92.145426033333337</v>
      </c>
      <c r="O53" s="124">
        <f t="shared" si="14"/>
        <v>14.294350665246936</v>
      </c>
      <c r="P53" s="124">
        <f t="shared" si="15"/>
        <v>504.80106033333345</v>
      </c>
      <c r="Q53" s="124">
        <f t="shared" si="16"/>
        <v>0.254</v>
      </c>
      <c r="U53" s="189"/>
      <c r="V53" s="189"/>
      <c r="Y53" s="195" t="s">
        <v>89</v>
      </c>
      <c r="AA53" s="189">
        <f t="shared" si="17"/>
        <v>6</v>
      </c>
      <c r="AB53" s="188">
        <f t="shared" si="18"/>
        <v>6</v>
      </c>
      <c r="AC53" s="191">
        <f t="shared" si="19"/>
        <v>-5</v>
      </c>
      <c r="AD53" s="191">
        <f t="shared" si="20"/>
        <v>-8</v>
      </c>
      <c r="AF53" s="135">
        <v>0.13900000000000001</v>
      </c>
      <c r="AG53" s="134">
        <v>5</v>
      </c>
      <c r="AH53" s="220"/>
      <c r="AI53" s="219"/>
    </row>
    <row r="54" spans="1:35" ht="13.5" customHeight="1" x14ac:dyDescent="0.2">
      <c r="A54" s="239">
        <f t="shared" si="1"/>
        <v>9</v>
      </c>
      <c r="B54" s="181">
        <f t="shared" si="0"/>
        <v>228.6</v>
      </c>
      <c r="C54" s="229">
        <f t="shared" si="2"/>
        <v>0</v>
      </c>
      <c r="D54" s="126">
        <f t="shared" si="3"/>
        <v>0</v>
      </c>
      <c r="E54" s="229">
        <f t="shared" si="4"/>
        <v>0</v>
      </c>
      <c r="F54" s="229">
        <f t="shared" si="5"/>
        <v>0</v>
      </c>
      <c r="G54" s="124">
        <f t="shared" si="6"/>
        <v>0</v>
      </c>
      <c r="H54" s="125">
        <f t="shared" si="7"/>
        <v>0</v>
      </c>
      <c r="I54" s="125">
        <f t="shared" si="8"/>
        <v>0</v>
      </c>
      <c r="J54" s="125">
        <f t="shared" si="9"/>
        <v>0</v>
      </c>
      <c r="K54" s="124">
        <f t="shared" si="10"/>
        <v>1.2983430072606934</v>
      </c>
      <c r="L54" s="124">
        <f t="shared" si="11"/>
        <v>45.850626033333334</v>
      </c>
      <c r="M54" s="124">
        <f t="shared" si="12"/>
        <v>1.2983430072606934</v>
      </c>
      <c r="N54" s="124">
        <f t="shared" si="13"/>
        <v>45.850626033333334</v>
      </c>
      <c r="O54" s="124">
        <f t="shared" si="14"/>
        <v>11.685087065346242</v>
      </c>
      <c r="P54" s="124">
        <f t="shared" si="15"/>
        <v>412.65563430000009</v>
      </c>
      <c r="Q54" s="124">
        <f t="shared" si="16"/>
        <v>0.2286</v>
      </c>
      <c r="Y54" s="196">
        <f>AC30+12.5+AD30</f>
        <v>33.5</v>
      </c>
      <c r="AA54" s="189">
        <f t="shared" si="17"/>
        <v>7</v>
      </c>
      <c r="AB54" s="188">
        <f t="shared" si="18"/>
        <v>7</v>
      </c>
      <c r="AC54" s="191">
        <f t="shared" si="19"/>
        <v>-6</v>
      </c>
      <c r="AD54" s="191">
        <f t="shared" si="20"/>
        <v>-9</v>
      </c>
      <c r="AF54" s="135">
        <v>0.159</v>
      </c>
      <c r="AG54" s="134">
        <v>6</v>
      </c>
      <c r="AH54" s="218">
        <v>1.3444275067750677E-3</v>
      </c>
      <c r="AI54" s="149">
        <v>1</v>
      </c>
    </row>
    <row r="55" spans="1:35" x14ac:dyDescent="0.2">
      <c r="A55" s="239">
        <f t="shared" si="1"/>
        <v>8</v>
      </c>
      <c r="B55" s="181">
        <f t="shared" si="0"/>
        <v>203.2</v>
      </c>
      <c r="C55" s="229">
        <f t="shared" si="2"/>
        <v>0</v>
      </c>
      <c r="D55" s="126">
        <f t="shared" si="3"/>
        <v>0</v>
      </c>
      <c r="E55" s="229">
        <f t="shared" si="4"/>
        <v>0</v>
      </c>
      <c r="F55" s="229">
        <f t="shared" si="5"/>
        <v>0</v>
      </c>
      <c r="G55" s="124">
        <f t="shared" si="6"/>
        <v>0</v>
      </c>
      <c r="H55" s="125">
        <f t="shared" si="7"/>
        <v>0</v>
      </c>
      <c r="I55" s="125">
        <f t="shared" si="8"/>
        <v>0</v>
      </c>
      <c r="J55" s="125">
        <f t="shared" si="9"/>
        <v>0</v>
      </c>
      <c r="K55" s="124">
        <f t="shared" si="10"/>
        <v>1.2983430072606934</v>
      </c>
      <c r="L55" s="124">
        <f t="shared" si="11"/>
        <v>45.850626033333334</v>
      </c>
      <c r="M55" s="124">
        <f t="shared" si="12"/>
        <v>1.2983430072606934</v>
      </c>
      <c r="N55" s="124">
        <f t="shared" si="13"/>
        <v>45.850626033333334</v>
      </c>
      <c r="O55" s="124">
        <f t="shared" si="14"/>
        <v>10.386744058085549</v>
      </c>
      <c r="P55" s="124">
        <f t="shared" si="15"/>
        <v>366.80500826666673</v>
      </c>
      <c r="Q55" s="124">
        <f t="shared" si="16"/>
        <v>0.20319999999999999</v>
      </c>
      <c r="X55" s="195" t="s">
        <v>16</v>
      </c>
      <c r="AA55" s="189">
        <f t="shared" si="17"/>
        <v>8</v>
      </c>
      <c r="AB55" s="188">
        <f t="shared" si="18"/>
        <v>8</v>
      </c>
      <c r="AC55" s="191">
        <f t="shared" si="19"/>
        <v>-7</v>
      </c>
      <c r="AD55" s="191">
        <f t="shared" si="20"/>
        <v>-10</v>
      </c>
      <c r="AF55" s="135">
        <v>0.17399999999999999</v>
      </c>
      <c r="AG55" s="134">
        <v>7</v>
      </c>
      <c r="AH55" s="136">
        <v>8.4617773261065933E-3</v>
      </c>
      <c r="AI55" s="134">
        <v>2</v>
      </c>
    </row>
    <row r="56" spans="1:35" x14ac:dyDescent="0.2">
      <c r="A56" s="239">
        <f t="shared" si="1"/>
        <v>7</v>
      </c>
      <c r="B56" s="181">
        <f t="shared" si="0"/>
        <v>177.79999999999998</v>
      </c>
      <c r="C56" s="229">
        <f t="shared" si="2"/>
        <v>0</v>
      </c>
      <c r="D56" s="126">
        <f t="shared" si="3"/>
        <v>0</v>
      </c>
      <c r="E56" s="229">
        <f t="shared" si="4"/>
        <v>0</v>
      </c>
      <c r="F56" s="229">
        <f t="shared" si="5"/>
        <v>0</v>
      </c>
      <c r="G56" s="124">
        <f t="shared" si="6"/>
        <v>0</v>
      </c>
      <c r="H56" s="125">
        <f t="shared" si="7"/>
        <v>0</v>
      </c>
      <c r="I56" s="125">
        <f t="shared" si="8"/>
        <v>0</v>
      </c>
      <c r="J56" s="125">
        <f t="shared" si="9"/>
        <v>0</v>
      </c>
      <c r="K56" s="124">
        <f t="shared" si="10"/>
        <v>1.2983430072606934</v>
      </c>
      <c r="L56" s="124">
        <f t="shared" si="11"/>
        <v>45.850626033333334</v>
      </c>
      <c r="M56" s="124">
        <f t="shared" si="12"/>
        <v>1.2983430072606934</v>
      </c>
      <c r="N56" s="124">
        <f t="shared" si="13"/>
        <v>45.850626033333334</v>
      </c>
      <c r="O56" s="124">
        <f t="shared" si="14"/>
        <v>9.0884010508248547</v>
      </c>
      <c r="P56" s="124">
        <f t="shared" si="15"/>
        <v>320.95438223333338</v>
      </c>
      <c r="Q56" s="124">
        <f t="shared" si="16"/>
        <v>0.17779999999999999</v>
      </c>
      <c r="U56" s="189"/>
      <c r="X56" s="195">
        <f>I19/100</f>
        <v>0.4</v>
      </c>
      <c r="Y56" s="188" t="s">
        <v>90</v>
      </c>
      <c r="AA56" s="189">
        <f t="shared" si="17"/>
        <v>9</v>
      </c>
      <c r="AB56" s="188">
        <f t="shared" si="18"/>
        <v>9</v>
      </c>
      <c r="AC56" s="191">
        <f t="shared" si="19"/>
        <v>-8</v>
      </c>
      <c r="AD56" s="191">
        <f t="shared" si="20"/>
        <v>-11</v>
      </c>
      <c r="AF56" s="136">
        <v>0.184</v>
      </c>
      <c r="AG56" s="134">
        <v>8</v>
      </c>
      <c r="AH56" s="136">
        <v>3.0738341237579046E-2</v>
      </c>
      <c r="AI56" s="134">
        <v>3</v>
      </c>
    </row>
    <row r="57" spans="1:35" x14ac:dyDescent="0.2">
      <c r="A57" s="239">
        <f t="shared" si="1"/>
        <v>6</v>
      </c>
      <c r="B57" s="181">
        <f t="shared" si="0"/>
        <v>152.39999999999998</v>
      </c>
      <c r="C57" s="229">
        <f t="shared" si="2"/>
        <v>0</v>
      </c>
      <c r="D57" s="126">
        <f t="shared" si="3"/>
        <v>0</v>
      </c>
      <c r="E57" s="229">
        <f t="shared" si="4"/>
        <v>0</v>
      </c>
      <c r="F57" s="229">
        <f t="shared" si="5"/>
        <v>0</v>
      </c>
      <c r="G57" s="124">
        <f t="shared" si="6"/>
        <v>0</v>
      </c>
      <c r="H57" s="125">
        <f t="shared" si="7"/>
        <v>0</v>
      </c>
      <c r="I57" s="125">
        <f t="shared" si="8"/>
        <v>0</v>
      </c>
      <c r="J57" s="125">
        <f t="shared" si="9"/>
        <v>0</v>
      </c>
      <c r="K57" s="124">
        <f t="shared" si="10"/>
        <v>1.2983430072606934</v>
      </c>
      <c r="L57" s="124">
        <f t="shared" si="11"/>
        <v>45.850626033333334</v>
      </c>
      <c r="M57" s="124">
        <f t="shared" si="12"/>
        <v>1.2983430072606934</v>
      </c>
      <c r="N57" s="124">
        <f t="shared" si="13"/>
        <v>45.850626033333334</v>
      </c>
      <c r="O57" s="124">
        <f t="shared" si="14"/>
        <v>7.7900580435641604</v>
      </c>
      <c r="P57" s="124">
        <f t="shared" si="15"/>
        <v>275.10375620000002</v>
      </c>
      <c r="Q57" s="124">
        <f t="shared" si="16"/>
        <v>0.15239999999999998</v>
      </c>
      <c r="U57" s="189"/>
      <c r="Y57" s="188">
        <v>3.33</v>
      </c>
      <c r="AA57" s="189">
        <f t="shared" si="17"/>
        <v>10</v>
      </c>
      <c r="AB57" s="188">
        <f t="shared" si="18"/>
        <v>10</v>
      </c>
      <c r="AC57" s="191">
        <f t="shared" si="19"/>
        <v>-9</v>
      </c>
      <c r="AD57" s="191">
        <f t="shared" si="20"/>
        <v>-12</v>
      </c>
      <c r="AF57" s="135">
        <v>0.192</v>
      </c>
      <c r="AG57" s="134">
        <v>9</v>
      </c>
      <c r="AH57" s="136">
        <v>4.1006803297199641E-2</v>
      </c>
      <c r="AI57" s="134">
        <v>4</v>
      </c>
    </row>
    <row r="58" spans="1:35" x14ac:dyDescent="0.2">
      <c r="A58" s="239">
        <f t="shared" si="1"/>
        <v>5</v>
      </c>
      <c r="B58" s="181">
        <f t="shared" si="0"/>
        <v>127</v>
      </c>
      <c r="C58" s="229">
        <f t="shared" si="2"/>
        <v>0</v>
      </c>
      <c r="D58" s="126">
        <f t="shared" si="3"/>
        <v>0</v>
      </c>
      <c r="E58" s="229">
        <f t="shared" si="4"/>
        <v>0</v>
      </c>
      <c r="F58" s="229">
        <f t="shared" si="5"/>
        <v>0</v>
      </c>
      <c r="G58" s="124">
        <f t="shared" si="6"/>
        <v>0</v>
      </c>
      <c r="H58" s="125">
        <f t="shared" si="7"/>
        <v>0</v>
      </c>
      <c r="I58" s="125">
        <f t="shared" si="8"/>
        <v>0</v>
      </c>
      <c r="J58" s="125">
        <f t="shared" si="9"/>
        <v>0</v>
      </c>
      <c r="K58" s="124">
        <f t="shared" si="10"/>
        <v>1.2983430072606934</v>
      </c>
      <c r="L58" s="124">
        <f t="shared" si="11"/>
        <v>45.850626033333334</v>
      </c>
      <c r="M58" s="124">
        <f t="shared" si="12"/>
        <v>1.2983430072606934</v>
      </c>
      <c r="N58" s="124">
        <f t="shared" si="13"/>
        <v>45.850626033333334</v>
      </c>
      <c r="O58" s="124">
        <f t="shared" si="14"/>
        <v>6.4917150363034661</v>
      </c>
      <c r="P58" s="124">
        <f t="shared" si="15"/>
        <v>229.25313016666666</v>
      </c>
      <c r="Q58" s="124">
        <f t="shared" si="16"/>
        <v>0.127</v>
      </c>
      <c r="U58" s="189"/>
      <c r="AA58" s="189">
        <f t="shared" si="17"/>
        <v>11</v>
      </c>
      <c r="AB58" s="188">
        <f t="shared" si="18"/>
        <v>11</v>
      </c>
      <c r="AC58" s="191">
        <f t="shared" si="19"/>
        <v>-10</v>
      </c>
      <c r="AD58" s="191">
        <f t="shared" si="20"/>
        <v>-13</v>
      </c>
      <c r="AF58" s="135">
        <v>0.20300000000000001</v>
      </c>
      <c r="AG58" s="134">
        <v>10</v>
      </c>
      <c r="AH58" s="136">
        <v>4.5135360207768746E-2</v>
      </c>
      <c r="AI58" s="134">
        <v>5</v>
      </c>
    </row>
    <row r="59" spans="1:35" x14ac:dyDescent="0.2">
      <c r="A59" s="239">
        <f t="shared" si="1"/>
        <v>4</v>
      </c>
      <c r="B59" s="181">
        <f t="shared" si="0"/>
        <v>101.6</v>
      </c>
      <c r="C59" s="229">
        <f t="shared" si="2"/>
        <v>0</v>
      </c>
      <c r="D59" s="126">
        <f t="shared" si="3"/>
        <v>0</v>
      </c>
      <c r="E59" s="229">
        <f t="shared" si="4"/>
        <v>0</v>
      </c>
      <c r="F59" s="229">
        <f t="shared" si="5"/>
        <v>0</v>
      </c>
      <c r="G59" s="124">
        <f t="shared" si="6"/>
        <v>0</v>
      </c>
      <c r="H59" s="125">
        <f t="shared" si="7"/>
        <v>0</v>
      </c>
      <c r="I59" s="125">
        <f t="shared" si="8"/>
        <v>0</v>
      </c>
      <c r="J59" s="125">
        <f t="shared" si="9"/>
        <v>0</v>
      </c>
      <c r="K59" s="124">
        <f t="shared" si="10"/>
        <v>1.2983430072606934</v>
      </c>
      <c r="L59" s="124">
        <f t="shared" si="11"/>
        <v>45.850626033333334</v>
      </c>
      <c r="M59" s="124">
        <f t="shared" si="12"/>
        <v>1.2983430072606934</v>
      </c>
      <c r="N59" s="124">
        <f t="shared" si="13"/>
        <v>45.850626033333334</v>
      </c>
      <c r="O59" s="124">
        <f t="shared" si="14"/>
        <v>5.1933720290427736</v>
      </c>
      <c r="P59" s="124">
        <f t="shared" si="15"/>
        <v>183.40250413333334</v>
      </c>
      <c r="Q59" s="124">
        <f t="shared" si="16"/>
        <v>0.1016</v>
      </c>
      <c r="U59" s="189"/>
      <c r="AA59" s="189">
        <f t="shared" si="17"/>
        <v>12</v>
      </c>
      <c r="AB59" s="188">
        <f t="shared" si="18"/>
        <v>12</v>
      </c>
      <c r="AC59" s="191">
        <f t="shared" si="19"/>
        <v>-11</v>
      </c>
      <c r="AD59" s="191">
        <f t="shared" si="20"/>
        <v>-14</v>
      </c>
      <c r="AF59" s="135">
        <v>0.20300000000000001</v>
      </c>
      <c r="AG59" s="134">
        <v>11</v>
      </c>
      <c r="AH59" s="136">
        <v>4.7548978093947605E-2</v>
      </c>
      <c r="AI59" s="134">
        <v>6</v>
      </c>
    </row>
    <row r="60" spans="1:35" x14ac:dyDescent="0.2">
      <c r="A60" s="239">
        <f t="shared" si="1"/>
        <v>3</v>
      </c>
      <c r="B60" s="181">
        <f t="shared" si="0"/>
        <v>76.199999999999989</v>
      </c>
      <c r="C60" s="229">
        <f t="shared" si="2"/>
        <v>0</v>
      </c>
      <c r="D60" s="126">
        <f t="shared" si="3"/>
        <v>0</v>
      </c>
      <c r="E60" s="229">
        <f t="shared" si="4"/>
        <v>0</v>
      </c>
      <c r="F60" s="229">
        <f t="shared" si="5"/>
        <v>0</v>
      </c>
      <c r="G60" s="124">
        <f t="shared" si="6"/>
        <v>0</v>
      </c>
      <c r="H60" s="125">
        <f t="shared" si="7"/>
        <v>0</v>
      </c>
      <c r="I60" s="125">
        <f t="shared" si="8"/>
        <v>0</v>
      </c>
      <c r="J60" s="125">
        <f t="shared" si="9"/>
        <v>0</v>
      </c>
      <c r="K60" s="124">
        <f t="shared" si="10"/>
        <v>1.2983430072606934</v>
      </c>
      <c r="L60" s="124">
        <f t="shared" si="11"/>
        <v>45.850626033333334</v>
      </c>
      <c r="M60" s="124">
        <f t="shared" si="12"/>
        <v>1.2983430072606934</v>
      </c>
      <c r="N60" s="124">
        <f t="shared" si="13"/>
        <v>45.850626033333334</v>
      </c>
      <c r="O60" s="124">
        <f t="shared" si="14"/>
        <v>3.8950290217820802</v>
      </c>
      <c r="P60" s="124">
        <f t="shared" si="15"/>
        <v>137.55187810000001</v>
      </c>
      <c r="Q60" s="124">
        <f t="shared" si="16"/>
        <v>7.619999999999999E-2</v>
      </c>
      <c r="U60" s="189"/>
      <c r="AA60" s="189">
        <f t="shared" si="17"/>
        <v>12.5</v>
      </c>
      <c r="AB60" s="188">
        <f t="shared" si="18"/>
        <v>13</v>
      </c>
      <c r="AC60" s="191">
        <f t="shared" si="19"/>
        <v>-12</v>
      </c>
      <c r="AD60" s="191">
        <f t="shared" si="20"/>
        <v>-15</v>
      </c>
      <c r="AF60" s="135">
        <v>0.20300000000000001</v>
      </c>
      <c r="AG60" s="134">
        <v>12</v>
      </c>
      <c r="AH60" s="136">
        <v>4.9937895212285449E-2</v>
      </c>
      <c r="AI60" s="134">
        <v>7</v>
      </c>
    </row>
    <row r="61" spans="1:35" ht="13.5" thickBot="1" x14ac:dyDescent="0.25">
      <c r="A61" s="239">
        <f t="shared" si="1"/>
        <v>2</v>
      </c>
      <c r="B61" s="181">
        <f t="shared" si="0"/>
        <v>50.8</v>
      </c>
      <c r="C61" s="229">
        <f t="shared" si="2"/>
        <v>0</v>
      </c>
      <c r="D61" s="126">
        <f t="shared" si="3"/>
        <v>0</v>
      </c>
      <c r="E61" s="229">
        <f t="shared" si="4"/>
        <v>0</v>
      </c>
      <c r="F61" s="229">
        <f t="shared" si="5"/>
        <v>0</v>
      </c>
      <c r="G61" s="124">
        <f t="shared" si="6"/>
        <v>0</v>
      </c>
      <c r="H61" s="125">
        <f t="shared" si="7"/>
        <v>0</v>
      </c>
      <c r="I61" s="125">
        <f t="shared" si="8"/>
        <v>0</v>
      </c>
      <c r="J61" s="125">
        <f t="shared" si="9"/>
        <v>0</v>
      </c>
      <c r="K61" s="124">
        <f t="shared" si="10"/>
        <v>1.2983430072606934</v>
      </c>
      <c r="L61" s="124">
        <f t="shared" si="11"/>
        <v>45.850626033333334</v>
      </c>
      <c r="M61" s="124">
        <f t="shared" si="12"/>
        <v>1.2983430072606934</v>
      </c>
      <c r="N61" s="124">
        <f t="shared" si="13"/>
        <v>45.850626033333334</v>
      </c>
      <c r="O61" s="124">
        <f t="shared" si="14"/>
        <v>2.5966860145213868</v>
      </c>
      <c r="P61" s="124">
        <f t="shared" si="15"/>
        <v>91.701252066666669</v>
      </c>
      <c r="Q61" s="124">
        <f t="shared" si="16"/>
        <v>5.0799999999999998E-2</v>
      </c>
      <c r="AA61" s="189">
        <f t="shared" si="17"/>
        <v>-1</v>
      </c>
      <c r="AB61" s="188">
        <f t="shared" si="18"/>
        <v>14</v>
      </c>
      <c r="AC61" s="191">
        <f t="shared" si="19"/>
        <v>-13</v>
      </c>
      <c r="AD61" s="191">
        <f t="shared" si="20"/>
        <v>-16</v>
      </c>
      <c r="AF61" s="193">
        <v>0.223</v>
      </c>
      <c r="AG61" s="130">
        <v>12.5</v>
      </c>
      <c r="AH61" s="217">
        <v>7.0227811653116534E-2</v>
      </c>
      <c r="AI61" s="130">
        <v>8</v>
      </c>
    </row>
    <row r="62" spans="1:35" x14ac:dyDescent="0.2">
      <c r="A62" s="239">
        <f t="shared" si="1"/>
        <v>1</v>
      </c>
      <c r="B62" s="181">
        <f t="shared" si="0"/>
        <v>25.4</v>
      </c>
      <c r="C62" s="229">
        <f t="shared" si="2"/>
        <v>0</v>
      </c>
      <c r="D62" s="126">
        <f t="shared" si="3"/>
        <v>0</v>
      </c>
      <c r="E62" s="229">
        <f t="shared" si="4"/>
        <v>0</v>
      </c>
      <c r="F62" s="229">
        <f t="shared" si="5"/>
        <v>0</v>
      </c>
      <c r="G62" s="124">
        <f t="shared" si="6"/>
        <v>0</v>
      </c>
      <c r="H62" s="125">
        <f t="shared" si="7"/>
        <v>0</v>
      </c>
      <c r="I62" s="125">
        <f t="shared" si="8"/>
        <v>0</v>
      </c>
      <c r="J62" s="125">
        <f t="shared" si="9"/>
        <v>0</v>
      </c>
      <c r="K62" s="124">
        <f t="shared" si="10"/>
        <v>1.2983430072606934</v>
      </c>
      <c r="L62" s="124">
        <f t="shared" si="11"/>
        <v>45.850626033333334</v>
      </c>
      <c r="M62" s="124">
        <f t="shared" si="12"/>
        <v>1.2983430072606934</v>
      </c>
      <c r="N62" s="124">
        <f t="shared" si="13"/>
        <v>45.850626033333334</v>
      </c>
      <c r="O62" s="124">
        <f t="shared" si="14"/>
        <v>1.2983430072606934</v>
      </c>
      <c r="P62" s="124">
        <f t="shared" si="15"/>
        <v>45.850626033333334</v>
      </c>
      <c r="Q62" s="124">
        <f t="shared" si="16"/>
        <v>2.5399999999999999E-2</v>
      </c>
      <c r="AA62" s="189">
        <f t="shared" si="17"/>
        <v>-1</v>
      </c>
      <c r="AB62" s="188">
        <f t="shared" si="18"/>
        <v>15</v>
      </c>
      <c r="AC62" s="191">
        <f t="shared" si="19"/>
        <v>-14</v>
      </c>
      <c r="AD62" s="191">
        <f t="shared" si="20"/>
        <v>-17</v>
      </c>
    </row>
    <row r="63" spans="1:35" x14ac:dyDescent="0.2">
      <c r="A63" s="239">
        <f t="shared" si="1"/>
        <v>0</v>
      </c>
      <c r="B63" s="181">
        <f t="shared" si="0"/>
        <v>0</v>
      </c>
      <c r="C63" s="229">
        <f t="shared" si="2"/>
        <v>0</v>
      </c>
      <c r="D63" s="126">
        <f t="shared" si="3"/>
        <v>0</v>
      </c>
      <c r="E63" s="229">
        <f t="shared" si="4"/>
        <v>0</v>
      </c>
      <c r="F63" s="229">
        <f t="shared" si="5"/>
        <v>0</v>
      </c>
      <c r="G63" s="124">
        <f t="shared" si="6"/>
        <v>0</v>
      </c>
      <c r="H63" s="125">
        <f t="shared" si="7"/>
        <v>0</v>
      </c>
      <c r="I63" s="125">
        <f t="shared" si="8"/>
        <v>0</v>
      </c>
      <c r="J63" s="125">
        <f t="shared" si="9"/>
        <v>0</v>
      </c>
      <c r="K63" s="124">
        <f t="shared" si="10"/>
        <v>0</v>
      </c>
      <c r="L63" s="124">
        <f t="shared" si="11"/>
        <v>0</v>
      </c>
      <c r="M63" s="124">
        <f t="shared" si="12"/>
        <v>0</v>
      </c>
      <c r="N63" s="124">
        <f t="shared" si="13"/>
        <v>0</v>
      </c>
      <c r="O63" s="124">
        <f t="shared" si="14"/>
        <v>0</v>
      </c>
      <c r="P63" s="124">
        <f t="shared" si="15"/>
        <v>0</v>
      </c>
      <c r="Q63" s="124">
        <f t="shared" si="16"/>
        <v>0</v>
      </c>
      <c r="AA63" s="189">
        <f t="shared" si="17"/>
        <v>-1</v>
      </c>
      <c r="AB63" s="188">
        <f t="shared" si="18"/>
        <v>16</v>
      </c>
      <c r="AC63" s="191">
        <f t="shared" si="19"/>
        <v>-15</v>
      </c>
      <c r="AD63" s="191">
        <f t="shared" si="20"/>
        <v>-18</v>
      </c>
    </row>
    <row r="64" spans="1:35" x14ac:dyDescent="0.2">
      <c r="A64" s="239">
        <f t="shared" si="1"/>
        <v>-1</v>
      </c>
      <c r="B64" s="181">
        <f t="shared" si="0"/>
        <v>-25.4</v>
      </c>
      <c r="C64" s="229" t="str">
        <f t="shared" si="2"/>
        <v/>
      </c>
      <c r="D64" s="126" t="str">
        <f t="shared" si="3"/>
        <v/>
      </c>
      <c r="E64" s="229" t="str">
        <f t="shared" si="4"/>
        <v/>
      </c>
      <c r="F64" s="229" t="str">
        <f t="shared" si="5"/>
        <v/>
      </c>
      <c r="G64" s="124" t="str">
        <f t="shared" si="6"/>
        <v/>
      </c>
      <c r="H64" s="125" t="str">
        <f t="shared" si="7"/>
        <v/>
      </c>
      <c r="I64" s="125" t="str">
        <f t="shared" si="8"/>
        <v/>
      </c>
      <c r="J64" s="125" t="str">
        <f t="shared" si="9"/>
        <v/>
      </c>
      <c r="K64" s="124" t="str">
        <f t="shared" si="10"/>
        <v/>
      </c>
      <c r="L64" s="124" t="str">
        <f t="shared" si="11"/>
        <v/>
      </c>
      <c r="M64" s="124" t="str">
        <f t="shared" si="12"/>
        <v/>
      </c>
      <c r="N64" s="124" t="str">
        <f t="shared" si="13"/>
        <v/>
      </c>
      <c r="O64" s="124" t="str">
        <f t="shared" si="14"/>
        <v/>
      </c>
      <c r="P64" s="124" t="str">
        <f t="shared" si="15"/>
        <v/>
      </c>
      <c r="Q64" s="124" t="str">
        <f t="shared" si="16"/>
        <v/>
      </c>
      <c r="AA64" s="189">
        <f t="shared" si="17"/>
        <v>-1</v>
      </c>
      <c r="AB64" s="188">
        <f t="shared" si="18"/>
        <v>17</v>
      </c>
      <c r="AC64" s="191">
        <f t="shared" si="19"/>
        <v>-16</v>
      </c>
      <c r="AD64" s="191">
        <f t="shared" si="20"/>
        <v>-19</v>
      </c>
    </row>
    <row r="65" spans="1:30" x14ac:dyDescent="0.2">
      <c r="A65" s="239">
        <f t="shared" si="1"/>
        <v>-2</v>
      </c>
      <c r="B65" s="181">
        <f t="shared" si="0"/>
        <v>-50.8</v>
      </c>
      <c r="C65" s="229" t="str">
        <f t="shared" si="2"/>
        <v/>
      </c>
      <c r="D65" s="126" t="str">
        <f t="shared" si="3"/>
        <v/>
      </c>
      <c r="E65" s="229" t="str">
        <f t="shared" si="4"/>
        <v/>
      </c>
      <c r="F65" s="229" t="str">
        <f t="shared" si="5"/>
        <v/>
      </c>
      <c r="G65" s="124" t="str">
        <f t="shared" si="6"/>
        <v/>
      </c>
      <c r="H65" s="125" t="str">
        <f t="shared" si="7"/>
        <v/>
      </c>
      <c r="I65" s="125" t="str">
        <f t="shared" si="8"/>
        <v/>
      </c>
      <c r="J65" s="125" t="str">
        <f t="shared" si="9"/>
        <v/>
      </c>
      <c r="K65" s="124" t="str">
        <f t="shared" si="10"/>
        <v/>
      </c>
      <c r="L65" s="124" t="str">
        <f t="shared" si="11"/>
        <v/>
      </c>
      <c r="M65" s="124" t="str">
        <f t="shared" si="12"/>
        <v/>
      </c>
      <c r="N65" s="124" t="str">
        <f t="shared" si="13"/>
        <v/>
      </c>
      <c r="O65" s="124" t="str">
        <f t="shared" si="14"/>
        <v/>
      </c>
      <c r="P65" s="124" t="str">
        <f t="shared" si="15"/>
        <v/>
      </c>
      <c r="Q65" s="124" t="str">
        <f t="shared" si="16"/>
        <v/>
      </c>
      <c r="AA65" s="189">
        <f t="shared" si="17"/>
        <v>-1</v>
      </c>
      <c r="AB65" s="188">
        <f t="shared" si="18"/>
        <v>18</v>
      </c>
      <c r="AC65" s="191">
        <f t="shared" si="19"/>
        <v>-17</v>
      </c>
      <c r="AD65" s="191">
        <f t="shared" si="20"/>
        <v>-20</v>
      </c>
    </row>
    <row r="66" spans="1:30" x14ac:dyDescent="0.2">
      <c r="A66" s="239">
        <f t="shared" si="1"/>
        <v>-3</v>
      </c>
      <c r="B66" s="181">
        <f t="shared" si="0"/>
        <v>-76.199999999999989</v>
      </c>
      <c r="C66" s="229" t="str">
        <f t="shared" si="2"/>
        <v/>
      </c>
      <c r="D66" s="126" t="str">
        <f t="shared" si="3"/>
        <v/>
      </c>
      <c r="E66" s="229" t="str">
        <f t="shared" si="4"/>
        <v/>
      </c>
      <c r="F66" s="229" t="str">
        <f t="shared" si="5"/>
        <v/>
      </c>
      <c r="G66" s="124" t="str">
        <f t="shared" si="6"/>
        <v/>
      </c>
      <c r="H66" s="125" t="str">
        <f t="shared" si="7"/>
        <v/>
      </c>
      <c r="I66" s="125" t="str">
        <f t="shared" si="8"/>
        <v/>
      </c>
      <c r="J66" s="125" t="str">
        <f t="shared" si="9"/>
        <v/>
      </c>
      <c r="K66" s="124" t="str">
        <f t="shared" si="10"/>
        <v/>
      </c>
      <c r="L66" s="124" t="str">
        <f t="shared" si="11"/>
        <v/>
      </c>
      <c r="M66" s="124" t="str">
        <f t="shared" si="12"/>
        <v/>
      </c>
      <c r="N66" s="124" t="str">
        <f t="shared" si="13"/>
        <v/>
      </c>
      <c r="O66" s="124" t="str">
        <f t="shared" si="14"/>
        <v/>
      </c>
      <c r="P66" s="124" t="str">
        <f t="shared" si="15"/>
        <v/>
      </c>
      <c r="Q66" s="124" t="str">
        <f t="shared" si="16"/>
        <v/>
      </c>
      <c r="AA66" s="189">
        <f t="shared" si="17"/>
        <v>-1</v>
      </c>
      <c r="AB66" s="188">
        <f t="shared" si="18"/>
        <v>19</v>
      </c>
      <c r="AC66" s="191">
        <f t="shared" si="19"/>
        <v>-18</v>
      </c>
      <c r="AD66" s="191">
        <f t="shared" si="20"/>
        <v>-21</v>
      </c>
    </row>
    <row r="67" spans="1:30" x14ac:dyDescent="0.2">
      <c r="A67" s="239">
        <f t="shared" si="1"/>
        <v>-4</v>
      </c>
      <c r="B67" s="181">
        <f t="shared" si="0"/>
        <v>-101.6</v>
      </c>
      <c r="C67" s="229" t="str">
        <f t="shared" si="2"/>
        <v/>
      </c>
      <c r="D67" s="126" t="str">
        <f t="shared" si="3"/>
        <v/>
      </c>
      <c r="E67" s="229" t="str">
        <f t="shared" si="4"/>
        <v/>
      </c>
      <c r="F67" s="229" t="str">
        <f t="shared" si="5"/>
        <v/>
      </c>
      <c r="G67" s="124" t="str">
        <f t="shared" si="6"/>
        <v/>
      </c>
      <c r="H67" s="125" t="str">
        <f t="shared" si="7"/>
        <v/>
      </c>
      <c r="I67" s="125" t="str">
        <f t="shared" si="8"/>
        <v/>
      </c>
      <c r="J67" s="125" t="str">
        <f t="shared" si="9"/>
        <v/>
      </c>
      <c r="K67" s="124" t="str">
        <f t="shared" si="10"/>
        <v/>
      </c>
      <c r="L67" s="124" t="str">
        <f t="shared" si="11"/>
        <v/>
      </c>
      <c r="M67" s="124" t="str">
        <f t="shared" si="12"/>
        <v/>
      </c>
      <c r="N67" s="124" t="str">
        <f t="shared" si="13"/>
        <v/>
      </c>
      <c r="O67" s="124" t="str">
        <f t="shared" si="14"/>
        <v/>
      </c>
      <c r="P67" s="124" t="str">
        <f t="shared" si="15"/>
        <v/>
      </c>
      <c r="Q67" s="124" t="str">
        <f t="shared" si="16"/>
        <v/>
      </c>
      <c r="AA67" s="189">
        <f t="shared" si="17"/>
        <v>-1</v>
      </c>
      <c r="AB67" s="188">
        <f t="shared" si="18"/>
        <v>20</v>
      </c>
      <c r="AC67" s="191">
        <f t="shared" si="19"/>
        <v>-19</v>
      </c>
      <c r="AD67" s="191">
        <f t="shared" si="20"/>
        <v>-22</v>
      </c>
    </row>
    <row r="68" spans="1:30" x14ac:dyDescent="0.2">
      <c r="A68" s="239">
        <f t="shared" si="1"/>
        <v>-5</v>
      </c>
      <c r="B68" s="181">
        <f t="shared" si="0"/>
        <v>-127</v>
      </c>
      <c r="C68" s="229" t="str">
        <f t="shared" si="2"/>
        <v/>
      </c>
      <c r="D68" s="126" t="str">
        <f t="shared" si="3"/>
        <v/>
      </c>
      <c r="E68" s="229" t="str">
        <f t="shared" si="4"/>
        <v/>
      </c>
      <c r="F68" s="229" t="str">
        <f t="shared" si="5"/>
        <v/>
      </c>
      <c r="G68" s="124" t="str">
        <f t="shared" si="6"/>
        <v/>
      </c>
      <c r="H68" s="125" t="str">
        <f t="shared" si="7"/>
        <v/>
      </c>
      <c r="I68" s="125" t="str">
        <f t="shared" si="8"/>
        <v/>
      </c>
      <c r="J68" s="125" t="str">
        <f t="shared" si="9"/>
        <v/>
      </c>
      <c r="K68" s="124" t="str">
        <f t="shared" si="10"/>
        <v/>
      </c>
      <c r="L68" s="124" t="str">
        <f t="shared" si="11"/>
        <v/>
      </c>
      <c r="M68" s="124" t="str">
        <f t="shared" si="12"/>
        <v/>
      </c>
      <c r="N68" s="124" t="str">
        <f t="shared" si="13"/>
        <v/>
      </c>
      <c r="O68" s="124" t="str">
        <f t="shared" si="14"/>
        <v/>
      </c>
      <c r="P68" s="124" t="str">
        <f t="shared" si="15"/>
        <v/>
      </c>
      <c r="Q68" s="124" t="str">
        <f t="shared" si="16"/>
        <v/>
      </c>
      <c r="AA68" s="189">
        <f t="shared" si="17"/>
        <v>-1</v>
      </c>
      <c r="AB68" s="188">
        <f t="shared" si="18"/>
        <v>21</v>
      </c>
      <c r="AC68" s="191">
        <f t="shared" si="19"/>
        <v>-20</v>
      </c>
      <c r="AD68" s="191">
        <f t="shared" si="20"/>
        <v>-23</v>
      </c>
    </row>
    <row r="69" spans="1:30" x14ac:dyDescent="0.2">
      <c r="A69" s="239">
        <f t="shared" si="1"/>
        <v>-6</v>
      </c>
      <c r="B69" s="181">
        <f t="shared" si="0"/>
        <v>-152.39999999999998</v>
      </c>
      <c r="C69" s="229" t="str">
        <f t="shared" si="2"/>
        <v/>
      </c>
      <c r="D69" s="126" t="str">
        <f t="shared" si="3"/>
        <v/>
      </c>
      <c r="E69" s="229" t="str">
        <f t="shared" si="4"/>
        <v/>
      </c>
      <c r="F69" s="229" t="str">
        <f t="shared" si="5"/>
        <v/>
      </c>
      <c r="G69" s="124" t="str">
        <f t="shared" si="6"/>
        <v/>
      </c>
      <c r="H69" s="125" t="str">
        <f t="shared" si="7"/>
        <v/>
      </c>
      <c r="I69" s="125" t="str">
        <f t="shared" si="8"/>
        <v/>
      </c>
      <c r="J69" s="125" t="str">
        <f t="shared" si="9"/>
        <v/>
      </c>
      <c r="K69" s="124" t="str">
        <f t="shared" si="10"/>
        <v/>
      </c>
      <c r="L69" s="124" t="str">
        <f t="shared" si="11"/>
        <v/>
      </c>
      <c r="M69" s="124" t="str">
        <f t="shared" si="12"/>
        <v/>
      </c>
      <c r="N69" s="124" t="str">
        <f t="shared" si="13"/>
        <v/>
      </c>
      <c r="O69" s="124" t="str">
        <f t="shared" si="14"/>
        <v/>
      </c>
      <c r="P69" s="124" t="str">
        <f t="shared" si="15"/>
        <v/>
      </c>
      <c r="Q69" s="124" t="str">
        <f t="shared" si="16"/>
        <v/>
      </c>
      <c r="AA69" s="189">
        <f t="shared" si="17"/>
        <v>-1</v>
      </c>
      <c r="AB69" s="188">
        <f t="shared" si="18"/>
        <v>22</v>
      </c>
      <c r="AC69" s="191">
        <f t="shared" si="19"/>
        <v>-21</v>
      </c>
      <c r="AD69" s="191">
        <f t="shared" si="20"/>
        <v>-24</v>
      </c>
    </row>
    <row r="70" spans="1:30" x14ac:dyDescent="0.2">
      <c r="A70" s="239">
        <f t="shared" si="1"/>
        <v>-7</v>
      </c>
      <c r="B70" s="181">
        <f t="shared" si="0"/>
        <v>-177.79999999999998</v>
      </c>
      <c r="C70" s="229" t="str">
        <f t="shared" si="2"/>
        <v/>
      </c>
      <c r="D70" s="126" t="str">
        <f t="shared" si="3"/>
        <v/>
      </c>
      <c r="E70" s="229" t="str">
        <f t="shared" si="4"/>
        <v/>
      </c>
      <c r="F70" s="229" t="str">
        <f t="shared" si="5"/>
        <v/>
      </c>
      <c r="G70" s="124" t="str">
        <f t="shared" si="6"/>
        <v/>
      </c>
      <c r="H70" s="125" t="str">
        <f t="shared" si="7"/>
        <v/>
      </c>
      <c r="I70" s="125" t="str">
        <f t="shared" si="8"/>
        <v/>
      </c>
      <c r="J70" s="125" t="str">
        <f t="shared" si="9"/>
        <v/>
      </c>
      <c r="K70" s="124" t="str">
        <f t="shared" si="10"/>
        <v/>
      </c>
      <c r="L70" s="124" t="str">
        <f t="shared" si="11"/>
        <v/>
      </c>
      <c r="M70" s="124" t="str">
        <f t="shared" si="12"/>
        <v/>
      </c>
      <c r="N70" s="124" t="str">
        <f t="shared" si="13"/>
        <v/>
      </c>
      <c r="O70" s="124" t="str">
        <f t="shared" si="14"/>
        <v/>
      </c>
      <c r="P70" s="124" t="str">
        <f t="shared" si="15"/>
        <v/>
      </c>
      <c r="Q70" s="124" t="str">
        <f t="shared" si="16"/>
        <v/>
      </c>
      <c r="AA70" s="189">
        <f t="shared" si="17"/>
        <v>-1</v>
      </c>
      <c r="AB70" s="188">
        <f t="shared" si="18"/>
        <v>23</v>
      </c>
      <c r="AC70" s="191">
        <f t="shared" si="19"/>
        <v>-22</v>
      </c>
      <c r="AD70" s="191">
        <f t="shared" si="20"/>
        <v>-25</v>
      </c>
    </row>
    <row r="71" spans="1:30" x14ac:dyDescent="0.2">
      <c r="A71" s="239">
        <f t="shared" si="1"/>
        <v>-8</v>
      </c>
      <c r="B71" s="181">
        <f t="shared" si="0"/>
        <v>-203.2</v>
      </c>
      <c r="C71" s="229" t="str">
        <f t="shared" si="2"/>
        <v/>
      </c>
      <c r="D71" s="126" t="str">
        <f t="shared" si="3"/>
        <v/>
      </c>
      <c r="E71" s="229" t="str">
        <f t="shared" si="4"/>
        <v/>
      </c>
      <c r="F71" s="229" t="str">
        <f t="shared" si="5"/>
        <v/>
      </c>
      <c r="G71" s="124" t="str">
        <f t="shared" si="6"/>
        <v/>
      </c>
      <c r="H71" s="125" t="str">
        <f t="shared" si="7"/>
        <v/>
      </c>
      <c r="I71" s="125" t="str">
        <f t="shared" si="8"/>
        <v/>
      </c>
      <c r="J71" s="125" t="str">
        <f t="shared" si="9"/>
        <v/>
      </c>
      <c r="K71" s="124" t="str">
        <f t="shared" si="10"/>
        <v/>
      </c>
      <c r="L71" s="124" t="str">
        <f t="shared" si="11"/>
        <v/>
      </c>
      <c r="M71" s="124" t="str">
        <f t="shared" si="12"/>
        <v/>
      </c>
      <c r="N71" s="124" t="str">
        <f t="shared" si="13"/>
        <v/>
      </c>
      <c r="O71" s="124" t="str">
        <f t="shared" si="14"/>
        <v/>
      </c>
      <c r="P71" s="124" t="str">
        <f t="shared" si="15"/>
        <v/>
      </c>
      <c r="Q71" s="124" t="str">
        <f t="shared" si="16"/>
        <v/>
      </c>
      <c r="AA71" s="189">
        <f t="shared" si="17"/>
        <v>-1</v>
      </c>
      <c r="AB71" s="188">
        <f t="shared" si="18"/>
        <v>24</v>
      </c>
      <c r="AC71" s="191">
        <f t="shared" si="19"/>
        <v>-23</v>
      </c>
      <c r="AD71" s="191">
        <f t="shared" si="20"/>
        <v>-26</v>
      </c>
    </row>
    <row r="72" spans="1:30" x14ac:dyDescent="0.2">
      <c r="A72" s="239">
        <f t="shared" ref="A72:A135" si="21">IF(AA78=0,0,IF(A71="","",IF(AA78=1,A71-0.5,A71-1)))</f>
        <v>-9</v>
      </c>
      <c r="B72" s="181">
        <f t="shared" si="0"/>
        <v>-228.6</v>
      </c>
      <c r="C72" s="229" t="str">
        <f t="shared" si="2"/>
        <v/>
      </c>
      <c r="D72" s="126" t="str">
        <f t="shared" si="3"/>
        <v/>
      </c>
      <c r="E72" s="229" t="str">
        <f t="shared" si="4"/>
        <v/>
      </c>
      <c r="F72" s="229" t="str">
        <f t="shared" si="5"/>
        <v/>
      </c>
      <c r="G72" s="124" t="str">
        <f t="shared" si="6"/>
        <v/>
      </c>
      <c r="H72" s="125" t="str">
        <f t="shared" si="7"/>
        <v/>
      </c>
      <c r="I72" s="125" t="str">
        <f t="shared" si="8"/>
        <v/>
      </c>
      <c r="J72" s="125" t="str">
        <f t="shared" si="9"/>
        <v/>
      </c>
      <c r="K72" s="124" t="str">
        <f t="shared" si="10"/>
        <v/>
      </c>
      <c r="L72" s="124" t="str">
        <f t="shared" si="11"/>
        <v/>
      </c>
      <c r="M72" s="124" t="str">
        <f t="shared" si="12"/>
        <v/>
      </c>
      <c r="N72" s="124" t="str">
        <f t="shared" si="13"/>
        <v/>
      </c>
      <c r="O72" s="124" t="str">
        <f t="shared" si="14"/>
        <v/>
      </c>
      <c r="P72" s="124" t="str">
        <f t="shared" si="15"/>
        <v/>
      </c>
      <c r="Q72" s="124" t="str">
        <f t="shared" si="16"/>
        <v/>
      </c>
      <c r="AA72" s="189">
        <f t="shared" si="17"/>
        <v>-1</v>
      </c>
      <c r="AB72" s="188">
        <f t="shared" si="18"/>
        <v>25</v>
      </c>
      <c r="AC72" s="191">
        <f t="shared" si="19"/>
        <v>-24</v>
      </c>
      <c r="AD72" s="191">
        <f t="shared" si="20"/>
        <v>-27</v>
      </c>
    </row>
    <row r="73" spans="1:30" x14ac:dyDescent="0.2">
      <c r="A73" s="239">
        <f t="shared" si="21"/>
        <v>-10</v>
      </c>
      <c r="B73" s="181">
        <f t="shared" si="0"/>
        <v>-254</v>
      </c>
      <c r="C73" s="229" t="str">
        <f t="shared" si="2"/>
        <v/>
      </c>
      <c r="D73" s="126" t="str">
        <f t="shared" si="3"/>
        <v/>
      </c>
      <c r="E73" s="229" t="str">
        <f t="shared" si="4"/>
        <v/>
      </c>
      <c r="F73" s="229" t="str">
        <f t="shared" si="5"/>
        <v/>
      </c>
      <c r="G73" s="124" t="str">
        <f t="shared" si="6"/>
        <v/>
      </c>
      <c r="H73" s="125" t="str">
        <f t="shared" si="7"/>
        <v/>
      </c>
      <c r="I73" s="125" t="str">
        <f t="shared" si="8"/>
        <v/>
      </c>
      <c r="J73" s="125" t="str">
        <f t="shared" si="9"/>
        <v/>
      </c>
      <c r="K73" s="124" t="str">
        <f t="shared" si="10"/>
        <v/>
      </c>
      <c r="L73" s="124" t="str">
        <f t="shared" si="11"/>
        <v/>
      </c>
      <c r="M73" s="124" t="str">
        <f t="shared" si="12"/>
        <v/>
      </c>
      <c r="N73" s="124" t="str">
        <f t="shared" si="13"/>
        <v/>
      </c>
      <c r="O73" s="124" t="str">
        <f t="shared" si="14"/>
        <v/>
      </c>
      <c r="P73" s="124" t="str">
        <f t="shared" si="15"/>
        <v/>
      </c>
      <c r="Q73" s="124" t="str">
        <f t="shared" si="16"/>
        <v/>
      </c>
      <c r="AA73" s="189">
        <f t="shared" si="17"/>
        <v>-1</v>
      </c>
      <c r="AB73" s="188">
        <f t="shared" si="18"/>
        <v>26</v>
      </c>
      <c r="AC73" s="191">
        <f t="shared" si="19"/>
        <v>-25</v>
      </c>
      <c r="AD73" s="191">
        <f t="shared" si="20"/>
        <v>-28</v>
      </c>
    </row>
    <row r="74" spans="1:30" x14ac:dyDescent="0.2">
      <c r="A74" s="239">
        <f t="shared" si="21"/>
        <v>-11</v>
      </c>
      <c r="B74" s="181">
        <f t="shared" si="0"/>
        <v>-279.39999999999998</v>
      </c>
      <c r="C74" s="229" t="str">
        <f t="shared" si="2"/>
        <v/>
      </c>
      <c r="D74" s="126" t="str">
        <f t="shared" si="3"/>
        <v/>
      </c>
      <c r="E74" s="229" t="str">
        <f t="shared" si="4"/>
        <v/>
      </c>
      <c r="F74" s="229" t="str">
        <f t="shared" si="5"/>
        <v/>
      </c>
      <c r="G74" s="124" t="str">
        <f t="shared" si="6"/>
        <v/>
      </c>
      <c r="H74" s="125" t="str">
        <f t="shared" si="7"/>
        <v/>
      </c>
      <c r="I74" s="125" t="str">
        <f t="shared" si="8"/>
        <v/>
      </c>
      <c r="J74" s="125" t="str">
        <f t="shared" si="9"/>
        <v/>
      </c>
      <c r="K74" s="124" t="str">
        <f t="shared" si="10"/>
        <v/>
      </c>
      <c r="L74" s="124" t="str">
        <f t="shared" si="11"/>
        <v/>
      </c>
      <c r="M74" s="124" t="str">
        <f t="shared" si="12"/>
        <v/>
      </c>
      <c r="N74" s="124" t="str">
        <f t="shared" si="13"/>
        <v/>
      </c>
      <c r="O74" s="124" t="str">
        <f t="shared" si="14"/>
        <v/>
      </c>
      <c r="P74" s="124" t="str">
        <f t="shared" si="15"/>
        <v/>
      </c>
      <c r="Q74" s="124" t="str">
        <f t="shared" si="16"/>
        <v/>
      </c>
      <c r="AA74" s="189">
        <f t="shared" si="17"/>
        <v>-1</v>
      </c>
      <c r="AB74" s="188">
        <f t="shared" si="18"/>
        <v>27</v>
      </c>
      <c r="AC74" s="191">
        <f t="shared" si="19"/>
        <v>-26</v>
      </c>
      <c r="AD74" s="191">
        <f t="shared" si="20"/>
        <v>-29</v>
      </c>
    </row>
    <row r="75" spans="1:30" x14ac:dyDescent="0.2">
      <c r="A75" s="239">
        <f t="shared" si="21"/>
        <v>-12</v>
      </c>
      <c r="B75" s="181">
        <f t="shared" si="0"/>
        <v>-304.79999999999995</v>
      </c>
      <c r="C75" s="229" t="str">
        <f t="shared" si="2"/>
        <v/>
      </c>
      <c r="D75" s="126" t="str">
        <f t="shared" si="3"/>
        <v/>
      </c>
      <c r="E75" s="229" t="str">
        <f t="shared" si="4"/>
        <v/>
      </c>
      <c r="F75" s="229" t="str">
        <f t="shared" si="5"/>
        <v/>
      </c>
      <c r="G75" s="124" t="str">
        <f t="shared" si="6"/>
        <v/>
      </c>
      <c r="H75" s="125" t="str">
        <f t="shared" si="7"/>
        <v/>
      </c>
      <c r="I75" s="125" t="str">
        <f t="shared" si="8"/>
        <v/>
      </c>
      <c r="J75" s="125" t="str">
        <f t="shared" si="9"/>
        <v/>
      </c>
      <c r="K75" s="124" t="str">
        <f t="shared" si="10"/>
        <v/>
      </c>
      <c r="L75" s="124" t="str">
        <f t="shared" si="11"/>
        <v/>
      </c>
      <c r="M75" s="124" t="str">
        <f t="shared" si="12"/>
        <v/>
      </c>
      <c r="N75" s="124" t="str">
        <f t="shared" si="13"/>
        <v/>
      </c>
      <c r="O75" s="124" t="str">
        <f t="shared" si="14"/>
        <v/>
      </c>
      <c r="P75" s="124" t="str">
        <f t="shared" si="15"/>
        <v/>
      </c>
      <c r="Q75" s="124" t="str">
        <f t="shared" si="16"/>
        <v/>
      </c>
      <c r="AA75" s="189">
        <f t="shared" si="17"/>
        <v>-1</v>
      </c>
      <c r="AB75" s="188">
        <f t="shared" si="18"/>
        <v>28</v>
      </c>
      <c r="AC75" s="191">
        <f t="shared" si="19"/>
        <v>-27</v>
      </c>
      <c r="AD75" s="191">
        <f t="shared" si="20"/>
        <v>-30</v>
      </c>
    </row>
    <row r="76" spans="1:30" x14ac:dyDescent="0.2">
      <c r="A76" s="239">
        <f t="shared" si="21"/>
        <v>-13</v>
      </c>
      <c r="B76" s="181">
        <f t="shared" si="0"/>
        <v>-330.2</v>
      </c>
      <c r="C76" s="229" t="str">
        <f t="shared" si="2"/>
        <v/>
      </c>
      <c r="D76" s="126" t="str">
        <f t="shared" si="3"/>
        <v/>
      </c>
      <c r="E76" s="229" t="str">
        <f t="shared" si="4"/>
        <v/>
      </c>
      <c r="F76" s="229" t="str">
        <f t="shared" si="5"/>
        <v/>
      </c>
      <c r="G76" s="124" t="str">
        <f t="shared" si="6"/>
        <v/>
      </c>
      <c r="H76" s="125" t="str">
        <f t="shared" si="7"/>
        <v/>
      </c>
      <c r="I76" s="125" t="str">
        <f t="shared" si="8"/>
        <v/>
      </c>
      <c r="J76" s="125" t="str">
        <f t="shared" si="9"/>
        <v/>
      </c>
      <c r="K76" s="124" t="str">
        <f t="shared" si="10"/>
        <v/>
      </c>
      <c r="L76" s="124" t="str">
        <f t="shared" si="11"/>
        <v/>
      </c>
      <c r="M76" s="124" t="str">
        <f t="shared" si="12"/>
        <v/>
      </c>
      <c r="N76" s="124" t="str">
        <f t="shared" si="13"/>
        <v/>
      </c>
      <c r="O76" s="124" t="str">
        <f t="shared" si="14"/>
        <v/>
      </c>
      <c r="P76" s="124" t="str">
        <f t="shared" si="15"/>
        <v/>
      </c>
      <c r="Q76" s="124" t="str">
        <f t="shared" si="16"/>
        <v/>
      </c>
      <c r="AA76" s="189">
        <f t="shared" si="17"/>
        <v>-1</v>
      </c>
      <c r="AB76" s="188">
        <f t="shared" si="18"/>
        <v>29</v>
      </c>
      <c r="AC76" s="191">
        <f t="shared" si="19"/>
        <v>-28</v>
      </c>
      <c r="AD76" s="191">
        <f t="shared" si="20"/>
        <v>-31</v>
      </c>
    </row>
    <row r="77" spans="1:30" x14ac:dyDescent="0.2">
      <c r="A77" s="239">
        <f t="shared" si="21"/>
        <v>-14</v>
      </c>
      <c r="B77" s="181">
        <f t="shared" si="0"/>
        <v>-355.59999999999997</v>
      </c>
      <c r="C77" s="229" t="str">
        <f t="shared" si="2"/>
        <v/>
      </c>
      <c r="D77" s="126" t="str">
        <f t="shared" si="3"/>
        <v/>
      </c>
      <c r="E77" s="229" t="str">
        <f t="shared" si="4"/>
        <v/>
      </c>
      <c r="F77" s="229" t="str">
        <f t="shared" si="5"/>
        <v/>
      </c>
      <c r="G77" s="124" t="str">
        <f t="shared" si="6"/>
        <v/>
      </c>
      <c r="H77" s="125" t="str">
        <f t="shared" si="7"/>
        <v/>
      </c>
      <c r="I77" s="125" t="str">
        <f t="shared" si="8"/>
        <v/>
      </c>
      <c r="J77" s="125" t="str">
        <f t="shared" si="9"/>
        <v/>
      </c>
      <c r="K77" s="124" t="str">
        <f t="shared" si="10"/>
        <v/>
      </c>
      <c r="L77" s="124" t="str">
        <f t="shared" si="11"/>
        <v/>
      </c>
      <c r="M77" s="124" t="str">
        <f t="shared" si="12"/>
        <v/>
      </c>
      <c r="N77" s="124" t="str">
        <f t="shared" si="13"/>
        <v/>
      </c>
      <c r="O77" s="124" t="str">
        <f t="shared" si="14"/>
        <v/>
      </c>
      <c r="P77" s="124" t="str">
        <f t="shared" si="15"/>
        <v/>
      </c>
      <c r="Q77" s="124" t="str">
        <f t="shared" si="16"/>
        <v/>
      </c>
      <c r="AA77" s="189">
        <f t="shared" si="17"/>
        <v>-1</v>
      </c>
      <c r="AB77" s="188">
        <f t="shared" si="18"/>
        <v>30</v>
      </c>
      <c r="AC77" s="191">
        <f t="shared" si="19"/>
        <v>-29</v>
      </c>
      <c r="AD77" s="191">
        <f t="shared" si="20"/>
        <v>-32</v>
      </c>
    </row>
    <row r="78" spans="1:30" x14ac:dyDescent="0.2">
      <c r="A78" s="239">
        <f t="shared" si="21"/>
        <v>-15</v>
      </c>
      <c r="B78" s="181">
        <f t="shared" si="0"/>
        <v>-381</v>
      </c>
      <c r="C78" s="229" t="str">
        <f t="shared" si="2"/>
        <v/>
      </c>
      <c r="D78" s="126" t="str">
        <f t="shared" si="3"/>
        <v/>
      </c>
      <c r="E78" s="229" t="str">
        <f t="shared" si="4"/>
        <v/>
      </c>
      <c r="F78" s="229" t="str">
        <f t="shared" si="5"/>
        <v/>
      </c>
      <c r="G78" s="124" t="str">
        <f t="shared" si="6"/>
        <v/>
      </c>
      <c r="H78" s="125" t="str">
        <f t="shared" si="7"/>
        <v/>
      </c>
      <c r="I78" s="125" t="str">
        <f t="shared" si="8"/>
        <v/>
      </c>
      <c r="J78" s="125" t="str">
        <f t="shared" si="9"/>
        <v/>
      </c>
      <c r="K78" s="124" t="str">
        <f t="shared" si="10"/>
        <v/>
      </c>
      <c r="L78" s="124" t="str">
        <f t="shared" si="11"/>
        <v/>
      </c>
      <c r="M78" s="124" t="str">
        <f t="shared" si="12"/>
        <v/>
      </c>
      <c r="N78" s="124" t="str">
        <f t="shared" si="13"/>
        <v/>
      </c>
      <c r="O78" s="124" t="str">
        <f t="shared" si="14"/>
        <v/>
      </c>
      <c r="P78" s="124" t="str">
        <f t="shared" si="15"/>
        <v/>
      </c>
      <c r="Q78" s="124" t="str">
        <f t="shared" si="16"/>
        <v/>
      </c>
      <c r="AA78" s="189">
        <f t="shared" si="17"/>
        <v>-1</v>
      </c>
      <c r="AB78" s="188">
        <f t="shared" si="18"/>
        <v>31</v>
      </c>
      <c r="AC78" s="191">
        <f t="shared" si="19"/>
        <v>-30</v>
      </c>
      <c r="AD78" s="191">
        <f t="shared" si="20"/>
        <v>-33</v>
      </c>
    </row>
    <row r="79" spans="1:30" x14ac:dyDescent="0.2">
      <c r="A79" s="239">
        <f t="shared" si="21"/>
        <v>-16</v>
      </c>
      <c r="B79" s="181">
        <f t="shared" si="0"/>
        <v>-406.4</v>
      </c>
      <c r="C79" s="229" t="str">
        <f t="shared" si="2"/>
        <v/>
      </c>
      <c r="D79" s="126" t="str">
        <f t="shared" si="3"/>
        <v/>
      </c>
      <c r="E79" s="229" t="str">
        <f t="shared" si="4"/>
        <v/>
      </c>
      <c r="F79" s="229" t="str">
        <f t="shared" si="5"/>
        <v/>
      </c>
      <c r="G79" s="124" t="str">
        <f t="shared" si="6"/>
        <v/>
      </c>
      <c r="H79" s="125" t="str">
        <f t="shared" si="7"/>
        <v/>
      </c>
      <c r="I79" s="125" t="str">
        <f t="shared" si="8"/>
        <v/>
      </c>
      <c r="J79" s="125" t="str">
        <f t="shared" si="9"/>
        <v/>
      </c>
      <c r="K79" s="124" t="str">
        <f t="shared" si="10"/>
        <v/>
      </c>
      <c r="L79" s="124" t="str">
        <f t="shared" si="11"/>
        <v/>
      </c>
      <c r="M79" s="124" t="str">
        <f t="shared" si="12"/>
        <v/>
      </c>
      <c r="N79" s="124" t="str">
        <f t="shared" si="13"/>
        <v/>
      </c>
      <c r="O79" s="124" t="str">
        <f t="shared" si="14"/>
        <v/>
      </c>
      <c r="P79" s="124" t="str">
        <f t="shared" si="15"/>
        <v/>
      </c>
      <c r="Q79" s="124" t="str">
        <f t="shared" si="16"/>
        <v/>
      </c>
      <c r="AA79" s="189">
        <f t="shared" si="17"/>
        <v>-1</v>
      </c>
      <c r="AB79" s="188">
        <f t="shared" si="18"/>
        <v>32</v>
      </c>
      <c r="AC79" s="191">
        <f t="shared" si="19"/>
        <v>-31</v>
      </c>
      <c r="AD79" s="191">
        <f t="shared" si="20"/>
        <v>-34</v>
      </c>
    </row>
    <row r="80" spans="1:30" x14ac:dyDescent="0.2">
      <c r="A80" s="239">
        <f t="shared" si="21"/>
        <v>-17</v>
      </c>
      <c r="B80" s="181">
        <f t="shared" si="0"/>
        <v>-431.79999999999995</v>
      </c>
      <c r="C80" s="229" t="str">
        <f t="shared" si="2"/>
        <v/>
      </c>
      <c r="D80" s="126" t="str">
        <f t="shared" si="3"/>
        <v/>
      </c>
      <c r="E80" s="229" t="str">
        <f t="shared" si="4"/>
        <v/>
      </c>
      <c r="F80" s="229" t="str">
        <f t="shared" si="5"/>
        <v/>
      </c>
      <c r="G80" s="124" t="str">
        <f t="shared" si="6"/>
        <v/>
      </c>
      <c r="H80" s="125" t="str">
        <f t="shared" si="7"/>
        <v/>
      </c>
      <c r="I80" s="125" t="str">
        <f t="shared" si="8"/>
        <v/>
      </c>
      <c r="J80" s="125" t="str">
        <f t="shared" si="9"/>
        <v/>
      </c>
      <c r="K80" s="124" t="str">
        <f t="shared" si="10"/>
        <v/>
      </c>
      <c r="L80" s="124" t="str">
        <f t="shared" si="11"/>
        <v/>
      </c>
      <c r="M80" s="124" t="str">
        <f t="shared" si="12"/>
        <v/>
      </c>
      <c r="N80" s="124" t="str">
        <f t="shared" si="13"/>
        <v/>
      </c>
      <c r="O80" s="124" t="str">
        <f t="shared" si="14"/>
        <v/>
      </c>
      <c r="P80" s="124" t="str">
        <f t="shared" si="15"/>
        <v/>
      </c>
      <c r="Q80" s="124" t="str">
        <f t="shared" si="16"/>
        <v/>
      </c>
      <c r="AA80" s="189">
        <f t="shared" si="17"/>
        <v>-1</v>
      </c>
      <c r="AB80" s="188">
        <f t="shared" si="18"/>
        <v>33</v>
      </c>
      <c r="AC80" s="191">
        <f t="shared" si="19"/>
        <v>-32</v>
      </c>
      <c r="AD80" s="191">
        <f t="shared" si="20"/>
        <v>-35</v>
      </c>
    </row>
    <row r="81" spans="1:30" x14ac:dyDescent="0.2">
      <c r="A81" s="239">
        <f t="shared" si="21"/>
        <v>-18</v>
      </c>
      <c r="B81" s="181">
        <f t="shared" si="0"/>
        <v>-457.2</v>
      </c>
      <c r="C81" s="229" t="str">
        <f t="shared" si="2"/>
        <v/>
      </c>
      <c r="D81" s="126" t="str">
        <f t="shared" si="3"/>
        <v/>
      </c>
      <c r="E81" s="229" t="str">
        <f t="shared" si="4"/>
        <v/>
      </c>
      <c r="F81" s="229" t="str">
        <f t="shared" si="5"/>
        <v/>
      </c>
      <c r="G81" s="124" t="str">
        <f t="shared" si="6"/>
        <v/>
      </c>
      <c r="H81" s="125" t="str">
        <f t="shared" si="7"/>
        <v/>
      </c>
      <c r="I81" s="125" t="str">
        <f t="shared" si="8"/>
        <v/>
      </c>
      <c r="J81" s="125" t="str">
        <f t="shared" si="9"/>
        <v/>
      </c>
      <c r="K81" s="124" t="str">
        <f t="shared" si="10"/>
        <v/>
      </c>
      <c r="L81" s="124" t="str">
        <f t="shared" si="11"/>
        <v/>
      </c>
      <c r="M81" s="124" t="str">
        <f t="shared" si="12"/>
        <v/>
      </c>
      <c r="N81" s="124" t="str">
        <f t="shared" si="13"/>
        <v/>
      </c>
      <c r="O81" s="124" t="str">
        <f t="shared" si="14"/>
        <v/>
      </c>
      <c r="P81" s="124" t="str">
        <f t="shared" si="15"/>
        <v/>
      </c>
      <c r="Q81" s="124" t="str">
        <f t="shared" si="16"/>
        <v/>
      </c>
      <c r="AA81" s="189">
        <f t="shared" si="17"/>
        <v>-1</v>
      </c>
      <c r="AB81" s="188">
        <f t="shared" si="18"/>
        <v>34</v>
      </c>
      <c r="AC81" s="191">
        <f t="shared" si="19"/>
        <v>-33</v>
      </c>
      <c r="AD81" s="191">
        <f t="shared" si="20"/>
        <v>-36</v>
      </c>
    </row>
    <row r="82" spans="1:30" x14ac:dyDescent="0.2">
      <c r="A82" s="239">
        <f t="shared" si="21"/>
        <v>-19</v>
      </c>
      <c r="B82" s="181">
        <f t="shared" si="0"/>
        <v>-482.59999999999997</v>
      </c>
      <c r="C82" s="229" t="str">
        <f t="shared" si="2"/>
        <v/>
      </c>
      <c r="D82" s="126" t="str">
        <f t="shared" si="3"/>
        <v/>
      </c>
      <c r="E82" s="229" t="str">
        <f t="shared" si="4"/>
        <v/>
      </c>
      <c r="F82" s="229" t="str">
        <f t="shared" si="5"/>
        <v/>
      </c>
      <c r="G82" s="124" t="str">
        <f t="shared" si="6"/>
        <v/>
      </c>
      <c r="H82" s="125" t="str">
        <f t="shared" si="7"/>
        <v/>
      </c>
      <c r="I82" s="125" t="str">
        <f t="shared" si="8"/>
        <v/>
      </c>
      <c r="J82" s="125" t="str">
        <f t="shared" si="9"/>
        <v/>
      </c>
      <c r="K82" s="124" t="str">
        <f t="shared" si="10"/>
        <v/>
      </c>
      <c r="L82" s="124" t="str">
        <f t="shared" si="11"/>
        <v/>
      </c>
      <c r="M82" s="124" t="str">
        <f t="shared" si="12"/>
        <v/>
      </c>
      <c r="N82" s="124" t="str">
        <f t="shared" si="13"/>
        <v/>
      </c>
      <c r="O82" s="124" t="str">
        <f t="shared" si="14"/>
        <v/>
      </c>
      <c r="P82" s="124" t="str">
        <f t="shared" si="15"/>
        <v/>
      </c>
      <c r="Q82" s="124" t="str">
        <f t="shared" si="16"/>
        <v/>
      </c>
      <c r="AA82" s="189">
        <f t="shared" si="17"/>
        <v>-1</v>
      </c>
      <c r="AB82" s="188">
        <f t="shared" si="18"/>
        <v>35</v>
      </c>
      <c r="AC82" s="191">
        <f t="shared" si="19"/>
        <v>-34</v>
      </c>
      <c r="AD82" s="191">
        <f t="shared" si="20"/>
        <v>-37</v>
      </c>
    </row>
    <row r="83" spans="1:30" x14ac:dyDescent="0.2">
      <c r="A83" s="239">
        <f t="shared" si="21"/>
        <v>-20</v>
      </c>
      <c r="B83" s="181">
        <f t="shared" si="0"/>
        <v>-508</v>
      </c>
      <c r="C83" s="229" t="str">
        <f t="shared" si="2"/>
        <v/>
      </c>
      <c r="D83" s="126" t="str">
        <f t="shared" si="3"/>
        <v/>
      </c>
      <c r="E83" s="229" t="str">
        <f t="shared" si="4"/>
        <v/>
      </c>
      <c r="F83" s="229" t="str">
        <f t="shared" si="5"/>
        <v/>
      </c>
      <c r="G83" s="124" t="str">
        <f t="shared" si="6"/>
        <v/>
      </c>
      <c r="H83" s="125" t="str">
        <f t="shared" si="7"/>
        <v/>
      </c>
      <c r="I83" s="125" t="str">
        <f t="shared" si="8"/>
        <v/>
      </c>
      <c r="J83" s="125" t="str">
        <f t="shared" si="9"/>
        <v/>
      </c>
      <c r="K83" s="124" t="str">
        <f t="shared" si="10"/>
        <v/>
      </c>
      <c r="L83" s="124" t="str">
        <f t="shared" si="11"/>
        <v/>
      </c>
      <c r="M83" s="124" t="str">
        <f t="shared" si="12"/>
        <v/>
      </c>
      <c r="N83" s="124" t="str">
        <f t="shared" si="13"/>
        <v/>
      </c>
      <c r="O83" s="124" t="str">
        <f t="shared" si="14"/>
        <v/>
      </c>
      <c r="P83" s="124" t="str">
        <f t="shared" si="15"/>
        <v/>
      </c>
      <c r="Q83" s="124" t="str">
        <f t="shared" si="16"/>
        <v/>
      </c>
      <c r="AA83" s="189">
        <f t="shared" si="17"/>
        <v>-1</v>
      </c>
      <c r="AB83" s="188">
        <f t="shared" si="18"/>
        <v>36</v>
      </c>
      <c r="AC83" s="191">
        <f t="shared" si="19"/>
        <v>-35</v>
      </c>
      <c r="AD83" s="191">
        <f t="shared" si="20"/>
        <v>-38</v>
      </c>
    </row>
    <row r="84" spans="1:30" x14ac:dyDescent="0.2">
      <c r="A84" s="239">
        <f t="shared" si="21"/>
        <v>-21</v>
      </c>
      <c r="B84" s="181">
        <f t="shared" si="0"/>
        <v>-533.4</v>
      </c>
      <c r="C84" s="229" t="str">
        <f t="shared" si="2"/>
        <v/>
      </c>
      <c r="D84" s="126" t="str">
        <f t="shared" si="3"/>
        <v/>
      </c>
      <c r="E84" s="229" t="str">
        <f t="shared" si="4"/>
        <v/>
      </c>
      <c r="F84" s="229" t="str">
        <f t="shared" si="5"/>
        <v/>
      </c>
      <c r="G84" s="124" t="str">
        <f t="shared" si="6"/>
        <v/>
      </c>
      <c r="H84" s="125" t="str">
        <f t="shared" si="7"/>
        <v/>
      </c>
      <c r="I84" s="125" t="str">
        <f t="shared" si="8"/>
        <v/>
      </c>
      <c r="J84" s="125" t="str">
        <f t="shared" si="9"/>
        <v/>
      </c>
      <c r="K84" s="124" t="str">
        <f t="shared" si="10"/>
        <v/>
      </c>
      <c r="L84" s="124" t="str">
        <f t="shared" si="11"/>
        <v/>
      </c>
      <c r="M84" s="124" t="str">
        <f t="shared" si="12"/>
        <v/>
      </c>
      <c r="N84" s="124" t="str">
        <f t="shared" si="13"/>
        <v/>
      </c>
      <c r="O84" s="124" t="str">
        <f t="shared" si="14"/>
        <v/>
      </c>
      <c r="P84" s="124" t="str">
        <f t="shared" si="15"/>
        <v/>
      </c>
      <c r="Q84" s="124" t="str">
        <f t="shared" si="16"/>
        <v/>
      </c>
      <c r="AA84" s="189">
        <f t="shared" si="17"/>
        <v>-1</v>
      </c>
      <c r="AB84" s="188">
        <f t="shared" si="18"/>
        <v>37</v>
      </c>
      <c r="AC84" s="191">
        <f t="shared" si="19"/>
        <v>-36</v>
      </c>
      <c r="AD84" s="191">
        <f t="shared" si="20"/>
        <v>-39</v>
      </c>
    </row>
    <row r="85" spans="1:30" x14ac:dyDescent="0.2">
      <c r="A85" s="239">
        <f t="shared" si="21"/>
        <v>-22</v>
      </c>
      <c r="B85" s="181">
        <f t="shared" si="0"/>
        <v>-558.79999999999995</v>
      </c>
      <c r="C85" s="229" t="str">
        <f t="shared" si="2"/>
        <v/>
      </c>
      <c r="D85" s="126" t="str">
        <f t="shared" si="3"/>
        <v/>
      </c>
      <c r="E85" s="229" t="str">
        <f t="shared" si="4"/>
        <v/>
      </c>
      <c r="F85" s="229" t="str">
        <f t="shared" si="5"/>
        <v/>
      </c>
      <c r="G85" s="124" t="str">
        <f t="shared" si="6"/>
        <v/>
      </c>
      <c r="H85" s="125" t="str">
        <f t="shared" si="7"/>
        <v/>
      </c>
      <c r="I85" s="125" t="str">
        <f t="shared" si="8"/>
        <v/>
      </c>
      <c r="J85" s="125" t="str">
        <f t="shared" si="9"/>
        <v/>
      </c>
      <c r="K85" s="124" t="str">
        <f t="shared" si="10"/>
        <v/>
      </c>
      <c r="L85" s="124" t="str">
        <f t="shared" si="11"/>
        <v/>
      </c>
      <c r="M85" s="124" t="str">
        <f t="shared" si="12"/>
        <v/>
      </c>
      <c r="N85" s="124" t="str">
        <f t="shared" si="13"/>
        <v/>
      </c>
      <c r="O85" s="124" t="str">
        <f t="shared" si="14"/>
        <v/>
      </c>
      <c r="P85" s="124" t="str">
        <f t="shared" si="15"/>
        <v/>
      </c>
      <c r="Q85" s="124" t="str">
        <f t="shared" si="16"/>
        <v/>
      </c>
      <c r="AA85" s="189">
        <f t="shared" si="17"/>
        <v>-1</v>
      </c>
      <c r="AB85" s="188">
        <f t="shared" si="18"/>
        <v>38</v>
      </c>
      <c r="AC85" s="191">
        <f t="shared" si="19"/>
        <v>-37</v>
      </c>
      <c r="AD85" s="191">
        <f t="shared" si="20"/>
        <v>-40</v>
      </c>
    </row>
    <row r="86" spans="1:30" x14ac:dyDescent="0.2">
      <c r="A86" s="239">
        <f t="shared" si="21"/>
        <v>-23</v>
      </c>
      <c r="B86" s="181">
        <f t="shared" si="0"/>
        <v>-584.19999999999993</v>
      </c>
      <c r="C86" s="229" t="str">
        <f t="shared" si="2"/>
        <v/>
      </c>
      <c r="D86" s="126" t="str">
        <f t="shared" si="3"/>
        <v/>
      </c>
      <c r="E86" s="229" t="str">
        <f t="shared" si="4"/>
        <v/>
      </c>
      <c r="F86" s="229" t="str">
        <f t="shared" si="5"/>
        <v/>
      </c>
      <c r="G86" s="124" t="str">
        <f t="shared" si="6"/>
        <v/>
      </c>
      <c r="H86" s="125" t="str">
        <f t="shared" si="7"/>
        <v/>
      </c>
      <c r="I86" s="125" t="str">
        <f t="shared" si="8"/>
        <v/>
      </c>
      <c r="J86" s="125" t="str">
        <f t="shared" si="9"/>
        <v/>
      </c>
      <c r="K86" s="124" t="str">
        <f t="shared" si="10"/>
        <v/>
      </c>
      <c r="L86" s="124" t="str">
        <f t="shared" si="11"/>
        <v/>
      </c>
      <c r="M86" s="124" t="str">
        <f t="shared" si="12"/>
        <v/>
      </c>
      <c r="N86" s="124" t="str">
        <f t="shared" si="13"/>
        <v/>
      </c>
      <c r="O86" s="124" t="str">
        <f t="shared" si="14"/>
        <v/>
      </c>
      <c r="P86" s="124" t="str">
        <f t="shared" si="15"/>
        <v/>
      </c>
      <c r="Q86" s="124" t="str">
        <f t="shared" si="16"/>
        <v/>
      </c>
      <c r="AA86" s="189">
        <f t="shared" si="17"/>
        <v>-1</v>
      </c>
      <c r="AB86" s="188">
        <f t="shared" si="18"/>
        <v>39</v>
      </c>
      <c r="AC86" s="191">
        <f t="shared" si="19"/>
        <v>-38</v>
      </c>
      <c r="AD86" s="191">
        <f t="shared" si="20"/>
        <v>-41</v>
      </c>
    </row>
    <row r="87" spans="1:30" x14ac:dyDescent="0.2">
      <c r="A87" s="239">
        <f t="shared" si="21"/>
        <v>-24</v>
      </c>
      <c r="B87" s="181">
        <f t="shared" si="0"/>
        <v>-609.59999999999991</v>
      </c>
      <c r="C87" s="229" t="str">
        <f t="shared" si="2"/>
        <v/>
      </c>
      <c r="D87" s="126" t="str">
        <f t="shared" si="3"/>
        <v/>
      </c>
      <c r="E87" s="229" t="str">
        <f t="shared" si="4"/>
        <v/>
      </c>
      <c r="F87" s="229" t="str">
        <f t="shared" si="5"/>
        <v/>
      </c>
      <c r="G87" s="124" t="str">
        <f t="shared" si="6"/>
        <v/>
      </c>
      <c r="H87" s="125" t="str">
        <f t="shared" si="7"/>
        <v/>
      </c>
      <c r="I87" s="125" t="str">
        <f t="shared" si="8"/>
        <v/>
      </c>
      <c r="J87" s="125" t="str">
        <f t="shared" si="9"/>
        <v/>
      </c>
      <c r="K87" s="124" t="str">
        <f t="shared" si="10"/>
        <v/>
      </c>
      <c r="L87" s="124" t="str">
        <f t="shared" si="11"/>
        <v/>
      </c>
      <c r="M87" s="124" t="str">
        <f t="shared" si="12"/>
        <v/>
      </c>
      <c r="N87" s="124" t="str">
        <f t="shared" si="13"/>
        <v/>
      </c>
      <c r="O87" s="124" t="str">
        <f t="shared" si="14"/>
        <v/>
      </c>
      <c r="P87" s="124" t="str">
        <f t="shared" si="15"/>
        <v/>
      </c>
      <c r="Q87" s="124" t="str">
        <f t="shared" si="16"/>
        <v/>
      </c>
      <c r="AA87" s="189">
        <f t="shared" si="17"/>
        <v>-1</v>
      </c>
      <c r="AB87" s="188">
        <f t="shared" si="18"/>
        <v>40</v>
      </c>
      <c r="AC87" s="191">
        <f t="shared" si="19"/>
        <v>-39</v>
      </c>
      <c r="AD87" s="191">
        <f t="shared" si="20"/>
        <v>-42</v>
      </c>
    </row>
    <row r="88" spans="1:30" x14ac:dyDescent="0.2">
      <c r="A88" s="239">
        <f t="shared" si="21"/>
        <v>-25</v>
      </c>
      <c r="B88" s="181">
        <f t="shared" si="0"/>
        <v>-635</v>
      </c>
      <c r="C88" s="229" t="str">
        <f t="shared" si="2"/>
        <v/>
      </c>
      <c r="D88" s="126" t="str">
        <f t="shared" si="3"/>
        <v/>
      </c>
      <c r="E88" s="229" t="str">
        <f t="shared" si="4"/>
        <v/>
      </c>
      <c r="F88" s="229" t="str">
        <f t="shared" si="5"/>
        <v/>
      </c>
      <c r="G88" s="124" t="str">
        <f t="shared" si="6"/>
        <v/>
      </c>
      <c r="H88" s="125" t="str">
        <f t="shared" si="7"/>
        <v/>
      </c>
      <c r="I88" s="125" t="str">
        <f t="shared" si="8"/>
        <v/>
      </c>
      <c r="J88" s="125" t="str">
        <f t="shared" si="9"/>
        <v/>
      </c>
      <c r="K88" s="124" t="str">
        <f t="shared" si="10"/>
        <v/>
      </c>
      <c r="L88" s="124" t="str">
        <f t="shared" si="11"/>
        <v/>
      </c>
      <c r="M88" s="124" t="str">
        <f t="shared" si="12"/>
        <v/>
      </c>
      <c r="N88" s="124" t="str">
        <f t="shared" si="13"/>
        <v/>
      </c>
      <c r="O88" s="124" t="str">
        <f t="shared" si="14"/>
        <v/>
      </c>
      <c r="P88" s="124" t="str">
        <f t="shared" si="15"/>
        <v/>
      </c>
      <c r="Q88" s="124" t="str">
        <f t="shared" si="16"/>
        <v/>
      </c>
      <c r="AA88" s="189">
        <f t="shared" si="17"/>
        <v>-1</v>
      </c>
      <c r="AB88" s="188">
        <f t="shared" si="18"/>
        <v>41</v>
      </c>
      <c r="AC88" s="191">
        <f t="shared" si="19"/>
        <v>-40</v>
      </c>
      <c r="AD88" s="191">
        <f t="shared" si="20"/>
        <v>-43</v>
      </c>
    </row>
    <row r="89" spans="1:30" x14ac:dyDescent="0.2">
      <c r="A89" s="239">
        <f t="shared" si="21"/>
        <v>-26</v>
      </c>
      <c r="B89" s="181">
        <f t="shared" si="0"/>
        <v>-660.4</v>
      </c>
      <c r="C89" s="229" t="str">
        <f t="shared" si="2"/>
        <v/>
      </c>
      <c r="D89" s="126" t="str">
        <f t="shared" si="3"/>
        <v/>
      </c>
      <c r="E89" s="229" t="str">
        <f t="shared" si="4"/>
        <v/>
      </c>
      <c r="F89" s="229" t="str">
        <f t="shared" si="5"/>
        <v/>
      </c>
      <c r="G89" s="124" t="str">
        <f t="shared" si="6"/>
        <v/>
      </c>
      <c r="H89" s="125" t="str">
        <f t="shared" si="7"/>
        <v/>
      </c>
      <c r="I89" s="125" t="str">
        <f t="shared" si="8"/>
        <v/>
      </c>
      <c r="J89" s="125" t="str">
        <f t="shared" si="9"/>
        <v/>
      </c>
      <c r="K89" s="124" t="str">
        <f t="shared" si="10"/>
        <v/>
      </c>
      <c r="L89" s="124" t="str">
        <f t="shared" si="11"/>
        <v/>
      </c>
      <c r="M89" s="124" t="str">
        <f t="shared" si="12"/>
        <v/>
      </c>
      <c r="N89" s="124" t="str">
        <f t="shared" si="13"/>
        <v/>
      </c>
      <c r="O89" s="124" t="str">
        <f t="shared" si="14"/>
        <v/>
      </c>
      <c r="P89" s="124" t="str">
        <f t="shared" si="15"/>
        <v/>
      </c>
      <c r="Q89" s="124" t="str">
        <f t="shared" si="16"/>
        <v/>
      </c>
      <c r="AA89" s="189">
        <f t="shared" si="17"/>
        <v>-1</v>
      </c>
      <c r="AB89" s="188">
        <f t="shared" si="18"/>
        <v>42</v>
      </c>
      <c r="AC89" s="191">
        <f t="shared" si="19"/>
        <v>-41</v>
      </c>
      <c r="AD89" s="191">
        <f t="shared" si="20"/>
        <v>-44</v>
      </c>
    </row>
    <row r="90" spans="1:30" x14ac:dyDescent="0.2">
      <c r="A90" s="239">
        <f t="shared" si="21"/>
        <v>-27</v>
      </c>
      <c r="B90" s="181">
        <f t="shared" si="0"/>
        <v>-685.8</v>
      </c>
      <c r="C90" s="229" t="str">
        <f t="shared" si="2"/>
        <v/>
      </c>
      <c r="D90" s="126" t="str">
        <f t="shared" si="3"/>
        <v/>
      </c>
      <c r="E90" s="229" t="str">
        <f t="shared" si="4"/>
        <v/>
      </c>
      <c r="F90" s="229" t="str">
        <f t="shared" si="5"/>
        <v/>
      </c>
      <c r="G90" s="124" t="str">
        <f t="shared" si="6"/>
        <v/>
      </c>
      <c r="H90" s="125" t="str">
        <f t="shared" si="7"/>
        <v/>
      </c>
      <c r="I90" s="125" t="str">
        <f t="shared" si="8"/>
        <v/>
      </c>
      <c r="J90" s="125" t="str">
        <f t="shared" si="9"/>
        <v/>
      </c>
      <c r="K90" s="124" t="str">
        <f t="shared" si="10"/>
        <v/>
      </c>
      <c r="L90" s="124" t="str">
        <f t="shared" si="11"/>
        <v/>
      </c>
      <c r="M90" s="124" t="str">
        <f t="shared" si="12"/>
        <v/>
      </c>
      <c r="N90" s="124" t="str">
        <f t="shared" si="13"/>
        <v/>
      </c>
      <c r="O90" s="124" t="str">
        <f t="shared" si="14"/>
        <v/>
      </c>
      <c r="P90" s="124" t="str">
        <f t="shared" si="15"/>
        <v/>
      </c>
      <c r="Q90" s="124" t="str">
        <f t="shared" si="16"/>
        <v/>
      </c>
      <c r="AA90" s="189">
        <f t="shared" si="17"/>
        <v>-1</v>
      </c>
      <c r="AB90" s="188">
        <f t="shared" si="18"/>
        <v>43</v>
      </c>
      <c r="AC90" s="191">
        <f t="shared" si="19"/>
        <v>-42</v>
      </c>
      <c r="AD90" s="191">
        <f t="shared" si="20"/>
        <v>-45</v>
      </c>
    </row>
    <row r="91" spans="1:30" x14ac:dyDescent="0.2">
      <c r="A91" s="239">
        <f t="shared" si="21"/>
        <v>-28</v>
      </c>
      <c r="B91" s="181">
        <f t="shared" si="0"/>
        <v>-711.19999999999993</v>
      </c>
      <c r="C91" s="229" t="str">
        <f t="shared" si="2"/>
        <v/>
      </c>
      <c r="D91" s="126" t="str">
        <f t="shared" si="3"/>
        <v/>
      </c>
      <c r="E91" s="229" t="str">
        <f t="shared" si="4"/>
        <v/>
      </c>
      <c r="F91" s="229" t="str">
        <f t="shared" si="5"/>
        <v/>
      </c>
      <c r="G91" s="124" t="str">
        <f t="shared" si="6"/>
        <v/>
      </c>
      <c r="H91" s="125" t="str">
        <f t="shared" si="7"/>
        <v/>
      </c>
      <c r="I91" s="125" t="str">
        <f t="shared" si="8"/>
        <v/>
      </c>
      <c r="J91" s="125" t="str">
        <f t="shared" si="9"/>
        <v/>
      </c>
      <c r="K91" s="124" t="str">
        <f t="shared" si="10"/>
        <v/>
      </c>
      <c r="L91" s="124" t="str">
        <f t="shared" si="11"/>
        <v/>
      </c>
      <c r="M91" s="124" t="str">
        <f t="shared" si="12"/>
        <v/>
      </c>
      <c r="N91" s="124" t="str">
        <f t="shared" si="13"/>
        <v/>
      </c>
      <c r="O91" s="124" t="str">
        <f t="shared" si="14"/>
        <v/>
      </c>
      <c r="P91" s="124" t="str">
        <f t="shared" si="15"/>
        <v/>
      </c>
      <c r="Q91" s="124" t="str">
        <f t="shared" si="16"/>
        <v/>
      </c>
      <c r="AA91" s="189">
        <f t="shared" si="17"/>
        <v>-1</v>
      </c>
      <c r="AB91" s="188">
        <f t="shared" si="18"/>
        <v>44</v>
      </c>
      <c r="AC91" s="191">
        <f t="shared" si="19"/>
        <v>-43</v>
      </c>
      <c r="AD91" s="191">
        <f t="shared" si="20"/>
        <v>-46</v>
      </c>
    </row>
    <row r="92" spans="1:30" x14ac:dyDescent="0.2">
      <c r="A92" s="239">
        <f t="shared" si="21"/>
        <v>-29</v>
      </c>
      <c r="B92" s="181">
        <f t="shared" si="0"/>
        <v>-736.59999999999991</v>
      </c>
      <c r="C92" s="229" t="str">
        <f t="shared" si="2"/>
        <v/>
      </c>
      <c r="D92" s="126" t="str">
        <f t="shared" si="3"/>
        <v/>
      </c>
      <c r="E92" s="229" t="str">
        <f t="shared" si="4"/>
        <v/>
      </c>
      <c r="F92" s="229" t="str">
        <f t="shared" si="5"/>
        <v/>
      </c>
      <c r="G92" s="124" t="str">
        <f t="shared" si="6"/>
        <v/>
      </c>
      <c r="H92" s="125" t="str">
        <f t="shared" si="7"/>
        <v/>
      </c>
      <c r="I92" s="125" t="str">
        <f t="shared" si="8"/>
        <v/>
      </c>
      <c r="J92" s="125" t="str">
        <f t="shared" si="9"/>
        <v/>
      </c>
      <c r="K92" s="124" t="str">
        <f t="shared" si="10"/>
        <v/>
      </c>
      <c r="L92" s="124" t="str">
        <f t="shared" si="11"/>
        <v/>
      </c>
      <c r="M92" s="124" t="str">
        <f t="shared" si="12"/>
        <v/>
      </c>
      <c r="N92" s="124" t="str">
        <f t="shared" si="13"/>
        <v/>
      </c>
      <c r="O92" s="124" t="str">
        <f t="shared" si="14"/>
        <v/>
      </c>
      <c r="P92" s="124" t="str">
        <f t="shared" si="15"/>
        <v/>
      </c>
      <c r="Q92" s="124" t="str">
        <f t="shared" si="16"/>
        <v/>
      </c>
      <c r="AA92" s="189">
        <f t="shared" si="17"/>
        <v>-1</v>
      </c>
      <c r="AB92" s="188">
        <f t="shared" si="18"/>
        <v>45</v>
      </c>
      <c r="AC92" s="191">
        <f t="shared" si="19"/>
        <v>-44</v>
      </c>
      <c r="AD92" s="191">
        <f t="shared" si="20"/>
        <v>-47</v>
      </c>
    </row>
    <row r="93" spans="1:30" x14ac:dyDescent="0.2">
      <c r="A93" s="239">
        <f t="shared" si="21"/>
        <v>-30</v>
      </c>
      <c r="B93" s="181">
        <f t="shared" ref="B93:B156" si="22">A93*25.4</f>
        <v>-762</v>
      </c>
      <c r="C93" s="229" t="str">
        <f t="shared" si="2"/>
        <v/>
      </c>
      <c r="D93" s="126" t="str">
        <f t="shared" si="3"/>
        <v/>
      </c>
      <c r="E93" s="229" t="str">
        <f t="shared" si="4"/>
        <v/>
      </c>
      <c r="F93" s="229" t="str">
        <f t="shared" si="5"/>
        <v/>
      </c>
      <c r="G93" s="124" t="str">
        <f t="shared" si="6"/>
        <v/>
      </c>
      <c r="H93" s="125" t="str">
        <f t="shared" si="7"/>
        <v/>
      </c>
      <c r="I93" s="125" t="str">
        <f t="shared" si="8"/>
        <v/>
      </c>
      <c r="J93" s="125" t="str">
        <f t="shared" si="9"/>
        <v/>
      </c>
      <c r="K93" s="124" t="str">
        <f t="shared" si="10"/>
        <v/>
      </c>
      <c r="L93" s="124" t="str">
        <f t="shared" si="11"/>
        <v/>
      </c>
      <c r="M93" s="124" t="str">
        <f t="shared" si="12"/>
        <v/>
      </c>
      <c r="N93" s="124" t="str">
        <f t="shared" si="13"/>
        <v/>
      </c>
      <c r="O93" s="124" t="str">
        <f t="shared" si="14"/>
        <v/>
      </c>
      <c r="P93" s="124" t="str">
        <f t="shared" si="15"/>
        <v/>
      </c>
      <c r="Q93" s="124" t="str">
        <f t="shared" si="16"/>
        <v/>
      </c>
      <c r="AA93" s="189">
        <f t="shared" si="17"/>
        <v>-1</v>
      </c>
      <c r="AB93" s="188">
        <f t="shared" si="18"/>
        <v>46</v>
      </c>
      <c r="AC93" s="191">
        <f t="shared" si="19"/>
        <v>-45</v>
      </c>
      <c r="AD93" s="191">
        <f t="shared" si="20"/>
        <v>-48</v>
      </c>
    </row>
    <row r="94" spans="1:30" x14ac:dyDescent="0.2">
      <c r="A94" s="239">
        <f t="shared" si="21"/>
        <v>-31</v>
      </c>
      <c r="B94" s="181">
        <f t="shared" si="22"/>
        <v>-787.4</v>
      </c>
      <c r="C94" s="229" t="str">
        <f t="shared" ref="C94:C157" si="23">IF(A94&lt;0,"",D94*0.0283168)</f>
        <v/>
      </c>
      <c r="D94" s="126" t="str">
        <f t="shared" ref="D94:D157" si="24">IF(A94&lt;0,"",IF(AA101&gt;=1,LOOKUP(AA101,AG$49:AG$61,AF$49:AF$61),0))</f>
        <v/>
      </c>
      <c r="E94" s="229" t="str">
        <f t="shared" ref="E94:E157" si="25">IF(A94=0,0,IF(A94&lt;0,"",F94*0.0283168))</f>
        <v/>
      </c>
      <c r="F94" s="229" t="str">
        <f t="shared" ref="F94:F157" si="26">IF(A94&lt;0,"",IF(AA101&gt;=6,LOOKUP(AA101,AG$54:AG$61,AH$54:AH$61),0))</f>
        <v/>
      </c>
      <c r="G94" s="124" t="str">
        <f t="shared" ref="G94:G157" si="27">IF(A94=0,0,IF(A94&lt;0,"",H94*0.0283168))</f>
        <v/>
      </c>
      <c r="H94" s="125" t="str">
        <f t="shared" ref="H94:H157" si="28">IF(A94=0,0,IF(A94&lt;0,"",D94*$W$48))</f>
        <v/>
      </c>
      <c r="I94" s="125" t="str">
        <f t="shared" ref="I94:I157" si="29">IF(A94=0,0,IF(A94&lt;0,"",J94*0.0283168))</f>
        <v/>
      </c>
      <c r="J94" s="125" t="str">
        <f t="shared" ref="J94:J157" si="30">IF(A94=0,0,IF(A94&lt;0,"",F94*$W$49))</f>
        <v/>
      </c>
      <c r="K94" s="124" t="str">
        <f t="shared" ref="K94:K157" si="31">IF(A94=0,0,IF(A94&lt;0,"",L94*0.0283168))</f>
        <v/>
      </c>
      <c r="L94" s="124" t="str">
        <f t="shared" ref="L94:L157" si="32">IF(A94=0,0,IF(A94&lt;0,"",IF(D94=0.0001,((W$37*0.5/12)-H94)*X$56,((W$37*1/12)-H94)*X$56)))</f>
        <v/>
      </c>
      <c r="M94" s="124" t="str">
        <f t="shared" ref="M94:M157" si="33">IF(A94=0,0,IF(A94&lt;0,"",N94*0.0283168))</f>
        <v/>
      </c>
      <c r="N94" s="124" t="str">
        <f t="shared" ref="N94:N157" si="34">IF(A94=0,0,IF(A94&lt;0,"",H94+L94+J94))</f>
        <v/>
      </c>
      <c r="O94" s="124" t="str">
        <f t="shared" ref="O94:O157" si="35">IF(A94=0,0,IF(A94&lt;0,"",P94*0.0283168))</f>
        <v/>
      </c>
      <c r="P94" s="124" t="str">
        <f t="shared" ref="P94:P157" si="36">IF(A94=0,0,IF(A94&lt;0,"",IF(A94=1,L94,N94+P95)))</f>
        <v/>
      </c>
      <c r="Q94" s="124" t="str">
        <f t="shared" ref="Q94:Q157" si="37">IF(A94&lt;0,"",I$23+B94/1000)</f>
        <v/>
      </c>
      <c r="AA94" s="189">
        <f t="shared" si="17"/>
        <v>-1</v>
      </c>
      <c r="AB94" s="188">
        <f t="shared" si="18"/>
        <v>47</v>
      </c>
      <c r="AC94" s="191">
        <f t="shared" si="19"/>
        <v>-46</v>
      </c>
      <c r="AD94" s="191">
        <f t="shared" si="20"/>
        <v>-49</v>
      </c>
    </row>
    <row r="95" spans="1:30" x14ac:dyDescent="0.2">
      <c r="A95" s="239">
        <f t="shared" si="21"/>
        <v>-32</v>
      </c>
      <c r="B95" s="181">
        <f t="shared" si="22"/>
        <v>-812.8</v>
      </c>
      <c r="C95" s="229" t="str">
        <f t="shared" si="23"/>
        <v/>
      </c>
      <c r="D95" s="126" t="str">
        <f t="shared" si="24"/>
        <v/>
      </c>
      <c r="E95" s="229" t="str">
        <f t="shared" si="25"/>
        <v/>
      </c>
      <c r="F95" s="229" t="str">
        <f t="shared" si="26"/>
        <v/>
      </c>
      <c r="G95" s="124" t="str">
        <f t="shared" si="27"/>
        <v/>
      </c>
      <c r="H95" s="125" t="str">
        <f t="shared" si="28"/>
        <v/>
      </c>
      <c r="I95" s="125" t="str">
        <f t="shared" si="29"/>
        <v/>
      </c>
      <c r="J95" s="125" t="str">
        <f t="shared" si="30"/>
        <v/>
      </c>
      <c r="K95" s="124" t="str">
        <f t="shared" si="31"/>
        <v/>
      </c>
      <c r="L95" s="124" t="str">
        <f t="shared" si="32"/>
        <v/>
      </c>
      <c r="M95" s="124" t="str">
        <f t="shared" si="33"/>
        <v/>
      </c>
      <c r="N95" s="124" t="str">
        <f t="shared" si="34"/>
        <v/>
      </c>
      <c r="O95" s="124" t="str">
        <f t="shared" si="35"/>
        <v/>
      </c>
      <c r="P95" s="124" t="str">
        <f t="shared" si="36"/>
        <v/>
      </c>
      <c r="Q95" s="124" t="str">
        <f t="shared" si="37"/>
        <v/>
      </c>
      <c r="AA95" s="189">
        <f t="shared" si="17"/>
        <v>-1</v>
      </c>
      <c r="AB95" s="188">
        <f t="shared" si="18"/>
        <v>48</v>
      </c>
      <c r="AC95" s="191">
        <f t="shared" si="19"/>
        <v>-47</v>
      </c>
      <c r="AD95" s="191">
        <f t="shared" si="20"/>
        <v>-50</v>
      </c>
    </row>
    <row r="96" spans="1:30" x14ac:dyDescent="0.2">
      <c r="A96" s="239">
        <f t="shared" si="21"/>
        <v>-33</v>
      </c>
      <c r="B96" s="181">
        <f t="shared" si="22"/>
        <v>-838.19999999999993</v>
      </c>
      <c r="C96" s="229" t="str">
        <f t="shared" si="23"/>
        <v/>
      </c>
      <c r="D96" s="126" t="str">
        <f t="shared" si="24"/>
        <v/>
      </c>
      <c r="E96" s="229" t="str">
        <f t="shared" si="25"/>
        <v/>
      </c>
      <c r="F96" s="229" t="str">
        <f t="shared" si="26"/>
        <v/>
      </c>
      <c r="G96" s="124" t="str">
        <f t="shared" si="27"/>
        <v/>
      </c>
      <c r="H96" s="125" t="str">
        <f t="shared" si="28"/>
        <v/>
      </c>
      <c r="I96" s="125" t="str">
        <f t="shared" si="29"/>
        <v/>
      </c>
      <c r="J96" s="125" t="str">
        <f t="shared" si="30"/>
        <v/>
      </c>
      <c r="K96" s="124" t="str">
        <f t="shared" si="31"/>
        <v/>
      </c>
      <c r="L96" s="124" t="str">
        <f t="shared" si="32"/>
        <v/>
      </c>
      <c r="M96" s="124" t="str">
        <f t="shared" si="33"/>
        <v/>
      </c>
      <c r="N96" s="124" t="str">
        <f t="shared" si="34"/>
        <v/>
      </c>
      <c r="O96" s="124" t="str">
        <f t="shared" si="35"/>
        <v/>
      </c>
      <c r="P96" s="124" t="str">
        <f t="shared" si="36"/>
        <v/>
      </c>
      <c r="Q96" s="124" t="str">
        <f t="shared" si="37"/>
        <v/>
      </c>
      <c r="AA96" s="189">
        <f t="shared" si="17"/>
        <v>-1</v>
      </c>
      <c r="AB96" s="188">
        <f t="shared" si="18"/>
        <v>49</v>
      </c>
      <c r="AC96" s="191">
        <f t="shared" si="19"/>
        <v>-48</v>
      </c>
      <c r="AD96" s="191">
        <f t="shared" si="20"/>
        <v>-51</v>
      </c>
    </row>
    <row r="97" spans="1:30" x14ac:dyDescent="0.2">
      <c r="A97" s="239">
        <f t="shared" si="21"/>
        <v>-34</v>
      </c>
      <c r="B97" s="181">
        <f t="shared" si="22"/>
        <v>-863.59999999999991</v>
      </c>
      <c r="C97" s="229" t="str">
        <f t="shared" si="23"/>
        <v/>
      </c>
      <c r="D97" s="126" t="str">
        <f t="shared" si="24"/>
        <v/>
      </c>
      <c r="E97" s="229" t="str">
        <f t="shared" si="25"/>
        <v/>
      </c>
      <c r="F97" s="229" t="str">
        <f t="shared" si="26"/>
        <v/>
      </c>
      <c r="G97" s="124" t="str">
        <f t="shared" si="27"/>
        <v/>
      </c>
      <c r="H97" s="125" t="str">
        <f t="shared" si="28"/>
        <v/>
      </c>
      <c r="I97" s="125" t="str">
        <f t="shared" si="29"/>
        <v/>
      </c>
      <c r="J97" s="125" t="str">
        <f t="shared" si="30"/>
        <v/>
      </c>
      <c r="K97" s="124" t="str">
        <f t="shared" si="31"/>
        <v/>
      </c>
      <c r="L97" s="124" t="str">
        <f t="shared" si="32"/>
        <v/>
      </c>
      <c r="M97" s="124" t="str">
        <f t="shared" si="33"/>
        <v/>
      </c>
      <c r="N97" s="124" t="str">
        <f t="shared" si="34"/>
        <v/>
      </c>
      <c r="O97" s="124" t="str">
        <f t="shared" si="35"/>
        <v/>
      </c>
      <c r="P97" s="124" t="str">
        <f t="shared" si="36"/>
        <v/>
      </c>
      <c r="Q97" s="124" t="str">
        <f t="shared" si="37"/>
        <v/>
      </c>
      <c r="AA97" s="189">
        <f t="shared" si="17"/>
        <v>-1</v>
      </c>
      <c r="AB97" s="188">
        <f t="shared" si="18"/>
        <v>50</v>
      </c>
      <c r="AC97" s="191">
        <f t="shared" si="19"/>
        <v>-49</v>
      </c>
      <c r="AD97" s="191">
        <f t="shared" si="20"/>
        <v>-52</v>
      </c>
    </row>
    <row r="98" spans="1:30" x14ac:dyDescent="0.2">
      <c r="A98" s="239">
        <f t="shared" si="21"/>
        <v>-35</v>
      </c>
      <c r="B98" s="181">
        <f t="shared" si="22"/>
        <v>-889</v>
      </c>
      <c r="C98" s="229" t="str">
        <f t="shared" si="23"/>
        <v/>
      </c>
      <c r="D98" s="126" t="str">
        <f t="shared" si="24"/>
        <v/>
      </c>
      <c r="E98" s="229" t="str">
        <f t="shared" si="25"/>
        <v/>
      </c>
      <c r="F98" s="229" t="str">
        <f t="shared" si="26"/>
        <v/>
      </c>
      <c r="G98" s="124" t="str">
        <f t="shared" si="27"/>
        <v/>
      </c>
      <c r="H98" s="125" t="str">
        <f t="shared" si="28"/>
        <v/>
      </c>
      <c r="I98" s="125" t="str">
        <f t="shared" si="29"/>
        <v/>
      </c>
      <c r="J98" s="125" t="str">
        <f t="shared" si="30"/>
        <v/>
      </c>
      <c r="K98" s="124" t="str">
        <f t="shared" si="31"/>
        <v/>
      </c>
      <c r="L98" s="124" t="str">
        <f t="shared" si="32"/>
        <v/>
      </c>
      <c r="M98" s="124" t="str">
        <f t="shared" si="33"/>
        <v/>
      </c>
      <c r="N98" s="124" t="str">
        <f t="shared" si="34"/>
        <v/>
      </c>
      <c r="O98" s="124" t="str">
        <f t="shared" si="35"/>
        <v/>
      </c>
      <c r="P98" s="124" t="str">
        <f t="shared" si="36"/>
        <v/>
      </c>
      <c r="Q98" s="124" t="str">
        <f t="shared" si="37"/>
        <v/>
      </c>
      <c r="AA98" s="189">
        <f t="shared" si="17"/>
        <v>-1</v>
      </c>
      <c r="AB98" s="188">
        <f t="shared" si="18"/>
        <v>51</v>
      </c>
      <c r="AC98" s="191">
        <f t="shared" si="19"/>
        <v>-50</v>
      </c>
      <c r="AD98" s="191">
        <f t="shared" si="20"/>
        <v>-53</v>
      </c>
    </row>
    <row r="99" spans="1:30" x14ac:dyDescent="0.2">
      <c r="A99" s="239">
        <f t="shared" si="21"/>
        <v>-36</v>
      </c>
      <c r="B99" s="181">
        <f t="shared" si="22"/>
        <v>-914.4</v>
      </c>
      <c r="C99" s="229" t="str">
        <f t="shared" si="23"/>
        <v/>
      </c>
      <c r="D99" s="126" t="str">
        <f t="shared" si="24"/>
        <v/>
      </c>
      <c r="E99" s="229" t="str">
        <f t="shared" si="25"/>
        <v/>
      </c>
      <c r="F99" s="229" t="str">
        <f t="shared" si="26"/>
        <v/>
      </c>
      <c r="G99" s="124" t="str">
        <f t="shared" si="27"/>
        <v/>
      </c>
      <c r="H99" s="125" t="str">
        <f t="shared" si="28"/>
        <v/>
      </c>
      <c r="I99" s="125" t="str">
        <f t="shared" si="29"/>
        <v/>
      </c>
      <c r="J99" s="125" t="str">
        <f t="shared" si="30"/>
        <v/>
      </c>
      <c r="K99" s="124" t="str">
        <f t="shared" si="31"/>
        <v/>
      </c>
      <c r="L99" s="124" t="str">
        <f t="shared" si="32"/>
        <v/>
      </c>
      <c r="M99" s="124" t="str">
        <f t="shared" si="33"/>
        <v/>
      </c>
      <c r="N99" s="124" t="str">
        <f t="shared" si="34"/>
        <v/>
      </c>
      <c r="O99" s="124" t="str">
        <f t="shared" si="35"/>
        <v/>
      </c>
      <c r="P99" s="124" t="str">
        <f t="shared" si="36"/>
        <v/>
      </c>
      <c r="Q99" s="124" t="str">
        <f t="shared" si="37"/>
        <v/>
      </c>
      <c r="AA99" s="189">
        <f t="shared" si="17"/>
        <v>-1</v>
      </c>
      <c r="AB99" s="188">
        <f t="shared" si="18"/>
        <v>52</v>
      </c>
      <c r="AC99" s="191">
        <f t="shared" si="19"/>
        <v>-51</v>
      </c>
      <c r="AD99" s="191">
        <f t="shared" si="20"/>
        <v>-54</v>
      </c>
    </row>
    <row r="100" spans="1:30" x14ac:dyDescent="0.2">
      <c r="A100" s="239">
        <f t="shared" si="21"/>
        <v>-37</v>
      </c>
      <c r="B100" s="181">
        <f t="shared" si="22"/>
        <v>-939.8</v>
      </c>
      <c r="C100" s="229" t="str">
        <f t="shared" si="23"/>
        <v/>
      </c>
      <c r="D100" s="126" t="str">
        <f t="shared" si="24"/>
        <v/>
      </c>
      <c r="E100" s="229" t="str">
        <f t="shared" si="25"/>
        <v/>
      </c>
      <c r="F100" s="229" t="str">
        <f t="shared" si="26"/>
        <v/>
      </c>
      <c r="G100" s="124" t="str">
        <f t="shared" si="27"/>
        <v/>
      </c>
      <c r="H100" s="125" t="str">
        <f t="shared" si="28"/>
        <v/>
      </c>
      <c r="I100" s="125" t="str">
        <f t="shared" si="29"/>
        <v/>
      </c>
      <c r="J100" s="125" t="str">
        <f t="shared" si="30"/>
        <v/>
      </c>
      <c r="K100" s="124" t="str">
        <f t="shared" si="31"/>
        <v/>
      </c>
      <c r="L100" s="124" t="str">
        <f t="shared" si="32"/>
        <v/>
      </c>
      <c r="M100" s="124" t="str">
        <f t="shared" si="33"/>
        <v/>
      </c>
      <c r="N100" s="124" t="str">
        <f t="shared" si="34"/>
        <v/>
      </c>
      <c r="O100" s="124" t="str">
        <f t="shared" si="35"/>
        <v/>
      </c>
      <c r="P100" s="124" t="str">
        <f t="shared" si="36"/>
        <v/>
      </c>
      <c r="Q100" s="124" t="str">
        <f t="shared" si="37"/>
        <v/>
      </c>
      <c r="AA100" s="189">
        <f t="shared" ref="AA100:AA163" si="38">IF(AND(AA99&gt;=1,AA99&lt;12),AA99+1,IF(AC100=0,1,IF(AA99=12,AA99+0.5,-1)))</f>
        <v>-1</v>
      </c>
      <c r="AB100" s="188">
        <f t="shared" ref="AB100:AB163" si="39">IF(AB99&gt;=1,AB99+1,IF(AC100=0,1,-1))</f>
        <v>53</v>
      </c>
      <c r="AC100" s="191">
        <f t="shared" si="19"/>
        <v>-52</v>
      </c>
      <c r="AD100" s="191">
        <f t="shared" si="20"/>
        <v>-55</v>
      </c>
    </row>
    <row r="101" spans="1:30" x14ac:dyDescent="0.2">
      <c r="A101" s="239">
        <f t="shared" si="21"/>
        <v>-38</v>
      </c>
      <c r="B101" s="181">
        <f t="shared" si="22"/>
        <v>-965.19999999999993</v>
      </c>
      <c r="C101" s="229" t="str">
        <f t="shared" si="23"/>
        <v/>
      </c>
      <c r="D101" s="126" t="str">
        <f t="shared" si="24"/>
        <v/>
      </c>
      <c r="E101" s="229" t="str">
        <f t="shared" si="25"/>
        <v/>
      </c>
      <c r="F101" s="229" t="str">
        <f t="shared" si="26"/>
        <v/>
      </c>
      <c r="G101" s="124" t="str">
        <f t="shared" si="27"/>
        <v/>
      </c>
      <c r="H101" s="125" t="str">
        <f t="shared" si="28"/>
        <v/>
      </c>
      <c r="I101" s="125" t="str">
        <f t="shared" si="29"/>
        <v/>
      </c>
      <c r="J101" s="125" t="str">
        <f t="shared" si="30"/>
        <v/>
      </c>
      <c r="K101" s="124" t="str">
        <f t="shared" si="31"/>
        <v/>
      </c>
      <c r="L101" s="124" t="str">
        <f t="shared" si="32"/>
        <v/>
      </c>
      <c r="M101" s="124" t="str">
        <f t="shared" si="33"/>
        <v/>
      </c>
      <c r="N101" s="124" t="str">
        <f t="shared" si="34"/>
        <v/>
      </c>
      <c r="O101" s="124" t="str">
        <f t="shared" si="35"/>
        <v/>
      </c>
      <c r="P101" s="124" t="str">
        <f t="shared" si="36"/>
        <v/>
      </c>
      <c r="Q101" s="124" t="str">
        <f t="shared" si="37"/>
        <v/>
      </c>
      <c r="AA101" s="189">
        <f t="shared" si="38"/>
        <v>-1</v>
      </c>
      <c r="AB101" s="188">
        <f t="shared" si="39"/>
        <v>54</v>
      </c>
      <c r="AC101" s="191">
        <f t="shared" ref="AC101:AC164" si="40">AC100-1</f>
        <v>-53</v>
      </c>
      <c r="AD101" s="191">
        <f t="shared" ref="AD101:AD164" si="41">AD100-1</f>
        <v>-56</v>
      </c>
    </row>
    <row r="102" spans="1:30" x14ac:dyDescent="0.2">
      <c r="A102" s="239">
        <f t="shared" si="21"/>
        <v>-39</v>
      </c>
      <c r="B102" s="181">
        <f t="shared" si="22"/>
        <v>-990.59999999999991</v>
      </c>
      <c r="C102" s="229" t="str">
        <f t="shared" si="23"/>
        <v/>
      </c>
      <c r="D102" s="126" t="str">
        <f t="shared" si="24"/>
        <v/>
      </c>
      <c r="E102" s="229" t="str">
        <f t="shared" si="25"/>
        <v/>
      </c>
      <c r="F102" s="229" t="str">
        <f t="shared" si="26"/>
        <v/>
      </c>
      <c r="G102" s="124" t="str">
        <f t="shared" si="27"/>
        <v/>
      </c>
      <c r="H102" s="125" t="str">
        <f t="shared" si="28"/>
        <v/>
      </c>
      <c r="I102" s="125" t="str">
        <f t="shared" si="29"/>
        <v/>
      </c>
      <c r="J102" s="125" t="str">
        <f t="shared" si="30"/>
        <v/>
      </c>
      <c r="K102" s="124" t="str">
        <f t="shared" si="31"/>
        <v/>
      </c>
      <c r="L102" s="124" t="str">
        <f t="shared" si="32"/>
        <v/>
      </c>
      <c r="M102" s="124" t="str">
        <f t="shared" si="33"/>
        <v/>
      </c>
      <c r="N102" s="124" t="str">
        <f t="shared" si="34"/>
        <v/>
      </c>
      <c r="O102" s="124" t="str">
        <f t="shared" si="35"/>
        <v/>
      </c>
      <c r="P102" s="124" t="str">
        <f t="shared" si="36"/>
        <v/>
      </c>
      <c r="Q102" s="124" t="str">
        <f t="shared" si="37"/>
        <v/>
      </c>
      <c r="AA102" s="189">
        <f t="shared" si="38"/>
        <v>-1</v>
      </c>
      <c r="AB102" s="188">
        <f t="shared" si="39"/>
        <v>55</v>
      </c>
      <c r="AC102" s="191">
        <f t="shared" si="40"/>
        <v>-54</v>
      </c>
      <c r="AD102" s="191">
        <f t="shared" si="41"/>
        <v>-57</v>
      </c>
    </row>
    <row r="103" spans="1:30" x14ac:dyDescent="0.2">
      <c r="A103" s="239">
        <f t="shared" si="21"/>
        <v>-40</v>
      </c>
      <c r="B103" s="181">
        <f t="shared" si="22"/>
        <v>-1016</v>
      </c>
      <c r="C103" s="229" t="str">
        <f t="shared" si="23"/>
        <v/>
      </c>
      <c r="D103" s="126" t="str">
        <f t="shared" si="24"/>
        <v/>
      </c>
      <c r="E103" s="229" t="str">
        <f t="shared" si="25"/>
        <v/>
      </c>
      <c r="F103" s="229" t="str">
        <f t="shared" si="26"/>
        <v/>
      </c>
      <c r="G103" s="124" t="str">
        <f t="shared" si="27"/>
        <v/>
      </c>
      <c r="H103" s="125" t="str">
        <f t="shared" si="28"/>
        <v/>
      </c>
      <c r="I103" s="125" t="str">
        <f t="shared" si="29"/>
        <v/>
      </c>
      <c r="J103" s="125" t="str">
        <f t="shared" si="30"/>
        <v/>
      </c>
      <c r="K103" s="124" t="str">
        <f t="shared" si="31"/>
        <v/>
      </c>
      <c r="L103" s="124" t="str">
        <f t="shared" si="32"/>
        <v/>
      </c>
      <c r="M103" s="124" t="str">
        <f t="shared" si="33"/>
        <v/>
      </c>
      <c r="N103" s="124" t="str">
        <f t="shared" si="34"/>
        <v/>
      </c>
      <c r="O103" s="124" t="str">
        <f t="shared" si="35"/>
        <v/>
      </c>
      <c r="P103" s="124" t="str">
        <f t="shared" si="36"/>
        <v/>
      </c>
      <c r="Q103" s="124" t="str">
        <f t="shared" si="37"/>
        <v/>
      </c>
      <c r="AA103" s="189">
        <f t="shared" si="38"/>
        <v>-1</v>
      </c>
      <c r="AB103" s="188">
        <f t="shared" si="39"/>
        <v>56</v>
      </c>
      <c r="AC103" s="191">
        <f t="shared" si="40"/>
        <v>-55</v>
      </c>
      <c r="AD103" s="191">
        <f t="shared" si="41"/>
        <v>-58</v>
      </c>
    </row>
    <row r="104" spans="1:30" x14ac:dyDescent="0.2">
      <c r="A104" s="239">
        <f t="shared" si="21"/>
        <v>-41</v>
      </c>
      <c r="B104" s="181">
        <f t="shared" si="22"/>
        <v>-1041.3999999999999</v>
      </c>
      <c r="C104" s="229" t="str">
        <f t="shared" si="23"/>
        <v/>
      </c>
      <c r="D104" s="126" t="str">
        <f t="shared" si="24"/>
        <v/>
      </c>
      <c r="E104" s="229" t="str">
        <f t="shared" si="25"/>
        <v/>
      </c>
      <c r="F104" s="229" t="str">
        <f t="shared" si="26"/>
        <v/>
      </c>
      <c r="G104" s="124" t="str">
        <f t="shared" si="27"/>
        <v/>
      </c>
      <c r="H104" s="125" t="str">
        <f t="shared" si="28"/>
        <v/>
      </c>
      <c r="I104" s="125" t="str">
        <f t="shared" si="29"/>
        <v/>
      </c>
      <c r="J104" s="125" t="str">
        <f t="shared" si="30"/>
        <v/>
      </c>
      <c r="K104" s="124" t="str">
        <f t="shared" si="31"/>
        <v/>
      </c>
      <c r="L104" s="124" t="str">
        <f t="shared" si="32"/>
        <v/>
      </c>
      <c r="M104" s="124" t="str">
        <f t="shared" si="33"/>
        <v/>
      </c>
      <c r="N104" s="124" t="str">
        <f t="shared" si="34"/>
        <v/>
      </c>
      <c r="O104" s="124" t="str">
        <f t="shared" si="35"/>
        <v/>
      </c>
      <c r="P104" s="124" t="str">
        <f t="shared" si="36"/>
        <v/>
      </c>
      <c r="Q104" s="124" t="str">
        <f t="shared" si="37"/>
        <v/>
      </c>
      <c r="AA104" s="189">
        <f t="shared" si="38"/>
        <v>-1</v>
      </c>
      <c r="AB104" s="188">
        <f t="shared" si="39"/>
        <v>57</v>
      </c>
      <c r="AC104" s="191">
        <f t="shared" si="40"/>
        <v>-56</v>
      </c>
      <c r="AD104" s="191">
        <f t="shared" si="41"/>
        <v>-59</v>
      </c>
    </row>
    <row r="105" spans="1:30" x14ac:dyDescent="0.2">
      <c r="A105" s="239">
        <f t="shared" si="21"/>
        <v>-42</v>
      </c>
      <c r="B105" s="181">
        <f t="shared" si="22"/>
        <v>-1066.8</v>
      </c>
      <c r="C105" s="229" t="str">
        <f t="shared" si="23"/>
        <v/>
      </c>
      <c r="D105" s="126" t="str">
        <f t="shared" si="24"/>
        <v/>
      </c>
      <c r="E105" s="229" t="str">
        <f t="shared" si="25"/>
        <v/>
      </c>
      <c r="F105" s="229" t="str">
        <f t="shared" si="26"/>
        <v/>
      </c>
      <c r="G105" s="124" t="str">
        <f t="shared" si="27"/>
        <v/>
      </c>
      <c r="H105" s="125" t="str">
        <f t="shared" si="28"/>
        <v/>
      </c>
      <c r="I105" s="125" t="str">
        <f t="shared" si="29"/>
        <v/>
      </c>
      <c r="J105" s="125" t="str">
        <f t="shared" si="30"/>
        <v/>
      </c>
      <c r="K105" s="124" t="str">
        <f t="shared" si="31"/>
        <v/>
      </c>
      <c r="L105" s="124" t="str">
        <f t="shared" si="32"/>
        <v/>
      </c>
      <c r="M105" s="124" t="str">
        <f t="shared" si="33"/>
        <v/>
      </c>
      <c r="N105" s="124" t="str">
        <f t="shared" si="34"/>
        <v/>
      </c>
      <c r="O105" s="124" t="str">
        <f t="shared" si="35"/>
        <v/>
      </c>
      <c r="P105" s="124" t="str">
        <f t="shared" si="36"/>
        <v/>
      </c>
      <c r="Q105" s="124" t="str">
        <f t="shared" si="37"/>
        <v/>
      </c>
      <c r="AA105" s="189">
        <f t="shared" si="38"/>
        <v>-1</v>
      </c>
      <c r="AB105" s="188">
        <f t="shared" si="39"/>
        <v>58</v>
      </c>
      <c r="AC105" s="191">
        <f t="shared" si="40"/>
        <v>-57</v>
      </c>
      <c r="AD105" s="191">
        <f t="shared" si="41"/>
        <v>-60</v>
      </c>
    </row>
    <row r="106" spans="1:30" x14ac:dyDescent="0.2">
      <c r="A106" s="239">
        <f t="shared" si="21"/>
        <v>-43</v>
      </c>
      <c r="B106" s="181">
        <f t="shared" si="22"/>
        <v>-1092.2</v>
      </c>
      <c r="C106" s="229" t="str">
        <f t="shared" si="23"/>
        <v/>
      </c>
      <c r="D106" s="126" t="str">
        <f t="shared" si="24"/>
        <v/>
      </c>
      <c r="E106" s="229" t="str">
        <f t="shared" si="25"/>
        <v/>
      </c>
      <c r="F106" s="229" t="str">
        <f t="shared" si="26"/>
        <v/>
      </c>
      <c r="G106" s="124" t="str">
        <f t="shared" si="27"/>
        <v/>
      </c>
      <c r="H106" s="125" t="str">
        <f t="shared" si="28"/>
        <v/>
      </c>
      <c r="I106" s="125" t="str">
        <f t="shared" si="29"/>
        <v/>
      </c>
      <c r="J106" s="125" t="str">
        <f t="shared" si="30"/>
        <v/>
      </c>
      <c r="K106" s="124" t="str">
        <f t="shared" si="31"/>
        <v/>
      </c>
      <c r="L106" s="124" t="str">
        <f t="shared" si="32"/>
        <v/>
      </c>
      <c r="M106" s="124" t="str">
        <f t="shared" si="33"/>
        <v/>
      </c>
      <c r="N106" s="124" t="str">
        <f t="shared" si="34"/>
        <v/>
      </c>
      <c r="O106" s="124" t="str">
        <f t="shared" si="35"/>
        <v/>
      </c>
      <c r="P106" s="124" t="str">
        <f t="shared" si="36"/>
        <v/>
      </c>
      <c r="Q106" s="124" t="str">
        <f t="shared" si="37"/>
        <v/>
      </c>
      <c r="AA106" s="189">
        <f t="shared" si="38"/>
        <v>-1</v>
      </c>
      <c r="AB106" s="188">
        <f t="shared" si="39"/>
        <v>59</v>
      </c>
      <c r="AC106" s="191">
        <f t="shared" si="40"/>
        <v>-58</v>
      </c>
      <c r="AD106" s="191">
        <f t="shared" si="41"/>
        <v>-61</v>
      </c>
    </row>
    <row r="107" spans="1:30" x14ac:dyDescent="0.2">
      <c r="A107" s="239">
        <f t="shared" si="21"/>
        <v>-44</v>
      </c>
      <c r="B107" s="181">
        <f t="shared" si="22"/>
        <v>-1117.5999999999999</v>
      </c>
      <c r="C107" s="229" t="str">
        <f t="shared" si="23"/>
        <v/>
      </c>
      <c r="D107" s="126" t="str">
        <f t="shared" si="24"/>
        <v/>
      </c>
      <c r="E107" s="229" t="str">
        <f t="shared" si="25"/>
        <v/>
      </c>
      <c r="F107" s="229" t="str">
        <f t="shared" si="26"/>
        <v/>
      </c>
      <c r="G107" s="124" t="str">
        <f t="shared" si="27"/>
        <v/>
      </c>
      <c r="H107" s="125" t="str">
        <f t="shared" si="28"/>
        <v/>
      </c>
      <c r="I107" s="125" t="str">
        <f t="shared" si="29"/>
        <v/>
      </c>
      <c r="J107" s="125" t="str">
        <f t="shared" si="30"/>
        <v/>
      </c>
      <c r="K107" s="124" t="str">
        <f t="shared" si="31"/>
        <v/>
      </c>
      <c r="L107" s="124" t="str">
        <f t="shared" si="32"/>
        <v/>
      </c>
      <c r="M107" s="124" t="str">
        <f t="shared" si="33"/>
        <v/>
      </c>
      <c r="N107" s="124" t="str">
        <f t="shared" si="34"/>
        <v/>
      </c>
      <c r="O107" s="124" t="str">
        <f t="shared" si="35"/>
        <v/>
      </c>
      <c r="P107" s="124" t="str">
        <f t="shared" si="36"/>
        <v/>
      </c>
      <c r="Q107" s="124" t="str">
        <f t="shared" si="37"/>
        <v/>
      </c>
      <c r="AA107" s="189">
        <f t="shared" si="38"/>
        <v>-1</v>
      </c>
      <c r="AB107" s="188">
        <f t="shared" si="39"/>
        <v>60</v>
      </c>
      <c r="AC107" s="191">
        <f t="shared" si="40"/>
        <v>-59</v>
      </c>
      <c r="AD107" s="191">
        <f t="shared" si="41"/>
        <v>-62</v>
      </c>
    </row>
    <row r="108" spans="1:30" x14ac:dyDescent="0.2">
      <c r="A108" s="239">
        <f t="shared" si="21"/>
        <v>-45</v>
      </c>
      <c r="B108" s="181">
        <f t="shared" si="22"/>
        <v>-1143</v>
      </c>
      <c r="C108" s="229" t="str">
        <f t="shared" si="23"/>
        <v/>
      </c>
      <c r="D108" s="126" t="str">
        <f t="shared" si="24"/>
        <v/>
      </c>
      <c r="E108" s="229" t="str">
        <f t="shared" si="25"/>
        <v/>
      </c>
      <c r="F108" s="229" t="str">
        <f t="shared" si="26"/>
        <v/>
      </c>
      <c r="G108" s="124" t="str">
        <f t="shared" si="27"/>
        <v/>
      </c>
      <c r="H108" s="125" t="str">
        <f t="shared" si="28"/>
        <v/>
      </c>
      <c r="I108" s="125" t="str">
        <f t="shared" si="29"/>
        <v/>
      </c>
      <c r="J108" s="125" t="str">
        <f t="shared" si="30"/>
        <v/>
      </c>
      <c r="K108" s="124" t="str">
        <f t="shared" si="31"/>
        <v/>
      </c>
      <c r="L108" s="124" t="str">
        <f t="shared" si="32"/>
        <v/>
      </c>
      <c r="M108" s="124" t="str">
        <f t="shared" si="33"/>
        <v/>
      </c>
      <c r="N108" s="124" t="str">
        <f t="shared" si="34"/>
        <v/>
      </c>
      <c r="O108" s="124" t="str">
        <f t="shared" si="35"/>
        <v/>
      </c>
      <c r="P108" s="124" t="str">
        <f t="shared" si="36"/>
        <v/>
      </c>
      <c r="Q108" s="124" t="str">
        <f t="shared" si="37"/>
        <v/>
      </c>
      <c r="AA108" s="189">
        <f t="shared" si="38"/>
        <v>-1</v>
      </c>
      <c r="AB108" s="188">
        <f t="shared" si="39"/>
        <v>61</v>
      </c>
      <c r="AC108" s="191">
        <f t="shared" si="40"/>
        <v>-60</v>
      </c>
      <c r="AD108" s="191">
        <f t="shared" si="41"/>
        <v>-63</v>
      </c>
    </row>
    <row r="109" spans="1:30" x14ac:dyDescent="0.2">
      <c r="A109" s="239">
        <f t="shared" si="21"/>
        <v>-46</v>
      </c>
      <c r="B109" s="181">
        <f t="shared" si="22"/>
        <v>-1168.3999999999999</v>
      </c>
      <c r="C109" s="229" t="str">
        <f t="shared" si="23"/>
        <v/>
      </c>
      <c r="D109" s="126" t="str">
        <f t="shared" si="24"/>
        <v/>
      </c>
      <c r="E109" s="229" t="str">
        <f t="shared" si="25"/>
        <v/>
      </c>
      <c r="F109" s="229" t="str">
        <f t="shared" si="26"/>
        <v/>
      </c>
      <c r="G109" s="124" t="str">
        <f t="shared" si="27"/>
        <v/>
      </c>
      <c r="H109" s="125" t="str">
        <f t="shared" si="28"/>
        <v/>
      </c>
      <c r="I109" s="125" t="str">
        <f t="shared" si="29"/>
        <v/>
      </c>
      <c r="J109" s="125" t="str">
        <f t="shared" si="30"/>
        <v/>
      </c>
      <c r="K109" s="124" t="str">
        <f t="shared" si="31"/>
        <v/>
      </c>
      <c r="L109" s="124" t="str">
        <f t="shared" si="32"/>
        <v/>
      </c>
      <c r="M109" s="124" t="str">
        <f t="shared" si="33"/>
        <v/>
      </c>
      <c r="N109" s="124" t="str">
        <f t="shared" si="34"/>
        <v/>
      </c>
      <c r="O109" s="124" t="str">
        <f t="shared" si="35"/>
        <v/>
      </c>
      <c r="P109" s="124" t="str">
        <f t="shared" si="36"/>
        <v/>
      </c>
      <c r="Q109" s="124" t="str">
        <f t="shared" si="37"/>
        <v/>
      </c>
      <c r="AA109" s="189">
        <f t="shared" si="38"/>
        <v>-1</v>
      </c>
      <c r="AB109" s="188">
        <f t="shared" si="39"/>
        <v>62</v>
      </c>
      <c r="AC109" s="191">
        <f t="shared" si="40"/>
        <v>-61</v>
      </c>
      <c r="AD109" s="191">
        <f t="shared" si="41"/>
        <v>-64</v>
      </c>
    </row>
    <row r="110" spans="1:30" x14ac:dyDescent="0.2">
      <c r="A110" s="239">
        <f t="shared" si="21"/>
        <v>-47</v>
      </c>
      <c r="B110" s="181">
        <f t="shared" si="22"/>
        <v>-1193.8</v>
      </c>
      <c r="C110" s="229" t="str">
        <f t="shared" si="23"/>
        <v/>
      </c>
      <c r="D110" s="126" t="str">
        <f t="shared" si="24"/>
        <v/>
      </c>
      <c r="E110" s="229" t="str">
        <f t="shared" si="25"/>
        <v/>
      </c>
      <c r="F110" s="229" t="str">
        <f t="shared" si="26"/>
        <v/>
      </c>
      <c r="G110" s="124" t="str">
        <f t="shared" si="27"/>
        <v/>
      </c>
      <c r="H110" s="125" t="str">
        <f t="shared" si="28"/>
        <v/>
      </c>
      <c r="I110" s="125" t="str">
        <f t="shared" si="29"/>
        <v/>
      </c>
      <c r="J110" s="125" t="str">
        <f t="shared" si="30"/>
        <v/>
      </c>
      <c r="K110" s="124" t="str">
        <f t="shared" si="31"/>
        <v/>
      </c>
      <c r="L110" s="124" t="str">
        <f t="shared" si="32"/>
        <v/>
      </c>
      <c r="M110" s="124" t="str">
        <f t="shared" si="33"/>
        <v/>
      </c>
      <c r="N110" s="124" t="str">
        <f t="shared" si="34"/>
        <v/>
      </c>
      <c r="O110" s="124" t="str">
        <f t="shared" si="35"/>
        <v/>
      </c>
      <c r="P110" s="124" t="str">
        <f t="shared" si="36"/>
        <v/>
      </c>
      <c r="Q110" s="124" t="str">
        <f t="shared" si="37"/>
        <v/>
      </c>
      <c r="AA110" s="189">
        <f t="shared" si="38"/>
        <v>-1</v>
      </c>
      <c r="AB110" s="188">
        <f t="shared" si="39"/>
        <v>63</v>
      </c>
      <c r="AC110" s="191">
        <f t="shared" si="40"/>
        <v>-62</v>
      </c>
      <c r="AD110" s="191">
        <f t="shared" si="41"/>
        <v>-65</v>
      </c>
    </row>
    <row r="111" spans="1:30" x14ac:dyDescent="0.2">
      <c r="A111" s="239">
        <f t="shared" si="21"/>
        <v>-48</v>
      </c>
      <c r="B111" s="181">
        <f t="shared" si="22"/>
        <v>-1219.1999999999998</v>
      </c>
      <c r="C111" s="229" t="str">
        <f t="shared" si="23"/>
        <v/>
      </c>
      <c r="D111" s="126" t="str">
        <f t="shared" si="24"/>
        <v/>
      </c>
      <c r="E111" s="229" t="str">
        <f t="shared" si="25"/>
        <v/>
      </c>
      <c r="F111" s="229" t="str">
        <f t="shared" si="26"/>
        <v/>
      </c>
      <c r="G111" s="124" t="str">
        <f t="shared" si="27"/>
        <v/>
      </c>
      <c r="H111" s="125" t="str">
        <f t="shared" si="28"/>
        <v/>
      </c>
      <c r="I111" s="125" t="str">
        <f t="shared" si="29"/>
        <v/>
      </c>
      <c r="J111" s="125" t="str">
        <f t="shared" si="30"/>
        <v/>
      </c>
      <c r="K111" s="124" t="str">
        <f t="shared" si="31"/>
        <v/>
      </c>
      <c r="L111" s="124" t="str">
        <f t="shared" si="32"/>
        <v/>
      </c>
      <c r="M111" s="124" t="str">
        <f t="shared" si="33"/>
        <v/>
      </c>
      <c r="N111" s="124" t="str">
        <f t="shared" si="34"/>
        <v/>
      </c>
      <c r="O111" s="124" t="str">
        <f t="shared" si="35"/>
        <v/>
      </c>
      <c r="P111" s="124" t="str">
        <f t="shared" si="36"/>
        <v/>
      </c>
      <c r="Q111" s="124" t="str">
        <f t="shared" si="37"/>
        <v/>
      </c>
      <c r="AA111" s="189">
        <f t="shared" si="38"/>
        <v>-1</v>
      </c>
      <c r="AB111" s="188">
        <f t="shared" si="39"/>
        <v>64</v>
      </c>
      <c r="AC111" s="191">
        <f t="shared" si="40"/>
        <v>-63</v>
      </c>
      <c r="AD111" s="191">
        <f t="shared" si="41"/>
        <v>-66</v>
      </c>
    </row>
    <row r="112" spans="1:30" x14ac:dyDescent="0.2">
      <c r="A112" s="239">
        <f t="shared" si="21"/>
        <v>-49</v>
      </c>
      <c r="B112" s="181">
        <f t="shared" si="22"/>
        <v>-1244.5999999999999</v>
      </c>
      <c r="C112" s="229" t="str">
        <f t="shared" si="23"/>
        <v/>
      </c>
      <c r="D112" s="126" t="str">
        <f t="shared" si="24"/>
        <v/>
      </c>
      <c r="E112" s="229" t="str">
        <f t="shared" si="25"/>
        <v/>
      </c>
      <c r="F112" s="229" t="str">
        <f t="shared" si="26"/>
        <v/>
      </c>
      <c r="G112" s="124" t="str">
        <f t="shared" si="27"/>
        <v/>
      </c>
      <c r="H112" s="125" t="str">
        <f t="shared" si="28"/>
        <v/>
      </c>
      <c r="I112" s="125" t="str">
        <f t="shared" si="29"/>
        <v/>
      </c>
      <c r="J112" s="125" t="str">
        <f t="shared" si="30"/>
        <v/>
      </c>
      <c r="K112" s="124" t="str">
        <f t="shared" si="31"/>
        <v/>
      </c>
      <c r="L112" s="124" t="str">
        <f t="shared" si="32"/>
        <v/>
      </c>
      <c r="M112" s="124" t="str">
        <f t="shared" si="33"/>
        <v/>
      </c>
      <c r="N112" s="124" t="str">
        <f t="shared" si="34"/>
        <v/>
      </c>
      <c r="O112" s="124" t="str">
        <f t="shared" si="35"/>
        <v/>
      </c>
      <c r="P112" s="124" t="str">
        <f t="shared" si="36"/>
        <v/>
      </c>
      <c r="Q112" s="124" t="str">
        <f t="shared" si="37"/>
        <v/>
      </c>
      <c r="AA112" s="189">
        <f t="shared" si="38"/>
        <v>-1</v>
      </c>
      <c r="AB112" s="188">
        <f t="shared" si="39"/>
        <v>65</v>
      </c>
      <c r="AC112" s="191">
        <f t="shared" si="40"/>
        <v>-64</v>
      </c>
      <c r="AD112" s="191">
        <f t="shared" si="41"/>
        <v>-67</v>
      </c>
    </row>
    <row r="113" spans="1:30" x14ac:dyDescent="0.2">
      <c r="A113" s="239">
        <f t="shared" si="21"/>
        <v>-50</v>
      </c>
      <c r="B113" s="181">
        <f t="shared" si="22"/>
        <v>-1270</v>
      </c>
      <c r="C113" s="229" t="str">
        <f t="shared" si="23"/>
        <v/>
      </c>
      <c r="D113" s="126" t="str">
        <f t="shared" si="24"/>
        <v/>
      </c>
      <c r="E113" s="229" t="str">
        <f t="shared" si="25"/>
        <v/>
      </c>
      <c r="F113" s="229" t="str">
        <f t="shared" si="26"/>
        <v/>
      </c>
      <c r="G113" s="124" t="str">
        <f t="shared" si="27"/>
        <v/>
      </c>
      <c r="H113" s="125" t="str">
        <f t="shared" si="28"/>
        <v/>
      </c>
      <c r="I113" s="125" t="str">
        <f t="shared" si="29"/>
        <v/>
      </c>
      <c r="J113" s="125" t="str">
        <f t="shared" si="30"/>
        <v/>
      </c>
      <c r="K113" s="124" t="str">
        <f t="shared" si="31"/>
        <v/>
      </c>
      <c r="L113" s="124" t="str">
        <f t="shared" si="32"/>
        <v/>
      </c>
      <c r="M113" s="124" t="str">
        <f t="shared" si="33"/>
        <v/>
      </c>
      <c r="N113" s="124" t="str">
        <f t="shared" si="34"/>
        <v/>
      </c>
      <c r="O113" s="124" t="str">
        <f t="shared" si="35"/>
        <v/>
      </c>
      <c r="P113" s="124" t="str">
        <f t="shared" si="36"/>
        <v/>
      </c>
      <c r="Q113" s="124" t="str">
        <f t="shared" si="37"/>
        <v/>
      </c>
      <c r="AA113" s="189">
        <f t="shared" si="38"/>
        <v>-1</v>
      </c>
      <c r="AB113" s="188">
        <f t="shared" si="39"/>
        <v>66</v>
      </c>
      <c r="AC113" s="191">
        <f t="shared" si="40"/>
        <v>-65</v>
      </c>
      <c r="AD113" s="191">
        <f t="shared" si="41"/>
        <v>-68</v>
      </c>
    </row>
    <row r="114" spans="1:30" x14ac:dyDescent="0.2">
      <c r="A114" s="239">
        <f t="shared" si="21"/>
        <v>-51</v>
      </c>
      <c r="B114" s="181">
        <f t="shared" si="22"/>
        <v>-1295.3999999999999</v>
      </c>
      <c r="C114" s="229" t="str">
        <f t="shared" si="23"/>
        <v/>
      </c>
      <c r="D114" s="126" t="str">
        <f t="shared" si="24"/>
        <v/>
      </c>
      <c r="E114" s="229" t="str">
        <f t="shared" si="25"/>
        <v/>
      </c>
      <c r="F114" s="229" t="str">
        <f t="shared" si="26"/>
        <v/>
      </c>
      <c r="G114" s="124" t="str">
        <f t="shared" si="27"/>
        <v/>
      </c>
      <c r="H114" s="125" t="str">
        <f t="shared" si="28"/>
        <v/>
      </c>
      <c r="I114" s="125" t="str">
        <f t="shared" si="29"/>
        <v/>
      </c>
      <c r="J114" s="125" t="str">
        <f t="shared" si="30"/>
        <v/>
      </c>
      <c r="K114" s="124" t="str">
        <f t="shared" si="31"/>
        <v/>
      </c>
      <c r="L114" s="124" t="str">
        <f t="shared" si="32"/>
        <v/>
      </c>
      <c r="M114" s="124" t="str">
        <f t="shared" si="33"/>
        <v/>
      </c>
      <c r="N114" s="124" t="str">
        <f t="shared" si="34"/>
        <v/>
      </c>
      <c r="O114" s="124" t="str">
        <f t="shared" si="35"/>
        <v/>
      </c>
      <c r="P114" s="124" t="str">
        <f t="shared" si="36"/>
        <v/>
      </c>
      <c r="Q114" s="124" t="str">
        <f t="shared" si="37"/>
        <v/>
      </c>
      <c r="AA114" s="189">
        <f t="shared" si="38"/>
        <v>-1</v>
      </c>
      <c r="AB114" s="188">
        <f t="shared" si="39"/>
        <v>67</v>
      </c>
      <c r="AC114" s="191">
        <f t="shared" si="40"/>
        <v>-66</v>
      </c>
      <c r="AD114" s="191">
        <f t="shared" si="41"/>
        <v>-69</v>
      </c>
    </row>
    <row r="115" spans="1:30" x14ac:dyDescent="0.2">
      <c r="A115" s="239">
        <f t="shared" si="21"/>
        <v>-52</v>
      </c>
      <c r="B115" s="181">
        <f t="shared" si="22"/>
        <v>-1320.8</v>
      </c>
      <c r="C115" s="229" t="str">
        <f t="shared" si="23"/>
        <v/>
      </c>
      <c r="D115" s="126" t="str">
        <f t="shared" si="24"/>
        <v/>
      </c>
      <c r="E115" s="229" t="str">
        <f t="shared" si="25"/>
        <v/>
      </c>
      <c r="F115" s="229" t="str">
        <f t="shared" si="26"/>
        <v/>
      </c>
      <c r="G115" s="124" t="str">
        <f t="shared" si="27"/>
        <v/>
      </c>
      <c r="H115" s="125" t="str">
        <f t="shared" si="28"/>
        <v/>
      </c>
      <c r="I115" s="125" t="str">
        <f t="shared" si="29"/>
        <v/>
      </c>
      <c r="J115" s="125" t="str">
        <f t="shared" si="30"/>
        <v/>
      </c>
      <c r="K115" s="124" t="str">
        <f t="shared" si="31"/>
        <v/>
      </c>
      <c r="L115" s="124" t="str">
        <f t="shared" si="32"/>
        <v/>
      </c>
      <c r="M115" s="124" t="str">
        <f t="shared" si="33"/>
        <v/>
      </c>
      <c r="N115" s="124" t="str">
        <f t="shared" si="34"/>
        <v/>
      </c>
      <c r="O115" s="124" t="str">
        <f t="shared" si="35"/>
        <v/>
      </c>
      <c r="P115" s="124" t="str">
        <f t="shared" si="36"/>
        <v/>
      </c>
      <c r="Q115" s="124" t="str">
        <f t="shared" si="37"/>
        <v/>
      </c>
      <c r="AA115" s="189">
        <f t="shared" si="38"/>
        <v>-1</v>
      </c>
      <c r="AB115" s="188">
        <f t="shared" si="39"/>
        <v>68</v>
      </c>
      <c r="AC115" s="191">
        <f t="shared" si="40"/>
        <v>-67</v>
      </c>
      <c r="AD115" s="191">
        <f t="shared" si="41"/>
        <v>-70</v>
      </c>
    </row>
    <row r="116" spans="1:30" x14ac:dyDescent="0.2">
      <c r="A116" s="239">
        <f t="shared" si="21"/>
        <v>-53</v>
      </c>
      <c r="B116" s="181">
        <f t="shared" si="22"/>
        <v>-1346.1999999999998</v>
      </c>
      <c r="C116" s="229" t="str">
        <f t="shared" si="23"/>
        <v/>
      </c>
      <c r="D116" s="126" t="str">
        <f t="shared" si="24"/>
        <v/>
      </c>
      <c r="E116" s="229" t="str">
        <f t="shared" si="25"/>
        <v/>
      </c>
      <c r="F116" s="229" t="str">
        <f t="shared" si="26"/>
        <v/>
      </c>
      <c r="G116" s="124" t="str">
        <f t="shared" si="27"/>
        <v/>
      </c>
      <c r="H116" s="125" t="str">
        <f t="shared" si="28"/>
        <v/>
      </c>
      <c r="I116" s="125" t="str">
        <f t="shared" si="29"/>
        <v/>
      </c>
      <c r="J116" s="125" t="str">
        <f t="shared" si="30"/>
        <v/>
      </c>
      <c r="K116" s="124" t="str">
        <f t="shared" si="31"/>
        <v/>
      </c>
      <c r="L116" s="124" t="str">
        <f t="shared" si="32"/>
        <v/>
      </c>
      <c r="M116" s="124" t="str">
        <f t="shared" si="33"/>
        <v/>
      </c>
      <c r="N116" s="124" t="str">
        <f t="shared" si="34"/>
        <v/>
      </c>
      <c r="O116" s="124" t="str">
        <f t="shared" si="35"/>
        <v/>
      </c>
      <c r="P116" s="124" t="str">
        <f t="shared" si="36"/>
        <v/>
      </c>
      <c r="Q116" s="124" t="str">
        <f t="shared" si="37"/>
        <v/>
      </c>
      <c r="AA116" s="189">
        <f t="shared" si="38"/>
        <v>-1</v>
      </c>
      <c r="AB116" s="188">
        <f t="shared" si="39"/>
        <v>69</v>
      </c>
      <c r="AC116" s="191">
        <f t="shared" si="40"/>
        <v>-68</v>
      </c>
      <c r="AD116" s="191">
        <f t="shared" si="41"/>
        <v>-71</v>
      </c>
    </row>
    <row r="117" spans="1:30" x14ac:dyDescent="0.2">
      <c r="A117" s="239">
        <f t="shared" si="21"/>
        <v>-54</v>
      </c>
      <c r="B117" s="181">
        <f t="shared" si="22"/>
        <v>-1371.6</v>
      </c>
      <c r="C117" s="229" t="str">
        <f t="shared" si="23"/>
        <v/>
      </c>
      <c r="D117" s="126" t="str">
        <f t="shared" si="24"/>
        <v/>
      </c>
      <c r="E117" s="229" t="str">
        <f t="shared" si="25"/>
        <v/>
      </c>
      <c r="F117" s="229" t="str">
        <f t="shared" si="26"/>
        <v/>
      </c>
      <c r="G117" s="124" t="str">
        <f t="shared" si="27"/>
        <v/>
      </c>
      <c r="H117" s="125" t="str">
        <f t="shared" si="28"/>
        <v/>
      </c>
      <c r="I117" s="125" t="str">
        <f t="shared" si="29"/>
        <v/>
      </c>
      <c r="J117" s="125" t="str">
        <f t="shared" si="30"/>
        <v/>
      </c>
      <c r="K117" s="124" t="str">
        <f t="shared" si="31"/>
        <v/>
      </c>
      <c r="L117" s="124" t="str">
        <f t="shared" si="32"/>
        <v/>
      </c>
      <c r="M117" s="124" t="str">
        <f t="shared" si="33"/>
        <v/>
      </c>
      <c r="N117" s="124" t="str">
        <f t="shared" si="34"/>
        <v/>
      </c>
      <c r="O117" s="124" t="str">
        <f t="shared" si="35"/>
        <v/>
      </c>
      <c r="P117" s="124" t="str">
        <f t="shared" si="36"/>
        <v/>
      </c>
      <c r="Q117" s="124" t="str">
        <f t="shared" si="37"/>
        <v/>
      </c>
      <c r="AA117" s="189">
        <f t="shared" si="38"/>
        <v>-1</v>
      </c>
      <c r="AB117" s="188">
        <f t="shared" si="39"/>
        <v>70</v>
      </c>
      <c r="AC117" s="191">
        <f t="shared" si="40"/>
        <v>-69</v>
      </c>
      <c r="AD117" s="191">
        <f t="shared" si="41"/>
        <v>-72</v>
      </c>
    </row>
    <row r="118" spans="1:30" x14ac:dyDescent="0.2">
      <c r="A118" s="239">
        <f t="shared" si="21"/>
        <v>-55</v>
      </c>
      <c r="B118" s="181">
        <f t="shared" si="22"/>
        <v>-1397</v>
      </c>
      <c r="C118" s="229" t="str">
        <f t="shared" si="23"/>
        <v/>
      </c>
      <c r="D118" s="126" t="str">
        <f t="shared" si="24"/>
        <v/>
      </c>
      <c r="E118" s="229" t="str">
        <f t="shared" si="25"/>
        <v/>
      </c>
      <c r="F118" s="229" t="str">
        <f t="shared" si="26"/>
        <v/>
      </c>
      <c r="G118" s="124" t="str">
        <f t="shared" si="27"/>
        <v/>
      </c>
      <c r="H118" s="125" t="str">
        <f t="shared" si="28"/>
        <v/>
      </c>
      <c r="I118" s="125" t="str">
        <f t="shared" si="29"/>
        <v/>
      </c>
      <c r="J118" s="125" t="str">
        <f t="shared" si="30"/>
        <v/>
      </c>
      <c r="K118" s="124" t="str">
        <f t="shared" si="31"/>
        <v/>
      </c>
      <c r="L118" s="124" t="str">
        <f t="shared" si="32"/>
        <v/>
      </c>
      <c r="M118" s="124" t="str">
        <f t="shared" si="33"/>
        <v/>
      </c>
      <c r="N118" s="124" t="str">
        <f t="shared" si="34"/>
        <v/>
      </c>
      <c r="O118" s="124" t="str">
        <f t="shared" si="35"/>
        <v/>
      </c>
      <c r="P118" s="124" t="str">
        <f t="shared" si="36"/>
        <v/>
      </c>
      <c r="Q118" s="124" t="str">
        <f t="shared" si="37"/>
        <v/>
      </c>
      <c r="AA118" s="189">
        <f t="shared" si="38"/>
        <v>-1</v>
      </c>
      <c r="AB118" s="188">
        <f t="shared" si="39"/>
        <v>71</v>
      </c>
      <c r="AC118" s="191">
        <f t="shared" si="40"/>
        <v>-70</v>
      </c>
      <c r="AD118" s="191">
        <f t="shared" si="41"/>
        <v>-73</v>
      </c>
    </row>
    <row r="119" spans="1:30" x14ac:dyDescent="0.2">
      <c r="A119" s="239">
        <f t="shared" si="21"/>
        <v>-56</v>
      </c>
      <c r="B119" s="181">
        <f t="shared" si="22"/>
        <v>-1422.3999999999999</v>
      </c>
      <c r="C119" s="229" t="str">
        <f t="shared" si="23"/>
        <v/>
      </c>
      <c r="D119" s="126" t="str">
        <f t="shared" si="24"/>
        <v/>
      </c>
      <c r="E119" s="229" t="str">
        <f t="shared" si="25"/>
        <v/>
      </c>
      <c r="F119" s="229" t="str">
        <f t="shared" si="26"/>
        <v/>
      </c>
      <c r="G119" s="124" t="str">
        <f t="shared" si="27"/>
        <v/>
      </c>
      <c r="H119" s="125" t="str">
        <f t="shared" si="28"/>
        <v/>
      </c>
      <c r="I119" s="125" t="str">
        <f t="shared" si="29"/>
        <v/>
      </c>
      <c r="J119" s="125" t="str">
        <f t="shared" si="30"/>
        <v/>
      </c>
      <c r="K119" s="124" t="str">
        <f t="shared" si="31"/>
        <v/>
      </c>
      <c r="L119" s="124" t="str">
        <f t="shared" si="32"/>
        <v/>
      </c>
      <c r="M119" s="124" t="str">
        <f t="shared" si="33"/>
        <v/>
      </c>
      <c r="N119" s="124" t="str">
        <f t="shared" si="34"/>
        <v/>
      </c>
      <c r="O119" s="124" t="str">
        <f t="shared" si="35"/>
        <v/>
      </c>
      <c r="P119" s="124" t="str">
        <f t="shared" si="36"/>
        <v/>
      </c>
      <c r="Q119" s="124" t="str">
        <f t="shared" si="37"/>
        <v/>
      </c>
      <c r="AA119" s="189">
        <f t="shared" si="38"/>
        <v>-1</v>
      </c>
      <c r="AB119" s="188">
        <f t="shared" si="39"/>
        <v>72</v>
      </c>
      <c r="AC119" s="191">
        <f t="shared" si="40"/>
        <v>-71</v>
      </c>
      <c r="AD119" s="191">
        <f t="shared" si="41"/>
        <v>-74</v>
      </c>
    </row>
    <row r="120" spans="1:30" x14ac:dyDescent="0.2">
      <c r="A120" s="239">
        <f t="shared" si="21"/>
        <v>-57</v>
      </c>
      <c r="B120" s="181">
        <f t="shared" si="22"/>
        <v>-1447.8</v>
      </c>
      <c r="C120" s="229" t="str">
        <f t="shared" si="23"/>
        <v/>
      </c>
      <c r="D120" s="126" t="str">
        <f t="shared" si="24"/>
        <v/>
      </c>
      <c r="E120" s="229" t="str">
        <f t="shared" si="25"/>
        <v/>
      </c>
      <c r="F120" s="229" t="str">
        <f t="shared" si="26"/>
        <v/>
      </c>
      <c r="G120" s="124" t="str">
        <f t="shared" si="27"/>
        <v/>
      </c>
      <c r="H120" s="125" t="str">
        <f t="shared" si="28"/>
        <v/>
      </c>
      <c r="I120" s="125" t="str">
        <f t="shared" si="29"/>
        <v/>
      </c>
      <c r="J120" s="125" t="str">
        <f t="shared" si="30"/>
        <v/>
      </c>
      <c r="K120" s="124" t="str">
        <f t="shared" si="31"/>
        <v/>
      </c>
      <c r="L120" s="124" t="str">
        <f t="shared" si="32"/>
        <v/>
      </c>
      <c r="M120" s="124" t="str">
        <f t="shared" si="33"/>
        <v/>
      </c>
      <c r="N120" s="124" t="str">
        <f t="shared" si="34"/>
        <v/>
      </c>
      <c r="O120" s="124" t="str">
        <f t="shared" si="35"/>
        <v/>
      </c>
      <c r="P120" s="124" t="str">
        <f t="shared" si="36"/>
        <v/>
      </c>
      <c r="Q120" s="124" t="str">
        <f t="shared" si="37"/>
        <v/>
      </c>
      <c r="AA120" s="189">
        <f t="shared" si="38"/>
        <v>-1</v>
      </c>
      <c r="AB120" s="188">
        <f t="shared" si="39"/>
        <v>73</v>
      </c>
      <c r="AC120" s="191">
        <f t="shared" si="40"/>
        <v>-72</v>
      </c>
      <c r="AD120" s="191">
        <f t="shared" si="41"/>
        <v>-75</v>
      </c>
    </row>
    <row r="121" spans="1:30" x14ac:dyDescent="0.2">
      <c r="A121" s="239">
        <f t="shared" si="21"/>
        <v>-58</v>
      </c>
      <c r="B121" s="181">
        <f t="shared" si="22"/>
        <v>-1473.1999999999998</v>
      </c>
      <c r="C121" s="229" t="str">
        <f t="shared" si="23"/>
        <v/>
      </c>
      <c r="D121" s="126" t="str">
        <f t="shared" si="24"/>
        <v/>
      </c>
      <c r="E121" s="229" t="str">
        <f t="shared" si="25"/>
        <v/>
      </c>
      <c r="F121" s="229" t="str">
        <f t="shared" si="26"/>
        <v/>
      </c>
      <c r="G121" s="124" t="str">
        <f t="shared" si="27"/>
        <v/>
      </c>
      <c r="H121" s="125" t="str">
        <f t="shared" si="28"/>
        <v/>
      </c>
      <c r="I121" s="125" t="str">
        <f t="shared" si="29"/>
        <v/>
      </c>
      <c r="J121" s="125" t="str">
        <f t="shared" si="30"/>
        <v/>
      </c>
      <c r="K121" s="124" t="str">
        <f t="shared" si="31"/>
        <v/>
      </c>
      <c r="L121" s="124" t="str">
        <f t="shared" si="32"/>
        <v/>
      </c>
      <c r="M121" s="124" t="str">
        <f t="shared" si="33"/>
        <v/>
      </c>
      <c r="N121" s="124" t="str">
        <f t="shared" si="34"/>
        <v/>
      </c>
      <c r="O121" s="124" t="str">
        <f t="shared" si="35"/>
        <v/>
      </c>
      <c r="P121" s="124" t="str">
        <f t="shared" si="36"/>
        <v/>
      </c>
      <c r="Q121" s="124" t="str">
        <f t="shared" si="37"/>
        <v/>
      </c>
      <c r="AA121" s="189">
        <f t="shared" si="38"/>
        <v>-1</v>
      </c>
      <c r="AB121" s="188">
        <f t="shared" si="39"/>
        <v>74</v>
      </c>
      <c r="AC121" s="191">
        <f t="shared" si="40"/>
        <v>-73</v>
      </c>
      <c r="AD121" s="191">
        <f t="shared" si="41"/>
        <v>-76</v>
      </c>
    </row>
    <row r="122" spans="1:30" x14ac:dyDescent="0.2">
      <c r="A122" s="239">
        <f t="shared" si="21"/>
        <v>-59</v>
      </c>
      <c r="B122" s="181">
        <f t="shared" si="22"/>
        <v>-1498.6</v>
      </c>
      <c r="C122" s="229" t="str">
        <f t="shared" si="23"/>
        <v/>
      </c>
      <c r="D122" s="126" t="str">
        <f t="shared" si="24"/>
        <v/>
      </c>
      <c r="E122" s="229" t="str">
        <f t="shared" si="25"/>
        <v/>
      </c>
      <c r="F122" s="229" t="str">
        <f t="shared" si="26"/>
        <v/>
      </c>
      <c r="G122" s="124" t="str">
        <f t="shared" si="27"/>
        <v/>
      </c>
      <c r="H122" s="125" t="str">
        <f t="shared" si="28"/>
        <v/>
      </c>
      <c r="I122" s="125" t="str">
        <f t="shared" si="29"/>
        <v/>
      </c>
      <c r="J122" s="125" t="str">
        <f t="shared" si="30"/>
        <v/>
      </c>
      <c r="K122" s="124" t="str">
        <f t="shared" si="31"/>
        <v/>
      </c>
      <c r="L122" s="124" t="str">
        <f t="shared" si="32"/>
        <v/>
      </c>
      <c r="M122" s="124" t="str">
        <f t="shared" si="33"/>
        <v/>
      </c>
      <c r="N122" s="124" t="str">
        <f t="shared" si="34"/>
        <v/>
      </c>
      <c r="O122" s="124" t="str">
        <f t="shared" si="35"/>
        <v/>
      </c>
      <c r="P122" s="124" t="str">
        <f t="shared" si="36"/>
        <v/>
      </c>
      <c r="Q122" s="124" t="str">
        <f t="shared" si="37"/>
        <v/>
      </c>
      <c r="AA122" s="189">
        <f t="shared" si="38"/>
        <v>-1</v>
      </c>
      <c r="AB122" s="188">
        <f t="shared" si="39"/>
        <v>75</v>
      </c>
      <c r="AC122" s="191">
        <f t="shared" si="40"/>
        <v>-74</v>
      </c>
      <c r="AD122" s="191">
        <f t="shared" si="41"/>
        <v>-77</v>
      </c>
    </row>
    <row r="123" spans="1:30" x14ac:dyDescent="0.2">
      <c r="A123" s="239">
        <f t="shared" si="21"/>
        <v>-60</v>
      </c>
      <c r="B123" s="181">
        <f t="shared" si="22"/>
        <v>-1524</v>
      </c>
      <c r="C123" s="229" t="str">
        <f t="shared" si="23"/>
        <v/>
      </c>
      <c r="D123" s="126" t="str">
        <f t="shared" si="24"/>
        <v/>
      </c>
      <c r="E123" s="229" t="str">
        <f t="shared" si="25"/>
        <v/>
      </c>
      <c r="F123" s="229" t="str">
        <f t="shared" si="26"/>
        <v/>
      </c>
      <c r="G123" s="124" t="str">
        <f t="shared" si="27"/>
        <v/>
      </c>
      <c r="H123" s="125" t="str">
        <f t="shared" si="28"/>
        <v/>
      </c>
      <c r="I123" s="125" t="str">
        <f t="shared" si="29"/>
        <v/>
      </c>
      <c r="J123" s="125" t="str">
        <f t="shared" si="30"/>
        <v/>
      </c>
      <c r="K123" s="124" t="str">
        <f t="shared" si="31"/>
        <v/>
      </c>
      <c r="L123" s="124" t="str">
        <f t="shared" si="32"/>
        <v/>
      </c>
      <c r="M123" s="124" t="str">
        <f t="shared" si="33"/>
        <v/>
      </c>
      <c r="N123" s="124" t="str">
        <f t="shared" si="34"/>
        <v/>
      </c>
      <c r="O123" s="124" t="str">
        <f t="shared" si="35"/>
        <v/>
      </c>
      <c r="P123" s="124" t="str">
        <f t="shared" si="36"/>
        <v/>
      </c>
      <c r="Q123" s="124" t="str">
        <f t="shared" si="37"/>
        <v/>
      </c>
      <c r="AA123" s="189">
        <f t="shared" si="38"/>
        <v>-1</v>
      </c>
      <c r="AB123" s="188">
        <f t="shared" si="39"/>
        <v>76</v>
      </c>
      <c r="AC123" s="191">
        <f t="shared" si="40"/>
        <v>-75</v>
      </c>
      <c r="AD123" s="191">
        <f t="shared" si="41"/>
        <v>-78</v>
      </c>
    </row>
    <row r="124" spans="1:30" x14ac:dyDescent="0.2">
      <c r="A124" s="239">
        <f t="shared" si="21"/>
        <v>-61</v>
      </c>
      <c r="B124" s="181">
        <f t="shared" si="22"/>
        <v>-1549.3999999999999</v>
      </c>
      <c r="C124" s="229" t="str">
        <f t="shared" si="23"/>
        <v/>
      </c>
      <c r="D124" s="126" t="str">
        <f t="shared" si="24"/>
        <v/>
      </c>
      <c r="E124" s="229" t="str">
        <f t="shared" si="25"/>
        <v/>
      </c>
      <c r="F124" s="229" t="str">
        <f t="shared" si="26"/>
        <v/>
      </c>
      <c r="G124" s="124" t="str">
        <f t="shared" si="27"/>
        <v/>
      </c>
      <c r="H124" s="125" t="str">
        <f t="shared" si="28"/>
        <v/>
      </c>
      <c r="I124" s="125" t="str">
        <f t="shared" si="29"/>
        <v/>
      </c>
      <c r="J124" s="125" t="str">
        <f t="shared" si="30"/>
        <v/>
      </c>
      <c r="K124" s="124" t="str">
        <f t="shared" si="31"/>
        <v/>
      </c>
      <c r="L124" s="124" t="str">
        <f t="shared" si="32"/>
        <v/>
      </c>
      <c r="M124" s="124" t="str">
        <f t="shared" si="33"/>
        <v/>
      </c>
      <c r="N124" s="124" t="str">
        <f t="shared" si="34"/>
        <v/>
      </c>
      <c r="O124" s="124" t="str">
        <f t="shared" si="35"/>
        <v/>
      </c>
      <c r="P124" s="124" t="str">
        <f t="shared" si="36"/>
        <v/>
      </c>
      <c r="Q124" s="124" t="str">
        <f t="shared" si="37"/>
        <v/>
      </c>
      <c r="AA124" s="189">
        <f t="shared" si="38"/>
        <v>-1</v>
      </c>
      <c r="AB124" s="188">
        <f t="shared" si="39"/>
        <v>77</v>
      </c>
      <c r="AC124" s="191">
        <f t="shared" si="40"/>
        <v>-76</v>
      </c>
      <c r="AD124" s="191">
        <f t="shared" si="41"/>
        <v>-79</v>
      </c>
    </row>
    <row r="125" spans="1:30" x14ac:dyDescent="0.2">
      <c r="A125" s="239">
        <f t="shared" si="21"/>
        <v>-62</v>
      </c>
      <c r="B125" s="181">
        <f t="shared" si="22"/>
        <v>-1574.8</v>
      </c>
      <c r="C125" s="229" t="str">
        <f t="shared" si="23"/>
        <v/>
      </c>
      <c r="D125" s="126" t="str">
        <f t="shared" si="24"/>
        <v/>
      </c>
      <c r="E125" s="229" t="str">
        <f t="shared" si="25"/>
        <v/>
      </c>
      <c r="F125" s="229" t="str">
        <f t="shared" si="26"/>
        <v/>
      </c>
      <c r="G125" s="124" t="str">
        <f t="shared" si="27"/>
        <v/>
      </c>
      <c r="H125" s="125" t="str">
        <f t="shared" si="28"/>
        <v/>
      </c>
      <c r="I125" s="125" t="str">
        <f t="shared" si="29"/>
        <v/>
      </c>
      <c r="J125" s="125" t="str">
        <f t="shared" si="30"/>
        <v/>
      </c>
      <c r="K125" s="124" t="str">
        <f t="shared" si="31"/>
        <v/>
      </c>
      <c r="L125" s="124" t="str">
        <f t="shared" si="32"/>
        <v/>
      </c>
      <c r="M125" s="124" t="str">
        <f t="shared" si="33"/>
        <v/>
      </c>
      <c r="N125" s="124" t="str">
        <f t="shared" si="34"/>
        <v/>
      </c>
      <c r="O125" s="124" t="str">
        <f t="shared" si="35"/>
        <v/>
      </c>
      <c r="P125" s="124" t="str">
        <f t="shared" si="36"/>
        <v/>
      </c>
      <c r="Q125" s="124" t="str">
        <f t="shared" si="37"/>
        <v/>
      </c>
      <c r="AA125" s="189">
        <f t="shared" si="38"/>
        <v>-1</v>
      </c>
      <c r="AB125" s="188">
        <f t="shared" si="39"/>
        <v>78</v>
      </c>
      <c r="AC125" s="191">
        <f t="shared" si="40"/>
        <v>-77</v>
      </c>
      <c r="AD125" s="191">
        <f t="shared" si="41"/>
        <v>-80</v>
      </c>
    </row>
    <row r="126" spans="1:30" x14ac:dyDescent="0.2">
      <c r="A126" s="239">
        <f t="shared" si="21"/>
        <v>-63</v>
      </c>
      <c r="B126" s="181">
        <f t="shared" si="22"/>
        <v>-1600.1999999999998</v>
      </c>
      <c r="C126" s="229" t="str">
        <f t="shared" si="23"/>
        <v/>
      </c>
      <c r="D126" s="126" t="str">
        <f t="shared" si="24"/>
        <v/>
      </c>
      <c r="E126" s="229" t="str">
        <f t="shared" si="25"/>
        <v/>
      </c>
      <c r="F126" s="229" t="str">
        <f t="shared" si="26"/>
        <v/>
      </c>
      <c r="G126" s="124" t="str">
        <f t="shared" si="27"/>
        <v/>
      </c>
      <c r="H126" s="125" t="str">
        <f t="shared" si="28"/>
        <v/>
      </c>
      <c r="I126" s="125" t="str">
        <f t="shared" si="29"/>
        <v/>
      </c>
      <c r="J126" s="125" t="str">
        <f t="shared" si="30"/>
        <v/>
      </c>
      <c r="K126" s="124" t="str">
        <f t="shared" si="31"/>
        <v/>
      </c>
      <c r="L126" s="124" t="str">
        <f t="shared" si="32"/>
        <v/>
      </c>
      <c r="M126" s="124" t="str">
        <f t="shared" si="33"/>
        <v/>
      </c>
      <c r="N126" s="124" t="str">
        <f t="shared" si="34"/>
        <v/>
      </c>
      <c r="O126" s="124" t="str">
        <f t="shared" si="35"/>
        <v/>
      </c>
      <c r="P126" s="124" t="str">
        <f t="shared" si="36"/>
        <v/>
      </c>
      <c r="Q126" s="124" t="str">
        <f t="shared" si="37"/>
        <v/>
      </c>
      <c r="AA126" s="189">
        <f t="shared" si="38"/>
        <v>-1</v>
      </c>
      <c r="AB126" s="188">
        <f t="shared" si="39"/>
        <v>79</v>
      </c>
      <c r="AC126" s="191">
        <f t="shared" si="40"/>
        <v>-78</v>
      </c>
      <c r="AD126" s="191">
        <f t="shared" si="41"/>
        <v>-81</v>
      </c>
    </row>
    <row r="127" spans="1:30" x14ac:dyDescent="0.2">
      <c r="A127" s="239">
        <f t="shared" si="21"/>
        <v>-64</v>
      </c>
      <c r="B127" s="181">
        <f t="shared" si="22"/>
        <v>-1625.6</v>
      </c>
      <c r="C127" s="229" t="str">
        <f t="shared" si="23"/>
        <v/>
      </c>
      <c r="D127" s="126" t="str">
        <f t="shared" si="24"/>
        <v/>
      </c>
      <c r="E127" s="229" t="str">
        <f t="shared" si="25"/>
        <v/>
      </c>
      <c r="F127" s="229" t="str">
        <f t="shared" si="26"/>
        <v/>
      </c>
      <c r="G127" s="124" t="str">
        <f t="shared" si="27"/>
        <v/>
      </c>
      <c r="H127" s="125" t="str">
        <f t="shared" si="28"/>
        <v/>
      </c>
      <c r="I127" s="125" t="str">
        <f t="shared" si="29"/>
        <v/>
      </c>
      <c r="J127" s="125" t="str">
        <f t="shared" si="30"/>
        <v/>
      </c>
      <c r="K127" s="124" t="str">
        <f t="shared" si="31"/>
        <v/>
      </c>
      <c r="L127" s="124" t="str">
        <f t="shared" si="32"/>
        <v/>
      </c>
      <c r="M127" s="124" t="str">
        <f t="shared" si="33"/>
        <v/>
      </c>
      <c r="N127" s="124" t="str">
        <f t="shared" si="34"/>
        <v/>
      </c>
      <c r="O127" s="124" t="str">
        <f t="shared" si="35"/>
        <v/>
      </c>
      <c r="P127" s="124" t="str">
        <f t="shared" si="36"/>
        <v/>
      </c>
      <c r="Q127" s="124" t="str">
        <f t="shared" si="37"/>
        <v/>
      </c>
      <c r="AA127" s="189">
        <f t="shared" si="38"/>
        <v>-1</v>
      </c>
      <c r="AB127" s="188">
        <f t="shared" si="39"/>
        <v>80</v>
      </c>
      <c r="AC127" s="191">
        <f t="shared" si="40"/>
        <v>-79</v>
      </c>
      <c r="AD127" s="191">
        <f t="shared" si="41"/>
        <v>-82</v>
      </c>
    </row>
    <row r="128" spans="1:30" x14ac:dyDescent="0.2">
      <c r="A128" s="239">
        <f t="shared" si="21"/>
        <v>-65</v>
      </c>
      <c r="B128" s="181">
        <f t="shared" si="22"/>
        <v>-1651</v>
      </c>
      <c r="C128" s="229" t="str">
        <f t="shared" si="23"/>
        <v/>
      </c>
      <c r="D128" s="126" t="str">
        <f t="shared" si="24"/>
        <v/>
      </c>
      <c r="E128" s="229" t="str">
        <f t="shared" si="25"/>
        <v/>
      </c>
      <c r="F128" s="229" t="str">
        <f t="shared" si="26"/>
        <v/>
      </c>
      <c r="G128" s="124" t="str">
        <f t="shared" si="27"/>
        <v/>
      </c>
      <c r="H128" s="125" t="str">
        <f t="shared" si="28"/>
        <v/>
      </c>
      <c r="I128" s="125" t="str">
        <f t="shared" si="29"/>
        <v/>
      </c>
      <c r="J128" s="125" t="str">
        <f t="shared" si="30"/>
        <v/>
      </c>
      <c r="K128" s="124" t="str">
        <f t="shared" si="31"/>
        <v/>
      </c>
      <c r="L128" s="124" t="str">
        <f t="shared" si="32"/>
        <v/>
      </c>
      <c r="M128" s="124" t="str">
        <f t="shared" si="33"/>
        <v/>
      </c>
      <c r="N128" s="124" t="str">
        <f t="shared" si="34"/>
        <v/>
      </c>
      <c r="O128" s="124" t="str">
        <f t="shared" si="35"/>
        <v/>
      </c>
      <c r="P128" s="124" t="str">
        <f t="shared" si="36"/>
        <v/>
      </c>
      <c r="Q128" s="124" t="str">
        <f t="shared" si="37"/>
        <v/>
      </c>
      <c r="AA128" s="189">
        <f t="shared" si="38"/>
        <v>-1</v>
      </c>
      <c r="AB128" s="188">
        <f t="shared" si="39"/>
        <v>81</v>
      </c>
      <c r="AC128" s="191">
        <f t="shared" si="40"/>
        <v>-80</v>
      </c>
      <c r="AD128" s="191">
        <f t="shared" si="41"/>
        <v>-83</v>
      </c>
    </row>
    <row r="129" spans="1:30" x14ac:dyDescent="0.2">
      <c r="A129" s="239">
        <f t="shared" si="21"/>
        <v>-66</v>
      </c>
      <c r="B129" s="181">
        <f t="shared" si="22"/>
        <v>-1676.3999999999999</v>
      </c>
      <c r="C129" s="229" t="str">
        <f t="shared" si="23"/>
        <v/>
      </c>
      <c r="D129" s="126" t="str">
        <f t="shared" si="24"/>
        <v/>
      </c>
      <c r="E129" s="229" t="str">
        <f t="shared" si="25"/>
        <v/>
      </c>
      <c r="F129" s="229" t="str">
        <f t="shared" si="26"/>
        <v/>
      </c>
      <c r="G129" s="124" t="str">
        <f t="shared" si="27"/>
        <v/>
      </c>
      <c r="H129" s="125" t="str">
        <f t="shared" si="28"/>
        <v/>
      </c>
      <c r="I129" s="125" t="str">
        <f t="shared" si="29"/>
        <v/>
      </c>
      <c r="J129" s="125" t="str">
        <f t="shared" si="30"/>
        <v/>
      </c>
      <c r="K129" s="124" t="str">
        <f t="shared" si="31"/>
        <v/>
      </c>
      <c r="L129" s="124" t="str">
        <f t="shared" si="32"/>
        <v/>
      </c>
      <c r="M129" s="124" t="str">
        <f t="shared" si="33"/>
        <v/>
      </c>
      <c r="N129" s="124" t="str">
        <f t="shared" si="34"/>
        <v/>
      </c>
      <c r="O129" s="124" t="str">
        <f t="shared" si="35"/>
        <v/>
      </c>
      <c r="P129" s="124" t="str">
        <f t="shared" si="36"/>
        <v/>
      </c>
      <c r="Q129" s="124" t="str">
        <f t="shared" si="37"/>
        <v/>
      </c>
      <c r="AA129" s="189">
        <f t="shared" si="38"/>
        <v>-1</v>
      </c>
      <c r="AB129" s="188">
        <f t="shared" si="39"/>
        <v>82</v>
      </c>
      <c r="AC129" s="191">
        <f t="shared" si="40"/>
        <v>-81</v>
      </c>
      <c r="AD129" s="191">
        <f t="shared" si="41"/>
        <v>-84</v>
      </c>
    </row>
    <row r="130" spans="1:30" x14ac:dyDescent="0.2">
      <c r="A130" s="239">
        <f t="shared" si="21"/>
        <v>-67</v>
      </c>
      <c r="B130" s="181">
        <f t="shared" si="22"/>
        <v>-1701.8</v>
      </c>
      <c r="C130" s="229" t="str">
        <f t="shared" si="23"/>
        <v/>
      </c>
      <c r="D130" s="126" t="str">
        <f t="shared" si="24"/>
        <v/>
      </c>
      <c r="E130" s="229" t="str">
        <f t="shared" si="25"/>
        <v/>
      </c>
      <c r="F130" s="229" t="str">
        <f t="shared" si="26"/>
        <v/>
      </c>
      <c r="G130" s="124" t="str">
        <f t="shared" si="27"/>
        <v/>
      </c>
      <c r="H130" s="125" t="str">
        <f t="shared" si="28"/>
        <v/>
      </c>
      <c r="I130" s="125" t="str">
        <f t="shared" si="29"/>
        <v/>
      </c>
      <c r="J130" s="125" t="str">
        <f t="shared" si="30"/>
        <v/>
      </c>
      <c r="K130" s="124" t="str">
        <f t="shared" si="31"/>
        <v/>
      </c>
      <c r="L130" s="124" t="str">
        <f t="shared" si="32"/>
        <v/>
      </c>
      <c r="M130" s="124" t="str">
        <f t="shared" si="33"/>
        <v/>
      </c>
      <c r="N130" s="124" t="str">
        <f t="shared" si="34"/>
        <v/>
      </c>
      <c r="O130" s="124" t="str">
        <f t="shared" si="35"/>
        <v/>
      </c>
      <c r="P130" s="124" t="str">
        <f t="shared" si="36"/>
        <v/>
      </c>
      <c r="Q130" s="124" t="str">
        <f t="shared" si="37"/>
        <v/>
      </c>
      <c r="AA130" s="189">
        <f t="shared" si="38"/>
        <v>-1</v>
      </c>
      <c r="AB130" s="188">
        <f t="shared" si="39"/>
        <v>83</v>
      </c>
      <c r="AC130" s="191">
        <f t="shared" si="40"/>
        <v>-82</v>
      </c>
      <c r="AD130" s="191">
        <f t="shared" si="41"/>
        <v>-85</v>
      </c>
    </row>
    <row r="131" spans="1:30" x14ac:dyDescent="0.2">
      <c r="A131" s="239">
        <f t="shared" si="21"/>
        <v>-68</v>
      </c>
      <c r="B131" s="181">
        <f t="shared" si="22"/>
        <v>-1727.1999999999998</v>
      </c>
      <c r="C131" s="229" t="str">
        <f t="shared" si="23"/>
        <v/>
      </c>
      <c r="D131" s="126" t="str">
        <f t="shared" si="24"/>
        <v/>
      </c>
      <c r="E131" s="229" t="str">
        <f t="shared" si="25"/>
        <v/>
      </c>
      <c r="F131" s="229" t="str">
        <f t="shared" si="26"/>
        <v/>
      </c>
      <c r="G131" s="124" t="str">
        <f t="shared" si="27"/>
        <v/>
      </c>
      <c r="H131" s="125" t="str">
        <f t="shared" si="28"/>
        <v/>
      </c>
      <c r="I131" s="125" t="str">
        <f t="shared" si="29"/>
        <v/>
      </c>
      <c r="J131" s="125" t="str">
        <f t="shared" si="30"/>
        <v/>
      </c>
      <c r="K131" s="124" t="str">
        <f t="shared" si="31"/>
        <v/>
      </c>
      <c r="L131" s="124" t="str">
        <f t="shared" si="32"/>
        <v/>
      </c>
      <c r="M131" s="124" t="str">
        <f t="shared" si="33"/>
        <v/>
      </c>
      <c r="N131" s="124" t="str">
        <f t="shared" si="34"/>
        <v/>
      </c>
      <c r="O131" s="124" t="str">
        <f t="shared" si="35"/>
        <v/>
      </c>
      <c r="P131" s="124" t="str">
        <f t="shared" si="36"/>
        <v/>
      </c>
      <c r="Q131" s="124" t="str">
        <f t="shared" si="37"/>
        <v/>
      </c>
      <c r="AA131" s="189">
        <f t="shared" si="38"/>
        <v>-1</v>
      </c>
      <c r="AB131" s="188">
        <f t="shared" si="39"/>
        <v>84</v>
      </c>
      <c r="AC131" s="191">
        <f t="shared" si="40"/>
        <v>-83</v>
      </c>
      <c r="AD131" s="191">
        <f t="shared" si="41"/>
        <v>-86</v>
      </c>
    </row>
    <row r="132" spans="1:30" x14ac:dyDescent="0.2">
      <c r="A132" s="239">
        <f t="shared" si="21"/>
        <v>-69</v>
      </c>
      <c r="B132" s="181">
        <f t="shared" si="22"/>
        <v>-1752.6</v>
      </c>
      <c r="C132" s="229" t="str">
        <f t="shared" si="23"/>
        <v/>
      </c>
      <c r="D132" s="126" t="str">
        <f t="shared" si="24"/>
        <v/>
      </c>
      <c r="E132" s="229" t="str">
        <f t="shared" si="25"/>
        <v/>
      </c>
      <c r="F132" s="229" t="str">
        <f t="shared" si="26"/>
        <v/>
      </c>
      <c r="G132" s="124" t="str">
        <f t="shared" si="27"/>
        <v/>
      </c>
      <c r="H132" s="125" t="str">
        <f t="shared" si="28"/>
        <v/>
      </c>
      <c r="I132" s="125" t="str">
        <f t="shared" si="29"/>
        <v/>
      </c>
      <c r="J132" s="125" t="str">
        <f t="shared" si="30"/>
        <v/>
      </c>
      <c r="K132" s="124" t="str">
        <f t="shared" si="31"/>
        <v/>
      </c>
      <c r="L132" s="124" t="str">
        <f t="shared" si="32"/>
        <v/>
      </c>
      <c r="M132" s="124" t="str">
        <f t="shared" si="33"/>
        <v/>
      </c>
      <c r="N132" s="124" t="str">
        <f t="shared" si="34"/>
        <v/>
      </c>
      <c r="O132" s="124" t="str">
        <f t="shared" si="35"/>
        <v/>
      </c>
      <c r="P132" s="124" t="str">
        <f t="shared" si="36"/>
        <v/>
      </c>
      <c r="Q132" s="124" t="str">
        <f t="shared" si="37"/>
        <v/>
      </c>
      <c r="AA132" s="189">
        <f t="shared" si="38"/>
        <v>-1</v>
      </c>
      <c r="AB132" s="188">
        <f t="shared" si="39"/>
        <v>85</v>
      </c>
      <c r="AC132" s="191">
        <f t="shared" si="40"/>
        <v>-84</v>
      </c>
      <c r="AD132" s="191">
        <f t="shared" si="41"/>
        <v>-87</v>
      </c>
    </row>
    <row r="133" spans="1:30" x14ac:dyDescent="0.2">
      <c r="A133" s="239">
        <f t="shared" si="21"/>
        <v>-70</v>
      </c>
      <c r="B133" s="181">
        <f t="shared" si="22"/>
        <v>-1778</v>
      </c>
      <c r="C133" s="229" t="str">
        <f t="shared" si="23"/>
        <v/>
      </c>
      <c r="D133" s="126" t="str">
        <f t="shared" si="24"/>
        <v/>
      </c>
      <c r="E133" s="229" t="str">
        <f t="shared" si="25"/>
        <v/>
      </c>
      <c r="F133" s="229" t="str">
        <f t="shared" si="26"/>
        <v/>
      </c>
      <c r="G133" s="124" t="str">
        <f t="shared" si="27"/>
        <v/>
      </c>
      <c r="H133" s="125" t="str">
        <f t="shared" si="28"/>
        <v/>
      </c>
      <c r="I133" s="125" t="str">
        <f t="shared" si="29"/>
        <v/>
      </c>
      <c r="J133" s="125" t="str">
        <f t="shared" si="30"/>
        <v/>
      </c>
      <c r="K133" s="124" t="str">
        <f t="shared" si="31"/>
        <v/>
      </c>
      <c r="L133" s="124" t="str">
        <f t="shared" si="32"/>
        <v/>
      </c>
      <c r="M133" s="124" t="str">
        <f t="shared" si="33"/>
        <v/>
      </c>
      <c r="N133" s="124" t="str">
        <f t="shared" si="34"/>
        <v/>
      </c>
      <c r="O133" s="124" t="str">
        <f t="shared" si="35"/>
        <v/>
      </c>
      <c r="P133" s="124" t="str">
        <f t="shared" si="36"/>
        <v/>
      </c>
      <c r="Q133" s="124" t="str">
        <f t="shared" si="37"/>
        <v/>
      </c>
      <c r="AA133" s="189">
        <f t="shared" si="38"/>
        <v>-1</v>
      </c>
      <c r="AB133" s="188">
        <f t="shared" si="39"/>
        <v>86</v>
      </c>
      <c r="AC133" s="191">
        <f t="shared" si="40"/>
        <v>-85</v>
      </c>
      <c r="AD133" s="191">
        <f t="shared" si="41"/>
        <v>-88</v>
      </c>
    </row>
    <row r="134" spans="1:30" x14ac:dyDescent="0.2">
      <c r="A134" s="239">
        <f t="shared" si="21"/>
        <v>-71</v>
      </c>
      <c r="B134" s="181">
        <f t="shared" si="22"/>
        <v>-1803.3999999999999</v>
      </c>
      <c r="C134" s="229" t="str">
        <f t="shared" si="23"/>
        <v/>
      </c>
      <c r="D134" s="126" t="str">
        <f t="shared" si="24"/>
        <v/>
      </c>
      <c r="E134" s="229" t="str">
        <f t="shared" si="25"/>
        <v/>
      </c>
      <c r="F134" s="229" t="str">
        <f t="shared" si="26"/>
        <v/>
      </c>
      <c r="G134" s="124" t="str">
        <f t="shared" si="27"/>
        <v/>
      </c>
      <c r="H134" s="125" t="str">
        <f t="shared" si="28"/>
        <v/>
      </c>
      <c r="I134" s="125" t="str">
        <f t="shared" si="29"/>
        <v/>
      </c>
      <c r="J134" s="125" t="str">
        <f t="shared" si="30"/>
        <v/>
      </c>
      <c r="K134" s="124" t="str">
        <f t="shared" si="31"/>
        <v/>
      </c>
      <c r="L134" s="124" t="str">
        <f t="shared" si="32"/>
        <v/>
      </c>
      <c r="M134" s="124" t="str">
        <f t="shared" si="33"/>
        <v/>
      </c>
      <c r="N134" s="124" t="str">
        <f t="shared" si="34"/>
        <v/>
      </c>
      <c r="O134" s="124" t="str">
        <f t="shared" si="35"/>
        <v/>
      </c>
      <c r="P134" s="124" t="str">
        <f t="shared" si="36"/>
        <v/>
      </c>
      <c r="Q134" s="124" t="str">
        <f t="shared" si="37"/>
        <v/>
      </c>
      <c r="AA134" s="189">
        <f t="shared" si="38"/>
        <v>-1</v>
      </c>
      <c r="AB134" s="188">
        <f t="shared" si="39"/>
        <v>87</v>
      </c>
      <c r="AC134" s="191">
        <f t="shared" si="40"/>
        <v>-86</v>
      </c>
      <c r="AD134" s="191">
        <f t="shared" si="41"/>
        <v>-89</v>
      </c>
    </row>
    <row r="135" spans="1:30" x14ac:dyDescent="0.2">
      <c r="A135" s="239">
        <f t="shared" si="21"/>
        <v>-72</v>
      </c>
      <c r="B135" s="181">
        <f t="shared" si="22"/>
        <v>-1828.8</v>
      </c>
      <c r="C135" s="229" t="str">
        <f t="shared" si="23"/>
        <v/>
      </c>
      <c r="D135" s="126" t="str">
        <f t="shared" si="24"/>
        <v/>
      </c>
      <c r="E135" s="229" t="str">
        <f t="shared" si="25"/>
        <v/>
      </c>
      <c r="F135" s="229" t="str">
        <f t="shared" si="26"/>
        <v/>
      </c>
      <c r="G135" s="124" t="str">
        <f t="shared" si="27"/>
        <v/>
      </c>
      <c r="H135" s="125" t="str">
        <f t="shared" si="28"/>
        <v/>
      </c>
      <c r="I135" s="125" t="str">
        <f t="shared" si="29"/>
        <v/>
      </c>
      <c r="J135" s="125" t="str">
        <f t="shared" si="30"/>
        <v/>
      </c>
      <c r="K135" s="124" t="str">
        <f t="shared" si="31"/>
        <v/>
      </c>
      <c r="L135" s="124" t="str">
        <f t="shared" si="32"/>
        <v/>
      </c>
      <c r="M135" s="124" t="str">
        <f t="shared" si="33"/>
        <v/>
      </c>
      <c r="N135" s="124" t="str">
        <f t="shared" si="34"/>
        <v/>
      </c>
      <c r="O135" s="124" t="str">
        <f t="shared" si="35"/>
        <v/>
      </c>
      <c r="P135" s="124" t="str">
        <f t="shared" si="36"/>
        <v/>
      </c>
      <c r="Q135" s="124" t="str">
        <f t="shared" si="37"/>
        <v/>
      </c>
      <c r="AA135" s="189">
        <f t="shared" si="38"/>
        <v>-1</v>
      </c>
      <c r="AB135" s="188">
        <f t="shared" si="39"/>
        <v>88</v>
      </c>
      <c r="AC135" s="191">
        <f t="shared" si="40"/>
        <v>-87</v>
      </c>
      <c r="AD135" s="191">
        <f t="shared" si="41"/>
        <v>-90</v>
      </c>
    </row>
    <row r="136" spans="1:30" x14ac:dyDescent="0.2">
      <c r="A136" s="239">
        <f t="shared" ref="A136:A199" si="42">IF(AA142=0,0,IF(A135="","",IF(AA142=1,A135-0.5,A135-1)))</f>
        <v>-73</v>
      </c>
      <c r="B136" s="181">
        <f t="shared" si="22"/>
        <v>-1854.1999999999998</v>
      </c>
      <c r="C136" s="229" t="str">
        <f t="shared" si="23"/>
        <v/>
      </c>
      <c r="D136" s="126" t="str">
        <f t="shared" si="24"/>
        <v/>
      </c>
      <c r="E136" s="229" t="str">
        <f t="shared" si="25"/>
        <v/>
      </c>
      <c r="F136" s="229" t="str">
        <f t="shared" si="26"/>
        <v/>
      </c>
      <c r="G136" s="124" t="str">
        <f t="shared" si="27"/>
        <v/>
      </c>
      <c r="H136" s="125" t="str">
        <f t="shared" si="28"/>
        <v/>
      </c>
      <c r="I136" s="125" t="str">
        <f t="shared" si="29"/>
        <v/>
      </c>
      <c r="J136" s="125" t="str">
        <f t="shared" si="30"/>
        <v/>
      </c>
      <c r="K136" s="124" t="str">
        <f t="shared" si="31"/>
        <v/>
      </c>
      <c r="L136" s="124" t="str">
        <f t="shared" si="32"/>
        <v/>
      </c>
      <c r="M136" s="124" t="str">
        <f t="shared" si="33"/>
        <v/>
      </c>
      <c r="N136" s="124" t="str">
        <f t="shared" si="34"/>
        <v/>
      </c>
      <c r="O136" s="124" t="str">
        <f t="shared" si="35"/>
        <v/>
      </c>
      <c r="P136" s="124" t="str">
        <f t="shared" si="36"/>
        <v/>
      </c>
      <c r="Q136" s="124" t="str">
        <f t="shared" si="37"/>
        <v/>
      </c>
      <c r="AA136" s="189">
        <f t="shared" si="38"/>
        <v>-1</v>
      </c>
      <c r="AB136" s="188">
        <f t="shared" si="39"/>
        <v>89</v>
      </c>
      <c r="AC136" s="191">
        <f t="shared" si="40"/>
        <v>-88</v>
      </c>
      <c r="AD136" s="191">
        <f t="shared" si="41"/>
        <v>-91</v>
      </c>
    </row>
    <row r="137" spans="1:30" x14ac:dyDescent="0.2">
      <c r="A137" s="239">
        <f t="shared" si="42"/>
        <v>-74</v>
      </c>
      <c r="B137" s="181">
        <f t="shared" si="22"/>
        <v>-1879.6</v>
      </c>
      <c r="C137" s="229" t="str">
        <f t="shared" si="23"/>
        <v/>
      </c>
      <c r="D137" s="126" t="str">
        <f t="shared" si="24"/>
        <v/>
      </c>
      <c r="E137" s="229" t="str">
        <f t="shared" si="25"/>
        <v/>
      </c>
      <c r="F137" s="229" t="str">
        <f t="shared" si="26"/>
        <v/>
      </c>
      <c r="G137" s="124" t="str">
        <f t="shared" si="27"/>
        <v/>
      </c>
      <c r="H137" s="125" t="str">
        <f t="shared" si="28"/>
        <v/>
      </c>
      <c r="I137" s="125" t="str">
        <f t="shared" si="29"/>
        <v/>
      </c>
      <c r="J137" s="125" t="str">
        <f t="shared" si="30"/>
        <v/>
      </c>
      <c r="K137" s="124" t="str">
        <f t="shared" si="31"/>
        <v/>
      </c>
      <c r="L137" s="124" t="str">
        <f t="shared" si="32"/>
        <v/>
      </c>
      <c r="M137" s="124" t="str">
        <f t="shared" si="33"/>
        <v/>
      </c>
      <c r="N137" s="124" t="str">
        <f t="shared" si="34"/>
        <v/>
      </c>
      <c r="O137" s="124" t="str">
        <f t="shared" si="35"/>
        <v/>
      </c>
      <c r="P137" s="124" t="str">
        <f t="shared" si="36"/>
        <v/>
      </c>
      <c r="Q137" s="124" t="str">
        <f t="shared" si="37"/>
        <v/>
      </c>
      <c r="AA137" s="189">
        <f t="shared" si="38"/>
        <v>-1</v>
      </c>
      <c r="AB137" s="188">
        <f t="shared" si="39"/>
        <v>90</v>
      </c>
      <c r="AC137" s="191">
        <f t="shared" si="40"/>
        <v>-89</v>
      </c>
      <c r="AD137" s="191">
        <f t="shared" si="41"/>
        <v>-92</v>
      </c>
    </row>
    <row r="138" spans="1:30" x14ac:dyDescent="0.2">
      <c r="A138" s="239">
        <f t="shared" si="42"/>
        <v>-75</v>
      </c>
      <c r="B138" s="181">
        <f t="shared" si="22"/>
        <v>-1905</v>
      </c>
      <c r="C138" s="229" t="str">
        <f t="shared" si="23"/>
        <v/>
      </c>
      <c r="D138" s="126" t="str">
        <f t="shared" si="24"/>
        <v/>
      </c>
      <c r="E138" s="229" t="str">
        <f t="shared" si="25"/>
        <v/>
      </c>
      <c r="F138" s="229" t="str">
        <f t="shared" si="26"/>
        <v/>
      </c>
      <c r="G138" s="124" t="str">
        <f t="shared" si="27"/>
        <v/>
      </c>
      <c r="H138" s="125" t="str">
        <f t="shared" si="28"/>
        <v/>
      </c>
      <c r="I138" s="125" t="str">
        <f t="shared" si="29"/>
        <v/>
      </c>
      <c r="J138" s="125" t="str">
        <f t="shared" si="30"/>
        <v/>
      </c>
      <c r="K138" s="124" t="str">
        <f t="shared" si="31"/>
        <v/>
      </c>
      <c r="L138" s="124" t="str">
        <f t="shared" si="32"/>
        <v/>
      </c>
      <c r="M138" s="124" t="str">
        <f t="shared" si="33"/>
        <v/>
      </c>
      <c r="N138" s="124" t="str">
        <f t="shared" si="34"/>
        <v/>
      </c>
      <c r="O138" s="124" t="str">
        <f t="shared" si="35"/>
        <v/>
      </c>
      <c r="P138" s="124" t="str">
        <f t="shared" si="36"/>
        <v/>
      </c>
      <c r="Q138" s="124" t="str">
        <f t="shared" si="37"/>
        <v/>
      </c>
      <c r="AA138" s="189">
        <f t="shared" si="38"/>
        <v>-1</v>
      </c>
      <c r="AB138" s="188">
        <f t="shared" si="39"/>
        <v>91</v>
      </c>
      <c r="AC138" s="191">
        <f t="shared" si="40"/>
        <v>-90</v>
      </c>
      <c r="AD138" s="191">
        <f t="shared" si="41"/>
        <v>-93</v>
      </c>
    </row>
    <row r="139" spans="1:30" x14ac:dyDescent="0.2">
      <c r="A139" s="239">
        <f t="shared" si="42"/>
        <v>-76</v>
      </c>
      <c r="B139" s="181">
        <f t="shared" si="22"/>
        <v>-1930.3999999999999</v>
      </c>
      <c r="C139" s="229" t="str">
        <f t="shared" si="23"/>
        <v/>
      </c>
      <c r="D139" s="126" t="str">
        <f t="shared" si="24"/>
        <v/>
      </c>
      <c r="E139" s="229" t="str">
        <f t="shared" si="25"/>
        <v/>
      </c>
      <c r="F139" s="229" t="str">
        <f t="shared" si="26"/>
        <v/>
      </c>
      <c r="G139" s="124" t="str">
        <f t="shared" si="27"/>
        <v/>
      </c>
      <c r="H139" s="125" t="str">
        <f t="shared" si="28"/>
        <v/>
      </c>
      <c r="I139" s="125" t="str">
        <f t="shared" si="29"/>
        <v/>
      </c>
      <c r="J139" s="125" t="str">
        <f t="shared" si="30"/>
        <v/>
      </c>
      <c r="K139" s="124" t="str">
        <f t="shared" si="31"/>
        <v/>
      </c>
      <c r="L139" s="124" t="str">
        <f t="shared" si="32"/>
        <v/>
      </c>
      <c r="M139" s="124" t="str">
        <f t="shared" si="33"/>
        <v/>
      </c>
      <c r="N139" s="124" t="str">
        <f t="shared" si="34"/>
        <v/>
      </c>
      <c r="O139" s="124" t="str">
        <f t="shared" si="35"/>
        <v/>
      </c>
      <c r="P139" s="124" t="str">
        <f t="shared" si="36"/>
        <v/>
      </c>
      <c r="Q139" s="124" t="str">
        <f t="shared" si="37"/>
        <v/>
      </c>
      <c r="AA139" s="189">
        <f t="shared" si="38"/>
        <v>-1</v>
      </c>
      <c r="AB139" s="188">
        <f t="shared" si="39"/>
        <v>92</v>
      </c>
      <c r="AC139" s="191">
        <f t="shared" si="40"/>
        <v>-91</v>
      </c>
      <c r="AD139" s="191">
        <f t="shared" si="41"/>
        <v>-94</v>
      </c>
    </row>
    <row r="140" spans="1:30" x14ac:dyDescent="0.2">
      <c r="A140" s="239">
        <f t="shared" si="42"/>
        <v>-77</v>
      </c>
      <c r="B140" s="181">
        <f t="shared" si="22"/>
        <v>-1955.8</v>
      </c>
      <c r="C140" s="229" t="str">
        <f t="shared" si="23"/>
        <v/>
      </c>
      <c r="D140" s="126" t="str">
        <f t="shared" si="24"/>
        <v/>
      </c>
      <c r="E140" s="229" t="str">
        <f t="shared" si="25"/>
        <v/>
      </c>
      <c r="F140" s="229" t="str">
        <f t="shared" si="26"/>
        <v/>
      </c>
      <c r="G140" s="124" t="str">
        <f t="shared" si="27"/>
        <v/>
      </c>
      <c r="H140" s="125" t="str">
        <f t="shared" si="28"/>
        <v/>
      </c>
      <c r="I140" s="125" t="str">
        <f t="shared" si="29"/>
        <v/>
      </c>
      <c r="J140" s="125" t="str">
        <f t="shared" si="30"/>
        <v/>
      </c>
      <c r="K140" s="124" t="str">
        <f t="shared" si="31"/>
        <v/>
      </c>
      <c r="L140" s="124" t="str">
        <f t="shared" si="32"/>
        <v/>
      </c>
      <c r="M140" s="124" t="str">
        <f t="shared" si="33"/>
        <v/>
      </c>
      <c r="N140" s="124" t="str">
        <f t="shared" si="34"/>
        <v/>
      </c>
      <c r="O140" s="124" t="str">
        <f t="shared" si="35"/>
        <v/>
      </c>
      <c r="P140" s="124" t="str">
        <f t="shared" si="36"/>
        <v/>
      </c>
      <c r="Q140" s="124" t="str">
        <f t="shared" si="37"/>
        <v/>
      </c>
      <c r="AA140" s="189">
        <f t="shared" si="38"/>
        <v>-1</v>
      </c>
      <c r="AB140" s="188">
        <f t="shared" si="39"/>
        <v>93</v>
      </c>
      <c r="AC140" s="191">
        <f t="shared" si="40"/>
        <v>-92</v>
      </c>
      <c r="AD140" s="191">
        <f t="shared" si="41"/>
        <v>-95</v>
      </c>
    </row>
    <row r="141" spans="1:30" x14ac:dyDescent="0.2">
      <c r="A141" s="239">
        <f t="shared" si="42"/>
        <v>-78</v>
      </c>
      <c r="B141" s="181">
        <f t="shared" si="22"/>
        <v>-1981.1999999999998</v>
      </c>
      <c r="C141" s="229" t="str">
        <f t="shared" si="23"/>
        <v/>
      </c>
      <c r="D141" s="126" t="str">
        <f t="shared" si="24"/>
        <v/>
      </c>
      <c r="E141" s="229" t="str">
        <f t="shared" si="25"/>
        <v/>
      </c>
      <c r="F141" s="229" t="str">
        <f t="shared" si="26"/>
        <v/>
      </c>
      <c r="G141" s="124" t="str">
        <f t="shared" si="27"/>
        <v/>
      </c>
      <c r="H141" s="125" t="str">
        <f t="shared" si="28"/>
        <v/>
      </c>
      <c r="I141" s="125" t="str">
        <f t="shared" si="29"/>
        <v/>
      </c>
      <c r="J141" s="125" t="str">
        <f t="shared" si="30"/>
        <v/>
      </c>
      <c r="K141" s="124" t="str">
        <f t="shared" si="31"/>
        <v/>
      </c>
      <c r="L141" s="124" t="str">
        <f t="shared" si="32"/>
        <v/>
      </c>
      <c r="M141" s="124" t="str">
        <f t="shared" si="33"/>
        <v/>
      </c>
      <c r="N141" s="124" t="str">
        <f t="shared" si="34"/>
        <v/>
      </c>
      <c r="O141" s="124" t="str">
        <f t="shared" si="35"/>
        <v/>
      </c>
      <c r="P141" s="124" t="str">
        <f t="shared" si="36"/>
        <v/>
      </c>
      <c r="Q141" s="124" t="str">
        <f t="shared" si="37"/>
        <v/>
      </c>
      <c r="AA141" s="189">
        <f t="shared" si="38"/>
        <v>-1</v>
      </c>
      <c r="AB141" s="188">
        <f t="shared" si="39"/>
        <v>94</v>
      </c>
      <c r="AC141" s="191">
        <f t="shared" si="40"/>
        <v>-93</v>
      </c>
      <c r="AD141" s="191">
        <f t="shared" si="41"/>
        <v>-96</v>
      </c>
    </row>
    <row r="142" spans="1:30" x14ac:dyDescent="0.2">
      <c r="A142" s="239">
        <f t="shared" si="42"/>
        <v>-79</v>
      </c>
      <c r="B142" s="181">
        <f t="shared" si="22"/>
        <v>-2006.6</v>
      </c>
      <c r="C142" s="229" t="str">
        <f t="shared" si="23"/>
        <v/>
      </c>
      <c r="D142" s="126" t="str">
        <f t="shared" si="24"/>
        <v/>
      </c>
      <c r="E142" s="229" t="str">
        <f t="shared" si="25"/>
        <v/>
      </c>
      <c r="F142" s="229" t="str">
        <f t="shared" si="26"/>
        <v/>
      </c>
      <c r="G142" s="124" t="str">
        <f t="shared" si="27"/>
        <v/>
      </c>
      <c r="H142" s="125" t="str">
        <f t="shared" si="28"/>
        <v/>
      </c>
      <c r="I142" s="125" t="str">
        <f t="shared" si="29"/>
        <v/>
      </c>
      <c r="J142" s="125" t="str">
        <f t="shared" si="30"/>
        <v/>
      </c>
      <c r="K142" s="124" t="str">
        <f t="shared" si="31"/>
        <v/>
      </c>
      <c r="L142" s="124" t="str">
        <f t="shared" si="32"/>
        <v/>
      </c>
      <c r="M142" s="124" t="str">
        <f t="shared" si="33"/>
        <v/>
      </c>
      <c r="N142" s="124" t="str">
        <f t="shared" si="34"/>
        <v/>
      </c>
      <c r="O142" s="124" t="str">
        <f t="shared" si="35"/>
        <v/>
      </c>
      <c r="P142" s="124" t="str">
        <f t="shared" si="36"/>
        <v/>
      </c>
      <c r="Q142" s="124" t="str">
        <f t="shared" si="37"/>
        <v/>
      </c>
      <c r="AA142" s="189">
        <f t="shared" si="38"/>
        <v>-1</v>
      </c>
      <c r="AB142" s="188">
        <f t="shared" si="39"/>
        <v>95</v>
      </c>
      <c r="AC142" s="191">
        <f t="shared" si="40"/>
        <v>-94</v>
      </c>
      <c r="AD142" s="191">
        <f t="shared" si="41"/>
        <v>-97</v>
      </c>
    </row>
    <row r="143" spans="1:30" x14ac:dyDescent="0.2">
      <c r="A143" s="239">
        <f t="shared" si="42"/>
        <v>-80</v>
      </c>
      <c r="B143" s="181">
        <f t="shared" si="22"/>
        <v>-2032</v>
      </c>
      <c r="C143" s="229" t="str">
        <f t="shared" si="23"/>
        <v/>
      </c>
      <c r="D143" s="126" t="str">
        <f t="shared" si="24"/>
        <v/>
      </c>
      <c r="E143" s="229" t="str">
        <f t="shared" si="25"/>
        <v/>
      </c>
      <c r="F143" s="229" t="str">
        <f t="shared" si="26"/>
        <v/>
      </c>
      <c r="G143" s="124" t="str">
        <f t="shared" si="27"/>
        <v/>
      </c>
      <c r="H143" s="125" t="str">
        <f t="shared" si="28"/>
        <v/>
      </c>
      <c r="I143" s="125" t="str">
        <f t="shared" si="29"/>
        <v/>
      </c>
      <c r="J143" s="125" t="str">
        <f t="shared" si="30"/>
        <v/>
      </c>
      <c r="K143" s="124" t="str">
        <f t="shared" si="31"/>
        <v/>
      </c>
      <c r="L143" s="124" t="str">
        <f t="shared" si="32"/>
        <v/>
      </c>
      <c r="M143" s="124" t="str">
        <f t="shared" si="33"/>
        <v/>
      </c>
      <c r="N143" s="124" t="str">
        <f t="shared" si="34"/>
        <v/>
      </c>
      <c r="O143" s="124" t="str">
        <f t="shared" si="35"/>
        <v/>
      </c>
      <c r="P143" s="124" t="str">
        <f t="shared" si="36"/>
        <v/>
      </c>
      <c r="Q143" s="124" t="str">
        <f t="shared" si="37"/>
        <v/>
      </c>
      <c r="AA143" s="189">
        <f t="shared" si="38"/>
        <v>-1</v>
      </c>
      <c r="AB143" s="188">
        <f t="shared" si="39"/>
        <v>96</v>
      </c>
      <c r="AC143" s="191">
        <f t="shared" si="40"/>
        <v>-95</v>
      </c>
      <c r="AD143" s="191">
        <f t="shared" si="41"/>
        <v>-98</v>
      </c>
    </row>
    <row r="144" spans="1:30" x14ac:dyDescent="0.2">
      <c r="A144" s="239">
        <f t="shared" si="42"/>
        <v>-81</v>
      </c>
      <c r="B144" s="181">
        <f t="shared" si="22"/>
        <v>-2057.4</v>
      </c>
      <c r="C144" s="229" t="str">
        <f t="shared" si="23"/>
        <v/>
      </c>
      <c r="D144" s="126" t="str">
        <f t="shared" si="24"/>
        <v/>
      </c>
      <c r="E144" s="229" t="str">
        <f t="shared" si="25"/>
        <v/>
      </c>
      <c r="F144" s="229" t="str">
        <f t="shared" si="26"/>
        <v/>
      </c>
      <c r="G144" s="124" t="str">
        <f t="shared" si="27"/>
        <v/>
      </c>
      <c r="H144" s="125" t="str">
        <f t="shared" si="28"/>
        <v/>
      </c>
      <c r="I144" s="125" t="str">
        <f t="shared" si="29"/>
        <v/>
      </c>
      <c r="J144" s="125" t="str">
        <f t="shared" si="30"/>
        <v/>
      </c>
      <c r="K144" s="124" t="str">
        <f t="shared" si="31"/>
        <v/>
      </c>
      <c r="L144" s="124" t="str">
        <f t="shared" si="32"/>
        <v/>
      </c>
      <c r="M144" s="124" t="str">
        <f t="shared" si="33"/>
        <v/>
      </c>
      <c r="N144" s="124" t="str">
        <f t="shared" si="34"/>
        <v/>
      </c>
      <c r="O144" s="124" t="str">
        <f t="shared" si="35"/>
        <v/>
      </c>
      <c r="P144" s="124" t="str">
        <f t="shared" si="36"/>
        <v/>
      </c>
      <c r="Q144" s="124" t="str">
        <f t="shared" si="37"/>
        <v/>
      </c>
      <c r="AA144" s="189">
        <f t="shared" si="38"/>
        <v>-1</v>
      </c>
      <c r="AB144" s="188">
        <f t="shared" si="39"/>
        <v>97</v>
      </c>
      <c r="AC144" s="191">
        <f t="shared" si="40"/>
        <v>-96</v>
      </c>
      <c r="AD144" s="191">
        <f t="shared" si="41"/>
        <v>-99</v>
      </c>
    </row>
    <row r="145" spans="1:30" x14ac:dyDescent="0.2">
      <c r="A145" s="239">
        <f t="shared" si="42"/>
        <v>-82</v>
      </c>
      <c r="B145" s="181">
        <f t="shared" si="22"/>
        <v>-2082.7999999999997</v>
      </c>
      <c r="C145" s="229" t="str">
        <f t="shared" si="23"/>
        <v/>
      </c>
      <c r="D145" s="126" t="str">
        <f t="shared" si="24"/>
        <v/>
      </c>
      <c r="E145" s="229" t="str">
        <f t="shared" si="25"/>
        <v/>
      </c>
      <c r="F145" s="229" t="str">
        <f t="shared" si="26"/>
        <v/>
      </c>
      <c r="G145" s="124" t="str">
        <f t="shared" si="27"/>
        <v/>
      </c>
      <c r="H145" s="125" t="str">
        <f t="shared" si="28"/>
        <v/>
      </c>
      <c r="I145" s="125" t="str">
        <f t="shared" si="29"/>
        <v/>
      </c>
      <c r="J145" s="125" t="str">
        <f t="shared" si="30"/>
        <v/>
      </c>
      <c r="K145" s="124" t="str">
        <f t="shared" si="31"/>
        <v/>
      </c>
      <c r="L145" s="124" t="str">
        <f t="shared" si="32"/>
        <v/>
      </c>
      <c r="M145" s="124" t="str">
        <f t="shared" si="33"/>
        <v/>
      </c>
      <c r="N145" s="124" t="str">
        <f t="shared" si="34"/>
        <v/>
      </c>
      <c r="O145" s="124" t="str">
        <f t="shared" si="35"/>
        <v/>
      </c>
      <c r="P145" s="124" t="str">
        <f t="shared" si="36"/>
        <v/>
      </c>
      <c r="Q145" s="124" t="str">
        <f t="shared" si="37"/>
        <v/>
      </c>
      <c r="AA145" s="189">
        <f t="shared" si="38"/>
        <v>-1</v>
      </c>
      <c r="AB145" s="188">
        <f t="shared" si="39"/>
        <v>98</v>
      </c>
      <c r="AC145" s="191">
        <f t="shared" si="40"/>
        <v>-97</v>
      </c>
      <c r="AD145" s="191">
        <f t="shared" si="41"/>
        <v>-100</v>
      </c>
    </row>
    <row r="146" spans="1:30" x14ac:dyDescent="0.2">
      <c r="A146" s="239">
        <f t="shared" si="42"/>
        <v>-83</v>
      </c>
      <c r="B146" s="181">
        <f t="shared" si="22"/>
        <v>-2108.1999999999998</v>
      </c>
      <c r="C146" s="229" t="str">
        <f t="shared" si="23"/>
        <v/>
      </c>
      <c r="D146" s="126" t="str">
        <f t="shared" si="24"/>
        <v/>
      </c>
      <c r="E146" s="229" t="str">
        <f t="shared" si="25"/>
        <v/>
      </c>
      <c r="F146" s="229" t="str">
        <f t="shared" si="26"/>
        <v/>
      </c>
      <c r="G146" s="124" t="str">
        <f t="shared" si="27"/>
        <v/>
      </c>
      <c r="H146" s="125" t="str">
        <f t="shared" si="28"/>
        <v/>
      </c>
      <c r="I146" s="125" t="str">
        <f t="shared" si="29"/>
        <v/>
      </c>
      <c r="J146" s="125" t="str">
        <f t="shared" si="30"/>
        <v/>
      </c>
      <c r="K146" s="124" t="str">
        <f t="shared" si="31"/>
        <v/>
      </c>
      <c r="L146" s="124" t="str">
        <f t="shared" si="32"/>
        <v/>
      </c>
      <c r="M146" s="124" t="str">
        <f t="shared" si="33"/>
        <v/>
      </c>
      <c r="N146" s="124" t="str">
        <f t="shared" si="34"/>
        <v/>
      </c>
      <c r="O146" s="124" t="str">
        <f t="shared" si="35"/>
        <v/>
      </c>
      <c r="P146" s="124" t="str">
        <f t="shared" si="36"/>
        <v/>
      </c>
      <c r="Q146" s="124" t="str">
        <f t="shared" si="37"/>
        <v/>
      </c>
      <c r="AA146" s="189">
        <f t="shared" si="38"/>
        <v>-1</v>
      </c>
      <c r="AB146" s="188">
        <f t="shared" si="39"/>
        <v>99</v>
      </c>
      <c r="AC146" s="191">
        <f t="shared" si="40"/>
        <v>-98</v>
      </c>
      <c r="AD146" s="191">
        <f t="shared" si="41"/>
        <v>-101</v>
      </c>
    </row>
    <row r="147" spans="1:30" x14ac:dyDescent="0.2">
      <c r="A147" s="239">
        <f t="shared" si="42"/>
        <v>-84</v>
      </c>
      <c r="B147" s="181">
        <f t="shared" si="22"/>
        <v>-2133.6</v>
      </c>
      <c r="C147" s="229" t="str">
        <f t="shared" si="23"/>
        <v/>
      </c>
      <c r="D147" s="126" t="str">
        <f t="shared" si="24"/>
        <v/>
      </c>
      <c r="E147" s="229" t="str">
        <f t="shared" si="25"/>
        <v/>
      </c>
      <c r="F147" s="229" t="str">
        <f t="shared" si="26"/>
        <v/>
      </c>
      <c r="G147" s="124" t="str">
        <f t="shared" si="27"/>
        <v/>
      </c>
      <c r="H147" s="125" t="str">
        <f t="shared" si="28"/>
        <v/>
      </c>
      <c r="I147" s="125" t="str">
        <f t="shared" si="29"/>
        <v/>
      </c>
      <c r="J147" s="125" t="str">
        <f t="shared" si="30"/>
        <v/>
      </c>
      <c r="K147" s="124" t="str">
        <f t="shared" si="31"/>
        <v/>
      </c>
      <c r="L147" s="124" t="str">
        <f t="shared" si="32"/>
        <v/>
      </c>
      <c r="M147" s="124" t="str">
        <f t="shared" si="33"/>
        <v/>
      </c>
      <c r="N147" s="124" t="str">
        <f t="shared" si="34"/>
        <v/>
      </c>
      <c r="O147" s="124" t="str">
        <f t="shared" si="35"/>
        <v/>
      </c>
      <c r="P147" s="124" t="str">
        <f t="shared" si="36"/>
        <v/>
      </c>
      <c r="Q147" s="124" t="str">
        <f t="shared" si="37"/>
        <v/>
      </c>
      <c r="AA147" s="189">
        <f t="shared" si="38"/>
        <v>-1</v>
      </c>
      <c r="AB147" s="188">
        <f t="shared" si="39"/>
        <v>100</v>
      </c>
      <c r="AC147" s="191">
        <f t="shared" si="40"/>
        <v>-99</v>
      </c>
      <c r="AD147" s="191">
        <f t="shared" si="41"/>
        <v>-102</v>
      </c>
    </row>
    <row r="148" spans="1:30" x14ac:dyDescent="0.2">
      <c r="A148" s="239">
        <f t="shared" si="42"/>
        <v>-85</v>
      </c>
      <c r="B148" s="181">
        <f t="shared" si="22"/>
        <v>-2159</v>
      </c>
      <c r="C148" s="229" t="str">
        <f t="shared" si="23"/>
        <v/>
      </c>
      <c r="D148" s="126" t="str">
        <f t="shared" si="24"/>
        <v/>
      </c>
      <c r="E148" s="229" t="str">
        <f t="shared" si="25"/>
        <v/>
      </c>
      <c r="F148" s="229" t="str">
        <f t="shared" si="26"/>
        <v/>
      </c>
      <c r="G148" s="124" t="str">
        <f t="shared" si="27"/>
        <v/>
      </c>
      <c r="H148" s="125" t="str">
        <f t="shared" si="28"/>
        <v/>
      </c>
      <c r="I148" s="125" t="str">
        <f t="shared" si="29"/>
        <v/>
      </c>
      <c r="J148" s="125" t="str">
        <f t="shared" si="30"/>
        <v/>
      </c>
      <c r="K148" s="124" t="str">
        <f t="shared" si="31"/>
        <v/>
      </c>
      <c r="L148" s="124" t="str">
        <f t="shared" si="32"/>
        <v/>
      </c>
      <c r="M148" s="124" t="str">
        <f t="shared" si="33"/>
        <v/>
      </c>
      <c r="N148" s="124" t="str">
        <f t="shared" si="34"/>
        <v/>
      </c>
      <c r="O148" s="124" t="str">
        <f t="shared" si="35"/>
        <v/>
      </c>
      <c r="P148" s="124" t="str">
        <f t="shared" si="36"/>
        <v/>
      </c>
      <c r="Q148" s="124" t="str">
        <f t="shared" si="37"/>
        <v/>
      </c>
      <c r="AA148" s="189">
        <f t="shared" si="38"/>
        <v>-1</v>
      </c>
      <c r="AB148" s="188">
        <f t="shared" si="39"/>
        <v>101</v>
      </c>
      <c r="AC148" s="191">
        <f t="shared" si="40"/>
        <v>-100</v>
      </c>
      <c r="AD148" s="191">
        <f t="shared" si="41"/>
        <v>-103</v>
      </c>
    </row>
    <row r="149" spans="1:30" x14ac:dyDescent="0.2">
      <c r="A149" s="239">
        <f t="shared" si="42"/>
        <v>-86</v>
      </c>
      <c r="B149" s="181">
        <f t="shared" si="22"/>
        <v>-2184.4</v>
      </c>
      <c r="C149" s="229" t="str">
        <f t="shared" si="23"/>
        <v/>
      </c>
      <c r="D149" s="126" t="str">
        <f t="shared" si="24"/>
        <v/>
      </c>
      <c r="E149" s="229" t="str">
        <f t="shared" si="25"/>
        <v/>
      </c>
      <c r="F149" s="229" t="str">
        <f t="shared" si="26"/>
        <v/>
      </c>
      <c r="G149" s="124" t="str">
        <f t="shared" si="27"/>
        <v/>
      </c>
      <c r="H149" s="125" t="str">
        <f t="shared" si="28"/>
        <v/>
      </c>
      <c r="I149" s="125" t="str">
        <f t="shared" si="29"/>
        <v/>
      </c>
      <c r="J149" s="125" t="str">
        <f t="shared" si="30"/>
        <v/>
      </c>
      <c r="K149" s="124" t="str">
        <f t="shared" si="31"/>
        <v/>
      </c>
      <c r="L149" s="124" t="str">
        <f t="shared" si="32"/>
        <v/>
      </c>
      <c r="M149" s="124" t="str">
        <f t="shared" si="33"/>
        <v/>
      </c>
      <c r="N149" s="124" t="str">
        <f t="shared" si="34"/>
        <v/>
      </c>
      <c r="O149" s="124" t="str">
        <f t="shared" si="35"/>
        <v/>
      </c>
      <c r="P149" s="124" t="str">
        <f t="shared" si="36"/>
        <v/>
      </c>
      <c r="Q149" s="124" t="str">
        <f t="shared" si="37"/>
        <v/>
      </c>
      <c r="AA149" s="189">
        <f t="shared" si="38"/>
        <v>-1</v>
      </c>
      <c r="AB149" s="188">
        <f t="shared" si="39"/>
        <v>102</v>
      </c>
      <c r="AC149" s="191">
        <f t="shared" si="40"/>
        <v>-101</v>
      </c>
      <c r="AD149" s="191">
        <f t="shared" si="41"/>
        <v>-104</v>
      </c>
    </row>
    <row r="150" spans="1:30" x14ac:dyDescent="0.2">
      <c r="A150" s="239">
        <f t="shared" si="42"/>
        <v>-87</v>
      </c>
      <c r="B150" s="181">
        <f t="shared" si="22"/>
        <v>-2209.7999999999997</v>
      </c>
      <c r="C150" s="229" t="str">
        <f t="shared" si="23"/>
        <v/>
      </c>
      <c r="D150" s="126" t="str">
        <f t="shared" si="24"/>
        <v/>
      </c>
      <c r="E150" s="229" t="str">
        <f t="shared" si="25"/>
        <v/>
      </c>
      <c r="F150" s="229" t="str">
        <f t="shared" si="26"/>
        <v/>
      </c>
      <c r="G150" s="124" t="str">
        <f t="shared" si="27"/>
        <v/>
      </c>
      <c r="H150" s="125" t="str">
        <f t="shared" si="28"/>
        <v/>
      </c>
      <c r="I150" s="125" t="str">
        <f t="shared" si="29"/>
        <v/>
      </c>
      <c r="J150" s="125" t="str">
        <f t="shared" si="30"/>
        <v/>
      </c>
      <c r="K150" s="124" t="str">
        <f t="shared" si="31"/>
        <v/>
      </c>
      <c r="L150" s="124" t="str">
        <f t="shared" si="32"/>
        <v/>
      </c>
      <c r="M150" s="124" t="str">
        <f t="shared" si="33"/>
        <v/>
      </c>
      <c r="N150" s="124" t="str">
        <f t="shared" si="34"/>
        <v/>
      </c>
      <c r="O150" s="124" t="str">
        <f t="shared" si="35"/>
        <v/>
      </c>
      <c r="P150" s="124" t="str">
        <f t="shared" si="36"/>
        <v/>
      </c>
      <c r="Q150" s="124" t="str">
        <f t="shared" si="37"/>
        <v/>
      </c>
      <c r="AA150" s="189">
        <f t="shared" si="38"/>
        <v>-1</v>
      </c>
      <c r="AB150" s="188">
        <f t="shared" si="39"/>
        <v>103</v>
      </c>
      <c r="AC150" s="191">
        <f t="shared" si="40"/>
        <v>-102</v>
      </c>
      <c r="AD150" s="191">
        <f t="shared" si="41"/>
        <v>-105</v>
      </c>
    </row>
    <row r="151" spans="1:30" x14ac:dyDescent="0.2">
      <c r="A151" s="239">
        <f t="shared" si="42"/>
        <v>-88</v>
      </c>
      <c r="B151" s="181">
        <f t="shared" si="22"/>
        <v>-2235.1999999999998</v>
      </c>
      <c r="C151" s="229" t="str">
        <f t="shared" si="23"/>
        <v/>
      </c>
      <c r="D151" s="126" t="str">
        <f t="shared" si="24"/>
        <v/>
      </c>
      <c r="E151" s="229" t="str">
        <f t="shared" si="25"/>
        <v/>
      </c>
      <c r="F151" s="229" t="str">
        <f t="shared" si="26"/>
        <v/>
      </c>
      <c r="G151" s="124" t="str">
        <f t="shared" si="27"/>
        <v/>
      </c>
      <c r="H151" s="125" t="str">
        <f t="shared" si="28"/>
        <v/>
      </c>
      <c r="I151" s="125" t="str">
        <f t="shared" si="29"/>
        <v/>
      </c>
      <c r="J151" s="125" t="str">
        <f t="shared" si="30"/>
        <v/>
      </c>
      <c r="K151" s="124" t="str">
        <f t="shared" si="31"/>
        <v/>
      </c>
      <c r="L151" s="124" t="str">
        <f t="shared" si="32"/>
        <v/>
      </c>
      <c r="M151" s="124" t="str">
        <f t="shared" si="33"/>
        <v/>
      </c>
      <c r="N151" s="124" t="str">
        <f t="shared" si="34"/>
        <v/>
      </c>
      <c r="O151" s="124" t="str">
        <f t="shared" si="35"/>
        <v/>
      </c>
      <c r="P151" s="124" t="str">
        <f t="shared" si="36"/>
        <v/>
      </c>
      <c r="Q151" s="124" t="str">
        <f t="shared" si="37"/>
        <v/>
      </c>
      <c r="AA151" s="189">
        <f t="shared" si="38"/>
        <v>-1</v>
      </c>
      <c r="AB151" s="188">
        <f t="shared" si="39"/>
        <v>104</v>
      </c>
      <c r="AC151" s="191">
        <f t="shared" si="40"/>
        <v>-103</v>
      </c>
      <c r="AD151" s="191">
        <f t="shared" si="41"/>
        <v>-106</v>
      </c>
    </row>
    <row r="152" spans="1:30" x14ac:dyDescent="0.2">
      <c r="A152" s="239">
        <f t="shared" si="42"/>
        <v>-89</v>
      </c>
      <c r="B152" s="181">
        <f t="shared" si="22"/>
        <v>-2260.6</v>
      </c>
      <c r="C152" s="229" t="str">
        <f t="shared" si="23"/>
        <v/>
      </c>
      <c r="D152" s="126" t="str">
        <f t="shared" si="24"/>
        <v/>
      </c>
      <c r="E152" s="229" t="str">
        <f t="shared" si="25"/>
        <v/>
      </c>
      <c r="F152" s="229" t="str">
        <f t="shared" si="26"/>
        <v/>
      </c>
      <c r="G152" s="124" t="str">
        <f t="shared" si="27"/>
        <v/>
      </c>
      <c r="H152" s="125" t="str">
        <f t="shared" si="28"/>
        <v/>
      </c>
      <c r="I152" s="125" t="str">
        <f t="shared" si="29"/>
        <v/>
      </c>
      <c r="J152" s="125" t="str">
        <f t="shared" si="30"/>
        <v/>
      </c>
      <c r="K152" s="124" t="str">
        <f t="shared" si="31"/>
        <v/>
      </c>
      <c r="L152" s="124" t="str">
        <f t="shared" si="32"/>
        <v/>
      </c>
      <c r="M152" s="124" t="str">
        <f t="shared" si="33"/>
        <v/>
      </c>
      <c r="N152" s="124" t="str">
        <f t="shared" si="34"/>
        <v/>
      </c>
      <c r="O152" s="124" t="str">
        <f t="shared" si="35"/>
        <v/>
      </c>
      <c r="P152" s="124" t="str">
        <f t="shared" si="36"/>
        <v/>
      </c>
      <c r="Q152" s="124" t="str">
        <f t="shared" si="37"/>
        <v/>
      </c>
      <c r="AA152" s="189">
        <f t="shared" si="38"/>
        <v>-1</v>
      </c>
      <c r="AB152" s="188">
        <f t="shared" si="39"/>
        <v>105</v>
      </c>
      <c r="AC152" s="191">
        <f t="shared" si="40"/>
        <v>-104</v>
      </c>
      <c r="AD152" s="191">
        <f t="shared" si="41"/>
        <v>-107</v>
      </c>
    </row>
    <row r="153" spans="1:30" x14ac:dyDescent="0.2">
      <c r="A153" s="239">
        <f t="shared" si="42"/>
        <v>-90</v>
      </c>
      <c r="B153" s="181">
        <f t="shared" si="22"/>
        <v>-2286</v>
      </c>
      <c r="C153" s="229" t="str">
        <f t="shared" si="23"/>
        <v/>
      </c>
      <c r="D153" s="126" t="str">
        <f t="shared" si="24"/>
        <v/>
      </c>
      <c r="E153" s="229" t="str">
        <f t="shared" si="25"/>
        <v/>
      </c>
      <c r="F153" s="229" t="str">
        <f t="shared" si="26"/>
        <v/>
      </c>
      <c r="G153" s="124" t="str">
        <f t="shared" si="27"/>
        <v/>
      </c>
      <c r="H153" s="125" t="str">
        <f t="shared" si="28"/>
        <v/>
      </c>
      <c r="I153" s="125" t="str">
        <f t="shared" si="29"/>
        <v/>
      </c>
      <c r="J153" s="125" t="str">
        <f t="shared" si="30"/>
        <v/>
      </c>
      <c r="K153" s="124" t="str">
        <f t="shared" si="31"/>
        <v/>
      </c>
      <c r="L153" s="124" t="str">
        <f t="shared" si="32"/>
        <v/>
      </c>
      <c r="M153" s="124" t="str">
        <f t="shared" si="33"/>
        <v/>
      </c>
      <c r="N153" s="124" t="str">
        <f t="shared" si="34"/>
        <v/>
      </c>
      <c r="O153" s="124" t="str">
        <f t="shared" si="35"/>
        <v/>
      </c>
      <c r="P153" s="124" t="str">
        <f t="shared" si="36"/>
        <v/>
      </c>
      <c r="Q153" s="124" t="str">
        <f t="shared" si="37"/>
        <v/>
      </c>
      <c r="AA153" s="189">
        <f t="shared" si="38"/>
        <v>-1</v>
      </c>
      <c r="AB153" s="188">
        <f t="shared" si="39"/>
        <v>106</v>
      </c>
      <c r="AC153" s="191">
        <f t="shared" si="40"/>
        <v>-105</v>
      </c>
      <c r="AD153" s="191">
        <f t="shared" si="41"/>
        <v>-108</v>
      </c>
    </row>
    <row r="154" spans="1:30" x14ac:dyDescent="0.2">
      <c r="A154" s="239">
        <f t="shared" si="42"/>
        <v>-91</v>
      </c>
      <c r="B154" s="181">
        <f t="shared" si="22"/>
        <v>-2311.4</v>
      </c>
      <c r="C154" s="229" t="str">
        <f t="shared" si="23"/>
        <v/>
      </c>
      <c r="D154" s="126" t="str">
        <f t="shared" si="24"/>
        <v/>
      </c>
      <c r="E154" s="229" t="str">
        <f t="shared" si="25"/>
        <v/>
      </c>
      <c r="F154" s="229" t="str">
        <f t="shared" si="26"/>
        <v/>
      </c>
      <c r="G154" s="124" t="str">
        <f t="shared" si="27"/>
        <v/>
      </c>
      <c r="H154" s="125" t="str">
        <f t="shared" si="28"/>
        <v/>
      </c>
      <c r="I154" s="125" t="str">
        <f t="shared" si="29"/>
        <v/>
      </c>
      <c r="J154" s="125" t="str">
        <f t="shared" si="30"/>
        <v/>
      </c>
      <c r="K154" s="124" t="str">
        <f t="shared" si="31"/>
        <v/>
      </c>
      <c r="L154" s="124" t="str">
        <f t="shared" si="32"/>
        <v/>
      </c>
      <c r="M154" s="124" t="str">
        <f t="shared" si="33"/>
        <v/>
      </c>
      <c r="N154" s="124" t="str">
        <f t="shared" si="34"/>
        <v/>
      </c>
      <c r="O154" s="124" t="str">
        <f t="shared" si="35"/>
        <v/>
      </c>
      <c r="P154" s="124" t="str">
        <f t="shared" si="36"/>
        <v/>
      </c>
      <c r="Q154" s="124" t="str">
        <f t="shared" si="37"/>
        <v/>
      </c>
      <c r="AA154" s="189">
        <f t="shared" si="38"/>
        <v>-1</v>
      </c>
      <c r="AB154" s="188">
        <f t="shared" si="39"/>
        <v>107</v>
      </c>
      <c r="AC154" s="191">
        <f t="shared" si="40"/>
        <v>-106</v>
      </c>
      <c r="AD154" s="191">
        <f t="shared" si="41"/>
        <v>-109</v>
      </c>
    </row>
    <row r="155" spans="1:30" x14ac:dyDescent="0.2">
      <c r="A155" s="239">
        <f t="shared" si="42"/>
        <v>-92</v>
      </c>
      <c r="B155" s="181">
        <f t="shared" si="22"/>
        <v>-2336.7999999999997</v>
      </c>
      <c r="C155" s="229" t="str">
        <f t="shared" si="23"/>
        <v/>
      </c>
      <c r="D155" s="126" t="str">
        <f t="shared" si="24"/>
        <v/>
      </c>
      <c r="E155" s="229" t="str">
        <f t="shared" si="25"/>
        <v/>
      </c>
      <c r="F155" s="229" t="str">
        <f t="shared" si="26"/>
        <v/>
      </c>
      <c r="G155" s="124" t="str">
        <f t="shared" si="27"/>
        <v/>
      </c>
      <c r="H155" s="125" t="str">
        <f t="shared" si="28"/>
        <v/>
      </c>
      <c r="I155" s="125" t="str">
        <f t="shared" si="29"/>
        <v/>
      </c>
      <c r="J155" s="125" t="str">
        <f t="shared" si="30"/>
        <v/>
      </c>
      <c r="K155" s="124" t="str">
        <f t="shared" si="31"/>
        <v/>
      </c>
      <c r="L155" s="124" t="str">
        <f t="shared" si="32"/>
        <v/>
      </c>
      <c r="M155" s="124" t="str">
        <f t="shared" si="33"/>
        <v/>
      </c>
      <c r="N155" s="124" t="str">
        <f t="shared" si="34"/>
        <v/>
      </c>
      <c r="O155" s="124" t="str">
        <f t="shared" si="35"/>
        <v/>
      </c>
      <c r="P155" s="124" t="str">
        <f t="shared" si="36"/>
        <v/>
      </c>
      <c r="Q155" s="124" t="str">
        <f t="shared" si="37"/>
        <v/>
      </c>
      <c r="AA155" s="189">
        <f t="shared" si="38"/>
        <v>-1</v>
      </c>
      <c r="AB155" s="188">
        <f t="shared" si="39"/>
        <v>108</v>
      </c>
      <c r="AC155" s="191">
        <f t="shared" si="40"/>
        <v>-107</v>
      </c>
      <c r="AD155" s="191">
        <f t="shared" si="41"/>
        <v>-110</v>
      </c>
    </row>
    <row r="156" spans="1:30" x14ac:dyDescent="0.2">
      <c r="A156" s="239">
        <f t="shared" si="42"/>
        <v>-93</v>
      </c>
      <c r="B156" s="181">
        <f t="shared" si="22"/>
        <v>-2362.1999999999998</v>
      </c>
      <c r="C156" s="229" t="str">
        <f t="shared" si="23"/>
        <v/>
      </c>
      <c r="D156" s="126" t="str">
        <f t="shared" si="24"/>
        <v/>
      </c>
      <c r="E156" s="229" t="str">
        <f t="shared" si="25"/>
        <v/>
      </c>
      <c r="F156" s="229" t="str">
        <f t="shared" si="26"/>
        <v/>
      </c>
      <c r="G156" s="124" t="str">
        <f t="shared" si="27"/>
        <v/>
      </c>
      <c r="H156" s="125" t="str">
        <f t="shared" si="28"/>
        <v/>
      </c>
      <c r="I156" s="125" t="str">
        <f t="shared" si="29"/>
        <v/>
      </c>
      <c r="J156" s="125" t="str">
        <f t="shared" si="30"/>
        <v/>
      </c>
      <c r="K156" s="124" t="str">
        <f t="shared" si="31"/>
        <v/>
      </c>
      <c r="L156" s="124" t="str">
        <f t="shared" si="32"/>
        <v/>
      </c>
      <c r="M156" s="124" t="str">
        <f t="shared" si="33"/>
        <v/>
      </c>
      <c r="N156" s="124" t="str">
        <f t="shared" si="34"/>
        <v/>
      </c>
      <c r="O156" s="124" t="str">
        <f t="shared" si="35"/>
        <v/>
      </c>
      <c r="P156" s="124" t="str">
        <f t="shared" si="36"/>
        <v/>
      </c>
      <c r="Q156" s="124" t="str">
        <f t="shared" si="37"/>
        <v/>
      </c>
      <c r="AA156" s="189">
        <f t="shared" si="38"/>
        <v>-1</v>
      </c>
      <c r="AB156" s="188">
        <f t="shared" si="39"/>
        <v>109</v>
      </c>
      <c r="AC156" s="191">
        <f t="shared" si="40"/>
        <v>-108</v>
      </c>
      <c r="AD156" s="191">
        <f t="shared" si="41"/>
        <v>-111</v>
      </c>
    </row>
    <row r="157" spans="1:30" x14ac:dyDescent="0.2">
      <c r="A157" s="239">
        <f t="shared" si="42"/>
        <v>-94</v>
      </c>
      <c r="B157" s="181">
        <f t="shared" ref="B157:B220" si="43">A157*25.4</f>
        <v>-2387.6</v>
      </c>
      <c r="C157" s="229" t="str">
        <f t="shared" si="23"/>
        <v/>
      </c>
      <c r="D157" s="126" t="str">
        <f t="shared" si="24"/>
        <v/>
      </c>
      <c r="E157" s="229" t="str">
        <f t="shared" si="25"/>
        <v/>
      </c>
      <c r="F157" s="229" t="str">
        <f t="shared" si="26"/>
        <v/>
      </c>
      <c r="G157" s="124" t="str">
        <f t="shared" si="27"/>
        <v/>
      </c>
      <c r="H157" s="125" t="str">
        <f t="shared" si="28"/>
        <v/>
      </c>
      <c r="I157" s="125" t="str">
        <f t="shared" si="29"/>
        <v/>
      </c>
      <c r="J157" s="125" t="str">
        <f t="shared" si="30"/>
        <v/>
      </c>
      <c r="K157" s="124" t="str">
        <f t="shared" si="31"/>
        <v/>
      </c>
      <c r="L157" s="124" t="str">
        <f t="shared" si="32"/>
        <v/>
      </c>
      <c r="M157" s="124" t="str">
        <f t="shared" si="33"/>
        <v/>
      </c>
      <c r="N157" s="124" t="str">
        <f t="shared" si="34"/>
        <v/>
      </c>
      <c r="O157" s="124" t="str">
        <f t="shared" si="35"/>
        <v/>
      </c>
      <c r="P157" s="124" t="str">
        <f t="shared" si="36"/>
        <v/>
      </c>
      <c r="Q157" s="124" t="str">
        <f t="shared" si="37"/>
        <v/>
      </c>
      <c r="AA157" s="189">
        <f t="shared" si="38"/>
        <v>-1</v>
      </c>
      <c r="AB157" s="188">
        <f t="shared" si="39"/>
        <v>110</v>
      </c>
      <c r="AC157" s="191">
        <f t="shared" si="40"/>
        <v>-109</v>
      </c>
      <c r="AD157" s="191">
        <f t="shared" si="41"/>
        <v>-112</v>
      </c>
    </row>
    <row r="158" spans="1:30" x14ac:dyDescent="0.2">
      <c r="A158" s="239">
        <f t="shared" si="42"/>
        <v>-95</v>
      </c>
      <c r="B158" s="181">
        <f t="shared" si="43"/>
        <v>-2413</v>
      </c>
      <c r="C158" s="229" t="str">
        <f t="shared" ref="C158:C221" si="44">IF(A158&lt;0,"",D158*0.0283168)</f>
        <v/>
      </c>
      <c r="D158" s="126" t="str">
        <f t="shared" ref="D158:D221" si="45">IF(A158&lt;0,"",IF(AA165&gt;=1,LOOKUP(AA165,AG$49:AG$61,AF$49:AF$61),0))</f>
        <v/>
      </c>
      <c r="E158" s="229" t="str">
        <f t="shared" ref="E158:E221" si="46">IF(A158=0,0,IF(A158&lt;0,"",F158*0.0283168))</f>
        <v/>
      </c>
      <c r="F158" s="229" t="str">
        <f t="shared" ref="F158:F221" si="47">IF(A158&lt;0,"",IF(AA165&gt;=6,LOOKUP(AA165,AG$54:AG$61,AH$54:AH$61),0))</f>
        <v/>
      </c>
      <c r="G158" s="124" t="str">
        <f t="shared" ref="G158:G221" si="48">IF(A158=0,0,IF(A158&lt;0,"",H158*0.0283168))</f>
        <v/>
      </c>
      <c r="H158" s="125" t="str">
        <f t="shared" ref="H158:H221" si="49">IF(A158=0,0,IF(A158&lt;0,"",D158*$W$48))</f>
        <v/>
      </c>
      <c r="I158" s="125" t="str">
        <f t="shared" ref="I158:I221" si="50">IF(A158=0,0,IF(A158&lt;0,"",J158*0.0283168))</f>
        <v/>
      </c>
      <c r="J158" s="125" t="str">
        <f t="shared" ref="J158:J221" si="51">IF(A158=0,0,IF(A158&lt;0,"",F158*$W$49))</f>
        <v/>
      </c>
      <c r="K158" s="124" t="str">
        <f t="shared" ref="K158:K221" si="52">IF(A158=0,0,IF(A158&lt;0,"",L158*0.0283168))</f>
        <v/>
      </c>
      <c r="L158" s="124" t="str">
        <f t="shared" ref="L158:L221" si="53">IF(A158=0,0,IF(A158&lt;0,"",IF(D158=0.0001,((W$37*0.5/12)-H158)*X$56,((W$37*1/12)-H158)*X$56)))</f>
        <v/>
      </c>
      <c r="M158" s="124" t="str">
        <f t="shared" ref="M158:M221" si="54">IF(A158=0,0,IF(A158&lt;0,"",N158*0.0283168))</f>
        <v/>
      </c>
      <c r="N158" s="124" t="str">
        <f t="shared" ref="N158:N221" si="55">IF(A158=0,0,IF(A158&lt;0,"",H158+L158+J158))</f>
        <v/>
      </c>
      <c r="O158" s="124" t="str">
        <f t="shared" ref="O158:O221" si="56">IF(A158=0,0,IF(A158&lt;0,"",P158*0.0283168))</f>
        <v/>
      </c>
      <c r="P158" s="124" t="str">
        <f t="shared" ref="P158:P221" si="57">IF(A158=0,0,IF(A158&lt;0,"",IF(A158=1,L158,N158+P159)))</f>
        <v/>
      </c>
      <c r="Q158" s="124" t="str">
        <f t="shared" ref="Q158:Q221" si="58">IF(A158&lt;0,"",I$23+B158/1000)</f>
        <v/>
      </c>
      <c r="AA158" s="189">
        <f t="shared" si="38"/>
        <v>-1</v>
      </c>
      <c r="AB158" s="188">
        <f t="shared" si="39"/>
        <v>111</v>
      </c>
      <c r="AC158" s="191">
        <f t="shared" si="40"/>
        <v>-110</v>
      </c>
      <c r="AD158" s="191">
        <f t="shared" si="41"/>
        <v>-113</v>
      </c>
    </row>
    <row r="159" spans="1:30" x14ac:dyDescent="0.2">
      <c r="A159" s="239">
        <f t="shared" si="42"/>
        <v>-96</v>
      </c>
      <c r="B159" s="181">
        <f t="shared" si="43"/>
        <v>-2438.3999999999996</v>
      </c>
      <c r="C159" s="229" t="str">
        <f t="shared" si="44"/>
        <v/>
      </c>
      <c r="D159" s="126" t="str">
        <f t="shared" si="45"/>
        <v/>
      </c>
      <c r="E159" s="229" t="str">
        <f t="shared" si="46"/>
        <v/>
      </c>
      <c r="F159" s="229" t="str">
        <f t="shared" si="47"/>
        <v/>
      </c>
      <c r="G159" s="124" t="str">
        <f t="shared" si="48"/>
        <v/>
      </c>
      <c r="H159" s="125" t="str">
        <f t="shared" si="49"/>
        <v/>
      </c>
      <c r="I159" s="125" t="str">
        <f t="shared" si="50"/>
        <v/>
      </c>
      <c r="J159" s="125" t="str">
        <f t="shared" si="51"/>
        <v/>
      </c>
      <c r="K159" s="124" t="str">
        <f t="shared" si="52"/>
        <v/>
      </c>
      <c r="L159" s="124" t="str">
        <f t="shared" si="53"/>
        <v/>
      </c>
      <c r="M159" s="124" t="str">
        <f t="shared" si="54"/>
        <v/>
      </c>
      <c r="N159" s="124" t="str">
        <f t="shared" si="55"/>
        <v/>
      </c>
      <c r="O159" s="124" t="str">
        <f t="shared" si="56"/>
        <v/>
      </c>
      <c r="P159" s="124" t="str">
        <f t="shared" si="57"/>
        <v/>
      </c>
      <c r="Q159" s="124" t="str">
        <f t="shared" si="58"/>
        <v/>
      </c>
      <c r="AA159" s="189">
        <f t="shared" si="38"/>
        <v>-1</v>
      </c>
      <c r="AB159" s="188">
        <f t="shared" si="39"/>
        <v>112</v>
      </c>
      <c r="AC159" s="191">
        <f t="shared" si="40"/>
        <v>-111</v>
      </c>
      <c r="AD159" s="191">
        <f t="shared" si="41"/>
        <v>-114</v>
      </c>
    </row>
    <row r="160" spans="1:30" x14ac:dyDescent="0.2">
      <c r="A160" s="239">
        <f t="shared" si="42"/>
        <v>-97</v>
      </c>
      <c r="B160" s="181">
        <f t="shared" si="43"/>
        <v>-2463.7999999999997</v>
      </c>
      <c r="C160" s="229" t="str">
        <f t="shared" si="44"/>
        <v/>
      </c>
      <c r="D160" s="126" t="str">
        <f t="shared" si="45"/>
        <v/>
      </c>
      <c r="E160" s="229" t="str">
        <f t="shared" si="46"/>
        <v/>
      </c>
      <c r="F160" s="229" t="str">
        <f t="shared" si="47"/>
        <v/>
      </c>
      <c r="G160" s="124" t="str">
        <f t="shared" si="48"/>
        <v/>
      </c>
      <c r="H160" s="125" t="str">
        <f t="shared" si="49"/>
        <v/>
      </c>
      <c r="I160" s="125" t="str">
        <f t="shared" si="50"/>
        <v/>
      </c>
      <c r="J160" s="125" t="str">
        <f t="shared" si="51"/>
        <v/>
      </c>
      <c r="K160" s="124" t="str">
        <f t="shared" si="52"/>
        <v/>
      </c>
      <c r="L160" s="124" t="str">
        <f t="shared" si="53"/>
        <v/>
      </c>
      <c r="M160" s="124" t="str">
        <f t="shared" si="54"/>
        <v/>
      </c>
      <c r="N160" s="124" t="str">
        <f t="shared" si="55"/>
        <v/>
      </c>
      <c r="O160" s="124" t="str">
        <f t="shared" si="56"/>
        <v/>
      </c>
      <c r="P160" s="124" t="str">
        <f t="shared" si="57"/>
        <v/>
      </c>
      <c r="Q160" s="124" t="str">
        <f t="shared" si="58"/>
        <v/>
      </c>
      <c r="AA160" s="189">
        <f t="shared" si="38"/>
        <v>-1</v>
      </c>
      <c r="AB160" s="188">
        <f t="shared" si="39"/>
        <v>113</v>
      </c>
      <c r="AC160" s="191">
        <f t="shared" si="40"/>
        <v>-112</v>
      </c>
      <c r="AD160" s="191">
        <f t="shared" si="41"/>
        <v>-115</v>
      </c>
    </row>
    <row r="161" spans="1:30" x14ac:dyDescent="0.2">
      <c r="A161" s="239">
        <f t="shared" si="42"/>
        <v>-98</v>
      </c>
      <c r="B161" s="181">
        <f t="shared" si="43"/>
        <v>-2489.1999999999998</v>
      </c>
      <c r="C161" s="229" t="str">
        <f t="shared" si="44"/>
        <v/>
      </c>
      <c r="D161" s="126" t="str">
        <f t="shared" si="45"/>
        <v/>
      </c>
      <c r="E161" s="229" t="str">
        <f t="shared" si="46"/>
        <v/>
      </c>
      <c r="F161" s="229" t="str">
        <f t="shared" si="47"/>
        <v/>
      </c>
      <c r="G161" s="124" t="str">
        <f t="shared" si="48"/>
        <v/>
      </c>
      <c r="H161" s="125" t="str">
        <f t="shared" si="49"/>
        <v/>
      </c>
      <c r="I161" s="125" t="str">
        <f t="shared" si="50"/>
        <v/>
      </c>
      <c r="J161" s="125" t="str">
        <f t="shared" si="51"/>
        <v/>
      </c>
      <c r="K161" s="124" t="str">
        <f t="shared" si="52"/>
        <v/>
      </c>
      <c r="L161" s="124" t="str">
        <f t="shared" si="53"/>
        <v/>
      </c>
      <c r="M161" s="124" t="str">
        <f t="shared" si="54"/>
        <v/>
      </c>
      <c r="N161" s="124" t="str">
        <f t="shared" si="55"/>
        <v/>
      </c>
      <c r="O161" s="124" t="str">
        <f t="shared" si="56"/>
        <v/>
      </c>
      <c r="P161" s="124" t="str">
        <f t="shared" si="57"/>
        <v/>
      </c>
      <c r="Q161" s="124" t="str">
        <f t="shared" si="58"/>
        <v/>
      </c>
      <c r="AA161" s="189">
        <f t="shared" si="38"/>
        <v>-1</v>
      </c>
      <c r="AB161" s="188">
        <f t="shared" si="39"/>
        <v>114</v>
      </c>
      <c r="AC161" s="191">
        <f t="shared" si="40"/>
        <v>-113</v>
      </c>
      <c r="AD161" s="191">
        <f t="shared" si="41"/>
        <v>-116</v>
      </c>
    </row>
    <row r="162" spans="1:30" x14ac:dyDescent="0.2">
      <c r="A162" s="239">
        <f t="shared" si="42"/>
        <v>-99</v>
      </c>
      <c r="B162" s="181">
        <f t="shared" si="43"/>
        <v>-2514.6</v>
      </c>
      <c r="C162" s="229" t="str">
        <f t="shared" si="44"/>
        <v/>
      </c>
      <c r="D162" s="126" t="str">
        <f t="shared" si="45"/>
        <v/>
      </c>
      <c r="E162" s="229" t="str">
        <f t="shared" si="46"/>
        <v/>
      </c>
      <c r="F162" s="229" t="str">
        <f t="shared" si="47"/>
        <v/>
      </c>
      <c r="G162" s="124" t="str">
        <f t="shared" si="48"/>
        <v/>
      </c>
      <c r="H162" s="125" t="str">
        <f t="shared" si="49"/>
        <v/>
      </c>
      <c r="I162" s="125" t="str">
        <f t="shared" si="50"/>
        <v/>
      </c>
      <c r="J162" s="125" t="str">
        <f t="shared" si="51"/>
        <v/>
      </c>
      <c r="K162" s="124" t="str">
        <f t="shared" si="52"/>
        <v/>
      </c>
      <c r="L162" s="124" t="str">
        <f t="shared" si="53"/>
        <v/>
      </c>
      <c r="M162" s="124" t="str">
        <f t="shared" si="54"/>
        <v/>
      </c>
      <c r="N162" s="124" t="str">
        <f t="shared" si="55"/>
        <v/>
      </c>
      <c r="O162" s="124" t="str">
        <f t="shared" si="56"/>
        <v/>
      </c>
      <c r="P162" s="124" t="str">
        <f t="shared" si="57"/>
        <v/>
      </c>
      <c r="Q162" s="124" t="str">
        <f t="shared" si="58"/>
        <v/>
      </c>
      <c r="AA162" s="189">
        <f t="shared" si="38"/>
        <v>-1</v>
      </c>
      <c r="AB162" s="188">
        <f t="shared" si="39"/>
        <v>115</v>
      </c>
      <c r="AC162" s="191">
        <f t="shared" si="40"/>
        <v>-114</v>
      </c>
      <c r="AD162" s="191">
        <f t="shared" si="41"/>
        <v>-117</v>
      </c>
    </row>
    <row r="163" spans="1:30" x14ac:dyDescent="0.2">
      <c r="A163" s="239">
        <f t="shared" si="42"/>
        <v>-100</v>
      </c>
      <c r="B163" s="181">
        <f t="shared" si="43"/>
        <v>-2540</v>
      </c>
      <c r="C163" s="229" t="str">
        <f t="shared" si="44"/>
        <v/>
      </c>
      <c r="D163" s="126" t="str">
        <f t="shared" si="45"/>
        <v/>
      </c>
      <c r="E163" s="229" t="str">
        <f t="shared" si="46"/>
        <v/>
      </c>
      <c r="F163" s="229" t="str">
        <f t="shared" si="47"/>
        <v/>
      </c>
      <c r="G163" s="124" t="str">
        <f t="shared" si="48"/>
        <v/>
      </c>
      <c r="H163" s="125" t="str">
        <f t="shared" si="49"/>
        <v/>
      </c>
      <c r="I163" s="125" t="str">
        <f t="shared" si="50"/>
        <v/>
      </c>
      <c r="J163" s="125" t="str">
        <f t="shared" si="51"/>
        <v/>
      </c>
      <c r="K163" s="124" t="str">
        <f t="shared" si="52"/>
        <v/>
      </c>
      <c r="L163" s="124" t="str">
        <f t="shared" si="53"/>
        <v/>
      </c>
      <c r="M163" s="124" t="str">
        <f t="shared" si="54"/>
        <v/>
      </c>
      <c r="N163" s="124" t="str">
        <f t="shared" si="55"/>
        <v/>
      </c>
      <c r="O163" s="124" t="str">
        <f t="shared" si="56"/>
        <v/>
      </c>
      <c r="P163" s="124" t="str">
        <f t="shared" si="57"/>
        <v/>
      </c>
      <c r="Q163" s="124" t="str">
        <f t="shared" si="58"/>
        <v/>
      </c>
      <c r="AA163" s="189">
        <f t="shared" si="38"/>
        <v>-1</v>
      </c>
      <c r="AB163" s="188">
        <f t="shared" si="39"/>
        <v>116</v>
      </c>
      <c r="AC163" s="191">
        <f t="shared" si="40"/>
        <v>-115</v>
      </c>
      <c r="AD163" s="191">
        <f t="shared" si="41"/>
        <v>-118</v>
      </c>
    </row>
    <row r="164" spans="1:30" x14ac:dyDescent="0.2">
      <c r="A164" s="239">
        <f t="shared" si="42"/>
        <v>-101</v>
      </c>
      <c r="B164" s="181">
        <f t="shared" si="43"/>
        <v>-2565.3999999999996</v>
      </c>
      <c r="C164" s="229" t="str">
        <f t="shared" si="44"/>
        <v/>
      </c>
      <c r="D164" s="126" t="str">
        <f t="shared" si="45"/>
        <v/>
      </c>
      <c r="E164" s="229" t="str">
        <f t="shared" si="46"/>
        <v/>
      </c>
      <c r="F164" s="229" t="str">
        <f t="shared" si="47"/>
        <v/>
      </c>
      <c r="G164" s="124" t="str">
        <f t="shared" si="48"/>
        <v/>
      </c>
      <c r="H164" s="125" t="str">
        <f t="shared" si="49"/>
        <v/>
      </c>
      <c r="I164" s="125" t="str">
        <f t="shared" si="50"/>
        <v/>
      </c>
      <c r="J164" s="125" t="str">
        <f t="shared" si="51"/>
        <v/>
      </c>
      <c r="K164" s="124" t="str">
        <f t="shared" si="52"/>
        <v/>
      </c>
      <c r="L164" s="124" t="str">
        <f t="shared" si="53"/>
        <v/>
      </c>
      <c r="M164" s="124" t="str">
        <f t="shared" si="54"/>
        <v/>
      </c>
      <c r="N164" s="124" t="str">
        <f t="shared" si="55"/>
        <v/>
      </c>
      <c r="O164" s="124" t="str">
        <f t="shared" si="56"/>
        <v/>
      </c>
      <c r="P164" s="124" t="str">
        <f t="shared" si="57"/>
        <v/>
      </c>
      <c r="Q164" s="124" t="str">
        <f t="shared" si="58"/>
        <v/>
      </c>
      <c r="AA164" s="189">
        <f t="shared" ref="AA164:AA227" si="59">IF(AND(AA163&gt;=1,AA163&lt;12),AA163+1,IF(AC164=0,1,IF(AA163=12,AA163+0.5,-1)))</f>
        <v>-1</v>
      </c>
      <c r="AB164" s="188">
        <f t="shared" ref="AB164:AB227" si="60">IF(AB163&gt;=1,AB163+1,IF(AC164=0,1,-1))</f>
        <v>117</v>
      </c>
      <c r="AC164" s="191">
        <f t="shared" si="40"/>
        <v>-116</v>
      </c>
      <c r="AD164" s="191">
        <f t="shared" si="41"/>
        <v>-119</v>
      </c>
    </row>
    <row r="165" spans="1:30" x14ac:dyDescent="0.2">
      <c r="A165" s="239">
        <f t="shared" si="42"/>
        <v>-102</v>
      </c>
      <c r="B165" s="181">
        <f t="shared" si="43"/>
        <v>-2590.7999999999997</v>
      </c>
      <c r="C165" s="229" t="str">
        <f t="shared" si="44"/>
        <v/>
      </c>
      <c r="D165" s="126" t="str">
        <f t="shared" si="45"/>
        <v/>
      </c>
      <c r="E165" s="229" t="str">
        <f t="shared" si="46"/>
        <v/>
      </c>
      <c r="F165" s="229" t="str">
        <f t="shared" si="47"/>
        <v/>
      </c>
      <c r="G165" s="124" t="str">
        <f t="shared" si="48"/>
        <v/>
      </c>
      <c r="H165" s="125" t="str">
        <f t="shared" si="49"/>
        <v/>
      </c>
      <c r="I165" s="125" t="str">
        <f t="shared" si="50"/>
        <v/>
      </c>
      <c r="J165" s="125" t="str">
        <f t="shared" si="51"/>
        <v/>
      </c>
      <c r="K165" s="124" t="str">
        <f t="shared" si="52"/>
        <v/>
      </c>
      <c r="L165" s="124" t="str">
        <f t="shared" si="53"/>
        <v/>
      </c>
      <c r="M165" s="124" t="str">
        <f t="shared" si="54"/>
        <v/>
      </c>
      <c r="N165" s="124" t="str">
        <f t="shared" si="55"/>
        <v/>
      </c>
      <c r="O165" s="124" t="str">
        <f t="shared" si="56"/>
        <v/>
      </c>
      <c r="P165" s="124" t="str">
        <f t="shared" si="57"/>
        <v/>
      </c>
      <c r="Q165" s="124" t="str">
        <f t="shared" si="58"/>
        <v/>
      </c>
      <c r="AA165" s="189">
        <f t="shared" si="59"/>
        <v>-1</v>
      </c>
      <c r="AB165" s="188">
        <f t="shared" si="60"/>
        <v>118</v>
      </c>
      <c r="AC165" s="191">
        <f t="shared" ref="AC165:AC228" si="61">AC164-1</f>
        <v>-117</v>
      </c>
      <c r="AD165" s="191">
        <f t="shared" ref="AD165:AD228" si="62">AD164-1</f>
        <v>-120</v>
      </c>
    </row>
    <row r="166" spans="1:30" x14ac:dyDescent="0.2">
      <c r="A166" s="239">
        <f t="shared" si="42"/>
        <v>-103</v>
      </c>
      <c r="B166" s="181">
        <f t="shared" si="43"/>
        <v>-2616.1999999999998</v>
      </c>
      <c r="C166" s="229" t="str">
        <f t="shared" si="44"/>
        <v/>
      </c>
      <c r="D166" s="126" t="str">
        <f t="shared" si="45"/>
        <v/>
      </c>
      <c r="E166" s="229" t="str">
        <f t="shared" si="46"/>
        <v/>
      </c>
      <c r="F166" s="229" t="str">
        <f t="shared" si="47"/>
        <v/>
      </c>
      <c r="G166" s="124" t="str">
        <f t="shared" si="48"/>
        <v/>
      </c>
      <c r="H166" s="125" t="str">
        <f t="shared" si="49"/>
        <v/>
      </c>
      <c r="I166" s="125" t="str">
        <f t="shared" si="50"/>
        <v/>
      </c>
      <c r="J166" s="125" t="str">
        <f t="shared" si="51"/>
        <v/>
      </c>
      <c r="K166" s="124" t="str">
        <f t="shared" si="52"/>
        <v/>
      </c>
      <c r="L166" s="124" t="str">
        <f t="shared" si="53"/>
        <v/>
      </c>
      <c r="M166" s="124" t="str">
        <f t="shared" si="54"/>
        <v/>
      </c>
      <c r="N166" s="124" t="str">
        <f t="shared" si="55"/>
        <v/>
      </c>
      <c r="O166" s="124" t="str">
        <f t="shared" si="56"/>
        <v/>
      </c>
      <c r="P166" s="124" t="str">
        <f t="shared" si="57"/>
        <v/>
      </c>
      <c r="Q166" s="124" t="str">
        <f t="shared" si="58"/>
        <v/>
      </c>
      <c r="AA166" s="189">
        <f t="shared" si="59"/>
        <v>-1</v>
      </c>
      <c r="AB166" s="188">
        <f t="shared" si="60"/>
        <v>119</v>
      </c>
      <c r="AC166" s="191">
        <f t="shared" si="61"/>
        <v>-118</v>
      </c>
      <c r="AD166" s="191">
        <f t="shared" si="62"/>
        <v>-121</v>
      </c>
    </row>
    <row r="167" spans="1:30" x14ac:dyDescent="0.2">
      <c r="A167" s="239">
        <f t="shared" si="42"/>
        <v>-104</v>
      </c>
      <c r="B167" s="181">
        <f t="shared" si="43"/>
        <v>-2641.6</v>
      </c>
      <c r="C167" s="229" t="str">
        <f t="shared" si="44"/>
        <v/>
      </c>
      <c r="D167" s="126" t="str">
        <f t="shared" si="45"/>
        <v/>
      </c>
      <c r="E167" s="229" t="str">
        <f t="shared" si="46"/>
        <v/>
      </c>
      <c r="F167" s="229" t="str">
        <f t="shared" si="47"/>
        <v/>
      </c>
      <c r="G167" s="124" t="str">
        <f t="shared" si="48"/>
        <v/>
      </c>
      <c r="H167" s="125" t="str">
        <f t="shared" si="49"/>
        <v/>
      </c>
      <c r="I167" s="125" t="str">
        <f t="shared" si="50"/>
        <v/>
      </c>
      <c r="J167" s="125" t="str">
        <f t="shared" si="51"/>
        <v/>
      </c>
      <c r="K167" s="124" t="str">
        <f t="shared" si="52"/>
        <v/>
      </c>
      <c r="L167" s="124" t="str">
        <f t="shared" si="53"/>
        <v/>
      </c>
      <c r="M167" s="124" t="str">
        <f t="shared" si="54"/>
        <v/>
      </c>
      <c r="N167" s="124" t="str">
        <f t="shared" si="55"/>
        <v/>
      </c>
      <c r="O167" s="124" t="str">
        <f t="shared" si="56"/>
        <v/>
      </c>
      <c r="P167" s="124" t="str">
        <f t="shared" si="57"/>
        <v/>
      </c>
      <c r="Q167" s="124" t="str">
        <f t="shared" si="58"/>
        <v/>
      </c>
      <c r="AA167" s="189">
        <f t="shared" si="59"/>
        <v>-1</v>
      </c>
      <c r="AB167" s="188">
        <f t="shared" si="60"/>
        <v>120</v>
      </c>
      <c r="AC167" s="191">
        <f t="shared" si="61"/>
        <v>-119</v>
      </c>
      <c r="AD167" s="191">
        <f t="shared" si="62"/>
        <v>-122</v>
      </c>
    </row>
    <row r="168" spans="1:30" x14ac:dyDescent="0.2">
      <c r="A168" s="239">
        <f t="shared" si="42"/>
        <v>-105</v>
      </c>
      <c r="B168" s="181">
        <f t="shared" si="43"/>
        <v>-2667</v>
      </c>
      <c r="C168" s="229" t="str">
        <f t="shared" si="44"/>
        <v/>
      </c>
      <c r="D168" s="126" t="str">
        <f t="shared" si="45"/>
        <v/>
      </c>
      <c r="E168" s="229" t="str">
        <f t="shared" si="46"/>
        <v/>
      </c>
      <c r="F168" s="229" t="str">
        <f t="shared" si="47"/>
        <v/>
      </c>
      <c r="G168" s="124" t="str">
        <f t="shared" si="48"/>
        <v/>
      </c>
      <c r="H168" s="125" t="str">
        <f t="shared" si="49"/>
        <v/>
      </c>
      <c r="I168" s="125" t="str">
        <f t="shared" si="50"/>
        <v/>
      </c>
      <c r="J168" s="125" t="str">
        <f t="shared" si="51"/>
        <v/>
      </c>
      <c r="K168" s="124" t="str">
        <f t="shared" si="52"/>
        <v/>
      </c>
      <c r="L168" s="124" t="str">
        <f t="shared" si="53"/>
        <v/>
      </c>
      <c r="M168" s="124" t="str">
        <f t="shared" si="54"/>
        <v/>
      </c>
      <c r="N168" s="124" t="str">
        <f t="shared" si="55"/>
        <v/>
      </c>
      <c r="O168" s="124" t="str">
        <f t="shared" si="56"/>
        <v/>
      </c>
      <c r="P168" s="124" t="str">
        <f t="shared" si="57"/>
        <v/>
      </c>
      <c r="Q168" s="124" t="str">
        <f t="shared" si="58"/>
        <v/>
      </c>
      <c r="AA168" s="189">
        <f t="shared" si="59"/>
        <v>-1</v>
      </c>
      <c r="AB168" s="188">
        <f t="shared" si="60"/>
        <v>121</v>
      </c>
      <c r="AC168" s="191">
        <f t="shared" si="61"/>
        <v>-120</v>
      </c>
      <c r="AD168" s="191">
        <f t="shared" si="62"/>
        <v>-123</v>
      </c>
    </row>
    <row r="169" spans="1:30" x14ac:dyDescent="0.2">
      <c r="A169" s="239">
        <f t="shared" si="42"/>
        <v>-106</v>
      </c>
      <c r="B169" s="181">
        <f t="shared" si="43"/>
        <v>-2692.3999999999996</v>
      </c>
      <c r="C169" s="229" t="str">
        <f t="shared" si="44"/>
        <v/>
      </c>
      <c r="D169" s="126" t="str">
        <f t="shared" si="45"/>
        <v/>
      </c>
      <c r="E169" s="229" t="str">
        <f t="shared" si="46"/>
        <v/>
      </c>
      <c r="F169" s="229" t="str">
        <f t="shared" si="47"/>
        <v/>
      </c>
      <c r="G169" s="124" t="str">
        <f t="shared" si="48"/>
        <v/>
      </c>
      <c r="H169" s="125" t="str">
        <f t="shared" si="49"/>
        <v/>
      </c>
      <c r="I169" s="125" t="str">
        <f t="shared" si="50"/>
        <v/>
      </c>
      <c r="J169" s="125" t="str">
        <f t="shared" si="51"/>
        <v/>
      </c>
      <c r="K169" s="124" t="str">
        <f t="shared" si="52"/>
        <v/>
      </c>
      <c r="L169" s="124" t="str">
        <f t="shared" si="53"/>
        <v/>
      </c>
      <c r="M169" s="124" t="str">
        <f t="shared" si="54"/>
        <v/>
      </c>
      <c r="N169" s="124" t="str">
        <f t="shared" si="55"/>
        <v/>
      </c>
      <c r="O169" s="124" t="str">
        <f t="shared" si="56"/>
        <v/>
      </c>
      <c r="P169" s="124" t="str">
        <f t="shared" si="57"/>
        <v/>
      </c>
      <c r="Q169" s="124" t="str">
        <f t="shared" si="58"/>
        <v/>
      </c>
      <c r="AA169" s="189">
        <f t="shared" si="59"/>
        <v>-1</v>
      </c>
      <c r="AB169" s="188">
        <f t="shared" si="60"/>
        <v>122</v>
      </c>
      <c r="AC169" s="191">
        <f t="shared" si="61"/>
        <v>-121</v>
      </c>
      <c r="AD169" s="191">
        <f t="shared" si="62"/>
        <v>-124</v>
      </c>
    </row>
    <row r="170" spans="1:30" x14ac:dyDescent="0.2">
      <c r="A170" s="239">
        <f t="shared" si="42"/>
        <v>-107</v>
      </c>
      <c r="B170" s="181">
        <f t="shared" si="43"/>
        <v>-2717.7999999999997</v>
      </c>
      <c r="C170" s="229" t="str">
        <f t="shared" si="44"/>
        <v/>
      </c>
      <c r="D170" s="126" t="str">
        <f t="shared" si="45"/>
        <v/>
      </c>
      <c r="E170" s="229" t="str">
        <f t="shared" si="46"/>
        <v/>
      </c>
      <c r="F170" s="229" t="str">
        <f t="shared" si="47"/>
        <v/>
      </c>
      <c r="G170" s="124" t="str">
        <f t="shared" si="48"/>
        <v/>
      </c>
      <c r="H170" s="125" t="str">
        <f t="shared" si="49"/>
        <v/>
      </c>
      <c r="I170" s="125" t="str">
        <f t="shared" si="50"/>
        <v/>
      </c>
      <c r="J170" s="125" t="str">
        <f t="shared" si="51"/>
        <v/>
      </c>
      <c r="K170" s="124" t="str">
        <f t="shared" si="52"/>
        <v/>
      </c>
      <c r="L170" s="124" t="str">
        <f t="shared" si="53"/>
        <v/>
      </c>
      <c r="M170" s="124" t="str">
        <f t="shared" si="54"/>
        <v/>
      </c>
      <c r="N170" s="124" t="str">
        <f t="shared" si="55"/>
        <v/>
      </c>
      <c r="O170" s="124" t="str">
        <f t="shared" si="56"/>
        <v/>
      </c>
      <c r="P170" s="124" t="str">
        <f t="shared" si="57"/>
        <v/>
      </c>
      <c r="Q170" s="124" t="str">
        <f t="shared" si="58"/>
        <v/>
      </c>
      <c r="AA170" s="189">
        <f t="shared" si="59"/>
        <v>-1</v>
      </c>
      <c r="AB170" s="188">
        <f t="shared" si="60"/>
        <v>123</v>
      </c>
      <c r="AC170" s="191">
        <f t="shared" si="61"/>
        <v>-122</v>
      </c>
      <c r="AD170" s="191">
        <f t="shared" si="62"/>
        <v>-125</v>
      </c>
    </row>
    <row r="171" spans="1:30" x14ac:dyDescent="0.2">
      <c r="A171" s="239">
        <f t="shared" si="42"/>
        <v>-108</v>
      </c>
      <c r="B171" s="181">
        <f t="shared" si="43"/>
        <v>-2743.2</v>
      </c>
      <c r="C171" s="229" t="str">
        <f t="shared" si="44"/>
        <v/>
      </c>
      <c r="D171" s="126" t="str">
        <f t="shared" si="45"/>
        <v/>
      </c>
      <c r="E171" s="229" t="str">
        <f t="shared" si="46"/>
        <v/>
      </c>
      <c r="F171" s="229" t="str">
        <f t="shared" si="47"/>
        <v/>
      </c>
      <c r="G171" s="124" t="str">
        <f t="shared" si="48"/>
        <v/>
      </c>
      <c r="H171" s="125" t="str">
        <f t="shared" si="49"/>
        <v/>
      </c>
      <c r="I171" s="125" t="str">
        <f t="shared" si="50"/>
        <v/>
      </c>
      <c r="J171" s="125" t="str">
        <f t="shared" si="51"/>
        <v/>
      </c>
      <c r="K171" s="124" t="str">
        <f t="shared" si="52"/>
        <v/>
      </c>
      <c r="L171" s="124" t="str">
        <f t="shared" si="53"/>
        <v/>
      </c>
      <c r="M171" s="124" t="str">
        <f t="shared" si="54"/>
        <v/>
      </c>
      <c r="N171" s="124" t="str">
        <f t="shared" si="55"/>
        <v/>
      </c>
      <c r="O171" s="124" t="str">
        <f t="shared" si="56"/>
        <v/>
      </c>
      <c r="P171" s="124" t="str">
        <f t="shared" si="57"/>
        <v/>
      </c>
      <c r="Q171" s="124" t="str">
        <f t="shared" si="58"/>
        <v/>
      </c>
      <c r="AA171" s="189">
        <f t="shared" si="59"/>
        <v>-1</v>
      </c>
      <c r="AB171" s="188">
        <f t="shared" si="60"/>
        <v>124</v>
      </c>
      <c r="AC171" s="191">
        <f t="shared" si="61"/>
        <v>-123</v>
      </c>
      <c r="AD171" s="191">
        <f t="shared" si="62"/>
        <v>-126</v>
      </c>
    </row>
    <row r="172" spans="1:30" x14ac:dyDescent="0.2">
      <c r="A172" s="239">
        <f t="shared" si="42"/>
        <v>-109</v>
      </c>
      <c r="B172" s="181">
        <f t="shared" si="43"/>
        <v>-2768.6</v>
      </c>
      <c r="C172" s="229" t="str">
        <f t="shared" si="44"/>
        <v/>
      </c>
      <c r="D172" s="126" t="str">
        <f t="shared" si="45"/>
        <v/>
      </c>
      <c r="E172" s="229" t="str">
        <f t="shared" si="46"/>
        <v/>
      </c>
      <c r="F172" s="229" t="str">
        <f t="shared" si="47"/>
        <v/>
      </c>
      <c r="G172" s="124" t="str">
        <f t="shared" si="48"/>
        <v/>
      </c>
      <c r="H172" s="125" t="str">
        <f t="shared" si="49"/>
        <v/>
      </c>
      <c r="I172" s="125" t="str">
        <f t="shared" si="50"/>
        <v/>
      </c>
      <c r="J172" s="125" t="str">
        <f t="shared" si="51"/>
        <v/>
      </c>
      <c r="K172" s="124" t="str">
        <f t="shared" si="52"/>
        <v/>
      </c>
      <c r="L172" s="124" t="str">
        <f t="shared" si="53"/>
        <v/>
      </c>
      <c r="M172" s="124" t="str">
        <f t="shared" si="54"/>
        <v/>
      </c>
      <c r="N172" s="124" t="str">
        <f t="shared" si="55"/>
        <v/>
      </c>
      <c r="O172" s="124" t="str">
        <f t="shared" si="56"/>
        <v/>
      </c>
      <c r="P172" s="124" t="str">
        <f t="shared" si="57"/>
        <v/>
      </c>
      <c r="Q172" s="124" t="str">
        <f t="shared" si="58"/>
        <v/>
      </c>
      <c r="AA172" s="189">
        <f t="shared" si="59"/>
        <v>-1</v>
      </c>
      <c r="AB172" s="188">
        <f t="shared" si="60"/>
        <v>125</v>
      </c>
      <c r="AC172" s="191">
        <f t="shared" si="61"/>
        <v>-124</v>
      </c>
      <c r="AD172" s="191">
        <f t="shared" si="62"/>
        <v>-127</v>
      </c>
    </row>
    <row r="173" spans="1:30" x14ac:dyDescent="0.2">
      <c r="A173" s="239">
        <f t="shared" si="42"/>
        <v>-110</v>
      </c>
      <c r="B173" s="181">
        <f t="shared" si="43"/>
        <v>-2794</v>
      </c>
      <c r="C173" s="229" t="str">
        <f t="shared" si="44"/>
        <v/>
      </c>
      <c r="D173" s="126" t="str">
        <f t="shared" si="45"/>
        <v/>
      </c>
      <c r="E173" s="229" t="str">
        <f t="shared" si="46"/>
        <v/>
      </c>
      <c r="F173" s="229" t="str">
        <f t="shared" si="47"/>
        <v/>
      </c>
      <c r="G173" s="124" t="str">
        <f t="shared" si="48"/>
        <v/>
      </c>
      <c r="H173" s="125" t="str">
        <f t="shared" si="49"/>
        <v/>
      </c>
      <c r="I173" s="125" t="str">
        <f t="shared" si="50"/>
        <v/>
      </c>
      <c r="J173" s="125" t="str">
        <f t="shared" si="51"/>
        <v/>
      </c>
      <c r="K173" s="124" t="str">
        <f t="shared" si="52"/>
        <v/>
      </c>
      <c r="L173" s="124" t="str">
        <f t="shared" si="53"/>
        <v/>
      </c>
      <c r="M173" s="124" t="str">
        <f t="shared" si="54"/>
        <v/>
      </c>
      <c r="N173" s="124" t="str">
        <f t="shared" si="55"/>
        <v/>
      </c>
      <c r="O173" s="124" t="str">
        <f t="shared" si="56"/>
        <v/>
      </c>
      <c r="P173" s="124" t="str">
        <f t="shared" si="57"/>
        <v/>
      </c>
      <c r="Q173" s="124" t="str">
        <f t="shared" si="58"/>
        <v/>
      </c>
      <c r="AA173" s="189">
        <f t="shared" si="59"/>
        <v>-1</v>
      </c>
      <c r="AB173" s="188">
        <f t="shared" si="60"/>
        <v>126</v>
      </c>
      <c r="AC173" s="191">
        <f t="shared" si="61"/>
        <v>-125</v>
      </c>
      <c r="AD173" s="191">
        <f t="shared" si="62"/>
        <v>-128</v>
      </c>
    </row>
    <row r="174" spans="1:30" x14ac:dyDescent="0.2">
      <c r="A174" s="239">
        <f t="shared" si="42"/>
        <v>-111</v>
      </c>
      <c r="B174" s="181">
        <f t="shared" si="43"/>
        <v>-2819.3999999999996</v>
      </c>
      <c r="C174" s="229" t="str">
        <f t="shared" si="44"/>
        <v/>
      </c>
      <c r="D174" s="126" t="str">
        <f t="shared" si="45"/>
        <v/>
      </c>
      <c r="E174" s="229" t="str">
        <f t="shared" si="46"/>
        <v/>
      </c>
      <c r="F174" s="229" t="str">
        <f t="shared" si="47"/>
        <v/>
      </c>
      <c r="G174" s="124" t="str">
        <f t="shared" si="48"/>
        <v/>
      </c>
      <c r="H174" s="125" t="str">
        <f t="shared" si="49"/>
        <v/>
      </c>
      <c r="I174" s="125" t="str">
        <f t="shared" si="50"/>
        <v/>
      </c>
      <c r="J174" s="125" t="str">
        <f t="shared" si="51"/>
        <v/>
      </c>
      <c r="K174" s="124" t="str">
        <f t="shared" si="52"/>
        <v/>
      </c>
      <c r="L174" s="124" t="str">
        <f t="shared" si="53"/>
        <v/>
      </c>
      <c r="M174" s="124" t="str">
        <f t="shared" si="54"/>
        <v/>
      </c>
      <c r="N174" s="124" t="str">
        <f t="shared" si="55"/>
        <v/>
      </c>
      <c r="O174" s="124" t="str">
        <f t="shared" si="56"/>
        <v/>
      </c>
      <c r="P174" s="124" t="str">
        <f t="shared" si="57"/>
        <v/>
      </c>
      <c r="Q174" s="124" t="str">
        <f t="shared" si="58"/>
        <v/>
      </c>
      <c r="AA174" s="189">
        <f t="shared" si="59"/>
        <v>-1</v>
      </c>
      <c r="AB174" s="188">
        <f t="shared" si="60"/>
        <v>127</v>
      </c>
      <c r="AC174" s="191">
        <f t="shared" si="61"/>
        <v>-126</v>
      </c>
      <c r="AD174" s="191">
        <f t="shared" si="62"/>
        <v>-129</v>
      </c>
    </row>
    <row r="175" spans="1:30" x14ac:dyDescent="0.2">
      <c r="A175" s="239">
        <f t="shared" si="42"/>
        <v>-112</v>
      </c>
      <c r="B175" s="181">
        <f t="shared" si="43"/>
        <v>-2844.7999999999997</v>
      </c>
      <c r="C175" s="229" t="str">
        <f t="shared" si="44"/>
        <v/>
      </c>
      <c r="D175" s="126" t="str">
        <f t="shared" si="45"/>
        <v/>
      </c>
      <c r="E175" s="229" t="str">
        <f t="shared" si="46"/>
        <v/>
      </c>
      <c r="F175" s="229" t="str">
        <f t="shared" si="47"/>
        <v/>
      </c>
      <c r="G175" s="124" t="str">
        <f t="shared" si="48"/>
        <v/>
      </c>
      <c r="H175" s="125" t="str">
        <f t="shared" si="49"/>
        <v/>
      </c>
      <c r="I175" s="125" t="str">
        <f t="shared" si="50"/>
        <v/>
      </c>
      <c r="J175" s="125" t="str">
        <f t="shared" si="51"/>
        <v/>
      </c>
      <c r="K175" s="124" t="str">
        <f t="shared" si="52"/>
        <v/>
      </c>
      <c r="L175" s="124" t="str">
        <f t="shared" si="53"/>
        <v/>
      </c>
      <c r="M175" s="124" t="str">
        <f t="shared" si="54"/>
        <v/>
      </c>
      <c r="N175" s="124" t="str">
        <f t="shared" si="55"/>
        <v/>
      </c>
      <c r="O175" s="124" t="str">
        <f t="shared" si="56"/>
        <v/>
      </c>
      <c r="P175" s="124" t="str">
        <f t="shared" si="57"/>
        <v/>
      </c>
      <c r="Q175" s="124" t="str">
        <f t="shared" si="58"/>
        <v/>
      </c>
      <c r="AA175" s="189">
        <f t="shared" si="59"/>
        <v>-1</v>
      </c>
      <c r="AB175" s="188">
        <f t="shared" si="60"/>
        <v>128</v>
      </c>
      <c r="AC175" s="191">
        <f t="shared" si="61"/>
        <v>-127</v>
      </c>
      <c r="AD175" s="191">
        <f t="shared" si="62"/>
        <v>-130</v>
      </c>
    </row>
    <row r="176" spans="1:30" x14ac:dyDescent="0.2">
      <c r="A176" s="239">
        <f t="shared" si="42"/>
        <v>-113</v>
      </c>
      <c r="B176" s="181">
        <f t="shared" si="43"/>
        <v>-2870.2</v>
      </c>
      <c r="C176" s="229" t="str">
        <f t="shared" si="44"/>
        <v/>
      </c>
      <c r="D176" s="126" t="str">
        <f t="shared" si="45"/>
        <v/>
      </c>
      <c r="E176" s="229" t="str">
        <f t="shared" si="46"/>
        <v/>
      </c>
      <c r="F176" s="229" t="str">
        <f t="shared" si="47"/>
        <v/>
      </c>
      <c r="G176" s="124" t="str">
        <f t="shared" si="48"/>
        <v/>
      </c>
      <c r="H176" s="125" t="str">
        <f t="shared" si="49"/>
        <v/>
      </c>
      <c r="I176" s="125" t="str">
        <f t="shared" si="50"/>
        <v/>
      </c>
      <c r="J176" s="125" t="str">
        <f t="shared" si="51"/>
        <v/>
      </c>
      <c r="K176" s="124" t="str">
        <f t="shared" si="52"/>
        <v/>
      </c>
      <c r="L176" s="124" t="str">
        <f t="shared" si="53"/>
        <v/>
      </c>
      <c r="M176" s="124" t="str">
        <f t="shared" si="54"/>
        <v/>
      </c>
      <c r="N176" s="124" t="str">
        <f t="shared" si="55"/>
        <v/>
      </c>
      <c r="O176" s="124" t="str">
        <f t="shared" si="56"/>
        <v/>
      </c>
      <c r="P176" s="124" t="str">
        <f t="shared" si="57"/>
        <v/>
      </c>
      <c r="Q176" s="124" t="str">
        <f t="shared" si="58"/>
        <v/>
      </c>
      <c r="AA176" s="189">
        <f t="shared" si="59"/>
        <v>-1</v>
      </c>
      <c r="AB176" s="188">
        <f t="shared" si="60"/>
        <v>129</v>
      </c>
      <c r="AC176" s="191">
        <f t="shared" si="61"/>
        <v>-128</v>
      </c>
      <c r="AD176" s="191">
        <f t="shared" si="62"/>
        <v>-131</v>
      </c>
    </row>
    <row r="177" spans="1:30" x14ac:dyDescent="0.2">
      <c r="A177" s="239">
        <f t="shared" si="42"/>
        <v>-114</v>
      </c>
      <c r="B177" s="181">
        <f t="shared" si="43"/>
        <v>-2895.6</v>
      </c>
      <c r="C177" s="229" t="str">
        <f t="shared" si="44"/>
        <v/>
      </c>
      <c r="D177" s="126" t="str">
        <f t="shared" si="45"/>
        <v/>
      </c>
      <c r="E177" s="229" t="str">
        <f t="shared" si="46"/>
        <v/>
      </c>
      <c r="F177" s="229" t="str">
        <f t="shared" si="47"/>
        <v/>
      </c>
      <c r="G177" s="124" t="str">
        <f t="shared" si="48"/>
        <v/>
      </c>
      <c r="H177" s="125" t="str">
        <f t="shared" si="49"/>
        <v/>
      </c>
      <c r="I177" s="125" t="str">
        <f t="shared" si="50"/>
        <v/>
      </c>
      <c r="J177" s="125" t="str">
        <f t="shared" si="51"/>
        <v/>
      </c>
      <c r="K177" s="124" t="str">
        <f t="shared" si="52"/>
        <v/>
      </c>
      <c r="L177" s="124" t="str">
        <f t="shared" si="53"/>
        <v/>
      </c>
      <c r="M177" s="124" t="str">
        <f t="shared" si="54"/>
        <v/>
      </c>
      <c r="N177" s="124" t="str">
        <f t="shared" si="55"/>
        <v/>
      </c>
      <c r="O177" s="124" t="str">
        <f t="shared" si="56"/>
        <v/>
      </c>
      <c r="P177" s="124" t="str">
        <f t="shared" si="57"/>
        <v/>
      </c>
      <c r="Q177" s="124" t="str">
        <f t="shared" si="58"/>
        <v/>
      </c>
      <c r="AA177" s="189">
        <f t="shared" si="59"/>
        <v>-1</v>
      </c>
      <c r="AB177" s="188">
        <f t="shared" si="60"/>
        <v>130</v>
      </c>
      <c r="AC177" s="191">
        <f t="shared" si="61"/>
        <v>-129</v>
      </c>
      <c r="AD177" s="191">
        <f t="shared" si="62"/>
        <v>-132</v>
      </c>
    </row>
    <row r="178" spans="1:30" x14ac:dyDescent="0.2">
      <c r="A178" s="239">
        <f t="shared" si="42"/>
        <v>-115</v>
      </c>
      <c r="B178" s="181">
        <f t="shared" si="43"/>
        <v>-2921</v>
      </c>
      <c r="C178" s="229" t="str">
        <f t="shared" si="44"/>
        <v/>
      </c>
      <c r="D178" s="126" t="str">
        <f t="shared" si="45"/>
        <v/>
      </c>
      <c r="E178" s="229" t="str">
        <f t="shared" si="46"/>
        <v/>
      </c>
      <c r="F178" s="229" t="str">
        <f t="shared" si="47"/>
        <v/>
      </c>
      <c r="G178" s="124" t="str">
        <f t="shared" si="48"/>
        <v/>
      </c>
      <c r="H178" s="125" t="str">
        <f t="shared" si="49"/>
        <v/>
      </c>
      <c r="I178" s="125" t="str">
        <f t="shared" si="50"/>
        <v/>
      </c>
      <c r="J178" s="125" t="str">
        <f t="shared" si="51"/>
        <v/>
      </c>
      <c r="K178" s="124" t="str">
        <f t="shared" si="52"/>
        <v/>
      </c>
      <c r="L178" s="124" t="str">
        <f t="shared" si="53"/>
        <v/>
      </c>
      <c r="M178" s="124" t="str">
        <f t="shared" si="54"/>
        <v/>
      </c>
      <c r="N178" s="124" t="str">
        <f t="shared" si="55"/>
        <v/>
      </c>
      <c r="O178" s="124" t="str">
        <f t="shared" si="56"/>
        <v/>
      </c>
      <c r="P178" s="124" t="str">
        <f t="shared" si="57"/>
        <v/>
      </c>
      <c r="Q178" s="124" t="str">
        <f t="shared" si="58"/>
        <v/>
      </c>
      <c r="AA178" s="189">
        <f t="shared" si="59"/>
        <v>-1</v>
      </c>
      <c r="AB178" s="188">
        <f t="shared" si="60"/>
        <v>131</v>
      </c>
      <c r="AC178" s="191">
        <f t="shared" si="61"/>
        <v>-130</v>
      </c>
      <c r="AD178" s="191">
        <f t="shared" si="62"/>
        <v>-133</v>
      </c>
    </row>
    <row r="179" spans="1:30" x14ac:dyDescent="0.2">
      <c r="A179" s="239">
        <f t="shared" si="42"/>
        <v>-116</v>
      </c>
      <c r="B179" s="181">
        <f t="shared" si="43"/>
        <v>-2946.3999999999996</v>
      </c>
      <c r="C179" s="229" t="str">
        <f t="shared" si="44"/>
        <v/>
      </c>
      <c r="D179" s="126" t="str">
        <f t="shared" si="45"/>
        <v/>
      </c>
      <c r="E179" s="229" t="str">
        <f t="shared" si="46"/>
        <v/>
      </c>
      <c r="F179" s="229" t="str">
        <f t="shared" si="47"/>
        <v/>
      </c>
      <c r="G179" s="124" t="str">
        <f t="shared" si="48"/>
        <v/>
      </c>
      <c r="H179" s="125" t="str">
        <f t="shared" si="49"/>
        <v/>
      </c>
      <c r="I179" s="125" t="str">
        <f t="shared" si="50"/>
        <v/>
      </c>
      <c r="J179" s="125" t="str">
        <f t="shared" si="51"/>
        <v/>
      </c>
      <c r="K179" s="124" t="str">
        <f t="shared" si="52"/>
        <v/>
      </c>
      <c r="L179" s="124" t="str">
        <f t="shared" si="53"/>
        <v/>
      </c>
      <c r="M179" s="124" t="str">
        <f t="shared" si="54"/>
        <v/>
      </c>
      <c r="N179" s="124" t="str">
        <f t="shared" si="55"/>
        <v/>
      </c>
      <c r="O179" s="124" t="str">
        <f t="shared" si="56"/>
        <v/>
      </c>
      <c r="P179" s="124" t="str">
        <f t="shared" si="57"/>
        <v/>
      </c>
      <c r="Q179" s="124" t="str">
        <f t="shared" si="58"/>
        <v/>
      </c>
      <c r="AA179" s="189">
        <f t="shared" si="59"/>
        <v>-1</v>
      </c>
      <c r="AB179" s="188">
        <f t="shared" si="60"/>
        <v>132</v>
      </c>
      <c r="AC179" s="191">
        <f t="shared" si="61"/>
        <v>-131</v>
      </c>
      <c r="AD179" s="191">
        <f t="shared" si="62"/>
        <v>-134</v>
      </c>
    </row>
    <row r="180" spans="1:30" x14ac:dyDescent="0.2">
      <c r="A180" s="239">
        <f t="shared" si="42"/>
        <v>-117</v>
      </c>
      <c r="B180" s="181">
        <f t="shared" si="43"/>
        <v>-2971.7999999999997</v>
      </c>
      <c r="C180" s="229" t="str">
        <f t="shared" si="44"/>
        <v/>
      </c>
      <c r="D180" s="126" t="str">
        <f t="shared" si="45"/>
        <v/>
      </c>
      <c r="E180" s="229" t="str">
        <f t="shared" si="46"/>
        <v/>
      </c>
      <c r="F180" s="229" t="str">
        <f t="shared" si="47"/>
        <v/>
      </c>
      <c r="G180" s="124" t="str">
        <f t="shared" si="48"/>
        <v/>
      </c>
      <c r="H180" s="125" t="str">
        <f t="shared" si="49"/>
        <v/>
      </c>
      <c r="I180" s="125" t="str">
        <f t="shared" si="50"/>
        <v/>
      </c>
      <c r="J180" s="125" t="str">
        <f t="shared" si="51"/>
        <v/>
      </c>
      <c r="K180" s="124" t="str">
        <f t="shared" si="52"/>
        <v/>
      </c>
      <c r="L180" s="124" t="str">
        <f t="shared" si="53"/>
        <v/>
      </c>
      <c r="M180" s="124" t="str">
        <f t="shared" si="54"/>
        <v/>
      </c>
      <c r="N180" s="124" t="str">
        <f t="shared" si="55"/>
        <v/>
      </c>
      <c r="O180" s="124" t="str">
        <f t="shared" si="56"/>
        <v/>
      </c>
      <c r="P180" s="124" t="str">
        <f t="shared" si="57"/>
        <v/>
      </c>
      <c r="Q180" s="124" t="str">
        <f t="shared" si="58"/>
        <v/>
      </c>
      <c r="AA180" s="189">
        <f t="shared" si="59"/>
        <v>-1</v>
      </c>
      <c r="AB180" s="188">
        <f t="shared" si="60"/>
        <v>133</v>
      </c>
      <c r="AC180" s="191">
        <f t="shared" si="61"/>
        <v>-132</v>
      </c>
      <c r="AD180" s="191">
        <f t="shared" si="62"/>
        <v>-135</v>
      </c>
    </row>
    <row r="181" spans="1:30" x14ac:dyDescent="0.2">
      <c r="A181" s="239">
        <f t="shared" si="42"/>
        <v>-118</v>
      </c>
      <c r="B181" s="181">
        <f t="shared" si="43"/>
        <v>-2997.2</v>
      </c>
      <c r="C181" s="229" t="str">
        <f t="shared" si="44"/>
        <v/>
      </c>
      <c r="D181" s="126" t="str">
        <f t="shared" si="45"/>
        <v/>
      </c>
      <c r="E181" s="229" t="str">
        <f t="shared" si="46"/>
        <v/>
      </c>
      <c r="F181" s="229" t="str">
        <f t="shared" si="47"/>
        <v/>
      </c>
      <c r="G181" s="124" t="str">
        <f t="shared" si="48"/>
        <v/>
      </c>
      <c r="H181" s="125" t="str">
        <f t="shared" si="49"/>
        <v/>
      </c>
      <c r="I181" s="125" t="str">
        <f t="shared" si="50"/>
        <v/>
      </c>
      <c r="J181" s="125" t="str">
        <f t="shared" si="51"/>
        <v/>
      </c>
      <c r="K181" s="124" t="str">
        <f t="shared" si="52"/>
        <v/>
      </c>
      <c r="L181" s="124" t="str">
        <f t="shared" si="53"/>
        <v/>
      </c>
      <c r="M181" s="124" t="str">
        <f t="shared" si="54"/>
        <v/>
      </c>
      <c r="N181" s="124" t="str">
        <f t="shared" si="55"/>
        <v/>
      </c>
      <c r="O181" s="124" t="str">
        <f t="shared" si="56"/>
        <v/>
      </c>
      <c r="P181" s="124" t="str">
        <f t="shared" si="57"/>
        <v/>
      </c>
      <c r="Q181" s="124" t="str">
        <f t="shared" si="58"/>
        <v/>
      </c>
      <c r="AA181" s="189">
        <f t="shared" si="59"/>
        <v>-1</v>
      </c>
      <c r="AB181" s="188">
        <f t="shared" si="60"/>
        <v>134</v>
      </c>
      <c r="AC181" s="191">
        <f t="shared" si="61"/>
        <v>-133</v>
      </c>
      <c r="AD181" s="191">
        <f t="shared" si="62"/>
        <v>-136</v>
      </c>
    </row>
    <row r="182" spans="1:30" x14ac:dyDescent="0.2">
      <c r="A182" s="239">
        <f t="shared" si="42"/>
        <v>-119</v>
      </c>
      <c r="B182" s="181">
        <f t="shared" si="43"/>
        <v>-3022.6</v>
      </c>
      <c r="C182" s="229" t="str">
        <f t="shared" si="44"/>
        <v/>
      </c>
      <c r="D182" s="126" t="str">
        <f t="shared" si="45"/>
        <v/>
      </c>
      <c r="E182" s="229" t="str">
        <f t="shared" si="46"/>
        <v/>
      </c>
      <c r="F182" s="229" t="str">
        <f t="shared" si="47"/>
        <v/>
      </c>
      <c r="G182" s="124" t="str">
        <f t="shared" si="48"/>
        <v/>
      </c>
      <c r="H182" s="125" t="str">
        <f t="shared" si="49"/>
        <v/>
      </c>
      <c r="I182" s="125" t="str">
        <f t="shared" si="50"/>
        <v/>
      </c>
      <c r="J182" s="125" t="str">
        <f t="shared" si="51"/>
        <v/>
      </c>
      <c r="K182" s="124" t="str">
        <f t="shared" si="52"/>
        <v/>
      </c>
      <c r="L182" s="124" t="str">
        <f t="shared" si="53"/>
        <v/>
      </c>
      <c r="M182" s="124" t="str">
        <f t="shared" si="54"/>
        <v/>
      </c>
      <c r="N182" s="124" t="str">
        <f t="shared" si="55"/>
        <v/>
      </c>
      <c r="O182" s="124" t="str">
        <f t="shared" si="56"/>
        <v/>
      </c>
      <c r="P182" s="124" t="str">
        <f t="shared" si="57"/>
        <v/>
      </c>
      <c r="Q182" s="124" t="str">
        <f t="shared" si="58"/>
        <v/>
      </c>
      <c r="AA182" s="189">
        <f t="shared" si="59"/>
        <v>-1</v>
      </c>
      <c r="AB182" s="188">
        <f t="shared" si="60"/>
        <v>135</v>
      </c>
      <c r="AC182" s="191">
        <f t="shared" si="61"/>
        <v>-134</v>
      </c>
      <c r="AD182" s="191">
        <f t="shared" si="62"/>
        <v>-137</v>
      </c>
    </row>
    <row r="183" spans="1:30" x14ac:dyDescent="0.2">
      <c r="A183" s="239">
        <f t="shared" si="42"/>
        <v>-120</v>
      </c>
      <c r="B183" s="181">
        <f t="shared" si="43"/>
        <v>-3048</v>
      </c>
      <c r="C183" s="229" t="str">
        <f t="shared" si="44"/>
        <v/>
      </c>
      <c r="D183" s="126" t="str">
        <f t="shared" si="45"/>
        <v/>
      </c>
      <c r="E183" s="229" t="str">
        <f t="shared" si="46"/>
        <v/>
      </c>
      <c r="F183" s="229" t="str">
        <f t="shared" si="47"/>
        <v/>
      </c>
      <c r="G183" s="124" t="str">
        <f t="shared" si="48"/>
        <v/>
      </c>
      <c r="H183" s="125" t="str">
        <f t="shared" si="49"/>
        <v/>
      </c>
      <c r="I183" s="125" t="str">
        <f t="shared" si="50"/>
        <v/>
      </c>
      <c r="J183" s="125" t="str">
        <f t="shared" si="51"/>
        <v/>
      </c>
      <c r="K183" s="124" t="str">
        <f t="shared" si="52"/>
        <v/>
      </c>
      <c r="L183" s="124" t="str">
        <f t="shared" si="53"/>
        <v/>
      </c>
      <c r="M183" s="124" t="str">
        <f t="shared" si="54"/>
        <v/>
      </c>
      <c r="N183" s="124" t="str">
        <f t="shared" si="55"/>
        <v/>
      </c>
      <c r="O183" s="124" t="str">
        <f t="shared" si="56"/>
        <v/>
      </c>
      <c r="P183" s="124" t="str">
        <f t="shared" si="57"/>
        <v/>
      </c>
      <c r="Q183" s="124" t="str">
        <f t="shared" si="58"/>
        <v/>
      </c>
      <c r="AA183" s="189">
        <f t="shared" si="59"/>
        <v>-1</v>
      </c>
      <c r="AB183" s="188">
        <f t="shared" si="60"/>
        <v>136</v>
      </c>
      <c r="AC183" s="191">
        <f t="shared" si="61"/>
        <v>-135</v>
      </c>
      <c r="AD183" s="191">
        <f t="shared" si="62"/>
        <v>-138</v>
      </c>
    </row>
    <row r="184" spans="1:30" x14ac:dyDescent="0.2">
      <c r="A184" s="239">
        <f t="shared" si="42"/>
        <v>-121</v>
      </c>
      <c r="B184" s="181">
        <f t="shared" si="43"/>
        <v>-3073.3999999999996</v>
      </c>
      <c r="C184" s="229" t="str">
        <f t="shared" si="44"/>
        <v/>
      </c>
      <c r="D184" s="126" t="str">
        <f t="shared" si="45"/>
        <v/>
      </c>
      <c r="E184" s="229" t="str">
        <f t="shared" si="46"/>
        <v/>
      </c>
      <c r="F184" s="229" t="str">
        <f t="shared" si="47"/>
        <v/>
      </c>
      <c r="G184" s="124" t="str">
        <f t="shared" si="48"/>
        <v/>
      </c>
      <c r="H184" s="125" t="str">
        <f t="shared" si="49"/>
        <v/>
      </c>
      <c r="I184" s="125" t="str">
        <f t="shared" si="50"/>
        <v/>
      </c>
      <c r="J184" s="125" t="str">
        <f t="shared" si="51"/>
        <v/>
      </c>
      <c r="K184" s="124" t="str">
        <f t="shared" si="52"/>
        <v/>
      </c>
      <c r="L184" s="124" t="str">
        <f t="shared" si="53"/>
        <v/>
      </c>
      <c r="M184" s="124" t="str">
        <f t="shared" si="54"/>
        <v/>
      </c>
      <c r="N184" s="124" t="str">
        <f t="shared" si="55"/>
        <v/>
      </c>
      <c r="O184" s="124" t="str">
        <f t="shared" si="56"/>
        <v/>
      </c>
      <c r="P184" s="124" t="str">
        <f t="shared" si="57"/>
        <v/>
      </c>
      <c r="Q184" s="124" t="str">
        <f t="shared" si="58"/>
        <v/>
      </c>
      <c r="AA184" s="189">
        <f t="shared" si="59"/>
        <v>-1</v>
      </c>
      <c r="AB184" s="188">
        <f t="shared" si="60"/>
        <v>137</v>
      </c>
      <c r="AC184" s="191">
        <f t="shared" si="61"/>
        <v>-136</v>
      </c>
      <c r="AD184" s="191">
        <f t="shared" si="62"/>
        <v>-139</v>
      </c>
    </row>
    <row r="185" spans="1:30" x14ac:dyDescent="0.2">
      <c r="A185" s="239">
        <f t="shared" si="42"/>
        <v>-122</v>
      </c>
      <c r="B185" s="181">
        <f t="shared" si="43"/>
        <v>-3098.7999999999997</v>
      </c>
      <c r="C185" s="229" t="str">
        <f t="shared" si="44"/>
        <v/>
      </c>
      <c r="D185" s="126" t="str">
        <f t="shared" si="45"/>
        <v/>
      </c>
      <c r="E185" s="229" t="str">
        <f t="shared" si="46"/>
        <v/>
      </c>
      <c r="F185" s="229" t="str">
        <f t="shared" si="47"/>
        <v/>
      </c>
      <c r="G185" s="124" t="str">
        <f t="shared" si="48"/>
        <v/>
      </c>
      <c r="H185" s="125" t="str">
        <f t="shared" si="49"/>
        <v/>
      </c>
      <c r="I185" s="125" t="str">
        <f t="shared" si="50"/>
        <v/>
      </c>
      <c r="J185" s="125" t="str">
        <f t="shared" si="51"/>
        <v/>
      </c>
      <c r="K185" s="124" t="str">
        <f t="shared" si="52"/>
        <v/>
      </c>
      <c r="L185" s="124" t="str">
        <f t="shared" si="53"/>
        <v/>
      </c>
      <c r="M185" s="124" t="str">
        <f t="shared" si="54"/>
        <v/>
      </c>
      <c r="N185" s="124" t="str">
        <f t="shared" si="55"/>
        <v/>
      </c>
      <c r="O185" s="124" t="str">
        <f t="shared" si="56"/>
        <v/>
      </c>
      <c r="P185" s="124" t="str">
        <f t="shared" si="57"/>
        <v/>
      </c>
      <c r="Q185" s="124" t="str">
        <f t="shared" si="58"/>
        <v/>
      </c>
      <c r="AA185" s="189">
        <f t="shared" si="59"/>
        <v>-1</v>
      </c>
      <c r="AB185" s="188">
        <f t="shared" si="60"/>
        <v>138</v>
      </c>
      <c r="AC185" s="191">
        <f t="shared" si="61"/>
        <v>-137</v>
      </c>
      <c r="AD185" s="191">
        <f t="shared" si="62"/>
        <v>-140</v>
      </c>
    </row>
    <row r="186" spans="1:30" x14ac:dyDescent="0.2">
      <c r="A186" s="239">
        <f t="shared" si="42"/>
        <v>-123</v>
      </c>
      <c r="B186" s="181">
        <f t="shared" si="43"/>
        <v>-3124.2</v>
      </c>
      <c r="C186" s="229" t="str">
        <f t="shared" si="44"/>
        <v/>
      </c>
      <c r="D186" s="126" t="str">
        <f t="shared" si="45"/>
        <v/>
      </c>
      <c r="E186" s="229" t="str">
        <f t="shared" si="46"/>
        <v/>
      </c>
      <c r="F186" s="229" t="str">
        <f t="shared" si="47"/>
        <v/>
      </c>
      <c r="G186" s="124" t="str">
        <f t="shared" si="48"/>
        <v/>
      </c>
      <c r="H186" s="125" t="str">
        <f t="shared" si="49"/>
        <v/>
      </c>
      <c r="I186" s="125" t="str">
        <f t="shared" si="50"/>
        <v/>
      </c>
      <c r="J186" s="125" t="str">
        <f t="shared" si="51"/>
        <v/>
      </c>
      <c r="K186" s="124" t="str">
        <f t="shared" si="52"/>
        <v/>
      </c>
      <c r="L186" s="124" t="str">
        <f t="shared" si="53"/>
        <v/>
      </c>
      <c r="M186" s="124" t="str">
        <f t="shared" si="54"/>
        <v/>
      </c>
      <c r="N186" s="124" t="str">
        <f t="shared" si="55"/>
        <v/>
      </c>
      <c r="O186" s="124" t="str">
        <f t="shared" si="56"/>
        <v/>
      </c>
      <c r="P186" s="124" t="str">
        <f t="shared" si="57"/>
        <v/>
      </c>
      <c r="Q186" s="124" t="str">
        <f t="shared" si="58"/>
        <v/>
      </c>
      <c r="AA186" s="189">
        <f t="shared" si="59"/>
        <v>-1</v>
      </c>
      <c r="AB186" s="188">
        <f t="shared" si="60"/>
        <v>139</v>
      </c>
      <c r="AC186" s="191">
        <f t="shared" si="61"/>
        <v>-138</v>
      </c>
      <c r="AD186" s="191">
        <f t="shared" si="62"/>
        <v>-141</v>
      </c>
    </row>
    <row r="187" spans="1:30" x14ac:dyDescent="0.2">
      <c r="A187" s="239">
        <f t="shared" si="42"/>
        <v>-124</v>
      </c>
      <c r="B187" s="181">
        <f t="shared" si="43"/>
        <v>-3149.6</v>
      </c>
      <c r="C187" s="229" t="str">
        <f t="shared" si="44"/>
        <v/>
      </c>
      <c r="D187" s="126" t="str">
        <f t="shared" si="45"/>
        <v/>
      </c>
      <c r="E187" s="229" t="str">
        <f t="shared" si="46"/>
        <v/>
      </c>
      <c r="F187" s="229" t="str">
        <f t="shared" si="47"/>
        <v/>
      </c>
      <c r="G187" s="124" t="str">
        <f t="shared" si="48"/>
        <v/>
      </c>
      <c r="H187" s="125" t="str">
        <f t="shared" si="49"/>
        <v/>
      </c>
      <c r="I187" s="125" t="str">
        <f t="shared" si="50"/>
        <v/>
      </c>
      <c r="J187" s="125" t="str">
        <f t="shared" si="51"/>
        <v/>
      </c>
      <c r="K187" s="124" t="str">
        <f t="shared" si="52"/>
        <v/>
      </c>
      <c r="L187" s="124" t="str">
        <f t="shared" si="53"/>
        <v/>
      </c>
      <c r="M187" s="124" t="str">
        <f t="shared" si="54"/>
        <v/>
      </c>
      <c r="N187" s="124" t="str">
        <f t="shared" si="55"/>
        <v/>
      </c>
      <c r="O187" s="124" t="str">
        <f t="shared" si="56"/>
        <v/>
      </c>
      <c r="P187" s="124" t="str">
        <f t="shared" si="57"/>
        <v/>
      </c>
      <c r="Q187" s="124" t="str">
        <f t="shared" si="58"/>
        <v/>
      </c>
      <c r="AA187" s="189">
        <f t="shared" si="59"/>
        <v>-1</v>
      </c>
      <c r="AB187" s="188">
        <f t="shared" si="60"/>
        <v>140</v>
      </c>
      <c r="AC187" s="191">
        <f t="shared" si="61"/>
        <v>-139</v>
      </c>
      <c r="AD187" s="191">
        <f t="shared" si="62"/>
        <v>-142</v>
      </c>
    </row>
    <row r="188" spans="1:30" x14ac:dyDescent="0.2">
      <c r="A188" s="239">
        <f t="shared" si="42"/>
        <v>-125</v>
      </c>
      <c r="B188" s="181">
        <f t="shared" si="43"/>
        <v>-3175</v>
      </c>
      <c r="C188" s="229" t="str">
        <f t="shared" si="44"/>
        <v/>
      </c>
      <c r="D188" s="126" t="str">
        <f t="shared" si="45"/>
        <v/>
      </c>
      <c r="E188" s="229" t="str">
        <f t="shared" si="46"/>
        <v/>
      </c>
      <c r="F188" s="229" t="str">
        <f t="shared" si="47"/>
        <v/>
      </c>
      <c r="G188" s="124" t="str">
        <f t="shared" si="48"/>
        <v/>
      </c>
      <c r="H188" s="125" t="str">
        <f t="shared" si="49"/>
        <v/>
      </c>
      <c r="I188" s="125" t="str">
        <f t="shared" si="50"/>
        <v/>
      </c>
      <c r="J188" s="125" t="str">
        <f t="shared" si="51"/>
        <v/>
      </c>
      <c r="K188" s="124" t="str">
        <f t="shared" si="52"/>
        <v/>
      </c>
      <c r="L188" s="124" t="str">
        <f t="shared" si="53"/>
        <v/>
      </c>
      <c r="M188" s="124" t="str">
        <f t="shared" si="54"/>
        <v/>
      </c>
      <c r="N188" s="124" t="str">
        <f t="shared" si="55"/>
        <v/>
      </c>
      <c r="O188" s="124" t="str">
        <f t="shared" si="56"/>
        <v/>
      </c>
      <c r="P188" s="124" t="str">
        <f t="shared" si="57"/>
        <v/>
      </c>
      <c r="Q188" s="124" t="str">
        <f t="shared" si="58"/>
        <v/>
      </c>
      <c r="AA188" s="189">
        <f t="shared" si="59"/>
        <v>-1</v>
      </c>
      <c r="AB188" s="188">
        <f t="shared" si="60"/>
        <v>141</v>
      </c>
      <c r="AC188" s="191">
        <f t="shared" si="61"/>
        <v>-140</v>
      </c>
      <c r="AD188" s="191">
        <f t="shared" si="62"/>
        <v>-143</v>
      </c>
    </row>
    <row r="189" spans="1:30" x14ac:dyDescent="0.2">
      <c r="A189" s="239">
        <f t="shared" si="42"/>
        <v>-126</v>
      </c>
      <c r="B189" s="181">
        <f t="shared" si="43"/>
        <v>-3200.3999999999996</v>
      </c>
      <c r="C189" s="229" t="str">
        <f t="shared" si="44"/>
        <v/>
      </c>
      <c r="D189" s="126" t="str">
        <f t="shared" si="45"/>
        <v/>
      </c>
      <c r="E189" s="229" t="str">
        <f t="shared" si="46"/>
        <v/>
      </c>
      <c r="F189" s="229" t="str">
        <f t="shared" si="47"/>
        <v/>
      </c>
      <c r="G189" s="124" t="str">
        <f t="shared" si="48"/>
        <v/>
      </c>
      <c r="H189" s="125" t="str">
        <f t="shared" si="49"/>
        <v/>
      </c>
      <c r="I189" s="125" t="str">
        <f t="shared" si="50"/>
        <v/>
      </c>
      <c r="J189" s="125" t="str">
        <f t="shared" si="51"/>
        <v/>
      </c>
      <c r="K189" s="124" t="str">
        <f t="shared" si="52"/>
        <v/>
      </c>
      <c r="L189" s="124" t="str">
        <f t="shared" si="53"/>
        <v/>
      </c>
      <c r="M189" s="124" t="str">
        <f t="shared" si="54"/>
        <v/>
      </c>
      <c r="N189" s="124" t="str">
        <f t="shared" si="55"/>
        <v/>
      </c>
      <c r="O189" s="124" t="str">
        <f t="shared" si="56"/>
        <v/>
      </c>
      <c r="P189" s="124" t="str">
        <f t="shared" si="57"/>
        <v/>
      </c>
      <c r="Q189" s="124" t="str">
        <f t="shared" si="58"/>
        <v/>
      </c>
      <c r="AA189" s="189">
        <f t="shared" si="59"/>
        <v>-1</v>
      </c>
      <c r="AB189" s="188">
        <f t="shared" si="60"/>
        <v>142</v>
      </c>
      <c r="AC189" s="191">
        <f t="shared" si="61"/>
        <v>-141</v>
      </c>
      <c r="AD189" s="191">
        <f t="shared" si="62"/>
        <v>-144</v>
      </c>
    </row>
    <row r="190" spans="1:30" x14ac:dyDescent="0.2">
      <c r="A190" s="239">
        <f t="shared" si="42"/>
        <v>-127</v>
      </c>
      <c r="B190" s="181">
        <f t="shared" si="43"/>
        <v>-3225.7999999999997</v>
      </c>
      <c r="C190" s="229" t="str">
        <f t="shared" si="44"/>
        <v/>
      </c>
      <c r="D190" s="126" t="str">
        <f t="shared" si="45"/>
        <v/>
      </c>
      <c r="E190" s="229" t="str">
        <f t="shared" si="46"/>
        <v/>
      </c>
      <c r="F190" s="229" t="str">
        <f t="shared" si="47"/>
        <v/>
      </c>
      <c r="G190" s="124" t="str">
        <f t="shared" si="48"/>
        <v/>
      </c>
      <c r="H190" s="125" t="str">
        <f t="shared" si="49"/>
        <v/>
      </c>
      <c r="I190" s="125" t="str">
        <f t="shared" si="50"/>
        <v/>
      </c>
      <c r="J190" s="125" t="str">
        <f t="shared" si="51"/>
        <v/>
      </c>
      <c r="K190" s="124" t="str">
        <f t="shared" si="52"/>
        <v/>
      </c>
      <c r="L190" s="124" t="str">
        <f t="shared" si="53"/>
        <v/>
      </c>
      <c r="M190" s="124" t="str">
        <f t="shared" si="54"/>
        <v/>
      </c>
      <c r="N190" s="124" t="str">
        <f t="shared" si="55"/>
        <v/>
      </c>
      <c r="O190" s="124" t="str">
        <f t="shared" si="56"/>
        <v/>
      </c>
      <c r="P190" s="124" t="str">
        <f t="shared" si="57"/>
        <v/>
      </c>
      <c r="Q190" s="124" t="str">
        <f t="shared" si="58"/>
        <v/>
      </c>
      <c r="AA190" s="189">
        <f t="shared" si="59"/>
        <v>-1</v>
      </c>
      <c r="AB190" s="188">
        <f t="shared" si="60"/>
        <v>143</v>
      </c>
      <c r="AC190" s="191">
        <f t="shared" si="61"/>
        <v>-142</v>
      </c>
      <c r="AD190" s="191">
        <f t="shared" si="62"/>
        <v>-145</v>
      </c>
    </row>
    <row r="191" spans="1:30" x14ac:dyDescent="0.2">
      <c r="A191" s="239">
        <f t="shared" si="42"/>
        <v>-128</v>
      </c>
      <c r="B191" s="181">
        <f t="shared" si="43"/>
        <v>-3251.2</v>
      </c>
      <c r="C191" s="229" t="str">
        <f t="shared" si="44"/>
        <v/>
      </c>
      <c r="D191" s="126" t="str">
        <f t="shared" si="45"/>
        <v/>
      </c>
      <c r="E191" s="229" t="str">
        <f t="shared" si="46"/>
        <v/>
      </c>
      <c r="F191" s="229" t="str">
        <f t="shared" si="47"/>
        <v/>
      </c>
      <c r="G191" s="124" t="str">
        <f t="shared" si="48"/>
        <v/>
      </c>
      <c r="H191" s="125" t="str">
        <f t="shared" si="49"/>
        <v/>
      </c>
      <c r="I191" s="125" t="str">
        <f t="shared" si="50"/>
        <v/>
      </c>
      <c r="J191" s="125" t="str">
        <f t="shared" si="51"/>
        <v/>
      </c>
      <c r="K191" s="124" t="str">
        <f t="shared" si="52"/>
        <v/>
      </c>
      <c r="L191" s="124" t="str">
        <f t="shared" si="53"/>
        <v/>
      </c>
      <c r="M191" s="124" t="str">
        <f t="shared" si="54"/>
        <v/>
      </c>
      <c r="N191" s="124" t="str">
        <f t="shared" si="55"/>
        <v/>
      </c>
      <c r="O191" s="124" t="str">
        <f t="shared" si="56"/>
        <v/>
      </c>
      <c r="P191" s="124" t="str">
        <f t="shared" si="57"/>
        <v/>
      </c>
      <c r="Q191" s="124" t="str">
        <f t="shared" si="58"/>
        <v/>
      </c>
      <c r="AA191" s="189">
        <f t="shared" si="59"/>
        <v>-1</v>
      </c>
      <c r="AB191" s="188">
        <f t="shared" si="60"/>
        <v>144</v>
      </c>
      <c r="AC191" s="191">
        <f t="shared" si="61"/>
        <v>-143</v>
      </c>
      <c r="AD191" s="191">
        <f t="shared" si="62"/>
        <v>-146</v>
      </c>
    </row>
    <row r="192" spans="1:30" x14ac:dyDescent="0.2">
      <c r="A192" s="239">
        <f t="shared" si="42"/>
        <v>-129</v>
      </c>
      <c r="B192" s="181">
        <f t="shared" si="43"/>
        <v>-3276.6</v>
      </c>
      <c r="C192" s="229" t="str">
        <f t="shared" si="44"/>
        <v/>
      </c>
      <c r="D192" s="126" t="str">
        <f t="shared" si="45"/>
        <v/>
      </c>
      <c r="E192" s="229" t="str">
        <f t="shared" si="46"/>
        <v/>
      </c>
      <c r="F192" s="229" t="str">
        <f t="shared" si="47"/>
        <v/>
      </c>
      <c r="G192" s="124" t="str">
        <f t="shared" si="48"/>
        <v/>
      </c>
      <c r="H192" s="125" t="str">
        <f t="shared" si="49"/>
        <v/>
      </c>
      <c r="I192" s="125" t="str">
        <f t="shared" si="50"/>
        <v/>
      </c>
      <c r="J192" s="125" t="str">
        <f t="shared" si="51"/>
        <v/>
      </c>
      <c r="K192" s="124" t="str">
        <f t="shared" si="52"/>
        <v/>
      </c>
      <c r="L192" s="124" t="str">
        <f t="shared" si="53"/>
        <v/>
      </c>
      <c r="M192" s="124" t="str">
        <f t="shared" si="54"/>
        <v/>
      </c>
      <c r="N192" s="124" t="str">
        <f t="shared" si="55"/>
        <v/>
      </c>
      <c r="O192" s="124" t="str">
        <f t="shared" si="56"/>
        <v/>
      </c>
      <c r="P192" s="124" t="str">
        <f t="shared" si="57"/>
        <v/>
      </c>
      <c r="Q192" s="124" t="str">
        <f t="shared" si="58"/>
        <v/>
      </c>
      <c r="AA192" s="189">
        <f t="shared" si="59"/>
        <v>-1</v>
      </c>
      <c r="AB192" s="188">
        <f t="shared" si="60"/>
        <v>145</v>
      </c>
      <c r="AC192" s="191">
        <f t="shared" si="61"/>
        <v>-144</v>
      </c>
      <c r="AD192" s="191">
        <f t="shared" si="62"/>
        <v>-147</v>
      </c>
    </row>
    <row r="193" spans="1:30" x14ac:dyDescent="0.2">
      <c r="A193" s="239">
        <f t="shared" si="42"/>
        <v>-130</v>
      </c>
      <c r="B193" s="181">
        <f t="shared" si="43"/>
        <v>-3302</v>
      </c>
      <c r="C193" s="229" t="str">
        <f t="shared" si="44"/>
        <v/>
      </c>
      <c r="D193" s="126" t="str">
        <f t="shared" si="45"/>
        <v/>
      </c>
      <c r="E193" s="229" t="str">
        <f t="shared" si="46"/>
        <v/>
      </c>
      <c r="F193" s="229" t="str">
        <f t="shared" si="47"/>
        <v/>
      </c>
      <c r="G193" s="124" t="str">
        <f t="shared" si="48"/>
        <v/>
      </c>
      <c r="H193" s="125" t="str">
        <f t="shared" si="49"/>
        <v/>
      </c>
      <c r="I193" s="125" t="str">
        <f t="shared" si="50"/>
        <v/>
      </c>
      <c r="J193" s="125" t="str">
        <f t="shared" si="51"/>
        <v/>
      </c>
      <c r="K193" s="124" t="str">
        <f t="shared" si="52"/>
        <v/>
      </c>
      <c r="L193" s="124" t="str">
        <f t="shared" si="53"/>
        <v/>
      </c>
      <c r="M193" s="124" t="str">
        <f t="shared" si="54"/>
        <v/>
      </c>
      <c r="N193" s="124" t="str">
        <f t="shared" si="55"/>
        <v/>
      </c>
      <c r="O193" s="124" t="str">
        <f t="shared" si="56"/>
        <v/>
      </c>
      <c r="P193" s="124" t="str">
        <f t="shared" si="57"/>
        <v/>
      </c>
      <c r="Q193" s="124" t="str">
        <f t="shared" si="58"/>
        <v/>
      </c>
      <c r="AA193" s="189">
        <f t="shared" si="59"/>
        <v>-1</v>
      </c>
      <c r="AB193" s="188">
        <f t="shared" si="60"/>
        <v>146</v>
      </c>
      <c r="AC193" s="191">
        <f t="shared" si="61"/>
        <v>-145</v>
      </c>
      <c r="AD193" s="191">
        <f t="shared" si="62"/>
        <v>-148</v>
      </c>
    </row>
    <row r="194" spans="1:30" x14ac:dyDescent="0.2">
      <c r="A194" s="239">
        <f t="shared" si="42"/>
        <v>-131</v>
      </c>
      <c r="B194" s="181">
        <f t="shared" si="43"/>
        <v>-3327.3999999999996</v>
      </c>
      <c r="C194" s="229" t="str">
        <f t="shared" si="44"/>
        <v/>
      </c>
      <c r="D194" s="126" t="str">
        <f t="shared" si="45"/>
        <v/>
      </c>
      <c r="E194" s="229" t="str">
        <f t="shared" si="46"/>
        <v/>
      </c>
      <c r="F194" s="229" t="str">
        <f t="shared" si="47"/>
        <v/>
      </c>
      <c r="G194" s="124" t="str">
        <f t="shared" si="48"/>
        <v/>
      </c>
      <c r="H194" s="125" t="str">
        <f t="shared" si="49"/>
        <v/>
      </c>
      <c r="I194" s="125" t="str">
        <f t="shared" si="50"/>
        <v/>
      </c>
      <c r="J194" s="125" t="str">
        <f t="shared" si="51"/>
        <v/>
      </c>
      <c r="K194" s="124" t="str">
        <f t="shared" si="52"/>
        <v/>
      </c>
      <c r="L194" s="124" t="str">
        <f t="shared" si="53"/>
        <v/>
      </c>
      <c r="M194" s="124" t="str">
        <f t="shared" si="54"/>
        <v/>
      </c>
      <c r="N194" s="124" t="str">
        <f t="shared" si="55"/>
        <v/>
      </c>
      <c r="O194" s="124" t="str">
        <f t="shared" si="56"/>
        <v/>
      </c>
      <c r="P194" s="124" t="str">
        <f t="shared" si="57"/>
        <v/>
      </c>
      <c r="Q194" s="124" t="str">
        <f t="shared" si="58"/>
        <v/>
      </c>
      <c r="AA194" s="189">
        <f t="shared" si="59"/>
        <v>-1</v>
      </c>
      <c r="AB194" s="188">
        <f t="shared" si="60"/>
        <v>147</v>
      </c>
      <c r="AC194" s="191">
        <f t="shared" si="61"/>
        <v>-146</v>
      </c>
      <c r="AD194" s="191">
        <f t="shared" si="62"/>
        <v>-149</v>
      </c>
    </row>
    <row r="195" spans="1:30" x14ac:dyDescent="0.2">
      <c r="A195" s="239">
        <f t="shared" si="42"/>
        <v>-132</v>
      </c>
      <c r="B195" s="181">
        <f t="shared" si="43"/>
        <v>-3352.7999999999997</v>
      </c>
      <c r="C195" s="229" t="str">
        <f t="shared" si="44"/>
        <v/>
      </c>
      <c r="D195" s="126" t="str">
        <f t="shared" si="45"/>
        <v/>
      </c>
      <c r="E195" s="229" t="str">
        <f t="shared" si="46"/>
        <v/>
      </c>
      <c r="F195" s="229" t="str">
        <f t="shared" si="47"/>
        <v/>
      </c>
      <c r="G195" s="124" t="str">
        <f t="shared" si="48"/>
        <v/>
      </c>
      <c r="H195" s="125" t="str">
        <f t="shared" si="49"/>
        <v/>
      </c>
      <c r="I195" s="125" t="str">
        <f t="shared" si="50"/>
        <v/>
      </c>
      <c r="J195" s="125" t="str">
        <f t="shared" si="51"/>
        <v/>
      </c>
      <c r="K195" s="124" t="str">
        <f t="shared" si="52"/>
        <v/>
      </c>
      <c r="L195" s="124" t="str">
        <f t="shared" si="53"/>
        <v/>
      </c>
      <c r="M195" s="124" t="str">
        <f t="shared" si="54"/>
        <v/>
      </c>
      <c r="N195" s="124" t="str">
        <f t="shared" si="55"/>
        <v/>
      </c>
      <c r="O195" s="124" t="str">
        <f t="shared" si="56"/>
        <v/>
      </c>
      <c r="P195" s="124" t="str">
        <f t="shared" si="57"/>
        <v/>
      </c>
      <c r="Q195" s="124" t="str">
        <f t="shared" si="58"/>
        <v/>
      </c>
      <c r="AA195" s="189">
        <f t="shared" si="59"/>
        <v>-1</v>
      </c>
      <c r="AB195" s="188">
        <f t="shared" si="60"/>
        <v>148</v>
      </c>
      <c r="AC195" s="191">
        <f t="shared" si="61"/>
        <v>-147</v>
      </c>
      <c r="AD195" s="191">
        <f t="shared" si="62"/>
        <v>-150</v>
      </c>
    </row>
    <row r="196" spans="1:30" x14ac:dyDescent="0.2">
      <c r="A196" s="239">
        <f t="shared" si="42"/>
        <v>-133</v>
      </c>
      <c r="B196" s="181">
        <f t="shared" si="43"/>
        <v>-3378.2</v>
      </c>
      <c r="C196" s="229" t="str">
        <f t="shared" si="44"/>
        <v/>
      </c>
      <c r="D196" s="126" t="str">
        <f t="shared" si="45"/>
        <v/>
      </c>
      <c r="E196" s="229" t="str">
        <f t="shared" si="46"/>
        <v/>
      </c>
      <c r="F196" s="229" t="str">
        <f t="shared" si="47"/>
        <v/>
      </c>
      <c r="G196" s="124" t="str">
        <f t="shared" si="48"/>
        <v/>
      </c>
      <c r="H196" s="125" t="str">
        <f t="shared" si="49"/>
        <v/>
      </c>
      <c r="I196" s="125" t="str">
        <f t="shared" si="50"/>
        <v/>
      </c>
      <c r="J196" s="125" t="str">
        <f t="shared" si="51"/>
        <v/>
      </c>
      <c r="K196" s="124" t="str">
        <f t="shared" si="52"/>
        <v/>
      </c>
      <c r="L196" s="124" t="str">
        <f t="shared" si="53"/>
        <v/>
      </c>
      <c r="M196" s="124" t="str">
        <f t="shared" si="54"/>
        <v/>
      </c>
      <c r="N196" s="124" t="str">
        <f t="shared" si="55"/>
        <v/>
      </c>
      <c r="O196" s="124" t="str">
        <f t="shared" si="56"/>
        <v/>
      </c>
      <c r="P196" s="124" t="str">
        <f t="shared" si="57"/>
        <v/>
      </c>
      <c r="Q196" s="124" t="str">
        <f t="shared" si="58"/>
        <v/>
      </c>
      <c r="AA196" s="189">
        <f t="shared" si="59"/>
        <v>-1</v>
      </c>
      <c r="AB196" s="188">
        <f t="shared" si="60"/>
        <v>149</v>
      </c>
      <c r="AC196" s="191">
        <f t="shared" si="61"/>
        <v>-148</v>
      </c>
      <c r="AD196" s="191">
        <f t="shared" si="62"/>
        <v>-151</v>
      </c>
    </row>
    <row r="197" spans="1:30" x14ac:dyDescent="0.2">
      <c r="A197" s="239">
        <f t="shared" si="42"/>
        <v>-134</v>
      </c>
      <c r="B197" s="181">
        <f t="shared" si="43"/>
        <v>-3403.6</v>
      </c>
      <c r="C197" s="229" t="str">
        <f t="shared" si="44"/>
        <v/>
      </c>
      <c r="D197" s="126" t="str">
        <f t="shared" si="45"/>
        <v/>
      </c>
      <c r="E197" s="229" t="str">
        <f t="shared" si="46"/>
        <v/>
      </c>
      <c r="F197" s="229" t="str">
        <f t="shared" si="47"/>
        <v/>
      </c>
      <c r="G197" s="124" t="str">
        <f t="shared" si="48"/>
        <v/>
      </c>
      <c r="H197" s="125" t="str">
        <f t="shared" si="49"/>
        <v/>
      </c>
      <c r="I197" s="125" t="str">
        <f t="shared" si="50"/>
        <v/>
      </c>
      <c r="J197" s="125" t="str">
        <f t="shared" si="51"/>
        <v/>
      </c>
      <c r="K197" s="124" t="str">
        <f t="shared" si="52"/>
        <v/>
      </c>
      <c r="L197" s="124" t="str">
        <f t="shared" si="53"/>
        <v/>
      </c>
      <c r="M197" s="124" t="str">
        <f t="shared" si="54"/>
        <v/>
      </c>
      <c r="N197" s="124" t="str">
        <f t="shared" si="55"/>
        <v/>
      </c>
      <c r="O197" s="124" t="str">
        <f t="shared" si="56"/>
        <v/>
      </c>
      <c r="P197" s="124" t="str">
        <f t="shared" si="57"/>
        <v/>
      </c>
      <c r="Q197" s="124" t="str">
        <f t="shared" si="58"/>
        <v/>
      </c>
      <c r="AA197" s="189">
        <f t="shared" si="59"/>
        <v>-1</v>
      </c>
      <c r="AB197" s="188">
        <f t="shared" si="60"/>
        <v>150</v>
      </c>
      <c r="AC197" s="191">
        <f t="shared" si="61"/>
        <v>-149</v>
      </c>
      <c r="AD197" s="191">
        <f t="shared" si="62"/>
        <v>-152</v>
      </c>
    </row>
    <row r="198" spans="1:30" x14ac:dyDescent="0.2">
      <c r="A198" s="239">
        <f t="shared" si="42"/>
        <v>-135</v>
      </c>
      <c r="B198" s="181">
        <f t="shared" si="43"/>
        <v>-3429</v>
      </c>
      <c r="C198" s="229" t="str">
        <f t="shared" si="44"/>
        <v/>
      </c>
      <c r="D198" s="126" t="str">
        <f t="shared" si="45"/>
        <v/>
      </c>
      <c r="E198" s="229" t="str">
        <f t="shared" si="46"/>
        <v/>
      </c>
      <c r="F198" s="229" t="str">
        <f t="shared" si="47"/>
        <v/>
      </c>
      <c r="G198" s="124" t="str">
        <f t="shared" si="48"/>
        <v/>
      </c>
      <c r="H198" s="125" t="str">
        <f t="shared" si="49"/>
        <v/>
      </c>
      <c r="I198" s="125" t="str">
        <f t="shared" si="50"/>
        <v/>
      </c>
      <c r="J198" s="125" t="str">
        <f t="shared" si="51"/>
        <v/>
      </c>
      <c r="K198" s="124" t="str">
        <f t="shared" si="52"/>
        <v/>
      </c>
      <c r="L198" s="124" t="str">
        <f t="shared" si="53"/>
        <v/>
      </c>
      <c r="M198" s="124" t="str">
        <f t="shared" si="54"/>
        <v/>
      </c>
      <c r="N198" s="124" t="str">
        <f t="shared" si="55"/>
        <v/>
      </c>
      <c r="O198" s="124" t="str">
        <f t="shared" si="56"/>
        <v/>
      </c>
      <c r="P198" s="124" t="str">
        <f t="shared" si="57"/>
        <v/>
      </c>
      <c r="Q198" s="124" t="str">
        <f t="shared" si="58"/>
        <v/>
      </c>
      <c r="AA198" s="189">
        <f t="shared" si="59"/>
        <v>-1</v>
      </c>
      <c r="AB198" s="188">
        <f t="shared" si="60"/>
        <v>151</v>
      </c>
      <c r="AC198" s="191">
        <f t="shared" si="61"/>
        <v>-150</v>
      </c>
      <c r="AD198" s="191">
        <f t="shared" si="62"/>
        <v>-153</v>
      </c>
    </row>
    <row r="199" spans="1:30" x14ac:dyDescent="0.2">
      <c r="A199" s="239">
        <f t="shared" si="42"/>
        <v>-136</v>
      </c>
      <c r="B199" s="181">
        <f t="shared" si="43"/>
        <v>-3454.3999999999996</v>
      </c>
      <c r="C199" s="229" t="str">
        <f t="shared" si="44"/>
        <v/>
      </c>
      <c r="D199" s="126" t="str">
        <f t="shared" si="45"/>
        <v/>
      </c>
      <c r="E199" s="229" t="str">
        <f t="shared" si="46"/>
        <v/>
      </c>
      <c r="F199" s="229" t="str">
        <f t="shared" si="47"/>
        <v/>
      </c>
      <c r="G199" s="124" t="str">
        <f t="shared" si="48"/>
        <v/>
      </c>
      <c r="H199" s="125" t="str">
        <f t="shared" si="49"/>
        <v/>
      </c>
      <c r="I199" s="125" t="str">
        <f t="shared" si="50"/>
        <v/>
      </c>
      <c r="J199" s="125" t="str">
        <f t="shared" si="51"/>
        <v/>
      </c>
      <c r="K199" s="124" t="str">
        <f t="shared" si="52"/>
        <v/>
      </c>
      <c r="L199" s="124" t="str">
        <f t="shared" si="53"/>
        <v/>
      </c>
      <c r="M199" s="124" t="str">
        <f t="shared" si="54"/>
        <v/>
      </c>
      <c r="N199" s="124" t="str">
        <f t="shared" si="55"/>
        <v/>
      </c>
      <c r="O199" s="124" t="str">
        <f t="shared" si="56"/>
        <v/>
      </c>
      <c r="P199" s="124" t="str">
        <f t="shared" si="57"/>
        <v/>
      </c>
      <c r="Q199" s="124" t="str">
        <f t="shared" si="58"/>
        <v/>
      </c>
      <c r="AA199" s="189">
        <f t="shared" si="59"/>
        <v>-1</v>
      </c>
      <c r="AB199" s="188">
        <f t="shared" si="60"/>
        <v>152</v>
      </c>
      <c r="AC199" s="191">
        <f t="shared" si="61"/>
        <v>-151</v>
      </c>
      <c r="AD199" s="191">
        <f t="shared" si="62"/>
        <v>-154</v>
      </c>
    </row>
    <row r="200" spans="1:30" x14ac:dyDescent="0.2">
      <c r="A200" s="239">
        <f t="shared" ref="A200:A263" si="63">IF(AA206=0,0,IF(A199="","",IF(AA206=1,A199-0.5,A199-1)))</f>
        <v>-137</v>
      </c>
      <c r="B200" s="181">
        <f t="shared" si="43"/>
        <v>-3479.7999999999997</v>
      </c>
      <c r="C200" s="229" t="str">
        <f t="shared" si="44"/>
        <v/>
      </c>
      <c r="D200" s="126" t="str">
        <f t="shared" si="45"/>
        <v/>
      </c>
      <c r="E200" s="229" t="str">
        <f t="shared" si="46"/>
        <v/>
      </c>
      <c r="F200" s="229" t="str">
        <f t="shared" si="47"/>
        <v/>
      </c>
      <c r="G200" s="124" t="str">
        <f t="shared" si="48"/>
        <v/>
      </c>
      <c r="H200" s="125" t="str">
        <f t="shared" si="49"/>
        <v/>
      </c>
      <c r="I200" s="125" t="str">
        <f t="shared" si="50"/>
        <v/>
      </c>
      <c r="J200" s="125" t="str">
        <f t="shared" si="51"/>
        <v/>
      </c>
      <c r="K200" s="124" t="str">
        <f t="shared" si="52"/>
        <v/>
      </c>
      <c r="L200" s="124" t="str">
        <f t="shared" si="53"/>
        <v/>
      </c>
      <c r="M200" s="124" t="str">
        <f t="shared" si="54"/>
        <v/>
      </c>
      <c r="N200" s="124" t="str">
        <f t="shared" si="55"/>
        <v/>
      </c>
      <c r="O200" s="124" t="str">
        <f t="shared" si="56"/>
        <v/>
      </c>
      <c r="P200" s="124" t="str">
        <f t="shared" si="57"/>
        <v/>
      </c>
      <c r="Q200" s="124" t="str">
        <f t="shared" si="58"/>
        <v/>
      </c>
      <c r="AA200" s="189">
        <f t="shared" si="59"/>
        <v>-1</v>
      </c>
      <c r="AB200" s="188">
        <f t="shared" si="60"/>
        <v>153</v>
      </c>
      <c r="AC200" s="191">
        <f t="shared" si="61"/>
        <v>-152</v>
      </c>
      <c r="AD200" s="191">
        <f t="shared" si="62"/>
        <v>-155</v>
      </c>
    </row>
    <row r="201" spans="1:30" x14ac:dyDescent="0.2">
      <c r="A201" s="239">
        <f t="shared" si="63"/>
        <v>-138</v>
      </c>
      <c r="B201" s="181">
        <f t="shared" si="43"/>
        <v>-3505.2</v>
      </c>
      <c r="C201" s="229" t="str">
        <f t="shared" si="44"/>
        <v/>
      </c>
      <c r="D201" s="126" t="str">
        <f t="shared" si="45"/>
        <v/>
      </c>
      <c r="E201" s="229" t="str">
        <f t="shared" si="46"/>
        <v/>
      </c>
      <c r="F201" s="229" t="str">
        <f t="shared" si="47"/>
        <v/>
      </c>
      <c r="G201" s="124" t="str">
        <f t="shared" si="48"/>
        <v/>
      </c>
      <c r="H201" s="125" t="str">
        <f t="shared" si="49"/>
        <v/>
      </c>
      <c r="I201" s="125" t="str">
        <f t="shared" si="50"/>
        <v/>
      </c>
      <c r="J201" s="125" t="str">
        <f t="shared" si="51"/>
        <v/>
      </c>
      <c r="K201" s="124" t="str">
        <f t="shared" si="52"/>
        <v/>
      </c>
      <c r="L201" s="124" t="str">
        <f t="shared" si="53"/>
        <v/>
      </c>
      <c r="M201" s="124" t="str">
        <f t="shared" si="54"/>
        <v/>
      </c>
      <c r="N201" s="124" t="str">
        <f t="shared" si="55"/>
        <v/>
      </c>
      <c r="O201" s="124" t="str">
        <f t="shared" si="56"/>
        <v/>
      </c>
      <c r="P201" s="124" t="str">
        <f t="shared" si="57"/>
        <v/>
      </c>
      <c r="Q201" s="124" t="str">
        <f t="shared" si="58"/>
        <v/>
      </c>
      <c r="AA201" s="189">
        <f t="shared" si="59"/>
        <v>-1</v>
      </c>
      <c r="AB201" s="188">
        <f t="shared" si="60"/>
        <v>154</v>
      </c>
      <c r="AC201" s="191">
        <f t="shared" si="61"/>
        <v>-153</v>
      </c>
      <c r="AD201" s="191">
        <f t="shared" si="62"/>
        <v>-156</v>
      </c>
    </row>
    <row r="202" spans="1:30" x14ac:dyDescent="0.2">
      <c r="A202" s="239">
        <f t="shared" si="63"/>
        <v>-139</v>
      </c>
      <c r="B202" s="181">
        <f t="shared" si="43"/>
        <v>-3530.6</v>
      </c>
      <c r="C202" s="229" t="str">
        <f t="shared" si="44"/>
        <v/>
      </c>
      <c r="D202" s="126" t="str">
        <f t="shared" si="45"/>
        <v/>
      </c>
      <c r="E202" s="229" t="str">
        <f t="shared" si="46"/>
        <v/>
      </c>
      <c r="F202" s="229" t="str">
        <f t="shared" si="47"/>
        <v/>
      </c>
      <c r="G202" s="124" t="str">
        <f t="shared" si="48"/>
        <v/>
      </c>
      <c r="H202" s="125" t="str">
        <f t="shared" si="49"/>
        <v/>
      </c>
      <c r="I202" s="125" t="str">
        <f t="shared" si="50"/>
        <v/>
      </c>
      <c r="J202" s="125" t="str">
        <f t="shared" si="51"/>
        <v/>
      </c>
      <c r="K202" s="124" t="str">
        <f t="shared" si="52"/>
        <v/>
      </c>
      <c r="L202" s="124" t="str">
        <f t="shared" si="53"/>
        <v/>
      </c>
      <c r="M202" s="124" t="str">
        <f t="shared" si="54"/>
        <v/>
      </c>
      <c r="N202" s="124" t="str">
        <f t="shared" si="55"/>
        <v/>
      </c>
      <c r="O202" s="124" t="str">
        <f t="shared" si="56"/>
        <v/>
      </c>
      <c r="P202" s="124" t="str">
        <f t="shared" si="57"/>
        <v/>
      </c>
      <c r="Q202" s="124" t="str">
        <f t="shared" si="58"/>
        <v/>
      </c>
      <c r="AA202" s="189">
        <f t="shared" si="59"/>
        <v>-1</v>
      </c>
      <c r="AB202" s="188">
        <f t="shared" si="60"/>
        <v>155</v>
      </c>
      <c r="AC202" s="191">
        <f t="shared" si="61"/>
        <v>-154</v>
      </c>
      <c r="AD202" s="191">
        <f t="shared" si="62"/>
        <v>-157</v>
      </c>
    </row>
    <row r="203" spans="1:30" x14ac:dyDescent="0.2">
      <c r="A203" s="239">
        <f t="shared" si="63"/>
        <v>-140</v>
      </c>
      <c r="B203" s="181">
        <f t="shared" si="43"/>
        <v>-3556</v>
      </c>
      <c r="C203" s="229" t="str">
        <f t="shared" si="44"/>
        <v/>
      </c>
      <c r="D203" s="126" t="str">
        <f t="shared" si="45"/>
        <v/>
      </c>
      <c r="E203" s="229" t="str">
        <f t="shared" si="46"/>
        <v/>
      </c>
      <c r="F203" s="229" t="str">
        <f t="shared" si="47"/>
        <v/>
      </c>
      <c r="G203" s="124" t="str">
        <f t="shared" si="48"/>
        <v/>
      </c>
      <c r="H203" s="125" t="str">
        <f t="shared" si="49"/>
        <v/>
      </c>
      <c r="I203" s="125" t="str">
        <f t="shared" si="50"/>
        <v/>
      </c>
      <c r="J203" s="125" t="str">
        <f t="shared" si="51"/>
        <v/>
      </c>
      <c r="K203" s="124" t="str">
        <f t="shared" si="52"/>
        <v/>
      </c>
      <c r="L203" s="124" t="str">
        <f t="shared" si="53"/>
        <v/>
      </c>
      <c r="M203" s="124" t="str">
        <f t="shared" si="54"/>
        <v/>
      </c>
      <c r="N203" s="124" t="str">
        <f t="shared" si="55"/>
        <v/>
      </c>
      <c r="O203" s="124" t="str">
        <f t="shared" si="56"/>
        <v/>
      </c>
      <c r="P203" s="124" t="str">
        <f t="shared" si="57"/>
        <v/>
      </c>
      <c r="Q203" s="124" t="str">
        <f t="shared" si="58"/>
        <v/>
      </c>
      <c r="AA203" s="189">
        <f t="shared" si="59"/>
        <v>-1</v>
      </c>
      <c r="AB203" s="188">
        <f t="shared" si="60"/>
        <v>156</v>
      </c>
      <c r="AC203" s="191">
        <f t="shared" si="61"/>
        <v>-155</v>
      </c>
      <c r="AD203" s="191">
        <f t="shared" si="62"/>
        <v>-158</v>
      </c>
    </row>
    <row r="204" spans="1:30" x14ac:dyDescent="0.2">
      <c r="A204" s="239">
        <f t="shared" si="63"/>
        <v>-141</v>
      </c>
      <c r="B204" s="181">
        <f t="shared" si="43"/>
        <v>-3581.3999999999996</v>
      </c>
      <c r="C204" s="229" t="str">
        <f t="shared" si="44"/>
        <v/>
      </c>
      <c r="D204" s="126" t="str">
        <f t="shared" si="45"/>
        <v/>
      </c>
      <c r="E204" s="229" t="str">
        <f t="shared" si="46"/>
        <v/>
      </c>
      <c r="F204" s="229" t="str">
        <f t="shared" si="47"/>
        <v/>
      </c>
      <c r="G204" s="124" t="str">
        <f t="shared" si="48"/>
        <v/>
      </c>
      <c r="H204" s="125" t="str">
        <f t="shared" si="49"/>
        <v/>
      </c>
      <c r="I204" s="125" t="str">
        <f t="shared" si="50"/>
        <v/>
      </c>
      <c r="J204" s="125" t="str">
        <f t="shared" si="51"/>
        <v/>
      </c>
      <c r="K204" s="124" t="str">
        <f t="shared" si="52"/>
        <v/>
      </c>
      <c r="L204" s="124" t="str">
        <f t="shared" si="53"/>
        <v/>
      </c>
      <c r="M204" s="124" t="str">
        <f t="shared" si="54"/>
        <v/>
      </c>
      <c r="N204" s="124" t="str">
        <f t="shared" si="55"/>
        <v/>
      </c>
      <c r="O204" s="124" t="str">
        <f t="shared" si="56"/>
        <v/>
      </c>
      <c r="P204" s="124" t="str">
        <f t="shared" si="57"/>
        <v/>
      </c>
      <c r="Q204" s="124" t="str">
        <f t="shared" si="58"/>
        <v/>
      </c>
      <c r="AA204" s="189">
        <f t="shared" si="59"/>
        <v>-1</v>
      </c>
      <c r="AB204" s="188">
        <f t="shared" si="60"/>
        <v>157</v>
      </c>
      <c r="AC204" s="191">
        <f t="shared" si="61"/>
        <v>-156</v>
      </c>
      <c r="AD204" s="191">
        <f t="shared" si="62"/>
        <v>-159</v>
      </c>
    </row>
    <row r="205" spans="1:30" x14ac:dyDescent="0.2">
      <c r="A205" s="239">
        <f t="shared" si="63"/>
        <v>-142</v>
      </c>
      <c r="B205" s="181">
        <f t="shared" si="43"/>
        <v>-3606.7999999999997</v>
      </c>
      <c r="C205" s="229" t="str">
        <f t="shared" si="44"/>
        <v/>
      </c>
      <c r="D205" s="126" t="str">
        <f t="shared" si="45"/>
        <v/>
      </c>
      <c r="E205" s="229" t="str">
        <f t="shared" si="46"/>
        <v/>
      </c>
      <c r="F205" s="229" t="str">
        <f t="shared" si="47"/>
        <v/>
      </c>
      <c r="G205" s="124" t="str">
        <f t="shared" si="48"/>
        <v/>
      </c>
      <c r="H205" s="125" t="str">
        <f t="shared" si="49"/>
        <v/>
      </c>
      <c r="I205" s="125" t="str">
        <f t="shared" si="50"/>
        <v/>
      </c>
      <c r="J205" s="125" t="str">
        <f t="shared" si="51"/>
        <v/>
      </c>
      <c r="K205" s="124" t="str">
        <f t="shared" si="52"/>
        <v/>
      </c>
      <c r="L205" s="124" t="str">
        <f t="shared" si="53"/>
        <v/>
      </c>
      <c r="M205" s="124" t="str">
        <f t="shared" si="54"/>
        <v/>
      </c>
      <c r="N205" s="124" t="str">
        <f t="shared" si="55"/>
        <v/>
      </c>
      <c r="O205" s="124" t="str">
        <f t="shared" si="56"/>
        <v/>
      </c>
      <c r="P205" s="124" t="str">
        <f t="shared" si="57"/>
        <v/>
      </c>
      <c r="Q205" s="124" t="str">
        <f t="shared" si="58"/>
        <v/>
      </c>
      <c r="AA205" s="189">
        <f t="shared" si="59"/>
        <v>-1</v>
      </c>
      <c r="AB205" s="188">
        <f t="shared" si="60"/>
        <v>158</v>
      </c>
      <c r="AC205" s="191">
        <f t="shared" si="61"/>
        <v>-157</v>
      </c>
      <c r="AD205" s="191">
        <f t="shared" si="62"/>
        <v>-160</v>
      </c>
    </row>
    <row r="206" spans="1:30" x14ac:dyDescent="0.2">
      <c r="A206" s="239">
        <f t="shared" si="63"/>
        <v>-143</v>
      </c>
      <c r="B206" s="181">
        <f t="shared" si="43"/>
        <v>-3632.2</v>
      </c>
      <c r="C206" s="229" t="str">
        <f t="shared" si="44"/>
        <v/>
      </c>
      <c r="D206" s="126" t="str">
        <f t="shared" si="45"/>
        <v/>
      </c>
      <c r="E206" s="229" t="str">
        <f t="shared" si="46"/>
        <v/>
      </c>
      <c r="F206" s="229" t="str">
        <f t="shared" si="47"/>
        <v/>
      </c>
      <c r="G206" s="124" t="str">
        <f t="shared" si="48"/>
        <v/>
      </c>
      <c r="H206" s="125" t="str">
        <f t="shared" si="49"/>
        <v/>
      </c>
      <c r="I206" s="125" t="str">
        <f t="shared" si="50"/>
        <v/>
      </c>
      <c r="J206" s="125" t="str">
        <f t="shared" si="51"/>
        <v/>
      </c>
      <c r="K206" s="124" t="str">
        <f t="shared" si="52"/>
        <v/>
      </c>
      <c r="L206" s="124" t="str">
        <f t="shared" si="53"/>
        <v/>
      </c>
      <c r="M206" s="124" t="str">
        <f t="shared" si="54"/>
        <v/>
      </c>
      <c r="N206" s="124" t="str">
        <f t="shared" si="55"/>
        <v/>
      </c>
      <c r="O206" s="124" t="str">
        <f t="shared" si="56"/>
        <v/>
      </c>
      <c r="P206" s="124" t="str">
        <f t="shared" si="57"/>
        <v/>
      </c>
      <c r="Q206" s="124" t="str">
        <f t="shared" si="58"/>
        <v/>
      </c>
      <c r="AA206" s="189">
        <f t="shared" si="59"/>
        <v>-1</v>
      </c>
      <c r="AB206" s="188">
        <f t="shared" si="60"/>
        <v>159</v>
      </c>
      <c r="AC206" s="191">
        <f t="shared" si="61"/>
        <v>-158</v>
      </c>
      <c r="AD206" s="191">
        <f t="shared" si="62"/>
        <v>-161</v>
      </c>
    </row>
    <row r="207" spans="1:30" x14ac:dyDescent="0.2">
      <c r="A207" s="239">
        <f t="shared" si="63"/>
        <v>-144</v>
      </c>
      <c r="B207" s="181">
        <f t="shared" si="43"/>
        <v>-3657.6</v>
      </c>
      <c r="C207" s="229" t="str">
        <f t="shared" si="44"/>
        <v/>
      </c>
      <c r="D207" s="126" t="str">
        <f t="shared" si="45"/>
        <v/>
      </c>
      <c r="E207" s="229" t="str">
        <f t="shared" si="46"/>
        <v/>
      </c>
      <c r="F207" s="229" t="str">
        <f t="shared" si="47"/>
        <v/>
      </c>
      <c r="G207" s="124" t="str">
        <f t="shared" si="48"/>
        <v/>
      </c>
      <c r="H207" s="125" t="str">
        <f t="shared" si="49"/>
        <v/>
      </c>
      <c r="I207" s="125" t="str">
        <f t="shared" si="50"/>
        <v/>
      </c>
      <c r="J207" s="125" t="str">
        <f t="shared" si="51"/>
        <v/>
      </c>
      <c r="K207" s="124" t="str">
        <f t="shared" si="52"/>
        <v/>
      </c>
      <c r="L207" s="124" t="str">
        <f t="shared" si="53"/>
        <v/>
      </c>
      <c r="M207" s="124" t="str">
        <f t="shared" si="54"/>
        <v/>
      </c>
      <c r="N207" s="124" t="str">
        <f t="shared" si="55"/>
        <v/>
      </c>
      <c r="O207" s="124" t="str">
        <f t="shared" si="56"/>
        <v/>
      </c>
      <c r="P207" s="124" t="str">
        <f t="shared" si="57"/>
        <v/>
      </c>
      <c r="Q207" s="124" t="str">
        <f t="shared" si="58"/>
        <v/>
      </c>
      <c r="AA207" s="189">
        <f t="shared" si="59"/>
        <v>-1</v>
      </c>
      <c r="AB207" s="188">
        <f t="shared" si="60"/>
        <v>160</v>
      </c>
      <c r="AC207" s="191">
        <f t="shared" si="61"/>
        <v>-159</v>
      </c>
      <c r="AD207" s="191">
        <f t="shared" si="62"/>
        <v>-162</v>
      </c>
    </row>
    <row r="208" spans="1:30" x14ac:dyDescent="0.2">
      <c r="A208" s="239">
        <f t="shared" si="63"/>
        <v>-145</v>
      </c>
      <c r="B208" s="181">
        <f t="shared" si="43"/>
        <v>-3683</v>
      </c>
      <c r="C208" s="229" t="str">
        <f t="shared" si="44"/>
        <v/>
      </c>
      <c r="D208" s="126" t="str">
        <f t="shared" si="45"/>
        <v/>
      </c>
      <c r="E208" s="229" t="str">
        <f t="shared" si="46"/>
        <v/>
      </c>
      <c r="F208" s="229" t="str">
        <f t="shared" si="47"/>
        <v/>
      </c>
      <c r="G208" s="124" t="str">
        <f t="shared" si="48"/>
        <v/>
      </c>
      <c r="H208" s="125" t="str">
        <f t="shared" si="49"/>
        <v/>
      </c>
      <c r="I208" s="125" t="str">
        <f t="shared" si="50"/>
        <v/>
      </c>
      <c r="J208" s="125" t="str">
        <f t="shared" si="51"/>
        <v/>
      </c>
      <c r="K208" s="124" t="str">
        <f t="shared" si="52"/>
        <v/>
      </c>
      <c r="L208" s="124" t="str">
        <f t="shared" si="53"/>
        <v/>
      </c>
      <c r="M208" s="124" t="str">
        <f t="shared" si="54"/>
        <v/>
      </c>
      <c r="N208" s="124" t="str">
        <f t="shared" si="55"/>
        <v/>
      </c>
      <c r="O208" s="124" t="str">
        <f t="shared" si="56"/>
        <v/>
      </c>
      <c r="P208" s="124" t="str">
        <f t="shared" si="57"/>
        <v/>
      </c>
      <c r="Q208" s="124" t="str">
        <f t="shared" si="58"/>
        <v/>
      </c>
      <c r="AA208" s="189">
        <f t="shared" si="59"/>
        <v>-1</v>
      </c>
      <c r="AB208" s="188">
        <f t="shared" si="60"/>
        <v>161</v>
      </c>
      <c r="AC208" s="191">
        <f t="shared" si="61"/>
        <v>-160</v>
      </c>
      <c r="AD208" s="191">
        <f t="shared" si="62"/>
        <v>-163</v>
      </c>
    </row>
    <row r="209" spans="1:30" x14ac:dyDescent="0.2">
      <c r="A209" s="239">
        <f t="shared" si="63"/>
        <v>-146</v>
      </c>
      <c r="B209" s="181">
        <f t="shared" si="43"/>
        <v>-3708.3999999999996</v>
      </c>
      <c r="C209" s="229" t="str">
        <f t="shared" si="44"/>
        <v/>
      </c>
      <c r="D209" s="126" t="str">
        <f t="shared" si="45"/>
        <v/>
      </c>
      <c r="E209" s="229" t="str">
        <f t="shared" si="46"/>
        <v/>
      </c>
      <c r="F209" s="229" t="str">
        <f t="shared" si="47"/>
        <v/>
      </c>
      <c r="G209" s="124" t="str">
        <f t="shared" si="48"/>
        <v/>
      </c>
      <c r="H209" s="125" t="str">
        <f t="shared" si="49"/>
        <v/>
      </c>
      <c r="I209" s="125" t="str">
        <f t="shared" si="50"/>
        <v/>
      </c>
      <c r="J209" s="125" t="str">
        <f t="shared" si="51"/>
        <v/>
      </c>
      <c r="K209" s="124" t="str">
        <f t="shared" si="52"/>
        <v/>
      </c>
      <c r="L209" s="124" t="str">
        <f t="shared" si="53"/>
        <v/>
      </c>
      <c r="M209" s="124" t="str">
        <f t="shared" si="54"/>
        <v/>
      </c>
      <c r="N209" s="124" t="str">
        <f t="shared" si="55"/>
        <v/>
      </c>
      <c r="O209" s="124" t="str">
        <f t="shared" si="56"/>
        <v/>
      </c>
      <c r="P209" s="124" t="str">
        <f t="shared" si="57"/>
        <v/>
      </c>
      <c r="Q209" s="124" t="str">
        <f t="shared" si="58"/>
        <v/>
      </c>
      <c r="AA209" s="189">
        <f t="shared" si="59"/>
        <v>-1</v>
      </c>
      <c r="AB209" s="188">
        <f t="shared" si="60"/>
        <v>162</v>
      </c>
      <c r="AC209" s="191">
        <f t="shared" si="61"/>
        <v>-161</v>
      </c>
      <c r="AD209" s="191">
        <f t="shared" si="62"/>
        <v>-164</v>
      </c>
    </row>
    <row r="210" spans="1:30" x14ac:dyDescent="0.2">
      <c r="A210" s="239">
        <f t="shared" si="63"/>
        <v>-147</v>
      </c>
      <c r="B210" s="181">
        <f t="shared" si="43"/>
        <v>-3733.7999999999997</v>
      </c>
      <c r="C210" s="229" t="str">
        <f t="shared" si="44"/>
        <v/>
      </c>
      <c r="D210" s="126" t="str">
        <f t="shared" si="45"/>
        <v/>
      </c>
      <c r="E210" s="229" t="str">
        <f t="shared" si="46"/>
        <v/>
      </c>
      <c r="F210" s="229" t="str">
        <f t="shared" si="47"/>
        <v/>
      </c>
      <c r="G210" s="124" t="str">
        <f t="shared" si="48"/>
        <v/>
      </c>
      <c r="H210" s="125" t="str">
        <f t="shared" si="49"/>
        <v/>
      </c>
      <c r="I210" s="125" t="str">
        <f t="shared" si="50"/>
        <v/>
      </c>
      <c r="J210" s="125" t="str">
        <f t="shared" si="51"/>
        <v/>
      </c>
      <c r="K210" s="124" t="str">
        <f t="shared" si="52"/>
        <v/>
      </c>
      <c r="L210" s="124" t="str">
        <f t="shared" si="53"/>
        <v/>
      </c>
      <c r="M210" s="124" t="str">
        <f t="shared" si="54"/>
        <v/>
      </c>
      <c r="N210" s="124" t="str">
        <f t="shared" si="55"/>
        <v/>
      </c>
      <c r="O210" s="124" t="str">
        <f t="shared" si="56"/>
        <v/>
      </c>
      <c r="P210" s="124" t="str">
        <f t="shared" si="57"/>
        <v/>
      </c>
      <c r="Q210" s="124" t="str">
        <f t="shared" si="58"/>
        <v/>
      </c>
      <c r="AA210" s="189">
        <f t="shared" si="59"/>
        <v>-1</v>
      </c>
      <c r="AB210" s="188">
        <f t="shared" si="60"/>
        <v>163</v>
      </c>
      <c r="AC210" s="191">
        <f t="shared" si="61"/>
        <v>-162</v>
      </c>
      <c r="AD210" s="191">
        <f t="shared" si="62"/>
        <v>-165</v>
      </c>
    </row>
    <row r="211" spans="1:30" x14ac:dyDescent="0.2">
      <c r="A211" s="239">
        <f t="shared" si="63"/>
        <v>-148</v>
      </c>
      <c r="B211" s="181">
        <f t="shared" si="43"/>
        <v>-3759.2</v>
      </c>
      <c r="C211" s="229" t="str">
        <f t="shared" si="44"/>
        <v/>
      </c>
      <c r="D211" s="126" t="str">
        <f t="shared" si="45"/>
        <v/>
      </c>
      <c r="E211" s="229" t="str">
        <f t="shared" si="46"/>
        <v/>
      </c>
      <c r="F211" s="229" t="str">
        <f t="shared" si="47"/>
        <v/>
      </c>
      <c r="G211" s="124" t="str">
        <f t="shared" si="48"/>
        <v/>
      </c>
      <c r="H211" s="125" t="str">
        <f t="shared" si="49"/>
        <v/>
      </c>
      <c r="I211" s="125" t="str">
        <f t="shared" si="50"/>
        <v/>
      </c>
      <c r="J211" s="125" t="str">
        <f t="shared" si="51"/>
        <v/>
      </c>
      <c r="K211" s="124" t="str">
        <f t="shared" si="52"/>
        <v/>
      </c>
      <c r="L211" s="124" t="str">
        <f t="shared" si="53"/>
        <v/>
      </c>
      <c r="M211" s="124" t="str">
        <f t="shared" si="54"/>
        <v/>
      </c>
      <c r="N211" s="124" t="str">
        <f t="shared" si="55"/>
        <v/>
      </c>
      <c r="O211" s="124" t="str">
        <f t="shared" si="56"/>
        <v/>
      </c>
      <c r="P211" s="124" t="str">
        <f t="shared" si="57"/>
        <v/>
      </c>
      <c r="Q211" s="124" t="str">
        <f t="shared" si="58"/>
        <v/>
      </c>
      <c r="AA211" s="189">
        <f t="shared" si="59"/>
        <v>-1</v>
      </c>
      <c r="AB211" s="188">
        <f t="shared" si="60"/>
        <v>164</v>
      </c>
      <c r="AC211" s="191">
        <f t="shared" si="61"/>
        <v>-163</v>
      </c>
      <c r="AD211" s="191">
        <f t="shared" si="62"/>
        <v>-166</v>
      </c>
    </row>
    <row r="212" spans="1:30" x14ac:dyDescent="0.2">
      <c r="A212" s="239">
        <f t="shared" si="63"/>
        <v>-149</v>
      </c>
      <c r="B212" s="181">
        <f t="shared" si="43"/>
        <v>-3784.6</v>
      </c>
      <c r="C212" s="229" t="str">
        <f t="shared" si="44"/>
        <v/>
      </c>
      <c r="D212" s="126" t="str">
        <f t="shared" si="45"/>
        <v/>
      </c>
      <c r="E212" s="229" t="str">
        <f t="shared" si="46"/>
        <v/>
      </c>
      <c r="F212" s="229" t="str">
        <f t="shared" si="47"/>
        <v/>
      </c>
      <c r="G212" s="124" t="str">
        <f t="shared" si="48"/>
        <v/>
      </c>
      <c r="H212" s="125" t="str">
        <f t="shared" si="49"/>
        <v/>
      </c>
      <c r="I212" s="125" t="str">
        <f t="shared" si="50"/>
        <v/>
      </c>
      <c r="J212" s="125" t="str">
        <f t="shared" si="51"/>
        <v/>
      </c>
      <c r="K212" s="124" t="str">
        <f t="shared" si="52"/>
        <v/>
      </c>
      <c r="L212" s="124" t="str">
        <f t="shared" si="53"/>
        <v/>
      </c>
      <c r="M212" s="124" t="str">
        <f t="shared" si="54"/>
        <v/>
      </c>
      <c r="N212" s="124" t="str">
        <f t="shared" si="55"/>
        <v/>
      </c>
      <c r="O212" s="124" t="str">
        <f t="shared" si="56"/>
        <v/>
      </c>
      <c r="P212" s="124" t="str">
        <f t="shared" si="57"/>
        <v/>
      </c>
      <c r="Q212" s="124" t="str">
        <f t="shared" si="58"/>
        <v/>
      </c>
      <c r="AA212" s="189">
        <f t="shared" si="59"/>
        <v>-1</v>
      </c>
      <c r="AB212" s="188">
        <f t="shared" si="60"/>
        <v>165</v>
      </c>
      <c r="AC212" s="191">
        <f t="shared" si="61"/>
        <v>-164</v>
      </c>
      <c r="AD212" s="191">
        <f t="shared" si="62"/>
        <v>-167</v>
      </c>
    </row>
    <row r="213" spans="1:30" x14ac:dyDescent="0.2">
      <c r="A213" s="239">
        <f t="shared" si="63"/>
        <v>-150</v>
      </c>
      <c r="B213" s="181">
        <f t="shared" si="43"/>
        <v>-3810</v>
      </c>
      <c r="C213" s="229" t="str">
        <f t="shared" si="44"/>
        <v/>
      </c>
      <c r="D213" s="126" t="str">
        <f t="shared" si="45"/>
        <v/>
      </c>
      <c r="E213" s="229" t="str">
        <f t="shared" si="46"/>
        <v/>
      </c>
      <c r="F213" s="229" t="str">
        <f t="shared" si="47"/>
        <v/>
      </c>
      <c r="G213" s="124" t="str">
        <f t="shared" si="48"/>
        <v/>
      </c>
      <c r="H213" s="125" t="str">
        <f t="shared" si="49"/>
        <v/>
      </c>
      <c r="I213" s="125" t="str">
        <f t="shared" si="50"/>
        <v/>
      </c>
      <c r="J213" s="125" t="str">
        <f t="shared" si="51"/>
        <v/>
      </c>
      <c r="K213" s="124" t="str">
        <f t="shared" si="52"/>
        <v/>
      </c>
      <c r="L213" s="124" t="str">
        <f t="shared" si="53"/>
        <v/>
      </c>
      <c r="M213" s="124" t="str">
        <f t="shared" si="54"/>
        <v/>
      </c>
      <c r="N213" s="124" t="str">
        <f t="shared" si="55"/>
        <v/>
      </c>
      <c r="O213" s="124" t="str">
        <f t="shared" si="56"/>
        <v/>
      </c>
      <c r="P213" s="124" t="str">
        <f t="shared" si="57"/>
        <v/>
      </c>
      <c r="Q213" s="124" t="str">
        <f t="shared" si="58"/>
        <v/>
      </c>
      <c r="AA213" s="189">
        <f t="shared" si="59"/>
        <v>-1</v>
      </c>
      <c r="AB213" s="188">
        <f t="shared" si="60"/>
        <v>166</v>
      </c>
      <c r="AC213" s="191">
        <f t="shared" si="61"/>
        <v>-165</v>
      </c>
      <c r="AD213" s="191">
        <f t="shared" si="62"/>
        <v>-168</v>
      </c>
    </row>
    <row r="214" spans="1:30" x14ac:dyDescent="0.2">
      <c r="A214" s="239">
        <f t="shared" si="63"/>
        <v>-151</v>
      </c>
      <c r="B214" s="181">
        <f t="shared" si="43"/>
        <v>-3835.3999999999996</v>
      </c>
      <c r="C214" s="229" t="str">
        <f t="shared" si="44"/>
        <v/>
      </c>
      <c r="D214" s="126" t="str">
        <f t="shared" si="45"/>
        <v/>
      </c>
      <c r="E214" s="229" t="str">
        <f t="shared" si="46"/>
        <v/>
      </c>
      <c r="F214" s="229" t="str">
        <f t="shared" si="47"/>
        <v/>
      </c>
      <c r="G214" s="124" t="str">
        <f t="shared" si="48"/>
        <v/>
      </c>
      <c r="H214" s="125" t="str">
        <f t="shared" si="49"/>
        <v/>
      </c>
      <c r="I214" s="125" t="str">
        <f t="shared" si="50"/>
        <v/>
      </c>
      <c r="J214" s="125" t="str">
        <f t="shared" si="51"/>
        <v/>
      </c>
      <c r="K214" s="124" t="str">
        <f t="shared" si="52"/>
        <v/>
      </c>
      <c r="L214" s="124" t="str">
        <f t="shared" si="53"/>
        <v/>
      </c>
      <c r="M214" s="124" t="str">
        <f t="shared" si="54"/>
        <v/>
      </c>
      <c r="N214" s="124" t="str">
        <f t="shared" si="55"/>
        <v/>
      </c>
      <c r="O214" s="124" t="str">
        <f t="shared" si="56"/>
        <v/>
      </c>
      <c r="P214" s="124" t="str">
        <f t="shared" si="57"/>
        <v/>
      </c>
      <c r="Q214" s="124" t="str">
        <f t="shared" si="58"/>
        <v/>
      </c>
      <c r="AA214" s="189">
        <f t="shared" si="59"/>
        <v>-1</v>
      </c>
      <c r="AB214" s="188">
        <f t="shared" si="60"/>
        <v>167</v>
      </c>
      <c r="AC214" s="191">
        <f t="shared" si="61"/>
        <v>-166</v>
      </c>
      <c r="AD214" s="191">
        <f t="shared" si="62"/>
        <v>-169</v>
      </c>
    </row>
    <row r="215" spans="1:30" x14ac:dyDescent="0.2">
      <c r="A215" s="239">
        <f t="shared" si="63"/>
        <v>-152</v>
      </c>
      <c r="B215" s="181">
        <f t="shared" si="43"/>
        <v>-3860.7999999999997</v>
      </c>
      <c r="C215" s="229" t="str">
        <f t="shared" si="44"/>
        <v/>
      </c>
      <c r="D215" s="126" t="str">
        <f t="shared" si="45"/>
        <v/>
      </c>
      <c r="E215" s="229" t="str">
        <f t="shared" si="46"/>
        <v/>
      </c>
      <c r="F215" s="229" t="str">
        <f t="shared" si="47"/>
        <v/>
      </c>
      <c r="G215" s="124" t="str">
        <f t="shared" si="48"/>
        <v/>
      </c>
      <c r="H215" s="125" t="str">
        <f t="shared" si="49"/>
        <v/>
      </c>
      <c r="I215" s="125" t="str">
        <f t="shared" si="50"/>
        <v/>
      </c>
      <c r="J215" s="125" t="str">
        <f t="shared" si="51"/>
        <v/>
      </c>
      <c r="K215" s="124" t="str">
        <f t="shared" si="52"/>
        <v/>
      </c>
      <c r="L215" s="124" t="str">
        <f t="shared" si="53"/>
        <v/>
      </c>
      <c r="M215" s="124" t="str">
        <f t="shared" si="54"/>
        <v/>
      </c>
      <c r="N215" s="124" t="str">
        <f t="shared" si="55"/>
        <v/>
      </c>
      <c r="O215" s="124" t="str">
        <f t="shared" si="56"/>
        <v/>
      </c>
      <c r="P215" s="124" t="str">
        <f t="shared" si="57"/>
        <v/>
      </c>
      <c r="Q215" s="124" t="str">
        <f t="shared" si="58"/>
        <v/>
      </c>
      <c r="AA215" s="189">
        <f t="shared" si="59"/>
        <v>-1</v>
      </c>
      <c r="AB215" s="188">
        <f t="shared" si="60"/>
        <v>168</v>
      </c>
      <c r="AC215" s="191">
        <f t="shared" si="61"/>
        <v>-167</v>
      </c>
      <c r="AD215" s="191">
        <f t="shared" si="62"/>
        <v>-170</v>
      </c>
    </row>
    <row r="216" spans="1:30" x14ac:dyDescent="0.2">
      <c r="A216" s="239">
        <f t="shared" si="63"/>
        <v>-153</v>
      </c>
      <c r="B216" s="181">
        <f t="shared" si="43"/>
        <v>-3886.2</v>
      </c>
      <c r="C216" s="229" t="str">
        <f t="shared" si="44"/>
        <v/>
      </c>
      <c r="D216" s="126" t="str">
        <f t="shared" si="45"/>
        <v/>
      </c>
      <c r="E216" s="229" t="str">
        <f t="shared" si="46"/>
        <v/>
      </c>
      <c r="F216" s="229" t="str">
        <f t="shared" si="47"/>
        <v/>
      </c>
      <c r="G216" s="124" t="str">
        <f t="shared" si="48"/>
        <v/>
      </c>
      <c r="H216" s="125" t="str">
        <f t="shared" si="49"/>
        <v/>
      </c>
      <c r="I216" s="125" t="str">
        <f t="shared" si="50"/>
        <v/>
      </c>
      <c r="J216" s="125" t="str">
        <f t="shared" si="51"/>
        <v/>
      </c>
      <c r="K216" s="124" t="str">
        <f t="shared" si="52"/>
        <v/>
      </c>
      <c r="L216" s="124" t="str">
        <f t="shared" si="53"/>
        <v/>
      </c>
      <c r="M216" s="124" t="str">
        <f t="shared" si="54"/>
        <v/>
      </c>
      <c r="N216" s="124" t="str">
        <f t="shared" si="55"/>
        <v/>
      </c>
      <c r="O216" s="124" t="str">
        <f t="shared" si="56"/>
        <v/>
      </c>
      <c r="P216" s="124" t="str">
        <f t="shared" si="57"/>
        <v/>
      </c>
      <c r="Q216" s="124" t="str">
        <f t="shared" si="58"/>
        <v/>
      </c>
      <c r="AA216" s="189">
        <f t="shared" si="59"/>
        <v>-1</v>
      </c>
      <c r="AB216" s="188">
        <f t="shared" si="60"/>
        <v>169</v>
      </c>
      <c r="AC216" s="191">
        <f t="shared" si="61"/>
        <v>-168</v>
      </c>
      <c r="AD216" s="191">
        <f t="shared" si="62"/>
        <v>-171</v>
      </c>
    </row>
    <row r="217" spans="1:30" x14ac:dyDescent="0.2">
      <c r="A217" s="239">
        <f t="shared" si="63"/>
        <v>-154</v>
      </c>
      <c r="B217" s="181">
        <f t="shared" si="43"/>
        <v>-3911.6</v>
      </c>
      <c r="C217" s="229" t="str">
        <f t="shared" si="44"/>
        <v/>
      </c>
      <c r="D217" s="126" t="str">
        <f t="shared" si="45"/>
        <v/>
      </c>
      <c r="E217" s="229" t="str">
        <f t="shared" si="46"/>
        <v/>
      </c>
      <c r="F217" s="229" t="str">
        <f t="shared" si="47"/>
        <v/>
      </c>
      <c r="G217" s="124" t="str">
        <f t="shared" si="48"/>
        <v/>
      </c>
      <c r="H217" s="125" t="str">
        <f t="shared" si="49"/>
        <v/>
      </c>
      <c r="I217" s="125" t="str">
        <f t="shared" si="50"/>
        <v/>
      </c>
      <c r="J217" s="125" t="str">
        <f t="shared" si="51"/>
        <v/>
      </c>
      <c r="K217" s="124" t="str">
        <f t="shared" si="52"/>
        <v/>
      </c>
      <c r="L217" s="124" t="str">
        <f t="shared" si="53"/>
        <v/>
      </c>
      <c r="M217" s="124" t="str">
        <f t="shared" si="54"/>
        <v/>
      </c>
      <c r="N217" s="124" t="str">
        <f t="shared" si="55"/>
        <v/>
      </c>
      <c r="O217" s="124" t="str">
        <f t="shared" si="56"/>
        <v/>
      </c>
      <c r="P217" s="124" t="str">
        <f t="shared" si="57"/>
        <v/>
      </c>
      <c r="Q217" s="124" t="str">
        <f t="shared" si="58"/>
        <v/>
      </c>
      <c r="AA217" s="189">
        <f t="shared" si="59"/>
        <v>-1</v>
      </c>
      <c r="AB217" s="188">
        <f t="shared" si="60"/>
        <v>170</v>
      </c>
      <c r="AC217" s="191">
        <f t="shared" si="61"/>
        <v>-169</v>
      </c>
      <c r="AD217" s="191">
        <f t="shared" si="62"/>
        <v>-172</v>
      </c>
    </row>
    <row r="218" spans="1:30" x14ac:dyDescent="0.2">
      <c r="A218" s="239">
        <f t="shared" si="63"/>
        <v>-155</v>
      </c>
      <c r="B218" s="181">
        <f t="shared" si="43"/>
        <v>-3937</v>
      </c>
      <c r="C218" s="229" t="str">
        <f t="shared" si="44"/>
        <v/>
      </c>
      <c r="D218" s="126" t="str">
        <f t="shared" si="45"/>
        <v/>
      </c>
      <c r="E218" s="229" t="str">
        <f t="shared" si="46"/>
        <v/>
      </c>
      <c r="F218" s="229" t="str">
        <f t="shared" si="47"/>
        <v/>
      </c>
      <c r="G218" s="124" t="str">
        <f t="shared" si="48"/>
        <v/>
      </c>
      <c r="H218" s="125" t="str">
        <f t="shared" si="49"/>
        <v/>
      </c>
      <c r="I218" s="125" t="str">
        <f t="shared" si="50"/>
        <v/>
      </c>
      <c r="J218" s="125" t="str">
        <f t="shared" si="51"/>
        <v/>
      </c>
      <c r="K218" s="124" t="str">
        <f t="shared" si="52"/>
        <v/>
      </c>
      <c r="L218" s="124" t="str">
        <f t="shared" si="53"/>
        <v/>
      </c>
      <c r="M218" s="124" t="str">
        <f t="shared" si="54"/>
        <v/>
      </c>
      <c r="N218" s="124" t="str">
        <f t="shared" si="55"/>
        <v/>
      </c>
      <c r="O218" s="124" t="str">
        <f t="shared" si="56"/>
        <v/>
      </c>
      <c r="P218" s="124" t="str">
        <f t="shared" si="57"/>
        <v/>
      </c>
      <c r="Q218" s="124" t="str">
        <f t="shared" si="58"/>
        <v/>
      </c>
      <c r="AA218" s="189">
        <f t="shared" si="59"/>
        <v>-1</v>
      </c>
      <c r="AB218" s="188">
        <f t="shared" si="60"/>
        <v>171</v>
      </c>
      <c r="AC218" s="191">
        <f t="shared" si="61"/>
        <v>-170</v>
      </c>
      <c r="AD218" s="191">
        <f t="shared" si="62"/>
        <v>-173</v>
      </c>
    </row>
    <row r="219" spans="1:30" x14ac:dyDescent="0.2">
      <c r="A219" s="239">
        <f t="shared" si="63"/>
        <v>-156</v>
      </c>
      <c r="B219" s="181">
        <f t="shared" si="43"/>
        <v>-3962.3999999999996</v>
      </c>
      <c r="C219" s="229" t="str">
        <f t="shared" si="44"/>
        <v/>
      </c>
      <c r="D219" s="126" t="str">
        <f t="shared" si="45"/>
        <v/>
      </c>
      <c r="E219" s="229" t="str">
        <f t="shared" si="46"/>
        <v/>
      </c>
      <c r="F219" s="229" t="str">
        <f t="shared" si="47"/>
        <v/>
      </c>
      <c r="G219" s="124" t="str">
        <f t="shared" si="48"/>
        <v/>
      </c>
      <c r="H219" s="125" t="str">
        <f t="shared" si="49"/>
        <v/>
      </c>
      <c r="I219" s="125" t="str">
        <f t="shared" si="50"/>
        <v/>
      </c>
      <c r="J219" s="125" t="str">
        <f t="shared" si="51"/>
        <v/>
      </c>
      <c r="K219" s="124" t="str">
        <f t="shared" si="52"/>
        <v/>
      </c>
      <c r="L219" s="124" t="str">
        <f t="shared" si="53"/>
        <v/>
      </c>
      <c r="M219" s="124" t="str">
        <f t="shared" si="54"/>
        <v/>
      </c>
      <c r="N219" s="124" t="str">
        <f t="shared" si="55"/>
        <v/>
      </c>
      <c r="O219" s="124" t="str">
        <f t="shared" si="56"/>
        <v/>
      </c>
      <c r="P219" s="124" t="str">
        <f t="shared" si="57"/>
        <v/>
      </c>
      <c r="Q219" s="124" t="str">
        <f t="shared" si="58"/>
        <v/>
      </c>
      <c r="AA219" s="189">
        <f t="shared" si="59"/>
        <v>-1</v>
      </c>
      <c r="AB219" s="188">
        <f t="shared" si="60"/>
        <v>172</v>
      </c>
      <c r="AC219" s="191">
        <f t="shared" si="61"/>
        <v>-171</v>
      </c>
      <c r="AD219" s="191">
        <f t="shared" si="62"/>
        <v>-174</v>
      </c>
    </row>
    <row r="220" spans="1:30" x14ac:dyDescent="0.2">
      <c r="A220" s="239">
        <f t="shared" si="63"/>
        <v>-157</v>
      </c>
      <c r="B220" s="181">
        <f t="shared" si="43"/>
        <v>-3987.7999999999997</v>
      </c>
      <c r="C220" s="229" t="str">
        <f t="shared" si="44"/>
        <v/>
      </c>
      <c r="D220" s="126" t="str">
        <f t="shared" si="45"/>
        <v/>
      </c>
      <c r="E220" s="229" t="str">
        <f t="shared" si="46"/>
        <v/>
      </c>
      <c r="F220" s="229" t="str">
        <f t="shared" si="47"/>
        <v/>
      </c>
      <c r="G220" s="124" t="str">
        <f t="shared" si="48"/>
        <v/>
      </c>
      <c r="H220" s="125" t="str">
        <f t="shared" si="49"/>
        <v/>
      </c>
      <c r="I220" s="125" t="str">
        <f t="shared" si="50"/>
        <v/>
      </c>
      <c r="J220" s="125" t="str">
        <f t="shared" si="51"/>
        <v/>
      </c>
      <c r="K220" s="124" t="str">
        <f t="shared" si="52"/>
        <v/>
      </c>
      <c r="L220" s="124" t="str">
        <f t="shared" si="53"/>
        <v/>
      </c>
      <c r="M220" s="124" t="str">
        <f t="shared" si="54"/>
        <v/>
      </c>
      <c r="N220" s="124" t="str">
        <f t="shared" si="55"/>
        <v/>
      </c>
      <c r="O220" s="124" t="str">
        <f t="shared" si="56"/>
        <v/>
      </c>
      <c r="P220" s="124" t="str">
        <f t="shared" si="57"/>
        <v/>
      </c>
      <c r="Q220" s="124" t="str">
        <f t="shared" si="58"/>
        <v/>
      </c>
      <c r="AA220" s="189">
        <f t="shared" si="59"/>
        <v>-1</v>
      </c>
      <c r="AB220" s="188">
        <f t="shared" si="60"/>
        <v>173</v>
      </c>
      <c r="AC220" s="191">
        <f t="shared" si="61"/>
        <v>-172</v>
      </c>
      <c r="AD220" s="191">
        <f t="shared" si="62"/>
        <v>-175</v>
      </c>
    </row>
    <row r="221" spans="1:30" x14ac:dyDescent="0.2">
      <c r="A221" s="239">
        <f t="shared" si="63"/>
        <v>-158</v>
      </c>
      <c r="B221" s="181">
        <f t="shared" ref="B221:B284" si="64">A221*25.4</f>
        <v>-4013.2</v>
      </c>
      <c r="C221" s="229" t="str">
        <f t="shared" si="44"/>
        <v/>
      </c>
      <c r="D221" s="126" t="str">
        <f t="shared" si="45"/>
        <v/>
      </c>
      <c r="E221" s="229" t="str">
        <f t="shared" si="46"/>
        <v/>
      </c>
      <c r="F221" s="229" t="str">
        <f t="shared" si="47"/>
        <v/>
      </c>
      <c r="G221" s="124" t="str">
        <f t="shared" si="48"/>
        <v/>
      </c>
      <c r="H221" s="125" t="str">
        <f t="shared" si="49"/>
        <v/>
      </c>
      <c r="I221" s="125" t="str">
        <f t="shared" si="50"/>
        <v/>
      </c>
      <c r="J221" s="125" t="str">
        <f t="shared" si="51"/>
        <v/>
      </c>
      <c r="K221" s="124" t="str">
        <f t="shared" si="52"/>
        <v/>
      </c>
      <c r="L221" s="124" t="str">
        <f t="shared" si="53"/>
        <v/>
      </c>
      <c r="M221" s="124" t="str">
        <f t="shared" si="54"/>
        <v/>
      </c>
      <c r="N221" s="124" t="str">
        <f t="shared" si="55"/>
        <v/>
      </c>
      <c r="O221" s="124" t="str">
        <f t="shared" si="56"/>
        <v/>
      </c>
      <c r="P221" s="124" t="str">
        <f t="shared" si="57"/>
        <v/>
      </c>
      <c r="Q221" s="124" t="str">
        <f t="shared" si="58"/>
        <v/>
      </c>
      <c r="AA221" s="189">
        <f t="shared" si="59"/>
        <v>-1</v>
      </c>
      <c r="AB221" s="188">
        <f t="shared" si="60"/>
        <v>174</v>
      </c>
      <c r="AC221" s="191">
        <f t="shared" si="61"/>
        <v>-173</v>
      </c>
      <c r="AD221" s="191">
        <f t="shared" si="62"/>
        <v>-176</v>
      </c>
    </row>
    <row r="222" spans="1:30" x14ac:dyDescent="0.2">
      <c r="A222" s="239">
        <f t="shared" si="63"/>
        <v>-159</v>
      </c>
      <c r="B222" s="181">
        <f t="shared" si="64"/>
        <v>-4038.6</v>
      </c>
      <c r="C222" s="229" t="str">
        <f t="shared" ref="C222:C285" si="65">IF(A222&lt;0,"",D222*0.0283168)</f>
        <v/>
      </c>
      <c r="D222" s="126" t="str">
        <f t="shared" ref="D222:D285" si="66">IF(A222&lt;0,"",IF(AA229&gt;=1,LOOKUP(AA229,AG$49:AG$61,AF$49:AF$61),0))</f>
        <v/>
      </c>
      <c r="E222" s="229" t="str">
        <f t="shared" ref="E222:E285" si="67">IF(A222=0,0,IF(A222&lt;0,"",F222*0.0283168))</f>
        <v/>
      </c>
      <c r="F222" s="229" t="str">
        <f t="shared" ref="F222:F285" si="68">IF(A222&lt;0,"",IF(AA229&gt;=6,LOOKUP(AA229,AG$54:AG$61,AH$54:AH$61),0))</f>
        <v/>
      </c>
      <c r="G222" s="124" t="str">
        <f t="shared" ref="G222:G285" si="69">IF(A222=0,0,IF(A222&lt;0,"",H222*0.0283168))</f>
        <v/>
      </c>
      <c r="H222" s="125" t="str">
        <f t="shared" ref="H222:H285" si="70">IF(A222=0,0,IF(A222&lt;0,"",D222*$W$48))</f>
        <v/>
      </c>
      <c r="I222" s="125" t="str">
        <f t="shared" ref="I222:I285" si="71">IF(A222=0,0,IF(A222&lt;0,"",J222*0.0283168))</f>
        <v/>
      </c>
      <c r="J222" s="125" t="str">
        <f t="shared" ref="J222:J285" si="72">IF(A222=0,0,IF(A222&lt;0,"",F222*$W$49))</f>
        <v/>
      </c>
      <c r="K222" s="124" t="str">
        <f t="shared" ref="K222:K285" si="73">IF(A222=0,0,IF(A222&lt;0,"",L222*0.0283168))</f>
        <v/>
      </c>
      <c r="L222" s="124" t="str">
        <f t="shared" ref="L222:L285" si="74">IF(A222=0,0,IF(A222&lt;0,"",IF(D222=0.0001,((W$37*0.5/12)-H222)*X$56,((W$37*1/12)-H222)*X$56)))</f>
        <v/>
      </c>
      <c r="M222" s="124" t="str">
        <f t="shared" ref="M222:M285" si="75">IF(A222=0,0,IF(A222&lt;0,"",N222*0.0283168))</f>
        <v/>
      </c>
      <c r="N222" s="124" t="str">
        <f t="shared" ref="N222:N285" si="76">IF(A222=0,0,IF(A222&lt;0,"",H222+L222+J222))</f>
        <v/>
      </c>
      <c r="O222" s="124" t="str">
        <f t="shared" ref="O222:O285" si="77">IF(A222=0,0,IF(A222&lt;0,"",P222*0.0283168))</f>
        <v/>
      </c>
      <c r="P222" s="124" t="str">
        <f t="shared" ref="P222:P285" si="78">IF(A222=0,0,IF(A222&lt;0,"",IF(A222=1,L222,N222+P223)))</f>
        <v/>
      </c>
      <c r="Q222" s="124" t="str">
        <f t="shared" ref="Q222:Q285" si="79">IF(A222&lt;0,"",I$23+B222/1000)</f>
        <v/>
      </c>
      <c r="AA222" s="189">
        <f t="shared" si="59"/>
        <v>-1</v>
      </c>
      <c r="AB222" s="188">
        <f t="shared" si="60"/>
        <v>175</v>
      </c>
      <c r="AC222" s="191">
        <f t="shared" si="61"/>
        <v>-174</v>
      </c>
      <c r="AD222" s="191">
        <f t="shared" si="62"/>
        <v>-177</v>
      </c>
    </row>
    <row r="223" spans="1:30" x14ac:dyDescent="0.2">
      <c r="A223" s="239">
        <f t="shared" si="63"/>
        <v>-160</v>
      </c>
      <c r="B223" s="181">
        <f t="shared" si="64"/>
        <v>-4064</v>
      </c>
      <c r="C223" s="229" t="str">
        <f t="shared" si="65"/>
        <v/>
      </c>
      <c r="D223" s="126" t="str">
        <f t="shared" si="66"/>
        <v/>
      </c>
      <c r="E223" s="229" t="str">
        <f t="shared" si="67"/>
        <v/>
      </c>
      <c r="F223" s="229" t="str">
        <f t="shared" si="68"/>
        <v/>
      </c>
      <c r="G223" s="124" t="str">
        <f t="shared" si="69"/>
        <v/>
      </c>
      <c r="H223" s="125" t="str">
        <f t="shared" si="70"/>
        <v/>
      </c>
      <c r="I223" s="125" t="str">
        <f t="shared" si="71"/>
        <v/>
      </c>
      <c r="J223" s="125" t="str">
        <f t="shared" si="72"/>
        <v/>
      </c>
      <c r="K223" s="124" t="str">
        <f t="shared" si="73"/>
        <v/>
      </c>
      <c r="L223" s="124" t="str">
        <f t="shared" si="74"/>
        <v/>
      </c>
      <c r="M223" s="124" t="str">
        <f t="shared" si="75"/>
        <v/>
      </c>
      <c r="N223" s="124" t="str">
        <f t="shared" si="76"/>
        <v/>
      </c>
      <c r="O223" s="124" t="str">
        <f t="shared" si="77"/>
        <v/>
      </c>
      <c r="P223" s="124" t="str">
        <f t="shared" si="78"/>
        <v/>
      </c>
      <c r="Q223" s="124" t="str">
        <f t="shared" si="79"/>
        <v/>
      </c>
      <c r="AA223" s="189">
        <f t="shared" si="59"/>
        <v>-1</v>
      </c>
      <c r="AB223" s="188">
        <f t="shared" si="60"/>
        <v>176</v>
      </c>
      <c r="AC223" s="191">
        <f t="shared" si="61"/>
        <v>-175</v>
      </c>
      <c r="AD223" s="191">
        <f t="shared" si="62"/>
        <v>-178</v>
      </c>
    </row>
    <row r="224" spans="1:30" x14ac:dyDescent="0.2">
      <c r="A224" s="239">
        <f t="shared" si="63"/>
        <v>-161</v>
      </c>
      <c r="B224" s="181">
        <f t="shared" si="64"/>
        <v>-4089.3999999999996</v>
      </c>
      <c r="C224" s="229" t="str">
        <f t="shared" si="65"/>
        <v/>
      </c>
      <c r="D224" s="126" t="str">
        <f t="shared" si="66"/>
        <v/>
      </c>
      <c r="E224" s="229" t="str">
        <f t="shared" si="67"/>
        <v/>
      </c>
      <c r="F224" s="229" t="str">
        <f t="shared" si="68"/>
        <v/>
      </c>
      <c r="G224" s="124" t="str">
        <f t="shared" si="69"/>
        <v/>
      </c>
      <c r="H224" s="125" t="str">
        <f t="shared" si="70"/>
        <v/>
      </c>
      <c r="I224" s="125" t="str">
        <f t="shared" si="71"/>
        <v/>
      </c>
      <c r="J224" s="125" t="str">
        <f t="shared" si="72"/>
        <v/>
      </c>
      <c r="K224" s="124" t="str">
        <f t="shared" si="73"/>
        <v/>
      </c>
      <c r="L224" s="124" t="str">
        <f t="shared" si="74"/>
        <v/>
      </c>
      <c r="M224" s="124" t="str">
        <f t="shared" si="75"/>
        <v/>
      </c>
      <c r="N224" s="124" t="str">
        <f t="shared" si="76"/>
        <v/>
      </c>
      <c r="O224" s="124" t="str">
        <f t="shared" si="77"/>
        <v/>
      </c>
      <c r="P224" s="124" t="str">
        <f t="shared" si="78"/>
        <v/>
      </c>
      <c r="Q224" s="124" t="str">
        <f t="shared" si="79"/>
        <v/>
      </c>
      <c r="AA224" s="189">
        <f t="shared" si="59"/>
        <v>-1</v>
      </c>
      <c r="AB224" s="188">
        <f t="shared" si="60"/>
        <v>177</v>
      </c>
      <c r="AC224" s="191">
        <f t="shared" si="61"/>
        <v>-176</v>
      </c>
      <c r="AD224" s="191">
        <f t="shared" si="62"/>
        <v>-179</v>
      </c>
    </row>
    <row r="225" spans="1:30" x14ac:dyDescent="0.2">
      <c r="A225" s="239">
        <f t="shared" si="63"/>
        <v>-162</v>
      </c>
      <c r="B225" s="181">
        <f t="shared" si="64"/>
        <v>-4114.8</v>
      </c>
      <c r="C225" s="229" t="str">
        <f t="shared" si="65"/>
        <v/>
      </c>
      <c r="D225" s="126" t="str">
        <f t="shared" si="66"/>
        <v/>
      </c>
      <c r="E225" s="229" t="str">
        <f t="shared" si="67"/>
        <v/>
      </c>
      <c r="F225" s="229" t="str">
        <f t="shared" si="68"/>
        <v/>
      </c>
      <c r="G225" s="124" t="str">
        <f t="shared" si="69"/>
        <v/>
      </c>
      <c r="H225" s="125" t="str">
        <f t="shared" si="70"/>
        <v/>
      </c>
      <c r="I225" s="125" t="str">
        <f t="shared" si="71"/>
        <v/>
      </c>
      <c r="J225" s="125" t="str">
        <f t="shared" si="72"/>
        <v/>
      </c>
      <c r="K225" s="124" t="str">
        <f t="shared" si="73"/>
        <v/>
      </c>
      <c r="L225" s="124" t="str">
        <f t="shared" si="74"/>
        <v/>
      </c>
      <c r="M225" s="124" t="str">
        <f t="shared" si="75"/>
        <v/>
      </c>
      <c r="N225" s="124" t="str">
        <f t="shared" si="76"/>
        <v/>
      </c>
      <c r="O225" s="124" t="str">
        <f t="shared" si="77"/>
        <v/>
      </c>
      <c r="P225" s="124" t="str">
        <f t="shared" si="78"/>
        <v/>
      </c>
      <c r="Q225" s="124" t="str">
        <f t="shared" si="79"/>
        <v/>
      </c>
      <c r="AA225" s="189">
        <f t="shared" si="59"/>
        <v>-1</v>
      </c>
      <c r="AB225" s="188">
        <f t="shared" si="60"/>
        <v>178</v>
      </c>
      <c r="AC225" s="191">
        <f t="shared" si="61"/>
        <v>-177</v>
      </c>
      <c r="AD225" s="191">
        <f t="shared" si="62"/>
        <v>-180</v>
      </c>
    </row>
    <row r="226" spans="1:30" x14ac:dyDescent="0.2">
      <c r="A226" s="239">
        <f t="shared" si="63"/>
        <v>-163</v>
      </c>
      <c r="B226" s="181">
        <f t="shared" si="64"/>
        <v>-4140.2</v>
      </c>
      <c r="C226" s="229" t="str">
        <f t="shared" si="65"/>
        <v/>
      </c>
      <c r="D226" s="126" t="str">
        <f t="shared" si="66"/>
        <v/>
      </c>
      <c r="E226" s="229" t="str">
        <f t="shared" si="67"/>
        <v/>
      </c>
      <c r="F226" s="229" t="str">
        <f t="shared" si="68"/>
        <v/>
      </c>
      <c r="G226" s="124" t="str">
        <f t="shared" si="69"/>
        <v/>
      </c>
      <c r="H226" s="125" t="str">
        <f t="shared" si="70"/>
        <v/>
      </c>
      <c r="I226" s="125" t="str">
        <f t="shared" si="71"/>
        <v/>
      </c>
      <c r="J226" s="125" t="str">
        <f t="shared" si="72"/>
        <v/>
      </c>
      <c r="K226" s="124" t="str">
        <f t="shared" si="73"/>
        <v/>
      </c>
      <c r="L226" s="124" t="str">
        <f t="shared" si="74"/>
        <v/>
      </c>
      <c r="M226" s="124" t="str">
        <f t="shared" si="75"/>
        <v/>
      </c>
      <c r="N226" s="124" t="str">
        <f t="shared" si="76"/>
        <v/>
      </c>
      <c r="O226" s="124" t="str">
        <f t="shared" si="77"/>
        <v/>
      </c>
      <c r="P226" s="124" t="str">
        <f t="shared" si="78"/>
        <v/>
      </c>
      <c r="Q226" s="124" t="str">
        <f t="shared" si="79"/>
        <v/>
      </c>
      <c r="AA226" s="189">
        <f t="shared" si="59"/>
        <v>-1</v>
      </c>
      <c r="AB226" s="188">
        <f t="shared" si="60"/>
        <v>179</v>
      </c>
      <c r="AC226" s="191">
        <f t="shared" si="61"/>
        <v>-178</v>
      </c>
      <c r="AD226" s="191">
        <f t="shared" si="62"/>
        <v>-181</v>
      </c>
    </row>
    <row r="227" spans="1:30" x14ac:dyDescent="0.2">
      <c r="A227" s="239">
        <f t="shared" si="63"/>
        <v>-164</v>
      </c>
      <c r="B227" s="181">
        <f t="shared" si="64"/>
        <v>-4165.5999999999995</v>
      </c>
      <c r="C227" s="229" t="str">
        <f t="shared" si="65"/>
        <v/>
      </c>
      <c r="D227" s="126" t="str">
        <f t="shared" si="66"/>
        <v/>
      </c>
      <c r="E227" s="229" t="str">
        <f t="shared" si="67"/>
        <v/>
      </c>
      <c r="F227" s="229" t="str">
        <f t="shared" si="68"/>
        <v/>
      </c>
      <c r="G227" s="124" t="str">
        <f t="shared" si="69"/>
        <v/>
      </c>
      <c r="H227" s="125" t="str">
        <f t="shared" si="70"/>
        <v/>
      </c>
      <c r="I227" s="125" t="str">
        <f t="shared" si="71"/>
        <v/>
      </c>
      <c r="J227" s="125" t="str">
        <f t="shared" si="72"/>
        <v/>
      </c>
      <c r="K227" s="124" t="str">
        <f t="shared" si="73"/>
        <v/>
      </c>
      <c r="L227" s="124" t="str">
        <f t="shared" si="74"/>
        <v/>
      </c>
      <c r="M227" s="124" t="str">
        <f t="shared" si="75"/>
        <v/>
      </c>
      <c r="N227" s="124" t="str">
        <f t="shared" si="76"/>
        <v/>
      </c>
      <c r="O227" s="124" t="str">
        <f t="shared" si="77"/>
        <v/>
      </c>
      <c r="P227" s="124" t="str">
        <f t="shared" si="78"/>
        <v/>
      </c>
      <c r="Q227" s="124" t="str">
        <f t="shared" si="79"/>
        <v/>
      </c>
      <c r="AA227" s="189">
        <f t="shared" si="59"/>
        <v>-1</v>
      </c>
      <c r="AB227" s="188">
        <f t="shared" si="60"/>
        <v>180</v>
      </c>
      <c r="AC227" s="191">
        <f t="shared" si="61"/>
        <v>-179</v>
      </c>
      <c r="AD227" s="191">
        <f t="shared" si="62"/>
        <v>-182</v>
      </c>
    </row>
    <row r="228" spans="1:30" x14ac:dyDescent="0.2">
      <c r="A228" s="239">
        <f t="shared" si="63"/>
        <v>-165</v>
      </c>
      <c r="B228" s="181">
        <f t="shared" si="64"/>
        <v>-4191</v>
      </c>
      <c r="C228" s="229" t="str">
        <f t="shared" si="65"/>
        <v/>
      </c>
      <c r="D228" s="126" t="str">
        <f t="shared" si="66"/>
        <v/>
      </c>
      <c r="E228" s="229" t="str">
        <f t="shared" si="67"/>
        <v/>
      </c>
      <c r="F228" s="229" t="str">
        <f t="shared" si="68"/>
        <v/>
      </c>
      <c r="G228" s="124" t="str">
        <f t="shared" si="69"/>
        <v/>
      </c>
      <c r="H228" s="125" t="str">
        <f t="shared" si="70"/>
        <v/>
      </c>
      <c r="I228" s="125" t="str">
        <f t="shared" si="71"/>
        <v/>
      </c>
      <c r="J228" s="125" t="str">
        <f t="shared" si="72"/>
        <v/>
      </c>
      <c r="K228" s="124" t="str">
        <f t="shared" si="73"/>
        <v/>
      </c>
      <c r="L228" s="124" t="str">
        <f t="shared" si="74"/>
        <v/>
      </c>
      <c r="M228" s="124" t="str">
        <f t="shared" si="75"/>
        <v/>
      </c>
      <c r="N228" s="124" t="str">
        <f t="shared" si="76"/>
        <v/>
      </c>
      <c r="O228" s="124" t="str">
        <f t="shared" si="77"/>
        <v/>
      </c>
      <c r="P228" s="124" t="str">
        <f t="shared" si="78"/>
        <v/>
      </c>
      <c r="Q228" s="124" t="str">
        <f t="shared" si="79"/>
        <v/>
      </c>
      <c r="AA228" s="189">
        <f t="shared" ref="AA228:AA291" si="80">IF(AND(AA227&gt;=1,AA227&lt;12),AA227+1,IF(AC228=0,1,IF(AA227=12,AA227+0.5,-1)))</f>
        <v>-1</v>
      </c>
      <c r="AB228" s="188">
        <f t="shared" ref="AB228:AB291" si="81">IF(AB227&gt;=1,AB227+1,IF(AC228=0,1,-1))</f>
        <v>181</v>
      </c>
      <c r="AC228" s="191">
        <f t="shared" si="61"/>
        <v>-180</v>
      </c>
      <c r="AD228" s="191">
        <f t="shared" si="62"/>
        <v>-183</v>
      </c>
    </row>
    <row r="229" spans="1:30" x14ac:dyDescent="0.2">
      <c r="A229" s="239">
        <f t="shared" si="63"/>
        <v>-166</v>
      </c>
      <c r="B229" s="181">
        <f t="shared" si="64"/>
        <v>-4216.3999999999996</v>
      </c>
      <c r="C229" s="229" t="str">
        <f t="shared" si="65"/>
        <v/>
      </c>
      <c r="D229" s="126" t="str">
        <f t="shared" si="66"/>
        <v/>
      </c>
      <c r="E229" s="229" t="str">
        <f t="shared" si="67"/>
        <v/>
      </c>
      <c r="F229" s="229" t="str">
        <f t="shared" si="68"/>
        <v/>
      </c>
      <c r="G229" s="124" t="str">
        <f t="shared" si="69"/>
        <v/>
      </c>
      <c r="H229" s="125" t="str">
        <f t="shared" si="70"/>
        <v/>
      </c>
      <c r="I229" s="125" t="str">
        <f t="shared" si="71"/>
        <v/>
      </c>
      <c r="J229" s="125" t="str">
        <f t="shared" si="72"/>
        <v/>
      </c>
      <c r="K229" s="124" t="str">
        <f t="shared" si="73"/>
        <v/>
      </c>
      <c r="L229" s="124" t="str">
        <f t="shared" si="74"/>
        <v/>
      </c>
      <c r="M229" s="124" t="str">
        <f t="shared" si="75"/>
        <v/>
      </c>
      <c r="N229" s="124" t="str">
        <f t="shared" si="76"/>
        <v/>
      </c>
      <c r="O229" s="124" t="str">
        <f t="shared" si="77"/>
        <v/>
      </c>
      <c r="P229" s="124" t="str">
        <f t="shared" si="78"/>
        <v/>
      </c>
      <c r="Q229" s="124" t="str">
        <f t="shared" si="79"/>
        <v/>
      </c>
      <c r="AA229" s="189">
        <f t="shared" si="80"/>
        <v>-1</v>
      </c>
      <c r="AB229" s="188">
        <f t="shared" si="81"/>
        <v>182</v>
      </c>
      <c r="AC229" s="191">
        <f t="shared" ref="AC229:AC292" si="82">AC228-1</f>
        <v>-181</v>
      </c>
      <c r="AD229" s="191">
        <f t="shared" ref="AD229:AD292" si="83">AD228-1</f>
        <v>-184</v>
      </c>
    </row>
    <row r="230" spans="1:30" x14ac:dyDescent="0.2">
      <c r="A230" s="239">
        <f t="shared" si="63"/>
        <v>-167</v>
      </c>
      <c r="B230" s="181">
        <f t="shared" si="64"/>
        <v>-4241.8</v>
      </c>
      <c r="C230" s="229" t="str">
        <f t="shared" si="65"/>
        <v/>
      </c>
      <c r="D230" s="126" t="str">
        <f t="shared" si="66"/>
        <v/>
      </c>
      <c r="E230" s="229" t="str">
        <f t="shared" si="67"/>
        <v/>
      </c>
      <c r="F230" s="229" t="str">
        <f t="shared" si="68"/>
        <v/>
      </c>
      <c r="G230" s="124" t="str">
        <f t="shared" si="69"/>
        <v/>
      </c>
      <c r="H230" s="125" t="str">
        <f t="shared" si="70"/>
        <v/>
      </c>
      <c r="I230" s="125" t="str">
        <f t="shared" si="71"/>
        <v/>
      </c>
      <c r="J230" s="125" t="str">
        <f t="shared" si="72"/>
        <v/>
      </c>
      <c r="K230" s="124" t="str">
        <f t="shared" si="73"/>
        <v/>
      </c>
      <c r="L230" s="124" t="str">
        <f t="shared" si="74"/>
        <v/>
      </c>
      <c r="M230" s="124" t="str">
        <f t="shared" si="75"/>
        <v/>
      </c>
      <c r="N230" s="124" t="str">
        <f t="shared" si="76"/>
        <v/>
      </c>
      <c r="O230" s="124" t="str">
        <f t="shared" si="77"/>
        <v/>
      </c>
      <c r="P230" s="124" t="str">
        <f t="shared" si="78"/>
        <v/>
      </c>
      <c r="Q230" s="124" t="str">
        <f t="shared" si="79"/>
        <v/>
      </c>
      <c r="AA230" s="189">
        <f t="shared" si="80"/>
        <v>-1</v>
      </c>
      <c r="AB230" s="188">
        <f t="shared" si="81"/>
        <v>183</v>
      </c>
      <c r="AC230" s="191">
        <f t="shared" si="82"/>
        <v>-182</v>
      </c>
      <c r="AD230" s="191">
        <f t="shared" si="83"/>
        <v>-185</v>
      </c>
    </row>
    <row r="231" spans="1:30" x14ac:dyDescent="0.2">
      <c r="A231" s="239">
        <f t="shared" si="63"/>
        <v>-168</v>
      </c>
      <c r="B231" s="181">
        <f t="shared" si="64"/>
        <v>-4267.2</v>
      </c>
      <c r="C231" s="229" t="str">
        <f t="shared" si="65"/>
        <v/>
      </c>
      <c r="D231" s="126" t="str">
        <f t="shared" si="66"/>
        <v/>
      </c>
      <c r="E231" s="229" t="str">
        <f t="shared" si="67"/>
        <v/>
      </c>
      <c r="F231" s="229" t="str">
        <f t="shared" si="68"/>
        <v/>
      </c>
      <c r="G231" s="124" t="str">
        <f t="shared" si="69"/>
        <v/>
      </c>
      <c r="H231" s="125" t="str">
        <f t="shared" si="70"/>
        <v/>
      </c>
      <c r="I231" s="125" t="str">
        <f t="shared" si="71"/>
        <v/>
      </c>
      <c r="J231" s="125" t="str">
        <f t="shared" si="72"/>
        <v/>
      </c>
      <c r="K231" s="124" t="str">
        <f t="shared" si="73"/>
        <v/>
      </c>
      <c r="L231" s="124" t="str">
        <f t="shared" si="74"/>
        <v/>
      </c>
      <c r="M231" s="124" t="str">
        <f t="shared" si="75"/>
        <v/>
      </c>
      <c r="N231" s="124" t="str">
        <f t="shared" si="76"/>
        <v/>
      </c>
      <c r="O231" s="124" t="str">
        <f t="shared" si="77"/>
        <v/>
      </c>
      <c r="P231" s="124" t="str">
        <f t="shared" si="78"/>
        <v/>
      </c>
      <c r="Q231" s="124" t="str">
        <f t="shared" si="79"/>
        <v/>
      </c>
      <c r="AA231" s="189">
        <f t="shared" si="80"/>
        <v>-1</v>
      </c>
      <c r="AB231" s="188">
        <f t="shared" si="81"/>
        <v>184</v>
      </c>
      <c r="AC231" s="191">
        <f t="shared" si="82"/>
        <v>-183</v>
      </c>
      <c r="AD231" s="191">
        <f t="shared" si="83"/>
        <v>-186</v>
      </c>
    </row>
    <row r="232" spans="1:30" x14ac:dyDescent="0.2">
      <c r="A232" s="239">
        <f t="shared" si="63"/>
        <v>-169</v>
      </c>
      <c r="B232" s="181">
        <f t="shared" si="64"/>
        <v>-4292.5999999999995</v>
      </c>
      <c r="C232" s="229" t="str">
        <f t="shared" si="65"/>
        <v/>
      </c>
      <c r="D232" s="126" t="str">
        <f t="shared" si="66"/>
        <v/>
      </c>
      <c r="E232" s="229" t="str">
        <f t="shared" si="67"/>
        <v/>
      </c>
      <c r="F232" s="229" t="str">
        <f t="shared" si="68"/>
        <v/>
      </c>
      <c r="G232" s="124" t="str">
        <f t="shared" si="69"/>
        <v/>
      </c>
      <c r="H232" s="125" t="str">
        <f t="shared" si="70"/>
        <v/>
      </c>
      <c r="I232" s="125" t="str">
        <f t="shared" si="71"/>
        <v/>
      </c>
      <c r="J232" s="125" t="str">
        <f t="shared" si="72"/>
        <v/>
      </c>
      <c r="K232" s="124" t="str">
        <f t="shared" si="73"/>
        <v/>
      </c>
      <c r="L232" s="124" t="str">
        <f t="shared" si="74"/>
        <v/>
      </c>
      <c r="M232" s="124" t="str">
        <f t="shared" si="75"/>
        <v/>
      </c>
      <c r="N232" s="124" t="str">
        <f t="shared" si="76"/>
        <v/>
      </c>
      <c r="O232" s="124" t="str">
        <f t="shared" si="77"/>
        <v/>
      </c>
      <c r="P232" s="124" t="str">
        <f t="shared" si="78"/>
        <v/>
      </c>
      <c r="Q232" s="124" t="str">
        <f t="shared" si="79"/>
        <v/>
      </c>
      <c r="AA232" s="189">
        <f t="shared" si="80"/>
        <v>-1</v>
      </c>
      <c r="AB232" s="188">
        <f t="shared" si="81"/>
        <v>185</v>
      </c>
      <c r="AC232" s="191">
        <f t="shared" si="82"/>
        <v>-184</v>
      </c>
      <c r="AD232" s="191">
        <f t="shared" si="83"/>
        <v>-187</v>
      </c>
    </row>
    <row r="233" spans="1:30" x14ac:dyDescent="0.2">
      <c r="A233" s="239">
        <f t="shared" si="63"/>
        <v>-170</v>
      </c>
      <c r="B233" s="181">
        <f t="shared" si="64"/>
        <v>-4318</v>
      </c>
      <c r="C233" s="229" t="str">
        <f t="shared" si="65"/>
        <v/>
      </c>
      <c r="D233" s="126" t="str">
        <f t="shared" si="66"/>
        <v/>
      </c>
      <c r="E233" s="229" t="str">
        <f t="shared" si="67"/>
        <v/>
      </c>
      <c r="F233" s="229" t="str">
        <f t="shared" si="68"/>
        <v/>
      </c>
      <c r="G233" s="124" t="str">
        <f t="shared" si="69"/>
        <v/>
      </c>
      <c r="H233" s="125" t="str">
        <f t="shared" si="70"/>
        <v/>
      </c>
      <c r="I233" s="125" t="str">
        <f t="shared" si="71"/>
        <v/>
      </c>
      <c r="J233" s="125" t="str">
        <f t="shared" si="72"/>
        <v/>
      </c>
      <c r="K233" s="124" t="str">
        <f t="shared" si="73"/>
        <v/>
      </c>
      <c r="L233" s="124" t="str">
        <f t="shared" si="74"/>
        <v/>
      </c>
      <c r="M233" s="124" t="str">
        <f t="shared" si="75"/>
        <v/>
      </c>
      <c r="N233" s="124" t="str">
        <f t="shared" si="76"/>
        <v/>
      </c>
      <c r="O233" s="124" t="str">
        <f t="shared" si="77"/>
        <v/>
      </c>
      <c r="P233" s="124" t="str">
        <f t="shared" si="78"/>
        <v/>
      </c>
      <c r="Q233" s="124" t="str">
        <f t="shared" si="79"/>
        <v/>
      </c>
      <c r="AA233" s="189">
        <f t="shared" si="80"/>
        <v>-1</v>
      </c>
      <c r="AB233" s="188">
        <f t="shared" si="81"/>
        <v>186</v>
      </c>
      <c r="AC233" s="191">
        <f t="shared" si="82"/>
        <v>-185</v>
      </c>
      <c r="AD233" s="191">
        <f t="shared" si="83"/>
        <v>-188</v>
      </c>
    </row>
    <row r="234" spans="1:30" x14ac:dyDescent="0.2">
      <c r="A234" s="239">
        <f t="shared" si="63"/>
        <v>-171</v>
      </c>
      <c r="B234" s="181">
        <f t="shared" si="64"/>
        <v>-4343.3999999999996</v>
      </c>
      <c r="C234" s="229" t="str">
        <f t="shared" si="65"/>
        <v/>
      </c>
      <c r="D234" s="126" t="str">
        <f t="shared" si="66"/>
        <v/>
      </c>
      <c r="E234" s="229" t="str">
        <f t="shared" si="67"/>
        <v/>
      </c>
      <c r="F234" s="229" t="str">
        <f t="shared" si="68"/>
        <v/>
      </c>
      <c r="G234" s="124" t="str">
        <f t="shared" si="69"/>
        <v/>
      </c>
      <c r="H234" s="125" t="str">
        <f t="shared" si="70"/>
        <v/>
      </c>
      <c r="I234" s="125" t="str">
        <f t="shared" si="71"/>
        <v/>
      </c>
      <c r="J234" s="125" t="str">
        <f t="shared" si="72"/>
        <v/>
      </c>
      <c r="K234" s="124" t="str">
        <f t="shared" si="73"/>
        <v/>
      </c>
      <c r="L234" s="124" t="str">
        <f t="shared" si="74"/>
        <v/>
      </c>
      <c r="M234" s="124" t="str">
        <f t="shared" si="75"/>
        <v/>
      </c>
      <c r="N234" s="124" t="str">
        <f t="shared" si="76"/>
        <v/>
      </c>
      <c r="O234" s="124" t="str">
        <f t="shared" si="77"/>
        <v/>
      </c>
      <c r="P234" s="124" t="str">
        <f t="shared" si="78"/>
        <v/>
      </c>
      <c r="Q234" s="124" t="str">
        <f t="shared" si="79"/>
        <v/>
      </c>
      <c r="AA234" s="189">
        <f t="shared" si="80"/>
        <v>-1</v>
      </c>
      <c r="AB234" s="188">
        <f t="shared" si="81"/>
        <v>187</v>
      </c>
      <c r="AC234" s="191">
        <f t="shared" si="82"/>
        <v>-186</v>
      </c>
      <c r="AD234" s="191">
        <f t="shared" si="83"/>
        <v>-189</v>
      </c>
    </row>
    <row r="235" spans="1:30" x14ac:dyDescent="0.2">
      <c r="A235" s="239">
        <f t="shared" si="63"/>
        <v>-172</v>
      </c>
      <c r="B235" s="181">
        <f t="shared" si="64"/>
        <v>-4368.8</v>
      </c>
      <c r="C235" s="229" t="str">
        <f t="shared" si="65"/>
        <v/>
      </c>
      <c r="D235" s="126" t="str">
        <f t="shared" si="66"/>
        <v/>
      </c>
      <c r="E235" s="229" t="str">
        <f t="shared" si="67"/>
        <v/>
      </c>
      <c r="F235" s="229" t="str">
        <f t="shared" si="68"/>
        <v/>
      </c>
      <c r="G235" s="124" t="str">
        <f t="shared" si="69"/>
        <v/>
      </c>
      <c r="H235" s="125" t="str">
        <f t="shared" si="70"/>
        <v/>
      </c>
      <c r="I235" s="125" t="str">
        <f t="shared" si="71"/>
        <v/>
      </c>
      <c r="J235" s="125" t="str">
        <f t="shared" si="72"/>
        <v/>
      </c>
      <c r="K235" s="124" t="str">
        <f t="shared" si="73"/>
        <v/>
      </c>
      <c r="L235" s="124" t="str">
        <f t="shared" si="74"/>
        <v/>
      </c>
      <c r="M235" s="124" t="str">
        <f t="shared" si="75"/>
        <v/>
      </c>
      <c r="N235" s="124" t="str">
        <f t="shared" si="76"/>
        <v/>
      </c>
      <c r="O235" s="124" t="str">
        <f t="shared" si="77"/>
        <v/>
      </c>
      <c r="P235" s="124" t="str">
        <f t="shared" si="78"/>
        <v/>
      </c>
      <c r="Q235" s="124" t="str">
        <f t="shared" si="79"/>
        <v/>
      </c>
      <c r="AA235" s="189">
        <f t="shared" si="80"/>
        <v>-1</v>
      </c>
      <c r="AB235" s="188">
        <f t="shared" si="81"/>
        <v>188</v>
      </c>
      <c r="AC235" s="191">
        <f t="shared" si="82"/>
        <v>-187</v>
      </c>
      <c r="AD235" s="191">
        <f t="shared" si="83"/>
        <v>-190</v>
      </c>
    </row>
    <row r="236" spans="1:30" x14ac:dyDescent="0.2">
      <c r="A236" s="239">
        <f t="shared" si="63"/>
        <v>-173</v>
      </c>
      <c r="B236" s="181">
        <f t="shared" si="64"/>
        <v>-4394.2</v>
      </c>
      <c r="C236" s="229" t="str">
        <f t="shared" si="65"/>
        <v/>
      </c>
      <c r="D236" s="126" t="str">
        <f t="shared" si="66"/>
        <v/>
      </c>
      <c r="E236" s="229" t="str">
        <f t="shared" si="67"/>
        <v/>
      </c>
      <c r="F236" s="229" t="str">
        <f t="shared" si="68"/>
        <v/>
      </c>
      <c r="G236" s="124" t="str">
        <f t="shared" si="69"/>
        <v/>
      </c>
      <c r="H236" s="125" t="str">
        <f t="shared" si="70"/>
        <v/>
      </c>
      <c r="I236" s="125" t="str">
        <f t="shared" si="71"/>
        <v/>
      </c>
      <c r="J236" s="125" t="str">
        <f t="shared" si="72"/>
        <v/>
      </c>
      <c r="K236" s="124" t="str">
        <f t="shared" si="73"/>
        <v/>
      </c>
      <c r="L236" s="124" t="str">
        <f t="shared" si="74"/>
        <v/>
      </c>
      <c r="M236" s="124" t="str">
        <f t="shared" si="75"/>
        <v/>
      </c>
      <c r="N236" s="124" t="str">
        <f t="shared" si="76"/>
        <v/>
      </c>
      <c r="O236" s="124" t="str">
        <f t="shared" si="77"/>
        <v/>
      </c>
      <c r="P236" s="124" t="str">
        <f t="shared" si="78"/>
        <v/>
      </c>
      <c r="Q236" s="124" t="str">
        <f t="shared" si="79"/>
        <v/>
      </c>
      <c r="AA236" s="189">
        <f t="shared" si="80"/>
        <v>-1</v>
      </c>
      <c r="AB236" s="188">
        <f t="shared" si="81"/>
        <v>189</v>
      </c>
      <c r="AC236" s="191">
        <f t="shared" si="82"/>
        <v>-188</v>
      </c>
      <c r="AD236" s="191">
        <f t="shared" si="83"/>
        <v>-191</v>
      </c>
    </row>
    <row r="237" spans="1:30" x14ac:dyDescent="0.2">
      <c r="A237" s="239">
        <f t="shared" si="63"/>
        <v>-174</v>
      </c>
      <c r="B237" s="181">
        <f t="shared" si="64"/>
        <v>-4419.5999999999995</v>
      </c>
      <c r="C237" s="229" t="str">
        <f t="shared" si="65"/>
        <v/>
      </c>
      <c r="D237" s="126" t="str">
        <f t="shared" si="66"/>
        <v/>
      </c>
      <c r="E237" s="229" t="str">
        <f t="shared" si="67"/>
        <v/>
      </c>
      <c r="F237" s="229" t="str">
        <f t="shared" si="68"/>
        <v/>
      </c>
      <c r="G237" s="124" t="str">
        <f t="shared" si="69"/>
        <v/>
      </c>
      <c r="H237" s="125" t="str">
        <f t="shared" si="70"/>
        <v/>
      </c>
      <c r="I237" s="125" t="str">
        <f t="shared" si="71"/>
        <v/>
      </c>
      <c r="J237" s="125" t="str">
        <f t="shared" si="72"/>
        <v/>
      </c>
      <c r="K237" s="124" t="str">
        <f t="shared" si="73"/>
        <v/>
      </c>
      <c r="L237" s="124" t="str">
        <f t="shared" si="74"/>
        <v/>
      </c>
      <c r="M237" s="124" t="str">
        <f t="shared" si="75"/>
        <v/>
      </c>
      <c r="N237" s="124" t="str">
        <f t="shared" si="76"/>
        <v/>
      </c>
      <c r="O237" s="124" t="str">
        <f t="shared" si="77"/>
        <v/>
      </c>
      <c r="P237" s="124" t="str">
        <f t="shared" si="78"/>
        <v/>
      </c>
      <c r="Q237" s="124" t="str">
        <f t="shared" si="79"/>
        <v/>
      </c>
      <c r="AA237" s="189">
        <f t="shared" si="80"/>
        <v>-1</v>
      </c>
      <c r="AB237" s="188">
        <f t="shared" si="81"/>
        <v>190</v>
      </c>
      <c r="AC237" s="191">
        <f t="shared" si="82"/>
        <v>-189</v>
      </c>
      <c r="AD237" s="191">
        <f t="shared" si="83"/>
        <v>-192</v>
      </c>
    </row>
    <row r="238" spans="1:30" x14ac:dyDescent="0.2">
      <c r="A238" s="239">
        <f t="shared" si="63"/>
        <v>-175</v>
      </c>
      <c r="B238" s="181">
        <f t="shared" si="64"/>
        <v>-4445</v>
      </c>
      <c r="C238" s="229" t="str">
        <f t="shared" si="65"/>
        <v/>
      </c>
      <c r="D238" s="126" t="str">
        <f t="shared" si="66"/>
        <v/>
      </c>
      <c r="E238" s="229" t="str">
        <f t="shared" si="67"/>
        <v/>
      </c>
      <c r="F238" s="229" t="str">
        <f t="shared" si="68"/>
        <v/>
      </c>
      <c r="G238" s="124" t="str">
        <f t="shared" si="69"/>
        <v/>
      </c>
      <c r="H238" s="125" t="str">
        <f t="shared" si="70"/>
        <v/>
      </c>
      <c r="I238" s="125" t="str">
        <f t="shared" si="71"/>
        <v/>
      </c>
      <c r="J238" s="125" t="str">
        <f t="shared" si="72"/>
        <v/>
      </c>
      <c r="K238" s="124" t="str">
        <f t="shared" si="73"/>
        <v/>
      </c>
      <c r="L238" s="124" t="str">
        <f t="shared" si="74"/>
        <v/>
      </c>
      <c r="M238" s="124" t="str">
        <f t="shared" si="75"/>
        <v/>
      </c>
      <c r="N238" s="124" t="str">
        <f t="shared" si="76"/>
        <v/>
      </c>
      <c r="O238" s="124" t="str">
        <f t="shared" si="77"/>
        <v/>
      </c>
      <c r="P238" s="124" t="str">
        <f t="shared" si="78"/>
        <v/>
      </c>
      <c r="Q238" s="124" t="str">
        <f t="shared" si="79"/>
        <v/>
      </c>
      <c r="AA238" s="189">
        <f t="shared" si="80"/>
        <v>-1</v>
      </c>
      <c r="AB238" s="188">
        <f t="shared" si="81"/>
        <v>191</v>
      </c>
      <c r="AC238" s="191">
        <f t="shared" si="82"/>
        <v>-190</v>
      </c>
      <c r="AD238" s="191">
        <f t="shared" si="83"/>
        <v>-193</v>
      </c>
    </row>
    <row r="239" spans="1:30" x14ac:dyDescent="0.2">
      <c r="A239" s="239">
        <f t="shared" si="63"/>
        <v>-176</v>
      </c>
      <c r="B239" s="181">
        <f t="shared" si="64"/>
        <v>-4470.3999999999996</v>
      </c>
      <c r="C239" s="229" t="str">
        <f t="shared" si="65"/>
        <v/>
      </c>
      <c r="D239" s="126" t="str">
        <f t="shared" si="66"/>
        <v/>
      </c>
      <c r="E239" s="229" t="str">
        <f t="shared" si="67"/>
        <v/>
      </c>
      <c r="F239" s="229" t="str">
        <f t="shared" si="68"/>
        <v/>
      </c>
      <c r="G239" s="124" t="str">
        <f t="shared" si="69"/>
        <v/>
      </c>
      <c r="H239" s="125" t="str">
        <f t="shared" si="70"/>
        <v/>
      </c>
      <c r="I239" s="125" t="str">
        <f t="shared" si="71"/>
        <v/>
      </c>
      <c r="J239" s="125" t="str">
        <f t="shared" si="72"/>
        <v/>
      </c>
      <c r="K239" s="124" t="str">
        <f t="shared" si="73"/>
        <v/>
      </c>
      <c r="L239" s="124" t="str">
        <f t="shared" si="74"/>
        <v/>
      </c>
      <c r="M239" s="124" t="str">
        <f t="shared" si="75"/>
        <v/>
      </c>
      <c r="N239" s="124" t="str">
        <f t="shared" si="76"/>
        <v/>
      </c>
      <c r="O239" s="124" t="str">
        <f t="shared" si="77"/>
        <v/>
      </c>
      <c r="P239" s="124" t="str">
        <f t="shared" si="78"/>
        <v/>
      </c>
      <c r="Q239" s="124" t="str">
        <f t="shared" si="79"/>
        <v/>
      </c>
      <c r="AA239" s="189">
        <f t="shared" si="80"/>
        <v>-1</v>
      </c>
      <c r="AB239" s="188">
        <f t="shared" si="81"/>
        <v>192</v>
      </c>
      <c r="AC239" s="191">
        <f t="shared" si="82"/>
        <v>-191</v>
      </c>
      <c r="AD239" s="191">
        <f t="shared" si="83"/>
        <v>-194</v>
      </c>
    </row>
    <row r="240" spans="1:30" x14ac:dyDescent="0.2">
      <c r="A240" s="239">
        <f t="shared" si="63"/>
        <v>-177</v>
      </c>
      <c r="B240" s="181">
        <f t="shared" si="64"/>
        <v>-4495.8</v>
      </c>
      <c r="C240" s="229" t="str">
        <f t="shared" si="65"/>
        <v/>
      </c>
      <c r="D240" s="126" t="str">
        <f t="shared" si="66"/>
        <v/>
      </c>
      <c r="E240" s="229" t="str">
        <f t="shared" si="67"/>
        <v/>
      </c>
      <c r="F240" s="229" t="str">
        <f t="shared" si="68"/>
        <v/>
      </c>
      <c r="G240" s="124" t="str">
        <f t="shared" si="69"/>
        <v/>
      </c>
      <c r="H240" s="125" t="str">
        <f t="shared" si="70"/>
        <v/>
      </c>
      <c r="I240" s="125" t="str">
        <f t="shared" si="71"/>
        <v/>
      </c>
      <c r="J240" s="125" t="str">
        <f t="shared" si="72"/>
        <v/>
      </c>
      <c r="K240" s="124" t="str">
        <f t="shared" si="73"/>
        <v/>
      </c>
      <c r="L240" s="124" t="str">
        <f t="shared" si="74"/>
        <v/>
      </c>
      <c r="M240" s="124" t="str">
        <f t="shared" si="75"/>
        <v/>
      </c>
      <c r="N240" s="124" t="str">
        <f t="shared" si="76"/>
        <v/>
      </c>
      <c r="O240" s="124" t="str">
        <f t="shared" si="77"/>
        <v/>
      </c>
      <c r="P240" s="124" t="str">
        <f t="shared" si="78"/>
        <v/>
      </c>
      <c r="Q240" s="124" t="str">
        <f t="shared" si="79"/>
        <v/>
      </c>
      <c r="AA240" s="189">
        <f t="shared" si="80"/>
        <v>-1</v>
      </c>
      <c r="AB240" s="188">
        <f t="shared" si="81"/>
        <v>193</v>
      </c>
      <c r="AC240" s="191">
        <f t="shared" si="82"/>
        <v>-192</v>
      </c>
      <c r="AD240" s="191">
        <f t="shared" si="83"/>
        <v>-195</v>
      </c>
    </row>
    <row r="241" spans="1:30" x14ac:dyDescent="0.2">
      <c r="A241" s="239">
        <f t="shared" si="63"/>
        <v>-178</v>
      </c>
      <c r="B241" s="181">
        <f t="shared" si="64"/>
        <v>-4521.2</v>
      </c>
      <c r="C241" s="229" t="str">
        <f t="shared" si="65"/>
        <v/>
      </c>
      <c r="D241" s="126" t="str">
        <f t="shared" si="66"/>
        <v/>
      </c>
      <c r="E241" s="229" t="str">
        <f t="shared" si="67"/>
        <v/>
      </c>
      <c r="F241" s="229" t="str">
        <f t="shared" si="68"/>
        <v/>
      </c>
      <c r="G241" s="124" t="str">
        <f t="shared" si="69"/>
        <v/>
      </c>
      <c r="H241" s="125" t="str">
        <f t="shared" si="70"/>
        <v/>
      </c>
      <c r="I241" s="125" t="str">
        <f t="shared" si="71"/>
        <v/>
      </c>
      <c r="J241" s="125" t="str">
        <f t="shared" si="72"/>
        <v/>
      </c>
      <c r="K241" s="124" t="str">
        <f t="shared" si="73"/>
        <v/>
      </c>
      <c r="L241" s="124" t="str">
        <f t="shared" si="74"/>
        <v/>
      </c>
      <c r="M241" s="124" t="str">
        <f t="shared" si="75"/>
        <v/>
      </c>
      <c r="N241" s="124" t="str">
        <f t="shared" si="76"/>
        <v/>
      </c>
      <c r="O241" s="124" t="str">
        <f t="shared" si="77"/>
        <v/>
      </c>
      <c r="P241" s="124" t="str">
        <f t="shared" si="78"/>
        <v/>
      </c>
      <c r="Q241" s="124" t="str">
        <f t="shared" si="79"/>
        <v/>
      </c>
      <c r="AA241" s="189">
        <f t="shared" si="80"/>
        <v>-1</v>
      </c>
      <c r="AB241" s="188">
        <f t="shared" si="81"/>
        <v>194</v>
      </c>
      <c r="AC241" s="191">
        <f t="shared" si="82"/>
        <v>-193</v>
      </c>
      <c r="AD241" s="191">
        <f t="shared" si="83"/>
        <v>-196</v>
      </c>
    </row>
    <row r="242" spans="1:30" x14ac:dyDescent="0.2">
      <c r="A242" s="239">
        <f t="shared" si="63"/>
        <v>-179</v>
      </c>
      <c r="B242" s="181">
        <f t="shared" si="64"/>
        <v>-4546.5999999999995</v>
      </c>
      <c r="C242" s="229" t="str">
        <f t="shared" si="65"/>
        <v/>
      </c>
      <c r="D242" s="126" t="str">
        <f t="shared" si="66"/>
        <v/>
      </c>
      <c r="E242" s="229" t="str">
        <f t="shared" si="67"/>
        <v/>
      </c>
      <c r="F242" s="229" t="str">
        <f t="shared" si="68"/>
        <v/>
      </c>
      <c r="G242" s="124" t="str">
        <f t="shared" si="69"/>
        <v/>
      </c>
      <c r="H242" s="125" t="str">
        <f t="shared" si="70"/>
        <v/>
      </c>
      <c r="I242" s="125" t="str">
        <f t="shared" si="71"/>
        <v/>
      </c>
      <c r="J242" s="125" t="str">
        <f t="shared" si="72"/>
        <v/>
      </c>
      <c r="K242" s="124" t="str">
        <f t="shared" si="73"/>
        <v/>
      </c>
      <c r="L242" s="124" t="str">
        <f t="shared" si="74"/>
        <v/>
      </c>
      <c r="M242" s="124" t="str">
        <f t="shared" si="75"/>
        <v/>
      </c>
      <c r="N242" s="124" t="str">
        <f t="shared" si="76"/>
        <v/>
      </c>
      <c r="O242" s="124" t="str">
        <f t="shared" si="77"/>
        <v/>
      </c>
      <c r="P242" s="124" t="str">
        <f t="shared" si="78"/>
        <v/>
      </c>
      <c r="Q242" s="124" t="str">
        <f t="shared" si="79"/>
        <v/>
      </c>
      <c r="AA242" s="189">
        <f t="shared" si="80"/>
        <v>-1</v>
      </c>
      <c r="AB242" s="188">
        <f t="shared" si="81"/>
        <v>195</v>
      </c>
      <c r="AC242" s="191">
        <f t="shared" si="82"/>
        <v>-194</v>
      </c>
      <c r="AD242" s="191">
        <f t="shared" si="83"/>
        <v>-197</v>
      </c>
    </row>
    <row r="243" spans="1:30" x14ac:dyDescent="0.2">
      <c r="A243" s="239">
        <f t="shared" si="63"/>
        <v>-180</v>
      </c>
      <c r="B243" s="181">
        <f t="shared" si="64"/>
        <v>-4572</v>
      </c>
      <c r="C243" s="229" t="str">
        <f t="shared" si="65"/>
        <v/>
      </c>
      <c r="D243" s="126" t="str">
        <f t="shared" si="66"/>
        <v/>
      </c>
      <c r="E243" s="229" t="str">
        <f t="shared" si="67"/>
        <v/>
      </c>
      <c r="F243" s="229" t="str">
        <f t="shared" si="68"/>
        <v/>
      </c>
      <c r="G243" s="124" t="str">
        <f t="shared" si="69"/>
        <v/>
      </c>
      <c r="H243" s="125" t="str">
        <f t="shared" si="70"/>
        <v/>
      </c>
      <c r="I243" s="125" t="str">
        <f t="shared" si="71"/>
        <v/>
      </c>
      <c r="J243" s="125" t="str">
        <f t="shared" si="72"/>
        <v/>
      </c>
      <c r="K243" s="124" t="str">
        <f t="shared" si="73"/>
        <v/>
      </c>
      <c r="L243" s="124" t="str">
        <f t="shared" si="74"/>
        <v/>
      </c>
      <c r="M243" s="124" t="str">
        <f t="shared" si="75"/>
        <v/>
      </c>
      <c r="N243" s="124" t="str">
        <f t="shared" si="76"/>
        <v/>
      </c>
      <c r="O243" s="124" t="str">
        <f t="shared" si="77"/>
        <v/>
      </c>
      <c r="P243" s="124" t="str">
        <f t="shared" si="78"/>
        <v/>
      </c>
      <c r="Q243" s="124" t="str">
        <f t="shared" si="79"/>
        <v/>
      </c>
      <c r="AA243" s="189">
        <f t="shared" si="80"/>
        <v>-1</v>
      </c>
      <c r="AB243" s="188">
        <f t="shared" si="81"/>
        <v>196</v>
      </c>
      <c r="AC243" s="191">
        <f t="shared" si="82"/>
        <v>-195</v>
      </c>
      <c r="AD243" s="191">
        <f t="shared" si="83"/>
        <v>-198</v>
      </c>
    </row>
    <row r="244" spans="1:30" x14ac:dyDescent="0.2">
      <c r="A244" s="239">
        <f t="shared" si="63"/>
        <v>-181</v>
      </c>
      <c r="B244" s="181">
        <f t="shared" si="64"/>
        <v>-4597.3999999999996</v>
      </c>
      <c r="C244" s="229" t="str">
        <f t="shared" si="65"/>
        <v/>
      </c>
      <c r="D244" s="126" t="str">
        <f t="shared" si="66"/>
        <v/>
      </c>
      <c r="E244" s="229" t="str">
        <f t="shared" si="67"/>
        <v/>
      </c>
      <c r="F244" s="229" t="str">
        <f t="shared" si="68"/>
        <v/>
      </c>
      <c r="G244" s="124" t="str">
        <f t="shared" si="69"/>
        <v/>
      </c>
      <c r="H244" s="125" t="str">
        <f t="shared" si="70"/>
        <v/>
      </c>
      <c r="I244" s="125" t="str">
        <f t="shared" si="71"/>
        <v/>
      </c>
      <c r="J244" s="125" t="str">
        <f t="shared" si="72"/>
        <v/>
      </c>
      <c r="K244" s="124" t="str">
        <f t="shared" si="73"/>
        <v/>
      </c>
      <c r="L244" s="124" t="str">
        <f t="shared" si="74"/>
        <v/>
      </c>
      <c r="M244" s="124" t="str">
        <f t="shared" si="75"/>
        <v/>
      </c>
      <c r="N244" s="124" t="str">
        <f t="shared" si="76"/>
        <v/>
      </c>
      <c r="O244" s="124" t="str">
        <f t="shared" si="77"/>
        <v/>
      </c>
      <c r="P244" s="124" t="str">
        <f t="shared" si="78"/>
        <v/>
      </c>
      <c r="Q244" s="124" t="str">
        <f t="shared" si="79"/>
        <v/>
      </c>
      <c r="AA244" s="189">
        <f t="shared" si="80"/>
        <v>-1</v>
      </c>
      <c r="AB244" s="188">
        <f t="shared" si="81"/>
        <v>197</v>
      </c>
      <c r="AC244" s="191">
        <f t="shared" si="82"/>
        <v>-196</v>
      </c>
      <c r="AD244" s="191">
        <f t="shared" si="83"/>
        <v>-199</v>
      </c>
    </row>
    <row r="245" spans="1:30" x14ac:dyDescent="0.2">
      <c r="A245" s="239">
        <f t="shared" si="63"/>
        <v>-182</v>
      </c>
      <c r="B245" s="181">
        <f t="shared" si="64"/>
        <v>-4622.8</v>
      </c>
      <c r="C245" s="229" t="str">
        <f t="shared" si="65"/>
        <v/>
      </c>
      <c r="D245" s="126" t="str">
        <f t="shared" si="66"/>
        <v/>
      </c>
      <c r="E245" s="229" t="str">
        <f t="shared" si="67"/>
        <v/>
      </c>
      <c r="F245" s="229" t="str">
        <f t="shared" si="68"/>
        <v/>
      </c>
      <c r="G245" s="124" t="str">
        <f t="shared" si="69"/>
        <v/>
      </c>
      <c r="H245" s="125" t="str">
        <f t="shared" si="70"/>
        <v/>
      </c>
      <c r="I245" s="125" t="str">
        <f t="shared" si="71"/>
        <v/>
      </c>
      <c r="J245" s="125" t="str">
        <f t="shared" si="72"/>
        <v/>
      </c>
      <c r="K245" s="124" t="str">
        <f t="shared" si="73"/>
        <v/>
      </c>
      <c r="L245" s="124" t="str">
        <f t="shared" si="74"/>
        <v/>
      </c>
      <c r="M245" s="124" t="str">
        <f t="shared" si="75"/>
        <v/>
      </c>
      <c r="N245" s="124" t="str">
        <f t="shared" si="76"/>
        <v/>
      </c>
      <c r="O245" s="124" t="str">
        <f t="shared" si="77"/>
        <v/>
      </c>
      <c r="P245" s="124" t="str">
        <f t="shared" si="78"/>
        <v/>
      </c>
      <c r="Q245" s="124" t="str">
        <f t="shared" si="79"/>
        <v/>
      </c>
      <c r="AA245" s="189">
        <f t="shared" si="80"/>
        <v>-1</v>
      </c>
      <c r="AB245" s="188">
        <f t="shared" si="81"/>
        <v>198</v>
      </c>
      <c r="AC245" s="191">
        <f t="shared" si="82"/>
        <v>-197</v>
      </c>
      <c r="AD245" s="191">
        <f t="shared" si="83"/>
        <v>-200</v>
      </c>
    </row>
    <row r="246" spans="1:30" x14ac:dyDescent="0.2">
      <c r="A246" s="239">
        <f t="shared" si="63"/>
        <v>-183</v>
      </c>
      <c r="B246" s="181">
        <f t="shared" si="64"/>
        <v>-4648.2</v>
      </c>
      <c r="C246" s="229" t="str">
        <f t="shared" si="65"/>
        <v/>
      </c>
      <c r="D246" s="126" t="str">
        <f t="shared" si="66"/>
        <v/>
      </c>
      <c r="E246" s="229" t="str">
        <f t="shared" si="67"/>
        <v/>
      </c>
      <c r="F246" s="229" t="str">
        <f t="shared" si="68"/>
        <v/>
      </c>
      <c r="G246" s="124" t="str">
        <f t="shared" si="69"/>
        <v/>
      </c>
      <c r="H246" s="125" t="str">
        <f t="shared" si="70"/>
        <v/>
      </c>
      <c r="I246" s="125" t="str">
        <f t="shared" si="71"/>
        <v/>
      </c>
      <c r="J246" s="125" t="str">
        <f t="shared" si="72"/>
        <v/>
      </c>
      <c r="K246" s="124" t="str">
        <f t="shared" si="73"/>
        <v/>
      </c>
      <c r="L246" s="124" t="str">
        <f t="shared" si="74"/>
        <v/>
      </c>
      <c r="M246" s="124" t="str">
        <f t="shared" si="75"/>
        <v/>
      </c>
      <c r="N246" s="124" t="str">
        <f t="shared" si="76"/>
        <v/>
      </c>
      <c r="O246" s="124" t="str">
        <f t="shared" si="77"/>
        <v/>
      </c>
      <c r="P246" s="124" t="str">
        <f t="shared" si="78"/>
        <v/>
      </c>
      <c r="Q246" s="124" t="str">
        <f t="shared" si="79"/>
        <v/>
      </c>
      <c r="AA246" s="189">
        <f t="shared" si="80"/>
        <v>-1</v>
      </c>
      <c r="AB246" s="188">
        <f t="shared" si="81"/>
        <v>199</v>
      </c>
      <c r="AC246" s="191">
        <f t="shared" si="82"/>
        <v>-198</v>
      </c>
      <c r="AD246" s="191">
        <f t="shared" si="83"/>
        <v>-201</v>
      </c>
    </row>
    <row r="247" spans="1:30" x14ac:dyDescent="0.2">
      <c r="A247" s="239">
        <f t="shared" si="63"/>
        <v>-184</v>
      </c>
      <c r="B247" s="181">
        <f t="shared" si="64"/>
        <v>-4673.5999999999995</v>
      </c>
      <c r="C247" s="229" t="str">
        <f t="shared" si="65"/>
        <v/>
      </c>
      <c r="D247" s="126" t="str">
        <f t="shared" si="66"/>
        <v/>
      </c>
      <c r="E247" s="229" t="str">
        <f t="shared" si="67"/>
        <v/>
      </c>
      <c r="F247" s="229" t="str">
        <f t="shared" si="68"/>
        <v/>
      </c>
      <c r="G247" s="124" t="str">
        <f t="shared" si="69"/>
        <v/>
      </c>
      <c r="H247" s="125" t="str">
        <f t="shared" si="70"/>
        <v/>
      </c>
      <c r="I247" s="125" t="str">
        <f t="shared" si="71"/>
        <v/>
      </c>
      <c r="J247" s="125" t="str">
        <f t="shared" si="72"/>
        <v/>
      </c>
      <c r="K247" s="124" t="str">
        <f t="shared" si="73"/>
        <v/>
      </c>
      <c r="L247" s="124" t="str">
        <f t="shared" si="74"/>
        <v/>
      </c>
      <c r="M247" s="124" t="str">
        <f t="shared" si="75"/>
        <v/>
      </c>
      <c r="N247" s="124" t="str">
        <f t="shared" si="76"/>
        <v/>
      </c>
      <c r="O247" s="124" t="str">
        <f t="shared" si="77"/>
        <v/>
      </c>
      <c r="P247" s="124" t="str">
        <f t="shared" si="78"/>
        <v/>
      </c>
      <c r="Q247" s="124" t="str">
        <f t="shared" si="79"/>
        <v/>
      </c>
      <c r="AA247" s="189">
        <f t="shared" si="80"/>
        <v>-1</v>
      </c>
      <c r="AB247" s="188">
        <f t="shared" si="81"/>
        <v>200</v>
      </c>
      <c r="AC247" s="191">
        <f t="shared" si="82"/>
        <v>-199</v>
      </c>
      <c r="AD247" s="191">
        <f t="shared" si="83"/>
        <v>-202</v>
      </c>
    </row>
    <row r="248" spans="1:30" x14ac:dyDescent="0.2">
      <c r="A248" s="239">
        <f t="shared" si="63"/>
        <v>-185</v>
      </c>
      <c r="B248" s="181">
        <f t="shared" si="64"/>
        <v>-4699</v>
      </c>
      <c r="C248" s="229" t="str">
        <f t="shared" si="65"/>
        <v/>
      </c>
      <c r="D248" s="126" t="str">
        <f t="shared" si="66"/>
        <v/>
      </c>
      <c r="E248" s="229" t="str">
        <f t="shared" si="67"/>
        <v/>
      </c>
      <c r="F248" s="229" t="str">
        <f t="shared" si="68"/>
        <v/>
      </c>
      <c r="G248" s="124" t="str">
        <f t="shared" si="69"/>
        <v/>
      </c>
      <c r="H248" s="125" t="str">
        <f t="shared" si="70"/>
        <v/>
      </c>
      <c r="I248" s="125" t="str">
        <f t="shared" si="71"/>
        <v/>
      </c>
      <c r="J248" s="125" t="str">
        <f t="shared" si="72"/>
        <v/>
      </c>
      <c r="K248" s="124" t="str">
        <f t="shared" si="73"/>
        <v/>
      </c>
      <c r="L248" s="124" t="str">
        <f t="shared" si="74"/>
        <v/>
      </c>
      <c r="M248" s="124" t="str">
        <f t="shared" si="75"/>
        <v/>
      </c>
      <c r="N248" s="124" t="str">
        <f t="shared" si="76"/>
        <v/>
      </c>
      <c r="O248" s="124" t="str">
        <f t="shared" si="77"/>
        <v/>
      </c>
      <c r="P248" s="124" t="str">
        <f t="shared" si="78"/>
        <v/>
      </c>
      <c r="Q248" s="124" t="str">
        <f t="shared" si="79"/>
        <v/>
      </c>
      <c r="AA248" s="189">
        <f t="shared" si="80"/>
        <v>-1</v>
      </c>
      <c r="AB248" s="188">
        <f t="shared" si="81"/>
        <v>201</v>
      </c>
      <c r="AC248" s="191">
        <f t="shared" si="82"/>
        <v>-200</v>
      </c>
      <c r="AD248" s="191">
        <f t="shared" si="83"/>
        <v>-203</v>
      </c>
    </row>
    <row r="249" spans="1:30" x14ac:dyDescent="0.2">
      <c r="A249" s="239">
        <f t="shared" si="63"/>
        <v>-186</v>
      </c>
      <c r="B249" s="181">
        <f t="shared" si="64"/>
        <v>-4724.3999999999996</v>
      </c>
      <c r="C249" s="229" t="str">
        <f t="shared" si="65"/>
        <v/>
      </c>
      <c r="D249" s="126" t="str">
        <f t="shared" si="66"/>
        <v/>
      </c>
      <c r="E249" s="229" t="str">
        <f t="shared" si="67"/>
        <v/>
      </c>
      <c r="F249" s="229" t="str">
        <f t="shared" si="68"/>
        <v/>
      </c>
      <c r="G249" s="124" t="str">
        <f t="shared" si="69"/>
        <v/>
      </c>
      <c r="H249" s="125" t="str">
        <f t="shared" si="70"/>
        <v/>
      </c>
      <c r="I249" s="125" t="str">
        <f t="shared" si="71"/>
        <v/>
      </c>
      <c r="J249" s="125" t="str">
        <f t="shared" si="72"/>
        <v/>
      </c>
      <c r="K249" s="124" t="str">
        <f t="shared" si="73"/>
        <v/>
      </c>
      <c r="L249" s="124" t="str">
        <f t="shared" si="74"/>
        <v/>
      </c>
      <c r="M249" s="124" t="str">
        <f t="shared" si="75"/>
        <v/>
      </c>
      <c r="N249" s="124" t="str">
        <f t="shared" si="76"/>
        <v/>
      </c>
      <c r="O249" s="124" t="str">
        <f t="shared" si="77"/>
        <v/>
      </c>
      <c r="P249" s="124" t="str">
        <f t="shared" si="78"/>
        <v/>
      </c>
      <c r="Q249" s="124" t="str">
        <f t="shared" si="79"/>
        <v/>
      </c>
      <c r="AA249" s="189">
        <f t="shared" si="80"/>
        <v>-1</v>
      </c>
      <c r="AB249" s="188">
        <f t="shared" si="81"/>
        <v>202</v>
      </c>
      <c r="AC249" s="191">
        <f t="shared" si="82"/>
        <v>-201</v>
      </c>
      <c r="AD249" s="191">
        <f t="shared" si="83"/>
        <v>-204</v>
      </c>
    </row>
    <row r="250" spans="1:30" x14ac:dyDescent="0.2">
      <c r="A250" s="239">
        <f t="shared" si="63"/>
        <v>-187</v>
      </c>
      <c r="B250" s="181">
        <f t="shared" si="64"/>
        <v>-4749.8</v>
      </c>
      <c r="C250" s="229" t="str">
        <f t="shared" si="65"/>
        <v/>
      </c>
      <c r="D250" s="126" t="str">
        <f t="shared" si="66"/>
        <v/>
      </c>
      <c r="E250" s="229" t="str">
        <f t="shared" si="67"/>
        <v/>
      </c>
      <c r="F250" s="229" t="str">
        <f t="shared" si="68"/>
        <v/>
      </c>
      <c r="G250" s="124" t="str">
        <f t="shared" si="69"/>
        <v/>
      </c>
      <c r="H250" s="125" t="str">
        <f t="shared" si="70"/>
        <v/>
      </c>
      <c r="I250" s="125" t="str">
        <f t="shared" si="71"/>
        <v/>
      </c>
      <c r="J250" s="125" t="str">
        <f t="shared" si="72"/>
        <v/>
      </c>
      <c r="K250" s="124" t="str">
        <f t="shared" si="73"/>
        <v/>
      </c>
      <c r="L250" s="124" t="str">
        <f t="shared" si="74"/>
        <v/>
      </c>
      <c r="M250" s="124" t="str">
        <f t="shared" si="75"/>
        <v/>
      </c>
      <c r="N250" s="124" t="str">
        <f t="shared" si="76"/>
        <v/>
      </c>
      <c r="O250" s="124" t="str">
        <f t="shared" si="77"/>
        <v/>
      </c>
      <c r="P250" s="124" t="str">
        <f t="shared" si="78"/>
        <v/>
      </c>
      <c r="Q250" s="124" t="str">
        <f t="shared" si="79"/>
        <v/>
      </c>
      <c r="AA250" s="189">
        <f t="shared" si="80"/>
        <v>-1</v>
      </c>
      <c r="AB250" s="188">
        <f t="shared" si="81"/>
        <v>203</v>
      </c>
      <c r="AC250" s="191">
        <f t="shared" si="82"/>
        <v>-202</v>
      </c>
      <c r="AD250" s="191">
        <f t="shared" si="83"/>
        <v>-205</v>
      </c>
    </row>
    <row r="251" spans="1:30" x14ac:dyDescent="0.2">
      <c r="A251" s="239">
        <f t="shared" si="63"/>
        <v>-188</v>
      </c>
      <c r="B251" s="181">
        <f t="shared" si="64"/>
        <v>-4775.2</v>
      </c>
      <c r="C251" s="229" t="str">
        <f t="shared" si="65"/>
        <v/>
      </c>
      <c r="D251" s="126" t="str">
        <f t="shared" si="66"/>
        <v/>
      </c>
      <c r="E251" s="229" t="str">
        <f t="shared" si="67"/>
        <v/>
      </c>
      <c r="F251" s="229" t="str">
        <f t="shared" si="68"/>
        <v/>
      </c>
      <c r="G251" s="124" t="str">
        <f t="shared" si="69"/>
        <v/>
      </c>
      <c r="H251" s="125" t="str">
        <f t="shared" si="70"/>
        <v/>
      </c>
      <c r="I251" s="125" t="str">
        <f t="shared" si="71"/>
        <v/>
      </c>
      <c r="J251" s="125" t="str">
        <f t="shared" si="72"/>
        <v/>
      </c>
      <c r="K251" s="124" t="str">
        <f t="shared" si="73"/>
        <v/>
      </c>
      <c r="L251" s="124" t="str">
        <f t="shared" si="74"/>
        <v/>
      </c>
      <c r="M251" s="124" t="str">
        <f t="shared" si="75"/>
        <v/>
      </c>
      <c r="N251" s="124" t="str">
        <f t="shared" si="76"/>
        <v/>
      </c>
      <c r="O251" s="124" t="str">
        <f t="shared" si="77"/>
        <v/>
      </c>
      <c r="P251" s="124" t="str">
        <f t="shared" si="78"/>
        <v/>
      </c>
      <c r="Q251" s="124" t="str">
        <f t="shared" si="79"/>
        <v/>
      </c>
      <c r="AA251" s="189">
        <f t="shared" si="80"/>
        <v>-1</v>
      </c>
      <c r="AB251" s="188">
        <f t="shared" si="81"/>
        <v>204</v>
      </c>
      <c r="AC251" s="191">
        <f t="shared" si="82"/>
        <v>-203</v>
      </c>
      <c r="AD251" s="191">
        <f t="shared" si="83"/>
        <v>-206</v>
      </c>
    </row>
    <row r="252" spans="1:30" x14ac:dyDescent="0.2">
      <c r="A252" s="239">
        <f t="shared" si="63"/>
        <v>-189</v>
      </c>
      <c r="B252" s="181">
        <f t="shared" si="64"/>
        <v>-4800.5999999999995</v>
      </c>
      <c r="C252" s="229" t="str">
        <f t="shared" si="65"/>
        <v/>
      </c>
      <c r="D252" s="126" t="str">
        <f t="shared" si="66"/>
        <v/>
      </c>
      <c r="E252" s="229" t="str">
        <f t="shared" si="67"/>
        <v/>
      </c>
      <c r="F252" s="229" t="str">
        <f t="shared" si="68"/>
        <v/>
      </c>
      <c r="G252" s="124" t="str">
        <f t="shared" si="69"/>
        <v/>
      </c>
      <c r="H252" s="125" t="str">
        <f t="shared" si="70"/>
        <v/>
      </c>
      <c r="I252" s="125" t="str">
        <f t="shared" si="71"/>
        <v/>
      </c>
      <c r="J252" s="125" t="str">
        <f t="shared" si="72"/>
        <v/>
      </c>
      <c r="K252" s="124" t="str">
        <f t="shared" si="73"/>
        <v/>
      </c>
      <c r="L252" s="124" t="str">
        <f t="shared" si="74"/>
        <v/>
      </c>
      <c r="M252" s="124" t="str">
        <f t="shared" si="75"/>
        <v/>
      </c>
      <c r="N252" s="124" t="str">
        <f t="shared" si="76"/>
        <v/>
      </c>
      <c r="O252" s="124" t="str">
        <f t="shared" si="77"/>
        <v/>
      </c>
      <c r="P252" s="124" t="str">
        <f t="shared" si="78"/>
        <v/>
      </c>
      <c r="Q252" s="124" t="str">
        <f t="shared" si="79"/>
        <v/>
      </c>
      <c r="AA252" s="189">
        <f t="shared" si="80"/>
        <v>-1</v>
      </c>
      <c r="AB252" s="188">
        <f t="shared" si="81"/>
        <v>205</v>
      </c>
      <c r="AC252" s="191">
        <f t="shared" si="82"/>
        <v>-204</v>
      </c>
      <c r="AD252" s="191">
        <f t="shared" si="83"/>
        <v>-207</v>
      </c>
    </row>
    <row r="253" spans="1:30" x14ac:dyDescent="0.2">
      <c r="A253" s="239">
        <f t="shared" si="63"/>
        <v>-190</v>
      </c>
      <c r="B253" s="181">
        <f t="shared" si="64"/>
        <v>-4826</v>
      </c>
      <c r="C253" s="229" t="str">
        <f t="shared" si="65"/>
        <v/>
      </c>
      <c r="D253" s="126" t="str">
        <f t="shared" si="66"/>
        <v/>
      </c>
      <c r="E253" s="229" t="str">
        <f t="shared" si="67"/>
        <v/>
      </c>
      <c r="F253" s="229" t="str">
        <f t="shared" si="68"/>
        <v/>
      </c>
      <c r="G253" s="124" t="str">
        <f t="shared" si="69"/>
        <v/>
      </c>
      <c r="H253" s="125" t="str">
        <f t="shared" si="70"/>
        <v/>
      </c>
      <c r="I253" s="125" t="str">
        <f t="shared" si="71"/>
        <v/>
      </c>
      <c r="J253" s="125" t="str">
        <f t="shared" si="72"/>
        <v/>
      </c>
      <c r="K253" s="124" t="str">
        <f t="shared" si="73"/>
        <v/>
      </c>
      <c r="L253" s="124" t="str">
        <f t="shared" si="74"/>
        <v/>
      </c>
      <c r="M253" s="124" t="str">
        <f t="shared" si="75"/>
        <v/>
      </c>
      <c r="N253" s="124" t="str">
        <f t="shared" si="76"/>
        <v/>
      </c>
      <c r="O253" s="124" t="str">
        <f t="shared" si="77"/>
        <v/>
      </c>
      <c r="P253" s="124" t="str">
        <f t="shared" si="78"/>
        <v/>
      </c>
      <c r="Q253" s="124" t="str">
        <f t="shared" si="79"/>
        <v/>
      </c>
      <c r="AA253" s="189">
        <f t="shared" si="80"/>
        <v>-1</v>
      </c>
      <c r="AB253" s="188">
        <f t="shared" si="81"/>
        <v>206</v>
      </c>
      <c r="AC253" s="191">
        <f t="shared" si="82"/>
        <v>-205</v>
      </c>
      <c r="AD253" s="191">
        <f t="shared" si="83"/>
        <v>-208</v>
      </c>
    </row>
    <row r="254" spans="1:30" x14ac:dyDescent="0.2">
      <c r="A254" s="239">
        <f t="shared" si="63"/>
        <v>-191</v>
      </c>
      <c r="B254" s="181">
        <f t="shared" si="64"/>
        <v>-4851.3999999999996</v>
      </c>
      <c r="C254" s="229" t="str">
        <f t="shared" si="65"/>
        <v/>
      </c>
      <c r="D254" s="126" t="str">
        <f t="shared" si="66"/>
        <v/>
      </c>
      <c r="E254" s="229" t="str">
        <f t="shared" si="67"/>
        <v/>
      </c>
      <c r="F254" s="229" t="str">
        <f t="shared" si="68"/>
        <v/>
      </c>
      <c r="G254" s="124" t="str">
        <f t="shared" si="69"/>
        <v/>
      </c>
      <c r="H254" s="125" t="str">
        <f t="shared" si="70"/>
        <v/>
      </c>
      <c r="I254" s="125" t="str">
        <f t="shared" si="71"/>
        <v/>
      </c>
      <c r="J254" s="125" t="str">
        <f t="shared" si="72"/>
        <v/>
      </c>
      <c r="K254" s="124" t="str">
        <f t="shared" si="73"/>
        <v/>
      </c>
      <c r="L254" s="124" t="str">
        <f t="shared" si="74"/>
        <v/>
      </c>
      <c r="M254" s="124" t="str">
        <f t="shared" si="75"/>
        <v/>
      </c>
      <c r="N254" s="124" t="str">
        <f t="shared" si="76"/>
        <v/>
      </c>
      <c r="O254" s="124" t="str">
        <f t="shared" si="77"/>
        <v/>
      </c>
      <c r="P254" s="124" t="str">
        <f t="shared" si="78"/>
        <v/>
      </c>
      <c r="Q254" s="124" t="str">
        <f t="shared" si="79"/>
        <v/>
      </c>
      <c r="AA254" s="189">
        <f t="shared" si="80"/>
        <v>-1</v>
      </c>
      <c r="AB254" s="188">
        <f t="shared" si="81"/>
        <v>207</v>
      </c>
      <c r="AC254" s="191">
        <f t="shared" si="82"/>
        <v>-206</v>
      </c>
      <c r="AD254" s="191">
        <f t="shared" si="83"/>
        <v>-209</v>
      </c>
    </row>
    <row r="255" spans="1:30" x14ac:dyDescent="0.2">
      <c r="A255" s="239">
        <f t="shared" si="63"/>
        <v>-192</v>
      </c>
      <c r="B255" s="181">
        <f t="shared" si="64"/>
        <v>-4876.7999999999993</v>
      </c>
      <c r="C255" s="229" t="str">
        <f t="shared" si="65"/>
        <v/>
      </c>
      <c r="D255" s="126" t="str">
        <f t="shared" si="66"/>
        <v/>
      </c>
      <c r="E255" s="229" t="str">
        <f t="shared" si="67"/>
        <v/>
      </c>
      <c r="F255" s="229" t="str">
        <f t="shared" si="68"/>
        <v/>
      </c>
      <c r="G255" s="124" t="str">
        <f t="shared" si="69"/>
        <v/>
      </c>
      <c r="H255" s="125" t="str">
        <f t="shared" si="70"/>
        <v/>
      </c>
      <c r="I255" s="125" t="str">
        <f t="shared" si="71"/>
        <v/>
      </c>
      <c r="J255" s="125" t="str">
        <f t="shared" si="72"/>
        <v/>
      </c>
      <c r="K255" s="124" t="str">
        <f t="shared" si="73"/>
        <v/>
      </c>
      <c r="L255" s="124" t="str">
        <f t="shared" si="74"/>
        <v/>
      </c>
      <c r="M255" s="124" t="str">
        <f t="shared" si="75"/>
        <v/>
      </c>
      <c r="N255" s="124" t="str">
        <f t="shared" si="76"/>
        <v/>
      </c>
      <c r="O255" s="124" t="str">
        <f t="shared" si="77"/>
        <v/>
      </c>
      <c r="P255" s="124" t="str">
        <f t="shared" si="78"/>
        <v/>
      </c>
      <c r="Q255" s="124" t="str">
        <f t="shared" si="79"/>
        <v/>
      </c>
      <c r="AA255" s="189">
        <f t="shared" si="80"/>
        <v>-1</v>
      </c>
      <c r="AB255" s="188">
        <f t="shared" si="81"/>
        <v>208</v>
      </c>
      <c r="AC255" s="191">
        <f t="shared" si="82"/>
        <v>-207</v>
      </c>
      <c r="AD255" s="191">
        <f t="shared" si="83"/>
        <v>-210</v>
      </c>
    </row>
    <row r="256" spans="1:30" x14ac:dyDescent="0.2">
      <c r="A256" s="239">
        <f t="shared" si="63"/>
        <v>-193</v>
      </c>
      <c r="B256" s="181">
        <f t="shared" si="64"/>
        <v>-4902.2</v>
      </c>
      <c r="C256" s="229" t="str">
        <f t="shared" si="65"/>
        <v/>
      </c>
      <c r="D256" s="126" t="str">
        <f t="shared" si="66"/>
        <v/>
      </c>
      <c r="E256" s="229" t="str">
        <f t="shared" si="67"/>
        <v/>
      </c>
      <c r="F256" s="229" t="str">
        <f t="shared" si="68"/>
        <v/>
      </c>
      <c r="G256" s="124" t="str">
        <f t="shared" si="69"/>
        <v/>
      </c>
      <c r="H256" s="125" t="str">
        <f t="shared" si="70"/>
        <v/>
      </c>
      <c r="I256" s="125" t="str">
        <f t="shared" si="71"/>
        <v/>
      </c>
      <c r="J256" s="125" t="str">
        <f t="shared" si="72"/>
        <v/>
      </c>
      <c r="K256" s="124" t="str">
        <f t="shared" si="73"/>
        <v/>
      </c>
      <c r="L256" s="124" t="str">
        <f t="shared" si="74"/>
        <v/>
      </c>
      <c r="M256" s="124" t="str">
        <f t="shared" si="75"/>
        <v/>
      </c>
      <c r="N256" s="124" t="str">
        <f t="shared" si="76"/>
        <v/>
      </c>
      <c r="O256" s="124" t="str">
        <f t="shared" si="77"/>
        <v/>
      </c>
      <c r="P256" s="124" t="str">
        <f t="shared" si="78"/>
        <v/>
      </c>
      <c r="Q256" s="124" t="str">
        <f t="shared" si="79"/>
        <v/>
      </c>
      <c r="AA256" s="189">
        <f t="shared" si="80"/>
        <v>-1</v>
      </c>
      <c r="AB256" s="188">
        <f t="shared" si="81"/>
        <v>209</v>
      </c>
      <c r="AC256" s="191">
        <f t="shared" si="82"/>
        <v>-208</v>
      </c>
      <c r="AD256" s="191">
        <f t="shared" si="83"/>
        <v>-211</v>
      </c>
    </row>
    <row r="257" spans="1:30" x14ac:dyDescent="0.2">
      <c r="A257" s="239">
        <f t="shared" si="63"/>
        <v>-194</v>
      </c>
      <c r="B257" s="181">
        <f t="shared" si="64"/>
        <v>-4927.5999999999995</v>
      </c>
      <c r="C257" s="229" t="str">
        <f t="shared" si="65"/>
        <v/>
      </c>
      <c r="D257" s="126" t="str">
        <f t="shared" si="66"/>
        <v/>
      </c>
      <c r="E257" s="229" t="str">
        <f t="shared" si="67"/>
        <v/>
      </c>
      <c r="F257" s="229" t="str">
        <f t="shared" si="68"/>
        <v/>
      </c>
      <c r="G257" s="124" t="str">
        <f t="shared" si="69"/>
        <v/>
      </c>
      <c r="H257" s="125" t="str">
        <f t="shared" si="70"/>
        <v/>
      </c>
      <c r="I257" s="125" t="str">
        <f t="shared" si="71"/>
        <v/>
      </c>
      <c r="J257" s="125" t="str">
        <f t="shared" si="72"/>
        <v/>
      </c>
      <c r="K257" s="124" t="str">
        <f t="shared" si="73"/>
        <v/>
      </c>
      <c r="L257" s="124" t="str">
        <f t="shared" si="74"/>
        <v/>
      </c>
      <c r="M257" s="124" t="str">
        <f t="shared" si="75"/>
        <v/>
      </c>
      <c r="N257" s="124" t="str">
        <f t="shared" si="76"/>
        <v/>
      </c>
      <c r="O257" s="124" t="str">
        <f t="shared" si="77"/>
        <v/>
      </c>
      <c r="P257" s="124" t="str">
        <f t="shared" si="78"/>
        <v/>
      </c>
      <c r="Q257" s="124" t="str">
        <f t="shared" si="79"/>
        <v/>
      </c>
      <c r="AA257" s="189">
        <f t="shared" si="80"/>
        <v>-1</v>
      </c>
      <c r="AB257" s="188">
        <f t="shared" si="81"/>
        <v>210</v>
      </c>
      <c r="AC257" s="191">
        <f t="shared" si="82"/>
        <v>-209</v>
      </c>
      <c r="AD257" s="191">
        <f t="shared" si="83"/>
        <v>-212</v>
      </c>
    </row>
    <row r="258" spans="1:30" x14ac:dyDescent="0.2">
      <c r="A258" s="239">
        <f t="shared" si="63"/>
        <v>-195</v>
      </c>
      <c r="B258" s="181">
        <f t="shared" si="64"/>
        <v>-4953</v>
      </c>
      <c r="C258" s="229" t="str">
        <f t="shared" si="65"/>
        <v/>
      </c>
      <c r="D258" s="126" t="str">
        <f t="shared" si="66"/>
        <v/>
      </c>
      <c r="E258" s="229" t="str">
        <f t="shared" si="67"/>
        <v/>
      </c>
      <c r="F258" s="229" t="str">
        <f t="shared" si="68"/>
        <v/>
      </c>
      <c r="G258" s="124" t="str">
        <f t="shared" si="69"/>
        <v/>
      </c>
      <c r="H258" s="125" t="str">
        <f t="shared" si="70"/>
        <v/>
      </c>
      <c r="I258" s="125" t="str">
        <f t="shared" si="71"/>
        <v/>
      </c>
      <c r="J258" s="125" t="str">
        <f t="shared" si="72"/>
        <v/>
      </c>
      <c r="K258" s="124" t="str">
        <f t="shared" si="73"/>
        <v/>
      </c>
      <c r="L258" s="124" t="str">
        <f t="shared" si="74"/>
        <v/>
      </c>
      <c r="M258" s="124" t="str">
        <f t="shared" si="75"/>
        <v/>
      </c>
      <c r="N258" s="124" t="str">
        <f t="shared" si="76"/>
        <v/>
      </c>
      <c r="O258" s="124" t="str">
        <f t="shared" si="77"/>
        <v/>
      </c>
      <c r="P258" s="124" t="str">
        <f t="shared" si="78"/>
        <v/>
      </c>
      <c r="Q258" s="124" t="str">
        <f t="shared" si="79"/>
        <v/>
      </c>
      <c r="AA258" s="189">
        <f t="shared" si="80"/>
        <v>-1</v>
      </c>
      <c r="AB258" s="188">
        <f t="shared" si="81"/>
        <v>211</v>
      </c>
      <c r="AC258" s="191">
        <f t="shared" si="82"/>
        <v>-210</v>
      </c>
      <c r="AD258" s="191">
        <f t="shared" si="83"/>
        <v>-213</v>
      </c>
    </row>
    <row r="259" spans="1:30" x14ac:dyDescent="0.2">
      <c r="A259" s="239">
        <f t="shared" si="63"/>
        <v>-196</v>
      </c>
      <c r="B259" s="181">
        <f t="shared" si="64"/>
        <v>-4978.3999999999996</v>
      </c>
      <c r="C259" s="229" t="str">
        <f t="shared" si="65"/>
        <v/>
      </c>
      <c r="D259" s="126" t="str">
        <f t="shared" si="66"/>
        <v/>
      </c>
      <c r="E259" s="229" t="str">
        <f t="shared" si="67"/>
        <v/>
      </c>
      <c r="F259" s="229" t="str">
        <f t="shared" si="68"/>
        <v/>
      </c>
      <c r="G259" s="124" t="str">
        <f t="shared" si="69"/>
        <v/>
      </c>
      <c r="H259" s="125" t="str">
        <f t="shared" si="70"/>
        <v/>
      </c>
      <c r="I259" s="125" t="str">
        <f t="shared" si="71"/>
        <v/>
      </c>
      <c r="J259" s="125" t="str">
        <f t="shared" si="72"/>
        <v/>
      </c>
      <c r="K259" s="124" t="str">
        <f t="shared" si="73"/>
        <v/>
      </c>
      <c r="L259" s="124" t="str">
        <f t="shared" si="74"/>
        <v/>
      </c>
      <c r="M259" s="124" t="str">
        <f t="shared" si="75"/>
        <v/>
      </c>
      <c r="N259" s="124" t="str">
        <f t="shared" si="76"/>
        <v/>
      </c>
      <c r="O259" s="124" t="str">
        <f t="shared" si="77"/>
        <v/>
      </c>
      <c r="P259" s="124" t="str">
        <f t="shared" si="78"/>
        <v/>
      </c>
      <c r="Q259" s="124" t="str">
        <f t="shared" si="79"/>
        <v/>
      </c>
      <c r="AA259" s="189">
        <f t="shared" si="80"/>
        <v>-1</v>
      </c>
      <c r="AB259" s="188">
        <f t="shared" si="81"/>
        <v>212</v>
      </c>
      <c r="AC259" s="191">
        <f t="shared" si="82"/>
        <v>-211</v>
      </c>
      <c r="AD259" s="191">
        <f t="shared" si="83"/>
        <v>-214</v>
      </c>
    </row>
    <row r="260" spans="1:30" x14ac:dyDescent="0.2">
      <c r="A260" s="239">
        <f t="shared" si="63"/>
        <v>-197</v>
      </c>
      <c r="B260" s="181">
        <f t="shared" si="64"/>
        <v>-5003.7999999999993</v>
      </c>
      <c r="C260" s="229" t="str">
        <f t="shared" si="65"/>
        <v/>
      </c>
      <c r="D260" s="126" t="str">
        <f t="shared" si="66"/>
        <v/>
      </c>
      <c r="E260" s="229" t="str">
        <f t="shared" si="67"/>
        <v/>
      </c>
      <c r="F260" s="229" t="str">
        <f t="shared" si="68"/>
        <v/>
      </c>
      <c r="G260" s="124" t="str">
        <f t="shared" si="69"/>
        <v/>
      </c>
      <c r="H260" s="125" t="str">
        <f t="shared" si="70"/>
        <v/>
      </c>
      <c r="I260" s="125" t="str">
        <f t="shared" si="71"/>
        <v/>
      </c>
      <c r="J260" s="125" t="str">
        <f t="shared" si="72"/>
        <v/>
      </c>
      <c r="K260" s="124" t="str">
        <f t="shared" si="73"/>
        <v/>
      </c>
      <c r="L260" s="124" t="str">
        <f t="shared" si="74"/>
        <v/>
      </c>
      <c r="M260" s="124" t="str">
        <f t="shared" si="75"/>
        <v/>
      </c>
      <c r="N260" s="124" t="str">
        <f t="shared" si="76"/>
        <v/>
      </c>
      <c r="O260" s="124" t="str">
        <f t="shared" si="77"/>
        <v/>
      </c>
      <c r="P260" s="124" t="str">
        <f t="shared" si="78"/>
        <v/>
      </c>
      <c r="Q260" s="124" t="str">
        <f t="shared" si="79"/>
        <v/>
      </c>
      <c r="AA260" s="189">
        <f t="shared" si="80"/>
        <v>-1</v>
      </c>
      <c r="AB260" s="188">
        <f t="shared" si="81"/>
        <v>213</v>
      </c>
      <c r="AC260" s="191">
        <f t="shared" si="82"/>
        <v>-212</v>
      </c>
      <c r="AD260" s="191">
        <f t="shared" si="83"/>
        <v>-215</v>
      </c>
    </row>
    <row r="261" spans="1:30" x14ac:dyDescent="0.2">
      <c r="A261" s="239">
        <f t="shared" si="63"/>
        <v>-198</v>
      </c>
      <c r="B261" s="181">
        <f t="shared" si="64"/>
        <v>-5029.2</v>
      </c>
      <c r="C261" s="229" t="str">
        <f t="shared" si="65"/>
        <v/>
      </c>
      <c r="D261" s="126" t="str">
        <f t="shared" si="66"/>
        <v/>
      </c>
      <c r="E261" s="229" t="str">
        <f t="shared" si="67"/>
        <v/>
      </c>
      <c r="F261" s="229" t="str">
        <f t="shared" si="68"/>
        <v/>
      </c>
      <c r="G261" s="124" t="str">
        <f t="shared" si="69"/>
        <v/>
      </c>
      <c r="H261" s="125" t="str">
        <f t="shared" si="70"/>
        <v/>
      </c>
      <c r="I261" s="125" t="str">
        <f t="shared" si="71"/>
        <v/>
      </c>
      <c r="J261" s="125" t="str">
        <f t="shared" si="72"/>
        <v/>
      </c>
      <c r="K261" s="124" t="str">
        <f t="shared" si="73"/>
        <v/>
      </c>
      <c r="L261" s="124" t="str">
        <f t="shared" si="74"/>
        <v/>
      </c>
      <c r="M261" s="124" t="str">
        <f t="shared" si="75"/>
        <v/>
      </c>
      <c r="N261" s="124" t="str">
        <f t="shared" si="76"/>
        <v/>
      </c>
      <c r="O261" s="124" t="str">
        <f t="shared" si="77"/>
        <v/>
      </c>
      <c r="P261" s="124" t="str">
        <f t="shared" si="78"/>
        <v/>
      </c>
      <c r="Q261" s="124" t="str">
        <f t="shared" si="79"/>
        <v/>
      </c>
      <c r="AA261" s="189">
        <f t="shared" si="80"/>
        <v>-1</v>
      </c>
      <c r="AB261" s="188">
        <f t="shared" si="81"/>
        <v>214</v>
      </c>
      <c r="AC261" s="191">
        <f t="shared" si="82"/>
        <v>-213</v>
      </c>
      <c r="AD261" s="191">
        <f t="shared" si="83"/>
        <v>-216</v>
      </c>
    </row>
    <row r="262" spans="1:30" x14ac:dyDescent="0.2">
      <c r="A262" s="239">
        <f t="shared" si="63"/>
        <v>-199</v>
      </c>
      <c r="B262" s="181">
        <f t="shared" si="64"/>
        <v>-5054.5999999999995</v>
      </c>
      <c r="C262" s="229" t="str">
        <f t="shared" si="65"/>
        <v/>
      </c>
      <c r="D262" s="126" t="str">
        <f t="shared" si="66"/>
        <v/>
      </c>
      <c r="E262" s="229" t="str">
        <f t="shared" si="67"/>
        <v/>
      </c>
      <c r="F262" s="229" t="str">
        <f t="shared" si="68"/>
        <v/>
      </c>
      <c r="G262" s="124" t="str">
        <f t="shared" si="69"/>
        <v/>
      </c>
      <c r="H262" s="125" t="str">
        <f t="shared" si="70"/>
        <v/>
      </c>
      <c r="I262" s="125" t="str">
        <f t="shared" si="71"/>
        <v/>
      </c>
      <c r="J262" s="125" t="str">
        <f t="shared" si="72"/>
        <v/>
      </c>
      <c r="K262" s="124" t="str">
        <f t="shared" si="73"/>
        <v/>
      </c>
      <c r="L262" s="124" t="str">
        <f t="shared" si="74"/>
        <v/>
      </c>
      <c r="M262" s="124" t="str">
        <f t="shared" si="75"/>
        <v/>
      </c>
      <c r="N262" s="124" t="str">
        <f t="shared" si="76"/>
        <v/>
      </c>
      <c r="O262" s="124" t="str">
        <f t="shared" si="77"/>
        <v/>
      </c>
      <c r="P262" s="124" t="str">
        <f t="shared" si="78"/>
        <v/>
      </c>
      <c r="Q262" s="124" t="str">
        <f t="shared" si="79"/>
        <v/>
      </c>
      <c r="AA262" s="189">
        <f t="shared" si="80"/>
        <v>-1</v>
      </c>
      <c r="AB262" s="188">
        <f t="shared" si="81"/>
        <v>215</v>
      </c>
      <c r="AC262" s="191">
        <f t="shared" si="82"/>
        <v>-214</v>
      </c>
      <c r="AD262" s="191">
        <f t="shared" si="83"/>
        <v>-217</v>
      </c>
    </row>
    <row r="263" spans="1:30" x14ac:dyDescent="0.2">
      <c r="A263" s="239">
        <f t="shared" si="63"/>
        <v>-200</v>
      </c>
      <c r="B263" s="181">
        <f t="shared" si="64"/>
        <v>-5080</v>
      </c>
      <c r="C263" s="229" t="str">
        <f t="shared" si="65"/>
        <v/>
      </c>
      <c r="D263" s="126" t="str">
        <f t="shared" si="66"/>
        <v/>
      </c>
      <c r="E263" s="229" t="str">
        <f t="shared" si="67"/>
        <v/>
      </c>
      <c r="F263" s="229" t="str">
        <f t="shared" si="68"/>
        <v/>
      </c>
      <c r="G263" s="124" t="str">
        <f t="shared" si="69"/>
        <v/>
      </c>
      <c r="H263" s="125" t="str">
        <f t="shared" si="70"/>
        <v/>
      </c>
      <c r="I263" s="125" t="str">
        <f t="shared" si="71"/>
        <v/>
      </c>
      <c r="J263" s="125" t="str">
        <f t="shared" si="72"/>
        <v/>
      </c>
      <c r="K263" s="124" t="str">
        <f t="shared" si="73"/>
        <v/>
      </c>
      <c r="L263" s="124" t="str">
        <f t="shared" si="74"/>
        <v/>
      </c>
      <c r="M263" s="124" t="str">
        <f t="shared" si="75"/>
        <v/>
      </c>
      <c r="N263" s="124" t="str">
        <f t="shared" si="76"/>
        <v/>
      </c>
      <c r="O263" s="124" t="str">
        <f t="shared" si="77"/>
        <v/>
      </c>
      <c r="P263" s="124" t="str">
        <f t="shared" si="78"/>
        <v/>
      </c>
      <c r="Q263" s="124" t="str">
        <f t="shared" si="79"/>
        <v/>
      </c>
      <c r="AA263" s="189">
        <f t="shared" si="80"/>
        <v>-1</v>
      </c>
      <c r="AB263" s="188">
        <f t="shared" si="81"/>
        <v>216</v>
      </c>
      <c r="AC263" s="191">
        <f t="shared" si="82"/>
        <v>-215</v>
      </c>
      <c r="AD263" s="191">
        <f t="shared" si="83"/>
        <v>-218</v>
      </c>
    </row>
    <row r="264" spans="1:30" x14ac:dyDescent="0.2">
      <c r="A264" s="239">
        <f t="shared" ref="A264:A327" si="84">IF(AA270=0,0,IF(A263="","",IF(AA270=1,A263-0.5,A263-1)))</f>
        <v>-201</v>
      </c>
      <c r="B264" s="181">
        <f t="shared" si="64"/>
        <v>-5105.3999999999996</v>
      </c>
      <c r="C264" s="229" t="str">
        <f t="shared" si="65"/>
        <v/>
      </c>
      <c r="D264" s="126" t="str">
        <f t="shared" si="66"/>
        <v/>
      </c>
      <c r="E264" s="229" t="str">
        <f t="shared" si="67"/>
        <v/>
      </c>
      <c r="F264" s="229" t="str">
        <f t="shared" si="68"/>
        <v/>
      </c>
      <c r="G264" s="124" t="str">
        <f t="shared" si="69"/>
        <v/>
      </c>
      <c r="H264" s="125" t="str">
        <f t="shared" si="70"/>
        <v/>
      </c>
      <c r="I264" s="125" t="str">
        <f t="shared" si="71"/>
        <v/>
      </c>
      <c r="J264" s="125" t="str">
        <f t="shared" si="72"/>
        <v/>
      </c>
      <c r="K264" s="124" t="str">
        <f t="shared" si="73"/>
        <v/>
      </c>
      <c r="L264" s="124" t="str">
        <f t="shared" si="74"/>
        <v/>
      </c>
      <c r="M264" s="124" t="str">
        <f t="shared" si="75"/>
        <v/>
      </c>
      <c r="N264" s="124" t="str">
        <f t="shared" si="76"/>
        <v/>
      </c>
      <c r="O264" s="124" t="str">
        <f t="shared" si="77"/>
        <v/>
      </c>
      <c r="P264" s="124" t="str">
        <f t="shared" si="78"/>
        <v/>
      </c>
      <c r="Q264" s="124" t="str">
        <f t="shared" si="79"/>
        <v/>
      </c>
      <c r="AA264" s="189">
        <f t="shared" si="80"/>
        <v>-1</v>
      </c>
      <c r="AB264" s="188">
        <f t="shared" si="81"/>
        <v>217</v>
      </c>
      <c r="AC264" s="191">
        <f t="shared" si="82"/>
        <v>-216</v>
      </c>
      <c r="AD264" s="191">
        <f t="shared" si="83"/>
        <v>-219</v>
      </c>
    </row>
    <row r="265" spans="1:30" x14ac:dyDescent="0.2">
      <c r="A265" s="239">
        <f t="shared" si="84"/>
        <v>-202</v>
      </c>
      <c r="B265" s="181">
        <f t="shared" si="64"/>
        <v>-5130.7999999999993</v>
      </c>
      <c r="C265" s="229" t="str">
        <f t="shared" si="65"/>
        <v/>
      </c>
      <c r="D265" s="126" t="str">
        <f t="shared" si="66"/>
        <v/>
      </c>
      <c r="E265" s="229" t="str">
        <f t="shared" si="67"/>
        <v/>
      </c>
      <c r="F265" s="229" t="str">
        <f t="shared" si="68"/>
        <v/>
      </c>
      <c r="G265" s="124" t="str">
        <f t="shared" si="69"/>
        <v/>
      </c>
      <c r="H265" s="125" t="str">
        <f t="shared" si="70"/>
        <v/>
      </c>
      <c r="I265" s="125" t="str">
        <f t="shared" si="71"/>
        <v/>
      </c>
      <c r="J265" s="125" t="str">
        <f t="shared" si="72"/>
        <v/>
      </c>
      <c r="K265" s="124" t="str">
        <f t="shared" si="73"/>
        <v/>
      </c>
      <c r="L265" s="124" t="str">
        <f t="shared" si="74"/>
        <v/>
      </c>
      <c r="M265" s="124" t="str">
        <f t="shared" si="75"/>
        <v/>
      </c>
      <c r="N265" s="124" t="str">
        <f t="shared" si="76"/>
        <v/>
      </c>
      <c r="O265" s="124" t="str">
        <f t="shared" si="77"/>
        <v/>
      </c>
      <c r="P265" s="124" t="str">
        <f t="shared" si="78"/>
        <v/>
      </c>
      <c r="Q265" s="124" t="str">
        <f t="shared" si="79"/>
        <v/>
      </c>
      <c r="AA265" s="189">
        <f t="shared" si="80"/>
        <v>-1</v>
      </c>
      <c r="AB265" s="188">
        <f t="shared" si="81"/>
        <v>218</v>
      </c>
      <c r="AC265" s="191">
        <f t="shared" si="82"/>
        <v>-217</v>
      </c>
      <c r="AD265" s="191">
        <f t="shared" si="83"/>
        <v>-220</v>
      </c>
    </row>
    <row r="266" spans="1:30" x14ac:dyDescent="0.2">
      <c r="A266" s="239">
        <f t="shared" si="84"/>
        <v>-203</v>
      </c>
      <c r="B266" s="181">
        <f t="shared" si="64"/>
        <v>-5156.2</v>
      </c>
      <c r="C266" s="229" t="str">
        <f t="shared" si="65"/>
        <v/>
      </c>
      <c r="D266" s="126" t="str">
        <f t="shared" si="66"/>
        <v/>
      </c>
      <c r="E266" s="229" t="str">
        <f t="shared" si="67"/>
        <v/>
      </c>
      <c r="F266" s="229" t="str">
        <f t="shared" si="68"/>
        <v/>
      </c>
      <c r="G266" s="124" t="str">
        <f t="shared" si="69"/>
        <v/>
      </c>
      <c r="H266" s="125" t="str">
        <f t="shared" si="70"/>
        <v/>
      </c>
      <c r="I266" s="125" t="str">
        <f t="shared" si="71"/>
        <v/>
      </c>
      <c r="J266" s="125" t="str">
        <f t="shared" si="72"/>
        <v/>
      </c>
      <c r="K266" s="124" t="str">
        <f t="shared" si="73"/>
        <v/>
      </c>
      <c r="L266" s="124" t="str">
        <f t="shared" si="74"/>
        <v/>
      </c>
      <c r="M266" s="124" t="str">
        <f t="shared" si="75"/>
        <v/>
      </c>
      <c r="N266" s="124" t="str">
        <f t="shared" si="76"/>
        <v/>
      </c>
      <c r="O266" s="124" t="str">
        <f t="shared" si="77"/>
        <v/>
      </c>
      <c r="P266" s="124" t="str">
        <f t="shared" si="78"/>
        <v/>
      </c>
      <c r="Q266" s="124" t="str">
        <f t="shared" si="79"/>
        <v/>
      </c>
      <c r="AA266" s="189">
        <f t="shared" si="80"/>
        <v>-1</v>
      </c>
      <c r="AB266" s="188">
        <f t="shared" si="81"/>
        <v>219</v>
      </c>
      <c r="AC266" s="191">
        <f t="shared" si="82"/>
        <v>-218</v>
      </c>
      <c r="AD266" s="191">
        <f t="shared" si="83"/>
        <v>-221</v>
      </c>
    </row>
    <row r="267" spans="1:30" x14ac:dyDescent="0.2">
      <c r="A267" s="239">
        <f t="shared" si="84"/>
        <v>-204</v>
      </c>
      <c r="B267" s="181">
        <f t="shared" si="64"/>
        <v>-5181.5999999999995</v>
      </c>
      <c r="C267" s="229" t="str">
        <f t="shared" si="65"/>
        <v/>
      </c>
      <c r="D267" s="126" t="str">
        <f t="shared" si="66"/>
        <v/>
      </c>
      <c r="E267" s="229" t="str">
        <f t="shared" si="67"/>
        <v/>
      </c>
      <c r="F267" s="229" t="str">
        <f t="shared" si="68"/>
        <v/>
      </c>
      <c r="G267" s="124" t="str">
        <f t="shared" si="69"/>
        <v/>
      </c>
      <c r="H267" s="125" t="str">
        <f t="shared" si="70"/>
        <v/>
      </c>
      <c r="I267" s="125" t="str">
        <f t="shared" si="71"/>
        <v/>
      </c>
      <c r="J267" s="125" t="str">
        <f t="shared" si="72"/>
        <v/>
      </c>
      <c r="K267" s="124" t="str">
        <f t="shared" si="73"/>
        <v/>
      </c>
      <c r="L267" s="124" t="str">
        <f t="shared" si="74"/>
        <v/>
      </c>
      <c r="M267" s="124" t="str">
        <f t="shared" si="75"/>
        <v/>
      </c>
      <c r="N267" s="124" t="str">
        <f t="shared" si="76"/>
        <v/>
      </c>
      <c r="O267" s="124" t="str">
        <f t="shared" si="77"/>
        <v/>
      </c>
      <c r="P267" s="124" t="str">
        <f t="shared" si="78"/>
        <v/>
      </c>
      <c r="Q267" s="124" t="str">
        <f t="shared" si="79"/>
        <v/>
      </c>
      <c r="AA267" s="189">
        <f t="shared" si="80"/>
        <v>-1</v>
      </c>
      <c r="AB267" s="188">
        <f t="shared" si="81"/>
        <v>220</v>
      </c>
      <c r="AC267" s="191">
        <f t="shared" si="82"/>
        <v>-219</v>
      </c>
      <c r="AD267" s="191">
        <f t="shared" si="83"/>
        <v>-222</v>
      </c>
    </row>
    <row r="268" spans="1:30" x14ac:dyDescent="0.2">
      <c r="A268" s="239">
        <f t="shared" si="84"/>
        <v>-205</v>
      </c>
      <c r="B268" s="181">
        <f t="shared" si="64"/>
        <v>-5207</v>
      </c>
      <c r="C268" s="229" t="str">
        <f t="shared" si="65"/>
        <v/>
      </c>
      <c r="D268" s="126" t="str">
        <f t="shared" si="66"/>
        <v/>
      </c>
      <c r="E268" s="229" t="str">
        <f t="shared" si="67"/>
        <v/>
      </c>
      <c r="F268" s="229" t="str">
        <f t="shared" si="68"/>
        <v/>
      </c>
      <c r="G268" s="124" t="str">
        <f t="shared" si="69"/>
        <v/>
      </c>
      <c r="H268" s="125" t="str">
        <f t="shared" si="70"/>
        <v/>
      </c>
      <c r="I268" s="125" t="str">
        <f t="shared" si="71"/>
        <v/>
      </c>
      <c r="J268" s="125" t="str">
        <f t="shared" si="72"/>
        <v/>
      </c>
      <c r="K268" s="124" t="str">
        <f t="shared" si="73"/>
        <v/>
      </c>
      <c r="L268" s="124" t="str">
        <f t="shared" si="74"/>
        <v/>
      </c>
      <c r="M268" s="124" t="str">
        <f t="shared" si="75"/>
        <v/>
      </c>
      <c r="N268" s="124" t="str">
        <f t="shared" si="76"/>
        <v/>
      </c>
      <c r="O268" s="124" t="str">
        <f t="shared" si="77"/>
        <v/>
      </c>
      <c r="P268" s="124" t="str">
        <f t="shared" si="78"/>
        <v/>
      </c>
      <c r="Q268" s="124" t="str">
        <f t="shared" si="79"/>
        <v/>
      </c>
      <c r="AA268" s="189">
        <f t="shared" si="80"/>
        <v>-1</v>
      </c>
      <c r="AB268" s="188">
        <f t="shared" si="81"/>
        <v>221</v>
      </c>
      <c r="AC268" s="191">
        <f t="shared" si="82"/>
        <v>-220</v>
      </c>
      <c r="AD268" s="191">
        <f t="shared" si="83"/>
        <v>-223</v>
      </c>
    </row>
    <row r="269" spans="1:30" x14ac:dyDescent="0.2">
      <c r="A269" s="239">
        <f t="shared" si="84"/>
        <v>-206</v>
      </c>
      <c r="B269" s="181">
        <f t="shared" si="64"/>
        <v>-5232.3999999999996</v>
      </c>
      <c r="C269" s="229" t="str">
        <f t="shared" si="65"/>
        <v/>
      </c>
      <c r="D269" s="126" t="str">
        <f t="shared" si="66"/>
        <v/>
      </c>
      <c r="E269" s="229" t="str">
        <f t="shared" si="67"/>
        <v/>
      </c>
      <c r="F269" s="229" t="str">
        <f t="shared" si="68"/>
        <v/>
      </c>
      <c r="G269" s="124" t="str">
        <f t="shared" si="69"/>
        <v/>
      </c>
      <c r="H269" s="125" t="str">
        <f t="shared" si="70"/>
        <v/>
      </c>
      <c r="I269" s="125" t="str">
        <f t="shared" si="71"/>
        <v/>
      </c>
      <c r="J269" s="125" t="str">
        <f t="shared" si="72"/>
        <v/>
      </c>
      <c r="K269" s="124" t="str">
        <f t="shared" si="73"/>
        <v/>
      </c>
      <c r="L269" s="124" t="str">
        <f t="shared" si="74"/>
        <v/>
      </c>
      <c r="M269" s="124" t="str">
        <f t="shared" si="75"/>
        <v/>
      </c>
      <c r="N269" s="124" t="str">
        <f t="shared" si="76"/>
        <v/>
      </c>
      <c r="O269" s="124" t="str">
        <f t="shared" si="77"/>
        <v/>
      </c>
      <c r="P269" s="124" t="str">
        <f t="shared" si="78"/>
        <v/>
      </c>
      <c r="Q269" s="124" t="str">
        <f t="shared" si="79"/>
        <v/>
      </c>
      <c r="AA269" s="189">
        <f t="shared" si="80"/>
        <v>-1</v>
      </c>
      <c r="AB269" s="188">
        <f t="shared" si="81"/>
        <v>222</v>
      </c>
      <c r="AC269" s="191">
        <f t="shared" si="82"/>
        <v>-221</v>
      </c>
      <c r="AD269" s="191">
        <f t="shared" si="83"/>
        <v>-224</v>
      </c>
    </row>
    <row r="270" spans="1:30" x14ac:dyDescent="0.2">
      <c r="A270" s="239">
        <f t="shared" si="84"/>
        <v>-207</v>
      </c>
      <c r="B270" s="181">
        <f t="shared" si="64"/>
        <v>-5257.7999999999993</v>
      </c>
      <c r="C270" s="229" t="str">
        <f t="shared" si="65"/>
        <v/>
      </c>
      <c r="D270" s="126" t="str">
        <f t="shared" si="66"/>
        <v/>
      </c>
      <c r="E270" s="229" t="str">
        <f t="shared" si="67"/>
        <v/>
      </c>
      <c r="F270" s="229" t="str">
        <f t="shared" si="68"/>
        <v/>
      </c>
      <c r="G270" s="124" t="str">
        <f t="shared" si="69"/>
        <v/>
      </c>
      <c r="H270" s="125" t="str">
        <f t="shared" si="70"/>
        <v/>
      </c>
      <c r="I270" s="125" t="str">
        <f t="shared" si="71"/>
        <v/>
      </c>
      <c r="J270" s="125" t="str">
        <f t="shared" si="72"/>
        <v/>
      </c>
      <c r="K270" s="124" t="str">
        <f t="shared" si="73"/>
        <v/>
      </c>
      <c r="L270" s="124" t="str">
        <f t="shared" si="74"/>
        <v/>
      </c>
      <c r="M270" s="124" t="str">
        <f t="shared" si="75"/>
        <v/>
      </c>
      <c r="N270" s="124" t="str">
        <f t="shared" si="76"/>
        <v/>
      </c>
      <c r="O270" s="124" t="str">
        <f t="shared" si="77"/>
        <v/>
      </c>
      <c r="P270" s="124" t="str">
        <f t="shared" si="78"/>
        <v/>
      </c>
      <c r="Q270" s="124" t="str">
        <f t="shared" si="79"/>
        <v/>
      </c>
      <c r="AA270" s="189">
        <f t="shared" si="80"/>
        <v>-1</v>
      </c>
      <c r="AB270" s="188">
        <f t="shared" si="81"/>
        <v>223</v>
      </c>
      <c r="AC270" s="191">
        <f t="shared" si="82"/>
        <v>-222</v>
      </c>
      <c r="AD270" s="191">
        <f t="shared" si="83"/>
        <v>-225</v>
      </c>
    </row>
    <row r="271" spans="1:30" x14ac:dyDescent="0.2">
      <c r="A271" s="239">
        <f t="shared" si="84"/>
        <v>-208</v>
      </c>
      <c r="B271" s="181">
        <f t="shared" si="64"/>
        <v>-5283.2</v>
      </c>
      <c r="C271" s="229" t="str">
        <f t="shared" si="65"/>
        <v/>
      </c>
      <c r="D271" s="126" t="str">
        <f t="shared" si="66"/>
        <v/>
      </c>
      <c r="E271" s="229" t="str">
        <f t="shared" si="67"/>
        <v/>
      </c>
      <c r="F271" s="229" t="str">
        <f t="shared" si="68"/>
        <v/>
      </c>
      <c r="G271" s="124" t="str">
        <f t="shared" si="69"/>
        <v/>
      </c>
      <c r="H271" s="125" t="str">
        <f t="shared" si="70"/>
        <v/>
      </c>
      <c r="I271" s="125" t="str">
        <f t="shared" si="71"/>
        <v/>
      </c>
      <c r="J271" s="125" t="str">
        <f t="shared" si="72"/>
        <v/>
      </c>
      <c r="K271" s="124" t="str">
        <f t="shared" si="73"/>
        <v/>
      </c>
      <c r="L271" s="124" t="str">
        <f t="shared" si="74"/>
        <v/>
      </c>
      <c r="M271" s="124" t="str">
        <f t="shared" si="75"/>
        <v/>
      </c>
      <c r="N271" s="124" t="str">
        <f t="shared" si="76"/>
        <v/>
      </c>
      <c r="O271" s="124" t="str">
        <f t="shared" si="77"/>
        <v/>
      </c>
      <c r="P271" s="124" t="str">
        <f t="shared" si="78"/>
        <v/>
      </c>
      <c r="Q271" s="124" t="str">
        <f t="shared" si="79"/>
        <v/>
      </c>
      <c r="AA271" s="189">
        <f t="shared" si="80"/>
        <v>-1</v>
      </c>
      <c r="AB271" s="188">
        <f t="shared" si="81"/>
        <v>224</v>
      </c>
      <c r="AC271" s="191">
        <f t="shared" si="82"/>
        <v>-223</v>
      </c>
      <c r="AD271" s="191">
        <f t="shared" si="83"/>
        <v>-226</v>
      </c>
    </row>
    <row r="272" spans="1:30" x14ac:dyDescent="0.2">
      <c r="A272" s="239">
        <f t="shared" si="84"/>
        <v>-209</v>
      </c>
      <c r="B272" s="181">
        <f t="shared" si="64"/>
        <v>-5308.5999999999995</v>
      </c>
      <c r="C272" s="229" t="str">
        <f t="shared" si="65"/>
        <v/>
      </c>
      <c r="D272" s="126" t="str">
        <f t="shared" si="66"/>
        <v/>
      </c>
      <c r="E272" s="229" t="str">
        <f t="shared" si="67"/>
        <v/>
      </c>
      <c r="F272" s="229" t="str">
        <f t="shared" si="68"/>
        <v/>
      </c>
      <c r="G272" s="124" t="str">
        <f t="shared" si="69"/>
        <v/>
      </c>
      <c r="H272" s="125" t="str">
        <f t="shared" si="70"/>
        <v/>
      </c>
      <c r="I272" s="125" t="str">
        <f t="shared" si="71"/>
        <v/>
      </c>
      <c r="J272" s="125" t="str">
        <f t="shared" si="72"/>
        <v/>
      </c>
      <c r="K272" s="124" t="str">
        <f t="shared" si="73"/>
        <v/>
      </c>
      <c r="L272" s="124" t="str">
        <f t="shared" si="74"/>
        <v/>
      </c>
      <c r="M272" s="124" t="str">
        <f t="shared" si="75"/>
        <v/>
      </c>
      <c r="N272" s="124" t="str">
        <f t="shared" si="76"/>
        <v/>
      </c>
      <c r="O272" s="124" t="str">
        <f t="shared" si="77"/>
        <v/>
      </c>
      <c r="P272" s="124" t="str">
        <f t="shared" si="78"/>
        <v/>
      </c>
      <c r="Q272" s="124" t="str">
        <f t="shared" si="79"/>
        <v/>
      </c>
      <c r="AA272" s="189">
        <f t="shared" si="80"/>
        <v>-1</v>
      </c>
      <c r="AB272" s="188">
        <f t="shared" si="81"/>
        <v>225</v>
      </c>
      <c r="AC272" s="191">
        <f t="shared" si="82"/>
        <v>-224</v>
      </c>
      <c r="AD272" s="191">
        <f t="shared" si="83"/>
        <v>-227</v>
      </c>
    </row>
    <row r="273" spans="1:30" x14ac:dyDescent="0.2">
      <c r="A273" s="239">
        <f t="shared" si="84"/>
        <v>-210</v>
      </c>
      <c r="B273" s="181">
        <f t="shared" si="64"/>
        <v>-5334</v>
      </c>
      <c r="C273" s="229" t="str">
        <f t="shared" si="65"/>
        <v/>
      </c>
      <c r="D273" s="126" t="str">
        <f t="shared" si="66"/>
        <v/>
      </c>
      <c r="E273" s="229" t="str">
        <f t="shared" si="67"/>
        <v/>
      </c>
      <c r="F273" s="229" t="str">
        <f t="shared" si="68"/>
        <v/>
      </c>
      <c r="G273" s="124" t="str">
        <f t="shared" si="69"/>
        <v/>
      </c>
      <c r="H273" s="125" t="str">
        <f t="shared" si="70"/>
        <v/>
      </c>
      <c r="I273" s="125" t="str">
        <f t="shared" si="71"/>
        <v/>
      </c>
      <c r="J273" s="125" t="str">
        <f t="shared" si="72"/>
        <v/>
      </c>
      <c r="K273" s="124" t="str">
        <f t="shared" si="73"/>
        <v/>
      </c>
      <c r="L273" s="124" t="str">
        <f t="shared" si="74"/>
        <v/>
      </c>
      <c r="M273" s="124" t="str">
        <f t="shared" si="75"/>
        <v/>
      </c>
      <c r="N273" s="124" t="str">
        <f t="shared" si="76"/>
        <v/>
      </c>
      <c r="O273" s="124" t="str">
        <f t="shared" si="77"/>
        <v/>
      </c>
      <c r="P273" s="124" t="str">
        <f t="shared" si="78"/>
        <v/>
      </c>
      <c r="Q273" s="124" t="str">
        <f t="shared" si="79"/>
        <v/>
      </c>
      <c r="AA273" s="189">
        <f t="shared" si="80"/>
        <v>-1</v>
      </c>
      <c r="AB273" s="188">
        <f t="shared" si="81"/>
        <v>226</v>
      </c>
      <c r="AC273" s="191">
        <f t="shared" si="82"/>
        <v>-225</v>
      </c>
      <c r="AD273" s="191">
        <f t="shared" si="83"/>
        <v>-228</v>
      </c>
    </row>
    <row r="274" spans="1:30" x14ac:dyDescent="0.2">
      <c r="A274" s="239">
        <f t="shared" si="84"/>
        <v>-211</v>
      </c>
      <c r="B274" s="181">
        <f t="shared" si="64"/>
        <v>-5359.4</v>
      </c>
      <c r="C274" s="229" t="str">
        <f t="shared" si="65"/>
        <v/>
      </c>
      <c r="D274" s="126" t="str">
        <f t="shared" si="66"/>
        <v/>
      </c>
      <c r="E274" s="229" t="str">
        <f t="shared" si="67"/>
        <v/>
      </c>
      <c r="F274" s="229" t="str">
        <f t="shared" si="68"/>
        <v/>
      </c>
      <c r="G274" s="124" t="str">
        <f t="shared" si="69"/>
        <v/>
      </c>
      <c r="H274" s="125" t="str">
        <f t="shared" si="70"/>
        <v/>
      </c>
      <c r="I274" s="125" t="str">
        <f t="shared" si="71"/>
        <v/>
      </c>
      <c r="J274" s="125" t="str">
        <f t="shared" si="72"/>
        <v/>
      </c>
      <c r="K274" s="124" t="str">
        <f t="shared" si="73"/>
        <v/>
      </c>
      <c r="L274" s="124" t="str">
        <f t="shared" si="74"/>
        <v/>
      </c>
      <c r="M274" s="124" t="str">
        <f t="shared" si="75"/>
        <v/>
      </c>
      <c r="N274" s="124" t="str">
        <f t="shared" si="76"/>
        <v/>
      </c>
      <c r="O274" s="124" t="str">
        <f t="shared" si="77"/>
        <v/>
      </c>
      <c r="P274" s="124" t="str">
        <f t="shared" si="78"/>
        <v/>
      </c>
      <c r="Q274" s="124" t="str">
        <f t="shared" si="79"/>
        <v/>
      </c>
      <c r="AA274" s="189">
        <f t="shared" si="80"/>
        <v>-1</v>
      </c>
      <c r="AB274" s="188">
        <f t="shared" si="81"/>
        <v>227</v>
      </c>
      <c r="AC274" s="191">
        <f t="shared" si="82"/>
        <v>-226</v>
      </c>
      <c r="AD274" s="191">
        <f t="shared" si="83"/>
        <v>-229</v>
      </c>
    </row>
    <row r="275" spans="1:30" x14ac:dyDescent="0.2">
      <c r="A275" s="239">
        <f t="shared" si="84"/>
        <v>-212</v>
      </c>
      <c r="B275" s="181">
        <f t="shared" si="64"/>
        <v>-5384.7999999999993</v>
      </c>
      <c r="C275" s="229" t="str">
        <f t="shared" si="65"/>
        <v/>
      </c>
      <c r="D275" s="126" t="str">
        <f t="shared" si="66"/>
        <v/>
      </c>
      <c r="E275" s="229" t="str">
        <f t="shared" si="67"/>
        <v/>
      </c>
      <c r="F275" s="229" t="str">
        <f t="shared" si="68"/>
        <v/>
      </c>
      <c r="G275" s="124" t="str">
        <f t="shared" si="69"/>
        <v/>
      </c>
      <c r="H275" s="125" t="str">
        <f t="shared" si="70"/>
        <v/>
      </c>
      <c r="I275" s="125" t="str">
        <f t="shared" si="71"/>
        <v/>
      </c>
      <c r="J275" s="125" t="str">
        <f t="shared" si="72"/>
        <v/>
      </c>
      <c r="K275" s="124" t="str">
        <f t="shared" si="73"/>
        <v/>
      </c>
      <c r="L275" s="124" t="str">
        <f t="shared" si="74"/>
        <v/>
      </c>
      <c r="M275" s="124" t="str">
        <f t="shared" si="75"/>
        <v/>
      </c>
      <c r="N275" s="124" t="str">
        <f t="shared" si="76"/>
        <v/>
      </c>
      <c r="O275" s="124" t="str">
        <f t="shared" si="77"/>
        <v/>
      </c>
      <c r="P275" s="124" t="str">
        <f t="shared" si="78"/>
        <v/>
      </c>
      <c r="Q275" s="124" t="str">
        <f t="shared" si="79"/>
        <v/>
      </c>
      <c r="AA275" s="189">
        <f t="shared" si="80"/>
        <v>-1</v>
      </c>
      <c r="AB275" s="188">
        <f t="shared" si="81"/>
        <v>228</v>
      </c>
      <c r="AC275" s="191">
        <f t="shared" si="82"/>
        <v>-227</v>
      </c>
      <c r="AD275" s="191">
        <f t="shared" si="83"/>
        <v>-230</v>
      </c>
    </row>
    <row r="276" spans="1:30" x14ac:dyDescent="0.2">
      <c r="A276" s="239">
        <f t="shared" si="84"/>
        <v>-213</v>
      </c>
      <c r="B276" s="181">
        <f t="shared" si="64"/>
        <v>-5410.2</v>
      </c>
      <c r="C276" s="229" t="str">
        <f t="shared" si="65"/>
        <v/>
      </c>
      <c r="D276" s="126" t="str">
        <f t="shared" si="66"/>
        <v/>
      </c>
      <c r="E276" s="229" t="str">
        <f t="shared" si="67"/>
        <v/>
      </c>
      <c r="F276" s="229" t="str">
        <f t="shared" si="68"/>
        <v/>
      </c>
      <c r="G276" s="124" t="str">
        <f t="shared" si="69"/>
        <v/>
      </c>
      <c r="H276" s="125" t="str">
        <f t="shared" si="70"/>
        <v/>
      </c>
      <c r="I276" s="125" t="str">
        <f t="shared" si="71"/>
        <v/>
      </c>
      <c r="J276" s="125" t="str">
        <f t="shared" si="72"/>
        <v/>
      </c>
      <c r="K276" s="124" t="str">
        <f t="shared" si="73"/>
        <v/>
      </c>
      <c r="L276" s="124" t="str">
        <f t="shared" si="74"/>
        <v/>
      </c>
      <c r="M276" s="124" t="str">
        <f t="shared" si="75"/>
        <v/>
      </c>
      <c r="N276" s="124" t="str">
        <f t="shared" si="76"/>
        <v/>
      </c>
      <c r="O276" s="124" t="str">
        <f t="shared" si="77"/>
        <v/>
      </c>
      <c r="P276" s="124" t="str">
        <f t="shared" si="78"/>
        <v/>
      </c>
      <c r="Q276" s="124" t="str">
        <f t="shared" si="79"/>
        <v/>
      </c>
      <c r="AA276" s="189">
        <f t="shared" si="80"/>
        <v>-1</v>
      </c>
      <c r="AB276" s="188">
        <f t="shared" si="81"/>
        <v>229</v>
      </c>
      <c r="AC276" s="191">
        <f t="shared" si="82"/>
        <v>-228</v>
      </c>
      <c r="AD276" s="191">
        <f t="shared" si="83"/>
        <v>-231</v>
      </c>
    </row>
    <row r="277" spans="1:30" x14ac:dyDescent="0.2">
      <c r="A277" s="239">
        <f t="shared" si="84"/>
        <v>-214</v>
      </c>
      <c r="B277" s="181">
        <f t="shared" si="64"/>
        <v>-5435.5999999999995</v>
      </c>
      <c r="C277" s="229" t="str">
        <f t="shared" si="65"/>
        <v/>
      </c>
      <c r="D277" s="126" t="str">
        <f t="shared" si="66"/>
        <v/>
      </c>
      <c r="E277" s="229" t="str">
        <f t="shared" si="67"/>
        <v/>
      </c>
      <c r="F277" s="229" t="str">
        <f t="shared" si="68"/>
        <v/>
      </c>
      <c r="G277" s="124" t="str">
        <f t="shared" si="69"/>
        <v/>
      </c>
      <c r="H277" s="125" t="str">
        <f t="shared" si="70"/>
        <v/>
      </c>
      <c r="I277" s="125" t="str">
        <f t="shared" si="71"/>
        <v/>
      </c>
      <c r="J277" s="125" t="str">
        <f t="shared" si="72"/>
        <v/>
      </c>
      <c r="K277" s="124" t="str">
        <f t="shared" si="73"/>
        <v/>
      </c>
      <c r="L277" s="124" t="str">
        <f t="shared" si="74"/>
        <v/>
      </c>
      <c r="M277" s="124" t="str">
        <f t="shared" si="75"/>
        <v/>
      </c>
      <c r="N277" s="124" t="str">
        <f t="shared" si="76"/>
        <v/>
      </c>
      <c r="O277" s="124" t="str">
        <f t="shared" si="77"/>
        <v/>
      </c>
      <c r="P277" s="124" t="str">
        <f t="shared" si="78"/>
        <v/>
      </c>
      <c r="Q277" s="124" t="str">
        <f t="shared" si="79"/>
        <v/>
      </c>
      <c r="AA277" s="189">
        <f t="shared" si="80"/>
        <v>-1</v>
      </c>
      <c r="AB277" s="188">
        <f t="shared" si="81"/>
        <v>230</v>
      </c>
      <c r="AC277" s="191">
        <f t="shared" si="82"/>
        <v>-229</v>
      </c>
      <c r="AD277" s="191">
        <f t="shared" si="83"/>
        <v>-232</v>
      </c>
    </row>
    <row r="278" spans="1:30" x14ac:dyDescent="0.2">
      <c r="A278" s="239">
        <f t="shared" si="84"/>
        <v>-215</v>
      </c>
      <c r="B278" s="181">
        <f t="shared" si="64"/>
        <v>-5461</v>
      </c>
      <c r="C278" s="229" t="str">
        <f t="shared" si="65"/>
        <v/>
      </c>
      <c r="D278" s="126" t="str">
        <f t="shared" si="66"/>
        <v/>
      </c>
      <c r="E278" s="229" t="str">
        <f t="shared" si="67"/>
        <v/>
      </c>
      <c r="F278" s="229" t="str">
        <f t="shared" si="68"/>
        <v/>
      </c>
      <c r="G278" s="124" t="str">
        <f t="shared" si="69"/>
        <v/>
      </c>
      <c r="H278" s="125" t="str">
        <f t="shared" si="70"/>
        <v/>
      </c>
      <c r="I278" s="125" t="str">
        <f t="shared" si="71"/>
        <v/>
      </c>
      <c r="J278" s="125" t="str">
        <f t="shared" si="72"/>
        <v/>
      </c>
      <c r="K278" s="124" t="str">
        <f t="shared" si="73"/>
        <v/>
      </c>
      <c r="L278" s="124" t="str">
        <f t="shared" si="74"/>
        <v/>
      </c>
      <c r="M278" s="124" t="str">
        <f t="shared" si="75"/>
        <v/>
      </c>
      <c r="N278" s="124" t="str">
        <f t="shared" si="76"/>
        <v/>
      </c>
      <c r="O278" s="124" t="str">
        <f t="shared" si="77"/>
        <v/>
      </c>
      <c r="P278" s="124" t="str">
        <f t="shared" si="78"/>
        <v/>
      </c>
      <c r="Q278" s="124" t="str">
        <f t="shared" si="79"/>
        <v/>
      </c>
      <c r="AA278" s="189">
        <f t="shared" si="80"/>
        <v>-1</v>
      </c>
      <c r="AB278" s="188">
        <f t="shared" si="81"/>
        <v>231</v>
      </c>
      <c r="AC278" s="191">
        <f t="shared" si="82"/>
        <v>-230</v>
      </c>
      <c r="AD278" s="191">
        <f t="shared" si="83"/>
        <v>-233</v>
      </c>
    </row>
    <row r="279" spans="1:30" x14ac:dyDescent="0.2">
      <c r="A279" s="239">
        <f t="shared" si="84"/>
        <v>-216</v>
      </c>
      <c r="B279" s="181">
        <f t="shared" si="64"/>
        <v>-5486.4</v>
      </c>
      <c r="C279" s="229" t="str">
        <f t="shared" si="65"/>
        <v/>
      </c>
      <c r="D279" s="126" t="str">
        <f t="shared" si="66"/>
        <v/>
      </c>
      <c r="E279" s="229" t="str">
        <f t="shared" si="67"/>
        <v/>
      </c>
      <c r="F279" s="229" t="str">
        <f t="shared" si="68"/>
        <v/>
      </c>
      <c r="G279" s="124" t="str">
        <f t="shared" si="69"/>
        <v/>
      </c>
      <c r="H279" s="125" t="str">
        <f t="shared" si="70"/>
        <v/>
      </c>
      <c r="I279" s="125" t="str">
        <f t="shared" si="71"/>
        <v/>
      </c>
      <c r="J279" s="125" t="str">
        <f t="shared" si="72"/>
        <v/>
      </c>
      <c r="K279" s="124" t="str">
        <f t="shared" si="73"/>
        <v/>
      </c>
      <c r="L279" s="124" t="str">
        <f t="shared" si="74"/>
        <v/>
      </c>
      <c r="M279" s="124" t="str">
        <f t="shared" si="75"/>
        <v/>
      </c>
      <c r="N279" s="124" t="str">
        <f t="shared" si="76"/>
        <v/>
      </c>
      <c r="O279" s="124" t="str">
        <f t="shared" si="77"/>
        <v/>
      </c>
      <c r="P279" s="124" t="str">
        <f t="shared" si="78"/>
        <v/>
      </c>
      <c r="Q279" s="124" t="str">
        <f t="shared" si="79"/>
        <v/>
      </c>
      <c r="AA279" s="189">
        <f t="shared" si="80"/>
        <v>-1</v>
      </c>
      <c r="AB279" s="188">
        <f t="shared" si="81"/>
        <v>232</v>
      </c>
      <c r="AC279" s="191">
        <f t="shared" si="82"/>
        <v>-231</v>
      </c>
      <c r="AD279" s="191">
        <f t="shared" si="83"/>
        <v>-234</v>
      </c>
    </row>
    <row r="280" spans="1:30" x14ac:dyDescent="0.2">
      <c r="A280" s="239">
        <f t="shared" si="84"/>
        <v>-217</v>
      </c>
      <c r="B280" s="181">
        <f t="shared" si="64"/>
        <v>-5511.7999999999993</v>
      </c>
      <c r="C280" s="229" t="str">
        <f t="shared" si="65"/>
        <v/>
      </c>
      <c r="D280" s="126" t="str">
        <f t="shared" si="66"/>
        <v/>
      </c>
      <c r="E280" s="229" t="str">
        <f t="shared" si="67"/>
        <v/>
      </c>
      <c r="F280" s="229" t="str">
        <f t="shared" si="68"/>
        <v/>
      </c>
      <c r="G280" s="124" t="str">
        <f t="shared" si="69"/>
        <v/>
      </c>
      <c r="H280" s="125" t="str">
        <f t="shared" si="70"/>
        <v/>
      </c>
      <c r="I280" s="125" t="str">
        <f t="shared" si="71"/>
        <v/>
      </c>
      <c r="J280" s="125" t="str">
        <f t="shared" si="72"/>
        <v/>
      </c>
      <c r="K280" s="124" t="str">
        <f t="shared" si="73"/>
        <v/>
      </c>
      <c r="L280" s="124" t="str">
        <f t="shared" si="74"/>
        <v/>
      </c>
      <c r="M280" s="124" t="str">
        <f t="shared" si="75"/>
        <v/>
      </c>
      <c r="N280" s="124" t="str">
        <f t="shared" si="76"/>
        <v/>
      </c>
      <c r="O280" s="124" t="str">
        <f t="shared" si="77"/>
        <v/>
      </c>
      <c r="P280" s="124" t="str">
        <f t="shared" si="78"/>
        <v/>
      </c>
      <c r="Q280" s="124" t="str">
        <f t="shared" si="79"/>
        <v/>
      </c>
      <c r="AA280" s="189">
        <f t="shared" si="80"/>
        <v>-1</v>
      </c>
      <c r="AB280" s="188">
        <f t="shared" si="81"/>
        <v>233</v>
      </c>
      <c r="AC280" s="191">
        <f t="shared" si="82"/>
        <v>-232</v>
      </c>
      <c r="AD280" s="191">
        <f t="shared" si="83"/>
        <v>-235</v>
      </c>
    </row>
    <row r="281" spans="1:30" x14ac:dyDescent="0.2">
      <c r="A281" s="239">
        <f t="shared" si="84"/>
        <v>-218</v>
      </c>
      <c r="B281" s="181">
        <f t="shared" si="64"/>
        <v>-5537.2</v>
      </c>
      <c r="C281" s="229" t="str">
        <f t="shared" si="65"/>
        <v/>
      </c>
      <c r="D281" s="126" t="str">
        <f t="shared" si="66"/>
        <v/>
      </c>
      <c r="E281" s="229" t="str">
        <f t="shared" si="67"/>
        <v/>
      </c>
      <c r="F281" s="229" t="str">
        <f t="shared" si="68"/>
        <v/>
      </c>
      <c r="G281" s="124" t="str">
        <f t="shared" si="69"/>
        <v/>
      </c>
      <c r="H281" s="125" t="str">
        <f t="shared" si="70"/>
        <v/>
      </c>
      <c r="I281" s="125" t="str">
        <f t="shared" si="71"/>
        <v/>
      </c>
      <c r="J281" s="125" t="str">
        <f t="shared" si="72"/>
        <v/>
      </c>
      <c r="K281" s="124" t="str">
        <f t="shared" si="73"/>
        <v/>
      </c>
      <c r="L281" s="124" t="str">
        <f t="shared" si="74"/>
        <v/>
      </c>
      <c r="M281" s="124" t="str">
        <f t="shared" si="75"/>
        <v/>
      </c>
      <c r="N281" s="124" t="str">
        <f t="shared" si="76"/>
        <v/>
      </c>
      <c r="O281" s="124" t="str">
        <f t="shared" si="77"/>
        <v/>
      </c>
      <c r="P281" s="124" t="str">
        <f t="shared" si="78"/>
        <v/>
      </c>
      <c r="Q281" s="124" t="str">
        <f t="shared" si="79"/>
        <v/>
      </c>
      <c r="AA281" s="189">
        <f t="shared" si="80"/>
        <v>-1</v>
      </c>
      <c r="AB281" s="188">
        <f t="shared" si="81"/>
        <v>234</v>
      </c>
      <c r="AC281" s="191">
        <f t="shared" si="82"/>
        <v>-233</v>
      </c>
      <c r="AD281" s="191">
        <f t="shared" si="83"/>
        <v>-236</v>
      </c>
    </row>
    <row r="282" spans="1:30" x14ac:dyDescent="0.2">
      <c r="A282" s="239">
        <f t="shared" si="84"/>
        <v>-219</v>
      </c>
      <c r="B282" s="181">
        <f t="shared" si="64"/>
        <v>-5562.5999999999995</v>
      </c>
      <c r="C282" s="229" t="str">
        <f t="shared" si="65"/>
        <v/>
      </c>
      <c r="D282" s="126" t="str">
        <f t="shared" si="66"/>
        <v/>
      </c>
      <c r="E282" s="229" t="str">
        <f t="shared" si="67"/>
        <v/>
      </c>
      <c r="F282" s="229" t="str">
        <f t="shared" si="68"/>
        <v/>
      </c>
      <c r="G282" s="124" t="str">
        <f t="shared" si="69"/>
        <v/>
      </c>
      <c r="H282" s="125" t="str">
        <f t="shared" si="70"/>
        <v/>
      </c>
      <c r="I282" s="125" t="str">
        <f t="shared" si="71"/>
        <v/>
      </c>
      <c r="J282" s="125" t="str">
        <f t="shared" si="72"/>
        <v/>
      </c>
      <c r="K282" s="124" t="str">
        <f t="shared" si="73"/>
        <v/>
      </c>
      <c r="L282" s="124" t="str">
        <f t="shared" si="74"/>
        <v/>
      </c>
      <c r="M282" s="124" t="str">
        <f t="shared" si="75"/>
        <v/>
      </c>
      <c r="N282" s="124" t="str">
        <f t="shared" si="76"/>
        <v/>
      </c>
      <c r="O282" s="124" t="str">
        <f t="shared" si="77"/>
        <v/>
      </c>
      <c r="P282" s="124" t="str">
        <f t="shared" si="78"/>
        <v/>
      </c>
      <c r="Q282" s="124" t="str">
        <f t="shared" si="79"/>
        <v/>
      </c>
      <c r="AA282" s="189">
        <f t="shared" si="80"/>
        <v>-1</v>
      </c>
      <c r="AB282" s="188">
        <f t="shared" si="81"/>
        <v>235</v>
      </c>
      <c r="AC282" s="191">
        <f t="shared" si="82"/>
        <v>-234</v>
      </c>
      <c r="AD282" s="191">
        <f t="shared" si="83"/>
        <v>-237</v>
      </c>
    </row>
    <row r="283" spans="1:30" x14ac:dyDescent="0.2">
      <c r="A283" s="239">
        <f t="shared" si="84"/>
        <v>-220</v>
      </c>
      <c r="B283" s="181">
        <f t="shared" si="64"/>
        <v>-5588</v>
      </c>
      <c r="C283" s="229" t="str">
        <f t="shared" si="65"/>
        <v/>
      </c>
      <c r="D283" s="126" t="str">
        <f t="shared" si="66"/>
        <v/>
      </c>
      <c r="E283" s="229" t="str">
        <f t="shared" si="67"/>
        <v/>
      </c>
      <c r="F283" s="229" t="str">
        <f t="shared" si="68"/>
        <v/>
      </c>
      <c r="G283" s="124" t="str">
        <f t="shared" si="69"/>
        <v/>
      </c>
      <c r="H283" s="125" t="str">
        <f t="shared" si="70"/>
        <v/>
      </c>
      <c r="I283" s="125" t="str">
        <f t="shared" si="71"/>
        <v/>
      </c>
      <c r="J283" s="125" t="str">
        <f t="shared" si="72"/>
        <v/>
      </c>
      <c r="K283" s="124" t="str">
        <f t="shared" si="73"/>
        <v/>
      </c>
      <c r="L283" s="124" t="str">
        <f t="shared" si="74"/>
        <v/>
      </c>
      <c r="M283" s="124" t="str">
        <f t="shared" si="75"/>
        <v/>
      </c>
      <c r="N283" s="124" t="str">
        <f t="shared" si="76"/>
        <v/>
      </c>
      <c r="O283" s="124" t="str">
        <f t="shared" si="77"/>
        <v/>
      </c>
      <c r="P283" s="124" t="str">
        <f t="shared" si="78"/>
        <v/>
      </c>
      <c r="Q283" s="124" t="str">
        <f t="shared" si="79"/>
        <v/>
      </c>
      <c r="AA283" s="189">
        <f t="shared" si="80"/>
        <v>-1</v>
      </c>
      <c r="AB283" s="188">
        <f t="shared" si="81"/>
        <v>236</v>
      </c>
      <c r="AC283" s="191">
        <f t="shared" si="82"/>
        <v>-235</v>
      </c>
      <c r="AD283" s="191">
        <f t="shared" si="83"/>
        <v>-238</v>
      </c>
    </row>
    <row r="284" spans="1:30" x14ac:dyDescent="0.2">
      <c r="A284" s="239">
        <f t="shared" si="84"/>
        <v>-221</v>
      </c>
      <c r="B284" s="181">
        <f t="shared" si="64"/>
        <v>-5613.4</v>
      </c>
      <c r="C284" s="229" t="str">
        <f t="shared" si="65"/>
        <v/>
      </c>
      <c r="D284" s="126" t="str">
        <f t="shared" si="66"/>
        <v/>
      </c>
      <c r="E284" s="229" t="str">
        <f t="shared" si="67"/>
        <v/>
      </c>
      <c r="F284" s="229" t="str">
        <f t="shared" si="68"/>
        <v/>
      </c>
      <c r="G284" s="124" t="str">
        <f t="shared" si="69"/>
        <v/>
      </c>
      <c r="H284" s="125" t="str">
        <f t="shared" si="70"/>
        <v/>
      </c>
      <c r="I284" s="125" t="str">
        <f t="shared" si="71"/>
        <v/>
      </c>
      <c r="J284" s="125" t="str">
        <f t="shared" si="72"/>
        <v/>
      </c>
      <c r="K284" s="124" t="str">
        <f t="shared" si="73"/>
        <v/>
      </c>
      <c r="L284" s="124" t="str">
        <f t="shared" si="74"/>
        <v/>
      </c>
      <c r="M284" s="124" t="str">
        <f t="shared" si="75"/>
        <v/>
      </c>
      <c r="N284" s="124" t="str">
        <f t="shared" si="76"/>
        <v/>
      </c>
      <c r="O284" s="124" t="str">
        <f t="shared" si="77"/>
        <v/>
      </c>
      <c r="P284" s="124" t="str">
        <f t="shared" si="78"/>
        <v/>
      </c>
      <c r="Q284" s="124" t="str">
        <f t="shared" si="79"/>
        <v/>
      </c>
      <c r="AA284" s="189">
        <f t="shared" si="80"/>
        <v>-1</v>
      </c>
      <c r="AB284" s="188">
        <f t="shared" si="81"/>
        <v>237</v>
      </c>
      <c r="AC284" s="191">
        <f t="shared" si="82"/>
        <v>-236</v>
      </c>
      <c r="AD284" s="191">
        <f t="shared" si="83"/>
        <v>-239</v>
      </c>
    </row>
    <row r="285" spans="1:30" x14ac:dyDescent="0.2">
      <c r="A285" s="239">
        <f t="shared" si="84"/>
        <v>-222</v>
      </c>
      <c r="B285" s="181">
        <f t="shared" ref="B285:B331" si="85">A285*25.4</f>
        <v>-5638.7999999999993</v>
      </c>
      <c r="C285" s="229" t="str">
        <f t="shared" si="65"/>
        <v/>
      </c>
      <c r="D285" s="126" t="str">
        <f t="shared" si="66"/>
        <v/>
      </c>
      <c r="E285" s="229" t="str">
        <f t="shared" si="67"/>
        <v/>
      </c>
      <c r="F285" s="229" t="str">
        <f t="shared" si="68"/>
        <v/>
      </c>
      <c r="G285" s="124" t="str">
        <f t="shared" si="69"/>
        <v/>
      </c>
      <c r="H285" s="125" t="str">
        <f t="shared" si="70"/>
        <v/>
      </c>
      <c r="I285" s="125" t="str">
        <f t="shared" si="71"/>
        <v/>
      </c>
      <c r="J285" s="125" t="str">
        <f t="shared" si="72"/>
        <v/>
      </c>
      <c r="K285" s="124" t="str">
        <f t="shared" si="73"/>
        <v/>
      </c>
      <c r="L285" s="124" t="str">
        <f t="shared" si="74"/>
        <v/>
      </c>
      <c r="M285" s="124" t="str">
        <f t="shared" si="75"/>
        <v/>
      </c>
      <c r="N285" s="124" t="str">
        <f t="shared" si="76"/>
        <v/>
      </c>
      <c r="O285" s="124" t="str">
        <f t="shared" si="77"/>
        <v/>
      </c>
      <c r="P285" s="124" t="str">
        <f t="shared" si="78"/>
        <v/>
      </c>
      <c r="Q285" s="124" t="str">
        <f t="shared" si="79"/>
        <v/>
      </c>
      <c r="AA285" s="189">
        <f t="shared" si="80"/>
        <v>-1</v>
      </c>
      <c r="AB285" s="188">
        <f t="shared" si="81"/>
        <v>238</v>
      </c>
      <c r="AC285" s="191">
        <f t="shared" si="82"/>
        <v>-237</v>
      </c>
      <c r="AD285" s="191">
        <f t="shared" si="83"/>
        <v>-240</v>
      </c>
    </row>
    <row r="286" spans="1:30" x14ac:dyDescent="0.2">
      <c r="A286" s="239">
        <f t="shared" si="84"/>
        <v>-223</v>
      </c>
      <c r="B286" s="181">
        <f t="shared" si="85"/>
        <v>-5664.2</v>
      </c>
      <c r="C286" s="229" t="str">
        <f t="shared" ref="C286:C331" si="86">IF(A286&lt;0,"",D286*0.0283168)</f>
        <v/>
      </c>
      <c r="D286" s="126" t="str">
        <f t="shared" ref="D286:D331" si="87">IF(A286&lt;0,"",IF(AA293&gt;=1,LOOKUP(AA293,AG$49:AG$61,AF$49:AF$61),0))</f>
        <v/>
      </c>
      <c r="E286" s="229" t="str">
        <f t="shared" ref="E286:E331" si="88">IF(A286=0,0,IF(A286&lt;0,"",F286*0.0283168))</f>
        <v/>
      </c>
      <c r="F286" s="229" t="str">
        <f t="shared" ref="F286:F331" si="89">IF(A286&lt;0,"",IF(AA293&gt;=6,LOOKUP(AA293,AG$54:AG$61,AH$54:AH$61),0))</f>
        <v/>
      </c>
      <c r="G286" s="124" t="str">
        <f t="shared" ref="G286:G331" si="90">IF(A286=0,0,IF(A286&lt;0,"",H286*0.0283168))</f>
        <v/>
      </c>
      <c r="H286" s="125" t="str">
        <f t="shared" ref="H286:H331" si="91">IF(A286=0,0,IF(A286&lt;0,"",D286*$W$48))</f>
        <v/>
      </c>
      <c r="I286" s="125" t="str">
        <f t="shared" ref="I286:I331" si="92">IF(A286=0,0,IF(A286&lt;0,"",J286*0.0283168))</f>
        <v/>
      </c>
      <c r="J286" s="125" t="str">
        <f t="shared" ref="J286:J331" si="93">IF(A286=0,0,IF(A286&lt;0,"",F286*$W$49))</f>
        <v/>
      </c>
      <c r="K286" s="124" t="str">
        <f t="shared" ref="K286:K331" si="94">IF(A286=0,0,IF(A286&lt;0,"",L286*0.0283168))</f>
        <v/>
      </c>
      <c r="L286" s="124" t="str">
        <f t="shared" ref="L286:L331" si="95">IF(A286=0,0,IF(A286&lt;0,"",IF(D286=0.0001,((W$37*0.5/12)-H286)*X$56,((W$37*1/12)-H286)*X$56)))</f>
        <v/>
      </c>
      <c r="M286" s="124" t="str">
        <f t="shared" ref="M286:M331" si="96">IF(A286=0,0,IF(A286&lt;0,"",N286*0.0283168))</f>
        <v/>
      </c>
      <c r="N286" s="124" t="str">
        <f t="shared" ref="N286:N331" si="97">IF(A286=0,0,IF(A286&lt;0,"",H286+L286+J286))</f>
        <v/>
      </c>
      <c r="O286" s="124" t="str">
        <f t="shared" ref="O286:O331" si="98">IF(A286=0,0,IF(A286&lt;0,"",P286*0.0283168))</f>
        <v/>
      </c>
      <c r="P286" s="124" t="str">
        <f t="shared" ref="P286:P331" si="99">IF(A286=0,0,IF(A286&lt;0,"",IF(A286=1,L286,N286+P287)))</f>
        <v/>
      </c>
      <c r="Q286" s="124" t="str">
        <f t="shared" ref="Q286:Q331" si="100">IF(A286&lt;0,"",I$23+B286/1000)</f>
        <v/>
      </c>
      <c r="AA286" s="189">
        <f t="shared" si="80"/>
        <v>-1</v>
      </c>
      <c r="AB286" s="188">
        <f t="shared" si="81"/>
        <v>239</v>
      </c>
      <c r="AC286" s="191">
        <f t="shared" si="82"/>
        <v>-238</v>
      </c>
      <c r="AD286" s="191">
        <f t="shared" si="83"/>
        <v>-241</v>
      </c>
    </row>
    <row r="287" spans="1:30" x14ac:dyDescent="0.2">
      <c r="A287" s="239">
        <f t="shared" si="84"/>
        <v>-224</v>
      </c>
      <c r="B287" s="181">
        <f t="shared" si="85"/>
        <v>-5689.5999999999995</v>
      </c>
      <c r="C287" s="229" t="str">
        <f t="shared" si="86"/>
        <v/>
      </c>
      <c r="D287" s="126" t="str">
        <f t="shared" si="87"/>
        <v/>
      </c>
      <c r="E287" s="229" t="str">
        <f t="shared" si="88"/>
        <v/>
      </c>
      <c r="F287" s="229" t="str">
        <f t="shared" si="89"/>
        <v/>
      </c>
      <c r="G287" s="124" t="str">
        <f t="shared" si="90"/>
        <v/>
      </c>
      <c r="H287" s="125" t="str">
        <f t="shared" si="91"/>
        <v/>
      </c>
      <c r="I287" s="125" t="str">
        <f t="shared" si="92"/>
        <v/>
      </c>
      <c r="J287" s="125" t="str">
        <f t="shared" si="93"/>
        <v/>
      </c>
      <c r="K287" s="124" t="str">
        <f t="shared" si="94"/>
        <v/>
      </c>
      <c r="L287" s="124" t="str">
        <f t="shared" si="95"/>
        <v/>
      </c>
      <c r="M287" s="124" t="str">
        <f t="shared" si="96"/>
        <v/>
      </c>
      <c r="N287" s="124" t="str">
        <f t="shared" si="97"/>
        <v/>
      </c>
      <c r="O287" s="124" t="str">
        <f t="shared" si="98"/>
        <v/>
      </c>
      <c r="P287" s="124" t="str">
        <f t="shared" si="99"/>
        <v/>
      </c>
      <c r="Q287" s="124" t="str">
        <f t="shared" si="100"/>
        <v/>
      </c>
      <c r="AA287" s="189">
        <f t="shared" si="80"/>
        <v>-1</v>
      </c>
      <c r="AB287" s="188">
        <f t="shared" si="81"/>
        <v>240</v>
      </c>
      <c r="AC287" s="191">
        <f t="shared" si="82"/>
        <v>-239</v>
      </c>
      <c r="AD287" s="191">
        <f t="shared" si="83"/>
        <v>-242</v>
      </c>
    </row>
    <row r="288" spans="1:30" x14ac:dyDescent="0.2">
      <c r="A288" s="239">
        <f t="shared" si="84"/>
        <v>-225</v>
      </c>
      <c r="B288" s="181">
        <f t="shared" si="85"/>
        <v>-5715</v>
      </c>
      <c r="C288" s="229" t="str">
        <f t="shared" si="86"/>
        <v/>
      </c>
      <c r="D288" s="126" t="str">
        <f t="shared" si="87"/>
        <v/>
      </c>
      <c r="E288" s="229" t="str">
        <f t="shared" si="88"/>
        <v/>
      </c>
      <c r="F288" s="229" t="str">
        <f t="shared" si="89"/>
        <v/>
      </c>
      <c r="G288" s="124" t="str">
        <f t="shared" si="90"/>
        <v/>
      </c>
      <c r="H288" s="125" t="str">
        <f t="shared" si="91"/>
        <v/>
      </c>
      <c r="I288" s="125" t="str">
        <f t="shared" si="92"/>
        <v/>
      </c>
      <c r="J288" s="125" t="str">
        <f t="shared" si="93"/>
        <v/>
      </c>
      <c r="K288" s="124" t="str">
        <f t="shared" si="94"/>
        <v/>
      </c>
      <c r="L288" s="124" t="str">
        <f t="shared" si="95"/>
        <v/>
      </c>
      <c r="M288" s="124" t="str">
        <f t="shared" si="96"/>
        <v/>
      </c>
      <c r="N288" s="124" t="str">
        <f t="shared" si="97"/>
        <v/>
      </c>
      <c r="O288" s="124" t="str">
        <f t="shared" si="98"/>
        <v/>
      </c>
      <c r="P288" s="124" t="str">
        <f t="shared" si="99"/>
        <v/>
      </c>
      <c r="Q288" s="124" t="str">
        <f t="shared" si="100"/>
        <v/>
      </c>
      <c r="AA288" s="189">
        <f t="shared" si="80"/>
        <v>-1</v>
      </c>
      <c r="AB288" s="188">
        <f t="shared" si="81"/>
        <v>241</v>
      </c>
      <c r="AC288" s="191">
        <f t="shared" si="82"/>
        <v>-240</v>
      </c>
      <c r="AD288" s="191">
        <f t="shared" si="83"/>
        <v>-243</v>
      </c>
    </row>
    <row r="289" spans="1:30" x14ac:dyDescent="0.2">
      <c r="A289" s="239">
        <f t="shared" si="84"/>
        <v>-226</v>
      </c>
      <c r="B289" s="181">
        <f t="shared" si="85"/>
        <v>-5740.4</v>
      </c>
      <c r="C289" s="229" t="str">
        <f t="shared" si="86"/>
        <v/>
      </c>
      <c r="D289" s="126" t="str">
        <f t="shared" si="87"/>
        <v/>
      </c>
      <c r="E289" s="229" t="str">
        <f t="shared" si="88"/>
        <v/>
      </c>
      <c r="F289" s="229" t="str">
        <f t="shared" si="89"/>
        <v/>
      </c>
      <c r="G289" s="124" t="str">
        <f t="shared" si="90"/>
        <v/>
      </c>
      <c r="H289" s="125" t="str">
        <f t="shared" si="91"/>
        <v/>
      </c>
      <c r="I289" s="125" t="str">
        <f t="shared" si="92"/>
        <v/>
      </c>
      <c r="J289" s="125" t="str">
        <f t="shared" si="93"/>
        <v/>
      </c>
      <c r="K289" s="124" t="str">
        <f t="shared" si="94"/>
        <v/>
      </c>
      <c r="L289" s="124" t="str">
        <f t="shared" si="95"/>
        <v/>
      </c>
      <c r="M289" s="124" t="str">
        <f t="shared" si="96"/>
        <v/>
      </c>
      <c r="N289" s="124" t="str">
        <f t="shared" si="97"/>
        <v/>
      </c>
      <c r="O289" s="124" t="str">
        <f t="shared" si="98"/>
        <v/>
      </c>
      <c r="P289" s="124" t="str">
        <f t="shared" si="99"/>
        <v/>
      </c>
      <c r="Q289" s="124" t="str">
        <f t="shared" si="100"/>
        <v/>
      </c>
      <c r="AA289" s="189">
        <f t="shared" si="80"/>
        <v>-1</v>
      </c>
      <c r="AB289" s="188">
        <f t="shared" si="81"/>
        <v>242</v>
      </c>
      <c r="AC289" s="191">
        <f t="shared" si="82"/>
        <v>-241</v>
      </c>
      <c r="AD289" s="191">
        <f t="shared" si="83"/>
        <v>-244</v>
      </c>
    </row>
    <row r="290" spans="1:30" x14ac:dyDescent="0.2">
      <c r="A290" s="239">
        <f t="shared" si="84"/>
        <v>-227</v>
      </c>
      <c r="B290" s="181">
        <f t="shared" si="85"/>
        <v>-5765.7999999999993</v>
      </c>
      <c r="C290" s="229" t="str">
        <f t="shared" si="86"/>
        <v/>
      </c>
      <c r="D290" s="126" t="str">
        <f t="shared" si="87"/>
        <v/>
      </c>
      <c r="E290" s="229" t="str">
        <f t="shared" si="88"/>
        <v/>
      </c>
      <c r="F290" s="229" t="str">
        <f t="shared" si="89"/>
        <v/>
      </c>
      <c r="G290" s="124" t="str">
        <f t="shared" si="90"/>
        <v/>
      </c>
      <c r="H290" s="125" t="str">
        <f t="shared" si="91"/>
        <v/>
      </c>
      <c r="I290" s="125" t="str">
        <f t="shared" si="92"/>
        <v/>
      </c>
      <c r="J290" s="125" t="str">
        <f t="shared" si="93"/>
        <v/>
      </c>
      <c r="K290" s="124" t="str">
        <f t="shared" si="94"/>
        <v/>
      </c>
      <c r="L290" s="124" t="str">
        <f t="shared" si="95"/>
        <v/>
      </c>
      <c r="M290" s="124" t="str">
        <f t="shared" si="96"/>
        <v/>
      </c>
      <c r="N290" s="124" t="str">
        <f t="shared" si="97"/>
        <v/>
      </c>
      <c r="O290" s="124" t="str">
        <f t="shared" si="98"/>
        <v/>
      </c>
      <c r="P290" s="124" t="str">
        <f t="shared" si="99"/>
        <v/>
      </c>
      <c r="Q290" s="124" t="str">
        <f t="shared" si="100"/>
        <v/>
      </c>
      <c r="AA290" s="189">
        <f t="shared" si="80"/>
        <v>-1</v>
      </c>
      <c r="AB290" s="188">
        <f t="shared" si="81"/>
        <v>243</v>
      </c>
      <c r="AC290" s="191">
        <f t="shared" si="82"/>
        <v>-242</v>
      </c>
      <c r="AD290" s="191">
        <f t="shared" si="83"/>
        <v>-245</v>
      </c>
    </row>
    <row r="291" spans="1:30" x14ac:dyDescent="0.2">
      <c r="A291" s="239">
        <f t="shared" si="84"/>
        <v>-228</v>
      </c>
      <c r="B291" s="181">
        <f t="shared" si="85"/>
        <v>-5791.2</v>
      </c>
      <c r="C291" s="229" t="str">
        <f t="shared" si="86"/>
        <v/>
      </c>
      <c r="D291" s="126" t="str">
        <f t="shared" si="87"/>
        <v/>
      </c>
      <c r="E291" s="229" t="str">
        <f t="shared" si="88"/>
        <v/>
      </c>
      <c r="F291" s="229" t="str">
        <f t="shared" si="89"/>
        <v/>
      </c>
      <c r="G291" s="124" t="str">
        <f t="shared" si="90"/>
        <v/>
      </c>
      <c r="H291" s="125" t="str">
        <f t="shared" si="91"/>
        <v/>
      </c>
      <c r="I291" s="125" t="str">
        <f t="shared" si="92"/>
        <v/>
      </c>
      <c r="J291" s="125" t="str">
        <f t="shared" si="93"/>
        <v/>
      </c>
      <c r="K291" s="124" t="str">
        <f t="shared" si="94"/>
        <v/>
      </c>
      <c r="L291" s="124" t="str">
        <f t="shared" si="95"/>
        <v/>
      </c>
      <c r="M291" s="124" t="str">
        <f t="shared" si="96"/>
        <v/>
      </c>
      <c r="N291" s="124" t="str">
        <f t="shared" si="97"/>
        <v/>
      </c>
      <c r="O291" s="124" t="str">
        <f t="shared" si="98"/>
        <v/>
      </c>
      <c r="P291" s="124" t="str">
        <f t="shared" si="99"/>
        <v/>
      </c>
      <c r="Q291" s="124" t="str">
        <f t="shared" si="100"/>
        <v/>
      </c>
      <c r="AA291" s="189">
        <f t="shared" si="80"/>
        <v>-1</v>
      </c>
      <c r="AB291" s="188">
        <f t="shared" si="81"/>
        <v>244</v>
      </c>
      <c r="AC291" s="191">
        <f t="shared" si="82"/>
        <v>-243</v>
      </c>
      <c r="AD291" s="191">
        <f t="shared" si="83"/>
        <v>-246</v>
      </c>
    </row>
    <row r="292" spans="1:30" x14ac:dyDescent="0.2">
      <c r="A292" s="239">
        <f t="shared" si="84"/>
        <v>-229</v>
      </c>
      <c r="B292" s="181">
        <f t="shared" si="85"/>
        <v>-5816.5999999999995</v>
      </c>
      <c r="C292" s="229" t="str">
        <f t="shared" si="86"/>
        <v/>
      </c>
      <c r="D292" s="126" t="str">
        <f t="shared" si="87"/>
        <v/>
      </c>
      <c r="E292" s="229" t="str">
        <f t="shared" si="88"/>
        <v/>
      </c>
      <c r="F292" s="229" t="str">
        <f t="shared" si="89"/>
        <v/>
      </c>
      <c r="G292" s="124" t="str">
        <f t="shared" si="90"/>
        <v/>
      </c>
      <c r="H292" s="125" t="str">
        <f t="shared" si="91"/>
        <v/>
      </c>
      <c r="I292" s="125" t="str">
        <f t="shared" si="92"/>
        <v/>
      </c>
      <c r="J292" s="125" t="str">
        <f t="shared" si="93"/>
        <v/>
      </c>
      <c r="K292" s="124" t="str">
        <f t="shared" si="94"/>
        <v/>
      </c>
      <c r="L292" s="124" t="str">
        <f t="shared" si="95"/>
        <v/>
      </c>
      <c r="M292" s="124" t="str">
        <f t="shared" si="96"/>
        <v/>
      </c>
      <c r="N292" s="124" t="str">
        <f t="shared" si="97"/>
        <v/>
      </c>
      <c r="O292" s="124" t="str">
        <f t="shared" si="98"/>
        <v/>
      </c>
      <c r="P292" s="124" t="str">
        <f t="shared" si="99"/>
        <v/>
      </c>
      <c r="Q292" s="124" t="str">
        <f t="shared" si="100"/>
        <v/>
      </c>
      <c r="AA292" s="189">
        <f t="shared" ref="AA292:AA335" si="101">IF(AND(AA291&gt;=1,AA291&lt;12),AA291+1,IF(AC292=0,1,IF(AA291=12,AA291+0.5,-1)))</f>
        <v>-1</v>
      </c>
      <c r="AB292" s="188">
        <f t="shared" ref="AB292:AB335" si="102">IF(AB291&gt;=1,AB291+1,IF(AC292=0,1,-1))</f>
        <v>245</v>
      </c>
      <c r="AC292" s="191">
        <f t="shared" si="82"/>
        <v>-244</v>
      </c>
      <c r="AD292" s="191">
        <f t="shared" si="83"/>
        <v>-247</v>
      </c>
    </row>
    <row r="293" spans="1:30" x14ac:dyDescent="0.2">
      <c r="A293" s="239">
        <f t="shared" si="84"/>
        <v>-230</v>
      </c>
      <c r="B293" s="181">
        <f t="shared" si="85"/>
        <v>-5842</v>
      </c>
      <c r="C293" s="229" t="str">
        <f t="shared" si="86"/>
        <v/>
      </c>
      <c r="D293" s="126" t="str">
        <f t="shared" si="87"/>
        <v/>
      </c>
      <c r="E293" s="229" t="str">
        <f t="shared" si="88"/>
        <v/>
      </c>
      <c r="F293" s="229" t="str">
        <f t="shared" si="89"/>
        <v/>
      </c>
      <c r="G293" s="124" t="str">
        <f t="shared" si="90"/>
        <v/>
      </c>
      <c r="H293" s="125" t="str">
        <f t="shared" si="91"/>
        <v/>
      </c>
      <c r="I293" s="125" t="str">
        <f t="shared" si="92"/>
        <v/>
      </c>
      <c r="J293" s="125" t="str">
        <f t="shared" si="93"/>
        <v/>
      </c>
      <c r="K293" s="124" t="str">
        <f t="shared" si="94"/>
        <v/>
      </c>
      <c r="L293" s="124" t="str">
        <f t="shared" si="95"/>
        <v/>
      </c>
      <c r="M293" s="124" t="str">
        <f t="shared" si="96"/>
        <v/>
      </c>
      <c r="N293" s="124" t="str">
        <f t="shared" si="97"/>
        <v/>
      </c>
      <c r="O293" s="124" t="str">
        <f t="shared" si="98"/>
        <v/>
      </c>
      <c r="P293" s="124" t="str">
        <f t="shared" si="99"/>
        <v/>
      </c>
      <c r="Q293" s="124" t="str">
        <f t="shared" si="100"/>
        <v/>
      </c>
      <c r="AA293" s="189">
        <f t="shared" si="101"/>
        <v>-1</v>
      </c>
      <c r="AB293" s="188">
        <f t="shared" si="102"/>
        <v>246</v>
      </c>
      <c r="AC293" s="191">
        <f t="shared" ref="AC293:AC335" si="103">AC292-1</f>
        <v>-245</v>
      </c>
      <c r="AD293" s="191">
        <f t="shared" ref="AD293:AD335" si="104">AD292-1</f>
        <v>-248</v>
      </c>
    </row>
    <row r="294" spans="1:30" x14ac:dyDescent="0.2">
      <c r="A294" s="239">
        <f t="shared" si="84"/>
        <v>-231</v>
      </c>
      <c r="B294" s="181">
        <f t="shared" si="85"/>
        <v>-5867.4</v>
      </c>
      <c r="C294" s="229" t="str">
        <f t="shared" si="86"/>
        <v/>
      </c>
      <c r="D294" s="126" t="str">
        <f t="shared" si="87"/>
        <v/>
      </c>
      <c r="E294" s="229" t="str">
        <f t="shared" si="88"/>
        <v/>
      </c>
      <c r="F294" s="229" t="str">
        <f t="shared" si="89"/>
        <v/>
      </c>
      <c r="G294" s="124" t="str">
        <f t="shared" si="90"/>
        <v/>
      </c>
      <c r="H294" s="125" t="str">
        <f t="shared" si="91"/>
        <v/>
      </c>
      <c r="I294" s="125" t="str">
        <f t="shared" si="92"/>
        <v/>
      </c>
      <c r="J294" s="125" t="str">
        <f t="shared" si="93"/>
        <v/>
      </c>
      <c r="K294" s="124" t="str">
        <f t="shared" si="94"/>
        <v/>
      </c>
      <c r="L294" s="124" t="str">
        <f t="shared" si="95"/>
        <v/>
      </c>
      <c r="M294" s="124" t="str">
        <f t="shared" si="96"/>
        <v/>
      </c>
      <c r="N294" s="124" t="str">
        <f t="shared" si="97"/>
        <v/>
      </c>
      <c r="O294" s="124" t="str">
        <f t="shared" si="98"/>
        <v/>
      </c>
      <c r="P294" s="124" t="str">
        <f t="shared" si="99"/>
        <v/>
      </c>
      <c r="Q294" s="124" t="str">
        <f t="shared" si="100"/>
        <v/>
      </c>
      <c r="AA294" s="189">
        <f t="shared" si="101"/>
        <v>-1</v>
      </c>
      <c r="AB294" s="188">
        <f t="shared" si="102"/>
        <v>247</v>
      </c>
      <c r="AC294" s="191">
        <f t="shared" si="103"/>
        <v>-246</v>
      </c>
      <c r="AD294" s="191">
        <f t="shared" si="104"/>
        <v>-249</v>
      </c>
    </row>
    <row r="295" spans="1:30" x14ac:dyDescent="0.2">
      <c r="A295" s="239">
        <f t="shared" si="84"/>
        <v>-232</v>
      </c>
      <c r="B295" s="181">
        <f t="shared" si="85"/>
        <v>-5892.7999999999993</v>
      </c>
      <c r="C295" s="229" t="str">
        <f t="shared" si="86"/>
        <v/>
      </c>
      <c r="D295" s="126" t="str">
        <f t="shared" si="87"/>
        <v/>
      </c>
      <c r="E295" s="229" t="str">
        <f t="shared" si="88"/>
        <v/>
      </c>
      <c r="F295" s="229" t="str">
        <f t="shared" si="89"/>
        <v/>
      </c>
      <c r="G295" s="124" t="str">
        <f t="shared" si="90"/>
        <v/>
      </c>
      <c r="H295" s="125" t="str">
        <f t="shared" si="91"/>
        <v/>
      </c>
      <c r="I295" s="125" t="str">
        <f t="shared" si="92"/>
        <v/>
      </c>
      <c r="J295" s="125" t="str">
        <f t="shared" si="93"/>
        <v/>
      </c>
      <c r="K295" s="124" t="str">
        <f t="shared" si="94"/>
        <v/>
      </c>
      <c r="L295" s="124" t="str">
        <f t="shared" si="95"/>
        <v/>
      </c>
      <c r="M295" s="124" t="str">
        <f t="shared" si="96"/>
        <v/>
      </c>
      <c r="N295" s="124" t="str">
        <f t="shared" si="97"/>
        <v/>
      </c>
      <c r="O295" s="124" t="str">
        <f t="shared" si="98"/>
        <v/>
      </c>
      <c r="P295" s="124" t="str">
        <f t="shared" si="99"/>
        <v/>
      </c>
      <c r="Q295" s="124" t="str">
        <f t="shared" si="100"/>
        <v/>
      </c>
      <c r="AA295" s="189">
        <f t="shared" si="101"/>
        <v>-1</v>
      </c>
      <c r="AB295" s="188">
        <f t="shared" si="102"/>
        <v>248</v>
      </c>
      <c r="AC295" s="191">
        <f t="shared" si="103"/>
        <v>-247</v>
      </c>
      <c r="AD295" s="191">
        <f t="shared" si="104"/>
        <v>-250</v>
      </c>
    </row>
    <row r="296" spans="1:30" x14ac:dyDescent="0.2">
      <c r="A296" s="239">
        <f t="shared" si="84"/>
        <v>-233</v>
      </c>
      <c r="B296" s="181">
        <f t="shared" si="85"/>
        <v>-5918.2</v>
      </c>
      <c r="C296" s="229" t="str">
        <f t="shared" si="86"/>
        <v/>
      </c>
      <c r="D296" s="126" t="str">
        <f t="shared" si="87"/>
        <v/>
      </c>
      <c r="E296" s="229" t="str">
        <f t="shared" si="88"/>
        <v/>
      </c>
      <c r="F296" s="229" t="str">
        <f t="shared" si="89"/>
        <v/>
      </c>
      <c r="G296" s="124" t="str">
        <f t="shared" si="90"/>
        <v/>
      </c>
      <c r="H296" s="125" t="str">
        <f t="shared" si="91"/>
        <v/>
      </c>
      <c r="I296" s="125" t="str">
        <f t="shared" si="92"/>
        <v/>
      </c>
      <c r="J296" s="125" t="str">
        <f t="shared" si="93"/>
        <v/>
      </c>
      <c r="K296" s="124" t="str">
        <f t="shared" si="94"/>
        <v/>
      </c>
      <c r="L296" s="124" t="str">
        <f t="shared" si="95"/>
        <v/>
      </c>
      <c r="M296" s="124" t="str">
        <f t="shared" si="96"/>
        <v/>
      </c>
      <c r="N296" s="124" t="str">
        <f t="shared" si="97"/>
        <v/>
      </c>
      <c r="O296" s="124" t="str">
        <f t="shared" si="98"/>
        <v/>
      </c>
      <c r="P296" s="124" t="str">
        <f t="shared" si="99"/>
        <v/>
      </c>
      <c r="Q296" s="124" t="str">
        <f t="shared" si="100"/>
        <v/>
      </c>
      <c r="AA296" s="189">
        <f t="shared" si="101"/>
        <v>-1</v>
      </c>
      <c r="AB296" s="188">
        <f t="shared" si="102"/>
        <v>249</v>
      </c>
      <c r="AC296" s="191">
        <f t="shared" si="103"/>
        <v>-248</v>
      </c>
      <c r="AD296" s="191">
        <f t="shared" si="104"/>
        <v>-251</v>
      </c>
    </row>
    <row r="297" spans="1:30" x14ac:dyDescent="0.2">
      <c r="A297" s="239">
        <f t="shared" si="84"/>
        <v>-234</v>
      </c>
      <c r="B297" s="181">
        <f t="shared" si="85"/>
        <v>-5943.5999999999995</v>
      </c>
      <c r="C297" s="229" t="str">
        <f t="shared" si="86"/>
        <v/>
      </c>
      <c r="D297" s="126" t="str">
        <f t="shared" si="87"/>
        <v/>
      </c>
      <c r="E297" s="229" t="str">
        <f t="shared" si="88"/>
        <v/>
      </c>
      <c r="F297" s="229" t="str">
        <f t="shared" si="89"/>
        <v/>
      </c>
      <c r="G297" s="124" t="str">
        <f t="shared" si="90"/>
        <v/>
      </c>
      <c r="H297" s="125" t="str">
        <f t="shared" si="91"/>
        <v/>
      </c>
      <c r="I297" s="125" t="str">
        <f t="shared" si="92"/>
        <v/>
      </c>
      <c r="J297" s="125" t="str">
        <f t="shared" si="93"/>
        <v/>
      </c>
      <c r="K297" s="124" t="str">
        <f t="shared" si="94"/>
        <v/>
      </c>
      <c r="L297" s="124" t="str">
        <f t="shared" si="95"/>
        <v/>
      </c>
      <c r="M297" s="124" t="str">
        <f t="shared" si="96"/>
        <v/>
      </c>
      <c r="N297" s="124" t="str">
        <f t="shared" si="97"/>
        <v/>
      </c>
      <c r="O297" s="124" t="str">
        <f t="shared" si="98"/>
        <v/>
      </c>
      <c r="P297" s="124" t="str">
        <f t="shared" si="99"/>
        <v/>
      </c>
      <c r="Q297" s="124" t="str">
        <f t="shared" si="100"/>
        <v/>
      </c>
      <c r="AA297" s="189">
        <f t="shared" si="101"/>
        <v>-1</v>
      </c>
      <c r="AB297" s="188">
        <f t="shared" si="102"/>
        <v>250</v>
      </c>
      <c r="AC297" s="191">
        <f t="shared" si="103"/>
        <v>-249</v>
      </c>
      <c r="AD297" s="191">
        <f t="shared" si="104"/>
        <v>-252</v>
      </c>
    </row>
    <row r="298" spans="1:30" x14ac:dyDescent="0.2">
      <c r="A298" s="239">
        <f t="shared" si="84"/>
        <v>-235</v>
      </c>
      <c r="B298" s="181">
        <f t="shared" si="85"/>
        <v>-5969</v>
      </c>
      <c r="C298" s="229" t="str">
        <f t="shared" si="86"/>
        <v/>
      </c>
      <c r="D298" s="126" t="str">
        <f t="shared" si="87"/>
        <v/>
      </c>
      <c r="E298" s="229" t="str">
        <f t="shared" si="88"/>
        <v/>
      </c>
      <c r="F298" s="229" t="str">
        <f t="shared" si="89"/>
        <v/>
      </c>
      <c r="G298" s="124" t="str">
        <f t="shared" si="90"/>
        <v/>
      </c>
      <c r="H298" s="125" t="str">
        <f t="shared" si="91"/>
        <v/>
      </c>
      <c r="I298" s="125" t="str">
        <f t="shared" si="92"/>
        <v/>
      </c>
      <c r="J298" s="125" t="str">
        <f t="shared" si="93"/>
        <v/>
      </c>
      <c r="K298" s="124" t="str">
        <f t="shared" si="94"/>
        <v/>
      </c>
      <c r="L298" s="124" t="str">
        <f t="shared" si="95"/>
        <v/>
      </c>
      <c r="M298" s="124" t="str">
        <f t="shared" si="96"/>
        <v/>
      </c>
      <c r="N298" s="124" t="str">
        <f t="shared" si="97"/>
        <v/>
      </c>
      <c r="O298" s="124" t="str">
        <f t="shared" si="98"/>
        <v/>
      </c>
      <c r="P298" s="124" t="str">
        <f t="shared" si="99"/>
        <v/>
      </c>
      <c r="Q298" s="124" t="str">
        <f t="shared" si="100"/>
        <v/>
      </c>
      <c r="AA298" s="189">
        <f t="shared" si="101"/>
        <v>-1</v>
      </c>
      <c r="AB298" s="188">
        <f t="shared" si="102"/>
        <v>251</v>
      </c>
      <c r="AC298" s="191">
        <f t="shared" si="103"/>
        <v>-250</v>
      </c>
      <c r="AD298" s="191">
        <f t="shared" si="104"/>
        <v>-253</v>
      </c>
    </row>
    <row r="299" spans="1:30" x14ac:dyDescent="0.2">
      <c r="A299" s="239">
        <f t="shared" si="84"/>
        <v>-236</v>
      </c>
      <c r="B299" s="181">
        <f t="shared" si="85"/>
        <v>-5994.4</v>
      </c>
      <c r="C299" s="229" t="str">
        <f t="shared" si="86"/>
        <v/>
      </c>
      <c r="D299" s="126" t="str">
        <f t="shared" si="87"/>
        <v/>
      </c>
      <c r="E299" s="229" t="str">
        <f t="shared" si="88"/>
        <v/>
      </c>
      <c r="F299" s="229" t="str">
        <f t="shared" si="89"/>
        <v/>
      </c>
      <c r="G299" s="124" t="str">
        <f t="shared" si="90"/>
        <v/>
      </c>
      <c r="H299" s="125" t="str">
        <f t="shared" si="91"/>
        <v/>
      </c>
      <c r="I299" s="125" t="str">
        <f t="shared" si="92"/>
        <v/>
      </c>
      <c r="J299" s="125" t="str">
        <f t="shared" si="93"/>
        <v/>
      </c>
      <c r="K299" s="124" t="str">
        <f t="shared" si="94"/>
        <v/>
      </c>
      <c r="L299" s="124" t="str">
        <f t="shared" si="95"/>
        <v/>
      </c>
      <c r="M299" s="124" t="str">
        <f t="shared" si="96"/>
        <v/>
      </c>
      <c r="N299" s="124" t="str">
        <f t="shared" si="97"/>
        <v/>
      </c>
      <c r="O299" s="124" t="str">
        <f t="shared" si="98"/>
        <v/>
      </c>
      <c r="P299" s="124" t="str">
        <f t="shared" si="99"/>
        <v/>
      </c>
      <c r="Q299" s="124" t="str">
        <f t="shared" si="100"/>
        <v/>
      </c>
      <c r="AA299" s="189">
        <f t="shared" si="101"/>
        <v>-1</v>
      </c>
      <c r="AB299" s="188">
        <f t="shared" si="102"/>
        <v>252</v>
      </c>
      <c r="AC299" s="191">
        <f t="shared" si="103"/>
        <v>-251</v>
      </c>
      <c r="AD299" s="191">
        <f t="shared" si="104"/>
        <v>-254</v>
      </c>
    </row>
    <row r="300" spans="1:30" x14ac:dyDescent="0.2">
      <c r="A300" s="239">
        <f t="shared" si="84"/>
        <v>-237</v>
      </c>
      <c r="B300" s="181">
        <f t="shared" si="85"/>
        <v>-6019.7999999999993</v>
      </c>
      <c r="C300" s="229" t="str">
        <f t="shared" si="86"/>
        <v/>
      </c>
      <c r="D300" s="126" t="str">
        <f t="shared" si="87"/>
        <v/>
      </c>
      <c r="E300" s="229" t="str">
        <f t="shared" si="88"/>
        <v/>
      </c>
      <c r="F300" s="229" t="str">
        <f t="shared" si="89"/>
        <v/>
      </c>
      <c r="G300" s="124" t="str">
        <f t="shared" si="90"/>
        <v/>
      </c>
      <c r="H300" s="125" t="str">
        <f t="shared" si="91"/>
        <v/>
      </c>
      <c r="I300" s="125" t="str">
        <f t="shared" si="92"/>
        <v/>
      </c>
      <c r="J300" s="125" t="str">
        <f t="shared" si="93"/>
        <v/>
      </c>
      <c r="K300" s="124" t="str">
        <f t="shared" si="94"/>
        <v/>
      </c>
      <c r="L300" s="124" t="str">
        <f t="shared" si="95"/>
        <v/>
      </c>
      <c r="M300" s="124" t="str">
        <f t="shared" si="96"/>
        <v/>
      </c>
      <c r="N300" s="124" t="str">
        <f t="shared" si="97"/>
        <v/>
      </c>
      <c r="O300" s="124" t="str">
        <f t="shared" si="98"/>
        <v/>
      </c>
      <c r="P300" s="124" t="str">
        <f t="shared" si="99"/>
        <v/>
      </c>
      <c r="Q300" s="124" t="str">
        <f t="shared" si="100"/>
        <v/>
      </c>
      <c r="AA300" s="189">
        <f t="shared" si="101"/>
        <v>-1</v>
      </c>
      <c r="AB300" s="188">
        <f t="shared" si="102"/>
        <v>253</v>
      </c>
      <c r="AC300" s="191">
        <f t="shared" si="103"/>
        <v>-252</v>
      </c>
      <c r="AD300" s="191">
        <f t="shared" si="104"/>
        <v>-255</v>
      </c>
    </row>
    <row r="301" spans="1:30" x14ac:dyDescent="0.2">
      <c r="A301" s="239">
        <f t="shared" si="84"/>
        <v>-238</v>
      </c>
      <c r="B301" s="181">
        <f t="shared" si="85"/>
        <v>-6045.2</v>
      </c>
      <c r="C301" s="229" t="str">
        <f t="shared" si="86"/>
        <v/>
      </c>
      <c r="D301" s="126" t="str">
        <f t="shared" si="87"/>
        <v/>
      </c>
      <c r="E301" s="229" t="str">
        <f t="shared" si="88"/>
        <v/>
      </c>
      <c r="F301" s="229" t="str">
        <f t="shared" si="89"/>
        <v/>
      </c>
      <c r="G301" s="124" t="str">
        <f t="shared" si="90"/>
        <v/>
      </c>
      <c r="H301" s="125" t="str">
        <f t="shared" si="91"/>
        <v/>
      </c>
      <c r="I301" s="125" t="str">
        <f t="shared" si="92"/>
        <v/>
      </c>
      <c r="J301" s="125" t="str">
        <f t="shared" si="93"/>
        <v/>
      </c>
      <c r="K301" s="124" t="str">
        <f t="shared" si="94"/>
        <v/>
      </c>
      <c r="L301" s="124" t="str">
        <f t="shared" si="95"/>
        <v/>
      </c>
      <c r="M301" s="124" t="str">
        <f t="shared" si="96"/>
        <v/>
      </c>
      <c r="N301" s="124" t="str">
        <f t="shared" si="97"/>
        <v/>
      </c>
      <c r="O301" s="124" t="str">
        <f t="shared" si="98"/>
        <v/>
      </c>
      <c r="P301" s="124" t="str">
        <f t="shared" si="99"/>
        <v/>
      </c>
      <c r="Q301" s="124" t="str">
        <f t="shared" si="100"/>
        <v/>
      </c>
      <c r="AA301" s="189">
        <f t="shared" si="101"/>
        <v>-1</v>
      </c>
      <c r="AB301" s="188">
        <f t="shared" si="102"/>
        <v>254</v>
      </c>
      <c r="AC301" s="191">
        <f t="shared" si="103"/>
        <v>-253</v>
      </c>
      <c r="AD301" s="191">
        <f t="shared" si="104"/>
        <v>-256</v>
      </c>
    </row>
    <row r="302" spans="1:30" x14ac:dyDescent="0.2">
      <c r="A302" s="239">
        <f t="shared" si="84"/>
        <v>-239</v>
      </c>
      <c r="B302" s="181">
        <f t="shared" si="85"/>
        <v>-6070.5999999999995</v>
      </c>
      <c r="C302" s="229" t="str">
        <f t="shared" si="86"/>
        <v/>
      </c>
      <c r="D302" s="126" t="str">
        <f t="shared" si="87"/>
        <v/>
      </c>
      <c r="E302" s="229" t="str">
        <f t="shared" si="88"/>
        <v/>
      </c>
      <c r="F302" s="229" t="str">
        <f t="shared" si="89"/>
        <v/>
      </c>
      <c r="G302" s="124" t="str">
        <f t="shared" si="90"/>
        <v/>
      </c>
      <c r="H302" s="125" t="str">
        <f t="shared" si="91"/>
        <v/>
      </c>
      <c r="I302" s="125" t="str">
        <f t="shared" si="92"/>
        <v/>
      </c>
      <c r="J302" s="125" t="str">
        <f t="shared" si="93"/>
        <v/>
      </c>
      <c r="K302" s="124" t="str">
        <f t="shared" si="94"/>
        <v/>
      </c>
      <c r="L302" s="124" t="str">
        <f t="shared" si="95"/>
        <v/>
      </c>
      <c r="M302" s="124" t="str">
        <f t="shared" si="96"/>
        <v/>
      </c>
      <c r="N302" s="124" t="str">
        <f t="shared" si="97"/>
        <v/>
      </c>
      <c r="O302" s="124" t="str">
        <f t="shared" si="98"/>
        <v/>
      </c>
      <c r="P302" s="124" t="str">
        <f t="shared" si="99"/>
        <v/>
      </c>
      <c r="Q302" s="124" t="str">
        <f t="shared" si="100"/>
        <v/>
      </c>
      <c r="AA302" s="189">
        <f t="shared" si="101"/>
        <v>-1</v>
      </c>
      <c r="AB302" s="188">
        <f t="shared" si="102"/>
        <v>255</v>
      </c>
      <c r="AC302" s="191">
        <f t="shared" si="103"/>
        <v>-254</v>
      </c>
      <c r="AD302" s="191">
        <f t="shared" si="104"/>
        <v>-257</v>
      </c>
    </row>
    <row r="303" spans="1:30" x14ac:dyDescent="0.2">
      <c r="A303" s="239">
        <f t="shared" si="84"/>
        <v>-240</v>
      </c>
      <c r="B303" s="181">
        <f t="shared" si="85"/>
        <v>-6096</v>
      </c>
      <c r="C303" s="229" t="str">
        <f t="shared" si="86"/>
        <v/>
      </c>
      <c r="D303" s="126" t="str">
        <f t="shared" si="87"/>
        <v/>
      </c>
      <c r="E303" s="229" t="str">
        <f t="shared" si="88"/>
        <v/>
      </c>
      <c r="F303" s="229" t="str">
        <f t="shared" si="89"/>
        <v/>
      </c>
      <c r="G303" s="124" t="str">
        <f t="shared" si="90"/>
        <v/>
      </c>
      <c r="H303" s="125" t="str">
        <f t="shared" si="91"/>
        <v/>
      </c>
      <c r="I303" s="125" t="str">
        <f t="shared" si="92"/>
        <v/>
      </c>
      <c r="J303" s="125" t="str">
        <f t="shared" si="93"/>
        <v/>
      </c>
      <c r="K303" s="124" t="str">
        <f t="shared" si="94"/>
        <v/>
      </c>
      <c r="L303" s="124" t="str">
        <f t="shared" si="95"/>
        <v/>
      </c>
      <c r="M303" s="124" t="str">
        <f t="shared" si="96"/>
        <v/>
      </c>
      <c r="N303" s="124" t="str">
        <f t="shared" si="97"/>
        <v/>
      </c>
      <c r="O303" s="124" t="str">
        <f t="shared" si="98"/>
        <v/>
      </c>
      <c r="P303" s="124" t="str">
        <f t="shared" si="99"/>
        <v/>
      </c>
      <c r="Q303" s="124" t="str">
        <f t="shared" si="100"/>
        <v/>
      </c>
      <c r="AA303" s="189">
        <f t="shared" si="101"/>
        <v>-1</v>
      </c>
      <c r="AB303" s="188">
        <f t="shared" si="102"/>
        <v>256</v>
      </c>
      <c r="AC303" s="191">
        <f t="shared" si="103"/>
        <v>-255</v>
      </c>
      <c r="AD303" s="191">
        <f t="shared" si="104"/>
        <v>-258</v>
      </c>
    </row>
    <row r="304" spans="1:30" x14ac:dyDescent="0.2">
      <c r="A304" s="239">
        <f t="shared" si="84"/>
        <v>-241</v>
      </c>
      <c r="B304" s="181">
        <f t="shared" si="85"/>
        <v>-6121.4</v>
      </c>
      <c r="C304" s="229" t="str">
        <f t="shared" si="86"/>
        <v/>
      </c>
      <c r="D304" s="126" t="str">
        <f t="shared" si="87"/>
        <v/>
      </c>
      <c r="E304" s="229" t="str">
        <f t="shared" si="88"/>
        <v/>
      </c>
      <c r="F304" s="229" t="str">
        <f t="shared" si="89"/>
        <v/>
      </c>
      <c r="G304" s="124" t="str">
        <f t="shared" si="90"/>
        <v/>
      </c>
      <c r="H304" s="125" t="str">
        <f t="shared" si="91"/>
        <v/>
      </c>
      <c r="I304" s="125" t="str">
        <f t="shared" si="92"/>
        <v/>
      </c>
      <c r="J304" s="125" t="str">
        <f t="shared" si="93"/>
        <v/>
      </c>
      <c r="K304" s="124" t="str">
        <f t="shared" si="94"/>
        <v/>
      </c>
      <c r="L304" s="124" t="str">
        <f t="shared" si="95"/>
        <v/>
      </c>
      <c r="M304" s="124" t="str">
        <f t="shared" si="96"/>
        <v/>
      </c>
      <c r="N304" s="124" t="str">
        <f t="shared" si="97"/>
        <v/>
      </c>
      <c r="O304" s="124" t="str">
        <f t="shared" si="98"/>
        <v/>
      </c>
      <c r="P304" s="124" t="str">
        <f t="shared" si="99"/>
        <v/>
      </c>
      <c r="Q304" s="124" t="str">
        <f t="shared" si="100"/>
        <v/>
      </c>
      <c r="AA304" s="189">
        <f t="shared" si="101"/>
        <v>-1</v>
      </c>
      <c r="AB304" s="188">
        <f t="shared" si="102"/>
        <v>257</v>
      </c>
      <c r="AC304" s="191">
        <f t="shared" si="103"/>
        <v>-256</v>
      </c>
      <c r="AD304" s="191">
        <f t="shared" si="104"/>
        <v>-259</v>
      </c>
    </row>
    <row r="305" spans="1:30" x14ac:dyDescent="0.2">
      <c r="A305" s="239">
        <f t="shared" si="84"/>
        <v>-242</v>
      </c>
      <c r="B305" s="181">
        <f t="shared" si="85"/>
        <v>-6146.7999999999993</v>
      </c>
      <c r="C305" s="229" t="str">
        <f t="shared" si="86"/>
        <v/>
      </c>
      <c r="D305" s="126" t="str">
        <f t="shared" si="87"/>
        <v/>
      </c>
      <c r="E305" s="229" t="str">
        <f t="shared" si="88"/>
        <v/>
      </c>
      <c r="F305" s="229" t="str">
        <f t="shared" si="89"/>
        <v/>
      </c>
      <c r="G305" s="124" t="str">
        <f t="shared" si="90"/>
        <v/>
      </c>
      <c r="H305" s="125" t="str">
        <f t="shared" si="91"/>
        <v/>
      </c>
      <c r="I305" s="125" t="str">
        <f t="shared" si="92"/>
        <v/>
      </c>
      <c r="J305" s="125" t="str">
        <f t="shared" si="93"/>
        <v/>
      </c>
      <c r="K305" s="124" t="str">
        <f t="shared" si="94"/>
        <v/>
      </c>
      <c r="L305" s="124" t="str">
        <f t="shared" si="95"/>
        <v/>
      </c>
      <c r="M305" s="124" t="str">
        <f t="shared" si="96"/>
        <v/>
      </c>
      <c r="N305" s="124" t="str">
        <f t="shared" si="97"/>
        <v/>
      </c>
      <c r="O305" s="124" t="str">
        <f t="shared" si="98"/>
        <v/>
      </c>
      <c r="P305" s="124" t="str">
        <f t="shared" si="99"/>
        <v/>
      </c>
      <c r="Q305" s="124" t="str">
        <f t="shared" si="100"/>
        <v/>
      </c>
      <c r="AA305" s="189">
        <f t="shared" si="101"/>
        <v>-1</v>
      </c>
      <c r="AB305" s="188">
        <f t="shared" si="102"/>
        <v>258</v>
      </c>
      <c r="AC305" s="191">
        <f t="shared" si="103"/>
        <v>-257</v>
      </c>
      <c r="AD305" s="191">
        <f t="shared" si="104"/>
        <v>-260</v>
      </c>
    </row>
    <row r="306" spans="1:30" x14ac:dyDescent="0.2">
      <c r="A306" s="239">
        <f t="shared" si="84"/>
        <v>-243</v>
      </c>
      <c r="B306" s="181">
        <f t="shared" si="85"/>
        <v>-6172.2</v>
      </c>
      <c r="C306" s="229" t="str">
        <f t="shared" si="86"/>
        <v/>
      </c>
      <c r="D306" s="126" t="str">
        <f t="shared" si="87"/>
        <v/>
      </c>
      <c r="E306" s="229" t="str">
        <f t="shared" si="88"/>
        <v/>
      </c>
      <c r="F306" s="229" t="str">
        <f t="shared" si="89"/>
        <v/>
      </c>
      <c r="G306" s="124" t="str">
        <f t="shared" si="90"/>
        <v/>
      </c>
      <c r="H306" s="125" t="str">
        <f t="shared" si="91"/>
        <v/>
      </c>
      <c r="I306" s="125" t="str">
        <f t="shared" si="92"/>
        <v/>
      </c>
      <c r="J306" s="125" t="str">
        <f t="shared" si="93"/>
        <v/>
      </c>
      <c r="K306" s="124" t="str">
        <f t="shared" si="94"/>
        <v/>
      </c>
      <c r="L306" s="124" t="str">
        <f t="shared" si="95"/>
        <v/>
      </c>
      <c r="M306" s="124" t="str">
        <f t="shared" si="96"/>
        <v/>
      </c>
      <c r="N306" s="124" t="str">
        <f t="shared" si="97"/>
        <v/>
      </c>
      <c r="O306" s="124" t="str">
        <f t="shared" si="98"/>
        <v/>
      </c>
      <c r="P306" s="124" t="str">
        <f t="shared" si="99"/>
        <v/>
      </c>
      <c r="Q306" s="124" t="str">
        <f t="shared" si="100"/>
        <v/>
      </c>
      <c r="AA306" s="189">
        <f t="shared" si="101"/>
        <v>-1</v>
      </c>
      <c r="AB306" s="188">
        <f t="shared" si="102"/>
        <v>259</v>
      </c>
      <c r="AC306" s="191">
        <f t="shared" si="103"/>
        <v>-258</v>
      </c>
      <c r="AD306" s="191">
        <f t="shared" si="104"/>
        <v>-261</v>
      </c>
    </row>
    <row r="307" spans="1:30" x14ac:dyDescent="0.2">
      <c r="A307" s="239">
        <f t="shared" si="84"/>
        <v>-244</v>
      </c>
      <c r="B307" s="181">
        <f t="shared" si="85"/>
        <v>-6197.5999999999995</v>
      </c>
      <c r="C307" s="229" t="str">
        <f t="shared" si="86"/>
        <v/>
      </c>
      <c r="D307" s="126" t="str">
        <f t="shared" si="87"/>
        <v/>
      </c>
      <c r="E307" s="229" t="str">
        <f t="shared" si="88"/>
        <v/>
      </c>
      <c r="F307" s="229" t="str">
        <f t="shared" si="89"/>
        <v/>
      </c>
      <c r="G307" s="124" t="str">
        <f t="shared" si="90"/>
        <v/>
      </c>
      <c r="H307" s="125" t="str">
        <f t="shared" si="91"/>
        <v/>
      </c>
      <c r="I307" s="125" t="str">
        <f t="shared" si="92"/>
        <v/>
      </c>
      <c r="J307" s="125" t="str">
        <f t="shared" si="93"/>
        <v/>
      </c>
      <c r="K307" s="124" t="str">
        <f t="shared" si="94"/>
        <v/>
      </c>
      <c r="L307" s="124" t="str">
        <f t="shared" si="95"/>
        <v/>
      </c>
      <c r="M307" s="124" t="str">
        <f t="shared" si="96"/>
        <v/>
      </c>
      <c r="N307" s="124" t="str">
        <f t="shared" si="97"/>
        <v/>
      </c>
      <c r="O307" s="124" t="str">
        <f t="shared" si="98"/>
        <v/>
      </c>
      <c r="P307" s="124" t="str">
        <f t="shared" si="99"/>
        <v/>
      </c>
      <c r="Q307" s="124" t="str">
        <f t="shared" si="100"/>
        <v/>
      </c>
      <c r="AA307" s="189">
        <f t="shared" si="101"/>
        <v>-1</v>
      </c>
      <c r="AB307" s="188">
        <f t="shared" si="102"/>
        <v>260</v>
      </c>
      <c r="AC307" s="191">
        <f t="shared" si="103"/>
        <v>-259</v>
      </c>
      <c r="AD307" s="191">
        <f t="shared" si="104"/>
        <v>-262</v>
      </c>
    </row>
    <row r="308" spans="1:30" x14ac:dyDescent="0.2">
      <c r="A308" s="239">
        <f t="shared" si="84"/>
        <v>-245</v>
      </c>
      <c r="B308" s="181">
        <f t="shared" si="85"/>
        <v>-6223</v>
      </c>
      <c r="C308" s="229" t="str">
        <f t="shared" si="86"/>
        <v/>
      </c>
      <c r="D308" s="126" t="str">
        <f t="shared" si="87"/>
        <v/>
      </c>
      <c r="E308" s="229" t="str">
        <f t="shared" si="88"/>
        <v/>
      </c>
      <c r="F308" s="229" t="str">
        <f t="shared" si="89"/>
        <v/>
      </c>
      <c r="G308" s="124" t="str">
        <f t="shared" si="90"/>
        <v/>
      </c>
      <c r="H308" s="125" t="str">
        <f t="shared" si="91"/>
        <v/>
      </c>
      <c r="I308" s="125" t="str">
        <f t="shared" si="92"/>
        <v/>
      </c>
      <c r="J308" s="125" t="str">
        <f t="shared" si="93"/>
        <v/>
      </c>
      <c r="K308" s="124" t="str">
        <f t="shared" si="94"/>
        <v/>
      </c>
      <c r="L308" s="124" t="str">
        <f t="shared" si="95"/>
        <v/>
      </c>
      <c r="M308" s="124" t="str">
        <f t="shared" si="96"/>
        <v/>
      </c>
      <c r="N308" s="124" t="str">
        <f t="shared" si="97"/>
        <v/>
      </c>
      <c r="O308" s="124" t="str">
        <f t="shared" si="98"/>
        <v/>
      </c>
      <c r="P308" s="124" t="str">
        <f t="shared" si="99"/>
        <v/>
      </c>
      <c r="Q308" s="124" t="str">
        <f t="shared" si="100"/>
        <v/>
      </c>
      <c r="AA308" s="189">
        <f t="shared" si="101"/>
        <v>-1</v>
      </c>
      <c r="AB308" s="188">
        <f t="shared" si="102"/>
        <v>261</v>
      </c>
      <c r="AC308" s="191">
        <f t="shared" si="103"/>
        <v>-260</v>
      </c>
      <c r="AD308" s="191">
        <f t="shared" si="104"/>
        <v>-263</v>
      </c>
    </row>
    <row r="309" spans="1:30" x14ac:dyDescent="0.2">
      <c r="A309" s="239">
        <f t="shared" si="84"/>
        <v>-246</v>
      </c>
      <c r="B309" s="181">
        <f t="shared" si="85"/>
        <v>-6248.4</v>
      </c>
      <c r="C309" s="229" t="str">
        <f t="shared" si="86"/>
        <v/>
      </c>
      <c r="D309" s="126" t="str">
        <f t="shared" si="87"/>
        <v/>
      </c>
      <c r="E309" s="229" t="str">
        <f t="shared" si="88"/>
        <v/>
      </c>
      <c r="F309" s="229" t="str">
        <f t="shared" si="89"/>
        <v/>
      </c>
      <c r="G309" s="124" t="str">
        <f t="shared" si="90"/>
        <v/>
      </c>
      <c r="H309" s="125" t="str">
        <f t="shared" si="91"/>
        <v/>
      </c>
      <c r="I309" s="125" t="str">
        <f t="shared" si="92"/>
        <v/>
      </c>
      <c r="J309" s="125" t="str">
        <f t="shared" si="93"/>
        <v/>
      </c>
      <c r="K309" s="124" t="str">
        <f t="shared" si="94"/>
        <v/>
      </c>
      <c r="L309" s="124" t="str">
        <f t="shared" si="95"/>
        <v/>
      </c>
      <c r="M309" s="124" t="str">
        <f t="shared" si="96"/>
        <v/>
      </c>
      <c r="N309" s="124" t="str">
        <f t="shared" si="97"/>
        <v/>
      </c>
      <c r="O309" s="124" t="str">
        <f t="shared" si="98"/>
        <v/>
      </c>
      <c r="P309" s="124" t="str">
        <f t="shared" si="99"/>
        <v/>
      </c>
      <c r="Q309" s="124" t="str">
        <f t="shared" si="100"/>
        <v/>
      </c>
      <c r="AA309" s="189">
        <f t="shared" si="101"/>
        <v>-1</v>
      </c>
      <c r="AB309" s="188">
        <f t="shared" si="102"/>
        <v>262</v>
      </c>
      <c r="AC309" s="191">
        <f t="shared" si="103"/>
        <v>-261</v>
      </c>
      <c r="AD309" s="191">
        <f t="shared" si="104"/>
        <v>-264</v>
      </c>
    </row>
    <row r="310" spans="1:30" x14ac:dyDescent="0.2">
      <c r="A310" s="239">
        <f t="shared" si="84"/>
        <v>-247</v>
      </c>
      <c r="B310" s="181">
        <f t="shared" si="85"/>
        <v>-6273.7999999999993</v>
      </c>
      <c r="C310" s="229" t="str">
        <f t="shared" si="86"/>
        <v/>
      </c>
      <c r="D310" s="126" t="str">
        <f t="shared" si="87"/>
        <v/>
      </c>
      <c r="E310" s="229" t="str">
        <f t="shared" si="88"/>
        <v/>
      </c>
      <c r="F310" s="229" t="str">
        <f t="shared" si="89"/>
        <v/>
      </c>
      <c r="G310" s="124" t="str">
        <f t="shared" si="90"/>
        <v/>
      </c>
      <c r="H310" s="125" t="str">
        <f t="shared" si="91"/>
        <v/>
      </c>
      <c r="I310" s="125" t="str">
        <f t="shared" si="92"/>
        <v/>
      </c>
      <c r="J310" s="125" t="str">
        <f t="shared" si="93"/>
        <v/>
      </c>
      <c r="K310" s="124" t="str">
        <f t="shared" si="94"/>
        <v/>
      </c>
      <c r="L310" s="124" t="str">
        <f t="shared" si="95"/>
        <v/>
      </c>
      <c r="M310" s="124" t="str">
        <f t="shared" si="96"/>
        <v/>
      </c>
      <c r="N310" s="124" t="str">
        <f t="shared" si="97"/>
        <v/>
      </c>
      <c r="O310" s="124" t="str">
        <f t="shared" si="98"/>
        <v/>
      </c>
      <c r="P310" s="124" t="str">
        <f t="shared" si="99"/>
        <v/>
      </c>
      <c r="Q310" s="124" t="str">
        <f t="shared" si="100"/>
        <v/>
      </c>
      <c r="AA310" s="189">
        <f t="shared" si="101"/>
        <v>-1</v>
      </c>
      <c r="AB310" s="188">
        <f t="shared" si="102"/>
        <v>263</v>
      </c>
      <c r="AC310" s="191">
        <f t="shared" si="103"/>
        <v>-262</v>
      </c>
      <c r="AD310" s="191">
        <f t="shared" si="104"/>
        <v>-265</v>
      </c>
    </row>
    <row r="311" spans="1:30" x14ac:dyDescent="0.2">
      <c r="A311" s="239">
        <f t="shared" si="84"/>
        <v>-248</v>
      </c>
      <c r="B311" s="181">
        <f t="shared" si="85"/>
        <v>-6299.2</v>
      </c>
      <c r="C311" s="229" t="str">
        <f t="shared" si="86"/>
        <v/>
      </c>
      <c r="D311" s="126" t="str">
        <f t="shared" si="87"/>
        <v/>
      </c>
      <c r="E311" s="229" t="str">
        <f t="shared" si="88"/>
        <v/>
      </c>
      <c r="F311" s="229" t="str">
        <f t="shared" si="89"/>
        <v/>
      </c>
      <c r="G311" s="124" t="str">
        <f t="shared" si="90"/>
        <v/>
      </c>
      <c r="H311" s="125" t="str">
        <f t="shared" si="91"/>
        <v/>
      </c>
      <c r="I311" s="125" t="str">
        <f t="shared" si="92"/>
        <v/>
      </c>
      <c r="J311" s="125" t="str">
        <f t="shared" si="93"/>
        <v/>
      </c>
      <c r="K311" s="124" t="str">
        <f t="shared" si="94"/>
        <v/>
      </c>
      <c r="L311" s="124" t="str">
        <f t="shared" si="95"/>
        <v/>
      </c>
      <c r="M311" s="124" t="str">
        <f t="shared" si="96"/>
        <v/>
      </c>
      <c r="N311" s="124" t="str">
        <f t="shared" si="97"/>
        <v/>
      </c>
      <c r="O311" s="124" t="str">
        <f t="shared" si="98"/>
        <v/>
      </c>
      <c r="P311" s="124" t="str">
        <f t="shared" si="99"/>
        <v/>
      </c>
      <c r="Q311" s="124" t="str">
        <f t="shared" si="100"/>
        <v/>
      </c>
      <c r="AA311" s="189">
        <f t="shared" si="101"/>
        <v>-1</v>
      </c>
      <c r="AB311" s="188">
        <f t="shared" si="102"/>
        <v>264</v>
      </c>
      <c r="AC311" s="191">
        <f t="shared" si="103"/>
        <v>-263</v>
      </c>
      <c r="AD311" s="191">
        <f t="shared" si="104"/>
        <v>-266</v>
      </c>
    </row>
    <row r="312" spans="1:30" x14ac:dyDescent="0.2">
      <c r="A312" s="239">
        <f t="shared" si="84"/>
        <v>-249</v>
      </c>
      <c r="B312" s="181">
        <f t="shared" si="85"/>
        <v>-6324.5999999999995</v>
      </c>
      <c r="C312" s="229" t="str">
        <f t="shared" si="86"/>
        <v/>
      </c>
      <c r="D312" s="126" t="str">
        <f t="shared" si="87"/>
        <v/>
      </c>
      <c r="E312" s="229" t="str">
        <f t="shared" si="88"/>
        <v/>
      </c>
      <c r="F312" s="229" t="str">
        <f t="shared" si="89"/>
        <v/>
      </c>
      <c r="G312" s="124" t="str">
        <f t="shared" si="90"/>
        <v/>
      </c>
      <c r="H312" s="125" t="str">
        <f t="shared" si="91"/>
        <v/>
      </c>
      <c r="I312" s="125" t="str">
        <f t="shared" si="92"/>
        <v/>
      </c>
      <c r="J312" s="125" t="str">
        <f t="shared" si="93"/>
        <v/>
      </c>
      <c r="K312" s="124" t="str">
        <f t="shared" si="94"/>
        <v/>
      </c>
      <c r="L312" s="124" t="str">
        <f t="shared" si="95"/>
        <v/>
      </c>
      <c r="M312" s="124" t="str">
        <f t="shared" si="96"/>
        <v/>
      </c>
      <c r="N312" s="124" t="str">
        <f t="shared" si="97"/>
        <v/>
      </c>
      <c r="O312" s="124" t="str">
        <f t="shared" si="98"/>
        <v/>
      </c>
      <c r="P312" s="124" t="str">
        <f t="shared" si="99"/>
        <v/>
      </c>
      <c r="Q312" s="124" t="str">
        <f t="shared" si="100"/>
        <v/>
      </c>
      <c r="AA312" s="189">
        <f t="shared" si="101"/>
        <v>-1</v>
      </c>
      <c r="AB312" s="188">
        <f t="shared" si="102"/>
        <v>265</v>
      </c>
      <c r="AC312" s="191">
        <f t="shared" si="103"/>
        <v>-264</v>
      </c>
      <c r="AD312" s="191">
        <f t="shared" si="104"/>
        <v>-267</v>
      </c>
    </row>
    <row r="313" spans="1:30" x14ac:dyDescent="0.2">
      <c r="A313" s="239">
        <f t="shared" si="84"/>
        <v>-250</v>
      </c>
      <c r="B313" s="181">
        <f t="shared" si="85"/>
        <v>-6350</v>
      </c>
      <c r="C313" s="229" t="str">
        <f t="shared" si="86"/>
        <v/>
      </c>
      <c r="D313" s="126" t="str">
        <f t="shared" si="87"/>
        <v/>
      </c>
      <c r="E313" s="229" t="str">
        <f t="shared" si="88"/>
        <v/>
      </c>
      <c r="F313" s="229" t="str">
        <f t="shared" si="89"/>
        <v/>
      </c>
      <c r="G313" s="124" t="str">
        <f t="shared" si="90"/>
        <v/>
      </c>
      <c r="H313" s="125" t="str">
        <f t="shared" si="91"/>
        <v/>
      </c>
      <c r="I313" s="125" t="str">
        <f t="shared" si="92"/>
        <v/>
      </c>
      <c r="J313" s="125" t="str">
        <f t="shared" si="93"/>
        <v/>
      </c>
      <c r="K313" s="124" t="str">
        <f t="shared" si="94"/>
        <v/>
      </c>
      <c r="L313" s="124" t="str">
        <f t="shared" si="95"/>
        <v/>
      </c>
      <c r="M313" s="124" t="str">
        <f t="shared" si="96"/>
        <v/>
      </c>
      <c r="N313" s="124" t="str">
        <f t="shared" si="97"/>
        <v/>
      </c>
      <c r="O313" s="124" t="str">
        <f t="shared" si="98"/>
        <v/>
      </c>
      <c r="P313" s="124" t="str">
        <f t="shared" si="99"/>
        <v/>
      </c>
      <c r="Q313" s="124" t="str">
        <f t="shared" si="100"/>
        <v/>
      </c>
      <c r="AA313" s="189">
        <f t="shared" si="101"/>
        <v>-1</v>
      </c>
      <c r="AB313" s="188">
        <f t="shared" si="102"/>
        <v>266</v>
      </c>
      <c r="AC313" s="191">
        <f t="shared" si="103"/>
        <v>-265</v>
      </c>
      <c r="AD313" s="191">
        <f t="shared" si="104"/>
        <v>-268</v>
      </c>
    </row>
    <row r="314" spans="1:30" x14ac:dyDescent="0.2">
      <c r="A314" s="239">
        <f t="shared" si="84"/>
        <v>-251</v>
      </c>
      <c r="B314" s="181">
        <f t="shared" si="85"/>
        <v>-6375.4</v>
      </c>
      <c r="C314" s="229" t="str">
        <f t="shared" si="86"/>
        <v/>
      </c>
      <c r="D314" s="126" t="str">
        <f t="shared" si="87"/>
        <v/>
      </c>
      <c r="E314" s="229" t="str">
        <f t="shared" si="88"/>
        <v/>
      </c>
      <c r="F314" s="229" t="str">
        <f t="shared" si="89"/>
        <v/>
      </c>
      <c r="G314" s="124" t="str">
        <f t="shared" si="90"/>
        <v/>
      </c>
      <c r="H314" s="125" t="str">
        <f t="shared" si="91"/>
        <v/>
      </c>
      <c r="I314" s="125" t="str">
        <f t="shared" si="92"/>
        <v/>
      </c>
      <c r="J314" s="125" t="str">
        <f t="shared" si="93"/>
        <v/>
      </c>
      <c r="K314" s="124" t="str">
        <f t="shared" si="94"/>
        <v/>
      </c>
      <c r="L314" s="124" t="str">
        <f t="shared" si="95"/>
        <v/>
      </c>
      <c r="M314" s="124" t="str">
        <f t="shared" si="96"/>
        <v/>
      </c>
      <c r="N314" s="124" t="str">
        <f t="shared" si="97"/>
        <v/>
      </c>
      <c r="O314" s="124" t="str">
        <f t="shared" si="98"/>
        <v/>
      </c>
      <c r="P314" s="124" t="str">
        <f t="shared" si="99"/>
        <v/>
      </c>
      <c r="Q314" s="124" t="str">
        <f t="shared" si="100"/>
        <v/>
      </c>
      <c r="AA314" s="189">
        <f t="shared" si="101"/>
        <v>-1</v>
      </c>
      <c r="AB314" s="188">
        <f t="shared" si="102"/>
        <v>267</v>
      </c>
      <c r="AC314" s="191">
        <f t="shared" si="103"/>
        <v>-266</v>
      </c>
      <c r="AD314" s="191">
        <f t="shared" si="104"/>
        <v>-269</v>
      </c>
    </row>
    <row r="315" spans="1:30" x14ac:dyDescent="0.2">
      <c r="A315" s="239">
        <f t="shared" si="84"/>
        <v>-252</v>
      </c>
      <c r="B315" s="181">
        <f t="shared" si="85"/>
        <v>-6400.7999999999993</v>
      </c>
      <c r="C315" s="229" t="str">
        <f t="shared" si="86"/>
        <v/>
      </c>
      <c r="D315" s="126" t="str">
        <f t="shared" si="87"/>
        <v/>
      </c>
      <c r="E315" s="229" t="str">
        <f t="shared" si="88"/>
        <v/>
      </c>
      <c r="F315" s="229" t="str">
        <f t="shared" si="89"/>
        <v/>
      </c>
      <c r="G315" s="124" t="str">
        <f t="shared" si="90"/>
        <v/>
      </c>
      <c r="H315" s="125" t="str">
        <f t="shared" si="91"/>
        <v/>
      </c>
      <c r="I315" s="125" t="str">
        <f t="shared" si="92"/>
        <v/>
      </c>
      <c r="J315" s="125" t="str">
        <f t="shared" si="93"/>
        <v/>
      </c>
      <c r="K315" s="124" t="str">
        <f t="shared" si="94"/>
        <v/>
      </c>
      <c r="L315" s="124" t="str">
        <f t="shared" si="95"/>
        <v/>
      </c>
      <c r="M315" s="124" t="str">
        <f t="shared" si="96"/>
        <v/>
      </c>
      <c r="N315" s="124" t="str">
        <f t="shared" si="97"/>
        <v/>
      </c>
      <c r="O315" s="124" t="str">
        <f t="shared" si="98"/>
        <v/>
      </c>
      <c r="P315" s="124" t="str">
        <f t="shared" si="99"/>
        <v/>
      </c>
      <c r="Q315" s="124" t="str">
        <f t="shared" si="100"/>
        <v/>
      </c>
      <c r="AA315" s="189">
        <f t="shared" si="101"/>
        <v>-1</v>
      </c>
      <c r="AB315" s="188">
        <f t="shared" si="102"/>
        <v>268</v>
      </c>
      <c r="AC315" s="191">
        <f t="shared" si="103"/>
        <v>-267</v>
      </c>
      <c r="AD315" s="191">
        <f t="shared" si="104"/>
        <v>-270</v>
      </c>
    </row>
    <row r="316" spans="1:30" x14ac:dyDescent="0.2">
      <c r="A316" s="239">
        <f t="shared" si="84"/>
        <v>-253</v>
      </c>
      <c r="B316" s="181">
        <f t="shared" si="85"/>
        <v>-6426.2</v>
      </c>
      <c r="C316" s="229" t="str">
        <f t="shared" si="86"/>
        <v/>
      </c>
      <c r="D316" s="126" t="str">
        <f t="shared" si="87"/>
        <v/>
      </c>
      <c r="E316" s="229" t="str">
        <f t="shared" si="88"/>
        <v/>
      </c>
      <c r="F316" s="229" t="str">
        <f t="shared" si="89"/>
        <v/>
      </c>
      <c r="G316" s="124" t="str">
        <f t="shared" si="90"/>
        <v/>
      </c>
      <c r="H316" s="125" t="str">
        <f t="shared" si="91"/>
        <v/>
      </c>
      <c r="I316" s="125" t="str">
        <f t="shared" si="92"/>
        <v/>
      </c>
      <c r="J316" s="125" t="str">
        <f t="shared" si="93"/>
        <v/>
      </c>
      <c r="K316" s="124" t="str">
        <f t="shared" si="94"/>
        <v/>
      </c>
      <c r="L316" s="124" t="str">
        <f t="shared" si="95"/>
        <v/>
      </c>
      <c r="M316" s="124" t="str">
        <f t="shared" si="96"/>
        <v/>
      </c>
      <c r="N316" s="124" t="str">
        <f t="shared" si="97"/>
        <v/>
      </c>
      <c r="O316" s="124" t="str">
        <f t="shared" si="98"/>
        <v/>
      </c>
      <c r="P316" s="124" t="str">
        <f t="shared" si="99"/>
        <v/>
      </c>
      <c r="Q316" s="124" t="str">
        <f t="shared" si="100"/>
        <v/>
      </c>
      <c r="AA316" s="189">
        <f t="shared" si="101"/>
        <v>-1</v>
      </c>
      <c r="AB316" s="188">
        <f t="shared" si="102"/>
        <v>269</v>
      </c>
      <c r="AC316" s="191">
        <f t="shared" si="103"/>
        <v>-268</v>
      </c>
      <c r="AD316" s="191">
        <f t="shared" si="104"/>
        <v>-271</v>
      </c>
    </row>
    <row r="317" spans="1:30" x14ac:dyDescent="0.2">
      <c r="A317" s="239">
        <f t="shared" si="84"/>
        <v>-254</v>
      </c>
      <c r="B317" s="181">
        <f t="shared" si="85"/>
        <v>-6451.5999999999995</v>
      </c>
      <c r="C317" s="229" t="str">
        <f t="shared" si="86"/>
        <v/>
      </c>
      <c r="D317" s="126" t="str">
        <f t="shared" si="87"/>
        <v/>
      </c>
      <c r="E317" s="229" t="str">
        <f t="shared" si="88"/>
        <v/>
      </c>
      <c r="F317" s="229" t="str">
        <f t="shared" si="89"/>
        <v/>
      </c>
      <c r="G317" s="124" t="str">
        <f t="shared" si="90"/>
        <v/>
      </c>
      <c r="H317" s="125" t="str">
        <f t="shared" si="91"/>
        <v/>
      </c>
      <c r="I317" s="125" t="str">
        <f t="shared" si="92"/>
        <v/>
      </c>
      <c r="J317" s="125" t="str">
        <f t="shared" si="93"/>
        <v/>
      </c>
      <c r="K317" s="124" t="str">
        <f t="shared" si="94"/>
        <v/>
      </c>
      <c r="L317" s="124" t="str">
        <f t="shared" si="95"/>
        <v/>
      </c>
      <c r="M317" s="124" t="str">
        <f t="shared" si="96"/>
        <v/>
      </c>
      <c r="N317" s="124" t="str">
        <f t="shared" si="97"/>
        <v/>
      </c>
      <c r="O317" s="124" t="str">
        <f t="shared" si="98"/>
        <v/>
      </c>
      <c r="P317" s="124" t="str">
        <f t="shared" si="99"/>
        <v/>
      </c>
      <c r="Q317" s="124" t="str">
        <f t="shared" si="100"/>
        <v/>
      </c>
      <c r="AA317" s="189">
        <f t="shared" si="101"/>
        <v>-1</v>
      </c>
      <c r="AB317" s="188">
        <f t="shared" si="102"/>
        <v>270</v>
      </c>
      <c r="AC317" s="191">
        <f t="shared" si="103"/>
        <v>-269</v>
      </c>
      <c r="AD317" s="191">
        <f t="shared" si="104"/>
        <v>-272</v>
      </c>
    </row>
    <row r="318" spans="1:30" x14ac:dyDescent="0.2">
      <c r="A318" s="239">
        <f t="shared" si="84"/>
        <v>-255</v>
      </c>
      <c r="B318" s="181">
        <f t="shared" si="85"/>
        <v>-6477</v>
      </c>
      <c r="C318" s="229" t="str">
        <f t="shared" si="86"/>
        <v/>
      </c>
      <c r="D318" s="126" t="str">
        <f t="shared" si="87"/>
        <v/>
      </c>
      <c r="E318" s="229" t="str">
        <f t="shared" si="88"/>
        <v/>
      </c>
      <c r="F318" s="229" t="str">
        <f t="shared" si="89"/>
        <v/>
      </c>
      <c r="G318" s="124" t="str">
        <f t="shared" si="90"/>
        <v/>
      </c>
      <c r="H318" s="125" t="str">
        <f t="shared" si="91"/>
        <v/>
      </c>
      <c r="I318" s="125" t="str">
        <f t="shared" si="92"/>
        <v/>
      </c>
      <c r="J318" s="125" t="str">
        <f t="shared" si="93"/>
        <v/>
      </c>
      <c r="K318" s="124" t="str">
        <f t="shared" si="94"/>
        <v/>
      </c>
      <c r="L318" s="124" t="str">
        <f t="shared" si="95"/>
        <v/>
      </c>
      <c r="M318" s="124" t="str">
        <f t="shared" si="96"/>
        <v/>
      </c>
      <c r="N318" s="124" t="str">
        <f t="shared" si="97"/>
        <v/>
      </c>
      <c r="O318" s="124" t="str">
        <f t="shared" si="98"/>
        <v/>
      </c>
      <c r="P318" s="124" t="str">
        <f t="shared" si="99"/>
        <v/>
      </c>
      <c r="Q318" s="124" t="str">
        <f t="shared" si="100"/>
        <v/>
      </c>
      <c r="AA318" s="189">
        <f t="shared" si="101"/>
        <v>-1</v>
      </c>
      <c r="AB318" s="188">
        <f t="shared" si="102"/>
        <v>271</v>
      </c>
      <c r="AC318" s="191">
        <f t="shared" si="103"/>
        <v>-270</v>
      </c>
      <c r="AD318" s="191">
        <f t="shared" si="104"/>
        <v>-273</v>
      </c>
    </row>
    <row r="319" spans="1:30" x14ac:dyDescent="0.2">
      <c r="A319" s="239">
        <f t="shared" si="84"/>
        <v>-256</v>
      </c>
      <c r="B319" s="181">
        <f t="shared" si="85"/>
        <v>-6502.4</v>
      </c>
      <c r="C319" s="229" t="str">
        <f t="shared" si="86"/>
        <v/>
      </c>
      <c r="D319" s="126" t="str">
        <f t="shared" si="87"/>
        <v/>
      </c>
      <c r="E319" s="229" t="str">
        <f t="shared" si="88"/>
        <v/>
      </c>
      <c r="F319" s="229" t="str">
        <f t="shared" si="89"/>
        <v/>
      </c>
      <c r="G319" s="124" t="str">
        <f t="shared" si="90"/>
        <v/>
      </c>
      <c r="H319" s="125" t="str">
        <f t="shared" si="91"/>
        <v/>
      </c>
      <c r="I319" s="125" t="str">
        <f t="shared" si="92"/>
        <v/>
      </c>
      <c r="J319" s="125" t="str">
        <f t="shared" si="93"/>
        <v/>
      </c>
      <c r="K319" s="124" t="str">
        <f t="shared" si="94"/>
        <v/>
      </c>
      <c r="L319" s="124" t="str">
        <f t="shared" si="95"/>
        <v/>
      </c>
      <c r="M319" s="124" t="str">
        <f t="shared" si="96"/>
        <v/>
      </c>
      <c r="N319" s="124" t="str">
        <f t="shared" si="97"/>
        <v/>
      </c>
      <c r="O319" s="124" t="str">
        <f t="shared" si="98"/>
        <v/>
      </c>
      <c r="P319" s="124" t="str">
        <f t="shared" si="99"/>
        <v/>
      </c>
      <c r="Q319" s="124" t="str">
        <f t="shared" si="100"/>
        <v/>
      </c>
      <c r="AA319" s="189">
        <f t="shared" si="101"/>
        <v>-1</v>
      </c>
      <c r="AB319" s="188">
        <f t="shared" si="102"/>
        <v>272</v>
      </c>
      <c r="AC319" s="191">
        <f t="shared" si="103"/>
        <v>-271</v>
      </c>
      <c r="AD319" s="191">
        <f t="shared" si="104"/>
        <v>-274</v>
      </c>
    </row>
    <row r="320" spans="1:30" x14ac:dyDescent="0.2">
      <c r="A320" s="239">
        <f t="shared" si="84"/>
        <v>-257</v>
      </c>
      <c r="B320" s="181">
        <f t="shared" si="85"/>
        <v>-6527.7999999999993</v>
      </c>
      <c r="C320" s="229" t="str">
        <f t="shared" si="86"/>
        <v/>
      </c>
      <c r="D320" s="126" t="str">
        <f t="shared" si="87"/>
        <v/>
      </c>
      <c r="E320" s="229" t="str">
        <f t="shared" si="88"/>
        <v/>
      </c>
      <c r="F320" s="229" t="str">
        <f t="shared" si="89"/>
        <v/>
      </c>
      <c r="G320" s="124" t="str">
        <f t="shared" si="90"/>
        <v/>
      </c>
      <c r="H320" s="125" t="str">
        <f t="shared" si="91"/>
        <v/>
      </c>
      <c r="I320" s="125" t="str">
        <f t="shared" si="92"/>
        <v/>
      </c>
      <c r="J320" s="125" t="str">
        <f t="shared" si="93"/>
        <v/>
      </c>
      <c r="K320" s="124" t="str">
        <f t="shared" si="94"/>
        <v/>
      </c>
      <c r="L320" s="124" t="str">
        <f t="shared" si="95"/>
        <v/>
      </c>
      <c r="M320" s="124" t="str">
        <f t="shared" si="96"/>
        <v/>
      </c>
      <c r="N320" s="124" t="str">
        <f t="shared" si="97"/>
        <v/>
      </c>
      <c r="O320" s="124" t="str">
        <f t="shared" si="98"/>
        <v/>
      </c>
      <c r="P320" s="124" t="str">
        <f t="shared" si="99"/>
        <v/>
      </c>
      <c r="Q320" s="124" t="str">
        <f t="shared" si="100"/>
        <v/>
      </c>
      <c r="AA320" s="189">
        <f t="shared" si="101"/>
        <v>-1</v>
      </c>
      <c r="AB320" s="188">
        <f t="shared" si="102"/>
        <v>273</v>
      </c>
      <c r="AC320" s="191">
        <f t="shared" si="103"/>
        <v>-272</v>
      </c>
      <c r="AD320" s="191">
        <f t="shared" si="104"/>
        <v>-275</v>
      </c>
    </row>
    <row r="321" spans="1:30" x14ac:dyDescent="0.2">
      <c r="A321" s="239">
        <f t="shared" si="84"/>
        <v>-258</v>
      </c>
      <c r="B321" s="181">
        <f t="shared" si="85"/>
        <v>-6553.2</v>
      </c>
      <c r="C321" s="229" t="str">
        <f t="shared" si="86"/>
        <v/>
      </c>
      <c r="D321" s="126" t="str">
        <f t="shared" si="87"/>
        <v/>
      </c>
      <c r="E321" s="229" t="str">
        <f t="shared" si="88"/>
        <v/>
      </c>
      <c r="F321" s="229" t="str">
        <f t="shared" si="89"/>
        <v/>
      </c>
      <c r="G321" s="124" t="str">
        <f t="shared" si="90"/>
        <v/>
      </c>
      <c r="H321" s="125" t="str">
        <f t="shared" si="91"/>
        <v/>
      </c>
      <c r="I321" s="125" t="str">
        <f t="shared" si="92"/>
        <v/>
      </c>
      <c r="J321" s="125" t="str">
        <f t="shared" si="93"/>
        <v/>
      </c>
      <c r="K321" s="124" t="str">
        <f t="shared" si="94"/>
        <v/>
      </c>
      <c r="L321" s="124" t="str">
        <f t="shared" si="95"/>
        <v/>
      </c>
      <c r="M321" s="124" t="str">
        <f t="shared" si="96"/>
        <v/>
      </c>
      <c r="N321" s="124" t="str">
        <f t="shared" si="97"/>
        <v/>
      </c>
      <c r="O321" s="124" t="str">
        <f t="shared" si="98"/>
        <v/>
      </c>
      <c r="P321" s="124" t="str">
        <f t="shared" si="99"/>
        <v/>
      </c>
      <c r="Q321" s="124" t="str">
        <f t="shared" si="100"/>
        <v/>
      </c>
      <c r="AA321" s="189">
        <f t="shared" si="101"/>
        <v>-1</v>
      </c>
      <c r="AB321" s="188">
        <f t="shared" si="102"/>
        <v>274</v>
      </c>
      <c r="AC321" s="191">
        <f t="shared" si="103"/>
        <v>-273</v>
      </c>
      <c r="AD321" s="191">
        <f t="shared" si="104"/>
        <v>-276</v>
      </c>
    </row>
    <row r="322" spans="1:30" x14ac:dyDescent="0.2">
      <c r="A322" s="239">
        <f t="shared" si="84"/>
        <v>-259</v>
      </c>
      <c r="B322" s="181">
        <f t="shared" si="85"/>
        <v>-6578.5999999999995</v>
      </c>
      <c r="C322" s="229" t="str">
        <f t="shared" si="86"/>
        <v/>
      </c>
      <c r="D322" s="126" t="str">
        <f t="shared" si="87"/>
        <v/>
      </c>
      <c r="E322" s="229" t="str">
        <f t="shared" si="88"/>
        <v/>
      </c>
      <c r="F322" s="229" t="str">
        <f t="shared" si="89"/>
        <v/>
      </c>
      <c r="G322" s="124" t="str">
        <f t="shared" si="90"/>
        <v/>
      </c>
      <c r="H322" s="125" t="str">
        <f t="shared" si="91"/>
        <v/>
      </c>
      <c r="I322" s="125" t="str">
        <f t="shared" si="92"/>
        <v/>
      </c>
      <c r="J322" s="125" t="str">
        <f t="shared" si="93"/>
        <v/>
      </c>
      <c r="K322" s="124" t="str">
        <f t="shared" si="94"/>
        <v/>
      </c>
      <c r="L322" s="124" t="str">
        <f t="shared" si="95"/>
        <v/>
      </c>
      <c r="M322" s="124" t="str">
        <f t="shared" si="96"/>
        <v/>
      </c>
      <c r="N322" s="124" t="str">
        <f t="shared" si="97"/>
        <v/>
      </c>
      <c r="O322" s="124" t="str">
        <f t="shared" si="98"/>
        <v/>
      </c>
      <c r="P322" s="124" t="str">
        <f t="shared" si="99"/>
        <v/>
      </c>
      <c r="Q322" s="124" t="str">
        <f t="shared" si="100"/>
        <v/>
      </c>
      <c r="AA322" s="189">
        <f t="shared" si="101"/>
        <v>-1</v>
      </c>
      <c r="AB322" s="188">
        <f t="shared" si="102"/>
        <v>275</v>
      </c>
      <c r="AC322" s="191">
        <f t="shared" si="103"/>
        <v>-274</v>
      </c>
      <c r="AD322" s="191">
        <f t="shared" si="104"/>
        <v>-277</v>
      </c>
    </row>
    <row r="323" spans="1:30" x14ac:dyDescent="0.2">
      <c r="A323" s="239">
        <f t="shared" si="84"/>
        <v>-260</v>
      </c>
      <c r="B323" s="181">
        <f t="shared" si="85"/>
        <v>-6604</v>
      </c>
      <c r="C323" s="229" t="str">
        <f t="shared" si="86"/>
        <v/>
      </c>
      <c r="D323" s="126" t="str">
        <f t="shared" si="87"/>
        <v/>
      </c>
      <c r="E323" s="229" t="str">
        <f t="shared" si="88"/>
        <v/>
      </c>
      <c r="F323" s="229" t="str">
        <f t="shared" si="89"/>
        <v/>
      </c>
      <c r="G323" s="124" t="str">
        <f t="shared" si="90"/>
        <v/>
      </c>
      <c r="H323" s="125" t="str">
        <f t="shared" si="91"/>
        <v/>
      </c>
      <c r="I323" s="125" t="str">
        <f t="shared" si="92"/>
        <v/>
      </c>
      <c r="J323" s="125" t="str">
        <f t="shared" si="93"/>
        <v/>
      </c>
      <c r="K323" s="124" t="str">
        <f t="shared" si="94"/>
        <v/>
      </c>
      <c r="L323" s="124" t="str">
        <f t="shared" si="95"/>
        <v/>
      </c>
      <c r="M323" s="124" t="str">
        <f t="shared" si="96"/>
        <v/>
      </c>
      <c r="N323" s="124" t="str">
        <f t="shared" si="97"/>
        <v/>
      </c>
      <c r="O323" s="124" t="str">
        <f t="shared" si="98"/>
        <v/>
      </c>
      <c r="P323" s="124" t="str">
        <f t="shared" si="99"/>
        <v/>
      </c>
      <c r="Q323" s="124" t="str">
        <f t="shared" si="100"/>
        <v/>
      </c>
      <c r="AA323" s="189">
        <f t="shared" si="101"/>
        <v>-1</v>
      </c>
      <c r="AB323" s="188">
        <f t="shared" si="102"/>
        <v>276</v>
      </c>
      <c r="AC323" s="191">
        <f t="shared" si="103"/>
        <v>-275</v>
      </c>
      <c r="AD323" s="191">
        <f t="shared" si="104"/>
        <v>-278</v>
      </c>
    </row>
    <row r="324" spans="1:30" x14ac:dyDescent="0.2">
      <c r="A324" s="239">
        <f t="shared" si="84"/>
        <v>-261</v>
      </c>
      <c r="B324" s="181">
        <f t="shared" si="85"/>
        <v>-6629.4</v>
      </c>
      <c r="C324" s="229" t="str">
        <f t="shared" si="86"/>
        <v/>
      </c>
      <c r="D324" s="126" t="str">
        <f t="shared" si="87"/>
        <v/>
      </c>
      <c r="E324" s="229" t="str">
        <f t="shared" si="88"/>
        <v/>
      </c>
      <c r="F324" s="229" t="str">
        <f t="shared" si="89"/>
        <v/>
      </c>
      <c r="G324" s="124" t="str">
        <f t="shared" si="90"/>
        <v/>
      </c>
      <c r="H324" s="125" t="str">
        <f t="shared" si="91"/>
        <v/>
      </c>
      <c r="I324" s="125" t="str">
        <f t="shared" si="92"/>
        <v/>
      </c>
      <c r="J324" s="125" t="str">
        <f t="shared" si="93"/>
        <v/>
      </c>
      <c r="K324" s="124" t="str">
        <f t="shared" si="94"/>
        <v/>
      </c>
      <c r="L324" s="124" t="str">
        <f t="shared" si="95"/>
        <v/>
      </c>
      <c r="M324" s="124" t="str">
        <f t="shared" si="96"/>
        <v/>
      </c>
      <c r="N324" s="124" t="str">
        <f t="shared" si="97"/>
        <v/>
      </c>
      <c r="O324" s="124" t="str">
        <f t="shared" si="98"/>
        <v/>
      </c>
      <c r="P324" s="124" t="str">
        <f t="shared" si="99"/>
        <v/>
      </c>
      <c r="Q324" s="124" t="str">
        <f t="shared" si="100"/>
        <v/>
      </c>
      <c r="AA324" s="189">
        <f t="shared" si="101"/>
        <v>-1</v>
      </c>
      <c r="AB324" s="188">
        <f t="shared" si="102"/>
        <v>277</v>
      </c>
      <c r="AC324" s="191">
        <f t="shared" si="103"/>
        <v>-276</v>
      </c>
      <c r="AD324" s="191">
        <f t="shared" si="104"/>
        <v>-279</v>
      </c>
    </row>
    <row r="325" spans="1:30" x14ac:dyDescent="0.2">
      <c r="A325" s="239">
        <f t="shared" si="84"/>
        <v>-262</v>
      </c>
      <c r="B325" s="181">
        <f t="shared" si="85"/>
        <v>-6654.7999999999993</v>
      </c>
      <c r="C325" s="229" t="str">
        <f t="shared" si="86"/>
        <v/>
      </c>
      <c r="D325" s="126" t="str">
        <f t="shared" si="87"/>
        <v/>
      </c>
      <c r="E325" s="229" t="str">
        <f t="shared" si="88"/>
        <v/>
      </c>
      <c r="F325" s="229" t="str">
        <f t="shared" si="89"/>
        <v/>
      </c>
      <c r="G325" s="124" t="str">
        <f t="shared" si="90"/>
        <v/>
      </c>
      <c r="H325" s="125" t="str">
        <f t="shared" si="91"/>
        <v/>
      </c>
      <c r="I325" s="125" t="str">
        <f t="shared" si="92"/>
        <v/>
      </c>
      <c r="J325" s="125" t="str">
        <f t="shared" si="93"/>
        <v/>
      </c>
      <c r="K325" s="124" t="str">
        <f t="shared" si="94"/>
        <v/>
      </c>
      <c r="L325" s="124" t="str">
        <f t="shared" si="95"/>
        <v/>
      </c>
      <c r="M325" s="124" t="str">
        <f t="shared" si="96"/>
        <v/>
      </c>
      <c r="N325" s="124" t="str">
        <f t="shared" si="97"/>
        <v/>
      </c>
      <c r="O325" s="124" t="str">
        <f t="shared" si="98"/>
        <v/>
      </c>
      <c r="P325" s="124" t="str">
        <f t="shared" si="99"/>
        <v/>
      </c>
      <c r="Q325" s="124" t="str">
        <f t="shared" si="100"/>
        <v/>
      </c>
      <c r="AA325" s="189">
        <f t="shared" si="101"/>
        <v>-1</v>
      </c>
      <c r="AB325" s="188">
        <f t="shared" si="102"/>
        <v>278</v>
      </c>
      <c r="AC325" s="191">
        <f t="shared" si="103"/>
        <v>-277</v>
      </c>
      <c r="AD325" s="191">
        <f t="shared" si="104"/>
        <v>-280</v>
      </c>
    </row>
    <row r="326" spans="1:30" x14ac:dyDescent="0.2">
      <c r="A326" s="239">
        <f t="shared" si="84"/>
        <v>-263</v>
      </c>
      <c r="B326" s="181">
        <f t="shared" si="85"/>
        <v>-6680.2</v>
      </c>
      <c r="C326" s="229" t="str">
        <f t="shared" si="86"/>
        <v/>
      </c>
      <c r="D326" s="126" t="str">
        <f t="shared" si="87"/>
        <v/>
      </c>
      <c r="E326" s="229" t="str">
        <f t="shared" si="88"/>
        <v/>
      </c>
      <c r="F326" s="229" t="str">
        <f t="shared" si="89"/>
        <v/>
      </c>
      <c r="G326" s="124" t="str">
        <f t="shared" si="90"/>
        <v/>
      </c>
      <c r="H326" s="125" t="str">
        <f t="shared" si="91"/>
        <v/>
      </c>
      <c r="I326" s="125" t="str">
        <f t="shared" si="92"/>
        <v/>
      </c>
      <c r="J326" s="125" t="str">
        <f t="shared" si="93"/>
        <v/>
      </c>
      <c r="K326" s="124" t="str">
        <f t="shared" si="94"/>
        <v/>
      </c>
      <c r="L326" s="124" t="str">
        <f t="shared" si="95"/>
        <v/>
      </c>
      <c r="M326" s="124" t="str">
        <f t="shared" si="96"/>
        <v/>
      </c>
      <c r="N326" s="124" t="str">
        <f t="shared" si="97"/>
        <v/>
      </c>
      <c r="O326" s="124" t="str">
        <f t="shared" si="98"/>
        <v/>
      </c>
      <c r="P326" s="124" t="str">
        <f t="shared" si="99"/>
        <v/>
      </c>
      <c r="Q326" s="124" t="str">
        <f t="shared" si="100"/>
        <v/>
      </c>
      <c r="AA326" s="189">
        <f t="shared" si="101"/>
        <v>-1</v>
      </c>
      <c r="AB326" s="188">
        <f t="shared" si="102"/>
        <v>279</v>
      </c>
      <c r="AC326" s="191">
        <f t="shared" si="103"/>
        <v>-278</v>
      </c>
      <c r="AD326" s="191">
        <f t="shared" si="104"/>
        <v>-281</v>
      </c>
    </row>
    <row r="327" spans="1:30" x14ac:dyDescent="0.2">
      <c r="A327" s="239">
        <f t="shared" si="84"/>
        <v>-264</v>
      </c>
      <c r="B327" s="181">
        <f t="shared" si="85"/>
        <v>-6705.5999999999995</v>
      </c>
      <c r="C327" s="229" t="str">
        <f t="shared" si="86"/>
        <v/>
      </c>
      <c r="D327" s="126" t="str">
        <f t="shared" si="87"/>
        <v/>
      </c>
      <c r="E327" s="229" t="str">
        <f t="shared" si="88"/>
        <v/>
      </c>
      <c r="F327" s="229" t="str">
        <f t="shared" si="89"/>
        <v/>
      </c>
      <c r="G327" s="124" t="str">
        <f t="shared" si="90"/>
        <v/>
      </c>
      <c r="H327" s="125" t="str">
        <f t="shared" si="91"/>
        <v/>
      </c>
      <c r="I327" s="125" t="str">
        <f t="shared" si="92"/>
        <v/>
      </c>
      <c r="J327" s="125" t="str">
        <f t="shared" si="93"/>
        <v/>
      </c>
      <c r="K327" s="124" t="str">
        <f t="shared" si="94"/>
        <v/>
      </c>
      <c r="L327" s="124" t="str">
        <f t="shared" si="95"/>
        <v/>
      </c>
      <c r="M327" s="124" t="str">
        <f t="shared" si="96"/>
        <v/>
      </c>
      <c r="N327" s="124" t="str">
        <f t="shared" si="97"/>
        <v/>
      </c>
      <c r="O327" s="124" t="str">
        <f t="shared" si="98"/>
        <v/>
      </c>
      <c r="P327" s="124" t="str">
        <f t="shared" si="99"/>
        <v/>
      </c>
      <c r="Q327" s="124" t="str">
        <f t="shared" si="100"/>
        <v/>
      </c>
      <c r="AA327" s="189">
        <f t="shared" si="101"/>
        <v>-1</v>
      </c>
      <c r="AB327" s="188">
        <f t="shared" si="102"/>
        <v>280</v>
      </c>
      <c r="AC327" s="191">
        <f t="shared" si="103"/>
        <v>-279</v>
      </c>
      <c r="AD327" s="191">
        <f t="shared" si="104"/>
        <v>-282</v>
      </c>
    </row>
    <row r="328" spans="1:30" x14ac:dyDescent="0.2">
      <c r="A328" s="239">
        <f>IF(AA334=0,0,IF(A327="","",IF(AA334=1,A327-0.5,A327-1)))</f>
        <v>-265</v>
      </c>
      <c r="B328" s="181">
        <f t="shared" si="85"/>
        <v>-6731</v>
      </c>
      <c r="C328" s="229" t="str">
        <f t="shared" si="86"/>
        <v/>
      </c>
      <c r="D328" s="126" t="str">
        <f t="shared" si="87"/>
        <v/>
      </c>
      <c r="E328" s="229" t="str">
        <f t="shared" si="88"/>
        <v/>
      </c>
      <c r="F328" s="229" t="str">
        <f t="shared" si="89"/>
        <v/>
      </c>
      <c r="G328" s="124" t="str">
        <f t="shared" si="90"/>
        <v/>
      </c>
      <c r="H328" s="125" t="str">
        <f t="shared" si="91"/>
        <v/>
      </c>
      <c r="I328" s="125" t="str">
        <f t="shared" si="92"/>
        <v/>
      </c>
      <c r="J328" s="125" t="str">
        <f t="shared" si="93"/>
        <v/>
      </c>
      <c r="K328" s="124" t="str">
        <f t="shared" si="94"/>
        <v/>
      </c>
      <c r="L328" s="124" t="str">
        <f t="shared" si="95"/>
        <v/>
      </c>
      <c r="M328" s="124" t="str">
        <f t="shared" si="96"/>
        <v/>
      </c>
      <c r="N328" s="124" t="str">
        <f t="shared" si="97"/>
        <v/>
      </c>
      <c r="O328" s="124" t="str">
        <f t="shared" si="98"/>
        <v/>
      </c>
      <c r="P328" s="124" t="str">
        <f t="shared" si="99"/>
        <v/>
      </c>
      <c r="Q328" s="124" t="str">
        <f t="shared" si="100"/>
        <v/>
      </c>
      <c r="AA328" s="189">
        <f t="shared" si="101"/>
        <v>-1</v>
      </c>
      <c r="AB328" s="188">
        <f t="shared" si="102"/>
        <v>281</v>
      </c>
      <c r="AC328" s="191">
        <f t="shared" si="103"/>
        <v>-280</v>
      </c>
      <c r="AD328" s="191">
        <f t="shared" si="104"/>
        <v>-283</v>
      </c>
    </row>
    <row r="329" spans="1:30" x14ac:dyDescent="0.2">
      <c r="A329" s="239">
        <f>IF(AA335=0,0,IF(A328="","",IF(AA335=1,A328-0.5,A328-1)))</f>
        <v>-266</v>
      </c>
      <c r="B329" s="181">
        <f t="shared" si="85"/>
        <v>-6756.4</v>
      </c>
      <c r="C329" s="229" t="str">
        <f t="shared" si="86"/>
        <v/>
      </c>
      <c r="D329" s="126" t="str">
        <f t="shared" si="87"/>
        <v/>
      </c>
      <c r="E329" s="229" t="str">
        <f t="shared" si="88"/>
        <v/>
      </c>
      <c r="F329" s="229" t="str">
        <f t="shared" si="89"/>
        <v/>
      </c>
      <c r="G329" s="124" t="str">
        <f t="shared" si="90"/>
        <v/>
      </c>
      <c r="H329" s="125" t="str">
        <f t="shared" si="91"/>
        <v/>
      </c>
      <c r="I329" s="125" t="str">
        <f t="shared" si="92"/>
        <v/>
      </c>
      <c r="J329" s="125" t="str">
        <f t="shared" si="93"/>
        <v/>
      </c>
      <c r="K329" s="124" t="str">
        <f t="shared" si="94"/>
        <v/>
      </c>
      <c r="L329" s="124" t="str">
        <f t="shared" si="95"/>
        <v/>
      </c>
      <c r="M329" s="124" t="str">
        <f t="shared" si="96"/>
        <v/>
      </c>
      <c r="N329" s="124" t="str">
        <f t="shared" si="97"/>
        <v/>
      </c>
      <c r="O329" s="124" t="str">
        <f t="shared" si="98"/>
        <v/>
      </c>
      <c r="P329" s="124" t="str">
        <f t="shared" si="99"/>
        <v/>
      </c>
      <c r="Q329" s="124" t="str">
        <f t="shared" si="100"/>
        <v/>
      </c>
      <c r="AA329" s="189">
        <f t="shared" si="101"/>
        <v>-1</v>
      </c>
      <c r="AB329" s="188">
        <f t="shared" si="102"/>
        <v>282</v>
      </c>
      <c r="AC329" s="191">
        <f t="shared" si="103"/>
        <v>-281</v>
      </c>
      <c r="AD329" s="191">
        <f t="shared" si="104"/>
        <v>-284</v>
      </c>
    </row>
    <row r="330" spans="1:30" x14ac:dyDescent="0.2">
      <c r="A330" s="239">
        <f>IF(AA336=0,0,IF(A329="","",IF(AA336=1,A329-0.5,A329-1)))</f>
        <v>0</v>
      </c>
      <c r="B330" s="181">
        <f t="shared" si="85"/>
        <v>0</v>
      </c>
      <c r="C330" s="229">
        <f t="shared" si="86"/>
        <v>0</v>
      </c>
      <c r="D330" s="126">
        <f t="shared" si="87"/>
        <v>0</v>
      </c>
      <c r="E330" s="229">
        <f t="shared" si="88"/>
        <v>0</v>
      </c>
      <c r="F330" s="229">
        <f t="shared" si="89"/>
        <v>0</v>
      </c>
      <c r="G330" s="124">
        <f t="shared" si="90"/>
        <v>0</v>
      </c>
      <c r="H330" s="125">
        <f t="shared" si="91"/>
        <v>0</v>
      </c>
      <c r="I330" s="125">
        <f t="shared" si="92"/>
        <v>0</v>
      </c>
      <c r="J330" s="125">
        <f t="shared" si="93"/>
        <v>0</v>
      </c>
      <c r="K330" s="124">
        <f t="shared" si="94"/>
        <v>0</v>
      </c>
      <c r="L330" s="124">
        <f t="shared" si="95"/>
        <v>0</v>
      </c>
      <c r="M330" s="124">
        <f t="shared" si="96"/>
        <v>0</v>
      </c>
      <c r="N330" s="124">
        <f t="shared" si="97"/>
        <v>0</v>
      </c>
      <c r="O330" s="124">
        <f t="shared" si="98"/>
        <v>0</v>
      </c>
      <c r="P330" s="124">
        <f t="shared" si="99"/>
        <v>0</v>
      </c>
      <c r="Q330" s="124">
        <f t="shared" si="100"/>
        <v>0</v>
      </c>
      <c r="AA330" s="189">
        <f t="shared" si="101"/>
        <v>-1</v>
      </c>
      <c r="AB330" s="188">
        <f t="shared" si="102"/>
        <v>283</v>
      </c>
      <c r="AC330" s="191">
        <f t="shared" si="103"/>
        <v>-282</v>
      </c>
      <c r="AD330" s="191">
        <f t="shared" si="104"/>
        <v>-285</v>
      </c>
    </row>
    <row r="331" spans="1:30" x14ac:dyDescent="0.2">
      <c r="A331" s="239">
        <f>IF(AA337=0,0,IF(A330="","",IF(AA337=1,A330-0.5,A330-1)))</f>
        <v>0</v>
      </c>
      <c r="B331" s="181">
        <f t="shared" si="85"/>
        <v>0</v>
      </c>
      <c r="C331" s="229">
        <f t="shared" si="86"/>
        <v>0</v>
      </c>
      <c r="D331" s="126">
        <f t="shared" si="87"/>
        <v>0</v>
      </c>
      <c r="E331" s="229">
        <f t="shared" si="88"/>
        <v>0</v>
      </c>
      <c r="F331" s="229">
        <f t="shared" si="89"/>
        <v>0</v>
      </c>
      <c r="G331" s="124">
        <f t="shared" si="90"/>
        <v>0</v>
      </c>
      <c r="H331" s="125">
        <f t="shared" si="91"/>
        <v>0</v>
      </c>
      <c r="I331" s="125">
        <f t="shared" si="92"/>
        <v>0</v>
      </c>
      <c r="J331" s="125">
        <f t="shared" si="93"/>
        <v>0</v>
      </c>
      <c r="K331" s="124">
        <f t="shared" si="94"/>
        <v>0</v>
      </c>
      <c r="L331" s="124">
        <f t="shared" si="95"/>
        <v>0</v>
      </c>
      <c r="M331" s="124">
        <f t="shared" si="96"/>
        <v>0</v>
      </c>
      <c r="N331" s="124">
        <f t="shared" si="97"/>
        <v>0</v>
      </c>
      <c r="O331" s="124">
        <f t="shared" si="98"/>
        <v>0</v>
      </c>
      <c r="P331" s="124">
        <f t="shared" si="99"/>
        <v>0</v>
      </c>
      <c r="Q331" s="124">
        <f t="shared" si="100"/>
        <v>0</v>
      </c>
      <c r="AA331" s="189">
        <f t="shared" si="101"/>
        <v>-1</v>
      </c>
      <c r="AB331" s="188">
        <f t="shared" si="102"/>
        <v>284</v>
      </c>
      <c r="AC331" s="191">
        <f t="shared" si="103"/>
        <v>-283</v>
      </c>
      <c r="AD331" s="191">
        <f t="shared" si="104"/>
        <v>-286</v>
      </c>
    </row>
    <row r="332" spans="1:30" x14ac:dyDescent="0.2">
      <c r="B332" s="71"/>
      <c r="C332" s="71"/>
      <c r="D332" s="71"/>
      <c r="E332" s="71"/>
      <c r="F332" s="71"/>
      <c r="G332" s="71"/>
      <c r="H332" s="71"/>
      <c r="I332" s="71"/>
      <c r="J332" s="123"/>
      <c r="K332" s="122"/>
      <c r="L332" s="122"/>
      <c r="M332" s="122"/>
      <c r="N332" s="122"/>
      <c r="O332" s="122"/>
      <c r="P332" s="122"/>
      <c r="Q332" s="122"/>
      <c r="AA332" s="189">
        <f t="shared" si="101"/>
        <v>-1</v>
      </c>
      <c r="AB332" s="188">
        <f t="shared" si="102"/>
        <v>285</v>
      </c>
      <c r="AC332" s="191">
        <f t="shared" si="103"/>
        <v>-284</v>
      </c>
      <c r="AD332" s="191">
        <f t="shared" si="104"/>
        <v>-287</v>
      </c>
    </row>
    <row r="333" spans="1:30" x14ac:dyDescent="0.2">
      <c r="B333" s="71"/>
      <c r="C333" s="71"/>
      <c r="D333" s="71"/>
      <c r="E333" s="71"/>
      <c r="F333" s="71"/>
      <c r="G333" s="71"/>
      <c r="H333" s="71"/>
      <c r="I333" s="71"/>
      <c r="J333" s="123"/>
      <c r="K333" s="122"/>
      <c r="L333" s="122"/>
      <c r="M333" s="122"/>
      <c r="N333" s="122"/>
      <c r="O333" s="122"/>
      <c r="P333" s="122"/>
      <c r="Q333" s="122"/>
      <c r="AA333" s="189">
        <f t="shared" si="101"/>
        <v>-1</v>
      </c>
      <c r="AB333" s="188">
        <f t="shared" si="102"/>
        <v>286</v>
      </c>
      <c r="AC333" s="191">
        <f t="shared" si="103"/>
        <v>-285</v>
      </c>
      <c r="AD333" s="191">
        <f t="shared" si="104"/>
        <v>-288</v>
      </c>
    </row>
    <row r="334" spans="1:30" x14ac:dyDescent="0.2">
      <c r="B334" s="71"/>
      <c r="C334" s="71"/>
      <c r="D334" s="71"/>
      <c r="E334" s="71"/>
      <c r="F334" s="71"/>
      <c r="G334" s="71"/>
      <c r="H334" s="71"/>
      <c r="I334" s="71"/>
      <c r="J334" s="123"/>
      <c r="K334" s="122"/>
      <c r="L334" s="122"/>
      <c r="M334" s="122"/>
      <c r="N334" s="122"/>
      <c r="O334" s="122"/>
      <c r="P334" s="122"/>
      <c r="Q334" s="122"/>
      <c r="AA334" s="189">
        <f t="shared" si="101"/>
        <v>-1</v>
      </c>
      <c r="AB334" s="188">
        <f t="shared" si="102"/>
        <v>287</v>
      </c>
      <c r="AC334" s="191">
        <f t="shared" si="103"/>
        <v>-286</v>
      </c>
      <c r="AD334" s="191">
        <f t="shared" si="104"/>
        <v>-289</v>
      </c>
    </row>
    <row r="335" spans="1:30" x14ac:dyDescent="0.2">
      <c r="B335" s="71"/>
      <c r="C335" s="71"/>
      <c r="D335" s="71"/>
      <c r="E335" s="71"/>
      <c r="F335" s="71"/>
      <c r="G335" s="71"/>
      <c r="H335" s="71"/>
      <c r="I335" s="71"/>
      <c r="J335" s="123"/>
      <c r="K335" s="122"/>
      <c r="L335" s="122"/>
      <c r="M335" s="122"/>
      <c r="N335" s="122"/>
      <c r="O335" s="122"/>
      <c r="P335" s="122"/>
      <c r="Q335" s="122"/>
      <c r="AA335" s="189">
        <f t="shared" si="101"/>
        <v>-1</v>
      </c>
      <c r="AB335" s="188">
        <f t="shared" si="102"/>
        <v>288</v>
      </c>
      <c r="AC335" s="191">
        <f t="shared" si="103"/>
        <v>-287</v>
      </c>
      <c r="AD335" s="191">
        <f t="shared" si="104"/>
        <v>-290</v>
      </c>
    </row>
    <row r="336" spans="1:30" x14ac:dyDescent="0.2">
      <c r="B336" s="71"/>
      <c r="C336" s="71"/>
      <c r="D336" s="71"/>
      <c r="E336" s="71"/>
      <c r="F336" s="71"/>
      <c r="G336" s="71"/>
      <c r="H336" s="71"/>
      <c r="I336" s="71"/>
      <c r="J336" s="123"/>
      <c r="K336" s="122"/>
      <c r="L336" s="122"/>
      <c r="M336" s="122"/>
      <c r="N336" s="122"/>
      <c r="O336" s="122"/>
      <c r="P336" s="122"/>
      <c r="Q336" s="122"/>
    </row>
    <row r="337" spans="2:17" s="189" customFormat="1" x14ac:dyDescent="0.2">
      <c r="B337" s="71"/>
      <c r="C337" s="71"/>
      <c r="D337" s="71"/>
      <c r="E337" s="71"/>
      <c r="F337" s="71"/>
      <c r="G337" s="71"/>
      <c r="H337" s="71"/>
      <c r="I337" s="71"/>
      <c r="J337" s="123"/>
      <c r="K337" s="122"/>
      <c r="L337" s="122"/>
      <c r="M337" s="122"/>
      <c r="N337" s="122"/>
      <c r="O337" s="122"/>
      <c r="P337" s="122"/>
      <c r="Q337" s="122"/>
    </row>
    <row r="338" spans="2:17" s="189" customFormat="1" x14ac:dyDescent="0.2">
      <c r="B338" s="71"/>
      <c r="C338" s="71"/>
      <c r="D338" s="71"/>
      <c r="E338" s="71"/>
      <c r="F338" s="71"/>
      <c r="G338" s="71"/>
      <c r="H338" s="71"/>
      <c r="I338" s="71"/>
      <c r="J338" s="123"/>
      <c r="K338" s="122"/>
      <c r="L338" s="122"/>
      <c r="M338" s="122"/>
      <c r="N338" s="122"/>
      <c r="O338" s="122"/>
      <c r="P338" s="122"/>
      <c r="Q338" s="122"/>
    </row>
    <row r="339" spans="2:17" s="189" customFormat="1" x14ac:dyDescent="0.2">
      <c r="B339" s="71"/>
      <c r="C339" s="71"/>
      <c r="D339" s="71"/>
      <c r="E339" s="71"/>
      <c r="F339" s="71"/>
      <c r="G339" s="71"/>
      <c r="H339" s="71"/>
      <c r="I339" s="71"/>
      <c r="J339" s="123"/>
      <c r="K339" s="122"/>
      <c r="L339" s="122"/>
      <c r="M339" s="122"/>
      <c r="N339" s="122"/>
      <c r="O339" s="122"/>
      <c r="P339" s="122"/>
      <c r="Q339" s="122"/>
    </row>
    <row r="340" spans="2:17" s="189" customFormat="1" x14ac:dyDescent="0.2">
      <c r="B340" s="71"/>
      <c r="C340" s="71"/>
      <c r="D340" s="71"/>
      <c r="E340" s="71"/>
      <c r="F340" s="71"/>
      <c r="G340" s="71"/>
      <c r="H340" s="71"/>
      <c r="I340" s="71"/>
      <c r="J340" s="123"/>
      <c r="K340" s="122"/>
      <c r="L340" s="122"/>
      <c r="M340" s="122"/>
      <c r="N340" s="122"/>
      <c r="O340" s="122"/>
      <c r="P340" s="122"/>
      <c r="Q340" s="122"/>
    </row>
    <row r="341" spans="2:17" s="189" customFormat="1" x14ac:dyDescent="0.2">
      <c r="B341" s="71"/>
      <c r="C341" s="71"/>
      <c r="D341" s="71"/>
      <c r="E341" s="71"/>
      <c r="F341" s="71"/>
      <c r="G341" s="71"/>
      <c r="H341" s="71"/>
      <c r="I341" s="71"/>
      <c r="J341" s="123"/>
      <c r="K341" s="122"/>
      <c r="L341" s="122"/>
      <c r="M341" s="122"/>
      <c r="N341" s="122"/>
      <c r="O341" s="122"/>
      <c r="P341" s="122"/>
      <c r="Q341" s="122"/>
    </row>
    <row r="342" spans="2:17" s="189" customFormat="1" x14ac:dyDescent="0.2">
      <c r="B342" s="71"/>
      <c r="C342" s="71"/>
      <c r="D342" s="71"/>
      <c r="E342" s="71"/>
      <c r="F342" s="71"/>
      <c r="G342" s="71"/>
      <c r="H342" s="71"/>
      <c r="I342" s="71"/>
      <c r="J342" s="123"/>
      <c r="K342" s="122"/>
      <c r="L342" s="122"/>
      <c r="M342" s="122"/>
      <c r="N342" s="122"/>
      <c r="O342" s="122"/>
      <c r="P342" s="122"/>
      <c r="Q342" s="122"/>
    </row>
    <row r="343" spans="2:17" s="189" customFormat="1" x14ac:dyDescent="0.2">
      <c r="B343" s="71"/>
      <c r="C343" s="71"/>
      <c r="D343" s="71"/>
      <c r="E343" s="71"/>
      <c r="F343" s="71"/>
      <c r="G343" s="71"/>
      <c r="H343" s="71"/>
      <c r="I343" s="71"/>
      <c r="J343" s="123"/>
      <c r="K343" s="122"/>
      <c r="L343" s="122"/>
      <c r="M343" s="122"/>
      <c r="N343" s="122"/>
      <c r="O343" s="122"/>
      <c r="P343" s="122"/>
      <c r="Q343" s="122"/>
    </row>
    <row r="344" spans="2:17" s="189" customFormat="1" x14ac:dyDescent="0.2">
      <c r="B344" s="71"/>
      <c r="C344" s="71"/>
      <c r="D344" s="71"/>
      <c r="E344" s="71"/>
      <c r="F344" s="71"/>
      <c r="G344" s="71"/>
      <c r="H344" s="71"/>
      <c r="I344" s="71"/>
      <c r="J344" s="123"/>
      <c r="K344" s="122"/>
      <c r="L344" s="122"/>
      <c r="M344" s="122"/>
      <c r="N344" s="122"/>
      <c r="O344" s="122"/>
      <c r="P344" s="122"/>
      <c r="Q344" s="122"/>
    </row>
    <row r="345" spans="2:17" s="189" customFormat="1" x14ac:dyDescent="0.2">
      <c r="B345" s="71"/>
      <c r="C345" s="71"/>
      <c r="D345" s="71"/>
      <c r="E345" s="71"/>
      <c r="F345" s="71"/>
      <c r="G345" s="71"/>
      <c r="H345" s="71"/>
      <c r="I345" s="71"/>
      <c r="J345" s="123"/>
      <c r="K345" s="122"/>
      <c r="L345" s="122"/>
      <c r="M345" s="122"/>
      <c r="N345" s="122"/>
      <c r="O345" s="122"/>
      <c r="P345" s="122"/>
      <c r="Q345" s="122"/>
    </row>
    <row r="346" spans="2:17" s="189" customFormat="1" x14ac:dyDescent="0.2">
      <c r="B346" s="71"/>
      <c r="C346" s="71"/>
      <c r="D346" s="71"/>
      <c r="E346" s="71"/>
      <c r="F346" s="71"/>
      <c r="G346" s="71"/>
      <c r="H346" s="71"/>
      <c r="I346" s="71"/>
      <c r="J346" s="123"/>
      <c r="K346" s="122"/>
      <c r="L346" s="122"/>
      <c r="M346" s="122"/>
      <c r="N346" s="122"/>
      <c r="O346" s="122"/>
      <c r="P346" s="122"/>
      <c r="Q346" s="122"/>
    </row>
    <row r="347" spans="2:17" s="189" customFormat="1" x14ac:dyDescent="0.2">
      <c r="B347" s="71"/>
      <c r="C347" s="71"/>
      <c r="D347" s="71"/>
      <c r="E347" s="71"/>
      <c r="F347" s="71"/>
      <c r="G347" s="71"/>
      <c r="H347" s="71"/>
      <c r="I347" s="71"/>
      <c r="J347" s="123"/>
      <c r="K347" s="122"/>
      <c r="L347" s="122"/>
      <c r="M347" s="122"/>
      <c r="N347" s="122"/>
      <c r="O347" s="122"/>
      <c r="P347" s="122"/>
      <c r="Q347" s="122"/>
    </row>
    <row r="348" spans="2:17" s="189" customFormat="1" x14ac:dyDescent="0.2">
      <c r="B348" s="71"/>
      <c r="C348" s="71"/>
      <c r="D348" s="71"/>
      <c r="E348" s="71"/>
      <c r="F348" s="71"/>
      <c r="G348" s="71"/>
      <c r="H348" s="71"/>
      <c r="I348" s="71"/>
      <c r="J348" s="123"/>
      <c r="K348" s="122"/>
      <c r="L348" s="122"/>
      <c r="M348" s="122"/>
      <c r="N348" s="122"/>
      <c r="O348" s="122"/>
      <c r="P348" s="122"/>
      <c r="Q348" s="122"/>
    </row>
    <row r="349" spans="2:17" s="189" customFormat="1" x14ac:dyDescent="0.2">
      <c r="B349" s="71"/>
      <c r="C349" s="71"/>
      <c r="D349" s="71"/>
      <c r="E349" s="71"/>
      <c r="F349" s="71"/>
      <c r="G349" s="71"/>
      <c r="H349" s="71"/>
      <c r="I349" s="71"/>
      <c r="J349" s="123"/>
      <c r="K349" s="122"/>
      <c r="L349" s="122"/>
      <c r="M349" s="122"/>
      <c r="N349" s="122"/>
      <c r="O349" s="122"/>
      <c r="P349" s="122"/>
      <c r="Q349" s="122"/>
    </row>
    <row r="350" spans="2:17" s="189" customFormat="1" x14ac:dyDescent="0.2">
      <c r="B350" s="71"/>
      <c r="C350" s="71"/>
      <c r="D350" s="71"/>
      <c r="E350" s="71"/>
      <c r="F350" s="71"/>
      <c r="G350" s="71"/>
      <c r="H350" s="71"/>
      <c r="I350" s="71"/>
      <c r="J350" s="123"/>
      <c r="K350" s="122"/>
      <c r="L350" s="122"/>
      <c r="M350" s="122"/>
      <c r="N350" s="122"/>
      <c r="O350" s="122"/>
      <c r="P350" s="122"/>
      <c r="Q350" s="122"/>
    </row>
    <row r="351" spans="2:17" s="189" customFormat="1" x14ac:dyDescent="0.2">
      <c r="B351" s="71"/>
      <c r="C351" s="71"/>
      <c r="D351" s="71"/>
      <c r="E351" s="71"/>
      <c r="F351" s="71"/>
      <c r="G351" s="71"/>
      <c r="H351" s="71"/>
      <c r="I351" s="71"/>
      <c r="J351" s="123"/>
      <c r="K351" s="122"/>
      <c r="L351" s="122"/>
      <c r="M351" s="122"/>
      <c r="N351" s="122"/>
      <c r="O351" s="122"/>
      <c r="P351" s="122"/>
      <c r="Q351" s="122"/>
    </row>
    <row r="352" spans="2:17" s="189" customFormat="1" x14ac:dyDescent="0.2">
      <c r="B352" s="71"/>
      <c r="C352" s="71"/>
      <c r="D352" s="71"/>
      <c r="E352" s="71"/>
      <c r="F352" s="71"/>
      <c r="G352" s="71"/>
      <c r="H352" s="71"/>
      <c r="I352" s="71"/>
      <c r="J352" s="123"/>
      <c r="K352" s="122"/>
      <c r="L352" s="122"/>
      <c r="M352" s="122"/>
      <c r="N352" s="122"/>
      <c r="O352" s="122"/>
      <c r="P352" s="122"/>
      <c r="Q352" s="122"/>
    </row>
    <row r="353" spans="2:17" s="189" customFormat="1" x14ac:dyDescent="0.2">
      <c r="B353" s="71"/>
      <c r="C353" s="71"/>
      <c r="D353" s="71"/>
      <c r="E353" s="71"/>
      <c r="F353" s="71"/>
      <c r="G353" s="71"/>
      <c r="H353" s="71"/>
      <c r="I353" s="71"/>
      <c r="J353" s="123"/>
      <c r="K353" s="122"/>
      <c r="L353" s="122"/>
      <c r="M353" s="122"/>
      <c r="N353" s="122"/>
      <c r="O353" s="122"/>
      <c r="P353" s="122"/>
      <c r="Q353" s="122"/>
    </row>
    <row r="354" spans="2:17" s="189" customFormat="1" x14ac:dyDescent="0.2">
      <c r="B354" s="71"/>
      <c r="C354" s="71"/>
      <c r="D354" s="71"/>
      <c r="E354" s="71"/>
      <c r="F354" s="71"/>
      <c r="G354" s="71"/>
      <c r="H354" s="71"/>
      <c r="I354" s="71"/>
      <c r="J354" s="123"/>
      <c r="K354" s="122"/>
      <c r="L354" s="122"/>
      <c r="M354" s="122"/>
      <c r="N354" s="122"/>
      <c r="O354" s="122"/>
      <c r="P354" s="122"/>
      <c r="Q354" s="122"/>
    </row>
    <row r="355" spans="2:17" s="189" customFormat="1" x14ac:dyDescent="0.2">
      <c r="B355" s="71"/>
      <c r="C355" s="71"/>
      <c r="D355" s="71"/>
      <c r="E355" s="71"/>
      <c r="F355" s="71"/>
      <c r="G355" s="71"/>
      <c r="H355" s="71"/>
      <c r="I355" s="71"/>
      <c r="J355" s="123"/>
      <c r="K355" s="122"/>
      <c r="L355" s="122"/>
      <c r="M355" s="122"/>
      <c r="N355" s="122"/>
      <c r="O355" s="122"/>
      <c r="P355" s="122"/>
      <c r="Q355" s="122"/>
    </row>
    <row r="356" spans="2:17" s="189" customFormat="1" x14ac:dyDescent="0.2">
      <c r="B356" s="71"/>
      <c r="C356" s="71"/>
      <c r="D356" s="71"/>
      <c r="E356" s="71"/>
      <c r="F356" s="71"/>
      <c r="G356" s="71"/>
      <c r="H356" s="71"/>
      <c r="I356" s="71"/>
      <c r="J356" s="123"/>
      <c r="K356" s="122"/>
      <c r="L356" s="122"/>
      <c r="M356" s="122"/>
      <c r="N356" s="122"/>
      <c r="O356" s="122"/>
      <c r="P356" s="122"/>
      <c r="Q356" s="122"/>
    </row>
    <row r="357" spans="2:17" s="189" customFormat="1" x14ac:dyDescent="0.2">
      <c r="B357" s="71"/>
      <c r="C357" s="71"/>
      <c r="D357" s="71"/>
      <c r="E357" s="71"/>
      <c r="F357" s="71"/>
      <c r="G357" s="71"/>
      <c r="H357" s="71"/>
      <c r="I357" s="71"/>
      <c r="J357" s="123"/>
      <c r="K357" s="122"/>
      <c r="L357" s="122"/>
      <c r="M357" s="122"/>
      <c r="N357" s="122"/>
      <c r="O357" s="122"/>
      <c r="P357" s="122"/>
      <c r="Q357" s="122"/>
    </row>
    <row r="358" spans="2:17" s="189" customFormat="1" x14ac:dyDescent="0.2">
      <c r="B358" s="71"/>
      <c r="C358" s="71"/>
      <c r="D358" s="71"/>
      <c r="E358" s="71"/>
      <c r="F358" s="71"/>
      <c r="G358" s="71"/>
      <c r="H358" s="71"/>
      <c r="I358" s="71"/>
      <c r="J358" s="123"/>
      <c r="K358" s="122"/>
      <c r="L358" s="122"/>
      <c r="M358" s="122"/>
      <c r="N358" s="122"/>
      <c r="O358" s="122"/>
      <c r="P358" s="122"/>
      <c r="Q358" s="122"/>
    </row>
    <row r="359" spans="2:17" s="189" customFormat="1" x14ac:dyDescent="0.2">
      <c r="B359" s="71"/>
      <c r="C359" s="71"/>
      <c r="D359" s="71"/>
      <c r="E359" s="71"/>
      <c r="F359" s="71"/>
      <c r="G359" s="71"/>
      <c r="H359" s="71"/>
      <c r="I359" s="71"/>
      <c r="J359" s="123"/>
      <c r="K359" s="122"/>
      <c r="L359" s="122"/>
      <c r="M359" s="122"/>
      <c r="N359" s="122"/>
      <c r="O359" s="122"/>
      <c r="P359" s="122"/>
      <c r="Q359" s="122"/>
    </row>
    <row r="360" spans="2:17" s="189" customFormat="1" x14ac:dyDescent="0.2">
      <c r="B360" s="71"/>
      <c r="C360" s="71"/>
      <c r="D360" s="71"/>
      <c r="E360" s="71"/>
      <c r="F360" s="71"/>
      <c r="G360" s="71"/>
      <c r="H360" s="71"/>
      <c r="I360" s="71"/>
      <c r="J360" s="123"/>
      <c r="K360" s="122"/>
      <c r="L360" s="122"/>
      <c r="M360" s="122"/>
      <c r="N360" s="122"/>
      <c r="O360" s="122"/>
      <c r="P360" s="122"/>
      <c r="Q360" s="122"/>
    </row>
    <row r="361" spans="2:17" s="189" customFormat="1" x14ac:dyDescent="0.2">
      <c r="B361" s="71"/>
      <c r="C361" s="71"/>
      <c r="D361" s="71"/>
      <c r="E361" s="71"/>
      <c r="F361" s="71"/>
      <c r="G361" s="71"/>
      <c r="H361" s="71"/>
      <c r="I361" s="71"/>
      <c r="J361" s="123"/>
      <c r="K361" s="122"/>
      <c r="L361" s="122"/>
      <c r="M361" s="122"/>
      <c r="N361" s="122"/>
      <c r="O361" s="122"/>
      <c r="P361" s="122"/>
      <c r="Q361" s="122"/>
    </row>
    <row r="362" spans="2:17" s="189" customFormat="1" x14ac:dyDescent="0.2">
      <c r="B362" s="71"/>
      <c r="C362" s="71"/>
      <c r="D362" s="71"/>
      <c r="E362" s="71"/>
      <c r="F362" s="71"/>
      <c r="G362" s="71"/>
      <c r="H362" s="71"/>
      <c r="I362" s="71"/>
      <c r="J362" s="123"/>
      <c r="K362" s="122"/>
      <c r="L362" s="122"/>
      <c r="M362" s="122"/>
      <c r="N362" s="122"/>
      <c r="O362" s="122"/>
      <c r="P362" s="122"/>
      <c r="Q362" s="122"/>
    </row>
    <row r="363" spans="2:17" s="189" customFormat="1" x14ac:dyDescent="0.2">
      <c r="B363" s="71"/>
      <c r="C363" s="71"/>
      <c r="D363" s="71"/>
      <c r="E363" s="71"/>
      <c r="F363" s="71"/>
      <c r="G363" s="71"/>
      <c r="H363" s="71"/>
      <c r="I363" s="71"/>
      <c r="J363" s="123"/>
      <c r="K363" s="122"/>
      <c r="L363" s="122"/>
      <c r="M363" s="122"/>
      <c r="N363" s="122"/>
      <c r="O363" s="122"/>
      <c r="P363" s="122"/>
      <c r="Q363" s="122"/>
    </row>
    <row r="364" spans="2:17" s="189" customFormat="1" x14ac:dyDescent="0.2">
      <c r="B364" s="71"/>
      <c r="C364" s="71"/>
      <c r="D364" s="71"/>
      <c r="E364" s="71"/>
      <c r="F364" s="71"/>
      <c r="G364" s="71"/>
      <c r="H364" s="71"/>
      <c r="I364" s="71"/>
      <c r="J364" s="123"/>
      <c r="K364" s="122"/>
      <c r="L364" s="122"/>
      <c r="M364" s="122"/>
      <c r="N364" s="122"/>
      <c r="O364" s="122"/>
      <c r="P364" s="122"/>
      <c r="Q364" s="122"/>
    </row>
    <row r="365" spans="2:17" s="189" customFormat="1" x14ac:dyDescent="0.2">
      <c r="B365" s="71"/>
      <c r="C365" s="71"/>
      <c r="D365" s="71"/>
      <c r="E365" s="71"/>
      <c r="F365" s="71"/>
      <c r="G365" s="71"/>
      <c r="H365" s="71"/>
      <c r="I365" s="71"/>
      <c r="J365" s="123"/>
      <c r="K365" s="122"/>
      <c r="L365" s="122"/>
      <c r="M365" s="122"/>
      <c r="N365" s="122"/>
      <c r="O365" s="122"/>
      <c r="P365" s="122"/>
      <c r="Q365" s="122"/>
    </row>
    <row r="366" spans="2:17" s="189" customFormat="1" x14ac:dyDescent="0.2">
      <c r="B366" s="71"/>
      <c r="C366" s="71"/>
      <c r="D366" s="71"/>
      <c r="E366" s="71"/>
      <c r="F366" s="71"/>
      <c r="G366" s="71"/>
      <c r="H366" s="71"/>
      <c r="I366" s="71"/>
      <c r="J366" s="123"/>
      <c r="K366" s="122"/>
      <c r="L366" s="122"/>
      <c r="M366" s="122"/>
      <c r="N366" s="122"/>
      <c r="O366" s="122"/>
      <c r="P366" s="122"/>
      <c r="Q366" s="122"/>
    </row>
    <row r="367" spans="2:17" s="189" customFormat="1" x14ac:dyDescent="0.2">
      <c r="B367" s="71"/>
      <c r="C367" s="71"/>
      <c r="D367" s="71"/>
      <c r="E367" s="71"/>
      <c r="F367" s="71"/>
      <c r="G367" s="71"/>
      <c r="H367" s="71"/>
      <c r="I367" s="71"/>
      <c r="J367" s="123"/>
      <c r="K367" s="122"/>
      <c r="L367" s="122"/>
      <c r="M367" s="122"/>
      <c r="N367" s="122"/>
      <c r="O367" s="122"/>
      <c r="P367" s="122"/>
      <c r="Q367" s="122"/>
    </row>
    <row r="368" spans="2:17" s="189" customFormat="1" x14ac:dyDescent="0.2">
      <c r="B368" s="71"/>
      <c r="C368" s="71"/>
      <c r="D368" s="71"/>
      <c r="E368" s="71"/>
      <c r="F368" s="71"/>
      <c r="G368" s="71"/>
      <c r="H368" s="71"/>
      <c r="I368" s="71"/>
      <c r="J368" s="123"/>
      <c r="K368" s="122"/>
      <c r="L368" s="122"/>
      <c r="M368" s="122"/>
      <c r="N368" s="122"/>
      <c r="O368" s="122"/>
      <c r="P368" s="122"/>
      <c r="Q368" s="122"/>
    </row>
    <row r="369" spans="2:17" s="189" customFormat="1" x14ac:dyDescent="0.2">
      <c r="B369" s="71"/>
      <c r="C369" s="71"/>
      <c r="D369" s="71"/>
      <c r="E369" s="71"/>
      <c r="F369" s="71"/>
      <c r="G369" s="71"/>
      <c r="H369" s="71"/>
      <c r="I369" s="71"/>
      <c r="J369" s="123"/>
      <c r="K369" s="122"/>
      <c r="L369" s="122"/>
      <c r="M369" s="122"/>
      <c r="N369" s="122"/>
      <c r="O369" s="122"/>
      <c r="P369" s="122"/>
      <c r="Q369" s="122"/>
    </row>
    <row r="370" spans="2:17" s="189" customFormat="1" x14ac:dyDescent="0.2">
      <c r="B370" s="71"/>
      <c r="C370" s="71"/>
      <c r="D370" s="71"/>
      <c r="E370" s="71"/>
      <c r="F370" s="71"/>
      <c r="G370" s="71"/>
      <c r="H370" s="71"/>
      <c r="I370" s="71"/>
      <c r="J370" s="123"/>
      <c r="K370" s="122"/>
      <c r="L370" s="122"/>
      <c r="M370" s="122"/>
      <c r="N370" s="122"/>
      <c r="O370" s="122"/>
      <c r="P370" s="122"/>
      <c r="Q370" s="122"/>
    </row>
    <row r="371" spans="2:17" s="189" customFormat="1" x14ac:dyDescent="0.2">
      <c r="B371" s="71"/>
      <c r="C371" s="71"/>
      <c r="D371" s="71"/>
      <c r="E371" s="71"/>
      <c r="F371" s="71"/>
      <c r="G371" s="71"/>
      <c r="H371" s="71"/>
      <c r="I371" s="71"/>
      <c r="J371" s="123"/>
      <c r="K371" s="122"/>
      <c r="L371" s="122"/>
      <c r="M371" s="122"/>
      <c r="N371" s="122"/>
      <c r="O371" s="122"/>
      <c r="P371" s="122"/>
      <c r="Q371" s="122"/>
    </row>
    <row r="372" spans="2:17" s="189" customFormat="1" x14ac:dyDescent="0.2">
      <c r="B372" s="71"/>
      <c r="C372" s="71"/>
      <c r="D372" s="71"/>
      <c r="E372" s="71"/>
      <c r="F372" s="71"/>
      <c r="G372" s="71"/>
      <c r="H372" s="71"/>
      <c r="I372" s="71"/>
      <c r="J372" s="123"/>
      <c r="K372" s="122"/>
      <c r="L372" s="122"/>
      <c r="M372" s="122"/>
      <c r="N372" s="122"/>
      <c r="O372" s="122"/>
      <c r="P372" s="122"/>
      <c r="Q372" s="122"/>
    </row>
    <row r="373" spans="2:17" s="189" customFormat="1" x14ac:dyDescent="0.2">
      <c r="B373" s="71"/>
      <c r="C373" s="71"/>
      <c r="D373" s="71"/>
      <c r="E373" s="71"/>
      <c r="F373" s="71"/>
      <c r="G373" s="71"/>
      <c r="H373" s="71"/>
      <c r="I373" s="71"/>
      <c r="J373" s="123"/>
      <c r="K373" s="122"/>
      <c r="L373" s="122"/>
      <c r="M373" s="122"/>
      <c r="N373" s="122"/>
      <c r="O373" s="122"/>
      <c r="P373" s="122"/>
      <c r="Q373" s="122"/>
    </row>
    <row r="374" spans="2:17" s="189" customFormat="1" x14ac:dyDescent="0.2">
      <c r="B374" s="71"/>
      <c r="C374" s="71"/>
      <c r="D374" s="71"/>
      <c r="E374" s="71"/>
      <c r="F374" s="71"/>
      <c r="G374" s="71"/>
      <c r="H374" s="71"/>
      <c r="I374" s="71"/>
      <c r="J374" s="123"/>
      <c r="K374" s="122"/>
      <c r="L374" s="122"/>
      <c r="M374" s="122"/>
      <c r="N374" s="122"/>
      <c r="O374" s="122"/>
      <c r="P374" s="122"/>
      <c r="Q374" s="122"/>
    </row>
    <row r="375" spans="2:17" s="189" customFormat="1" x14ac:dyDescent="0.2">
      <c r="B375" s="71"/>
      <c r="C375" s="71"/>
      <c r="D375" s="71"/>
      <c r="E375" s="71"/>
      <c r="F375" s="71"/>
      <c r="G375" s="71"/>
      <c r="H375" s="71"/>
      <c r="I375" s="71"/>
      <c r="J375" s="123"/>
      <c r="K375" s="122"/>
      <c r="L375" s="122"/>
      <c r="M375" s="122"/>
      <c r="N375" s="122"/>
      <c r="O375" s="122"/>
      <c r="P375" s="122"/>
      <c r="Q375" s="122"/>
    </row>
    <row r="376" spans="2:17" s="189" customFormat="1" x14ac:dyDescent="0.2">
      <c r="B376" s="71"/>
      <c r="C376" s="71"/>
      <c r="D376" s="71"/>
      <c r="E376" s="71"/>
      <c r="F376" s="71"/>
      <c r="G376" s="71"/>
      <c r="H376" s="71"/>
      <c r="I376" s="71"/>
      <c r="J376" s="123"/>
      <c r="K376" s="122"/>
      <c r="L376" s="122"/>
      <c r="M376" s="122"/>
      <c r="N376" s="122"/>
      <c r="O376" s="122"/>
      <c r="P376" s="122"/>
      <c r="Q376" s="122"/>
    </row>
    <row r="377" spans="2:17" s="189" customFormat="1" x14ac:dyDescent="0.2">
      <c r="B377" s="71"/>
      <c r="C377" s="71"/>
      <c r="D377" s="71"/>
      <c r="E377" s="71"/>
      <c r="F377" s="71"/>
      <c r="G377" s="71"/>
      <c r="H377" s="71"/>
      <c r="I377" s="71"/>
      <c r="J377" s="123"/>
      <c r="K377" s="122"/>
      <c r="L377" s="122"/>
      <c r="M377" s="122"/>
      <c r="N377" s="122"/>
      <c r="O377" s="122"/>
      <c r="P377" s="122"/>
      <c r="Q377" s="122"/>
    </row>
    <row r="378" spans="2:17" s="189" customFormat="1" x14ac:dyDescent="0.2">
      <c r="B378" s="71"/>
      <c r="C378" s="71"/>
      <c r="D378" s="71"/>
      <c r="E378" s="71"/>
      <c r="F378" s="71"/>
      <c r="G378" s="71"/>
      <c r="H378" s="71"/>
      <c r="I378" s="71"/>
      <c r="J378" s="123"/>
      <c r="K378" s="122"/>
      <c r="L378" s="122"/>
      <c r="M378" s="122"/>
      <c r="N378" s="122"/>
      <c r="O378" s="122"/>
      <c r="P378" s="122"/>
      <c r="Q378" s="122"/>
    </row>
    <row r="379" spans="2:17" s="189" customFormat="1" x14ac:dyDescent="0.2">
      <c r="B379" s="71"/>
      <c r="C379" s="71"/>
      <c r="D379" s="71"/>
      <c r="E379" s="71"/>
      <c r="F379" s="71"/>
      <c r="G379" s="71"/>
      <c r="H379" s="71"/>
      <c r="I379" s="71"/>
      <c r="J379" s="123"/>
      <c r="K379" s="122"/>
      <c r="L379" s="122"/>
      <c r="M379" s="122"/>
      <c r="N379" s="122"/>
      <c r="O379" s="122"/>
      <c r="P379" s="122"/>
      <c r="Q379" s="122"/>
    </row>
    <row r="380" spans="2:17" s="189" customFormat="1" x14ac:dyDescent="0.2">
      <c r="B380" s="71"/>
      <c r="C380" s="71"/>
      <c r="D380" s="71"/>
      <c r="E380" s="71"/>
      <c r="F380" s="71"/>
      <c r="G380" s="71"/>
      <c r="H380" s="71"/>
      <c r="I380" s="71"/>
      <c r="J380" s="123"/>
      <c r="K380" s="122"/>
      <c r="L380" s="122"/>
      <c r="M380" s="122"/>
      <c r="N380" s="122"/>
      <c r="O380" s="122"/>
      <c r="P380" s="122"/>
      <c r="Q380" s="122"/>
    </row>
    <row r="381" spans="2:17" s="189" customFormat="1" x14ac:dyDescent="0.2">
      <c r="B381" s="71"/>
      <c r="C381" s="71"/>
      <c r="D381" s="71"/>
      <c r="E381" s="71"/>
      <c r="F381" s="71"/>
      <c r="G381" s="71"/>
      <c r="H381" s="71"/>
      <c r="I381" s="71"/>
      <c r="J381" s="123"/>
      <c r="K381" s="122"/>
      <c r="L381" s="122"/>
      <c r="M381" s="122"/>
      <c r="N381" s="122"/>
      <c r="O381" s="122"/>
      <c r="P381" s="122"/>
      <c r="Q381" s="122"/>
    </row>
    <row r="382" spans="2:17" s="189" customFormat="1" x14ac:dyDescent="0.2">
      <c r="B382" s="71"/>
      <c r="C382" s="71"/>
      <c r="D382" s="71"/>
      <c r="E382" s="71"/>
      <c r="F382" s="71"/>
      <c r="G382" s="71"/>
      <c r="H382" s="71"/>
      <c r="I382" s="71"/>
      <c r="J382" s="123"/>
      <c r="K382" s="122"/>
      <c r="L382" s="122"/>
      <c r="M382" s="122"/>
      <c r="N382" s="122"/>
      <c r="O382" s="122"/>
      <c r="P382" s="122"/>
      <c r="Q382" s="122"/>
    </row>
    <row r="383" spans="2:17" s="189" customFormat="1" x14ac:dyDescent="0.2">
      <c r="B383" s="71"/>
      <c r="C383" s="71"/>
      <c r="D383" s="71"/>
      <c r="E383" s="71"/>
      <c r="F383" s="71"/>
      <c r="G383" s="71"/>
      <c r="H383" s="71"/>
      <c r="I383" s="71"/>
      <c r="J383" s="123"/>
      <c r="K383" s="122"/>
      <c r="L383" s="122"/>
      <c r="M383" s="122"/>
      <c r="N383" s="122"/>
      <c r="O383" s="122"/>
      <c r="P383" s="122"/>
      <c r="Q383" s="122"/>
    </row>
    <row r="384" spans="2:17" s="189" customFormat="1" x14ac:dyDescent="0.2">
      <c r="B384" s="71"/>
      <c r="C384" s="71"/>
      <c r="D384" s="71"/>
      <c r="E384" s="71"/>
      <c r="F384" s="71"/>
      <c r="G384" s="71"/>
      <c r="H384" s="71"/>
      <c r="I384" s="71"/>
      <c r="J384" s="123"/>
      <c r="K384" s="122"/>
      <c r="L384" s="122"/>
      <c r="M384" s="122"/>
      <c r="N384" s="122"/>
      <c r="O384" s="122"/>
      <c r="P384" s="122"/>
      <c r="Q384" s="122"/>
    </row>
    <row r="385" spans="2:17" s="189" customFormat="1" x14ac:dyDescent="0.2">
      <c r="B385" s="71"/>
      <c r="C385" s="71"/>
      <c r="D385" s="71"/>
      <c r="E385" s="71"/>
      <c r="F385" s="71"/>
      <c r="G385" s="71"/>
      <c r="H385" s="71"/>
      <c r="I385" s="71"/>
      <c r="J385" s="123"/>
      <c r="K385" s="122"/>
      <c r="L385" s="122"/>
      <c r="M385" s="122"/>
      <c r="N385" s="122"/>
      <c r="O385" s="122"/>
      <c r="P385" s="122"/>
      <c r="Q385" s="122"/>
    </row>
    <row r="386" spans="2:17" s="189" customFormat="1" x14ac:dyDescent="0.2">
      <c r="B386" s="71"/>
      <c r="C386" s="71"/>
      <c r="D386" s="71"/>
      <c r="E386" s="71"/>
      <c r="F386" s="71"/>
      <c r="G386" s="71"/>
      <c r="H386" s="71"/>
      <c r="I386" s="71"/>
      <c r="J386" s="123"/>
      <c r="K386" s="122"/>
      <c r="L386" s="122"/>
      <c r="M386" s="122"/>
      <c r="N386" s="122"/>
      <c r="O386" s="122"/>
      <c r="P386" s="122"/>
      <c r="Q386" s="122"/>
    </row>
    <row r="387" spans="2:17" s="189" customFormat="1" x14ac:dyDescent="0.2">
      <c r="B387" s="71"/>
      <c r="C387" s="71"/>
      <c r="D387" s="71"/>
      <c r="E387" s="71"/>
      <c r="F387" s="71"/>
      <c r="G387" s="71"/>
      <c r="H387" s="71"/>
      <c r="I387" s="71"/>
      <c r="J387" s="123"/>
      <c r="K387" s="122"/>
      <c r="L387" s="122"/>
      <c r="M387" s="122"/>
      <c r="N387" s="122"/>
      <c r="O387" s="122"/>
      <c r="P387" s="122"/>
      <c r="Q387" s="122"/>
    </row>
    <row r="388" spans="2:17" s="189" customFormat="1" x14ac:dyDescent="0.2">
      <c r="B388" s="71"/>
      <c r="C388" s="71"/>
      <c r="D388" s="71"/>
      <c r="E388" s="71"/>
      <c r="F388" s="71"/>
      <c r="G388" s="71"/>
      <c r="H388" s="71"/>
      <c r="I388" s="71"/>
      <c r="J388" s="123"/>
      <c r="K388" s="122"/>
      <c r="L388" s="122"/>
      <c r="M388" s="122"/>
      <c r="N388" s="122"/>
      <c r="O388" s="122"/>
      <c r="P388" s="122"/>
      <c r="Q388" s="122"/>
    </row>
    <row r="389" spans="2:17" s="189" customFormat="1" x14ac:dyDescent="0.2">
      <c r="B389" s="71"/>
      <c r="C389" s="71"/>
      <c r="D389" s="71"/>
      <c r="E389" s="71"/>
      <c r="F389" s="71"/>
      <c r="G389" s="71"/>
      <c r="H389" s="71"/>
      <c r="I389" s="71"/>
      <c r="J389" s="123"/>
      <c r="K389" s="122"/>
      <c r="L389" s="122"/>
      <c r="M389" s="122"/>
      <c r="N389" s="122"/>
      <c r="O389" s="122"/>
      <c r="P389" s="122"/>
      <c r="Q389" s="122"/>
    </row>
    <row r="390" spans="2:17" s="189" customFormat="1" x14ac:dyDescent="0.2">
      <c r="B390" s="71"/>
      <c r="C390" s="71"/>
      <c r="D390" s="71"/>
      <c r="E390" s="71"/>
      <c r="F390" s="71"/>
      <c r="G390" s="71"/>
      <c r="H390" s="71"/>
      <c r="I390" s="71"/>
      <c r="J390" s="123"/>
      <c r="K390" s="122"/>
      <c r="L390" s="122"/>
      <c r="M390" s="122"/>
      <c r="N390" s="122"/>
      <c r="O390" s="122"/>
      <c r="P390" s="122"/>
      <c r="Q390" s="122"/>
    </row>
    <row r="391" spans="2:17" s="189" customFormat="1" x14ac:dyDescent="0.2">
      <c r="B391" s="71"/>
      <c r="C391" s="71"/>
      <c r="D391" s="71"/>
      <c r="E391" s="71"/>
      <c r="F391" s="71"/>
      <c r="G391" s="71"/>
      <c r="H391" s="71"/>
      <c r="I391" s="71"/>
      <c r="J391" s="123"/>
      <c r="K391" s="122"/>
      <c r="L391" s="122"/>
      <c r="M391" s="122"/>
      <c r="N391" s="122"/>
      <c r="O391" s="122"/>
      <c r="P391" s="122"/>
      <c r="Q391" s="122"/>
    </row>
    <row r="392" spans="2:17" s="189" customFormat="1" x14ac:dyDescent="0.2">
      <c r="B392" s="71"/>
      <c r="C392" s="71"/>
      <c r="D392" s="71"/>
      <c r="E392" s="71"/>
      <c r="F392" s="71"/>
      <c r="G392" s="71"/>
      <c r="H392" s="71"/>
      <c r="I392" s="71"/>
      <c r="J392" s="123"/>
      <c r="K392" s="122"/>
      <c r="L392" s="122"/>
      <c r="M392" s="122"/>
      <c r="N392" s="122"/>
      <c r="O392" s="122"/>
      <c r="P392" s="122"/>
      <c r="Q392" s="122"/>
    </row>
    <row r="393" spans="2:17" s="189" customFormat="1" x14ac:dyDescent="0.2">
      <c r="B393" s="71"/>
      <c r="C393" s="71"/>
      <c r="D393" s="71"/>
      <c r="E393" s="71"/>
      <c r="F393" s="71"/>
      <c r="G393" s="71"/>
      <c r="H393" s="71"/>
      <c r="I393" s="71"/>
      <c r="J393" s="123"/>
      <c r="K393" s="122"/>
      <c r="L393" s="122"/>
      <c r="M393" s="122"/>
      <c r="N393" s="122"/>
      <c r="O393" s="122"/>
      <c r="P393" s="122"/>
      <c r="Q393" s="122"/>
    </row>
    <row r="394" spans="2:17" s="189" customFormat="1" x14ac:dyDescent="0.2">
      <c r="B394" s="71"/>
      <c r="C394" s="71"/>
      <c r="D394" s="71"/>
      <c r="E394" s="71"/>
      <c r="F394" s="71"/>
      <c r="G394" s="71"/>
      <c r="H394" s="71"/>
      <c r="I394" s="71"/>
      <c r="J394" s="123"/>
      <c r="K394" s="122"/>
      <c r="L394" s="122"/>
      <c r="M394" s="122"/>
      <c r="N394" s="122"/>
      <c r="O394" s="122"/>
      <c r="P394" s="122"/>
      <c r="Q394" s="122"/>
    </row>
    <row r="395" spans="2:17" s="189" customFormat="1" x14ac:dyDescent="0.2">
      <c r="B395" s="71"/>
      <c r="C395" s="71"/>
      <c r="D395" s="71"/>
      <c r="E395" s="71"/>
      <c r="F395" s="71"/>
      <c r="G395" s="71"/>
      <c r="H395" s="71"/>
      <c r="I395" s="71"/>
      <c r="J395" s="123"/>
      <c r="K395" s="122"/>
      <c r="L395" s="122"/>
      <c r="M395" s="122"/>
      <c r="N395" s="122"/>
      <c r="O395" s="122"/>
      <c r="P395" s="122"/>
      <c r="Q395" s="122"/>
    </row>
    <row r="396" spans="2:17" s="189" customFormat="1" x14ac:dyDescent="0.2">
      <c r="B396" s="71"/>
      <c r="C396" s="71"/>
      <c r="D396" s="71"/>
      <c r="E396" s="71"/>
      <c r="F396" s="71"/>
      <c r="G396" s="71"/>
      <c r="H396" s="71"/>
      <c r="I396" s="71"/>
      <c r="J396" s="123"/>
      <c r="K396" s="122"/>
      <c r="L396" s="122"/>
      <c r="M396" s="122"/>
      <c r="N396" s="122"/>
      <c r="O396" s="122"/>
      <c r="P396" s="122"/>
      <c r="Q396" s="122"/>
    </row>
    <row r="397" spans="2:17" s="189" customFormat="1" x14ac:dyDescent="0.2">
      <c r="B397" s="71"/>
      <c r="C397" s="71"/>
      <c r="D397" s="71"/>
      <c r="E397" s="71"/>
      <c r="F397" s="71"/>
      <c r="G397" s="71"/>
      <c r="H397" s="71"/>
      <c r="I397" s="71"/>
      <c r="J397" s="123"/>
      <c r="K397" s="122"/>
      <c r="L397" s="122"/>
      <c r="M397" s="122"/>
      <c r="N397" s="122"/>
      <c r="O397" s="122"/>
      <c r="P397" s="122"/>
      <c r="Q397" s="122"/>
    </row>
    <row r="398" spans="2:17" s="189" customFormat="1" x14ac:dyDescent="0.2">
      <c r="B398" s="71"/>
      <c r="C398" s="71"/>
      <c r="D398" s="71"/>
      <c r="E398" s="71"/>
      <c r="F398" s="71"/>
      <c r="G398" s="71"/>
      <c r="H398" s="71"/>
      <c r="I398" s="71"/>
      <c r="J398" s="123"/>
      <c r="K398" s="122"/>
      <c r="L398" s="122"/>
      <c r="M398" s="122"/>
      <c r="N398" s="122"/>
      <c r="O398" s="122"/>
      <c r="P398" s="122"/>
      <c r="Q398" s="122"/>
    </row>
    <row r="399" spans="2:17" s="189" customFormat="1" x14ac:dyDescent="0.2">
      <c r="B399" s="71"/>
      <c r="C399" s="71"/>
      <c r="D399" s="71"/>
      <c r="E399" s="71"/>
      <c r="F399" s="71"/>
      <c r="G399" s="71"/>
      <c r="H399" s="71"/>
      <c r="I399" s="71"/>
      <c r="J399" s="123"/>
      <c r="K399" s="122"/>
      <c r="L399" s="122"/>
      <c r="M399" s="122"/>
      <c r="N399" s="122"/>
      <c r="O399" s="122"/>
      <c r="P399" s="122"/>
      <c r="Q399" s="122"/>
    </row>
    <row r="400" spans="2:17" s="189" customFormat="1" x14ac:dyDescent="0.2">
      <c r="B400" s="71"/>
      <c r="C400" s="71"/>
      <c r="D400" s="71"/>
      <c r="E400" s="71"/>
      <c r="F400" s="71"/>
      <c r="G400" s="71"/>
      <c r="H400" s="71"/>
      <c r="I400" s="71"/>
      <c r="J400" s="123"/>
      <c r="K400" s="122"/>
      <c r="L400" s="122"/>
      <c r="M400" s="122"/>
      <c r="N400" s="122"/>
      <c r="O400" s="122"/>
      <c r="P400" s="122"/>
      <c r="Q400" s="122"/>
    </row>
    <row r="401" spans="2:17" s="189" customFormat="1" x14ac:dyDescent="0.2">
      <c r="B401" s="71"/>
      <c r="C401" s="71"/>
      <c r="D401" s="71"/>
      <c r="E401" s="71"/>
      <c r="F401" s="71"/>
      <c r="G401" s="71"/>
      <c r="H401" s="71"/>
      <c r="I401" s="71"/>
      <c r="J401" s="123"/>
      <c r="K401" s="122"/>
      <c r="L401" s="122"/>
      <c r="M401" s="122"/>
      <c r="N401" s="122"/>
      <c r="O401" s="122"/>
      <c r="P401" s="122"/>
      <c r="Q401" s="122"/>
    </row>
    <row r="402" spans="2:17" s="189" customFormat="1" x14ac:dyDescent="0.2">
      <c r="B402" s="71"/>
      <c r="C402" s="71"/>
      <c r="D402" s="71"/>
      <c r="E402" s="71"/>
      <c r="F402" s="71"/>
      <c r="G402" s="71"/>
      <c r="H402" s="71"/>
      <c r="I402" s="71"/>
      <c r="J402" s="123"/>
      <c r="K402" s="122"/>
      <c r="L402" s="122"/>
      <c r="M402" s="122"/>
      <c r="N402" s="122"/>
      <c r="O402" s="122"/>
      <c r="P402" s="122"/>
      <c r="Q402" s="122"/>
    </row>
    <row r="403" spans="2:17" s="189" customFormat="1" x14ac:dyDescent="0.2">
      <c r="B403" s="71"/>
      <c r="C403" s="71"/>
      <c r="D403" s="71"/>
      <c r="E403" s="71"/>
      <c r="F403" s="71"/>
      <c r="G403" s="71"/>
      <c r="H403" s="71"/>
      <c r="I403" s="71"/>
      <c r="J403" s="123"/>
      <c r="K403" s="122"/>
      <c r="L403" s="122"/>
      <c r="M403" s="122"/>
      <c r="N403" s="122"/>
      <c r="O403" s="122"/>
      <c r="P403" s="122"/>
      <c r="Q403" s="122"/>
    </row>
    <row r="404" spans="2:17" s="189" customFormat="1" x14ac:dyDescent="0.2">
      <c r="B404" s="71"/>
      <c r="C404" s="71"/>
      <c r="D404" s="71"/>
      <c r="E404" s="71"/>
      <c r="F404" s="71"/>
      <c r="G404" s="71"/>
      <c r="H404" s="71"/>
      <c r="I404" s="71"/>
      <c r="J404" s="123"/>
      <c r="K404" s="122"/>
      <c r="L404" s="122"/>
      <c r="M404" s="122"/>
      <c r="N404" s="122"/>
      <c r="O404" s="122"/>
      <c r="P404" s="122"/>
      <c r="Q404" s="122"/>
    </row>
    <row r="405" spans="2:17" s="189" customFormat="1" x14ac:dyDescent="0.2">
      <c r="B405" s="71"/>
      <c r="C405" s="71"/>
      <c r="D405" s="71"/>
      <c r="E405" s="71"/>
      <c r="F405" s="71"/>
      <c r="G405" s="71"/>
      <c r="H405" s="71"/>
      <c r="I405" s="71"/>
      <c r="J405" s="123"/>
      <c r="K405" s="122"/>
      <c r="L405" s="122"/>
      <c r="M405" s="122"/>
      <c r="N405" s="122"/>
      <c r="O405" s="122"/>
      <c r="P405" s="122"/>
      <c r="Q405" s="122"/>
    </row>
    <row r="406" spans="2:17" s="189" customFormat="1" x14ac:dyDescent="0.2">
      <c r="B406" s="71"/>
      <c r="C406" s="71"/>
      <c r="D406" s="71"/>
      <c r="E406" s="71"/>
      <c r="F406" s="71"/>
      <c r="G406" s="71"/>
      <c r="H406" s="71"/>
      <c r="I406" s="71"/>
      <c r="J406" s="123"/>
      <c r="K406" s="122"/>
      <c r="L406" s="122"/>
      <c r="M406" s="122"/>
      <c r="N406" s="122"/>
      <c r="O406" s="122"/>
      <c r="P406" s="122"/>
      <c r="Q406" s="122"/>
    </row>
    <row r="407" spans="2:17" s="189" customFormat="1" x14ac:dyDescent="0.2">
      <c r="B407" s="71"/>
      <c r="C407" s="71"/>
      <c r="D407" s="71"/>
      <c r="E407" s="71"/>
      <c r="F407" s="71"/>
      <c r="G407" s="71"/>
      <c r="H407" s="71"/>
      <c r="I407" s="71"/>
      <c r="J407" s="123"/>
      <c r="K407" s="122"/>
      <c r="L407" s="122"/>
      <c r="M407" s="122"/>
      <c r="N407" s="122"/>
      <c r="O407" s="122"/>
      <c r="P407" s="122"/>
      <c r="Q407" s="122"/>
    </row>
    <row r="408" spans="2:17" s="189" customFormat="1" x14ac:dyDescent="0.2">
      <c r="B408" s="71"/>
      <c r="C408" s="71"/>
      <c r="D408" s="71"/>
      <c r="E408" s="71"/>
      <c r="F408" s="71"/>
      <c r="G408" s="71"/>
      <c r="H408" s="71"/>
      <c r="I408" s="71"/>
      <c r="J408" s="123"/>
      <c r="K408" s="122"/>
      <c r="L408" s="122"/>
      <c r="M408" s="122"/>
      <c r="N408" s="122"/>
      <c r="O408" s="122"/>
      <c r="P408" s="122"/>
      <c r="Q408" s="122"/>
    </row>
    <row r="409" spans="2:17" s="189" customFormat="1" x14ac:dyDescent="0.2">
      <c r="B409" s="71"/>
      <c r="C409" s="71"/>
      <c r="D409" s="71"/>
      <c r="E409" s="71"/>
      <c r="F409" s="71"/>
      <c r="G409" s="71"/>
      <c r="H409" s="71"/>
      <c r="I409" s="71"/>
      <c r="J409" s="123"/>
      <c r="K409" s="122"/>
      <c r="L409" s="122"/>
      <c r="M409" s="122"/>
      <c r="N409" s="122"/>
      <c r="O409" s="122"/>
      <c r="P409" s="122"/>
      <c r="Q409" s="122"/>
    </row>
    <row r="410" spans="2:17" s="189" customFormat="1" x14ac:dyDescent="0.2">
      <c r="B410" s="71"/>
      <c r="C410" s="71"/>
      <c r="D410" s="71"/>
      <c r="E410" s="71"/>
      <c r="F410" s="71"/>
      <c r="G410" s="71"/>
      <c r="H410" s="71"/>
      <c r="I410" s="71"/>
      <c r="J410" s="123"/>
      <c r="K410" s="122"/>
      <c r="L410" s="122"/>
      <c r="M410" s="122"/>
      <c r="N410" s="122"/>
      <c r="O410" s="122"/>
      <c r="P410" s="122"/>
      <c r="Q410" s="122"/>
    </row>
    <row r="411" spans="2:17" s="189" customFormat="1" x14ac:dyDescent="0.2">
      <c r="B411" s="71"/>
      <c r="C411" s="71"/>
      <c r="D411" s="71"/>
      <c r="E411" s="71"/>
      <c r="F411" s="71"/>
      <c r="G411" s="71"/>
      <c r="H411" s="71"/>
      <c r="I411" s="71"/>
      <c r="J411" s="123"/>
      <c r="K411" s="122"/>
      <c r="L411" s="122"/>
      <c r="M411" s="122"/>
      <c r="N411" s="122"/>
      <c r="O411" s="122"/>
      <c r="P411" s="122"/>
      <c r="Q411" s="122"/>
    </row>
    <row r="412" spans="2:17" s="189" customFormat="1" x14ac:dyDescent="0.2">
      <c r="B412" s="71"/>
      <c r="C412" s="71"/>
      <c r="D412" s="71"/>
      <c r="E412" s="71"/>
      <c r="F412" s="71"/>
      <c r="G412" s="71"/>
      <c r="H412" s="71"/>
      <c r="I412" s="71"/>
      <c r="J412" s="123"/>
      <c r="K412" s="122"/>
      <c r="L412" s="122"/>
      <c r="M412" s="122"/>
      <c r="N412" s="122"/>
      <c r="O412" s="122"/>
      <c r="P412" s="122"/>
      <c r="Q412" s="122"/>
    </row>
    <row r="413" spans="2:17" s="189" customFormat="1" x14ac:dyDescent="0.2">
      <c r="B413" s="71"/>
      <c r="C413" s="71"/>
      <c r="D413" s="71"/>
      <c r="E413" s="71"/>
      <c r="F413" s="71"/>
      <c r="G413" s="71"/>
      <c r="H413" s="71"/>
      <c r="I413" s="71"/>
      <c r="J413" s="123"/>
      <c r="K413" s="122"/>
      <c r="L413" s="122"/>
      <c r="M413" s="122"/>
      <c r="N413" s="122"/>
      <c r="O413" s="122"/>
      <c r="P413" s="122"/>
      <c r="Q413" s="122"/>
    </row>
    <row r="414" spans="2:17" s="189" customFormat="1" x14ac:dyDescent="0.2">
      <c r="B414" s="71"/>
      <c r="C414" s="71"/>
      <c r="D414" s="71"/>
      <c r="E414" s="71"/>
      <c r="F414" s="71"/>
      <c r="G414" s="71"/>
      <c r="H414" s="71"/>
      <c r="I414" s="71"/>
      <c r="J414" s="123"/>
      <c r="K414" s="122"/>
      <c r="L414" s="122"/>
      <c r="M414" s="122"/>
      <c r="N414" s="122"/>
      <c r="O414" s="122"/>
      <c r="P414" s="122"/>
      <c r="Q414" s="122"/>
    </row>
    <row r="415" spans="2:17" s="189" customFormat="1" x14ac:dyDescent="0.2">
      <c r="B415" s="71"/>
      <c r="C415" s="71"/>
      <c r="D415" s="71"/>
      <c r="E415" s="71"/>
      <c r="F415" s="71"/>
      <c r="G415" s="71"/>
      <c r="H415" s="71"/>
      <c r="I415" s="71"/>
      <c r="J415" s="123"/>
      <c r="K415" s="122"/>
      <c r="L415" s="122"/>
      <c r="M415" s="122"/>
      <c r="N415" s="122"/>
      <c r="O415" s="122"/>
      <c r="P415" s="122"/>
      <c r="Q415" s="122"/>
    </row>
    <row r="416" spans="2:17" s="189" customFormat="1" x14ac:dyDescent="0.2">
      <c r="B416" s="71"/>
      <c r="C416" s="71"/>
      <c r="D416" s="71"/>
      <c r="E416" s="71"/>
      <c r="F416" s="71"/>
      <c r="G416" s="71"/>
      <c r="H416" s="71"/>
      <c r="I416" s="71"/>
      <c r="J416" s="123"/>
      <c r="K416" s="122"/>
      <c r="L416" s="122"/>
      <c r="M416" s="122"/>
      <c r="N416" s="122"/>
      <c r="O416" s="122"/>
      <c r="P416" s="122"/>
      <c r="Q416" s="122"/>
    </row>
    <row r="417" spans="2:17" s="189" customFormat="1" x14ac:dyDescent="0.2">
      <c r="B417" s="71"/>
      <c r="C417" s="71"/>
      <c r="D417" s="71"/>
      <c r="E417" s="71"/>
      <c r="F417" s="71"/>
      <c r="G417" s="71"/>
      <c r="H417" s="71"/>
      <c r="I417" s="71"/>
      <c r="J417" s="123"/>
      <c r="K417" s="122"/>
      <c r="L417" s="122"/>
      <c r="M417" s="122"/>
      <c r="N417" s="122"/>
      <c r="O417" s="122"/>
      <c r="P417" s="122"/>
      <c r="Q417" s="122"/>
    </row>
    <row r="418" spans="2:17" s="189" customFormat="1" x14ac:dyDescent="0.2">
      <c r="B418" s="71"/>
      <c r="C418" s="71"/>
      <c r="D418" s="71"/>
      <c r="E418" s="71"/>
      <c r="F418" s="71"/>
      <c r="G418" s="71"/>
      <c r="H418" s="71"/>
      <c r="I418" s="71"/>
      <c r="J418" s="123"/>
      <c r="K418" s="122"/>
      <c r="L418" s="122"/>
      <c r="M418" s="122"/>
      <c r="N418" s="122"/>
      <c r="O418" s="122"/>
      <c r="P418" s="122"/>
      <c r="Q418" s="122"/>
    </row>
    <row r="419" spans="2:17" s="189" customFormat="1" x14ac:dyDescent="0.2">
      <c r="B419" s="71"/>
      <c r="C419" s="71"/>
      <c r="D419" s="71"/>
      <c r="E419" s="71"/>
      <c r="F419" s="71"/>
      <c r="G419" s="71"/>
      <c r="H419" s="71"/>
      <c r="I419" s="71"/>
      <c r="J419" s="123"/>
      <c r="K419" s="122"/>
      <c r="L419" s="122"/>
      <c r="M419" s="122"/>
      <c r="N419" s="122"/>
      <c r="O419" s="122"/>
      <c r="P419" s="122"/>
      <c r="Q419" s="122"/>
    </row>
    <row r="420" spans="2:17" s="189" customFormat="1" x14ac:dyDescent="0.2">
      <c r="B420" s="71"/>
      <c r="C420" s="71"/>
      <c r="D420" s="71"/>
      <c r="E420" s="71"/>
      <c r="F420" s="71"/>
      <c r="G420" s="71"/>
      <c r="H420" s="71"/>
      <c r="I420" s="71"/>
      <c r="J420" s="123"/>
      <c r="K420" s="122"/>
      <c r="L420" s="122"/>
      <c r="M420" s="122"/>
      <c r="N420" s="122"/>
      <c r="O420" s="122"/>
      <c r="P420" s="122"/>
      <c r="Q420" s="122"/>
    </row>
    <row r="421" spans="2:17" s="189" customFormat="1" x14ac:dyDescent="0.2">
      <c r="B421" s="71"/>
      <c r="C421" s="71"/>
      <c r="D421" s="71"/>
      <c r="E421" s="71"/>
      <c r="F421" s="71"/>
      <c r="G421" s="71"/>
      <c r="H421" s="71"/>
      <c r="I421" s="71"/>
      <c r="J421" s="123"/>
      <c r="K421" s="122"/>
      <c r="L421" s="122"/>
      <c r="M421" s="122"/>
      <c r="N421" s="122"/>
      <c r="O421" s="122"/>
      <c r="P421" s="122"/>
      <c r="Q421" s="122"/>
    </row>
    <row r="422" spans="2:17" s="189" customFormat="1" x14ac:dyDescent="0.2">
      <c r="B422" s="71"/>
      <c r="C422" s="71"/>
      <c r="D422" s="71"/>
      <c r="E422" s="71"/>
      <c r="F422" s="71"/>
      <c r="G422" s="71"/>
      <c r="H422" s="71"/>
      <c r="I422" s="71"/>
      <c r="J422" s="123"/>
      <c r="K422" s="122"/>
      <c r="L422" s="122"/>
      <c r="M422" s="122"/>
      <c r="N422" s="122"/>
      <c r="O422" s="122"/>
      <c r="P422" s="122"/>
      <c r="Q422" s="122"/>
    </row>
    <row r="423" spans="2:17" s="189" customFormat="1" x14ac:dyDescent="0.2">
      <c r="B423" s="71"/>
      <c r="C423" s="71"/>
      <c r="D423" s="71"/>
      <c r="E423" s="71"/>
      <c r="F423" s="71"/>
      <c r="G423" s="71"/>
      <c r="H423" s="71"/>
      <c r="I423" s="71"/>
      <c r="J423" s="123"/>
      <c r="K423" s="122"/>
      <c r="L423" s="122"/>
      <c r="M423" s="122"/>
      <c r="N423" s="122"/>
      <c r="O423" s="122"/>
      <c r="P423" s="122"/>
      <c r="Q423" s="122"/>
    </row>
    <row r="424" spans="2:17" s="189" customFormat="1" x14ac:dyDescent="0.2">
      <c r="B424" s="71"/>
      <c r="C424" s="71"/>
      <c r="D424" s="71"/>
      <c r="E424" s="71"/>
      <c r="F424" s="71"/>
      <c r="G424" s="71"/>
      <c r="H424" s="71"/>
      <c r="I424" s="71"/>
      <c r="J424" s="123"/>
      <c r="K424" s="122"/>
      <c r="L424" s="122"/>
      <c r="M424" s="122"/>
      <c r="N424" s="122"/>
      <c r="O424" s="122"/>
      <c r="P424" s="122"/>
      <c r="Q424" s="122"/>
    </row>
    <row r="425" spans="2:17" s="189" customFormat="1" x14ac:dyDescent="0.2">
      <c r="B425" s="71"/>
      <c r="C425" s="71"/>
      <c r="D425" s="71"/>
      <c r="E425" s="71"/>
      <c r="F425" s="71"/>
      <c r="G425" s="71"/>
      <c r="H425" s="71"/>
      <c r="I425" s="71"/>
      <c r="J425" s="123"/>
      <c r="K425" s="122"/>
      <c r="L425" s="122"/>
      <c r="M425" s="122"/>
      <c r="N425" s="122"/>
      <c r="O425" s="122"/>
      <c r="P425" s="122"/>
      <c r="Q425" s="122"/>
    </row>
    <row r="426" spans="2:17" s="189" customFormat="1" x14ac:dyDescent="0.2">
      <c r="B426" s="71"/>
      <c r="C426" s="71"/>
      <c r="D426" s="71"/>
      <c r="E426" s="71"/>
      <c r="F426" s="71"/>
      <c r="G426" s="71"/>
      <c r="H426" s="71"/>
      <c r="I426" s="71"/>
      <c r="J426" s="123"/>
      <c r="K426" s="122"/>
      <c r="L426" s="122"/>
      <c r="M426" s="122"/>
      <c r="N426" s="122"/>
      <c r="O426" s="122"/>
      <c r="P426" s="122"/>
      <c r="Q426" s="122"/>
    </row>
    <row r="427" spans="2:17" s="189" customFormat="1" x14ac:dyDescent="0.2">
      <c r="B427" s="71"/>
      <c r="C427" s="71"/>
      <c r="D427" s="71"/>
      <c r="E427" s="71"/>
      <c r="F427" s="71"/>
      <c r="G427" s="71"/>
      <c r="H427" s="71"/>
      <c r="I427" s="71"/>
      <c r="J427" s="123"/>
      <c r="K427" s="122"/>
      <c r="L427" s="122"/>
      <c r="M427" s="122"/>
      <c r="N427" s="122"/>
      <c r="O427" s="122"/>
      <c r="P427" s="122"/>
      <c r="Q427" s="122"/>
    </row>
    <row r="428" spans="2:17" s="189" customFormat="1" x14ac:dyDescent="0.2">
      <c r="B428" s="71"/>
      <c r="C428" s="71"/>
      <c r="D428" s="71"/>
      <c r="E428" s="71"/>
      <c r="F428" s="71"/>
      <c r="G428" s="71"/>
      <c r="H428" s="71"/>
      <c r="I428" s="71"/>
      <c r="J428" s="123"/>
      <c r="K428" s="122"/>
      <c r="L428" s="122"/>
      <c r="M428" s="122"/>
      <c r="N428" s="122"/>
      <c r="O428" s="122"/>
      <c r="P428" s="122"/>
      <c r="Q428" s="122"/>
    </row>
    <row r="429" spans="2:17" s="189" customFormat="1" x14ac:dyDescent="0.2">
      <c r="B429" s="71"/>
      <c r="C429" s="71"/>
      <c r="D429" s="71"/>
      <c r="E429" s="71"/>
      <c r="F429" s="71"/>
      <c r="G429" s="71"/>
      <c r="H429" s="71"/>
      <c r="I429" s="71"/>
      <c r="J429" s="123"/>
      <c r="K429" s="122"/>
      <c r="L429" s="122"/>
      <c r="M429" s="122"/>
      <c r="N429" s="122"/>
      <c r="O429" s="122"/>
      <c r="P429" s="122"/>
      <c r="Q429" s="122"/>
    </row>
    <row r="430" spans="2:17" s="189" customFormat="1" x14ac:dyDescent="0.2">
      <c r="B430" s="71"/>
      <c r="C430" s="71"/>
      <c r="D430" s="71"/>
      <c r="E430" s="71"/>
      <c r="F430" s="71"/>
      <c r="G430" s="71"/>
      <c r="H430" s="71"/>
      <c r="I430" s="71"/>
      <c r="J430" s="123"/>
      <c r="K430" s="122"/>
      <c r="L430" s="122"/>
      <c r="M430" s="122"/>
      <c r="N430" s="122"/>
      <c r="O430" s="122"/>
      <c r="P430" s="122"/>
      <c r="Q430" s="122"/>
    </row>
    <row r="431" spans="2:17" s="189" customFormat="1" x14ac:dyDescent="0.2">
      <c r="B431" s="71"/>
      <c r="C431" s="71"/>
      <c r="D431" s="71"/>
      <c r="E431" s="71"/>
      <c r="F431" s="71"/>
      <c r="G431" s="71"/>
      <c r="H431" s="71"/>
      <c r="I431" s="71"/>
      <c r="J431" s="123"/>
      <c r="K431" s="122"/>
      <c r="L431" s="122"/>
      <c r="M431" s="122"/>
      <c r="N431" s="122"/>
      <c r="O431" s="122"/>
      <c r="P431" s="122"/>
      <c r="Q431" s="122"/>
    </row>
    <row r="432" spans="2:17" s="189" customFormat="1" x14ac:dyDescent="0.2">
      <c r="B432" s="71"/>
      <c r="C432" s="71"/>
      <c r="D432" s="71"/>
      <c r="E432" s="71"/>
      <c r="F432" s="71"/>
      <c r="G432" s="71"/>
      <c r="H432" s="71"/>
      <c r="I432" s="71"/>
      <c r="J432" s="123"/>
      <c r="K432" s="122"/>
      <c r="L432" s="122"/>
      <c r="M432" s="122"/>
      <c r="N432" s="122"/>
      <c r="O432" s="122"/>
      <c r="P432" s="122"/>
      <c r="Q432" s="122"/>
    </row>
    <row r="433" spans="2:17" s="189" customFormat="1" x14ac:dyDescent="0.2">
      <c r="B433" s="71"/>
      <c r="C433" s="71"/>
      <c r="D433" s="71"/>
      <c r="E433" s="71"/>
      <c r="F433" s="71"/>
      <c r="G433" s="71"/>
      <c r="H433" s="71"/>
      <c r="I433" s="71"/>
      <c r="J433" s="123"/>
      <c r="K433" s="122"/>
      <c r="L433" s="122"/>
      <c r="M433" s="122"/>
      <c r="N433" s="122"/>
      <c r="O433" s="122"/>
      <c r="P433" s="122"/>
      <c r="Q433" s="122"/>
    </row>
    <row r="434" spans="2:17" s="189" customFormat="1" x14ac:dyDescent="0.2">
      <c r="B434" s="71"/>
      <c r="C434" s="71"/>
      <c r="D434" s="71"/>
      <c r="E434" s="71"/>
      <c r="F434" s="71"/>
      <c r="G434" s="71"/>
      <c r="H434" s="71"/>
      <c r="I434" s="71"/>
      <c r="J434" s="123"/>
      <c r="K434" s="122"/>
      <c r="L434" s="122"/>
      <c r="M434" s="122"/>
      <c r="N434" s="122"/>
      <c r="O434" s="122"/>
      <c r="P434" s="122"/>
      <c r="Q434" s="122"/>
    </row>
    <row r="435" spans="2:17" s="189" customFormat="1" x14ac:dyDescent="0.2">
      <c r="B435" s="71"/>
      <c r="C435" s="71"/>
      <c r="D435" s="71"/>
      <c r="E435" s="71"/>
      <c r="F435" s="71"/>
      <c r="G435" s="71"/>
      <c r="H435" s="71"/>
      <c r="I435" s="71"/>
      <c r="J435" s="123"/>
      <c r="K435" s="122"/>
      <c r="L435" s="122"/>
      <c r="M435" s="122"/>
      <c r="N435" s="122"/>
      <c r="O435" s="122"/>
      <c r="P435" s="122"/>
      <c r="Q435" s="122"/>
    </row>
    <row r="436" spans="2:17" s="189" customFormat="1" x14ac:dyDescent="0.2">
      <c r="B436" s="71"/>
      <c r="C436" s="71"/>
      <c r="D436" s="71"/>
      <c r="E436" s="71"/>
      <c r="F436" s="71"/>
      <c r="G436" s="71"/>
      <c r="H436" s="71"/>
      <c r="I436" s="71"/>
      <c r="J436" s="123"/>
      <c r="K436" s="122"/>
      <c r="L436" s="122"/>
      <c r="M436" s="122"/>
      <c r="N436" s="122"/>
      <c r="O436" s="122"/>
      <c r="P436" s="122"/>
      <c r="Q436" s="122"/>
    </row>
    <row r="437" spans="2:17" s="189" customFormat="1" x14ac:dyDescent="0.2">
      <c r="B437" s="71"/>
      <c r="C437" s="71"/>
      <c r="D437" s="71"/>
      <c r="E437" s="71"/>
      <c r="F437" s="71"/>
      <c r="G437" s="71"/>
      <c r="H437" s="71"/>
      <c r="I437" s="71"/>
      <c r="J437" s="123"/>
      <c r="K437" s="122"/>
      <c r="L437" s="122"/>
      <c r="M437" s="122"/>
      <c r="N437" s="122"/>
      <c r="O437" s="122"/>
      <c r="P437" s="122"/>
      <c r="Q437" s="122"/>
    </row>
    <row r="438" spans="2:17" s="189" customFormat="1" x14ac:dyDescent="0.2">
      <c r="B438" s="71"/>
      <c r="C438" s="71"/>
      <c r="D438" s="71"/>
      <c r="E438" s="71"/>
      <c r="F438" s="71"/>
      <c r="G438" s="71"/>
      <c r="H438" s="71"/>
      <c r="I438" s="71"/>
      <c r="J438" s="123"/>
      <c r="K438" s="122"/>
      <c r="L438" s="122"/>
      <c r="M438" s="122"/>
      <c r="N438" s="122"/>
      <c r="O438" s="122"/>
      <c r="P438" s="122"/>
      <c r="Q438" s="122"/>
    </row>
    <row r="439" spans="2:17" s="189" customFormat="1" x14ac:dyDescent="0.2">
      <c r="B439" s="71"/>
      <c r="C439" s="71"/>
      <c r="D439" s="71"/>
      <c r="E439" s="71"/>
      <c r="F439" s="71"/>
      <c r="G439" s="71"/>
      <c r="H439" s="71"/>
      <c r="I439" s="71"/>
      <c r="J439" s="123"/>
      <c r="K439" s="122"/>
      <c r="L439" s="122"/>
      <c r="M439" s="122"/>
      <c r="N439" s="122"/>
      <c r="O439" s="122"/>
      <c r="P439" s="122"/>
      <c r="Q439" s="122"/>
    </row>
    <row r="440" spans="2:17" s="189" customFormat="1" x14ac:dyDescent="0.2">
      <c r="B440" s="71"/>
      <c r="C440" s="71"/>
      <c r="D440" s="71"/>
      <c r="E440" s="71"/>
      <c r="F440" s="71"/>
      <c r="G440" s="71"/>
      <c r="H440" s="71"/>
      <c r="I440" s="71"/>
      <c r="J440" s="123"/>
      <c r="K440" s="122"/>
      <c r="L440" s="122"/>
      <c r="M440" s="122"/>
      <c r="N440" s="122"/>
      <c r="O440" s="122"/>
      <c r="P440" s="122"/>
      <c r="Q440" s="122"/>
    </row>
    <row r="441" spans="2:17" s="189" customFormat="1" x14ac:dyDescent="0.2">
      <c r="B441" s="71"/>
      <c r="C441" s="71"/>
      <c r="D441" s="71"/>
      <c r="E441" s="71"/>
      <c r="F441" s="71"/>
      <c r="G441" s="71"/>
      <c r="H441" s="71"/>
      <c r="I441" s="71"/>
      <c r="J441" s="123"/>
      <c r="K441" s="122"/>
      <c r="L441" s="122"/>
      <c r="M441" s="122"/>
      <c r="N441" s="122"/>
      <c r="O441" s="122"/>
      <c r="P441" s="122"/>
      <c r="Q441" s="122"/>
    </row>
    <row r="442" spans="2:17" s="189" customFormat="1" x14ac:dyDescent="0.2">
      <c r="B442" s="71"/>
      <c r="C442" s="71"/>
      <c r="D442" s="71"/>
      <c r="E442" s="71"/>
      <c r="F442" s="71"/>
      <c r="G442" s="71"/>
      <c r="H442" s="71"/>
      <c r="I442" s="71"/>
      <c r="J442" s="123"/>
      <c r="K442" s="122"/>
      <c r="L442" s="122"/>
      <c r="M442" s="122"/>
      <c r="N442" s="122"/>
      <c r="O442" s="122"/>
      <c r="P442" s="122"/>
      <c r="Q442" s="122"/>
    </row>
    <row r="443" spans="2:17" s="189" customFormat="1" x14ac:dyDescent="0.2">
      <c r="B443" s="71"/>
      <c r="C443" s="71"/>
      <c r="D443" s="71"/>
      <c r="E443" s="71"/>
      <c r="F443" s="71"/>
      <c r="G443" s="71"/>
      <c r="H443" s="71"/>
      <c r="I443" s="71"/>
      <c r="J443" s="123"/>
      <c r="K443" s="122"/>
      <c r="L443" s="122"/>
      <c r="M443" s="122"/>
      <c r="N443" s="122"/>
      <c r="O443" s="122"/>
      <c r="P443" s="122"/>
      <c r="Q443" s="122"/>
    </row>
    <row r="444" spans="2:17" s="189" customFormat="1" x14ac:dyDescent="0.2">
      <c r="B444" s="71"/>
      <c r="C444" s="71"/>
      <c r="D444" s="71"/>
      <c r="E444" s="71"/>
      <c r="F444" s="71"/>
      <c r="G444" s="71"/>
      <c r="H444" s="71"/>
      <c r="I444" s="71"/>
      <c r="J444" s="123"/>
      <c r="K444" s="122"/>
      <c r="L444" s="122"/>
      <c r="M444" s="122"/>
      <c r="N444" s="122"/>
      <c r="O444" s="122"/>
      <c r="P444" s="122"/>
      <c r="Q444" s="122"/>
    </row>
    <row r="445" spans="2:17" s="189" customFormat="1" x14ac:dyDescent="0.2">
      <c r="B445" s="71"/>
      <c r="C445" s="71"/>
      <c r="D445" s="71"/>
      <c r="E445" s="71"/>
      <c r="F445" s="71"/>
      <c r="G445" s="71"/>
      <c r="H445" s="71"/>
      <c r="I445" s="71"/>
      <c r="J445" s="123"/>
      <c r="K445" s="122"/>
      <c r="L445" s="122"/>
      <c r="M445" s="122"/>
      <c r="N445" s="122"/>
      <c r="O445" s="122"/>
      <c r="P445" s="122"/>
      <c r="Q445" s="122"/>
    </row>
    <row r="446" spans="2:17" s="189" customFormat="1" x14ac:dyDescent="0.2">
      <c r="B446" s="71"/>
      <c r="C446" s="71"/>
      <c r="D446" s="71"/>
      <c r="E446" s="71"/>
      <c r="F446" s="71"/>
      <c r="G446" s="71"/>
      <c r="H446" s="71"/>
      <c r="I446" s="71"/>
      <c r="J446" s="123"/>
      <c r="K446" s="122"/>
      <c r="L446" s="122"/>
      <c r="M446" s="122"/>
      <c r="N446" s="122"/>
      <c r="O446" s="122"/>
      <c r="P446" s="122"/>
      <c r="Q446" s="122"/>
    </row>
    <row r="447" spans="2:17" s="189" customFormat="1" x14ac:dyDescent="0.2">
      <c r="B447" s="71"/>
      <c r="C447" s="71"/>
      <c r="D447" s="71"/>
      <c r="E447" s="71"/>
      <c r="F447" s="71"/>
      <c r="G447" s="71"/>
      <c r="H447" s="71"/>
      <c r="I447" s="71"/>
      <c r="J447" s="123"/>
      <c r="K447" s="122"/>
      <c r="L447" s="122"/>
      <c r="M447" s="122"/>
      <c r="N447" s="122"/>
      <c r="O447" s="122"/>
      <c r="P447" s="122"/>
      <c r="Q447" s="122"/>
    </row>
    <row r="448" spans="2:17" s="189" customFormat="1" x14ac:dyDescent="0.2">
      <c r="B448" s="71"/>
      <c r="C448" s="71"/>
      <c r="D448" s="71"/>
      <c r="E448" s="71"/>
      <c r="F448" s="71"/>
      <c r="G448" s="71"/>
      <c r="H448" s="71"/>
      <c r="I448" s="71"/>
      <c r="J448" s="123"/>
      <c r="K448" s="122"/>
      <c r="L448" s="122"/>
      <c r="M448" s="122"/>
      <c r="N448" s="122"/>
      <c r="O448" s="122"/>
      <c r="P448" s="122"/>
      <c r="Q448" s="122"/>
    </row>
    <row r="449" spans="2:17" s="189" customFormat="1" x14ac:dyDescent="0.2">
      <c r="B449" s="71"/>
      <c r="C449" s="71"/>
      <c r="D449" s="71"/>
      <c r="E449" s="71"/>
      <c r="F449" s="71"/>
      <c r="G449" s="71"/>
      <c r="H449" s="71"/>
      <c r="I449" s="71"/>
      <c r="J449" s="123"/>
      <c r="K449" s="122"/>
      <c r="L449" s="122"/>
      <c r="M449" s="122"/>
      <c r="N449" s="122"/>
      <c r="O449" s="122"/>
      <c r="P449" s="122"/>
      <c r="Q449" s="122"/>
    </row>
    <row r="450" spans="2:17" s="189" customFormat="1" x14ac:dyDescent="0.2">
      <c r="B450" s="71"/>
      <c r="C450" s="71"/>
      <c r="D450" s="71"/>
      <c r="E450" s="71"/>
      <c r="F450" s="71"/>
      <c r="G450" s="71"/>
      <c r="H450" s="71"/>
      <c r="I450" s="71"/>
      <c r="J450" s="123"/>
      <c r="K450" s="122"/>
      <c r="L450" s="122"/>
      <c r="M450" s="122"/>
      <c r="N450" s="122"/>
      <c r="O450" s="122"/>
      <c r="P450" s="122"/>
      <c r="Q450" s="122"/>
    </row>
    <row r="451" spans="2:17" s="189" customFormat="1" x14ac:dyDescent="0.2">
      <c r="B451" s="71"/>
      <c r="C451" s="71"/>
      <c r="D451" s="71"/>
      <c r="E451" s="71"/>
      <c r="F451" s="71"/>
      <c r="G451" s="71"/>
      <c r="H451" s="71"/>
      <c r="I451" s="71"/>
      <c r="J451" s="123"/>
      <c r="K451" s="122"/>
      <c r="L451" s="122"/>
      <c r="M451" s="122"/>
      <c r="N451" s="122"/>
      <c r="O451" s="122"/>
      <c r="P451" s="122"/>
      <c r="Q451" s="122"/>
    </row>
    <row r="452" spans="2:17" s="189" customFormat="1" x14ac:dyDescent="0.2">
      <c r="B452" s="71"/>
      <c r="C452" s="71"/>
      <c r="D452" s="71"/>
      <c r="E452" s="71"/>
      <c r="F452" s="71"/>
      <c r="G452" s="71"/>
      <c r="H452" s="71"/>
      <c r="I452" s="71"/>
      <c r="J452" s="123"/>
      <c r="K452" s="122"/>
      <c r="L452" s="122"/>
      <c r="M452" s="122"/>
      <c r="N452" s="122"/>
      <c r="O452" s="122"/>
      <c r="P452" s="122"/>
      <c r="Q452" s="122"/>
    </row>
    <row r="453" spans="2:17" s="189" customFormat="1" x14ac:dyDescent="0.2">
      <c r="B453" s="71"/>
      <c r="C453" s="71"/>
      <c r="D453" s="71"/>
      <c r="E453" s="71"/>
      <c r="F453" s="71"/>
      <c r="G453" s="71"/>
      <c r="H453" s="71"/>
      <c r="I453" s="71"/>
      <c r="J453" s="123"/>
      <c r="K453" s="122"/>
      <c r="L453" s="122"/>
      <c r="M453" s="122"/>
      <c r="N453" s="122"/>
      <c r="O453" s="122"/>
      <c r="P453" s="122"/>
      <c r="Q453" s="122"/>
    </row>
    <row r="454" spans="2:17" s="189" customFormat="1" x14ac:dyDescent="0.2">
      <c r="B454" s="71"/>
      <c r="C454" s="71"/>
      <c r="D454" s="71"/>
      <c r="E454" s="71"/>
      <c r="F454" s="71"/>
      <c r="G454" s="71"/>
      <c r="H454" s="71"/>
      <c r="I454" s="71"/>
      <c r="J454" s="123"/>
      <c r="K454" s="122"/>
      <c r="L454" s="122"/>
      <c r="M454" s="122"/>
      <c r="N454" s="122"/>
      <c r="O454" s="122"/>
      <c r="P454" s="122"/>
      <c r="Q454" s="122"/>
    </row>
    <row r="455" spans="2:17" s="189" customFormat="1" x14ac:dyDescent="0.2">
      <c r="B455" s="71"/>
      <c r="C455" s="71"/>
      <c r="D455" s="71"/>
      <c r="E455" s="71"/>
      <c r="F455" s="71"/>
      <c r="G455" s="71"/>
      <c r="H455" s="71"/>
      <c r="I455" s="71"/>
      <c r="J455" s="123"/>
      <c r="K455" s="122"/>
      <c r="L455" s="122"/>
      <c r="M455" s="122"/>
      <c r="N455" s="122"/>
      <c r="O455" s="122"/>
      <c r="P455" s="122"/>
      <c r="Q455" s="122"/>
    </row>
    <row r="456" spans="2:17" s="189" customFormat="1" x14ac:dyDescent="0.2">
      <c r="B456" s="71"/>
      <c r="C456" s="71"/>
      <c r="D456" s="71"/>
      <c r="E456" s="71"/>
      <c r="F456" s="71"/>
      <c r="G456" s="71"/>
      <c r="H456" s="71"/>
      <c r="I456" s="71"/>
      <c r="J456" s="123"/>
      <c r="K456" s="122"/>
      <c r="L456" s="122"/>
      <c r="M456" s="122"/>
      <c r="N456" s="122"/>
      <c r="O456" s="122"/>
      <c r="P456" s="122"/>
      <c r="Q456" s="122"/>
    </row>
    <row r="457" spans="2:17" s="189" customFormat="1" x14ac:dyDescent="0.2">
      <c r="B457" s="71"/>
      <c r="C457" s="71"/>
      <c r="D457" s="71"/>
      <c r="E457" s="71"/>
      <c r="F457" s="71"/>
      <c r="G457" s="71"/>
      <c r="H457" s="71"/>
      <c r="I457" s="71"/>
      <c r="J457" s="123"/>
      <c r="K457" s="122"/>
      <c r="L457" s="122"/>
      <c r="M457" s="122"/>
      <c r="N457" s="122"/>
      <c r="O457" s="122"/>
      <c r="P457" s="122"/>
      <c r="Q457" s="122"/>
    </row>
    <row r="458" spans="2:17" s="189" customFormat="1" x14ac:dyDescent="0.2">
      <c r="B458" s="71"/>
      <c r="C458" s="71"/>
      <c r="D458" s="71"/>
      <c r="E458" s="71"/>
      <c r="F458" s="71"/>
      <c r="G458" s="71"/>
      <c r="H458" s="71"/>
      <c r="I458" s="71"/>
      <c r="J458" s="123"/>
      <c r="K458" s="122"/>
      <c r="L458" s="122"/>
      <c r="M458" s="122"/>
      <c r="N458" s="122"/>
      <c r="O458" s="122"/>
      <c r="P458" s="122"/>
      <c r="Q458" s="122"/>
    </row>
    <row r="459" spans="2:17" s="189" customFormat="1" x14ac:dyDescent="0.2">
      <c r="B459" s="71"/>
      <c r="C459" s="71"/>
      <c r="D459" s="71"/>
      <c r="E459" s="71"/>
      <c r="F459" s="71"/>
      <c r="G459" s="71"/>
      <c r="H459" s="71"/>
      <c r="I459" s="71"/>
      <c r="J459" s="123"/>
      <c r="K459" s="122"/>
      <c r="L459" s="122"/>
      <c r="M459" s="122"/>
      <c r="N459" s="122"/>
      <c r="O459" s="122"/>
      <c r="P459" s="122"/>
      <c r="Q459" s="122"/>
    </row>
    <row r="460" spans="2:17" s="189" customFormat="1" x14ac:dyDescent="0.2">
      <c r="B460" s="71"/>
      <c r="C460" s="71"/>
      <c r="D460" s="71"/>
      <c r="E460" s="71"/>
      <c r="F460" s="71"/>
      <c r="G460" s="71"/>
      <c r="H460" s="71"/>
      <c r="I460" s="71"/>
      <c r="J460" s="123"/>
      <c r="K460" s="122"/>
      <c r="L460" s="122"/>
      <c r="M460" s="122"/>
      <c r="N460" s="122"/>
      <c r="O460" s="122"/>
      <c r="P460" s="122"/>
      <c r="Q460" s="122"/>
    </row>
    <row r="461" spans="2:17" s="189" customFormat="1" x14ac:dyDescent="0.2">
      <c r="B461" s="71"/>
      <c r="C461" s="71"/>
      <c r="D461" s="71"/>
      <c r="E461" s="71"/>
      <c r="F461" s="71"/>
      <c r="G461" s="71"/>
      <c r="H461" s="71"/>
      <c r="I461" s="71"/>
      <c r="J461" s="123"/>
      <c r="K461" s="122"/>
      <c r="L461" s="122"/>
      <c r="M461" s="122"/>
      <c r="N461" s="122"/>
      <c r="O461" s="122"/>
      <c r="P461" s="122"/>
      <c r="Q461" s="122"/>
    </row>
    <row r="462" spans="2:17" s="189" customFormat="1" x14ac:dyDescent="0.2">
      <c r="B462" s="71"/>
      <c r="C462" s="71"/>
      <c r="D462" s="71"/>
      <c r="E462" s="71"/>
      <c r="F462" s="71"/>
      <c r="G462" s="71"/>
      <c r="H462" s="71"/>
      <c r="I462" s="71"/>
      <c r="J462" s="123"/>
      <c r="K462" s="122"/>
      <c r="L462" s="122"/>
      <c r="M462" s="122"/>
      <c r="N462" s="122"/>
      <c r="O462" s="122"/>
      <c r="P462" s="122"/>
      <c r="Q462" s="122"/>
    </row>
    <row r="463" spans="2:17" s="189" customFormat="1" x14ac:dyDescent="0.2">
      <c r="B463" s="71"/>
      <c r="C463" s="71"/>
      <c r="D463" s="71"/>
      <c r="E463" s="71"/>
      <c r="F463" s="71"/>
      <c r="G463" s="71"/>
      <c r="H463" s="71"/>
      <c r="I463" s="71"/>
      <c r="J463" s="123"/>
      <c r="K463" s="122"/>
      <c r="L463" s="122"/>
      <c r="M463" s="122"/>
      <c r="N463" s="122"/>
      <c r="O463" s="122"/>
      <c r="P463" s="122"/>
      <c r="Q463" s="122"/>
    </row>
    <row r="464" spans="2:17" s="189" customFormat="1" x14ac:dyDescent="0.2">
      <c r="B464" s="71"/>
      <c r="C464" s="71"/>
      <c r="D464" s="71"/>
      <c r="E464" s="71"/>
      <c r="F464" s="71"/>
      <c r="G464" s="71"/>
      <c r="H464" s="71"/>
      <c r="I464" s="71"/>
      <c r="J464" s="123"/>
      <c r="K464" s="122"/>
      <c r="L464" s="122"/>
      <c r="M464" s="122"/>
      <c r="N464" s="122"/>
      <c r="O464" s="122"/>
      <c r="P464" s="122"/>
      <c r="Q464" s="122"/>
    </row>
    <row r="465" spans="2:17" s="189" customFormat="1" x14ac:dyDescent="0.2">
      <c r="B465" s="71"/>
      <c r="C465" s="71"/>
      <c r="D465" s="71"/>
      <c r="E465" s="71"/>
      <c r="F465" s="71"/>
      <c r="G465" s="71"/>
      <c r="H465" s="71"/>
      <c r="I465" s="71"/>
      <c r="J465" s="123"/>
      <c r="K465" s="122"/>
      <c r="L465" s="122"/>
      <c r="M465" s="122"/>
      <c r="N465" s="122"/>
      <c r="O465" s="122"/>
      <c r="P465" s="122"/>
      <c r="Q465" s="122"/>
    </row>
    <row r="466" spans="2:17" s="189" customFormat="1" x14ac:dyDescent="0.2">
      <c r="B466" s="71"/>
      <c r="C466" s="71"/>
      <c r="D466" s="71"/>
      <c r="E466" s="71"/>
      <c r="F466" s="71"/>
      <c r="G466" s="71"/>
      <c r="H466" s="71"/>
      <c r="I466" s="71"/>
      <c r="J466" s="123"/>
      <c r="K466" s="122"/>
      <c r="L466" s="122"/>
      <c r="M466" s="122"/>
      <c r="N466" s="122"/>
      <c r="O466" s="122"/>
      <c r="P466" s="122"/>
      <c r="Q466" s="122"/>
    </row>
    <row r="467" spans="2:17" s="189" customFormat="1" x14ac:dyDescent="0.2">
      <c r="B467" s="71"/>
      <c r="C467" s="71"/>
      <c r="D467" s="71"/>
      <c r="E467" s="71"/>
      <c r="F467" s="71"/>
      <c r="G467" s="71"/>
      <c r="H467" s="71"/>
      <c r="I467" s="71"/>
      <c r="J467" s="123"/>
      <c r="K467" s="122"/>
      <c r="L467" s="122"/>
      <c r="M467" s="122"/>
      <c r="N467" s="122"/>
      <c r="O467" s="122"/>
      <c r="P467" s="122"/>
      <c r="Q467" s="122"/>
    </row>
    <row r="468" spans="2:17" s="189" customFormat="1" x14ac:dyDescent="0.2">
      <c r="B468" s="71"/>
      <c r="C468" s="71"/>
      <c r="D468" s="71"/>
      <c r="E468" s="71"/>
      <c r="F468" s="71"/>
      <c r="G468" s="71"/>
      <c r="H468" s="71"/>
      <c r="I468" s="71"/>
      <c r="J468" s="123"/>
      <c r="K468" s="122"/>
      <c r="L468" s="122"/>
      <c r="M468" s="122"/>
      <c r="N468" s="122"/>
      <c r="O468" s="122"/>
      <c r="P468" s="122"/>
      <c r="Q468" s="122"/>
    </row>
    <row r="469" spans="2:17" s="189" customFormat="1" x14ac:dyDescent="0.2">
      <c r="B469" s="71"/>
      <c r="C469" s="71"/>
      <c r="D469" s="71"/>
      <c r="E469" s="71"/>
      <c r="F469" s="71"/>
      <c r="G469" s="71"/>
      <c r="H469" s="71"/>
      <c r="I469" s="71"/>
      <c r="J469" s="123"/>
      <c r="K469" s="122"/>
      <c r="L469" s="122"/>
      <c r="M469" s="122"/>
      <c r="N469" s="122"/>
      <c r="O469" s="122"/>
      <c r="P469" s="122"/>
      <c r="Q469" s="122"/>
    </row>
    <row r="470" spans="2:17" s="189" customFormat="1" x14ac:dyDescent="0.2">
      <c r="B470" s="71"/>
      <c r="C470" s="71"/>
      <c r="D470" s="71"/>
      <c r="E470" s="71"/>
      <c r="F470" s="71"/>
      <c r="G470" s="71"/>
      <c r="H470" s="71"/>
      <c r="I470" s="71"/>
      <c r="J470" s="123"/>
      <c r="K470" s="122"/>
      <c r="L470" s="122"/>
      <c r="M470" s="122"/>
      <c r="N470" s="122"/>
      <c r="O470" s="122"/>
      <c r="P470" s="122"/>
      <c r="Q470" s="122"/>
    </row>
    <row r="471" spans="2:17" s="189" customFormat="1" x14ac:dyDescent="0.2">
      <c r="B471" s="71"/>
      <c r="C471" s="71"/>
      <c r="D471" s="71"/>
      <c r="E471" s="71"/>
      <c r="F471" s="71"/>
      <c r="G471" s="71"/>
      <c r="H471" s="71"/>
      <c r="I471" s="71"/>
      <c r="J471" s="123"/>
      <c r="K471" s="122"/>
      <c r="L471" s="122"/>
      <c r="M471" s="122"/>
      <c r="N471" s="122"/>
      <c r="O471" s="122"/>
      <c r="P471" s="122"/>
      <c r="Q471" s="122"/>
    </row>
    <row r="472" spans="2:17" s="189" customFormat="1" x14ac:dyDescent="0.2">
      <c r="B472" s="71"/>
      <c r="C472" s="71"/>
      <c r="D472" s="71"/>
      <c r="E472" s="71"/>
      <c r="F472" s="71"/>
      <c r="G472" s="71"/>
      <c r="H472" s="71"/>
      <c r="I472" s="71"/>
      <c r="J472" s="123"/>
      <c r="K472" s="122"/>
      <c r="L472" s="122"/>
      <c r="M472" s="122"/>
      <c r="N472" s="122"/>
      <c r="O472" s="122"/>
      <c r="P472" s="122"/>
      <c r="Q472" s="122"/>
    </row>
    <row r="473" spans="2:17" s="189" customFormat="1" x14ac:dyDescent="0.2">
      <c r="B473" s="71"/>
      <c r="C473" s="71"/>
      <c r="D473" s="71"/>
      <c r="E473" s="71"/>
      <c r="F473" s="71"/>
      <c r="G473" s="71"/>
      <c r="H473" s="71"/>
      <c r="I473" s="71"/>
      <c r="J473" s="123"/>
      <c r="K473" s="122"/>
      <c r="L473" s="122"/>
      <c r="M473" s="122"/>
      <c r="N473" s="122"/>
      <c r="O473" s="122"/>
      <c r="P473" s="122"/>
      <c r="Q473" s="122"/>
    </row>
    <row r="474" spans="2:17" s="189" customFormat="1" x14ac:dyDescent="0.2">
      <c r="B474" s="71"/>
      <c r="C474" s="71"/>
      <c r="D474" s="71"/>
      <c r="E474" s="71"/>
      <c r="F474" s="71"/>
      <c r="G474" s="71"/>
      <c r="H474" s="71"/>
      <c r="I474" s="71"/>
      <c r="J474" s="123"/>
      <c r="K474" s="122"/>
      <c r="L474" s="122"/>
      <c r="M474" s="122"/>
      <c r="N474" s="122"/>
      <c r="O474" s="122"/>
      <c r="P474" s="122"/>
      <c r="Q474" s="122"/>
    </row>
    <row r="475" spans="2:17" s="189" customFormat="1" x14ac:dyDescent="0.2">
      <c r="B475" s="71"/>
      <c r="C475" s="71"/>
      <c r="D475" s="71"/>
      <c r="E475" s="71"/>
      <c r="F475" s="71"/>
      <c r="G475" s="71"/>
      <c r="H475" s="71"/>
      <c r="I475" s="71"/>
      <c r="J475" s="123"/>
      <c r="K475" s="122"/>
      <c r="L475" s="122"/>
      <c r="M475" s="122"/>
      <c r="N475" s="122"/>
      <c r="O475" s="122"/>
      <c r="P475" s="122"/>
      <c r="Q475" s="122"/>
    </row>
    <row r="476" spans="2:17" s="189" customFormat="1" x14ac:dyDescent="0.2">
      <c r="B476" s="71"/>
      <c r="C476" s="71"/>
      <c r="D476" s="71"/>
      <c r="E476" s="71"/>
      <c r="F476" s="71"/>
      <c r="G476" s="71"/>
      <c r="H476" s="71"/>
      <c r="I476" s="71"/>
      <c r="J476" s="123"/>
      <c r="K476" s="122"/>
      <c r="L476" s="122"/>
      <c r="M476" s="122"/>
      <c r="N476" s="122"/>
      <c r="O476" s="122"/>
      <c r="P476" s="122"/>
      <c r="Q476" s="122"/>
    </row>
    <row r="477" spans="2:17" s="189" customFormat="1" x14ac:dyDescent="0.2">
      <c r="B477" s="71"/>
      <c r="C477" s="71"/>
      <c r="D477" s="71"/>
      <c r="E477" s="71"/>
      <c r="F477" s="71"/>
      <c r="G477" s="71"/>
      <c r="H477" s="71"/>
      <c r="I477" s="71"/>
      <c r="J477" s="123"/>
      <c r="K477" s="122"/>
      <c r="L477" s="122"/>
      <c r="M477" s="122"/>
      <c r="N477" s="122"/>
      <c r="O477" s="122"/>
      <c r="P477" s="122"/>
      <c r="Q477" s="122"/>
    </row>
    <row r="478" spans="2:17" s="189" customFormat="1" x14ac:dyDescent="0.2">
      <c r="B478" s="71"/>
      <c r="C478" s="71"/>
      <c r="D478" s="71"/>
      <c r="E478" s="71"/>
      <c r="F478" s="71"/>
      <c r="G478" s="71"/>
      <c r="H478" s="71"/>
      <c r="I478" s="71"/>
      <c r="J478" s="123"/>
      <c r="K478" s="122"/>
      <c r="L478" s="122"/>
      <c r="M478" s="122"/>
      <c r="N478" s="122"/>
      <c r="O478" s="122"/>
      <c r="P478" s="122"/>
      <c r="Q478" s="122"/>
    </row>
    <row r="479" spans="2:17" s="189" customFormat="1" x14ac:dyDescent="0.2">
      <c r="B479" s="71"/>
      <c r="C479" s="71"/>
      <c r="D479" s="71"/>
      <c r="E479" s="71"/>
      <c r="F479" s="71"/>
      <c r="G479" s="71"/>
      <c r="H479" s="71"/>
      <c r="I479" s="71"/>
      <c r="J479" s="123"/>
      <c r="K479" s="122"/>
      <c r="L479" s="122"/>
      <c r="M479" s="122"/>
      <c r="N479" s="122"/>
      <c r="O479" s="122"/>
      <c r="P479" s="122"/>
      <c r="Q479" s="122"/>
    </row>
    <row r="480" spans="2:17" s="189" customFormat="1" x14ac:dyDescent="0.2">
      <c r="B480" s="71"/>
      <c r="C480" s="71"/>
      <c r="D480" s="71"/>
      <c r="E480" s="71"/>
      <c r="F480" s="71"/>
      <c r="G480" s="71"/>
      <c r="H480" s="71"/>
      <c r="I480" s="71"/>
      <c r="J480" s="123"/>
      <c r="K480" s="122"/>
      <c r="L480" s="122"/>
      <c r="M480" s="122"/>
      <c r="N480" s="122"/>
      <c r="O480" s="122"/>
      <c r="P480" s="122"/>
      <c r="Q480" s="122"/>
    </row>
    <row r="481" spans="2:17" s="189" customFormat="1" x14ac:dyDescent="0.2">
      <c r="B481" s="71"/>
      <c r="C481" s="71"/>
      <c r="D481" s="71"/>
      <c r="E481" s="71"/>
      <c r="F481" s="71"/>
      <c r="G481" s="71"/>
      <c r="H481" s="71"/>
      <c r="I481" s="71"/>
      <c r="J481" s="123"/>
      <c r="K481" s="122"/>
      <c r="L481" s="122"/>
      <c r="M481" s="122"/>
      <c r="N481" s="122"/>
      <c r="O481" s="122"/>
      <c r="P481" s="122"/>
      <c r="Q481" s="122"/>
    </row>
    <row r="482" spans="2:17" s="189" customFormat="1" x14ac:dyDescent="0.2">
      <c r="B482" s="71"/>
      <c r="C482" s="71"/>
      <c r="D482" s="71"/>
      <c r="E482" s="71"/>
      <c r="F482" s="71"/>
      <c r="G482" s="71"/>
      <c r="H482" s="71"/>
      <c r="I482" s="71"/>
      <c r="J482" s="123"/>
      <c r="K482" s="122"/>
      <c r="L482" s="122"/>
      <c r="M482" s="122"/>
      <c r="N482" s="122"/>
      <c r="O482" s="122"/>
      <c r="P482" s="122"/>
      <c r="Q482" s="122"/>
    </row>
    <row r="483" spans="2:17" s="189" customFormat="1" x14ac:dyDescent="0.2">
      <c r="B483" s="71"/>
      <c r="C483" s="71"/>
      <c r="D483" s="71"/>
      <c r="E483" s="71"/>
      <c r="F483" s="71"/>
      <c r="G483" s="71"/>
      <c r="H483" s="71"/>
      <c r="I483" s="71"/>
      <c r="J483" s="123"/>
      <c r="K483" s="122"/>
      <c r="L483" s="122"/>
      <c r="M483" s="122"/>
      <c r="N483" s="122"/>
      <c r="O483" s="122"/>
      <c r="P483" s="122"/>
      <c r="Q483" s="122"/>
    </row>
    <row r="484" spans="2:17" s="189" customFormat="1" x14ac:dyDescent="0.2">
      <c r="B484" s="71"/>
      <c r="C484" s="71"/>
      <c r="D484" s="71"/>
      <c r="E484" s="71"/>
      <c r="F484" s="71"/>
      <c r="G484" s="71"/>
      <c r="H484" s="71"/>
      <c r="I484" s="71"/>
      <c r="J484" s="123"/>
      <c r="K484" s="122"/>
      <c r="L484" s="122"/>
      <c r="M484" s="122"/>
      <c r="N484" s="122"/>
      <c r="O484" s="122"/>
      <c r="P484" s="122"/>
      <c r="Q484" s="122"/>
    </row>
    <row r="485" spans="2:17" s="189" customFormat="1" x14ac:dyDescent="0.2">
      <c r="B485" s="71"/>
      <c r="C485" s="71"/>
      <c r="D485" s="71"/>
      <c r="E485" s="71"/>
      <c r="F485" s="71"/>
      <c r="G485" s="71"/>
      <c r="H485" s="71"/>
      <c r="I485" s="71"/>
      <c r="J485" s="123"/>
      <c r="K485" s="122"/>
      <c r="L485" s="122"/>
      <c r="M485" s="122"/>
      <c r="N485" s="122"/>
      <c r="O485" s="122"/>
      <c r="P485" s="122"/>
      <c r="Q485" s="122"/>
    </row>
    <row r="486" spans="2:17" s="189" customFormat="1" x14ac:dyDescent="0.2">
      <c r="B486" s="71"/>
      <c r="C486" s="71"/>
      <c r="D486" s="71"/>
      <c r="E486" s="71"/>
      <c r="F486" s="71"/>
      <c r="G486" s="71"/>
      <c r="H486" s="71"/>
      <c r="I486" s="71"/>
      <c r="J486" s="123"/>
      <c r="K486" s="122"/>
      <c r="L486" s="122"/>
      <c r="M486" s="122"/>
      <c r="N486" s="122"/>
      <c r="O486" s="122"/>
      <c r="P486" s="122"/>
      <c r="Q486" s="122"/>
    </row>
    <row r="487" spans="2:17" s="189" customFormat="1" x14ac:dyDescent="0.2">
      <c r="B487" s="71"/>
      <c r="C487" s="71"/>
      <c r="D487" s="71"/>
      <c r="E487" s="71"/>
      <c r="F487" s="71"/>
      <c r="G487" s="71"/>
      <c r="H487" s="71"/>
      <c r="I487" s="71"/>
      <c r="J487" s="123"/>
      <c r="K487" s="122"/>
      <c r="L487" s="122"/>
      <c r="M487" s="122"/>
      <c r="N487" s="122"/>
      <c r="O487" s="122"/>
      <c r="P487" s="122"/>
      <c r="Q487" s="122"/>
    </row>
    <row r="488" spans="2:17" s="189" customFormat="1" x14ac:dyDescent="0.2">
      <c r="B488" s="71"/>
      <c r="C488" s="71"/>
      <c r="D488" s="71"/>
      <c r="E488" s="71"/>
      <c r="F488" s="71"/>
      <c r="G488" s="71"/>
      <c r="H488" s="71"/>
      <c r="I488" s="71"/>
      <c r="J488" s="123"/>
      <c r="K488" s="122"/>
      <c r="L488" s="122"/>
      <c r="M488" s="122"/>
      <c r="N488" s="122"/>
      <c r="O488" s="122"/>
      <c r="P488" s="122"/>
      <c r="Q488" s="122"/>
    </row>
    <row r="489" spans="2:17" s="189" customFormat="1" x14ac:dyDescent="0.2">
      <c r="B489" s="71"/>
      <c r="C489" s="71"/>
      <c r="D489" s="71"/>
      <c r="E489" s="71"/>
      <c r="F489" s="71"/>
      <c r="G489" s="71"/>
      <c r="H489" s="71"/>
      <c r="I489" s="71"/>
      <c r="J489" s="123"/>
      <c r="K489" s="122"/>
      <c r="L489" s="122"/>
      <c r="M489" s="122"/>
      <c r="N489" s="122"/>
      <c r="O489" s="122"/>
      <c r="P489" s="122"/>
      <c r="Q489" s="122"/>
    </row>
    <row r="490" spans="2:17" s="189" customFormat="1" x14ac:dyDescent="0.2">
      <c r="B490" s="71"/>
      <c r="C490" s="71"/>
      <c r="D490" s="71"/>
      <c r="E490" s="71"/>
      <c r="F490" s="71"/>
      <c r="G490" s="71"/>
      <c r="H490" s="71"/>
      <c r="I490" s="71"/>
      <c r="J490" s="123"/>
      <c r="K490" s="122"/>
      <c r="L490" s="122"/>
      <c r="M490" s="122"/>
      <c r="N490" s="122"/>
      <c r="O490" s="122"/>
      <c r="P490" s="122"/>
      <c r="Q490" s="122"/>
    </row>
    <row r="491" spans="2:17" s="189" customFormat="1" x14ac:dyDescent="0.2">
      <c r="B491" s="71"/>
      <c r="C491" s="71"/>
      <c r="D491" s="71"/>
      <c r="E491" s="71"/>
      <c r="F491" s="71"/>
      <c r="G491" s="71"/>
      <c r="H491" s="71"/>
      <c r="I491" s="71"/>
      <c r="J491" s="123"/>
      <c r="K491" s="122"/>
      <c r="L491" s="122"/>
      <c r="M491" s="122"/>
      <c r="N491" s="122"/>
      <c r="O491" s="122"/>
      <c r="P491" s="122"/>
      <c r="Q491" s="122"/>
    </row>
    <row r="492" spans="2:17" s="189" customFormat="1" x14ac:dyDescent="0.2">
      <c r="B492" s="71"/>
      <c r="C492" s="71"/>
      <c r="D492" s="71"/>
      <c r="E492" s="71"/>
      <c r="F492" s="71"/>
      <c r="G492" s="71"/>
      <c r="H492" s="71"/>
      <c r="I492" s="71"/>
      <c r="J492" s="123"/>
      <c r="K492" s="122"/>
      <c r="L492" s="122"/>
      <c r="M492" s="122"/>
      <c r="N492" s="122"/>
      <c r="O492" s="122"/>
      <c r="P492" s="122"/>
      <c r="Q492" s="122"/>
    </row>
    <row r="493" spans="2:17" s="189" customFormat="1" x14ac:dyDescent="0.2">
      <c r="B493" s="71"/>
      <c r="C493" s="71"/>
      <c r="D493" s="71"/>
      <c r="E493" s="71"/>
      <c r="F493" s="71"/>
      <c r="G493" s="71"/>
      <c r="H493" s="71"/>
      <c r="I493" s="71"/>
      <c r="J493" s="123"/>
      <c r="K493" s="122"/>
      <c r="L493" s="122"/>
      <c r="M493" s="122"/>
      <c r="N493" s="122"/>
      <c r="O493" s="122"/>
      <c r="P493" s="122"/>
      <c r="Q493" s="122"/>
    </row>
    <row r="494" spans="2:17" s="189" customFormat="1" x14ac:dyDescent="0.2">
      <c r="B494" s="71"/>
      <c r="C494" s="71"/>
      <c r="D494" s="71"/>
      <c r="E494" s="71"/>
      <c r="F494" s="71"/>
      <c r="G494" s="71"/>
      <c r="H494" s="71"/>
      <c r="I494" s="71"/>
      <c r="J494" s="123"/>
      <c r="K494" s="122"/>
      <c r="L494" s="122"/>
      <c r="M494" s="122"/>
      <c r="N494" s="122"/>
      <c r="O494" s="122"/>
      <c r="P494" s="122"/>
      <c r="Q494" s="122"/>
    </row>
    <row r="495" spans="2:17" s="189" customFormat="1" x14ac:dyDescent="0.2">
      <c r="B495" s="71"/>
      <c r="C495" s="71"/>
      <c r="D495" s="71"/>
      <c r="E495" s="71"/>
      <c r="F495" s="71"/>
      <c r="G495" s="71"/>
      <c r="H495" s="71"/>
      <c r="I495" s="71"/>
      <c r="J495" s="123"/>
      <c r="K495" s="122"/>
      <c r="L495" s="122"/>
      <c r="M495" s="122"/>
      <c r="N495" s="122"/>
      <c r="O495" s="122"/>
      <c r="P495" s="122"/>
      <c r="Q495" s="122"/>
    </row>
    <row r="496" spans="2:17" s="189" customFormat="1" x14ac:dyDescent="0.2">
      <c r="B496" s="71"/>
      <c r="C496" s="71"/>
      <c r="D496" s="71"/>
      <c r="E496" s="71"/>
      <c r="F496" s="71"/>
      <c r="G496" s="71"/>
      <c r="H496" s="71"/>
      <c r="I496" s="71"/>
      <c r="J496" s="123"/>
      <c r="K496" s="122"/>
      <c r="L496" s="122"/>
      <c r="M496" s="122"/>
      <c r="N496" s="122"/>
      <c r="O496" s="122"/>
      <c r="P496" s="122"/>
      <c r="Q496" s="122"/>
    </row>
    <row r="497" spans="2:17" s="189" customFormat="1" x14ac:dyDescent="0.2">
      <c r="B497" s="71"/>
      <c r="C497" s="71"/>
      <c r="D497" s="71"/>
      <c r="E497" s="71"/>
      <c r="F497" s="71"/>
      <c r="G497" s="71"/>
      <c r="H497" s="71"/>
      <c r="I497" s="71"/>
      <c r="J497" s="123"/>
      <c r="K497" s="122"/>
      <c r="L497" s="122"/>
      <c r="M497" s="122"/>
      <c r="N497" s="122"/>
      <c r="O497" s="122"/>
      <c r="P497" s="122"/>
      <c r="Q497" s="122"/>
    </row>
    <row r="498" spans="2:17" s="189" customFormat="1" x14ac:dyDescent="0.2">
      <c r="B498" s="71"/>
      <c r="C498" s="71"/>
      <c r="D498" s="71"/>
      <c r="E498" s="71"/>
      <c r="F498" s="71"/>
      <c r="G498" s="71"/>
      <c r="H498" s="71"/>
      <c r="I498" s="71"/>
      <c r="J498" s="123"/>
      <c r="K498" s="122"/>
      <c r="L498" s="122"/>
      <c r="M498" s="122"/>
      <c r="N498" s="122"/>
      <c r="O498" s="122"/>
      <c r="P498" s="122"/>
      <c r="Q498" s="122"/>
    </row>
    <row r="499" spans="2:17" s="189" customFormat="1" x14ac:dyDescent="0.2">
      <c r="B499" s="71"/>
      <c r="C499" s="71"/>
      <c r="D499" s="71"/>
      <c r="E499" s="71"/>
      <c r="F499" s="71"/>
      <c r="G499" s="71"/>
      <c r="H499" s="71"/>
      <c r="I499" s="71"/>
      <c r="J499" s="123"/>
      <c r="K499" s="122"/>
      <c r="L499" s="122"/>
      <c r="M499" s="122"/>
      <c r="N499" s="122"/>
      <c r="O499" s="122"/>
      <c r="P499" s="122"/>
      <c r="Q499" s="122"/>
    </row>
    <row r="500" spans="2:17" s="189" customFormat="1" x14ac:dyDescent="0.2">
      <c r="B500" s="71"/>
      <c r="C500" s="71"/>
      <c r="D500" s="71"/>
      <c r="E500" s="71"/>
      <c r="F500" s="71"/>
      <c r="G500" s="71"/>
      <c r="H500" s="71"/>
      <c r="I500" s="71"/>
      <c r="J500" s="123"/>
      <c r="K500" s="122"/>
      <c r="L500" s="122"/>
      <c r="M500" s="122"/>
      <c r="N500" s="122"/>
      <c r="O500" s="122"/>
      <c r="P500" s="122"/>
      <c r="Q500" s="122"/>
    </row>
    <row r="501" spans="2:17" s="189" customFormat="1" x14ac:dyDescent="0.2">
      <c r="B501" s="71"/>
      <c r="C501" s="71"/>
      <c r="D501" s="71"/>
      <c r="E501" s="71"/>
      <c r="F501" s="71"/>
      <c r="G501" s="71"/>
      <c r="H501" s="71"/>
      <c r="I501" s="71"/>
      <c r="J501" s="123"/>
      <c r="K501" s="122"/>
      <c r="L501" s="122"/>
      <c r="M501" s="122"/>
      <c r="N501" s="122"/>
      <c r="O501" s="122"/>
      <c r="P501" s="122"/>
      <c r="Q501" s="122"/>
    </row>
    <row r="502" spans="2:17" s="189" customFormat="1" x14ac:dyDescent="0.2">
      <c r="B502" s="71"/>
      <c r="C502" s="71"/>
      <c r="D502" s="71"/>
      <c r="E502" s="71"/>
      <c r="F502" s="71"/>
      <c r="G502" s="71"/>
      <c r="H502" s="71"/>
      <c r="I502" s="71"/>
      <c r="J502" s="123"/>
      <c r="K502" s="122"/>
      <c r="L502" s="122"/>
      <c r="M502" s="122"/>
      <c r="N502" s="122"/>
      <c r="O502" s="122"/>
      <c r="P502" s="122"/>
      <c r="Q502" s="122"/>
    </row>
    <row r="503" spans="2:17" s="189" customFormat="1" x14ac:dyDescent="0.2">
      <c r="B503" s="71"/>
      <c r="C503" s="71"/>
      <c r="D503" s="71"/>
      <c r="E503" s="71"/>
      <c r="F503" s="71"/>
      <c r="G503" s="71"/>
      <c r="H503" s="71"/>
      <c r="I503" s="71"/>
      <c r="J503" s="123"/>
      <c r="K503" s="122"/>
      <c r="L503" s="122"/>
      <c r="M503" s="122"/>
      <c r="N503" s="122"/>
      <c r="O503" s="122"/>
      <c r="P503" s="122"/>
      <c r="Q503" s="122"/>
    </row>
    <row r="504" spans="2:17" s="189" customFormat="1" x14ac:dyDescent="0.2">
      <c r="B504" s="71"/>
      <c r="C504" s="71"/>
      <c r="D504" s="71"/>
      <c r="E504" s="71"/>
      <c r="F504" s="71"/>
      <c r="G504" s="71"/>
      <c r="H504" s="71"/>
      <c r="I504" s="71"/>
      <c r="J504" s="123"/>
      <c r="K504" s="122"/>
      <c r="L504" s="122"/>
      <c r="M504" s="122"/>
      <c r="N504" s="122"/>
      <c r="O504" s="122"/>
      <c r="P504" s="122"/>
      <c r="Q504" s="122"/>
    </row>
    <row r="505" spans="2:17" s="189" customFormat="1" x14ac:dyDescent="0.2">
      <c r="B505" s="71"/>
      <c r="C505" s="71"/>
      <c r="D505" s="71"/>
      <c r="E505" s="71"/>
      <c r="F505" s="71"/>
      <c r="G505" s="71"/>
      <c r="H505" s="71"/>
      <c r="I505" s="71"/>
      <c r="J505" s="123"/>
      <c r="K505" s="122"/>
      <c r="L505" s="122"/>
      <c r="M505" s="122"/>
      <c r="N505" s="122"/>
      <c r="O505" s="122"/>
      <c r="P505" s="122"/>
      <c r="Q505" s="122"/>
    </row>
    <row r="506" spans="2:17" s="189" customFormat="1" x14ac:dyDescent="0.2">
      <c r="B506" s="71"/>
      <c r="C506" s="71"/>
      <c r="D506" s="71"/>
      <c r="E506" s="71"/>
      <c r="F506" s="71"/>
      <c r="G506" s="71"/>
      <c r="H506" s="71"/>
      <c r="I506" s="71"/>
      <c r="J506" s="123"/>
      <c r="K506" s="122"/>
      <c r="L506" s="122"/>
      <c r="M506" s="122"/>
      <c r="N506" s="122"/>
      <c r="O506" s="122"/>
      <c r="P506" s="122"/>
      <c r="Q506" s="122"/>
    </row>
    <row r="507" spans="2:17" s="189" customFormat="1" x14ac:dyDescent="0.2">
      <c r="B507" s="71"/>
      <c r="C507" s="71"/>
      <c r="D507" s="71"/>
      <c r="E507" s="71"/>
      <c r="F507" s="71"/>
      <c r="G507" s="71"/>
      <c r="H507" s="71"/>
      <c r="I507" s="71"/>
      <c r="J507" s="123"/>
      <c r="K507" s="122"/>
      <c r="L507" s="122"/>
      <c r="M507" s="122"/>
      <c r="N507" s="122"/>
      <c r="O507" s="122"/>
      <c r="P507" s="122"/>
      <c r="Q507" s="122"/>
    </row>
    <row r="508" spans="2:17" s="189" customFormat="1" x14ac:dyDescent="0.2">
      <c r="B508" s="71"/>
      <c r="C508" s="71"/>
      <c r="D508" s="71"/>
      <c r="E508" s="71"/>
      <c r="F508" s="71"/>
      <c r="G508" s="71"/>
      <c r="H508" s="71"/>
      <c r="I508" s="71"/>
      <c r="J508" s="123"/>
      <c r="K508" s="122"/>
      <c r="L508" s="122"/>
      <c r="M508" s="122"/>
      <c r="N508" s="122"/>
      <c r="O508" s="122"/>
      <c r="P508" s="122"/>
      <c r="Q508" s="122"/>
    </row>
    <row r="509" spans="2:17" s="189" customFormat="1" x14ac:dyDescent="0.2">
      <c r="B509" s="71"/>
      <c r="C509" s="71"/>
      <c r="D509" s="71"/>
      <c r="E509" s="71"/>
      <c r="F509" s="71"/>
      <c r="G509" s="71"/>
      <c r="H509" s="71"/>
      <c r="I509" s="71"/>
      <c r="J509" s="123"/>
      <c r="K509" s="122"/>
      <c r="L509" s="122"/>
      <c r="M509" s="122"/>
      <c r="N509" s="122"/>
      <c r="O509" s="122"/>
      <c r="P509" s="122"/>
      <c r="Q509" s="122"/>
    </row>
    <row r="510" spans="2:17" s="189" customFormat="1" x14ac:dyDescent="0.2">
      <c r="B510" s="71"/>
      <c r="C510" s="71"/>
      <c r="D510" s="71"/>
      <c r="E510" s="71"/>
      <c r="F510" s="71"/>
      <c r="G510" s="71"/>
      <c r="H510" s="71"/>
      <c r="I510" s="71"/>
      <c r="J510" s="123"/>
      <c r="K510" s="122"/>
      <c r="L510" s="122"/>
      <c r="M510" s="122"/>
      <c r="N510" s="122"/>
      <c r="O510" s="122"/>
      <c r="P510" s="122"/>
      <c r="Q510" s="122"/>
    </row>
    <row r="511" spans="2:17" s="189" customFormat="1" x14ac:dyDescent="0.2">
      <c r="B511" s="71"/>
      <c r="C511" s="71"/>
      <c r="D511" s="71"/>
      <c r="E511" s="71"/>
      <c r="F511" s="71"/>
      <c r="G511" s="71"/>
      <c r="H511" s="71"/>
      <c r="I511" s="71"/>
      <c r="J511" s="123"/>
      <c r="K511" s="122"/>
      <c r="L511" s="122"/>
      <c r="M511" s="122"/>
      <c r="N511" s="122"/>
      <c r="O511" s="122"/>
      <c r="P511" s="122"/>
      <c r="Q511" s="122"/>
    </row>
    <row r="512" spans="2:17" s="189" customFormat="1" x14ac:dyDescent="0.2">
      <c r="B512" s="71"/>
      <c r="C512" s="71"/>
      <c r="D512" s="71"/>
      <c r="E512" s="71"/>
      <c r="F512" s="71"/>
      <c r="G512" s="71"/>
      <c r="H512" s="71"/>
      <c r="I512" s="71"/>
      <c r="J512" s="123"/>
      <c r="K512" s="122"/>
      <c r="L512" s="122"/>
      <c r="M512" s="122"/>
      <c r="N512" s="122"/>
      <c r="O512" s="122"/>
      <c r="P512" s="122"/>
      <c r="Q512" s="122"/>
    </row>
    <row r="513" spans="2:17" s="189" customFormat="1" x14ac:dyDescent="0.2">
      <c r="B513" s="71"/>
      <c r="C513" s="71"/>
      <c r="D513" s="71"/>
      <c r="E513" s="71"/>
      <c r="F513" s="71"/>
      <c r="G513" s="71"/>
      <c r="H513" s="71"/>
      <c r="I513" s="71"/>
      <c r="J513" s="123"/>
      <c r="K513" s="122"/>
      <c r="L513" s="122"/>
      <c r="M513" s="122"/>
      <c r="N513" s="122"/>
      <c r="O513" s="122"/>
      <c r="P513" s="122"/>
      <c r="Q513" s="122"/>
    </row>
    <row r="514" spans="2:17" s="189" customFormat="1" x14ac:dyDescent="0.2">
      <c r="B514" s="71"/>
      <c r="C514" s="71"/>
      <c r="D514" s="71"/>
      <c r="E514" s="71"/>
      <c r="F514" s="71"/>
      <c r="G514" s="71"/>
      <c r="H514" s="71"/>
      <c r="I514" s="71"/>
      <c r="J514" s="123"/>
      <c r="K514" s="122"/>
      <c r="L514" s="122"/>
      <c r="M514" s="122"/>
      <c r="N514" s="122"/>
      <c r="O514" s="122"/>
      <c r="P514" s="122"/>
      <c r="Q514" s="122"/>
    </row>
    <row r="515" spans="2:17" s="189" customFormat="1" x14ac:dyDescent="0.2">
      <c r="B515" s="71"/>
      <c r="C515" s="71"/>
      <c r="D515" s="71"/>
      <c r="E515" s="71"/>
      <c r="F515" s="71"/>
      <c r="G515" s="71"/>
      <c r="H515" s="71"/>
      <c r="I515" s="71"/>
      <c r="J515" s="123"/>
      <c r="K515" s="122"/>
      <c r="L515" s="122"/>
      <c r="M515" s="122"/>
      <c r="N515" s="122"/>
      <c r="O515" s="122"/>
      <c r="P515" s="122"/>
      <c r="Q515" s="122"/>
    </row>
    <row r="516" spans="2:17" s="189" customFormat="1" x14ac:dyDescent="0.2">
      <c r="B516" s="71"/>
      <c r="C516" s="71"/>
      <c r="D516" s="71"/>
      <c r="E516" s="71"/>
      <c r="F516" s="71"/>
      <c r="G516" s="71"/>
      <c r="H516" s="71"/>
      <c r="I516" s="71"/>
      <c r="J516" s="123"/>
      <c r="K516" s="122"/>
      <c r="L516" s="122"/>
      <c r="M516" s="122"/>
      <c r="N516" s="122"/>
      <c r="O516" s="122"/>
      <c r="P516" s="122"/>
      <c r="Q516" s="122"/>
    </row>
    <row r="517" spans="2:17" s="189" customFormat="1" x14ac:dyDescent="0.2">
      <c r="B517" s="71"/>
      <c r="C517" s="71"/>
      <c r="D517" s="71"/>
      <c r="E517" s="71"/>
      <c r="F517" s="71"/>
      <c r="G517" s="71"/>
      <c r="H517" s="71"/>
      <c r="I517" s="71"/>
      <c r="J517" s="123"/>
      <c r="K517" s="122"/>
      <c r="L517" s="122"/>
      <c r="M517" s="122"/>
      <c r="N517" s="122"/>
      <c r="O517" s="122"/>
      <c r="P517" s="122"/>
      <c r="Q517" s="122"/>
    </row>
    <row r="518" spans="2:17" s="189" customFormat="1" x14ac:dyDescent="0.2">
      <c r="B518" s="71"/>
      <c r="C518" s="71"/>
      <c r="D518" s="71"/>
      <c r="E518" s="71"/>
      <c r="F518" s="71"/>
      <c r="G518" s="71"/>
      <c r="H518" s="71"/>
      <c r="I518" s="71"/>
      <c r="J518" s="123"/>
      <c r="K518" s="122"/>
      <c r="L518" s="122"/>
      <c r="M518" s="122"/>
      <c r="N518" s="122"/>
      <c r="O518" s="122"/>
      <c r="P518" s="122"/>
      <c r="Q518" s="122"/>
    </row>
    <row r="519" spans="2:17" s="189" customFormat="1" x14ac:dyDescent="0.2">
      <c r="B519" s="71"/>
      <c r="C519" s="71"/>
      <c r="D519" s="71"/>
      <c r="E519" s="71"/>
      <c r="F519" s="71"/>
      <c r="G519" s="71"/>
      <c r="H519" s="71"/>
      <c r="I519" s="71"/>
      <c r="J519" s="123"/>
      <c r="K519" s="122"/>
      <c r="L519" s="122"/>
      <c r="M519" s="122"/>
      <c r="N519" s="122"/>
      <c r="O519" s="122"/>
      <c r="P519" s="122"/>
      <c r="Q519" s="122"/>
    </row>
    <row r="520" spans="2:17" s="189" customFormat="1" x14ac:dyDescent="0.2">
      <c r="B520" s="71"/>
      <c r="C520" s="71"/>
      <c r="D520" s="71"/>
      <c r="E520" s="71"/>
      <c r="F520" s="71"/>
      <c r="G520" s="71"/>
      <c r="H520" s="71"/>
      <c r="I520" s="71"/>
      <c r="J520" s="123"/>
      <c r="K520" s="122"/>
      <c r="L520" s="122"/>
      <c r="M520" s="122"/>
      <c r="N520" s="122"/>
      <c r="O520" s="122"/>
      <c r="P520" s="122"/>
      <c r="Q520" s="122"/>
    </row>
    <row r="521" spans="2:17" s="189" customFormat="1" x14ac:dyDescent="0.2">
      <c r="B521" s="71"/>
      <c r="C521" s="71"/>
      <c r="D521" s="71"/>
      <c r="E521" s="71"/>
      <c r="F521" s="71"/>
      <c r="G521" s="71"/>
      <c r="H521" s="71"/>
      <c r="I521" s="71"/>
      <c r="J521" s="123"/>
      <c r="K521" s="122"/>
      <c r="L521" s="122"/>
      <c r="M521" s="122"/>
      <c r="N521" s="122"/>
      <c r="O521" s="122"/>
      <c r="P521" s="122"/>
      <c r="Q521" s="122"/>
    </row>
    <row r="522" spans="2:17" s="189" customFormat="1" x14ac:dyDescent="0.2">
      <c r="B522" s="71"/>
      <c r="C522" s="71"/>
      <c r="D522" s="71"/>
      <c r="E522" s="71"/>
      <c r="F522" s="71"/>
      <c r="G522" s="71"/>
      <c r="H522" s="71"/>
      <c r="I522" s="71"/>
      <c r="J522" s="123"/>
      <c r="K522" s="122"/>
      <c r="L522" s="122"/>
      <c r="M522" s="122"/>
      <c r="N522" s="122"/>
      <c r="O522" s="122"/>
      <c r="P522" s="122"/>
      <c r="Q522" s="122"/>
    </row>
    <row r="523" spans="2:17" s="189" customFormat="1" x14ac:dyDescent="0.2">
      <c r="B523" s="71"/>
      <c r="C523" s="71"/>
      <c r="D523" s="71"/>
      <c r="E523" s="71"/>
      <c r="F523" s="71"/>
      <c r="G523" s="71"/>
      <c r="H523" s="71"/>
      <c r="I523" s="71"/>
      <c r="J523" s="123"/>
      <c r="K523" s="122"/>
      <c r="L523" s="122"/>
      <c r="M523" s="122"/>
      <c r="N523" s="122"/>
      <c r="O523" s="122"/>
      <c r="P523" s="122"/>
      <c r="Q523" s="122"/>
    </row>
    <row r="524" spans="2:17" s="189" customFormat="1" x14ac:dyDescent="0.2">
      <c r="B524" s="71"/>
      <c r="C524" s="71"/>
      <c r="D524" s="71"/>
      <c r="E524" s="71"/>
      <c r="F524" s="71"/>
      <c r="G524" s="71"/>
      <c r="H524" s="71"/>
      <c r="I524" s="71"/>
      <c r="J524" s="123"/>
      <c r="K524" s="122"/>
      <c r="L524" s="122"/>
      <c r="M524" s="122"/>
      <c r="N524" s="122"/>
      <c r="O524" s="122"/>
      <c r="P524" s="122"/>
      <c r="Q524" s="122"/>
    </row>
    <row r="525" spans="2:17" s="189" customFormat="1" x14ac:dyDescent="0.2">
      <c r="B525" s="71"/>
      <c r="C525" s="71"/>
      <c r="D525" s="71"/>
      <c r="E525" s="71"/>
      <c r="F525" s="71"/>
      <c r="G525" s="71"/>
      <c r="H525" s="71"/>
      <c r="I525" s="71"/>
      <c r="J525" s="123"/>
      <c r="K525" s="122"/>
      <c r="L525" s="122"/>
      <c r="M525" s="122"/>
      <c r="N525" s="122"/>
      <c r="O525" s="122"/>
      <c r="P525" s="122"/>
      <c r="Q525" s="122"/>
    </row>
    <row r="526" spans="2:17" s="189" customFormat="1" x14ac:dyDescent="0.2">
      <c r="B526" s="71"/>
      <c r="C526" s="71"/>
      <c r="D526" s="71"/>
      <c r="E526" s="71"/>
      <c r="F526" s="71"/>
      <c r="G526" s="71"/>
      <c r="H526" s="71"/>
      <c r="I526" s="71"/>
      <c r="J526" s="123"/>
      <c r="K526" s="122"/>
      <c r="L526" s="122"/>
      <c r="M526" s="122"/>
      <c r="N526" s="122"/>
      <c r="O526" s="122"/>
      <c r="P526" s="122"/>
      <c r="Q526" s="122"/>
    </row>
    <row r="527" spans="2:17" s="189" customFormat="1" x14ac:dyDescent="0.2">
      <c r="B527" s="71"/>
      <c r="C527" s="71"/>
      <c r="D527" s="71"/>
      <c r="E527" s="71"/>
      <c r="F527" s="71"/>
      <c r="G527" s="71"/>
      <c r="H527" s="71"/>
      <c r="I527" s="71"/>
      <c r="J527" s="123"/>
      <c r="K527" s="122"/>
      <c r="L527" s="122"/>
      <c r="M527" s="122"/>
      <c r="N527" s="122"/>
      <c r="O527" s="122"/>
      <c r="P527" s="122"/>
      <c r="Q527" s="122"/>
    </row>
    <row r="528" spans="2:17" s="189" customFormat="1" x14ac:dyDescent="0.2">
      <c r="B528" s="71"/>
      <c r="C528" s="71"/>
      <c r="D528" s="71"/>
      <c r="E528" s="71"/>
      <c r="F528" s="71"/>
      <c r="G528" s="71"/>
      <c r="H528" s="71"/>
      <c r="I528" s="71"/>
      <c r="J528" s="123"/>
      <c r="K528" s="122"/>
      <c r="L528" s="122"/>
      <c r="M528" s="122"/>
      <c r="N528" s="122"/>
      <c r="O528" s="122"/>
      <c r="P528" s="122"/>
      <c r="Q528" s="122"/>
    </row>
    <row r="529" spans="2:17" s="189" customFormat="1" x14ac:dyDescent="0.2">
      <c r="B529" s="71"/>
      <c r="C529" s="71"/>
      <c r="D529" s="71"/>
      <c r="E529" s="71"/>
      <c r="F529" s="71"/>
      <c r="G529" s="71"/>
      <c r="H529" s="71"/>
      <c r="I529" s="71"/>
      <c r="J529" s="123"/>
      <c r="K529" s="122"/>
      <c r="L529" s="122"/>
      <c r="M529" s="122"/>
      <c r="N529" s="122"/>
      <c r="O529" s="122"/>
      <c r="P529" s="122"/>
      <c r="Q529" s="122"/>
    </row>
    <row r="530" spans="2:17" s="189" customFormat="1" x14ac:dyDescent="0.2">
      <c r="B530" s="71"/>
      <c r="C530" s="71"/>
      <c r="D530" s="71"/>
      <c r="E530" s="71"/>
      <c r="F530" s="71"/>
      <c r="G530" s="71"/>
      <c r="H530" s="71"/>
      <c r="I530" s="71"/>
      <c r="J530" s="123"/>
      <c r="K530" s="122"/>
      <c r="L530" s="122"/>
      <c r="M530" s="122"/>
      <c r="N530" s="122"/>
      <c r="O530" s="122"/>
      <c r="P530" s="122"/>
      <c r="Q530" s="122"/>
    </row>
    <row r="531" spans="2:17" s="189" customFormat="1" x14ac:dyDescent="0.2">
      <c r="B531" s="71"/>
      <c r="C531" s="71"/>
      <c r="D531" s="71"/>
      <c r="E531" s="71"/>
      <c r="F531" s="71"/>
      <c r="G531" s="71"/>
      <c r="H531" s="71"/>
      <c r="I531" s="71"/>
      <c r="J531" s="123"/>
      <c r="K531" s="122"/>
      <c r="L531" s="122"/>
      <c r="M531" s="122"/>
      <c r="N531" s="122"/>
      <c r="O531" s="122"/>
      <c r="P531" s="122"/>
      <c r="Q531" s="122"/>
    </row>
    <row r="532" spans="2:17" s="189" customFormat="1" x14ac:dyDescent="0.2">
      <c r="B532" s="71"/>
      <c r="C532" s="71"/>
      <c r="D532" s="71"/>
      <c r="E532" s="71"/>
      <c r="F532" s="71"/>
      <c r="G532" s="71"/>
      <c r="H532" s="71"/>
      <c r="I532" s="71"/>
      <c r="J532" s="123"/>
      <c r="K532" s="122"/>
      <c r="L532" s="122"/>
      <c r="M532" s="122"/>
      <c r="N532" s="122"/>
      <c r="O532" s="122"/>
      <c r="P532" s="122"/>
      <c r="Q532" s="122"/>
    </row>
    <row r="533" spans="2:17" s="189" customFormat="1" x14ac:dyDescent="0.2">
      <c r="B533" s="71"/>
      <c r="C533" s="71"/>
      <c r="D533" s="71"/>
      <c r="E533" s="71"/>
      <c r="F533" s="71"/>
      <c r="G533" s="71"/>
      <c r="H533" s="71"/>
      <c r="I533" s="71"/>
      <c r="J533" s="123"/>
      <c r="K533" s="122"/>
      <c r="L533" s="122"/>
      <c r="M533" s="122"/>
      <c r="N533" s="122"/>
      <c r="O533" s="122"/>
      <c r="P533" s="122"/>
      <c r="Q533" s="122"/>
    </row>
    <row r="534" spans="2:17" s="189" customFormat="1" x14ac:dyDescent="0.2">
      <c r="B534" s="71"/>
      <c r="C534" s="71"/>
      <c r="D534" s="71"/>
      <c r="E534" s="71"/>
      <c r="F534" s="71"/>
      <c r="G534" s="71"/>
      <c r="H534" s="71"/>
      <c r="I534" s="71"/>
      <c r="J534" s="123"/>
      <c r="K534" s="122"/>
      <c r="L534" s="122"/>
      <c r="M534" s="122"/>
      <c r="N534" s="122"/>
      <c r="O534" s="122"/>
      <c r="P534" s="122"/>
      <c r="Q534" s="122"/>
    </row>
    <row r="535" spans="2:17" s="189" customFormat="1" x14ac:dyDescent="0.2">
      <c r="B535" s="71"/>
      <c r="C535" s="71"/>
      <c r="D535" s="71"/>
      <c r="E535" s="71"/>
      <c r="F535" s="71"/>
      <c r="G535" s="71"/>
      <c r="H535" s="71"/>
      <c r="I535" s="71"/>
      <c r="J535" s="123"/>
      <c r="K535" s="122"/>
      <c r="L535" s="122"/>
      <c r="M535" s="122"/>
      <c r="N535" s="122"/>
      <c r="O535" s="122"/>
      <c r="P535" s="122"/>
      <c r="Q535" s="122"/>
    </row>
    <row r="536" spans="2:17" s="189" customFormat="1" x14ac:dyDescent="0.2">
      <c r="B536" s="71"/>
      <c r="C536" s="71"/>
      <c r="D536" s="71"/>
      <c r="E536" s="71"/>
      <c r="F536" s="71"/>
      <c r="G536" s="71"/>
      <c r="H536" s="71"/>
      <c r="I536" s="71"/>
      <c r="J536" s="123"/>
      <c r="K536" s="122"/>
      <c r="L536" s="122"/>
      <c r="M536" s="122"/>
      <c r="N536" s="122"/>
      <c r="O536" s="122"/>
      <c r="P536" s="122"/>
      <c r="Q536" s="122"/>
    </row>
    <row r="537" spans="2:17" s="189" customFormat="1" x14ac:dyDescent="0.2">
      <c r="B537" s="71"/>
      <c r="C537" s="71"/>
      <c r="D537" s="71"/>
      <c r="E537" s="71"/>
      <c r="F537" s="71"/>
      <c r="G537" s="71"/>
      <c r="H537" s="71"/>
      <c r="I537" s="71"/>
      <c r="J537" s="123"/>
      <c r="K537" s="122"/>
      <c r="L537" s="122"/>
      <c r="M537" s="122"/>
      <c r="N537" s="122"/>
      <c r="O537" s="122"/>
      <c r="P537" s="122"/>
      <c r="Q537" s="122"/>
    </row>
    <row r="538" spans="2:17" s="189" customFormat="1" x14ac:dyDescent="0.2">
      <c r="B538" s="71"/>
      <c r="C538" s="71"/>
      <c r="D538" s="71"/>
      <c r="E538" s="71"/>
      <c r="F538" s="71"/>
      <c r="G538" s="71"/>
      <c r="H538" s="71"/>
      <c r="I538" s="71"/>
      <c r="J538" s="123"/>
      <c r="K538" s="122"/>
      <c r="L538" s="122"/>
      <c r="M538" s="122"/>
      <c r="N538" s="122"/>
      <c r="O538" s="122"/>
      <c r="P538" s="122"/>
      <c r="Q538" s="122"/>
    </row>
    <row r="539" spans="2:17" s="189" customFormat="1" x14ac:dyDescent="0.2">
      <c r="B539" s="71"/>
      <c r="C539" s="71"/>
      <c r="D539" s="71"/>
      <c r="E539" s="71"/>
      <c r="F539" s="71"/>
      <c r="G539" s="71"/>
      <c r="H539" s="71"/>
      <c r="I539" s="71"/>
      <c r="J539" s="123"/>
      <c r="K539" s="122"/>
      <c r="L539" s="122"/>
      <c r="M539" s="122"/>
      <c r="N539" s="122"/>
      <c r="O539" s="122"/>
      <c r="P539" s="122"/>
      <c r="Q539" s="122"/>
    </row>
    <row r="540" spans="2:17" s="189" customFormat="1" x14ac:dyDescent="0.2">
      <c r="B540" s="71"/>
      <c r="C540" s="71"/>
      <c r="D540" s="71"/>
      <c r="E540" s="71"/>
      <c r="F540" s="71"/>
      <c r="G540" s="71"/>
      <c r="H540" s="71"/>
      <c r="I540" s="71"/>
      <c r="J540" s="123"/>
      <c r="K540" s="122"/>
      <c r="L540" s="122"/>
      <c r="M540" s="122"/>
      <c r="N540" s="122"/>
      <c r="O540" s="122"/>
      <c r="P540" s="122"/>
      <c r="Q540" s="122"/>
    </row>
    <row r="541" spans="2:17" s="189" customFormat="1" x14ac:dyDescent="0.2">
      <c r="B541" s="71"/>
      <c r="C541" s="71"/>
      <c r="D541" s="71"/>
      <c r="E541" s="71"/>
      <c r="F541" s="71"/>
      <c r="G541" s="71"/>
      <c r="H541" s="71"/>
      <c r="I541" s="71"/>
      <c r="J541" s="123"/>
      <c r="K541" s="122"/>
      <c r="L541" s="122"/>
      <c r="M541" s="122"/>
      <c r="N541" s="122"/>
      <c r="O541" s="122"/>
      <c r="P541" s="122"/>
      <c r="Q541" s="122"/>
    </row>
    <row r="542" spans="2:17" s="189" customFormat="1" x14ac:dyDescent="0.2">
      <c r="B542" s="71"/>
      <c r="C542" s="71"/>
      <c r="D542" s="71"/>
      <c r="E542" s="71"/>
      <c r="F542" s="71"/>
      <c r="G542" s="71"/>
      <c r="H542" s="71"/>
      <c r="I542" s="71"/>
      <c r="J542" s="123"/>
      <c r="K542" s="122"/>
      <c r="L542" s="122"/>
      <c r="M542" s="122"/>
      <c r="N542" s="122"/>
      <c r="O542" s="122"/>
      <c r="P542" s="122"/>
      <c r="Q542" s="122"/>
    </row>
    <row r="543" spans="2:17" s="189" customFormat="1" x14ac:dyDescent="0.2">
      <c r="B543" s="71"/>
      <c r="C543" s="71"/>
      <c r="D543" s="71"/>
      <c r="E543" s="71"/>
      <c r="F543" s="71"/>
      <c r="G543" s="71"/>
      <c r="H543" s="71"/>
      <c r="I543" s="71"/>
      <c r="J543" s="123"/>
      <c r="K543" s="122"/>
      <c r="L543" s="122"/>
      <c r="M543" s="122"/>
      <c r="N543" s="122"/>
      <c r="O543" s="122"/>
      <c r="P543" s="122"/>
      <c r="Q543" s="122"/>
    </row>
    <row r="544" spans="2:17" s="189" customFormat="1" x14ac:dyDescent="0.2">
      <c r="B544" s="71"/>
      <c r="C544" s="71"/>
      <c r="D544" s="71"/>
      <c r="E544" s="71"/>
      <c r="F544" s="71"/>
      <c r="G544" s="71"/>
      <c r="H544" s="71"/>
      <c r="I544" s="71"/>
      <c r="J544" s="123"/>
      <c r="K544" s="122"/>
      <c r="L544" s="122"/>
      <c r="M544" s="122"/>
      <c r="N544" s="122"/>
      <c r="O544" s="122"/>
      <c r="P544" s="122"/>
      <c r="Q544" s="122"/>
    </row>
    <row r="545" spans="2:17" s="189" customFormat="1" x14ac:dyDescent="0.2">
      <c r="B545" s="71"/>
      <c r="C545" s="71"/>
      <c r="D545" s="71"/>
      <c r="E545" s="71"/>
      <c r="F545" s="71"/>
      <c r="G545" s="71"/>
      <c r="H545" s="71"/>
      <c r="I545" s="71"/>
      <c r="J545" s="123"/>
      <c r="K545" s="122"/>
      <c r="L545" s="122"/>
      <c r="M545" s="122"/>
      <c r="N545" s="122"/>
      <c r="O545" s="122"/>
      <c r="P545" s="122"/>
      <c r="Q545" s="122"/>
    </row>
    <row r="546" spans="2:17" s="189" customFormat="1" x14ac:dyDescent="0.2">
      <c r="B546" s="71"/>
      <c r="C546" s="71"/>
      <c r="D546" s="71"/>
      <c r="E546" s="71"/>
      <c r="F546" s="71"/>
      <c r="G546" s="71"/>
      <c r="H546" s="71"/>
      <c r="I546" s="71"/>
      <c r="J546" s="123"/>
      <c r="K546" s="122"/>
      <c r="L546" s="122"/>
      <c r="M546" s="122"/>
      <c r="N546" s="122"/>
      <c r="O546" s="122"/>
      <c r="P546" s="122"/>
      <c r="Q546" s="122"/>
    </row>
    <row r="547" spans="2:17" s="189" customFormat="1" x14ac:dyDescent="0.2">
      <c r="B547" s="71"/>
      <c r="C547" s="71"/>
      <c r="D547" s="71"/>
      <c r="E547" s="71"/>
      <c r="F547" s="71"/>
      <c r="G547" s="71"/>
      <c r="H547" s="71"/>
      <c r="I547" s="71"/>
      <c r="J547" s="123"/>
      <c r="K547" s="122"/>
      <c r="L547" s="122"/>
      <c r="M547" s="122"/>
      <c r="N547" s="122"/>
      <c r="O547" s="122"/>
      <c r="P547" s="122"/>
      <c r="Q547" s="122"/>
    </row>
    <row r="548" spans="2:17" s="189" customFormat="1" x14ac:dyDescent="0.2">
      <c r="B548" s="71"/>
      <c r="C548" s="71"/>
      <c r="D548" s="71"/>
      <c r="E548" s="71"/>
      <c r="F548" s="71"/>
      <c r="G548" s="71"/>
      <c r="H548" s="71"/>
      <c r="I548" s="71"/>
      <c r="J548" s="123"/>
      <c r="K548" s="122"/>
      <c r="L548" s="122"/>
      <c r="M548" s="122"/>
      <c r="N548" s="122"/>
      <c r="O548" s="122"/>
      <c r="P548" s="122"/>
      <c r="Q548" s="122"/>
    </row>
    <row r="549" spans="2:17" s="189" customFormat="1" x14ac:dyDescent="0.2">
      <c r="B549" s="71"/>
      <c r="C549" s="71"/>
      <c r="D549" s="71"/>
      <c r="E549" s="71"/>
      <c r="F549" s="71"/>
      <c r="G549" s="71"/>
      <c r="H549" s="71"/>
      <c r="I549" s="71"/>
      <c r="J549" s="123"/>
      <c r="K549" s="122"/>
      <c r="L549" s="122"/>
      <c r="M549" s="122"/>
      <c r="N549" s="122"/>
      <c r="O549" s="122"/>
      <c r="P549" s="122"/>
      <c r="Q549" s="122"/>
    </row>
    <row r="550" spans="2:17" s="189" customFormat="1" x14ac:dyDescent="0.2">
      <c r="B550" s="71"/>
      <c r="C550" s="71"/>
      <c r="D550" s="71"/>
      <c r="E550" s="71"/>
      <c r="F550" s="71"/>
      <c r="G550" s="71"/>
      <c r="H550" s="71"/>
      <c r="I550" s="71"/>
      <c r="J550" s="123"/>
      <c r="K550" s="122"/>
      <c r="L550" s="122"/>
      <c r="M550" s="122"/>
      <c r="N550" s="122"/>
      <c r="O550" s="122"/>
      <c r="P550" s="122"/>
      <c r="Q550" s="122"/>
    </row>
    <row r="551" spans="2:17" s="189" customFormat="1" x14ac:dyDescent="0.2">
      <c r="B551" s="71"/>
      <c r="C551" s="71"/>
      <c r="D551" s="71"/>
      <c r="E551" s="71"/>
      <c r="F551" s="71"/>
      <c r="G551" s="71"/>
      <c r="H551" s="71"/>
      <c r="I551" s="71"/>
      <c r="J551" s="123"/>
      <c r="K551" s="122"/>
      <c r="L551" s="122"/>
      <c r="M551" s="122"/>
      <c r="N551" s="122"/>
      <c r="O551" s="122"/>
      <c r="P551" s="122"/>
      <c r="Q551" s="122"/>
    </row>
    <row r="552" spans="2:17" s="189" customFormat="1" x14ac:dyDescent="0.2">
      <c r="B552" s="71"/>
      <c r="C552" s="71"/>
      <c r="D552" s="71"/>
      <c r="E552" s="71"/>
      <c r="F552" s="71"/>
      <c r="G552" s="71"/>
      <c r="H552" s="71"/>
      <c r="I552" s="71"/>
      <c r="J552" s="123"/>
      <c r="K552" s="122"/>
      <c r="L552" s="122"/>
      <c r="M552" s="122"/>
      <c r="N552" s="122"/>
      <c r="O552" s="122"/>
      <c r="P552" s="122"/>
      <c r="Q552" s="122"/>
    </row>
    <row r="553" spans="2:17" s="189" customFormat="1" x14ac:dyDescent="0.2">
      <c r="B553" s="71"/>
      <c r="C553" s="71"/>
      <c r="D553" s="71"/>
      <c r="E553" s="71"/>
      <c r="F553" s="71"/>
      <c r="G553" s="71"/>
      <c r="H553" s="71"/>
      <c r="I553" s="71"/>
      <c r="J553" s="123"/>
      <c r="K553" s="122"/>
      <c r="L553" s="122"/>
      <c r="M553" s="122"/>
      <c r="N553" s="122"/>
      <c r="O553" s="122"/>
      <c r="P553" s="122"/>
      <c r="Q553" s="122"/>
    </row>
    <row r="554" spans="2:17" s="189" customFormat="1" x14ac:dyDescent="0.2">
      <c r="B554" s="71"/>
      <c r="C554" s="71"/>
      <c r="D554" s="71"/>
      <c r="E554" s="71"/>
      <c r="F554" s="71"/>
      <c r="G554" s="71"/>
      <c r="H554" s="71"/>
      <c r="I554" s="71"/>
      <c r="J554" s="123"/>
      <c r="K554" s="122"/>
      <c r="L554" s="122"/>
      <c r="M554" s="122"/>
      <c r="N554" s="122"/>
      <c r="O554" s="122"/>
      <c r="P554" s="122"/>
      <c r="Q554" s="122"/>
    </row>
    <row r="555" spans="2:17" s="189" customFormat="1" x14ac:dyDescent="0.2">
      <c r="B555" s="71"/>
      <c r="C555" s="71"/>
      <c r="D555" s="71"/>
      <c r="E555" s="71"/>
      <c r="F555" s="71"/>
      <c r="G555" s="71"/>
      <c r="H555" s="71"/>
      <c r="I555" s="71"/>
      <c r="J555" s="123"/>
      <c r="K555" s="122"/>
      <c r="L555" s="122"/>
      <c r="M555" s="122"/>
      <c r="N555" s="122"/>
      <c r="O555" s="122"/>
      <c r="P555" s="122"/>
      <c r="Q555" s="122"/>
    </row>
    <row r="556" spans="2:17" s="189" customFormat="1" x14ac:dyDescent="0.2">
      <c r="B556" s="71"/>
      <c r="C556" s="71"/>
      <c r="D556" s="71"/>
      <c r="E556" s="71"/>
      <c r="F556" s="71"/>
      <c r="G556" s="71"/>
      <c r="H556" s="71"/>
      <c r="I556" s="71"/>
      <c r="J556" s="123"/>
      <c r="K556" s="122"/>
      <c r="L556" s="122"/>
      <c r="M556" s="122"/>
      <c r="N556" s="122"/>
      <c r="O556" s="122"/>
      <c r="P556" s="122"/>
      <c r="Q556" s="122"/>
    </row>
    <row r="557" spans="2:17" s="189" customFormat="1" x14ac:dyDescent="0.2">
      <c r="B557" s="71"/>
      <c r="C557" s="71"/>
      <c r="D557" s="71"/>
      <c r="E557" s="71"/>
      <c r="F557" s="71"/>
      <c r="G557" s="71"/>
      <c r="H557" s="71"/>
      <c r="I557" s="71"/>
      <c r="J557" s="123"/>
      <c r="K557" s="122"/>
      <c r="L557" s="122"/>
      <c r="M557" s="122"/>
      <c r="N557" s="122"/>
      <c r="O557" s="122"/>
      <c r="P557" s="122"/>
      <c r="Q557" s="122"/>
    </row>
    <row r="558" spans="2:17" s="189" customFormat="1" x14ac:dyDescent="0.2">
      <c r="B558" s="71"/>
      <c r="C558" s="71"/>
      <c r="D558" s="71"/>
      <c r="E558" s="71"/>
      <c r="F558" s="71"/>
      <c r="G558" s="71"/>
      <c r="H558" s="71"/>
      <c r="I558" s="71"/>
      <c r="J558" s="123"/>
      <c r="K558" s="122"/>
      <c r="L558" s="122"/>
      <c r="M558" s="122"/>
      <c r="N558" s="122"/>
      <c r="O558" s="122"/>
      <c r="P558" s="122"/>
      <c r="Q558" s="122"/>
    </row>
    <row r="559" spans="2:17" s="189" customFormat="1" x14ac:dyDescent="0.2">
      <c r="B559" s="71"/>
      <c r="C559" s="71"/>
      <c r="D559" s="71"/>
      <c r="E559" s="71"/>
      <c r="F559" s="71"/>
      <c r="G559" s="71"/>
      <c r="H559" s="71"/>
      <c r="I559" s="71"/>
      <c r="J559" s="123"/>
      <c r="K559" s="122"/>
      <c r="L559" s="122"/>
      <c r="M559" s="122"/>
      <c r="N559" s="122"/>
      <c r="O559" s="122"/>
      <c r="P559" s="122"/>
      <c r="Q559" s="122"/>
    </row>
    <row r="560" spans="2:17" s="189" customFormat="1" x14ac:dyDescent="0.2">
      <c r="B560" s="71"/>
      <c r="C560" s="71"/>
      <c r="D560" s="71"/>
      <c r="E560" s="71"/>
      <c r="F560" s="71"/>
      <c r="G560" s="71"/>
      <c r="H560" s="71"/>
      <c r="I560" s="71"/>
      <c r="J560" s="123"/>
      <c r="K560" s="122"/>
      <c r="L560" s="122"/>
      <c r="M560" s="122"/>
      <c r="N560" s="122"/>
      <c r="O560" s="122"/>
      <c r="P560" s="122"/>
      <c r="Q560" s="122"/>
    </row>
    <row r="561" spans="2:17" s="189" customFormat="1" x14ac:dyDescent="0.2">
      <c r="B561" s="71"/>
      <c r="C561" s="71"/>
      <c r="D561" s="71"/>
      <c r="E561" s="71"/>
      <c r="F561" s="71"/>
      <c r="G561" s="71"/>
      <c r="H561" s="71"/>
      <c r="I561" s="71"/>
      <c r="J561" s="123"/>
      <c r="K561" s="122"/>
      <c r="L561" s="122"/>
      <c r="M561" s="122"/>
      <c r="N561" s="122"/>
      <c r="O561" s="122"/>
      <c r="P561" s="122"/>
      <c r="Q561" s="122"/>
    </row>
    <row r="562" spans="2:17" s="189" customFormat="1" x14ac:dyDescent="0.2">
      <c r="B562" s="71"/>
      <c r="C562" s="71"/>
      <c r="D562" s="71"/>
      <c r="E562" s="71"/>
      <c r="F562" s="71"/>
      <c r="G562" s="71"/>
      <c r="H562" s="71"/>
      <c r="I562" s="71"/>
      <c r="J562" s="123"/>
      <c r="K562" s="122"/>
      <c r="L562" s="122"/>
      <c r="M562" s="122"/>
      <c r="N562" s="122"/>
      <c r="O562" s="122"/>
      <c r="P562" s="122"/>
      <c r="Q562" s="122"/>
    </row>
    <row r="563" spans="2:17" s="189" customFormat="1" x14ac:dyDescent="0.2">
      <c r="B563" s="71"/>
      <c r="C563" s="71"/>
      <c r="D563" s="71"/>
      <c r="E563" s="71"/>
      <c r="F563" s="71"/>
      <c r="G563" s="71"/>
      <c r="H563" s="71"/>
      <c r="I563" s="71"/>
      <c r="J563" s="123"/>
      <c r="K563" s="122"/>
      <c r="L563" s="122"/>
      <c r="M563" s="122"/>
      <c r="N563" s="122"/>
      <c r="O563" s="122"/>
      <c r="P563" s="122"/>
      <c r="Q563" s="122"/>
    </row>
    <row r="564" spans="2:17" s="189" customFormat="1" x14ac:dyDescent="0.2">
      <c r="B564" s="71"/>
      <c r="C564" s="71"/>
      <c r="D564" s="71"/>
      <c r="E564" s="71"/>
      <c r="F564" s="71"/>
      <c r="G564" s="71"/>
      <c r="H564" s="71"/>
      <c r="I564" s="71"/>
      <c r="J564" s="123"/>
      <c r="K564" s="122"/>
      <c r="L564" s="122"/>
      <c r="M564" s="122"/>
      <c r="N564" s="122"/>
      <c r="O564" s="122"/>
      <c r="P564" s="122"/>
      <c r="Q564" s="122"/>
    </row>
    <row r="565" spans="2:17" s="189" customFormat="1" x14ac:dyDescent="0.2">
      <c r="B565" s="71"/>
      <c r="C565" s="71"/>
      <c r="D565" s="71"/>
      <c r="E565" s="71"/>
      <c r="F565" s="71"/>
      <c r="G565" s="71"/>
      <c r="H565" s="71"/>
      <c r="I565" s="71"/>
      <c r="J565" s="123"/>
      <c r="K565" s="122"/>
      <c r="L565" s="122"/>
      <c r="M565" s="122"/>
      <c r="N565" s="122"/>
      <c r="O565" s="122"/>
      <c r="P565" s="122"/>
      <c r="Q565" s="122"/>
    </row>
    <row r="566" spans="2:17" s="189" customFormat="1" x14ac:dyDescent="0.2">
      <c r="B566" s="71"/>
      <c r="C566" s="71"/>
      <c r="D566" s="71"/>
      <c r="E566" s="71"/>
      <c r="F566" s="71"/>
      <c r="G566" s="71"/>
      <c r="H566" s="71"/>
      <c r="I566" s="71"/>
      <c r="J566" s="123"/>
      <c r="K566" s="122"/>
      <c r="L566" s="122"/>
      <c r="M566" s="122"/>
      <c r="N566" s="122"/>
      <c r="O566" s="122"/>
      <c r="P566" s="122"/>
      <c r="Q566" s="122"/>
    </row>
    <row r="567" spans="2:17" s="189" customFormat="1" x14ac:dyDescent="0.2">
      <c r="B567" s="71"/>
      <c r="C567" s="71"/>
      <c r="D567" s="71"/>
      <c r="E567" s="71"/>
      <c r="F567" s="71"/>
      <c r="G567" s="71"/>
      <c r="H567" s="71"/>
      <c r="I567" s="71"/>
      <c r="J567" s="123"/>
      <c r="K567" s="122"/>
      <c r="L567" s="122"/>
      <c r="M567" s="122"/>
      <c r="N567" s="122"/>
      <c r="O567" s="122"/>
      <c r="P567" s="122"/>
      <c r="Q567" s="122"/>
    </row>
    <row r="568" spans="2:17" s="189" customFormat="1" x14ac:dyDescent="0.2">
      <c r="B568" s="71"/>
      <c r="C568" s="71"/>
      <c r="D568" s="71"/>
      <c r="E568" s="71"/>
      <c r="F568" s="71"/>
      <c r="G568" s="71"/>
      <c r="H568" s="71"/>
      <c r="I568" s="71"/>
      <c r="J568" s="123"/>
      <c r="K568" s="122"/>
      <c r="L568" s="122"/>
      <c r="M568" s="122"/>
      <c r="N568" s="122"/>
      <c r="O568" s="122"/>
      <c r="P568" s="122"/>
      <c r="Q568" s="122"/>
    </row>
    <row r="569" spans="2:17" s="189" customFormat="1" x14ac:dyDescent="0.2">
      <c r="B569" s="71"/>
      <c r="C569" s="71"/>
      <c r="D569" s="71"/>
      <c r="E569" s="71"/>
      <c r="F569" s="71"/>
      <c r="G569" s="71"/>
      <c r="H569" s="71"/>
      <c r="I569" s="71"/>
      <c r="J569" s="123"/>
      <c r="K569" s="122"/>
      <c r="L569" s="122"/>
      <c r="M569" s="122"/>
      <c r="N569" s="122"/>
      <c r="O569" s="122"/>
      <c r="P569" s="122"/>
      <c r="Q569" s="122"/>
    </row>
    <row r="570" spans="2:17" s="189" customFormat="1" x14ac:dyDescent="0.2">
      <c r="B570" s="71"/>
      <c r="C570" s="71"/>
      <c r="D570" s="71"/>
      <c r="E570" s="71"/>
      <c r="F570" s="71"/>
      <c r="G570" s="71"/>
      <c r="H570" s="71"/>
      <c r="I570" s="71"/>
      <c r="J570" s="123"/>
      <c r="K570" s="122"/>
      <c r="L570" s="122"/>
      <c r="M570" s="122"/>
      <c r="N570" s="122"/>
      <c r="O570" s="122"/>
      <c r="P570" s="122"/>
      <c r="Q570" s="122"/>
    </row>
    <row r="571" spans="2:17" s="189" customFormat="1" x14ac:dyDescent="0.2">
      <c r="B571" s="71"/>
      <c r="C571" s="71"/>
      <c r="D571" s="71"/>
      <c r="E571" s="71"/>
      <c r="F571" s="71"/>
      <c r="G571" s="71"/>
      <c r="H571" s="71"/>
      <c r="I571" s="71"/>
      <c r="J571" s="123"/>
      <c r="K571" s="122"/>
      <c r="L571" s="122"/>
      <c r="M571" s="122"/>
      <c r="N571" s="122"/>
      <c r="O571" s="122"/>
      <c r="P571" s="122"/>
      <c r="Q571" s="122"/>
    </row>
    <row r="572" spans="2:17" s="189" customFormat="1" x14ac:dyDescent="0.2">
      <c r="B572" s="71"/>
      <c r="C572" s="71"/>
      <c r="D572" s="71"/>
      <c r="E572" s="71"/>
      <c r="F572" s="71"/>
      <c r="G572" s="71"/>
      <c r="H572" s="71"/>
      <c r="I572" s="71"/>
      <c r="J572" s="123"/>
      <c r="K572" s="122"/>
      <c r="L572" s="122"/>
      <c r="M572" s="122"/>
      <c r="N572" s="122"/>
      <c r="O572" s="122"/>
      <c r="P572" s="122"/>
      <c r="Q572" s="122"/>
    </row>
    <row r="573" spans="2:17" s="189" customFormat="1" x14ac:dyDescent="0.2">
      <c r="B573" s="71"/>
      <c r="C573" s="71"/>
      <c r="D573" s="71"/>
      <c r="E573" s="71"/>
      <c r="F573" s="71"/>
      <c r="G573" s="71"/>
      <c r="H573" s="71"/>
      <c r="I573" s="71"/>
      <c r="J573" s="123"/>
      <c r="K573" s="122"/>
      <c r="L573" s="122"/>
      <c r="M573" s="122"/>
      <c r="N573" s="122"/>
      <c r="O573" s="122"/>
      <c r="P573" s="122"/>
      <c r="Q573" s="122"/>
    </row>
    <row r="574" spans="2:17" s="189" customFormat="1" x14ac:dyDescent="0.2">
      <c r="B574" s="71"/>
      <c r="C574" s="71"/>
      <c r="D574" s="71"/>
      <c r="E574" s="71"/>
      <c r="F574" s="71"/>
      <c r="G574" s="71"/>
      <c r="H574" s="71"/>
      <c r="I574" s="71"/>
      <c r="J574" s="123"/>
      <c r="K574" s="122"/>
      <c r="L574" s="122"/>
      <c r="M574" s="122"/>
      <c r="N574" s="122"/>
      <c r="O574" s="122"/>
      <c r="P574" s="122"/>
      <c r="Q574" s="122"/>
    </row>
    <row r="575" spans="2:17" s="189" customFormat="1" x14ac:dyDescent="0.2">
      <c r="B575" s="71"/>
      <c r="C575" s="71"/>
      <c r="D575" s="71"/>
      <c r="E575" s="71"/>
      <c r="F575" s="71"/>
      <c r="G575" s="71"/>
      <c r="H575" s="71"/>
      <c r="I575" s="71"/>
      <c r="J575" s="123"/>
      <c r="K575" s="122"/>
      <c r="L575" s="122"/>
      <c r="M575" s="122"/>
      <c r="N575" s="122"/>
      <c r="O575" s="122"/>
      <c r="P575" s="122"/>
      <c r="Q575" s="122"/>
    </row>
    <row r="576" spans="2:17" s="189" customFormat="1" x14ac:dyDescent="0.2">
      <c r="B576" s="71"/>
      <c r="C576" s="71"/>
      <c r="D576" s="71"/>
      <c r="E576" s="71"/>
      <c r="F576" s="71"/>
      <c r="G576" s="71"/>
      <c r="H576" s="71"/>
      <c r="I576" s="71"/>
      <c r="J576" s="123"/>
      <c r="K576" s="122"/>
      <c r="L576" s="122"/>
      <c r="M576" s="122"/>
      <c r="N576" s="122"/>
      <c r="O576" s="122"/>
      <c r="P576" s="122"/>
      <c r="Q576" s="122"/>
    </row>
    <row r="577" spans="2:17" s="189" customFormat="1" x14ac:dyDescent="0.2">
      <c r="B577" s="71"/>
      <c r="C577" s="71"/>
      <c r="D577" s="71"/>
      <c r="E577" s="71"/>
      <c r="F577" s="71"/>
      <c r="G577" s="71"/>
      <c r="H577" s="71"/>
      <c r="I577" s="71"/>
      <c r="J577" s="123"/>
      <c r="K577" s="122"/>
      <c r="L577" s="122"/>
      <c r="M577" s="122"/>
      <c r="N577" s="122"/>
      <c r="O577" s="122"/>
      <c r="P577" s="122"/>
      <c r="Q577" s="122"/>
    </row>
    <row r="578" spans="2:17" s="189" customFormat="1" x14ac:dyDescent="0.2">
      <c r="B578" s="71"/>
      <c r="C578" s="71"/>
      <c r="D578" s="71"/>
      <c r="E578" s="71"/>
      <c r="F578" s="71"/>
      <c r="G578" s="71"/>
      <c r="H578" s="71"/>
      <c r="I578" s="71"/>
      <c r="J578" s="123"/>
      <c r="K578" s="122"/>
      <c r="L578" s="122"/>
      <c r="M578" s="122"/>
      <c r="N578" s="122"/>
      <c r="O578" s="122"/>
      <c r="P578" s="122"/>
      <c r="Q578" s="122"/>
    </row>
    <row r="579" spans="2:17" s="189" customFormat="1" x14ac:dyDescent="0.2">
      <c r="B579" s="71"/>
      <c r="C579" s="71"/>
      <c r="D579" s="71"/>
      <c r="E579" s="71"/>
      <c r="F579" s="71"/>
      <c r="G579" s="71"/>
      <c r="H579" s="71"/>
      <c r="I579" s="71"/>
      <c r="J579" s="123"/>
      <c r="K579" s="122"/>
      <c r="L579" s="122"/>
      <c r="M579" s="122"/>
      <c r="N579" s="122"/>
      <c r="O579" s="122"/>
      <c r="P579" s="122"/>
      <c r="Q579" s="122"/>
    </row>
    <row r="580" spans="2:17" s="189" customFormat="1" x14ac:dyDescent="0.2">
      <c r="B580" s="71"/>
      <c r="C580" s="71"/>
      <c r="D580" s="71"/>
      <c r="E580" s="71"/>
      <c r="F580" s="71"/>
      <c r="G580" s="71"/>
      <c r="H580" s="71"/>
      <c r="I580" s="71"/>
      <c r="J580" s="123"/>
      <c r="K580" s="122"/>
      <c r="L580" s="122"/>
      <c r="M580" s="122"/>
      <c r="N580" s="122"/>
      <c r="O580" s="122"/>
      <c r="P580" s="122"/>
      <c r="Q580" s="122"/>
    </row>
    <row r="581" spans="2:17" s="189" customFormat="1" x14ac:dyDescent="0.2">
      <c r="B581" s="71"/>
      <c r="C581" s="71"/>
      <c r="D581" s="71"/>
      <c r="E581" s="71"/>
      <c r="F581" s="71"/>
      <c r="G581" s="71"/>
      <c r="H581" s="71"/>
      <c r="I581" s="71"/>
      <c r="J581" s="123"/>
      <c r="K581" s="122"/>
      <c r="L581" s="122"/>
      <c r="M581" s="122"/>
      <c r="N581" s="122"/>
      <c r="O581" s="122"/>
      <c r="P581" s="122"/>
      <c r="Q581" s="122"/>
    </row>
    <row r="582" spans="2:17" s="189" customFormat="1" x14ac:dyDescent="0.2">
      <c r="B582" s="71"/>
      <c r="C582" s="71"/>
      <c r="D582" s="71"/>
      <c r="E582" s="71"/>
      <c r="F582" s="71"/>
      <c r="G582" s="71"/>
      <c r="H582" s="71"/>
      <c r="I582" s="71"/>
      <c r="J582" s="123"/>
      <c r="K582" s="122"/>
      <c r="L582" s="122"/>
      <c r="M582" s="122"/>
      <c r="N582" s="122"/>
      <c r="O582" s="122"/>
      <c r="P582" s="122"/>
      <c r="Q582" s="122"/>
    </row>
    <row r="583" spans="2:17" s="189" customFormat="1" x14ac:dyDescent="0.2">
      <c r="B583" s="71"/>
      <c r="C583" s="71"/>
      <c r="D583" s="71"/>
      <c r="E583" s="71"/>
      <c r="F583" s="71"/>
      <c r="G583" s="71"/>
      <c r="H583" s="71"/>
      <c r="I583" s="71"/>
      <c r="J583" s="123"/>
      <c r="K583" s="122"/>
      <c r="L583" s="122"/>
      <c r="M583" s="122"/>
      <c r="N583" s="122"/>
      <c r="O583" s="122"/>
      <c r="P583" s="122"/>
      <c r="Q583" s="122"/>
    </row>
    <row r="584" spans="2:17" s="189" customFormat="1" x14ac:dyDescent="0.2">
      <c r="B584" s="71"/>
      <c r="C584" s="71"/>
      <c r="D584" s="71"/>
      <c r="E584" s="71"/>
      <c r="F584" s="71"/>
      <c r="G584" s="71"/>
      <c r="H584" s="71"/>
      <c r="I584" s="71"/>
      <c r="J584" s="123"/>
      <c r="K584" s="122"/>
      <c r="L584" s="122"/>
      <c r="M584" s="122"/>
      <c r="N584" s="122"/>
      <c r="O584" s="122"/>
      <c r="P584" s="122"/>
      <c r="Q584" s="122"/>
    </row>
    <row r="585" spans="2:17" s="189" customFormat="1" x14ac:dyDescent="0.2">
      <c r="B585" s="71"/>
      <c r="C585" s="71"/>
      <c r="D585" s="71"/>
      <c r="E585" s="71"/>
      <c r="F585" s="71"/>
      <c r="G585" s="71"/>
      <c r="H585" s="71"/>
      <c r="I585" s="71"/>
      <c r="J585" s="123"/>
      <c r="K585" s="122"/>
      <c r="L585" s="122"/>
      <c r="M585" s="122"/>
      <c r="N585" s="122"/>
      <c r="O585" s="122"/>
      <c r="P585" s="122"/>
      <c r="Q585" s="122"/>
    </row>
    <row r="586" spans="2:17" s="189" customFormat="1" x14ac:dyDescent="0.2">
      <c r="B586" s="71"/>
      <c r="C586" s="71"/>
      <c r="D586" s="71"/>
      <c r="E586" s="71"/>
      <c r="F586" s="71"/>
      <c r="G586" s="71"/>
      <c r="H586" s="71"/>
      <c r="I586" s="71"/>
      <c r="J586" s="123"/>
      <c r="K586" s="122"/>
      <c r="L586" s="122"/>
      <c r="M586" s="122"/>
      <c r="N586" s="122"/>
      <c r="O586" s="122"/>
      <c r="P586" s="122"/>
      <c r="Q586" s="122"/>
    </row>
    <row r="587" spans="2:17" s="189" customFormat="1" x14ac:dyDescent="0.2">
      <c r="B587" s="71"/>
      <c r="C587" s="71"/>
      <c r="D587" s="71"/>
      <c r="E587" s="71"/>
      <c r="F587" s="71"/>
      <c r="G587" s="71"/>
      <c r="H587" s="71"/>
      <c r="I587" s="71"/>
      <c r="J587" s="123"/>
      <c r="K587" s="122"/>
      <c r="L587" s="122"/>
      <c r="M587" s="122"/>
      <c r="N587" s="122"/>
      <c r="O587" s="122"/>
      <c r="P587" s="122"/>
      <c r="Q587" s="122"/>
    </row>
    <row r="588" spans="2:17" s="189" customFormat="1" x14ac:dyDescent="0.2">
      <c r="B588" s="71"/>
      <c r="C588" s="71"/>
      <c r="D588" s="71"/>
      <c r="E588" s="71"/>
      <c r="F588" s="71"/>
      <c r="G588" s="71"/>
      <c r="H588" s="71"/>
      <c r="I588" s="71"/>
      <c r="J588" s="123"/>
      <c r="K588" s="122"/>
      <c r="L588" s="122"/>
      <c r="M588" s="122"/>
      <c r="N588" s="122"/>
      <c r="O588" s="122"/>
      <c r="P588" s="122"/>
      <c r="Q588" s="122"/>
    </row>
    <row r="589" spans="2:17" s="189" customFormat="1" x14ac:dyDescent="0.2">
      <c r="B589" s="71"/>
      <c r="C589" s="71"/>
      <c r="D589" s="71"/>
      <c r="E589" s="71"/>
      <c r="F589" s="71"/>
      <c r="G589" s="71"/>
      <c r="H589" s="71"/>
      <c r="I589" s="71"/>
      <c r="J589" s="123"/>
      <c r="K589" s="122"/>
      <c r="L589" s="122"/>
      <c r="M589" s="122"/>
      <c r="N589" s="122"/>
      <c r="O589" s="122"/>
      <c r="P589" s="122"/>
      <c r="Q589" s="122"/>
    </row>
    <row r="590" spans="2:17" s="189" customFormat="1" x14ac:dyDescent="0.2">
      <c r="B590" s="71"/>
      <c r="C590" s="71"/>
      <c r="D590" s="71"/>
      <c r="E590" s="71"/>
      <c r="F590" s="71"/>
      <c r="G590" s="71"/>
      <c r="H590" s="71"/>
      <c r="I590" s="71"/>
      <c r="J590" s="123"/>
      <c r="K590" s="122"/>
      <c r="L590" s="122"/>
      <c r="M590" s="122"/>
      <c r="N590" s="122"/>
      <c r="O590" s="122"/>
      <c r="P590" s="122"/>
      <c r="Q590" s="122"/>
    </row>
    <row r="591" spans="2:17" s="189" customFormat="1" x14ac:dyDescent="0.2">
      <c r="B591" s="71"/>
      <c r="C591" s="71"/>
      <c r="D591" s="71"/>
      <c r="E591" s="71"/>
      <c r="F591" s="71"/>
      <c r="G591" s="71"/>
      <c r="H591" s="71"/>
      <c r="I591" s="71"/>
      <c r="J591" s="123"/>
      <c r="K591" s="122"/>
      <c r="L591" s="122"/>
      <c r="M591" s="122"/>
      <c r="N591" s="122"/>
      <c r="O591" s="122"/>
      <c r="P591" s="122"/>
      <c r="Q591" s="122"/>
    </row>
    <row r="592" spans="2:17" s="189" customFormat="1" x14ac:dyDescent="0.2">
      <c r="B592" s="71"/>
      <c r="C592" s="71"/>
      <c r="D592" s="71"/>
      <c r="E592" s="71"/>
      <c r="F592" s="71"/>
      <c r="G592" s="71"/>
      <c r="H592" s="71"/>
      <c r="I592" s="71"/>
      <c r="J592" s="123"/>
      <c r="K592" s="122"/>
      <c r="L592" s="122"/>
      <c r="M592" s="122"/>
      <c r="N592" s="122"/>
      <c r="O592" s="122"/>
      <c r="P592" s="122"/>
      <c r="Q592" s="122"/>
    </row>
    <row r="593" spans="2:17" s="189" customFormat="1" x14ac:dyDescent="0.2">
      <c r="B593" s="71"/>
      <c r="C593" s="71"/>
      <c r="D593" s="71"/>
      <c r="E593" s="71"/>
      <c r="F593" s="71"/>
      <c r="G593" s="71"/>
      <c r="H593" s="71"/>
      <c r="I593" s="71"/>
      <c r="J593" s="123"/>
      <c r="K593" s="122"/>
      <c r="L593" s="122"/>
      <c r="M593" s="122"/>
      <c r="N593" s="122"/>
      <c r="O593" s="122"/>
      <c r="P593" s="122"/>
      <c r="Q593" s="122"/>
    </row>
    <row r="594" spans="2:17" s="189" customFormat="1" x14ac:dyDescent="0.2">
      <c r="B594" s="71"/>
      <c r="C594" s="71"/>
      <c r="D594" s="71"/>
      <c r="E594" s="71"/>
      <c r="F594" s="71"/>
      <c r="G594" s="71"/>
      <c r="H594" s="71"/>
      <c r="I594" s="71"/>
      <c r="J594" s="123"/>
      <c r="K594" s="122"/>
      <c r="L594" s="122"/>
      <c r="M594" s="122"/>
      <c r="N594" s="122"/>
      <c r="O594" s="122"/>
      <c r="P594" s="122"/>
      <c r="Q594" s="122"/>
    </row>
    <row r="595" spans="2:17" s="189" customFormat="1" x14ac:dyDescent="0.2">
      <c r="B595" s="71"/>
      <c r="C595" s="71"/>
      <c r="D595" s="71"/>
      <c r="E595" s="71"/>
      <c r="F595" s="71"/>
      <c r="G595" s="71"/>
      <c r="H595" s="71"/>
      <c r="I595" s="71"/>
      <c r="J595" s="123"/>
      <c r="K595" s="122"/>
      <c r="L595" s="122"/>
      <c r="M595" s="122"/>
      <c r="N595" s="122"/>
      <c r="O595" s="122"/>
      <c r="P595" s="122"/>
      <c r="Q595" s="122"/>
    </row>
    <row r="596" spans="2:17" s="189" customFormat="1" x14ac:dyDescent="0.2">
      <c r="B596" s="71"/>
      <c r="C596" s="71"/>
      <c r="D596" s="71"/>
      <c r="E596" s="71"/>
      <c r="F596" s="71"/>
      <c r="G596" s="71"/>
      <c r="H596" s="71"/>
      <c r="I596" s="71"/>
      <c r="J596" s="123"/>
      <c r="K596" s="122"/>
      <c r="L596" s="122"/>
      <c r="M596" s="122"/>
      <c r="N596" s="122"/>
      <c r="O596" s="122"/>
      <c r="P596" s="122"/>
      <c r="Q596" s="122"/>
    </row>
    <row r="597" spans="2:17" s="189" customFormat="1" x14ac:dyDescent="0.2">
      <c r="B597" s="71"/>
      <c r="C597" s="71"/>
      <c r="D597" s="71"/>
      <c r="E597" s="71"/>
      <c r="F597" s="71"/>
      <c r="G597" s="71"/>
      <c r="H597" s="71"/>
      <c r="I597" s="71"/>
      <c r="J597" s="123"/>
      <c r="K597" s="122"/>
      <c r="L597" s="122"/>
      <c r="M597" s="122"/>
      <c r="N597" s="122"/>
      <c r="O597" s="122"/>
      <c r="P597" s="122"/>
      <c r="Q597" s="122"/>
    </row>
    <row r="598" spans="2:17" s="189" customFormat="1" x14ac:dyDescent="0.2">
      <c r="B598" s="71"/>
      <c r="C598" s="71"/>
      <c r="D598" s="71"/>
      <c r="E598" s="71"/>
      <c r="F598" s="71"/>
      <c r="G598" s="71"/>
      <c r="H598" s="71"/>
      <c r="I598" s="71"/>
      <c r="J598" s="123"/>
      <c r="K598" s="122"/>
      <c r="L598" s="122"/>
      <c r="M598" s="122"/>
      <c r="N598" s="122"/>
      <c r="O598" s="122"/>
      <c r="P598" s="122"/>
      <c r="Q598" s="122"/>
    </row>
    <row r="599" spans="2:17" s="189" customFormat="1" x14ac:dyDescent="0.2">
      <c r="B599" s="71"/>
      <c r="C599" s="71"/>
      <c r="D599" s="71"/>
      <c r="E599" s="71"/>
      <c r="F599" s="71"/>
      <c r="G599" s="71"/>
      <c r="H599" s="71"/>
      <c r="I599" s="71"/>
      <c r="J599" s="123"/>
      <c r="K599" s="122"/>
      <c r="L599" s="122"/>
      <c r="M599" s="122"/>
      <c r="N599" s="122"/>
      <c r="O599" s="122"/>
      <c r="P599" s="122"/>
      <c r="Q599" s="122"/>
    </row>
    <row r="600" spans="2:17" s="189" customFormat="1" x14ac:dyDescent="0.2">
      <c r="B600" s="71"/>
      <c r="C600" s="71"/>
      <c r="D600" s="71"/>
      <c r="E600" s="71"/>
      <c r="F600" s="71"/>
      <c r="G600" s="71"/>
      <c r="H600" s="71"/>
      <c r="I600" s="71"/>
      <c r="J600" s="123"/>
      <c r="K600" s="122"/>
      <c r="L600" s="122"/>
      <c r="M600" s="122"/>
      <c r="N600" s="122"/>
      <c r="O600" s="122"/>
      <c r="P600" s="122"/>
      <c r="Q600" s="122"/>
    </row>
    <row r="601" spans="2:17" s="189" customFormat="1" x14ac:dyDescent="0.2">
      <c r="B601" s="71"/>
      <c r="C601" s="71"/>
      <c r="D601" s="71"/>
      <c r="E601" s="71"/>
      <c r="F601" s="71"/>
      <c r="G601" s="71"/>
      <c r="H601" s="71"/>
      <c r="I601" s="71"/>
      <c r="J601" s="123"/>
      <c r="K601" s="122"/>
      <c r="L601" s="122"/>
      <c r="M601" s="122"/>
      <c r="N601" s="122"/>
      <c r="O601" s="122"/>
      <c r="P601" s="122"/>
      <c r="Q601" s="122"/>
    </row>
    <row r="602" spans="2:17" s="189" customFormat="1" x14ac:dyDescent="0.2">
      <c r="B602" s="71"/>
      <c r="C602" s="71"/>
      <c r="D602" s="71"/>
      <c r="E602" s="71"/>
      <c r="F602" s="71"/>
      <c r="G602" s="71"/>
      <c r="H602" s="71"/>
      <c r="I602" s="71"/>
      <c r="J602" s="123"/>
      <c r="K602" s="122"/>
      <c r="L602" s="122"/>
      <c r="M602" s="122"/>
      <c r="N602" s="122"/>
      <c r="O602" s="122"/>
      <c r="P602" s="122"/>
      <c r="Q602" s="122"/>
    </row>
    <row r="603" spans="2:17" s="189" customFormat="1" x14ac:dyDescent="0.2">
      <c r="B603" s="71"/>
      <c r="C603" s="71"/>
      <c r="D603" s="71"/>
      <c r="E603" s="71"/>
      <c r="F603" s="71"/>
      <c r="G603" s="71"/>
      <c r="H603" s="71"/>
      <c r="I603" s="71"/>
      <c r="J603" s="123"/>
      <c r="K603" s="122"/>
      <c r="L603" s="122"/>
      <c r="M603" s="122"/>
      <c r="N603" s="122"/>
      <c r="O603" s="122"/>
      <c r="P603" s="122"/>
      <c r="Q603" s="122"/>
    </row>
    <row r="604" spans="2:17" s="189" customFormat="1" x14ac:dyDescent="0.2">
      <c r="B604" s="71"/>
      <c r="C604" s="71"/>
      <c r="D604" s="71"/>
      <c r="E604" s="71"/>
      <c r="F604" s="71"/>
      <c r="G604" s="71"/>
      <c r="H604" s="71"/>
      <c r="I604" s="71"/>
      <c r="J604" s="123"/>
      <c r="K604" s="122"/>
      <c r="L604" s="122"/>
      <c r="M604" s="122"/>
      <c r="N604" s="122"/>
      <c r="O604" s="122"/>
      <c r="P604" s="122"/>
      <c r="Q604" s="122"/>
    </row>
    <row r="605" spans="2:17" s="189" customFormat="1" x14ac:dyDescent="0.2">
      <c r="B605" s="71"/>
      <c r="C605" s="71"/>
      <c r="D605" s="71"/>
      <c r="E605" s="71"/>
      <c r="F605" s="71"/>
      <c r="G605" s="71"/>
      <c r="H605" s="71"/>
      <c r="I605" s="71"/>
      <c r="J605" s="123"/>
      <c r="K605" s="122"/>
      <c r="L605" s="122"/>
      <c r="M605" s="122"/>
      <c r="N605" s="122"/>
      <c r="O605" s="122"/>
      <c r="P605" s="122"/>
      <c r="Q605" s="122"/>
    </row>
    <row r="606" spans="2:17" s="189" customFormat="1" x14ac:dyDescent="0.2">
      <c r="B606" s="71"/>
      <c r="C606" s="71"/>
      <c r="D606" s="71"/>
      <c r="E606" s="71"/>
      <c r="F606" s="71"/>
      <c r="G606" s="71"/>
      <c r="H606" s="71"/>
      <c r="I606" s="71"/>
      <c r="J606" s="123"/>
      <c r="K606" s="122"/>
      <c r="L606" s="122"/>
      <c r="M606" s="122"/>
      <c r="N606" s="122"/>
      <c r="O606" s="122"/>
      <c r="P606" s="122"/>
      <c r="Q606" s="122"/>
    </row>
    <row r="607" spans="2:17" s="189" customFormat="1" x14ac:dyDescent="0.2">
      <c r="B607" s="71"/>
      <c r="C607" s="71"/>
      <c r="D607" s="71"/>
      <c r="E607" s="71"/>
      <c r="F607" s="71"/>
      <c r="G607" s="71"/>
      <c r="H607" s="71"/>
      <c r="I607" s="71"/>
      <c r="J607" s="123"/>
      <c r="K607" s="122"/>
      <c r="L607" s="122"/>
      <c r="M607" s="122"/>
      <c r="N607" s="122"/>
      <c r="O607" s="122"/>
      <c r="P607" s="122"/>
      <c r="Q607" s="122"/>
    </row>
    <row r="608" spans="2:17" s="189" customFormat="1" x14ac:dyDescent="0.2">
      <c r="B608" s="71"/>
      <c r="C608" s="71"/>
      <c r="D608" s="71"/>
      <c r="E608" s="71"/>
      <c r="F608" s="71"/>
      <c r="G608" s="71"/>
      <c r="H608" s="71"/>
      <c r="I608" s="71"/>
      <c r="J608" s="123"/>
      <c r="K608" s="122"/>
      <c r="L608" s="122"/>
      <c r="M608" s="122"/>
      <c r="N608" s="122"/>
      <c r="O608" s="122"/>
      <c r="P608" s="122"/>
      <c r="Q608" s="122"/>
    </row>
    <row r="609" spans="2:17" s="189" customFormat="1" x14ac:dyDescent="0.2">
      <c r="B609" s="71"/>
      <c r="C609" s="71"/>
      <c r="D609" s="71"/>
      <c r="E609" s="71"/>
      <c r="F609" s="71"/>
      <c r="G609" s="71"/>
      <c r="H609" s="71"/>
      <c r="I609" s="71"/>
      <c r="J609" s="123"/>
      <c r="K609" s="122"/>
      <c r="L609" s="122"/>
      <c r="M609" s="122"/>
      <c r="N609" s="122"/>
      <c r="O609" s="122"/>
      <c r="P609" s="122"/>
      <c r="Q609" s="122"/>
    </row>
    <row r="610" spans="2:17" s="189" customFormat="1" x14ac:dyDescent="0.2">
      <c r="B610" s="71"/>
      <c r="C610" s="71"/>
      <c r="D610" s="71"/>
      <c r="E610" s="71"/>
      <c r="F610" s="71"/>
      <c r="G610" s="71"/>
      <c r="H610" s="71"/>
      <c r="I610" s="71"/>
      <c r="J610" s="123"/>
      <c r="K610" s="122"/>
      <c r="L610" s="122"/>
      <c r="M610" s="122"/>
      <c r="N610" s="122"/>
      <c r="O610" s="122"/>
      <c r="P610" s="122"/>
      <c r="Q610" s="122"/>
    </row>
    <row r="611" spans="2:17" s="189" customFormat="1" x14ac:dyDescent="0.2">
      <c r="B611" s="71"/>
      <c r="C611" s="71"/>
      <c r="D611" s="71"/>
      <c r="E611" s="71"/>
      <c r="F611" s="71"/>
      <c r="G611" s="71"/>
      <c r="H611" s="71"/>
      <c r="I611" s="71"/>
      <c r="J611" s="123"/>
      <c r="K611" s="122"/>
      <c r="L611" s="122"/>
      <c r="M611" s="122"/>
      <c r="N611" s="122"/>
      <c r="O611" s="122"/>
      <c r="P611" s="122"/>
      <c r="Q611" s="122"/>
    </row>
    <row r="612" spans="2:17" s="189" customFormat="1" x14ac:dyDescent="0.2">
      <c r="B612" s="71"/>
      <c r="C612" s="71"/>
      <c r="D612" s="71"/>
      <c r="E612" s="71"/>
      <c r="F612" s="71"/>
      <c r="G612" s="71"/>
      <c r="H612" s="71"/>
      <c r="I612" s="71"/>
      <c r="J612" s="123"/>
      <c r="K612" s="122"/>
      <c r="L612" s="122"/>
      <c r="M612" s="122"/>
      <c r="N612" s="122"/>
      <c r="O612" s="122"/>
      <c r="P612" s="122"/>
      <c r="Q612" s="122"/>
    </row>
    <row r="613" spans="2:17" s="189" customFormat="1" x14ac:dyDescent="0.2">
      <c r="B613" s="71"/>
      <c r="C613" s="71"/>
      <c r="D613" s="71"/>
      <c r="E613" s="71"/>
      <c r="F613" s="71"/>
      <c r="G613" s="71"/>
      <c r="H613" s="71"/>
      <c r="I613" s="71"/>
      <c r="J613" s="123"/>
      <c r="K613" s="122"/>
      <c r="L613" s="122"/>
      <c r="M613" s="122"/>
      <c r="N613" s="122"/>
      <c r="O613" s="122"/>
      <c r="P613" s="122"/>
      <c r="Q613" s="122"/>
    </row>
    <row r="614" spans="2:17" s="189" customFormat="1" x14ac:dyDescent="0.2">
      <c r="B614" s="71"/>
      <c r="C614" s="71"/>
      <c r="D614" s="71"/>
      <c r="E614" s="71"/>
      <c r="F614" s="71"/>
      <c r="G614" s="71"/>
      <c r="H614" s="71"/>
      <c r="I614" s="71"/>
      <c r="J614" s="123"/>
      <c r="K614" s="122"/>
      <c r="L614" s="122"/>
      <c r="M614" s="122"/>
      <c r="N614" s="122"/>
      <c r="O614" s="122"/>
      <c r="P614" s="122"/>
      <c r="Q614" s="122"/>
    </row>
    <row r="615" spans="2:17" s="189" customFormat="1" x14ac:dyDescent="0.2">
      <c r="B615" s="71"/>
      <c r="C615" s="71"/>
      <c r="D615" s="71"/>
      <c r="E615" s="71"/>
      <c r="F615" s="71"/>
      <c r="G615" s="71"/>
      <c r="H615" s="71"/>
      <c r="I615" s="71"/>
      <c r="J615" s="123"/>
      <c r="K615" s="122"/>
      <c r="L615" s="122"/>
      <c r="M615" s="122"/>
      <c r="N615" s="122"/>
      <c r="O615" s="122"/>
      <c r="P615" s="122"/>
      <c r="Q615" s="122"/>
    </row>
    <row r="616" spans="2:17" s="189" customFormat="1" x14ac:dyDescent="0.2">
      <c r="B616" s="71"/>
      <c r="C616" s="71"/>
      <c r="D616" s="71"/>
      <c r="E616" s="71"/>
      <c r="F616" s="71"/>
      <c r="G616" s="71"/>
      <c r="H616" s="71"/>
      <c r="I616" s="71"/>
      <c r="J616" s="123"/>
      <c r="K616" s="122"/>
      <c r="L616" s="122"/>
      <c r="M616" s="122"/>
      <c r="N616" s="122"/>
      <c r="O616" s="122"/>
      <c r="P616" s="122"/>
      <c r="Q616" s="122"/>
    </row>
    <row r="617" spans="2:17" s="189" customFormat="1" x14ac:dyDescent="0.2">
      <c r="B617" s="71"/>
      <c r="C617" s="71"/>
      <c r="D617" s="71"/>
      <c r="E617" s="71"/>
      <c r="F617" s="71"/>
      <c r="G617" s="71"/>
      <c r="H617" s="71"/>
      <c r="I617" s="71"/>
      <c r="J617" s="123"/>
      <c r="K617" s="122"/>
      <c r="L617" s="122"/>
      <c r="M617" s="122"/>
      <c r="N617" s="122"/>
      <c r="O617" s="122"/>
      <c r="P617" s="122"/>
      <c r="Q617" s="122"/>
    </row>
    <row r="618" spans="2:17" s="189" customFormat="1" x14ac:dyDescent="0.2">
      <c r="B618" s="71"/>
      <c r="C618" s="71"/>
      <c r="D618" s="71"/>
      <c r="E618" s="71"/>
      <c r="F618" s="71"/>
      <c r="G618" s="71"/>
      <c r="H618" s="71"/>
      <c r="I618" s="71"/>
      <c r="J618" s="123"/>
      <c r="K618" s="122"/>
      <c r="L618" s="122"/>
      <c r="M618" s="122"/>
      <c r="N618" s="122"/>
      <c r="O618" s="122"/>
      <c r="P618" s="122"/>
      <c r="Q618" s="122"/>
    </row>
    <row r="619" spans="2:17" s="189" customFormat="1" x14ac:dyDescent="0.2">
      <c r="B619" s="71"/>
      <c r="C619" s="71"/>
      <c r="D619" s="71"/>
      <c r="E619" s="71"/>
      <c r="F619" s="71"/>
      <c r="G619" s="71"/>
      <c r="H619" s="71"/>
      <c r="I619" s="71"/>
      <c r="J619" s="123"/>
      <c r="K619" s="122"/>
      <c r="L619" s="122"/>
      <c r="M619" s="122"/>
      <c r="N619" s="122"/>
      <c r="O619" s="122"/>
      <c r="P619" s="122"/>
      <c r="Q619" s="122"/>
    </row>
    <row r="620" spans="2:17" s="189" customFormat="1" x14ac:dyDescent="0.2">
      <c r="B620" s="71"/>
      <c r="C620" s="71"/>
      <c r="D620" s="71"/>
      <c r="E620" s="71"/>
      <c r="F620" s="71"/>
      <c r="G620" s="71"/>
      <c r="H620" s="71"/>
      <c r="I620" s="71"/>
      <c r="J620" s="123"/>
      <c r="K620" s="122"/>
      <c r="L620" s="122"/>
      <c r="M620" s="122"/>
      <c r="N620" s="122"/>
      <c r="O620" s="122"/>
      <c r="P620" s="122"/>
      <c r="Q620" s="122"/>
    </row>
    <row r="621" spans="2:17" s="189" customFormat="1" x14ac:dyDescent="0.2">
      <c r="B621" s="71"/>
      <c r="C621" s="71"/>
      <c r="D621" s="71"/>
      <c r="E621" s="71"/>
      <c r="F621" s="71"/>
      <c r="G621" s="71"/>
      <c r="H621" s="71"/>
      <c r="I621" s="71"/>
      <c r="J621" s="123"/>
      <c r="K621" s="122"/>
      <c r="L621" s="122"/>
      <c r="M621" s="122"/>
      <c r="N621" s="122"/>
      <c r="O621" s="122"/>
      <c r="P621" s="122"/>
      <c r="Q621" s="122"/>
    </row>
    <row r="622" spans="2:17" s="189" customFormat="1" x14ac:dyDescent="0.2">
      <c r="B622" s="71"/>
      <c r="C622" s="71"/>
      <c r="D622" s="71"/>
      <c r="E622" s="71"/>
      <c r="F622" s="71"/>
      <c r="G622" s="71"/>
      <c r="H622" s="71"/>
      <c r="I622" s="71"/>
      <c r="J622" s="123"/>
      <c r="K622" s="122"/>
      <c r="L622" s="122"/>
      <c r="M622" s="122"/>
      <c r="N622" s="122"/>
      <c r="O622" s="122"/>
      <c r="P622" s="122"/>
      <c r="Q622" s="122"/>
    </row>
    <row r="623" spans="2:17" s="189" customFormat="1" x14ac:dyDescent="0.2">
      <c r="B623" s="71"/>
      <c r="C623" s="71"/>
      <c r="D623" s="71"/>
      <c r="E623" s="71"/>
      <c r="F623" s="71"/>
      <c r="G623" s="71"/>
      <c r="H623" s="71"/>
      <c r="I623" s="71"/>
      <c r="J623" s="123"/>
      <c r="K623" s="122"/>
      <c r="L623" s="122"/>
      <c r="M623" s="122"/>
      <c r="N623" s="122"/>
      <c r="O623" s="122"/>
      <c r="P623" s="122"/>
      <c r="Q623" s="122"/>
    </row>
    <row r="624" spans="2:17" s="189" customFormat="1" x14ac:dyDescent="0.2">
      <c r="B624" s="71"/>
      <c r="C624" s="71"/>
      <c r="D624" s="71"/>
      <c r="E624" s="71"/>
      <c r="F624" s="71"/>
      <c r="G624" s="71"/>
      <c r="H624" s="71"/>
      <c r="I624" s="71"/>
      <c r="J624" s="123"/>
      <c r="K624" s="122"/>
      <c r="L624" s="122"/>
      <c r="M624" s="122"/>
      <c r="N624" s="122"/>
      <c r="O624" s="122"/>
      <c r="P624" s="122"/>
      <c r="Q624" s="122"/>
    </row>
    <row r="625" spans="2:17" s="189" customFormat="1" x14ac:dyDescent="0.2">
      <c r="B625" s="71"/>
      <c r="C625" s="71"/>
      <c r="D625" s="71"/>
      <c r="E625" s="71"/>
      <c r="F625" s="71"/>
      <c r="G625" s="71"/>
      <c r="H625" s="71"/>
      <c r="I625" s="71"/>
      <c r="J625" s="123"/>
      <c r="K625" s="122"/>
      <c r="L625" s="122"/>
      <c r="M625" s="122"/>
      <c r="N625" s="122"/>
      <c r="O625" s="122"/>
      <c r="P625" s="122"/>
      <c r="Q625" s="122"/>
    </row>
    <row r="626" spans="2:17" s="189" customFormat="1" x14ac:dyDescent="0.2">
      <c r="B626" s="71"/>
      <c r="C626" s="71"/>
      <c r="D626" s="71"/>
      <c r="E626" s="71"/>
      <c r="F626" s="71"/>
      <c r="G626" s="71"/>
      <c r="H626" s="71"/>
      <c r="I626" s="71"/>
      <c r="J626" s="123"/>
      <c r="K626" s="122"/>
      <c r="L626" s="122"/>
      <c r="M626" s="122"/>
      <c r="N626" s="122"/>
      <c r="O626" s="122"/>
      <c r="P626" s="122"/>
      <c r="Q626" s="122"/>
    </row>
    <row r="627" spans="2:17" s="189" customFormat="1" x14ac:dyDescent="0.2">
      <c r="B627" s="71"/>
      <c r="C627" s="71"/>
      <c r="D627" s="71"/>
      <c r="E627" s="71"/>
      <c r="F627" s="71"/>
      <c r="G627" s="71"/>
      <c r="H627" s="71"/>
      <c r="I627" s="71"/>
      <c r="J627" s="123"/>
      <c r="K627" s="122"/>
      <c r="L627" s="122"/>
      <c r="M627" s="122"/>
      <c r="N627" s="122"/>
      <c r="O627" s="122"/>
      <c r="P627" s="122"/>
      <c r="Q627" s="122"/>
    </row>
    <row r="628" spans="2:17" s="189" customFormat="1" x14ac:dyDescent="0.2">
      <c r="B628" s="71"/>
      <c r="C628" s="71"/>
      <c r="D628" s="71"/>
      <c r="E628" s="71"/>
      <c r="F628" s="71"/>
      <c r="G628" s="71"/>
      <c r="H628" s="71"/>
      <c r="I628" s="71"/>
      <c r="J628" s="123"/>
      <c r="K628" s="122"/>
      <c r="L628" s="122"/>
      <c r="M628" s="122"/>
      <c r="N628" s="122"/>
      <c r="O628" s="122"/>
      <c r="P628" s="122"/>
      <c r="Q628" s="122"/>
    </row>
    <row r="629" spans="2:17" s="189" customFormat="1" x14ac:dyDescent="0.2">
      <c r="B629" s="71"/>
      <c r="C629" s="71"/>
      <c r="D629" s="71"/>
      <c r="E629" s="71"/>
      <c r="F629" s="71"/>
      <c r="G629" s="71"/>
      <c r="H629" s="71"/>
      <c r="I629" s="71"/>
      <c r="J629" s="123"/>
      <c r="K629" s="122"/>
      <c r="L629" s="122"/>
      <c r="M629" s="122"/>
      <c r="N629" s="122"/>
      <c r="O629" s="122"/>
      <c r="P629" s="122"/>
      <c r="Q629" s="122"/>
    </row>
    <row r="630" spans="2:17" s="189" customFormat="1" x14ac:dyDescent="0.2">
      <c r="B630" s="71"/>
      <c r="C630" s="71"/>
      <c r="D630" s="71"/>
      <c r="E630" s="71"/>
      <c r="F630" s="71"/>
      <c r="G630" s="71"/>
      <c r="H630" s="71"/>
      <c r="I630" s="71"/>
      <c r="J630" s="123"/>
      <c r="K630" s="122"/>
      <c r="L630" s="122"/>
      <c r="M630" s="122"/>
      <c r="N630" s="122"/>
      <c r="O630" s="122"/>
      <c r="P630" s="122"/>
      <c r="Q630" s="122"/>
    </row>
    <row r="631" spans="2:17" s="189" customFormat="1" x14ac:dyDescent="0.2">
      <c r="B631" s="71"/>
      <c r="C631" s="71"/>
      <c r="D631" s="71"/>
      <c r="E631" s="71"/>
      <c r="F631" s="71"/>
      <c r="G631" s="71"/>
      <c r="H631" s="71"/>
      <c r="I631" s="71"/>
      <c r="J631" s="123"/>
      <c r="K631" s="122"/>
      <c r="L631" s="122"/>
      <c r="M631" s="122"/>
      <c r="N631" s="122"/>
      <c r="O631" s="122"/>
      <c r="P631" s="122"/>
      <c r="Q631" s="122"/>
    </row>
    <row r="632" spans="2:17" s="189" customFormat="1" x14ac:dyDescent="0.2">
      <c r="B632" s="71"/>
      <c r="C632" s="71"/>
      <c r="D632" s="71"/>
      <c r="E632" s="71"/>
      <c r="F632" s="71"/>
      <c r="G632" s="71"/>
      <c r="H632" s="71"/>
      <c r="I632" s="71"/>
      <c r="J632" s="123"/>
      <c r="K632" s="122"/>
      <c r="L632" s="122"/>
      <c r="M632" s="122"/>
      <c r="N632" s="122"/>
      <c r="O632" s="122"/>
      <c r="P632" s="122"/>
      <c r="Q632" s="122"/>
    </row>
    <row r="633" spans="2:17" s="189" customFormat="1" x14ac:dyDescent="0.2">
      <c r="B633" s="71"/>
      <c r="C633" s="71"/>
      <c r="D633" s="71"/>
      <c r="E633" s="71"/>
      <c r="F633" s="71"/>
      <c r="G633" s="71"/>
      <c r="H633" s="71"/>
      <c r="I633" s="71"/>
      <c r="J633" s="123"/>
      <c r="K633" s="122"/>
      <c r="L633" s="122"/>
      <c r="M633" s="122"/>
      <c r="N633" s="122"/>
      <c r="O633" s="122"/>
      <c r="P633" s="122"/>
      <c r="Q633" s="122"/>
    </row>
    <row r="634" spans="2:17" s="189" customFormat="1" x14ac:dyDescent="0.2">
      <c r="B634" s="71"/>
      <c r="C634" s="71"/>
      <c r="D634" s="71"/>
      <c r="E634" s="71"/>
      <c r="F634" s="71"/>
      <c r="G634" s="71"/>
      <c r="H634" s="71"/>
      <c r="I634" s="71"/>
      <c r="J634" s="123"/>
      <c r="K634" s="122"/>
      <c r="L634" s="122"/>
      <c r="M634" s="122"/>
      <c r="N634" s="122"/>
      <c r="O634" s="122"/>
      <c r="P634" s="122"/>
      <c r="Q634" s="122"/>
    </row>
    <row r="635" spans="2:17" s="189" customFormat="1" x14ac:dyDescent="0.2">
      <c r="B635" s="71"/>
      <c r="C635" s="71"/>
      <c r="D635" s="71"/>
      <c r="E635" s="71"/>
      <c r="F635" s="71"/>
      <c r="G635" s="71"/>
      <c r="H635" s="71"/>
      <c r="I635" s="71"/>
      <c r="J635" s="123"/>
      <c r="K635" s="122"/>
      <c r="L635" s="122"/>
      <c r="M635" s="122"/>
      <c r="N635" s="122"/>
      <c r="O635" s="122"/>
      <c r="P635" s="122"/>
      <c r="Q635" s="122"/>
    </row>
    <row r="636" spans="2:17" s="189" customFormat="1" x14ac:dyDescent="0.2">
      <c r="B636" s="71"/>
      <c r="C636" s="71"/>
      <c r="D636" s="71"/>
      <c r="E636" s="71"/>
      <c r="F636" s="71"/>
      <c r="G636" s="71"/>
      <c r="H636" s="71"/>
      <c r="I636" s="71"/>
      <c r="J636" s="123"/>
      <c r="K636" s="122"/>
      <c r="L636" s="122"/>
      <c r="M636" s="122"/>
      <c r="N636" s="122"/>
      <c r="O636" s="122"/>
      <c r="P636" s="122"/>
      <c r="Q636" s="122"/>
    </row>
    <row r="637" spans="2:17" s="189" customFormat="1" x14ac:dyDescent="0.2">
      <c r="B637" s="71"/>
      <c r="C637" s="71"/>
      <c r="D637" s="71"/>
      <c r="E637" s="71"/>
      <c r="F637" s="71"/>
      <c r="G637" s="71"/>
      <c r="H637" s="71"/>
      <c r="I637" s="71"/>
      <c r="J637" s="123"/>
      <c r="K637" s="122"/>
      <c r="L637" s="122"/>
      <c r="M637" s="122"/>
      <c r="N637" s="122"/>
      <c r="O637" s="122"/>
      <c r="P637" s="122"/>
      <c r="Q637" s="122"/>
    </row>
    <row r="638" spans="2:17" s="189" customFormat="1" x14ac:dyDescent="0.2">
      <c r="B638" s="71"/>
      <c r="C638" s="71"/>
      <c r="D638" s="71"/>
      <c r="E638" s="71"/>
      <c r="F638" s="71"/>
      <c r="G638" s="71"/>
      <c r="H638" s="71"/>
      <c r="I638" s="71"/>
      <c r="J638" s="123"/>
      <c r="K638" s="122"/>
      <c r="L638" s="122"/>
      <c r="M638" s="122"/>
      <c r="N638" s="122"/>
      <c r="O638" s="122"/>
      <c r="P638" s="122"/>
      <c r="Q638" s="122"/>
    </row>
    <row r="639" spans="2:17" s="189" customFormat="1" x14ac:dyDescent="0.2">
      <c r="B639" s="71"/>
      <c r="C639" s="71"/>
      <c r="D639" s="71"/>
      <c r="E639" s="71"/>
      <c r="F639" s="71"/>
      <c r="G639" s="71"/>
      <c r="H639" s="71"/>
      <c r="I639" s="71"/>
      <c r="J639" s="123"/>
      <c r="K639" s="122"/>
      <c r="L639" s="122"/>
      <c r="M639" s="122"/>
      <c r="N639" s="122"/>
      <c r="O639" s="122"/>
      <c r="P639" s="122"/>
      <c r="Q639" s="122"/>
    </row>
    <row r="640" spans="2:17" s="189" customFormat="1" x14ac:dyDescent="0.2">
      <c r="B640" s="71"/>
      <c r="C640" s="71"/>
      <c r="D640" s="71"/>
      <c r="E640" s="71"/>
      <c r="F640" s="71"/>
      <c r="G640" s="71"/>
      <c r="H640" s="71"/>
      <c r="I640" s="71"/>
      <c r="J640" s="123"/>
      <c r="K640" s="122"/>
      <c r="L640" s="122"/>
      <c r="M640" s="122"/>
      <c r="N640" s="122"/>
      <c r="O640" s="122"/>
      <c r="P640" s="122"/>
      <c r="Q640" s="122"/>
    </row>
    <row r="641" spans="2:17" s="189" customFormat="1" x14ac:dyDescent="0.2">
      <c r="B641" s="71"/>
      <c r="C641" s="71"/>
      <c r="D641" s="71"/>
      <c r="E641" s="71"/>
      <c r="F641" s="71"/>
      <c r="G641" s="71"/>
      <c r="H641" s="71"/>
      <c r="I641" s="71"/>
      <c r="J641" s="123"/>
      <c r="K641" s="122"/>
      <c r="L641" s="122"/>
      <c r="M641" s="122"/>
      <c r="N641" s="122"/>
      <c r="O641" s="122"/>
      <c r="P641" s="122"/>
      <c r="Q641" s="122"/>
    </row>
    <row r="642" spans="2:17" s="189" customFormat="1" x14ac:dyDescent="0.2">
      <c r="B642" s="71"/>
      <c r="C642" s="71"/>
      <c r="D642" s="71"/>
      <c r="E642" s="71"/>
      <c r="F642" s="71"/>
      <c r="G642" s="71"/>
      <c r="H642" s="71"/>
      <c r="I642" s="71"/>
      <c r="J642" s="123"/>
      <c r="K642" s="122"/>
      <c r="L642" s="122"/>
      <c r="M642" s="122"/>
      <c r="N642" s="122"/>
      <c r="O642" s="122"/>
      <c r="P642" s="122"/>
      <c r="Q642" s="122"/>
    </row>
    <row r="643" spans="2:17" s="189" customFormat="1" x14ac:dyDescent="0.2">
      <c r="B643" s="71"/>
      <c r="C643" s="71"/>
      <c r="D643" s="71"/>
      <c r="E643" s="71"/>
      <c r="F643" s="71"/>
      <c r="G643" s="71"/>
      <c r="H643" s="71"/>
      <c r="I643" s="71"/>
      <c r="J643" s="123"/>
      <c r="K643" s="122"/>
      <c r="L643" s="122"/>
      <c r="M643" s="122"/>
      <c r="N643" s="122"/>
      <c r="O643" s="122"/>
      <c r="P643" s="122"/>
      <c r="Q643" s="122"/>
    </row>
    <row r="644" spans="2:17" s="189" customFormat="1" x14ac:dyDescent="0.2">
      <c r="B644" s="71"/>
      <c r="C644" s="71"/>
      <c r="D644" s="71"/>
      <c r="E644" s="71"/>
      <c r="F644" s="71"/>
      <c r="G644" s="71"/>
      <c r="H644" s="71"/>
      <c r="I644" s="71"/>
      <c r="J644" s="123"/>
      <c r="K644" s="122"/>
      <c r="L644" s="122"/>
      <c r="M644" s="122"/>
      <c r="N644" s="122"/>
      <c r="O644" s="122"/>
      <c r="P644" s="122"/>
      <c r="Q644" s="122"/>
    </row>
    <row r="645" spans="2:17" s="189" customFormat="1" x14ac:dyDescent="0.2">
      <c r="B645" s="71"/>
      <c r="C645" s="71"/>
      <c r="D645" s="71"/>
      <c r="E645" s="71"/>
      <c r="F645" s="71"/>
      <c r="G645" s="71"/>
      <c r="H645" s="71"/>
      <c r="I645" s="71"/>
      <c r="J645" s="123"/>
      <c r="K645" s="122"/>
      <c r="L645" s="122"/>
      <c r="M645" s="122"/>
      <c r="N645" s="122"/>
      <c r="O645" s="122"/>
      <c r="P645" s="122"/>
      <c r="Q645" s="122"/>
    </row>
    <row r="646" spans="2:17" s="189" customFormat="1" x14ac:dyDescent="0.2">
      <c r="B646" s="71"/>
      <c r="C646" s="71"/>
      <c r="D646" s="71"/>
      <c r="E646" s="71"/>
      <c r="F646" s="71"/>
      <c r="G646" s="71"/>
      <c r="H646" s="71"/>
      <c r="I646" s="71"/>
      <c r="J646" s="123"/>
      <c r="K646" s="122"/>
      <c r="L646" s="122"/>
      <c r="M646" s="122"/>
      <c r="N646" s="122"/>
      <c r="O646" s="122"/>
      <c r="P646" s="122"/>
      <c r="Q646" s="122"/>
    </row>
    <row r="647" spans="2:17" s="189" customFormat="1" x14ac:dyDescent="0.2">
      <c r="B647" s="71"/>
      <c r="C647" s="71"/>
      <c r="D647" s="71"/>
      <c r="E647" s="71"/>
      <c r="F647" s="71"/>
      <c r="G647" s="71"/>
      <c r="H647" s="71"/>
      <c r="I647" s="71"/>
      <c r="J647" s="123"/>
      <c r="K647" s="122"/>
      <c r="L647" s="122"/>
      <c r="M647" s="122"/>
      <c r="N647" s="122"/>
      <c r="O647" s="122"/>
      <c r="P647" s="122"/>
      <c r="Q647" s="122"/>
    </row>
    <row r="648" spans="2:17" s="189" customFormat="1" x14ac:dyDescent="0.2">
      <c r="B648" s="71"/>
      <c r="C648" s="71"/>
      <c r="D648" s="71"/>
      <c r="E648" s="71"/>
      <c r="F648" s="71"/>
      <c r="G648" s="71"/>
      <c r="H648" s="71"/>
      <c r="I648" s="71"/>
      <c r="J648" s="123"/>
      <c r="K648" s="122"/>
      <c r="L648" s="122"/>
      <c r="M648" s="122"/>
      <c r="N648" s="122"/>
      <c r="O648" s="122"/>
      <c r="P648" s="122"/>
      <c r="Q648" s="122"/>
    </row>
    <row r="649" spans="2:17" s="189" customFormat="1" x14ac:dyDescent="0.2">
      <c r="B649" s="71"/>
      <c r="C649" s="71"/>
      <c r="D649" s="71"/>
      <c r="E649" s="71"/>
      <c r="F649" s="71"/>
      <c r="G649" s="71"/>
      <c r="H649" s="71"/>
      <c r="I649" s="71"/>
      <c r="J649" s="123"/>
      <c r="K649" s="122"/>
      <c r="L649" s="122"/>
      <c r="M649" s="122"/>
      <c r="N649" s="122"/>
      <c r="O649" s="122"/>
      <c r="P649" s="122"/>
      <c r="Q649" s="122"/>
    </row>
    <row r="650" spans="2:17" s="189" customFormat="1" x14ac:dyDescent="0.2">
      <c r="B650" s="71"/>
      <c r="C650" s="71"/>
      <c r="D650" s="71"/>
      <c r="E650" s="71"/>
      <c r="F650" s="71"/>
      <c r="G650" s="71"/>
      <c r="H650" s="71"/>
      <c r="I650" s="71"/>
      <c r="J650" s="123"/>
      <c r="K650" s="122"/>
      <c r="L650" s="122"/>
      <c r="M650" s="122"/>
      <c r="N650" s="122"/>
      <c r="O650" s="122"/>
      <c r="P650" s="122"/>
      <c r="Q650" s="122"/>
    </row>
    <row r="651" spans="2:17" s="189" customFormat="1" x14ac:dyDescent="0.2">
      <c r="B651" s="71"/>
      <c r="C651" s="71"/>
      <c r="D651" s="71"/>
      <c r="E651" s="71"/>
      <c r="F651" s="71"/>
      <c r="G651" s="71"/>
      <c r="H651" s="71"/>
      <c r="I651" s="71"/>
      <c r="J651" s="123"/>
      <c r="K651" s="122"/>
      <c r="L651" s="122"/>
      <c r="M651" s="122"/>
      <c r="N651" s="122"/>
      <c r="O651" s="122"/>
      <c r="P651" s="122"/>
      <c r="Q651" s="122"/>
    </row>
    <row r="652" spans="2:17" s="189" customFormat="1" x14ac:dyDescent="0.2">
      <c r="B652" s="71"/>
      <c r="C652" s="71"/>
      <c r="D652" s="71"/>
      <c r="E652" s="71"/>
      <c r="F652" s="71"/>
      <c r="G652" s="71"/>
      <c r="H652" s="71"/>
      <c r="I652" s="71"/>
      <c r="J652" s="123"/>
      <c r="K652" s="122"/>
      <c r="L652" s="122"/>
      <c r="M652" s="122"/>
      <c r="N652" s="122"/>
      <c r="O652" s="122"/>
      <c r="P652" s="122"/>
      <c r="Q652" s="122"/>
    </row>
    <row r="653" spans="2:17" s="189" customFormat="1" x14ac:dyDescent="0.2">
      <c r="B653" s="71"/>
      <c r="C653" s="71"/>
      <c r="D653" s="71"/>
      <c r="E653" s="71"/>
      <c r="F653" s="71"/>
      <c r="G653" s="71"/>
      <c r="H653" s="71"/>
      <c r="I653" s="71"/>
      <c r="J653" s="123"/>
      <c r="K653" s="122"/>
      <c r="L653" s="122"/>
      <c r="M653" s="122"/>
      <c r="N653" s="122"/>
      <c r="O653" s="122"/>
      <c r="P653" s="122"/>
      <c r="Q653" s="122"/>
    </row>
    <row r="654" spans="2:17" s="189" customFormat="1" x14ac:dyDescent="0.2">
      <c r="B654" s="71"/>
      <c r="C654" s="71"/>
      <c r="D654" s="71"/>
      <c r="E654" s="71"/>
      <c r="F654" s="71"/>
      <c r="G654" s="71"/>
      <c r="H654" s="71"/>
      <c r="I654" s="71"/>
      <c r="J654" s="123"/>
      <c r="K654" s="122"/>
      <c r="L654" s="122"/>
      <c r="M654" s="122"/>
      <c r="N654" s="122"/>
      <c r="O654" s="122"/>
      <c r="P654" s="122"/>
      <c r="Q654" s="122"/>
    </row>
    <row r="655" spans="2:17" s="189" customFormat="1" x14ac:dyDescent="0.2">
      <c r="B655" s="71"/>
      <c r="C655" s="71"/>
      <c r="D655" s="71"/>
      <c r="E655" s="71"/>
      <c r="F655" s="71"/>
      <c r="G655" s="71"/>
      <c r="H655" s="71"/>
      <c r="I655" s="71"/>
      <c r="J655" s="123"/>
      <c r="K655" s="122"/>
      <c r="L655" s="122"/>
      <c r="M655" s="122"/>
      <c r="N655" s="122"/>
      <c r="O655" s="122"/>
      <c r="P655" s="122"/>
      <c r="Q655" s="122"/>
    </row>
    <row r="656" spans="2:17" s="189" customFormat="1" x14ac:dyDescent="0.2">
      <c r="B656" s="71"/>
      <c r="C656" s="71"/>
      <c r="D656" s="71"/>
      <c r="E656" s="71"/>
      <c r="F656" s="71"/>
      <c r="G656" s="71"/>
      <c r="H656" s="71"/>
      <c r="I656" s="71"/>
      <c r="J656" s="123"/>
      <c r="K656" s="122"/>
      <c r="L656" s="122"/>
      <c r="M656" s="122"/>
      <c r="N656" s="122"/>
      <c r="O656" s="122"/>
      <c r="P656" s="122"/>
      <c r="Q656" s="122"/>
    </row>
    <row r="657" spans="2:17" s="189" customFormat="1" x14ac:dyDescent="0.2">
      <c r="B657" s="71"/>
      <c r="C657" s="71"/>
      <c r="D657" s="71"/>
      <c r="E657" s="71"/>
      <c r="F657" s="71"/>
      <c r="G657" s="71"/>
      <c r="H657" s="71"/>
      <c r="I657" s="71"/>
      <c r="J657" s="123"/>
      <c r="K657" s="122"/>
      <c r="L657" s="122"/>
      <c r="M657" s="122"/>
      <c r="N657" s="122"/>
      <c r="O657" s="122"/>
      <c r="P657" s="122"/>
      <c r="Q657" s="122"/>
    </row>
    <row r="658" spans="2:17" s="189" customFormat="1" x14ac:dyDescent="0.2">
      <c r="B658" s="71"/>
      <c r="C658" s="71"/>
      <c r="D658" s="71"/>
      <c r="E658" s="71"/>
      <c r="F658" s="71"/>
      <c r="G658" s="71"/>
      <c r="H658" s="71"/>
      <c r="I658" s="71"/>
      <c r="J658" s="123"/>
      <c r="K658" s="122"/>
      <c r="L658" s="122"/>
      <c r="M658" s="122"/>
      <c r="N658" s="122"/>
      <c r="O658" s="122"/>
      <c r="P658" s="122"/>
      <c r="Q658" s="122"/>
    </row>
    <row r="659" spans="2:17" s="189" customFormat="1" x14ac:dyDescent="0.2">
      <c r="B659" s="71"/>
      <c r="C659" s="71"/>
      <c r="D659" s="71"/>
      <c r="E659" s="71"/>
      <c r="F659" s="71"/>
      <c r="G659" s="71"/>
      <c r="H659" s="71"/>
      <c r="I659" s="71"/>
      <c r="J659" s="123"/>
      <c r="K659" s="122"/>
      <c r="L659" s="122"/>
      <c r="M659" s="122"/>
      <c r="N659" s="122"/>
      <c r="O659" s="122"/>
      <c r="P659" s="122"/>
      <c r="Q659" s="122"/>
    </row>
    <row r="660" spans="2:17" s="189" customFormat="1" x14ac:dyDescent="0.2">
      <c r="B660" s="71"/>
      <c r="C660" s="71"/>
      <c r="D660" s="71"/>
      <c r="E660" s="71"/>
      <c r="F660" s="71"/>
      <c r="G660" s="71"/>
      <c r="H660" s="71"/>
      <c r="I660" s="71"/>
      <c r="J660" s="123"/>
      <c r="K660" s="122"/>
      <c r="L660" s="122"/>
      <c r="M660" s="122"/>
      <c r="N660" s="122"/>
      <c r="O660" s="122"/>
      <c r="P660" s="122"/>
      <c r="Q660" s="122"/>
    </row>
    <row r="661" spans="2:17" s="189" customFormat="1" x14ac:dyDescent="0.2">
      <c r="B661" s="71"/>
      <c r="C661" s="71"/>
      <c r="D661" s="71"/>
      <c r="E661" s="71"/>
      <c r="F661" s="71"/>
      <c r="G661" s="71"/>
      <c r="H661" s="71"/>
      <c r="I661" s="71"/>
      <c r="J661" s="123"/>
      <c r="K661" s="122"/>
      <c r="L661" s="122"/>
      <c r="M661" s="122"/>
      <c r="N661" s="122"/>
      <c r="O661" s="122"/>
      <c r="P661" s="122"/>
      <c r="Q661" s="122"/>
    </row>
    <row r="662" spans="2:17" s="189" customFormat="1" x14ac:dyDescent="0.2">
      <c r="B662" s="71"/>
      <c r="C662" s="71"/>
      <c r="D662" s="71"/>
      <c r="E662" s="71"/>
      <c r="F662" s="71"/>
      <c r="G662" s="71"/>
      <c r="H662" s="71"/>
      <c r="I662" s="71"/>
      <c r="J662" s="123"/>
      <c r="K662" s="122"/>
      <c r="L662" s="122"/>
      <c r="M662" s="122"/>
      <c r="N662" s="122"/>
      <c r="O662" s="122"/>
      <c r="P662" s="122"/>
      <c r="Q662" s="122"/>
    </row>
    <row r="663" spans="2:17" s="189" customFormat="1" x14ac:dyDescent="0.2">
      <c r="B663" s="71"/>
      <c r="C663" s="71"/>
      <c r="D663" s="71"/>
      <c r="E663" s="71"/>
      <c r="F663" s="71"/>
      <c r="G663" s="71"/>
      <c r="H663" s="71"/>
      <c r="I663" s="71"/>
      <c r="J663" s="123"/>
      <c r="K663" s="122"/>
      <c r="L663" s="122"/>
      <c r="M663" s="122"/>
      <c r="N663" s="122"/>
      <c r="O663" s="122"/>
      <c r="P663" s="122"/>
      <c r="Q663" s="122"/>
    </row>
    <row r="664" spans="2:17" s="189" customFormat="1" x14ac:dyDescent="0.2">
      <c r="B664" s="71"/>
      <c r="C664" s="71"/>
      <c r="D664" s="71"/>
      <c r="E664" s="71"/>
      <c r="F664" s="71"/>
      <c r="G664" s="71"/>
      <c r="H664" s="71"/>
      <c r="I664" s="71"/>
      <c r="J664" s="123"/>
      <c r="K664" s="122"/>
      <c r="L664" s="122"/>
      <c r="M664" s="122"/>
      <c r="N664" s="122"/>
      <c r="O664" s="122"/>
      <c r="P664" s="122"/>
      <c r="Q664" s="122"/>
    </row>
    <row r="665" spans="2:17" s="189" customFormat="1" x14ac:dyDescent="0.2">
      <c r="B665" s="71"/>
      <c r="C665" s="71"/>
      <c r="D665" s="71"/>
      <c r="E665" s="71"/>
      <c r="F665" s="71"/>
      <c r="G665" s="71"/>
      <c r="H665" s="71"/>
      <c r="I665" s="71"/>
      <c r="J665" s="123"/>
      <c r="K665" s="122"/>
      <c r="L665" s="122"/>
      <c r="M665" s="122"/>
      <c r="N665" s="122"/>
      <c r="O665" s="122"/>
      <c r="P665" s="122"/>
      <c r="Q665" s="122"/>
    </row>
    <row r="666" spans="2:17" s="189" customFormat="1" x14ac:dyDescent="0.2">
      <c r="B666" s="71"/>
      <c r="C666" s="71"/>
      <c r="D666" s="71"/>
      <c r="E666" s="71"/>
      <c r="F666" s="71"/>
      <c r="G666" s="71"/>
      <c r="H666" s="71"/>
      <c r="I666" s="71"/>
      <c r="J666" s="123"/>
      <c r="K666" s="122"/>
      <c r="L666" s="122"/>
      <c r="M666" s="122"/>
      <c r="N666" s="122"/>
      <c r="O666" s="122"/>
      <c r="P666" s="122"/>
      <c r="Q666" s="122"/>
    </row>
    <row r="667" spans="2:17" s="189" customFormat="1" x14ac:dyDescent="0.2">
      <c r="B667" s="71"/>
      <c r="C667" s="71"/>
      <c r="D667" s="71"/>
      <c r="E667" s="71"/>
      <c r="F667" s="71"/>
      <c r="G667" s="71"/>
      <c r="H667" s="71"/>
      <c r="I667" s="71"/>
      <c r="J667" s="123"/>
      <c r="K667" s="122"/>
      <c r="L667" s="122"/>
      <c r="M667" s="122"/>
      <c r="N667" s="122"/>
      <c r="O667" s="122"/>
      <c r="P667" s="122"/>
      <c r="Q667" s="122"/>
    </row>
    <row r="668" spans="2:17" s="189" customFormat="1" x14ac:dyDescent="0.2">
      <c r="B668" s="71"/>
      <c r="C668" s="71"/>
      <c r="D668" s="71"/>
      <c r="E668" s="71"/>
      <c r="F668" s="71"/>
      <c r="G668" s="71"/>
      <c r="H668" s="71"/>
      <c r="I668" s="71"/>
      <c r="J668" s="123"/>
      <c r="K668" s="122"/>
      <c r="L668" s="122"/>
      <c r="M668" s="122"/>
      <c r="N668" s="122"/>
      <c r="O668" s="122"/>
      <c r="P668" s="122"/>
      <c r="Q668" s="122"/>
    </row>
    <row r="669" spans="2:17" s="189" customFormat="1" x14ac:dyDescent="0.2">
      <c r="B669" s="71"/>
      <c r="C669" s="71"/>
      <c r="D669" s="71"/>
      <c r="E669" s="71"/>
      <c r="F669" s="71"/>
      <c r="G669" s="71"/>
      <c r="H669" s="71"/>
      <c r="I669" s="71"/>
      <c r="J669" s="123"/>
      <c r="K669" s="122"/>
      <c r="L669" s="122"/>
      <c r="M669" s="122"/>
      <c r="N669" s="122"/>
      <c r="O669" s="122"/>
      <c r="P669" s="122"/>
      <c r="Q669" s="122"/>
    </row>
    <row r="670" spans="2:17" s="189" customFormat="1" x14ac:dyDescent="0.2">
      <c r="B670" s="71"/>
      <c r="C670" s="71"/>
      <c r="D670" s="71"/>
      <c r="E670" s="71"/>
      <c r="F670" s="71"/>
      <c r="G670" s="71"/>
      <c r="H670" s="71"/>
      <c r="I670" s="71"/>
      <c r="J670" s="123"/>
      <c r="K670" s="122"/>
      <c r="L670" s="122"/>
      <c r="M670" s="122"/>
      <c r="N670" s="122"/>
      <c r="O670" s="122"/>
      <c r="P670" s="122"/>
      <c r="Q670" s="122"/>
    </row>
    <row r="671" spans="2:17" s="189" customFormat="1" x14ac:dyDescent="0.2">
      <c r="B671" s="71"/>
      <c r="C671" s="71"/>
      <c r="D671" s="71"/>
      <c r="E671" s="71"/>
      <c r="F671" s="71"/>
      <c r="G671" s="71"/>
      <c r="H671" s="71"/>
      <c r="I671" s="71"/>
      <c r="J671" s="123"/>
      <c r="K671" s="122"/>
      <c r="L671" s="122"/>
      <c r="M671" s="122"/>
      <c r="N671" s="122"/>
      <c r="O671" s="122"/>
      <c r="P671" s="122"/>
      <c r="Q671" s="122"/>
    </row>
    <row r="672" spans="2:17" s="189" customFormat="1" x14ac:dyDescent="0.2">
      <c r="B672" s="71"/>
      <c r="C672" s="71"/>
      <c r="D672" s="71"/>
      <c r="E672" s="71"/>
      <c r="F672" s="71"/>
      <c r="G672" s="71"/>
      <c r="H672" s="71"/>
      <c r="I672" s="71"/>
      <c r="J672" s="123"/>
      <c r="K672" s="122"/>
      <c r="L672" s="122"/>
      <c r="M672" s="122"/>
      <c r="N672" s="122"/>
      <c r="O672" s="122"/>
      <c r="P672" s="122"/>
      <c r="Q672" s="122"/>
    </row>
    <row r="673" spans="2:17" s="189" customFormat="1" x14ac:dyDescent="0.2">
      <c r="B673" s="71"/>
      <c r="C673" s="71"/>
      <c r="D673" s="71"/>
      <c r="E673" s="71"/>
      <c r="F673" s="71"/>
      <c r="G673" s="71"/>
      <c r="H673" s="71"/>
      <c r="I673" s="71"/>
      <c r="J673" s="123"/>
      <c r="K673" s="122"/>
      <c r="L673" s="122"/>
      <c r="M673" s="122"/>
      <c r="N673" s="122"/>
      <c r="O673" s="122"/>
      <c r="P673" s="122"/>
      <c r="Q673" s="122"/>
    </row>
    <row r="674" spans="2:17" s="189" customFormat="1" x14ac:dyDescent="0.2">
      <c r="B674" s="71"/>
      <c r="C674" s="71"/>
      <c r="D674" s="71"/>
      <c r="E674" s="71"/>
      <c r="F674" s="71"/>
      <c r="G674" s="71"/>
      <c r="H674" s="71"/>
      <c r="I674" s="71"/>
      <c r="J674" s="123"/>
      <c r="K674" s="122"/>
      <c r="L674" s="122"/>
      <c r="M674" s="122"/>
      <c r="N674" s="122"/>
      <c r="O674" s="122"/>
      <c r="P674" s="122"/>
      <c r="Q674" s="122"/>
    </row>
    <row r="675" spans="2:17" s="189" customFormat="1" x14ac:dyDescent="0.2">
      <c r="B675" s="71"/>
      <c r="C675" s="71"/>
      <c r="D675" s="71"/>
      <c r="E675" s="71"/>
      <c r="F675" s="71"/>
      <c r="G675" s="71"/>
      <c r="H675" s="71"/>
      <c r="I675" s="71"/>
      <c r="J675" s="123"/>
      <c r="K675" s="122"/>
      <c r="L675" s="122"/>
      <c r="M675" s="122"/>
      <c r="N675" s="122"/>
      <c r="O675" s="122"/>
      <c r="P675" s="122"/>
      <c r="Q675" s="122"/>
    </row>
    <row r="676" spans="2:17" s="189" customFormat="1" x14ac:dyDescent="0.2">
      <c r="B676" s="71"/>
      <c r="C676" s="71"/>
      <c r="D676" s="71"/>
      <c r="E676" s="71"/>
      <c r="F676" s="71"/>
      <c r="G676" s="71"/>
      <c r="H676" s="71"/>
      <c r="I676" s="71"/>
      <c r="J676" s="123"/>
      <c r="K676" s="122"/>
      <c r="L676" s="122"/>
      <c r="M676" s="122"/>
      <c r="N676" s="122"/>
      <c r="O676" s="122"/>
      <c r="P676" s="122"/>
      <c r="Q676" s="122"/>
    </row>
    <row r="677" spans="2:17" s="189" customFormat="1" x14ac:dyDescent="0.2">
      <c r="B677" s="71"/>
      <c r="C677" s="71"/>
      <c r="D677" s="71"/>
      <c r="E677" s="71"/>
      <c r="F677" s="71"/>
      <c r="G677" s="71"/>
      <c r="H677" s="71"/>
      <c r="I677" s="71"/>
      <c r="J677" s="123"/>
      <c r="K677" s="122"/>
      <c r="L677" s="122"/>
      <c r="M677" s="122"/>
      <c r="N677" s="122"/>
      <c r="O677" s="122"/>
      <c r="P677" s="122"/>
      <c r="Q677" s="122"/>
    </row>
    <row r="678" spans="2:17" s="189" customFormat="1" x14ac:dyDescent="0.2">
      <c r="B678" s="71"/>
      <c r="C678" s="71"/>
      <c r="D678" s="71"/>
      <c r="E678" s="71"/>
      <c r="F678" s="71"/>
      <c r="G678" s="71"/>
      <c r="H678" s="71"/>
      <c r="I678" s="71"/>
      <c r="J678" s="123"/>
      <c r="K678" s="122"/>
      <c r="L678" s="122"/>
      <c r="M678" s="122"/>
      <c r="N678" s="122"/>
      <c r="O678" s="122"/>
      <c r="P678" s="122"/>
      <c r="Q678" s="122"/>
    </row>
    <row r="679" spans="2:17" s="189" customFormat="1" x14ac:dyDescent="0.2">
      <c r="B679" s="71"/>
      <c r="C679" s="71"/>
      <c r="D679" s="71"/>
      <c r="E679" s="71"/>
      <c r="F679" s="71"/>
      <c r="G679" s="71"/>
      <c r="H679" s="71"/>
      <c r="I679" s="71"/>
      <c r="J679" s="123"/>
      <c r="K679" s="122"/>
      <c r="L679" s="122"/>
      <c r="M679" s="122"/>
      <c r="N679" s="122"/>
      <c r="O679" s="122"/>
      <c r="P679" s="122"/>
      <c r="Q679" s="122"/>
    </row>
    <row r="680" spans="2:17" s="189" customFormat="1" x14ac:dyDescent="0.2">
      <c r="B680" s="71"/>
      <c r="C680" s="71"/>
      <c r="D680" s="71"/>
      <c r="E680" s="71"/>
      <c r="F680" s="71"/>
      <c r="G680" s="71"/>
      <c r="H680" s="71"/>
      <c r="I680" s="71"/>
      <c r="J680" s="123"/>
      <c r="K680" s="122"/>
      <c r="L680" s="122"/>
      <c r="M680" s="122"/>
      <c r="N680" s="122"/>
      <c r="O680" s="122"/>
      <c r="P680" s="122"/>
      <c r="Q680" s="122"/>
    </row>
    <row r="681" spans="2:17" s="189" customFormat="1" x14ac:dyDescent="0.2">
      <c r="B681" s="71"/>
      <c r="C681" s="71"/>
      <c r="D681" s="71"/>
      <c r="E681" s="71"/>
      <c r="F681" s="71"/>
      <c r="G681" s="71"/>
      <c r="H681" s="71"/>
      <c r="I681" s="71"/>
      <c r="J681" s="123"/>
      <c r="K681" s="122"/>
      <c r="L681" s="122"/>
      <c r="M681" s="122"/>
      <c r="N681" s="122"/>
      <c r="O681" s="122"/>
      <c r="P681" s="122"/>
      <c r="Q681" s="122"/>
    </row>
    <row r="682" spans="2:17" s="189" customFormat="1" x14ac:dyDescent="0.2">
      <c r="B682" s="71"/>
      <c r="C682" s="71"/>
      <c r="D682" s="71"/>
      <c r="E682" s="71"/>
      <c r="F682" s="71"/>
      <c r="G682" s="71"/>
      <c r="H682" s="71"/>
      <c r="I682" s="71"/>
      <c r="J682" s="123"/>
      <c r="K682" s="122"/>
      <c r="L682" s="122"/>
      <c r="M682" s="122"/>
      <c r="N682" s="122"/>
      <c r="O682" s="122"/>
      <c r="P682" s="122"/>
      <c r="Q682" s="122"/>
    </row>
    <row r="683" spans="2:17" s="189" customFormat="1" x14ac:dyDescent="0.2">
      <c r="B683" s="71"/>
      <c r="C683" s="71"/>
      <c r="D683" s="71"/>
      <c r="E683" s="71"/>
      <c r="F683" s="71"/>
      <c r="G683" s="71"/>
      <c r="H683" s="71"/>
      <c r="I683" s="71"/>
      <c r="J683" s="123"/>
      <c r="K683" s="122"/>
      <c r="L683" s="122"/>
      <c r="M683" s="122"/>
      <c r="N683" s="122"/>
      <c r="O683" s="122"/>
      <c r="P683" s="122"/>
      <c r="Q683" s="122"/>
    </row>
    <row r="684" spans="2:17" s="189" customFormat="1" x14ac:dyDescent="0.2">
      <c r="B684" s="71"/>
      <c r="C684" s="71"/>
      <c r="D684" s="71"/>
      <c r="E684" s="71"/>
      <c r="F684" s="71"/>
      <c r="G684" s="71"/>
      <c r="H684" s="71"/>
      <c r="I684" s="71"/>
      <c r="J684" s="123"/>
      <c r="K684" s="122"/>
      <c r="L684" s="122"/>
      <c r="M684" s="122"/>
      <c r="N684" s="122"/>
      <c r="O684" s="122"/>
      <c r="P684" s="122"/>
      <c r="Q684" s="122"/>
    </row>
    <row r="685" spans="2:17" s="189" customFormat="1" x14ac:dyDescent="0.2">
      <c r="B685" s="71"/>
      <c r="C685" s="71"/>
      <c r="D685" s="71"/>
      <c r="E685" s="71"/>
      <c r="F685" s="71"/>
      <c r="G685" s="71"/>
      <c r="H685" s="71"/>
      <c r="I685" s="71"/>
      <c r="J685" s="123"/>
      <c r="K685" s="122"/>
      <c r="L685" s="122"/>
      <c r="M685" s="122"/>
      <c r="N685" s="122"/>
      <c r="O685" s="122"/>
      <c r="P685" s="122"/>
      <c r="Q685" s="122"/>
    </row>
    <row r="686" spans="2:17" s="189" customFormat="1" x14ac:dyDescent="0.2">
      <c r="B686" s="71"/>
      <c r="C686" s="71"/>
      <c r="D686" s="71"/>
      <c r="E686" s="71"/>
      <c r="F686" s="71"/>
      <c r="G686" s="71"/>
      <c r="H686" s="71"/>
      <c r="I686" s="71"/>
      <c r="J686" s="123"/>
      <c r="K686" s="122"/>
      <c r="L686" s="122"/>
      <c r="M686" s="122"/>
      <c r="N686" s="122"/>
      <c r="O686" s="122"/>
      <c r="P686" s="122"/>
      <c r="Q686" s="122"/>
    </row>
    <row r="687" spans="2:17" s="189" customFormat="1" x14ac:dyDescent="0.2">
      <c r="B687" s="71"/>
      <c r="C687" s="71"/>
      <c r="D687" s="71"/>
      <c r="E687" s="71"/>
      <c r="F687" s="71"/>
      <c r="G687" s="71"/>
      <c r="H687" s="71"/>
      <c r="I687" s="71"/>
      <c r="J687" s="123"/>
      <c r="K687" s="122"/>
      <c r="L687" s="122"/>
      <c r="M687" s="122"/>
      <c r="N687" s="122"/>
      <c r="O687" s="122"/>
      <c r="P687" s="122"/>
      <c r="Q687" s="122"/>
    </row>
    <row r="688" spans="2:17" s="189" customFormat="1" x14ac:dyDescent="0.2">
      <c r="B688" s="71"/>
      <c r="C688" s="71"/>
      <c r="D688" s="71"/>
      <c r="E688" s="71"/>
      <c r="F688" s="71"/>
      <c r="G688" s="71"/>
      <c r="H688" s="71"/>
      <c r="I688" s="71"/>
      <c r="J688" s="123"/>
      <c r="K688" s="122"/>
      <c r="L688" s="122"/>
      <c r="M688" s="122"/>
      <c r="N688" s="122"/>
      <c r="O688" s="122"/>
      <c r="P688" s="122"/>
      <c r="Q688" s="122"/>
    </row>
    <row r="689" spans="2:17" s="189" customFormat="1" x14ac:dyDescent="0.2">
      <c r="B689" s="71"/>
      <c r="C689" s="71"/>
      <c r="D689" s="71"/>
      <c r="E689" s="71"/>
      <c r="F689" s="71"/>
      <c r="G689" s="71"/>
      <c r="H689" s="71"/>
      <c r="I689" s="71"/>
      <c r="J689" s="123"/>
      <c r="K689" s="122"/>
      <c r="L689" s="122"/>
      <c r="M689" s="122"/>
      <c r="N689" s="122"/>
      <c r="O689" s="122"/>
      <c r="P689" s="122"/>
      <c r="Q689" s="122"/>
    </row>
    <row r="690" spans="2:17" s="189" customFormat="1" x14ac:dyDescent="0.2">
      <c r="B690" s="71"/>
      <c r="C690" s="71"/>
      <c r="D690" s="71"/>
      <c r="E690" s="71"/>
      <c r="F690" s="71"/>
      <c r="G690" s="71"/>
      <c r="H690" s="71"/>
      <c r="I690" s="71"/>
      <c r="J690" s="123"/>
      <c r="K690" s="122"/>
      <c r="L690" s="122"/>
      <c r="M690" s="122"/>
      <c r="N690" s="122"/>
      <c r="O690" s="122"/>
      <c r="P690" s="122"/>
      <c r="Q690" s="122"/>
    </row>
    <row r="691" spans="2:17" s="189" customFormat="1" x14ac:dyDescent="0.2">
      <c r="B691" s="71"/>
      <c r="C691" s="71"/>
      <c r="D691" s="71"/>
      <c r="E691" s="71"/>
      <c r="F691" s="71"/>
      <c r="G691" s="71"/>
      <c r="H691" s="71"/>
      <c r="I691" s="71"/>
      <c r="J691" s="123"/>
      <c r="K691" s="122"/>
      <c r="L691" s="122"/>
      <c r="M691" s="122"/>
      <c r="N691" s="122"/>
      <c r="O691" s="122"/>
      <c r="P691" s="122"/>
      <c r="Q691" s="122"/>
    </row>
    <row r="692" spans="2:17" s="189" customFormat="1" x14ac:dyDescent="0.2">
      <c r="B692" s="71"/>
      <c r="C692" s="71"/>
      <c r="D692" s="71"/>
      <c r="E692" s="71"/>
      <c r="F692" s="71"/>
      <c r="G692" s="71"/>
      <c r="H692" s="71"/>
      <c r="I692" s="71"/>
      <c r="J692" s="123"/>
      <c r="K692" s="122"/>
      <c r="L692" s="122"/>
      <c r="M692" s="122"/>
      <c r="N692" s="122"/>
      <c r="O692" s="122"/>
      <c r="P692" s="122"/>
      <c r="Q692" s="122"/>
    </row>
    <row r="693" spans="2:17" s="189" customFormat="1" x14ac:dyDescent="0.2">
      <c r="B693" s="71"/>
      <c r="C693" s="71"/>
      <c r="D693" s="71"/>
      <c r="E693" s="71"/>
      <c r="F693" s="71"/>
      <c r="G693" s="71"/>
      <c r="H693" s="71"/>
      <c r="I693" s="71"/>
      <c r="J693" s="123"/>
      <c r="K693" s="122"/>
      <c r="L693" s="122"/>
      <c r="M693" s="122"/>
      <c r="N693" s="122"/>
      <c r="O693" s="122"/>
      <c r="P693" s="122"/>
      <c r="Q693" s="122"/>
    </row>
    <row r="694" spans="2:17" s="189" customFormat="1" x14ac:dyDescent="0.2">
      <c r="B694" s="71"/>
      <c r="C694" s="71"/>
      <c r="D694" s="71"/>
      <c r="E694" s="71"/>
      <c r="F694" s="71"/>
      <c r="G694" s="71"/>
      <c r="H694" s="71"/>
      <c r="I694" s="71"/>
      <c r="J694" s="123"/>
      <c r="K694" s="122"/>
      <c r="L694" s="122"/>
      <c r="M694" s="122"/>
      <c r="N694" s="122"/>
      <c r="O694" s="122"/>
      <c r="P694" s="122"/>
      <c r="Q694" s="122"/>
    </row>
    <row r="695" spans="2:17" s="189" customFormat="1" x14ac:dyDescent="0.2">
      <c r="B695" s="71"/>
      <c r="C695" s="71"/>
      <c r="D695" s="71"/>
      <c r="E695" s="71"/>
      <c r="F695" s="71"/>
      <c r="G695" s="71"/>
      <c r="H695" s="71"/>
      <c r="I695" s="71"/>
      <c r="J695" s="123"/>
      <c r="K695" s="122"/>
      <c r="L695" s="122"/>
      <c r="M695" s="122"/>
      <c r="N695" s="122"/>
      <c r="O695" s="122"/>
      <c r="P695" s="122"/>
      <c r="Q695" s="122"/>
    </row>
    <row r="696" spans="2:17" s="189" customFormat="1" x14ac:dyDescent="0.2">
      <c r="B696" s="71"/>
      <c r="C696" s="71"/>
      <c r="D696" s="71"/>
      <c r="E696" s="71"/>
      <c r="F696" s="71"/>
      <c r="G696" s="71"/>
      <c r="H696" s="71"/>
      <c r="I696" s="71"/>
      <c r="J696" s="123"/>
      <c r="K696" s="122"/>
      <c r="L696" s="122"/>
      <c r="M696" s="122"/>
      <c r="N696" s="122"/>
      <c r="O696" s="122"/>
      <c r="P696" s="122"/>
      <c r="Q696" s="122"/>
    </row>
    <row r="697" spans="2:17" s="189" customFormat="1" x14ac:dyDescent="0.2">
      <c r="B697" s="71"/>
      <c r="C697" s="71"/>
      <c r="D697" s="71"/>
      <c r="E697" s="71"/>
      <c r="F697" s="71"/>
      <c r="G697" s="71"/>
      <c r="H697" s="71"/>
      <c r="I697" s="71"/>
      <c r="J697" s="123"/>
      <c r="K697" s="122"/>
      <c r="L697" s="122"/>
      <c r="M697" s="122"/>
      <c r="N697" s="122"/>
      <c r="O697" s="122"/>
      <c r="P697" s="122"/>
      <c r="Q697" s="122"/>
    </row>
    <row r="698" spans="2:17" s="189" customFormat="1" x14ac:dyDescent="0.2">
      <c r="B698" s="71"/>
      <c r="C698" s="71"/>
      <c r="D698" s="71"/>
      <c r="E698" s="71"/>
      <c r="F698" s="71"/>
      <c r="G698" s="71"/>
      <c r="H698" s="71"/>
      <c r="I698" s="71"/>
      <c r="J698" s="123"/>
      <c r="K698" s="122"/>
      <c r="L698" s="122"/>
      <c r="M698" s="122"/>
      <c r="N698" s="122"/>
      <c r="O698" s="122"/>
      <c r="P698" s="122"/>
      <c r="Q698" s="122"/>
    </row>
    <row r="699" spans="2:17" s="189" customFormat="1" x14ac:dyDescent="0.2">
      <c r="B699" s="71"/>
      <c r="C699" s="71"/>
      <c r="D699" s="71"/>
      <c r="E699" s="71"/>
      <c r="F699" s="71"/>
      <c r="G699" s="71"/>
      <c r="H699" s="71"/>
      <c r="I699" s="71"/>
      <c r="J699" s="123"/>
      <c r="K699" s="122"/>
      <c r="L699" s="122"/>
      <c r="M699" s="122"/>
      <c r="N699" s="122"/>
      <c r="O699" s="122"/>
      <c r="P699" s="122"/>
      <c r="Q699" s="122"/>
    </row>
    <row r="700" spans="2:17" s="189" customFormat="1" x14ac:dyDescent="0.2">
      <c r="B700" s="71"/>
      <c r="C700" s="71"/>
      <c r="D700" s="71"/>
      <c r="E700" s="71"/>
      <c r="F700" s="71"/>
      <c r="G700" s="71"/>
      <c r="H700" s="71"/>
      <c r="I700" s="71"/>
      <c r="J700" s="123"/>
      <c r="K700" s="122"/>
      <c r="L700" s="122"/>
      <c r="M700" s="122"/>
      <c r="N700" s="122"/>
      <c r="O700" s="122"/>
      <c r="P700" s="122"/>
      <c r="Q700" s="122"/>
    </row>
    <row r="701" spans="2:17" s="189" customFormat="1" x14ac:dyDescent="0.2">
      <c r="B701" s="71"/>
      <c r="C701" s="71"/>
      <c r="D701" s="71"/>
      <c r="E701" s="71"/>
      <c r="F701" s="71"/>
      <c r="G701" s="71"/>
      <c r="H701" s="71"/>
      <c r="I701" s="71"/>
      <c r="J701" s="123"/>
      <c r="K701" s="122"/>
      <c r="L701" s="122"/>
      <c r="M701" s="122"/>
      <c r="N701" s="122"/>
      <c r="O701" s="122"/>
      <c r="P701" s="122"/>
      <c r="Q701" s="122"/>
    </row>
    <row r="702" spans="2:17" s="189" customFormat="1" x14ac:dyDescent="0.2">
      <c r="B702" s="71"/>
      <c r="C702" s="71"/>
      <c r="D702" s="71"/>
      <c r="E702" s="71"/>
      <c r="F702" s="71"/>
      <c r="G702" s="71"/>
      <c r="H702" s="71"/>
      <c r="I702" s="71"/>
      <c r="J702" s="123"/>
      <c r="K702" s="122"/>
      <c r="L702" s="122"/>
      <c r="M702" s="122"/>
      <c r="N702" s="122"/>
      <c r="O702" s="122"/>
      <c r="P702" s="122"/>
      <c r="Q702" s="122"/>
    </row>
    <row r="703" spans="2:17" s="189" customFormat="1" x14ac:dyDescent="0.2">
      <c r="B703" s="71"/>
      <c r="C703" s="71"/>
      <c r="D703" s="71"/>
      <c r="E703" s="71"/>
      <c r="F703" s="71"/>
      <c r="G703" s="71"/>
      <c r="H703" s="71"/>
      <c r="I703" s="71"/>
      <c r="J703" s="123"/>
      <c r="K703" s="122"/>
      <c r="L703" s="122"/>
      <c r="M703" s="122"/>
      <c r="N703" s="122"/>
      <c r="O703" s="122"/>
      <c r="P703" s="122"/>
      <c r="Q703" s="122"/>
    </row>
    <row r="704" spans="2:17" s="189" customFormat="1" x14ac:dyDescent="0.2">
      <c r="B704" s="71"/>
      <c r="C704" s="71"/>
      <c r="D704" s="71"/>
      <c r="E704" s="71"/>
      <c r="F704" s="71"/>
      <c r="G704" s="71"/>
      <c r="H704" s="71"/>
      <c r="I704" s="71"/>
      <c r="J704" s="123"/>
      <c r="K704" s="122"/>
      <c r="L704" s="122"/>
      <c r="M704" s="122"/>
      <c r="N704" s="122"/>
      <c r="O704" s="122"/>
      <c r="P704" s="122"/>
      <c r="Q704" s="122"/>
    </row>
    <row r="705" spans="2:17" s="189" customFormat="1" x14ac:dyDescent="0.2">
      <c r="B705" s="71"/>
      <c r="C705" s="71"/>
      <c r="D705" s="71"/>
      <c r="E705" s="71"/>
      <c r="F705" s="71"/>
      <c r="G705" s="71"/>
      <c r="H705" s="71"/>
      <c r="I705" s="71"/>
      <c r="J705" s="123"/>
      <c r="K705" s="122"/>
      <c r="L705" s="122"/>
      <c r="M705" s="122"/>
      <c r="N705" s="122"/>
      <c r="O705" s="122"/>
      <c r="P705" s="122"/>
      <c r="Q705" s="122"/>
    </row>
    <row r="706" spans="2:17" s="189" customFormat="1" x14ac:dyDescent="0.2">
      <c r="B706" s="71"/>
      <c r="C706" s="71"/>
      <c r="D706" s="71"/>
      <c r="E706" s="71"/>
      <c r="F706" s="71"/>
      <c r="G706" s="71"/>
      <c r="H706" s="71"/>
      <c r="I706" s="71"/>
      <c r="J706" s="123"/>
      <c r="K706" s="122"/>
      <c r="L706" s="122"/>
      <c r="M706" s="122"/>
      <c r="N706" s="122"/>
      <c r="O706" s="122"/>
      <c r="P706" s="122"/>
      <c r="Q706" s="122"/>
    </row>
    <row r="707" spans="2:17" s="189" customFormat="1" x14ac:dyDescent="0.2">
      <c r="B707" s="71"/>
      <c r="C707" s="71"/>
      <c r="D707" s="71"/>
      <c r="E707" s="71"/>
      <c r="F707" s="71"/>
      <c r="G707" s="71"/>
      <c r="H707" s="71"/>
      <c r="I707" s="71"/>
      <c r="J707" s="123"/>
      <c r="K707" s="122"/>
      <c r="L707" s="122"/>
      <c r="M707" s="122"/>
      <c r="N707" s="122"/>
      <c r="O707" s="122"/>
      <c r="P707" s="122"/>
      <c r="Q707" s="122"/>
    </row>
    <row r="708" spans="2:17" s="189" customFormat="1" x14ac:dyDescent="0.2">
      <c r="B708" s="71"/>
      <c r="C708" s="71"/>
      <c r="D708" s="71"/>
      <c r="E708" s="71"/>
      <c r="F708" s="71"/>
      <c r="G708" s="71"/>
      <c r="H708" s="71"/>
      <c r="I708" s="71"/>
      <c r="J708" s="123"/>
      <c r="K708" s="122"/>
      <c r="L708" s="122"/>
      <c r="M708" s="122"/>
      <c r="N708" s="122"/>
      <c r="O708" s="122"/>
      <c r="P708" s="122"/>
      <c r="Q708" s="122"/>
    </row>
    <row r="709" spans="2:17" s="189" customFormat="1" x14ac:dyDescent="0.2">
      <c r="B709" s="71"/>
      <c r="C709" s="71"/>
      <c r="D709" s="71"/>
      <c r="E709" s="71"/>
      <c r="F709" s="71"/>
      <c r="G709" s="71"/>
      <c r="H709" s="71"/>
      <c r="I709" s="71"/>
      <c r="J709" s="123"/>
      <c r="K709" s="122"/>
      <c r="L709" s="122"/>
      <c r="M709" s="122"/>
      <c r="N709" s="122"/>
      <c r="O709" s="122"/>
      <c r="P709" s="122"/>
      <c r="Q709" s="122"/>
    </row>
    <row r="710" spans="2:17" s="189" customFormat="1" x14ac:dyDescent="0.2">
      <c r="B710" s="71"/>
      <c r="C710" s="71"/>
      <c r="D710" s="71"/>
      <c r="E710" s="71"/>
      <c r="F710" s="71"/>
      <c r="G710" s="71"/>
      <c r="H710" s="71"/>
      <c r="I710" s="71"/>
      <c r="J710" s="123"/>
      <c r="K710" s="122"/>
      <c r="L710" s="122"/>
      <c r="M710" s="122"/>
      <c r="N710" s="122"/>
      <c r="O710" s="122"/>
      <c r="P710" s="122"/>
      <c r="Q710" s="122"/>
    </row>
    <row r="711" spans="2:17" s="189" customFormat="1" x14ac:dyDescent="0.2">
      <c r="B711" s="71"/>
      <c r="C711" s="71"/>
      <c r="D711" s="71"/>
      <c r="E711" s="71"/>
      <c r="F711" s="71"/>
      <c r="G711" s="71"/>
      <c r="H711" s="71"/>
      <c r="I711" s="71"/>
      <c r="J711" s="123"/>
      <c r="K711" s="122"/>
      <c r="L711" s="122"/>
      <c r="M711" s="122"/>
      <c r="N711" s="122"/>
      <c r="O711" s="122"/>
      <c r="P711" s="122"/>
      <c r="Q711" s="122"/>
    </row>
    <row r="712" spans="2:17" s="189" customFormat="1" x14ac:dyDescent="0.2">
      <c r="B712" s="71"/>
      <c r="C712" s="71"/>
      <c r="D712" s="71"/>
      <c r="E712" s="71"/>
      <c r="F712" s="71"/>
      <c r="G712" s="71"/>
      <c r="H712" s="71"/>
      <c r="I712" s="71"/>
      <c r="J712" s="123"/>
      <c r="K712" s="122"/>
      <c r="L712" s="122"/>
      <c r="M712" s="122"/>
      <c r="N712" s="122"/>
      <c r="O712" s="122"/>
      <c r="P712" s="122"/>
      <c r="Q712" s="122"/>
    </row>
    <row r="713" spans="2:17" s="189" customFormat="1" x14ac:dyDescent="0.2">
      <c r="B713" s="71"/>
      <c r="C713" s="71"/>
      <c r="D713" s="71"/>
      <c r="E713" s="71"/>
      <c r="F713" s="71"/>
      <c r="G713" s="71"/>
      <c r="H713" s="71"/>
      <c r="I713" s="71"/>
      <c r="J713" s="123"/>
      <c r="K713" s="122"/>
      <c r="L713" s="122"/>
      <c r="M713" s="122"/>
      <c r="N713" s="122"/>
      <c r="O713" s="122"/>
      <c r="P713" s="122"/>
      <c r="Q713" s="122"/>
    </row>
    <row r="714" spans="2:17" s="189" customFormat="1" x14ac:dyDescent="0.2">
      <c r="B714" s="71"/>
      <c r="C714" s="71"/>
      <c r="D714" s="71"/>
      <c r="E714" s="71"/>
      <c r="F714" s="71"/>
      <c r="G714" s="71"/>
      <c r="H714" s="71"/>
      <c r="I714" s="71"/>
      <c r="J714" s="123"/>
      <c r="K714" s="122"/>
      <c r="L714" s="122"/>
      <c r="M714" s="122"/>
      <c r="N714" s="122"/>
      <c r="O714" s="122"/>
      <c r="P714" s="122"/>
      <c r="Q714" s="122"/>
    </row>
    <row r="715" spans="2:17" s="189" customFormat="1" x14ac:dyDescent="0.2">
      <c r="B715" s="71"/>
      <c r="C715" s="71"/>
      <c r="D715" s="71"/>
      <c r="E715" s="71"/>
      <c r="F715" s="71"/>
      <c r="G715" s="71"/>
      <c r="H715" s="71"/>
      <c r="I715" s="71"/>
      <c r="J715" s="123"/>
      <c r="K715" s="122"/>
      <c r="L715" s="122"/>
      <c r="M715" s="122"/>
      <c r="N715" s="122"/>
      <c r="O715" s="122"/>
      <c r="P715" s="122"/>
      <c r="Q715" s="122"/>
    </row>
    <row r="716" spans="2:17" s="189" customFormat="1" x14ac:dyDescent="0.2">
      <c r="B716" s="71"/>
      <c r="C716" s="71"/>
      <c r="D716" s="71"/>
      <c r="E716" s="71"/>
      <c r="F716" s="71"/>
      <c r="G716" s="71"/>
      <c r="H716" s="71"/>
      <c r="I716" s="71"/>
      <c r="J716" s="123"/>
      <c r="K716" s="122"/>
      <c r="L716" s="122"/>
      <c r="M716" s="122"/>
      <c r="N716" s="122"/>
      <c r="O716" s="122"/>
      <c r="P716" s="122"/>
      <c r="Q716" s="122"/>
    </row>
    <row r="717" spans="2:17" s="189" customFormat="1" x14ac:dyDescent="0.2">
      <c r="B717" s="71"/>
      <c r="C717" s="71"/>
      <c r="D717" s="71"/>
      <c r="E717" s="71"/>
      <c r="F717" s="71"/>
      <c r="G717" s="71"/>
      <c r="H717" s="71"/>
      <c r="I717" s="71"/>
      <c r="J717" s="123"/>
      <c r="K717" s="122"/>
      <c r="L717" s="122"/>
      <c r="M717" s="122"/>
      <c r="N717" s="122"/>
      <c r="O717" s="122"/>
      <c r="P717" s="122"/>
      <c r="Q717" s="122"/>
    </row>
    <row r="718" spans="2:17" s="189" customFormat="1" x14ac:dyDescent="0.2">
      <c r="B718" s="71"/>
      <c r="C718" s="71"/>
      <c r="D718" s="71"/>
      <c r="E718" s="71"/>
      <c r="F718" s="71"/>
      <c r="G718" s="71"/>
      <c r="H718" s="71"/>
      <c r="I718" s="71"/>
      <c r="J718" s="123"/>
      <c r="K718" s="122"/>
      <c r="L718" s="122"/>
      <c r="M718" s="122"/>
      <c r="N718" s="122"/>
      <c r="O718" s="122"/>
      <c r="P718" s="122"/>
      <c r="Q718" s="122"/>
    </row>
    <row r="719" spans="2:17" s="189" customFormat="1" x14ac:dyDescent="0.2">
      <c r="B719" s="71"/>
      <c r="C719" s="71"/>
      <c r="D719" s="71"/>
      <c r="E719" s="71"/>
      <c r="F719" s="71"/>
      <c r="G719" s="71"/>
      <c r="H719" s="71"/>
      <c r="I719" s="71"/>
      <c r="J719" s="123"/>
      <c r="K719" s="122"/>
      <c r="L719" s="122"/>
      <c r="M719" s="122"/>
      <c r="N719" s="122"/>
      <c r="O719" s="122"/>
      <c r="P719" s="122"/>
      <c r="Q719" s="122"/>
    </row>
    <row r="720" spans="2:17" s="189" customFormat="1" x14ac:dyDescent="0.2">
      <c r="B720" s="71"/>
      <c r="C720" s="71"/>
      <c r="D720" s="71"/>
      <c r="E720" s="71"/>
      <c r="F720" s="71"/>
      <c r="G720" s="71"/>
      <c r="H720" s="71"/>
      <c r="I720" s="71"/>
      <c r="J720" s="123"/>
      <c r="K720" s="122"/>
      <c r="L720" s="122"/>
      <c r="M720" s="122"/>
      <c r="N720" s="122"/>
      <c r="O720" s="122"/>
      <c r="P720" s="122"/>
      <c r="Q720" s="122"/>
    </row>
    <row r="721" spans="2:17" s="189" customFormat="1" x14ac:dyDescent="0.2">
      <c r="B721" s="71"/>
      <c r="C721" s="71"/>
      <c r="D721" s="71"/>
      <c r="E721" s="71"/>
      <c r="F721" s="71"/>
      <c r="G721" s="71"/>
      <c r="H721" s="71"/>
      <c r="I721" s="71"/>
      <c r="J721" s="123"/>
      <c r="K721" s="122"/>
      <c r="L721" s="122"/>
      <c r="M721" s="122"/>
      <c r="N721" s="122"/>
      <c r="O721" s="122"/>
      <c r="P721" s="122"/>
      <c r="Q721" s="122"/>
    </row>
    <row r="722" spans="2:17" s="189" customFormat="1" x14ac:dyDescent="0.2">
      <c r="B722" s="71"/>
      <c r="C722" s="71"/>
      <c r="D722" s="71"/>
      <c r="E722" s="71"/>
      <c r="F722" s="71"/>
      <c r="G722" s="71"/>
      <c r="H722" s="71"/>
      <c r="I722" s="71"/>
      <c r="J722" s="123"/>
      <c r="K722" s="122"/>
      <c r="L722" s="122"/>
      <c r="M722" s="122"/>
      <c r="N722" s="122"/>
      <c r="O722" s="122"/>
      <c r="P722" s="122"/>
      <c r="Q722" s="122"/>
    </row>
    <row r="723" spans="2:17" s="189" customFormat="1" x14ac:dyDescent="0.2">
      <c r="B723" s="71"/>
      <c r="C723" s="71"/>
      <c r="D723" s="71"/>
      <c r="E723" s="71"/>
      <c r="F723" s="71"/>
      <c r="G723" s="71"/>
      <c r="H723" s="71"/>
      <c r="I723" s="71"/>
      <c r="J723" s="123"/>
      <c r="K723" s="122"/>
      <c r="L723" s="122"/>
      <c r="M723" s="122"/>
      <c r="N723" s="122"/>
      <c r="O723" s="122"/>
      <c r="P723" s="122"/>
      <c r="Q723" s="122"/>
    </row>
    <row r="724" spans="2:17" s="189" customFormat="1" x14ac:dyDescent="0.2">
      <c r="B724" s="71"/>
      <c r="C724" s="71"/>
      <c r="D724" s="71"/>
      <c r="E724" s="71"/>
      <c r="F724" s="71"/>
      <c r="G724" s="71"/>
      <c r="H724" s="71"/>
      <c r="I724" s="71"/>
      <c r="J724" s="123"/>
      <c r="K724" s="122"/>
      <c r="L724" s="122"/>
      <c r="M724" s="122"/>
      <c r="N724" s="122"/>
      <c r="O724" s="122"/>
      <c r="P724" s="122"/>
      <c r="Q724" s="122"/>
    </row>
    <row r="725" spans="2:17" s="189" customFormat="1" x14ac:dyDescent="0.2">
      <c r="B725" s="71"/>
      <c r="C725" s="71"/>
      <c r="D725" s="71"/>
      <c r="E725" s="71"/>
      <c r="F725" s="71"/>
      <c r="G725" s="71"/>
      <c r="H725" s="71"/>
      <c r="I725" s="71"/>
      <c r="J725" s="123"/>
      <c r="K725" s="122"/>
      <c r="L725" s="122"/>
      <c r="M725" s="122"/>
      <c r="N725" s="122"/>
      <c r="O725" s="122"/>
      <c r="P725" s="122"/>
      <c r="Q725" s="122"/>
    </row>
    <row r="726" spans="2:17" s="189" customFormat="1" x14ac:dyDescent="0.2">
      <c r="B726" s="71"/>
      <c r="C726" s="71"/>
      <c r="D726" s="71"/>
      <c r="E726" s="71"/>
      <c r="F726" s="71"/>
      <c r="G726" s="71"/>
      <c r="H726" s="71"/>
      <c r="I726" s="71"/>
      <c r="J726" s="123"/>
      <c r="K726" s="122"/>
      <c r="L726" s="122"/>
      <c r="M726" s="122"/>
      <c r="N726" s="122"/>
      <c r="O726" s="122"/>
      <c r="P726" s="122"/>
      <c r="Q726" s="122"/>
    </row>
    <row r="727" spans="2:17" s="189" customFormat="1" x14ac:dyDescent="0.2">
      <c r="B727" s="71"/>
      <c r="C727" s="71"/>
      <c r="D727" s="71"/>
      <c r="E727" s="71"/>
      <c r="F727" s="71"/>
      <c r="G727" s="71"/>
      <c r="H727" s="71"/>
      <c r="I727" s="71"/>
      <c r="J727" s="123"/>
      <c r="K727" s="122"/>
      <c r="L727" s="122"/>
      <c r="M727" s="122"/>
      <c r="N727" s="122"/>
      <c r="O727" s="122"/>
      <c r="P727" s="122"/>
      <c r="Q727" s="122"/>
    </row>
    <row r="728" spans="2:17" s="189" customFormat="1" x14ac:dyDescent="0.2">
      <c r="B728" s="71"/>
      <c r="C728" s="71"/>
      <c r="D728" s="71"/>
      <c r="E728" s="71"/>
      <c r="F728" s="71"/>
      <c r="G728" s="71"/>
      <c r="H728" s="71"/>
      <c r="I728" s="71"/>
      <c r="J728" s="123"/>
      <c r="K728" s="122"/>
      <c r="L728" s="122"/>
      <c r="M728" s="122"/>
      <c r="N728" s="122"/>
      <c r="O728" s="122"/>
      <c r="P728" s="122"/>
      <c r="Q728" s="122"/>
    </row>
    <row r="729" spans="2:17" s="189" customFormat="1" x14ac:dyDescent="0.2">
      <c r="B729" s="71"/>
      <c r="C729" s="71"/>
      <c r="D729" s="71"/>
      <c r="E729" s="71"/>
      <c r="F729" s="71"/>
      <c r="G729" s="71"/>
      <c r="H729" s="71"/>
      <c r="I729" s="71"/>
      <c r="J729" s="123"/>
      <c r="K729" s="122"/>
      <c r="L729" s="122"/>
      <c r="M729" s="122"/>
      <c r="N729" s="122"/>
      <c r="O729" s="122"/>
      <c r="P729" s="122"/>
      <c r="Q729" s="122"/>
    </row>
    <row r="730" spans="2:17" s="189" customFormat="1" x14ac:dyDescent="0.2">
      <c r="B730" s="71"/>
      <c r="C730" s="71"/>
      <c r="D730" s="71"/>
      <c r="E730" s="71"/>
      <c r="F730" s="71"/>
      <c r="G730" s="71"/>
      <c r="H730" s="71"/>
      <c r="I730" s="71"/>
      <c r="J730" s="123"/>
      <c r="K730" s="122"/>
      <c r="L730" s="122"/>
      <c r="M730" s="122"/>
      <c r="N730" s="122"/>
      <c r="O730" s="122"/>
      <c r="P730" s="122"/>
      <c r="Q730" s="122"/>
    </row>
    <row r="731" spans="2:17" s="189" customFormat="1" x14ac:dyDescent="0.2">
      <c r="B731" s="71"/>
      <c r="C731" s="71"/>
      <c r="D731" s="71"/>
      <c r="E731" s="71"/>
      <c r="F731" s="71"/>
      <c r="G731" s="71"/>
      <c r="H731" s="71"/>
      <c r="I731" s="71"/>
      <c r="J731" s="123"/>
      <c r="K731" s="122"/>
      <c r="L731" s="122"/>
      <c r="M731" s="122"/>
      <c r="N731" s="122"/>
      <c r="O731" s="122"/>
      <c r="P731" s="122"/>
      <c r="Q731" s="122"/>
    </row>
    <row r="732" spans="2:17" s="189" customFormat="1" x14ac:dyDescent="0.2">
      <c r="B732" s="71"/>
      <c r="C732" s="71"/>
      <c r="D732" s="71"/>
      <c r="E732" s="71"/>
      <c r="F732" s="71"/>
      <c r="G732" s="71"/>
      <c r="H732" s="71"/>
      <c r="I732" s="71"/>
      <c r="J732" s="123"/>
      <c r="K732" s="122"/>
      <c r="L732" s="122"/>
      <c r="M732" s="122"/>
      <c r="N732" s="122"/>
      <c r="O732" s="122"/>
      <c r="P732" s="122"/>
      <c r="Q732" s="122"/>
    </row>
    <row r="733" spans="2:17" s="189" customFormat="1" x14ac:dyDescent="0.2">
      <c r="B733" s="71"/>
      <c r="C733" s="71"/>
      <c r="D733" s="71"/>
      <c r="E733" s="71"/>
      <c r="F733" s="71"/>
      <c r="G733" s="71"/>
      <c r="H733" s="71"/>
      <c r="I733" s="71"/>
      <c r="J733" s="123"/>
      <c r="K733" s="122"/>
      <c r="L733" s="122"/>
      <c r="M733" s="122"/>
      <c r="N733" s="122"/>
      <c r="O733" s="122"/>
      <c r="P733" s="122"/>
      <c r="Q733" s="122"/>
    </row>
    <row r="734" spans="2:17" s="189" customFormat="1" x14ac:dyDescent="0.2">
      <c r="B734" s="71"/>
      <c r="C734" s="71"/>
      <c r="D734" s="71"/>
      <c r="E734" s="71"/>
      <c r="F734" s="71"/>
      <c r="G734" s="71"/>
      <c r="H734" s="71"/>
      <c r="I734" s="71"/>
      <c r="J734" s="123"/>
      <c r="K734" s="122"/>
      <c r="L734" s="122"/>
      <c r="M734" s="122"/>
      <c r="N734" s="122"/>
      <c r="O734" s="122"/>
      <c r="P734" s="122"/>
      <c r="Q734" s="122"/>
    </row>
    <row r="735" spans="2:17" s="189" customFormat="1" x14ac:dyDescent="0.2">
      <c r="B735" s="71"/>
      <c r="C735" s="71"/>
      <c r="D735" s="71"/>
      <c r="E735" s="71"/>
      <c r="F735" s="71"/>
      <c r="G735" s="71"/>
      <c r="H735" s="71"/>
      <c r="I735" s="71"/>
      <c r="J735" s="123"/>
      <c r="K735" s="122"/>
      <c r="L735" s="122"/>
      <c r="M735" s="122"/>
      <c r="N735" s="122"/>
      <c r="O735" s="122"/>
      <c r="P735" s="122"/>
      <c r="Q735" s="122"/>
    </row>
    <row r="736" spans="2:17" s="189" customFormat="1" x14ac:dyDescent="0.2">
      <c r="B736" s="71"/>
      <c r="C736" s="71"/>
      <c r="D736" s="71"/>
      <c r="E736" s="71"/>
      <c r="F736" s="71"/>
      <c r="G736" s="71"/>
      <c r="H736" s="71"/>
      <c r="I736" s="71"/>
      <c r="J736" s="123"/>
      <c r="K736" s="122"/>
      <c r="L736" s="122"/>
      <c r="M736" s="122"/>
      <c r="N736" s="122"/>
      <c r="O736" s="122"/>
      <c r="P736" s="122"/>
      <c r="Q736" s="122"/>
    </row>
    <row r="737" spans="2:17" s="189" customFormat="1" x14ac:dyDescent="0.2">
      <c r="B737" s="71"/>
      <c r="C737" s="71"/>
      <c r="D737" s="71"/>
      <c r="E737" s="71"/>
      <c r="F737" s="71"/>
      <c r="G737" s="71"/>
      <c r="H737" s="71"/>
      <c r="I737" s="71"/>
      <c r="J737" s="123"/>
      <c r="K737" s="122"/>
      <c r="L737" s="122"/>
      <c r="M737" s="122"/>
      <c r="N737" s="122"/>
      <c r="O737" s="122"/>
      <c r="P737" s="122"/>
      <c r="Q737" s="122"/>
    </row>
    <row r="738" spans="2:17" s="189" customFormat="1" x14ac:dyDescent="0.2">
      <c r="B738" s="71"/>
      <c r="C738" s="71"/>
      <c r="D738" s="71"/>
      <c r="E738" s="71"/>
      <c r="F738" s="71"/>
      <c r="G738" s="71"/>
      <c r="H738" s="71"/>
      <c r="I738" s="71"/>
      <c r="J738" s="123"/>
      <c r="K738" s="122"/>
      <c r="L738" s="122"/>
      <c r="M738" s="122"/>
      <c r="N738" s="122"/>
      <c r="O738" s="122"/>
      <c r="P738" s="122"/>
      <c r="Q738" s="122"/>
    </row>
    <row r="739" spans="2:17" s="189" customFormat="1" x14ac:dyDescent="0.2">
      <c r="B739" s="71"/>
      <c r="C739" s="71"/>
      <c r="D739" s="71"/>
      <c r="E739" s="71"/>
      <c r="F739" s="71"/>
      <c r="G739" s="71"/>
      <c r="H739" s="71"/>
      <c r="I739" s="71"/>
      <c r="J739" s="123"/>
      <c r="K739" s="122"/>
      <c r="L739" s="122"/>
      <c r="M739" s="122"/>
      <c r="N739" s="122"/>
      <c r="O739" s="122"/>
      <c r="P739" s="122"/>
      <c r="Q739" s="122"/>
    </row>
    <row r="740" spans="2:17" s="189" customFormat="1" x14ac:dyDescent="0.2">
      <c r="B740" s="71"/>
      <c r="C740" s="71"/>
      <c r="D740" s="71"/>
      <c r="E740" s="71"/>
      <c r="F740" s="71"/>
      <c r="G740" s="71"/>
      <c r="H740" s="71"/>
      <c r="I740" s="71"/>
      <c r="J740" s="123"/>
      <c r="K740" s="122"/>
      <c r="L740" s="122"/>
      <c r="M740" s="122"/>
      <c r="N740" s="122"/>
      <c r="O740" s="122"/>
      <c r="P740" s="122"/>
      <c r="Q740" s="122"/>
    </row>
    <row r="741" spans="2:17" s="189" customFormat="1" x14ac:dyDescent="0.2">
      <c r="B741" s="71"/>
      <c r="C741" s="71"/>
      <c r="D741" s="71"/>
      <c r="E741" s="71"/>
      <c r="F741" s="71"/>
      <c r="G741" s="71"/>
      <c r="H741" s="71"/>
      <c r="I741" s="71"/>
      <c r="J741" s="123"/>
      <c r="K741" s="122"/>
      <c r="L741" s="122"/>
      <c r="M741" s="122"/>
      <c r="N741" s="122"/>
      <c r="O741" s="122"/>
      <c r="P741" s="122"/>
      <c r="Q741" s="122"/>
    </row>
    <row r="742" spans="2:17" s="189" customFormat="1" x14ac:dyDescent="0.2">
      <c r="B742" s="71"/>
      <c r="C742" s="71"/>
      <c r="D742" s="71"/>
      <c r="E742" s="71"/>
      <c r="F742" s="71"/>
      <c r="G742" s="71"/>
      <c r="H742" s="71"/>
      <c r="I742" s="71"/>
      <c r="J742" s="123"/>
      <c r="K742" s="122"/>
      <c r="L742" s="122"/>
      <c r="M742" s="122"/>
      <c r="N742" s="122"/>
      <c r="O742" s="122"/>
      <c r="P742" s="122"/>
      <c r="Q742" s="122"/>
    </row>
    <row r="743" spans="2:17" s="189" customFormat="1" x14ac:dyDescent="0.2">
      <c r="B743" s="71"/>
      <c r="C743" s="71"/>
      <c r="D743" s="71"/>
      <c r="E743" s="71"/>
      <c r="F743" s="71"/>
      <c r="G743" s="71"/>
      <c r="H743" s="71"/>
      <c r="I743" s="71"/>
      <c r="J743" s="123"/>
      <c r="K743" s="122"/>
      <c r="L743" s="122"/>
      <c r="M743" s="122"/>
      <c r="N743" s="122"/>
      <c r="O743" s="122"/>
      <c r="P743" s="122"/>
      <c r="Q743" s="122"/>
    </row>
    <row r="744" spans="2:17" s="189" customFormat="1" x14ac:dyDescent="0.2">
      <c r="B744" s="71"/>
      <c r="C744" s="71"/>
      <c r="D744" s="71"/>
      <c r="E744" s="71"/>
      <c r="F744" s="71"/>
      <c r="G744" s="71"/>
      <c r="H744" s="71"/>
      <c r="I744" s="71"/>
      <c r="J744" s="123"/>
      <c r="K744" s="122"/>
      <c r="L744" s="122"/>
      <c r="M744" s="122"/>
      <c r="N744" s="122"/>
      <c r="O744" s="122"/>
      <c r="P744" s="122"/>
      <c r="Q744" s="122"/>
    </row>
    <row r="745" spans="2:17" s="189" customFormat="1" x14ac:dyDescent="0.2">
      <c r="B745" s="71"/>
      <c r="C745" s="71"/>
      <c r="D745" s="71"/>
      <c r="E745" s="71"/>
      <c r="F745" s="71"/>
      <c r="G745" s="71"/>
      <c r="H745" s="71"/>
      <c r="I745" s="71"/>
      <c r="J745" s="123"/>
      <c r="K745" s="122"/>
      <c r="L745" s="122"/>
      <c r="M745" s="122"/>
      <c r="N745" s="122"/>
      <c r="O745" s="122"/>
      <c r="P745" s="122"/>
      <c r="Q745" s="122"/>
    </row>
    <row r="746" spans="2:17" s="189" customFormat="1" x14ac:dyDescent="0.2">
      <c r="B746" s="71"/>
      <c r="C746" s="71"/>
      <c r="D746" s="71"/>
      <c r="E746" s="71"/>
      <c r="F746" s="71"/>
      <c r="G746" s="71"/>
      <c r="H746" s="71"/>
      <c r="I746" s="71"/>
      <c r="J746" s="123"/>
      <c r="K746" s="122"/>
      <c r="L746" s="122"/>
      <c r="M746" s="122"/>
      <c r="N746" s="122"/>
      <c r="O746" s="122"/>
      <c r="P746" s="122"/>
      <c r="Q746" s="122"/>
    </row>
    <row r="747" spans="2:17" s="189" customFormat="1" x14ac:dyDescent="0.2">
      <c r="B747" s="71"/>
      <c r="C747" s="71"/>
      <c r="D747" s="71"/>
      <c r="E747" s="71"/>
      <c r="F747" s="71"/>
      <c r="G747" s="71"/>
      <c r="H747" s="71"/>
      <c r="I747" s="71"/>
      <c r="J747" s="123"/>
      <c r="K747" s="122"/>
      <c r="L747" s="122"/>
      <c r="M747" s="122"/>
      <c r="N747" s="122"/>
      <c r="O747" s="122"/>
      <c r="P747" s="122"/>
      <c r="Q747" s="122"/>
    </row>
    <row r="748" spans="2:17" s="189" customFormat="1" x14ac:dyDescent="0.2">
      <c r="B748" s="71"/>
      <c r="C748" s="71"/>
      <c r="D748" s="71"/>
      <c r="E748" s="71"/>
      <c r="F748" s="71"/>
      <c r="G748" s="71"/>
      <c r="H748" s="71"/>
      <c r="I748" s="71"/>
      <c r="J748" s="123"/>
      <c r="K748" s="122"/>
      <c r="L748" s="122"/>
      <c r="M748" s="122"/>
      <c r="N748" s="122"/>
      <c r="O748" s="122"/>
      <c r="P748" s="122"/>
      <c r="Q748" s="122"/>
    </row>
    <row r="749" spans="2:17" s="189" customFormat="1" x14ac:dyDescent="0.2">
      <c r="B749" s="71"/>
      <c r="C749" s="71"/>
      <c r="D749" s="71"/>
      <c r="E749" s="71"/>
      <c r="F749" s="71"/>
      <c r="G749" s="71"/>
      <c r="H749" s="71"/>
      <c r="I749" s="71"/>
      <c r="J749" s="123"/>
      <c r="K749" s="122"/>
      <c r="L749" s="122"/>
      <c r="M749" s="122"/>
      <c r="N749" s="122"/>
      <c r="O749" s="122"/>
      <c r="P749" s="122"/>
      <c r="Q749" s="122"/>
    </row>
    <row r="750" spans="2:17" s="189" customFormat="1" x14ac:dyDescent="0.2">
      <c r="B750" s="71"/>
      <c r="C750" s="71"/>
      <c r="D750" s="71"/>
      <c r="E750" s="71"/>
      <c r="F750" s="71"/>
      <c r="G750" s="71"/>
      <c r="H750" s="71"/>
      <c r="I750" s="71"/>
      <c r="J750" s="123"/>
      <c r="K750" s="122"/>
      <c r="L750" s="122"/>
      <c r="M750" s="122"/>
      <c r="N750" s="122"/>
      <c r="O750" s="122"/>
      <c r="P750" s="122"/>
      <c r="Q750" s="122"/>
    </row>
    <row r="751" spans="2:17" s="189" customFormat="1" x14ac:dyDescent="0.2">
      <c r="B751" s="71"/>
      <c r="C751" s="71"/>
      <c r="D751" s="71"/>
      <c r="E751" s="71"/>
      <c r="F751" s="71"/>
      <c r="G751" s="71"/>
      <c r="H751" s="71"/>
      <c r="I751" s="71"/>
      <c r="J751" s="123"/>
      <c r="K751" s="122"/>
      <c r="L751" s="122"/>
      <c r="M751" s="122"/>
      <c r="N751" s="122"/>
      <c r="O751" s="122"/>
      <c r="P751" s="122"/>
      <c r="Q751" s="122"/>
    </row>
    <row r="752" spans="2:17" s="189" customFormat="1" x14ac:dyDescent="0.2">
      <c r="B752" s="71"/>
      <c r="C752" s="71"/>
      <c r="D752" s="71"/>
      <c r="E752" s="71"/>
      <c r="F752" s="71"/>
      <c r="G752" s="71"/>
      <c r="H752" s="71"/>
      <c r="I752" s="71"/>
      <c r="J752" s="123"/>
      <c r="K752" s="122"/>
      <c r="L752" s="122"/>
      <c r="M752" s="122"/>
      <c r="N752" s="122"/>
      <c r="O752" s="122"/>
      <c r="P752" s="122"/>
      <c r="Q752" s="122"/>
    </row>
    <row r="753" spans="2:17" s="189" customFormat="1" x14ac:dyDescent="0.2">
      <c r="B753" s="71"/>
      <c r="C753" s="71"/>
      <c r="D753" s="71"/>
      <c r="E753" s="71"/>
      <c r="F753" s="71"/>
      <c r="G753" s="71"/>
      <c r="H753" s="71"/>
      <c r="I753" s="71"/>
      <c r="J753" s="123"/>
      <c r="K753" s="122"/>
      <c r="L753" s="122"/>
      <c r="M753" s="122"/>
      <c r="N753" s="122"/>
      <c r="O753" s="122"/>
      <c r="P753" s="122"/>
      <c r="Q753" s="122"/>
    </row>
    <row r="754" spans="2:17" s="189" customFormat="1" x14ac:dyDescent="0.2">
      <c r="B754" s="71"/>
      <c r="C754" s="71"/>
      <c r="D754" s="71"/>
      <c r="E754" s="71"/>
      <c r="F754" s="71"/>
      <c r="G754" s="71"/>
      <c r="H754" s="71"/>
      <c r="I754" s="71"/>
      <c r="J754" s="123"/>
      <c r="K754" s="122"/>
      <c r="L754" s="122"/>
      <c r="M754" s="122"/>
      <c r="N754" s="122"/>
      <c r="O754" s="122"/>
      <c r="P754" s="122"/>
      <c r="Q754" s="122"/>
    </row>
    <row r="755" spans="2:17" s="189" customFormat="1" x14ac:dyDescent="0.2">
      <c r="B755" s="71"/>
      <c r="C755" s="71"/>
      <c r="D755" s="71"/>
      <c r="E755" s="71"/>
      <c r="F755" s="71"/>
      <c r="G755" s="71"/>
      <c r="H755" s="71"/>
      <c r="I755" s="71"/>
      <c r="J755" s="123"/>
      <c r="K755" s="122"/>
      <c r="L755" s="122"/>
      <c r="M755" s="122"/>
      <c r="N755" s="122"/>
      <c r="O755" s="122"/>
      <c r="P755" s="122"/>
      <c r="Q755" s="122"/>
    </row>
    <row r="756" spans="2:17" s="189" customFormat="1" x14ac:dyDescent="0.2">
      <c r="B756" s="71"/>
      <c r="C756" s="71"/>
      <c r="D756" s="71"/>
      <c r="E756" s="71"/>
      <c r="F756" s="71"/>
      <c r="G756" s="71"/>
      <c r="H756" s="71"/>
      <c r="I756" s="71"/>
      <c r="J756" s="123"/>
      <c r="K756" s="122"/>
      <c r="L756" s="122"/>
      <c r="M756" s="122"/>
      <c r="N756" s="122"/>
      <c r="O756" s="122"/>
      <c r="P756" s="122"/>
      <c r="Q756" s="122"/>
    </row>
    <row r="757" spans="2:17" s="189" customFormat="1" x14ac:dyDescent="0.2">
      <c r="B757" s="71"/>
      <c r="C757" s="71"/>
      <c r="D757" s="71"/>
      <c r="E757" s="71"/>
      <c r="F757" s="71"/>
      <c r="G757" s="71"/>
      <c r="H757" s="71"/>
      <c r="I757" s="71"/>
      <c r="J757" s="123"/>
      <c r="K757" s="122"/>
      <c r="L757" s="122"/>
      <c r="M757" s="122"/>
      <c r="N757" s="122"/>
      <c r="O757" s="122"/>
      <c r="P757" s="122"/>
      <c r="Q757" s="122"/>
    </row>
    <row r="758" spans="2:17" s="189" customFormat="1" x14ac:dyDescent="0.2">
      <c r="B758" s="71"/>
      <c r="C758" s="71"/>
      <c r="D758" s="71"/>
      <c r="E758" s="71"/>
      <c r="F758" s="71"/>
      <c r="G758" s="71"/>
      <c r="H758" s="71"/>
      <c r="I758" s="71"/>
      <c r="J758" s="123"/>
      <c r="K758" s="122"/>
      <c r="L758" s="122"/>
      <c r="M758" s="122"/>
      <c r="N758" s="122"/>
      <c r="O758" s="122"/>
      <c r="P758" s="122"/>
      <c r="Q758" s="122"/>
    </row>
    <row r="759" spans="2:17" s="189" customFormat="1" x14ac:dyDescent="0.2">
      <c r="B759" s="71"/>
      <c r="C759" s="71"/>
      <c r="D759" s="71"/>
      <c r="E759" s="71"/>
      <c r="F759" s="71"/>
      <c r="G759" s="71"/>
      <c r="H759" s="71"/>
      <c r="I759" s="71"/>
      <c r="J759" s="123"/>
      <c r="K759" s="122"/>
      <c r="L759" s="122"/>
      <c r="M759" s="122"/>
      <c r="N759" s="122"/>
      <c r="O759" s="122"/>
      <c r="P759" s="122"/>
      <c r="Q759" s="122"/>
    </row>
    <row r="760" spans="2:17" s="189" customFormat="1" x14ac:dyDescent="0.2">
      <c r="B760" s="71"/>
      <c r="C760" s="71"/>
      <c r="D760" s="71"/>
      <c r="E760" s="71"/>
      <c r="F760" s="71"/>
      <c r="G760" s="71"/>
      <c r="H760" s="71"/>
      <c r="I760" s="71"/>
      <c r="J760" s="123"/>
      <c r="K760" s="122"/>
      <c r="L760" s="122"/>
      <c r="M760" s="122"/>
      <c r="N760" s="122"/>
      <c r="O760" s="122"/>
      <c r="P760" s="122"/>
      <c r="Q760" s="122"/>
    </row>
    <row r="761" spans="2:17" s="189" customFormat="1" x14ac:dyDescent="0.2">
      <c r="B761" s="71"/>
      <c r="C761" s="71"/>
      <c r="D761" s="71"/>
      <c r="E761" s="71"/>
      <c r="F761" s="71"/>
      <c r="G761" s="71"/>
      <c r="H761" s="71"/>
      <c r="I761" s="71"/>
      <c r="J761" s="123"/>
      <c r="K761" s="122"/>
      <c r="L761" s="122"/>
      <c r="M761" s="122"/>
      <c r="N761" s="122"/>
      <c r="O761" s="122"/>
      <c r="P761" s="122"/>
      <c r="Q761" s="122"/>
    </row>
    <row r="762" spans="2:17" s="189" customFormat="1" x14ac:dyDescent="0.2">
      <c r="B762" s="71"/>
      <c r="C762" s="71"/>
      <c r="D762" s="71"/>
      <c r="E762" s="71"/>
      <c r="F762" s="71"/>
      <c r="G762" s="71"/>
      <c r="H762" s="71"/>
      <c r="I762" s="71"/>
      <c r="J762" s="123"/>
      <c r="K762" s="122"/>
      <c r="L762" s="122"/>
      <c r="M762" s="122"/>
      <c r="N762" s="122"/>
      <c r="O762" s="122"/>
      <c r="P762" s="122"/>
      <c r="Q762" s="122"/>
    </row>
    <row r="763" spans="2:17" s="189" customFormat="1" x14ac:dyDescent="0.2">
      <c r="B763" s="71"/>
      <c r="C763" s="71"/>
      <c r="D763" s="71"/>
      <c r="E763" s="71"/>
      <c r="F763" s="71"/>
      <c r="G763" s="71"/>
      <c r="H763" s="71"/>
      <c r="I763" s="71"/>
      <c r="J763" s="123"/>
      <c r="K763" s="122"/>
      <c r="L763" s="122"/>
      <c r="M763" s="122"/>
      <c r="N763" s="122"/>
      <c r="O763" s="122"/>
      <c r="P763" s="122"/>
      <c r="Q763" s="122"/>
    </row>
    <row r="764" spans="2:17" s="189" customFormat="1" x14ac:dyDescent="0.2">
      <c r="B764" s="71"/>
      <c r="C764" s="71"/>
      <c r="D764" s="71"/>
      <c r="E764" s="71"/>
      <c r="F764" s="71"/>
      <c r="G764" s="71"/>
      <c r="H764" s="71"/>
      <c r="I764" s="71"/>
      <c r="J764" s="123"/>
      <c r="K764" s="122"/>
      <c r="L764" s="122"/>
      <c r="M764" s="122"/>
      <c r="N764" s="122"/>
      <c r="O764" s="122"/>
      <c r="P764" s="122"/>
      <c r="Q764" s="122"/>
    </row>
    <row r="765" spans="2:17" s="189" customFormat="1" x14ac:dyDescent="0.2">
      <c r="B765" s="71"/>
      <c r="C765" s="71"/>
      <c r="D765" s="71"/>
      <c r="E765" s="71"/>
      <c r="F765" s="71"/>
      <c r="G765" s="71"/>
      <c r="H765" s="71"/>
      <c r="I765" s="71"/>
      <c r="J765" s="123"/>
      <c r="K765" s="122"/>
      <c r="L765" s="122"/>
      <c r="M765" s="122"/>
      <c r="N765" s="122"/>
      <c r="O765" s="122"/>
      <c r="P765" s="122"/>
      <c r="Q765" s="122"/>
    </row>
    <row r="766" spans="2:17" s="189" customFormat="1" x14ac:dyDescent="0.2">
      <c r="B766" s="71"/>
      <c r="C766" s="71"/>
      <c r="D766" s="71"/>
      <c r="E766" s="71"/>
      <c r="F766" s="71"/>
      <c r="G766" s="71"/>
      <c r="H766" s="71"/>
      <c r="I766" s="71"/>
      <c r="J766" s="123"/>
      <c r="K766" s="122"/>
      <c r="L766" s="122"/>
      <c r="M766" s="122"/>
      <c r="N766" s="122"/>
      <c r="O766" s="122"/>
      <c r="P766" s="122"/>
      <c r="Q766" s="122"/>
    </row>
    <row r="767" spans="2:17" s="189" customFormat="1" x14ac:dyDescent="0.2">
      <c r="B767" s="71"/>
      <c r="C767" s="71"/>
      <c r="D767" s="71"/>
      <c r="E767" s="71"/>
      <c r="F767" s="71"/>
      <c r="G767" s="71"/>
      <c r="H767" s="71"/>
      <c r="I767" s="71"/>
      <c r="J767" s="123"/>
      <c r="K767" s="122"/>
      <c r="L767" s="122"/>
      <c r="M767" s="122"/>
      <c r="N767" s="122"/>
      <c r="O767" s="122"/>
      <c r="P767" s="122"/>
      <c r="Q767" s="122"/>
    </row>
    <row r="768" spans="2:17" s="189" customFormat="1" x14ac:dyDescent="0.2">
      <c r="B768" s="71"/>
      <c r="C768" s="71"/>
      <c r="D768" s="71"/>
      <c r="E768" s="71"/>
      <c r="F768" s="71"/>
      <c r="G768" s="71"/>
      <c r="H768" s="71"/>
      <c r="I768" s="71"/>
      <c r="J768" s="123"/>
      <c r="K768" s="122"/>
      <c r="L768" s="122"/>
      <c r="M768" s="122"/>
      <c r="N768" s="122"/>
      <c r="O768" s="122"/>
      <c r="P768" s="122"/>
      <c r="Q768" s="122"/>
    </row>
    <row r="769" spans="2:17" s="189" customFormat="1" x14ac:dyDescent="0.2">
      <c r="B769" s="71"/>
      <c r="C769" s="71"/>
      <c r="D769" s="71"/>
      <c r="E769" s="71"/>
      <c r="F769" s="71"/>
      <c r="G769" s="71"/>
      <c r="H769" s="71"/>
      <c r="I769" s="71"/>
      <c r="J769" s="123"/>
      <c r="K769" s="122"/>
      <c r="L769" s="122"/>
      <c r="M769" s="122"/>
      <c r="N769" s="122"/>
      <c r="O769" s="122"/>
      <c r="P769" s="122"/>
      <c r="Q769" s="122"/>
    </row>
    <row r="770" spans="2:17" s="189" customFormat="1" x14ac:dyDescent="0.2">
      <c r="B770" s="71"/>
      <c r="C770" s="71"/>
      <c r="D770" s="71"/>
      <c r="E770" s="71"/>
      <c r="F770" s="71"/>
      <c r="G770" s="71"/>
      <c r="H770" s="71"/>
      <c r="I770" s="71"/>
      <c r="J770" s="123"/>
      <c r="K770" s="122"/>
      <c r="L770" s="122"/>
      <c r="M770" s="122"/>
      <c r="N770" s="122"/>
      <c r="O770" s="122"/>
      <c r="P770" s="122"/>
      <c r="Q770" s="122"/>
    </row>
    <row r="771" spans="2:17" s="189" customFormat="1" x14ac:dyDescent="0.2">
      <c r="B771" s="71"/>
      <c r="C771" s="71"/>
      <c r="D771" s="71"/>
      <c r="E771" s="71"/>
      <c r="F771" s="71"/>
      <c r="G771" s="71"/>
      <c r="H771" s="71"/>
      <c r="I771" s="71"/>
      <c r="J771" s="123"/>
      <c r="K771" s="122"/>
      <c r="L771" s="122"/>
      <c r="M771" s="122"/>
      <c r="N771" s="122"/>
      <c r="O771" s="122"/>
      <c r="P771" s="122"/>
      <c r="Q771" s="122"/>
    </row>
    <row r="772" spans="2:17" s="189" customFormat="1" x14ac:dyDescent="0.2">
      <c r="B772" s="71"/>
      <c r="C772" s="71"/>
      <c r="D772" s="71"/>
      <c r="E772" s="71"/>
      <c r="F772" s="71"/>
      <c r="G772" s="71"/>
      <c r="H772" s="71"/>
      <c r="I772" s="71"/>
      <c r="J772" s="123"/>
      <c r="K772" s="122"/>
      <c r="L772" s="122"/>
      <c r="M772" s="122"/>
      <c r="N772" s="122"/>
      <c r="O772" s="122"/>
      <c r="P772" s="122"/>
      <c r="Q772" s="122"/>
    </row>
    <row r="773" spans="2:17" s="189" customFormat="1" x14ac:dyDescent="0.2">
      <c r="B773" s="71"/>
      <c r="C773" s="71"/>
      <c r="D773" s="71"/>
      <c r="E773" s="71"/>
      <c r="F773" s="71"/>
      <c r="G773" s="71"/>
      <c r="H773" s="71"/>
      <c r="I773" s="71"/>
      <c r="J773" s="123"/>
      <c r="K773" s="122"/>
      <c r="L773" s="122"/>
      <c r="M773" s="122"/>
      <c r="N773" s="122"/>
      <c r="O773" s="122"/>
      <c r="P773" s="122"/>
      <c r="Q773" s="122"/>
    </row>
    <row r="774" spans="2:17" s="189" customFormat="1" x14ac:dyDescent="0.2">
      <c r="B774" s="71"/>
      <c r="C774" s="71"/>
      <c r="D774" s="71"/>
      <c r="E774" s="71"/>
      <c r="F774" s="71"/>
      <c r="G774" s="71"/>
      <c r="H774" s="71"/>
      <c r="I774" s="71"/>
      <c r="J774" s="123"/>
      <c r="K774" s="122"/>
      <c r="L774" s="122"/>
      <c r="M774" s="122"/>
      <c r="N774" s="122"/>
      <c r="O774" s="122"/>
      <c r="P774" s="122"/>
      <c r="Q774" s="122"/>
    </row>
    <row r="775" spans="2:17" s="189" customFormat="1" x14ac:dyDescent="0.2">
      <c r="B775" s="71"/>
      <c r="C775" s="71"/>
      <c r="D775" s="71"/>
      <c r="E775" s="71"/>
      <c r="F775" s="71"/>
      <c r="G775" s="71"/>
      <c r="H775" s="71"/>
      <c r="I775" s="71"/>
      <c r="J775" s="123"/>
      <c r="K775" s="122"/>
      <c r="L775" s="122"/>
      <c r="M775" s="122"/>
      <c r="N775" s="122"/>
      <c r="O775" s="122"/>
      <c r="P775" s="122"/>
      <c r="Q775" s="122"/>
    </row>
    <row r="776" spans="2:17" s="189" customFormat="1" x14ac:dyDescent="0.2">
      <c r="B776" s="71"/>
      <c r="C776" s="71"/>
      <c r="D776" s="71"/>
      <c r="E776" s="71"/>
      <c r="F776" s="71"/>
      <c r="G776" s="71"/>
      <c r="H776" s="71"/>
      <c r="I776" s="71"/>
      <c r="J776" s="123"/>
      <c r="K776" s="122"/>
      <c r="L776" s="122"/>
      <c r="M776" s="122"/>
      <c r="N776" s="122"/>
      <c r="O776" s="122"/>
      <c r="P776" s="122"/>
      <c r="Q776" s="122"/>
    </row>
    <row r="777" spans="2:17" s="189" customFormat="1" x14ac:dyDescent="0.2">
      <c r="B777" s="71"/>
      <c r="C777" s="71"/>
      <c r="D777" s="71"/>
      <c r="E777" s="71"/>
      <c r="F777" s="71"/>
      <c r="G777" s="71"/>
      <c r="H777" s="71"/>
      <c r="I777" s="71"/>
      <c r="J777" s="123"/>
      <c r="K777" s="122"/>
      <c r="L777" s="122"/>
      <c r="M777" s="122"/>
      <c r="N777" s="122"/>
      <c r="O777" s="122"/>
      <c r="P777" s="122"/>
      <c r="Q777" s="122"/>
    </row>
    <row r="778" spans="2:17" s="189" customFormat="1" x14ac:dyDescent="0.2">
      <c r="B778" s="71"/>
      <c r="C778" s="71"/>
      <c r="D778" s="71"/>
      <c r="E778" s="71"/>
      <c r="F778" s="71"/>
      <c r="G778" s="71"/>
      <c r="H778" s="71"/>
      <c r="I778" s="71"/>
      <c r="J778" s="123"/>
      <c r="K778" s="122"/>
      <c r="L778" s="122"/>
      <c r="M778" s="122"/>
      <c r="N778" s="122"/>
      <c r="O778" s="122"/>
      <c r="P778" s="122"/>
      <c r="Q778" s="122"/>
    </row>
    <row r="779" spans="2:17" s="189" customFormat="1" x14ac:dyDescent="0.2">
      <c r="B779" s="71"/>
      <c r="C779" s="71"/>
      <c r="D779" s="71"/>
      <c r="E779" s="71"/>
      <c r="F779" s="71"/>
      <c r="G779" s="71"/>
      <c r="H779" s="71"/>
      <c r="I779" s="71"/>
      <c r="J779" s="123"/>
      <c r="K779" s="122"/>
      <c r="L779" s="122"/>
      <c r="M779" s="122"/>
      <c r="N779" s="122"/>
      <c r="O779" s="122"/>
      <c r="P779" s="122"/>
      <c r="Q779" s="122"/>
    </row>
    <row r="780" spans="2:17" s="189" customFormat="1" x14ac:dyDescent="0.2">
      <c r="B780" s="71"/>
      <c r="C780" s="71"/>
      <c r="D780" s="71"/>
      <c r="E780" s="71"/>
      <c r="F780" s="71"/>
      <c r="G780" s="71"/>
      <c r="H780" s="71"/>
      <c r="I780" s="71"/>
      <c r="J780" s="123"/>
      <c r="K780" s="122"/>
      <c r="L780" s="122"/>
      <c r="M780" s="122"/>
      <c r="N780" s="122"/>
      <c r="O780" s="122"/>
      <c r="P780" s="122"/>
      <c r="Q780" s="122"/>
    </row>
    <row r="781" spans="2:17" s="189" customFormat="1" x14ac:dyDescent="0.2">
      <c r="B781" s="71"/>
      <c r="C781" s="71"/>
      <c r="D781" s="71"/>
      <c r="E781" s="71"/>
      <c r="F781" s="71"/>
      <c r="G781" s="71"/>
      <c r="H781" s="71"/>
      <c r="I781" s="71"/>
      <c r="J781" s="123"/>
      <c r="K781" s="122"/>
      <c r="L781" s="122"/>
      <c r="M781" s="122"/>
      <c r="N781" s="122"/>
      <c r="O781" s="122"/>
      <c r="P781" s="122"/>
      <c r="Q781" s="122"/>
    </row>
    <row r="782" spans="2:17" s="189" customFormat="1" x14ac:dyDescent="0.2">
      <c r="B782" s="71"/>
      <c r="C782" s="71"/>
      <c r="D782" s="71"/>
      <c r="E782" s="71"/>
      <c r="F782" s="71"/>
      <c r="G782" s="71"/>
      <c r="H782" s="71"/>
      <c r="I782" s="71"/>
      <c r="J782" s="123"/>
      <c r="K782" s="122"/>
      <c r="L782" s="122"/>
      <c r="M782" s="122"/>
      <c r="N782" s="122"/>
      <c r="O782" s="122"/>
      <c r="P782" s="122"/>
      <c r="Q782" s="122"/>
    </row>
    <row r="783" spans="2:17" s="189" customFormat="1" x14ac:dyDescent="0.2">
      <c r="B783" s="71"/>
      <c r="C783" s="71"/>
      <c r="D783" s="71"/>
      <c r="E783" s="71"/>
      <c r="F783" s="71"/>
      <c r="G783" s="71"/>
      <c r="H783" s="71"/>
      <c r="I783" s="71"/>
      <c r="J783" s="123"/>
      <c r="K783" s="122"/>
      <c r="L783" s="122"/>
      <c r="M783" s="122"/>
      <c r="N783" s="122"/>
      <c r="O783" s="122"/>
      <c r="P783" s="122"/>
      <c r="Q783" s="122"/>
    </row>
    <row r="784" spans="2:17" s="189" customFormat="1" x14ac:dyDescent="0.2">
      <c r="B784" s="71"/>
      <c r="C784" s="71"/>
      <c r="D784" s="71"/>
      <c r="E784" s="71"/>
      <c r="F784" s="71"/>
      <c r="G784" s="71"/>
      <c r="H784" s="71"/>
      <c r="I784" s="71"/>
      <c r="J784" s="123"/>
      <c r="K784" s="122"/>
      <c r="L784" s="122"/>
      <c r="M784" s="122"/>
      <c r="N784" s="122"/>
      <c r="O784" s="122"/>
      <c r="P784" s="122"/>
      <c r="Q784" s="122"/>
    </row>
    <row r="785" spans="2:17" s="189" customFormat="1" x14ac:dyDescent="0.2">
      <c r="B785" s="71"/>
      <c r="C785" s="71"/>
      <c r="D785" s="71"/>
      <c r="E785" s="71"/>
      <c r="F785" s="71"/>
      <c r="G785" s="71"/>
      <c r="H785" s="71"/>
      <c r="I785" s="71"/>
      <c r="J785" s="123"/>
      <c r="K785" s="122"/>
      <c r="L785" s="122"/>
      <c r="M785" s="122"/>
      <c r="N785" s="122"/>
      <c r="O785" s="122"/>
      <c r="P785" s="122"/>
      <c r="Q785" s="122"/>
    </row>
    <row r="786" spans="2:17" s="189" customFormat="1" x14ac:dyDescent="0.2">
      <c r="B786" s="71"/>
      <c r="C786" s="71"/>
      <c r="D786" s="71"/>
      <c r="E786" s="71"/>
      <c r="F786" s="71"/>
      <c r="G786" s="71"/>
      <c r="H786" s="71"/>
      <c r="I786" s="71"/>
      <c r="J786" s="123"/>
      <c r="K786" s="122"/>
      <c r="L786" s="122"/>
      <c r="M786" s="122"/>
      <c r="N786" s="122"/>
      <c r="O786" s="122"/>
      <c r="P786" s="122"/>
      <c r="Q786" s="122"/>
    </row>
    <row r="787" spans="2:17" s="189" customFormat="1" x14ac:dyDescent="0.2">
      <c r="B787" s="71"/>
      <c r="C787" s="71"/>
      <c r="D787" s="71"/>
      <c r="E787" s="71"/>
      <c r="F787" s="71"/>
      <c r="G787" s="71"/>
      <c r="H787" s="71"/>
      <c r="I787" s="71"/>
      <c r="J787" s="123"/>
      <c r="K787" s="122"/>
      <c r="L787" s="122"/>
      <c r="M787" s="122"/>
      <c r="N787" s="122"/>
      <c r="O787" s="122"/>
      <c r="P787" s="122"/>
      <c r="Q787" s="122"/>
    </row>
    <row r="788" spans="2:17" s="189" customFormat="1" x14ac:dyDescent="0.2">
      <c r="B788" s="71"/>
      <c r="C788" s="71"/>
      <c r="D788" s="71"/>
      <c r="E788" s="71"/>
      <c r="F788" s="71"/>
      <c r="G788" s="71"/>
      <c r="H788" s="71"/>
      <c r="I788" s="71"/>
      <c r="J788" s="123"/>
      <c r="K788" s="122"/>
      <c r="L788" s="122"/>
      <c r="M788" s="122"/>
      <c r="N788" s="122"/>
      <c r="O788" s="122"/>
      <c r="P788" s="122"/>
      <c r="Q788" s="122"/>
    </row>
    <row r="789" spans="2:17" s="189" customFormat="1" x14ac:dyDescent="0.2">
      <c r="B789" s="71"/>
      <c r="C789" s="71"/>
      <c r="D789" s="71"/>
      <c r="E789" s="71"/>
      <c r="F789" s="71"/>
      <c r="G789" s="71"/>
      <c r="H789" s="71"/>
      <c r="I789" s="71"/>
      <c r="J789" s="123"/>
      <c r="K789" s="122"/>
      <c r="L789" s="122"/>
      <c r="M789" s="122"/>
      <c r="N789" s="122"/>
      <c r="O789" s="122"/>
      <c r="P789" s="122"/>
      <c r="Q789" s="122"/>
    </row>
    <row r="790" spans="2:17" s="189" customFormat="1" x14ac:dyDescent="0.2">
      <c r="B790" s="71"/>
      <c r="C790" s="71"/>
      <c r="D790" s="71"/>
      <c r="E790" s="71"/>
      <c r="F790" s="71"/>
      <c r="G790" s="71"/>
      <c r="H790" s="71"/>
      <c r="I790" s="71"/>
      <c r="J790" s="123"/>
      <c r="K790" s="122"/>
      <c r="L790" s="122"/>
      <c r="M790" s="122"/>
      <c r="N790" s="122"/>
      <c r="O790" s="122"/>
      <c r="P790" s="122"/>
      <c r="Q790" s="122"/>
    </row>
    <row r="791" spans="2:17" s="189" customFormat="1" x14ac:dyDescent="0.2">
      <c r="B791" s="71"/>
      <c r="C791" s="71"/>
      <c r="D791" s="71"/>
      <c r="E791" s="71"/>
      <c r="F791" s="71"/>
      <c r="G791" s="71"/>
      <c r="H791" s="71"/>
      <c r="I791" s="71"/>
      <c r="J791" s="123"/>
      <c r="K791" s="122"/>
      <c r="L791" s="122"/>
      <c r="M791" s="122"/>
      <c r="N791" s="122"/>
      <c r="O791" s="122"/>
      <c r="P791" s="122"/>
      <c r="Q791" s="122"/>
    </row>
    <row r="792" spans="2:17" s="189" customFormat="1" x14ac:dyDescent="0.2">
      <c r="B792" s="71"/>
      <c r="C792" s="71"/>
      <c r="D792" s="71"/>
      <c r="E792" s="71"/>
      <c r="F792" s="71"/>
      <c r="G792" s="71"/>
      <c r="H792" s="71"/>
      <c r="I792" s="71"/>
      <c r="J792" s="123"/>
      <c r="K792" s="122"/>
      <c r="L792" s="122"/>
      <c r="M792" s="122"/>
      <c r="N792" s="122"/>
      <c r="O792" s="122"/>
      <c r="P792" s="122"/>
      <c r="Q792" s="122"/>
    </row>
    <row r="793" spans="2:17" s="189" customFormat="1" x14ac:dyDescent="0.2">
      <c r="B793" s="71"/>
      <c r="C793" s="71"/>
      <c r="D793" s="71"/>
      <c r="E793" s="71"/>
      <c r="F793" s="71"/>
      <c r="G793" s="71"/>
      <c r="H793" s="71"/>
      <c r="I793" s="71"/>
      <c r="J793" s="123"/>
      <c r="K793" s="122"/>
      <c r="L793" s="122"/>
      <c r="M793" s="122"/>
      <c r="N793" s="122"/>
      <c r="O793" s="122"/>
      <c r="P793" s="122"/>
      <c r="Q793" s="122"/>
    </row>
    <row r="794" spans="2:17" s="189" customFormat="1" x14ac:dyDescent="0.2">
      <c r="B794" s="71"/>
      <c r="C794" s="71"/>
      <c r="D794" s="71"/>
      <c r="E794" s="71"/>
      <c r="F794" s="71"/>
      <c r="G794" s="71"/>
      <c r="H794" s="71"/>
      <c r="I794" s="71"/>
      <c r="J794" s="123"/>
      <c r="K794" s="122"/>
      <c r="L794" s="122"/>
      <c r="M794" s="122"/>
      <c r="N794" s="122"/>
      <c r="O794" s="122"/>
      <c r="P794" s="122"/>
      <c r="Q794" s="122"/>
    </row>
    <row r="795" spans="2:17" s="189" customFormat="1" x14ac:dyDescent="0.2">
      <c r="B795" s="71"/>
      <c r="C795" s="71"/>
      <c r="D795" s="71"/>
      <c r="E795" s="71"/>
      <c r="F795" s="71"/>
      <c r="G795" s="71"/>
      <c r="H795" s="71"/>
      <c r="I795" s="71"/>
      <c r="J795" s="123"/>
      <c r="K795" s="122"/>
      <c r="L795" s="122"/>
      <c r="M795" s="122"/>
      <c r="N795" s="122"/>
      <c r="O795" s="122"/>
      <c r="P795" s="122"/>
      <c r="Q795" s="122"/>
    </row>
    <row r="796" spans="2:17" s="189" customFormat="1" x14ac:dyDescent="0.2">
      <c r="B796" s="71"/>
      <c r="C796" s="71"/>
      <c r="D796" s="71"/>
      <c r="E796" s="71"/>
      <c r="F796" s="71"/>
      <c r="G796" s="71"/>
      <c r="H796" s="71"/>
      <c r="I796" s="71"/>
      <c r="J796" s="123"/>
      <c r="K796" s="122"/>
      <c r="L796" s="122"/>
      <c r="M796" s="122"/>
      <c r="N796" s="122"/>
      <c r="O796" s="122"/>
      <c r="P796" s="122"/>
      <c r="Q796" s="122"/>
    </row>
    <row r="797" spans="2:17" s="189" customFormat="1" x14ac:dyDescent="0.2">
      <c r="B797" s="71"/>
      <c r="C797" s="71"/>
      <c r="D797" s="71"/>
      <c r="E797" s="71"/>
      <c r="F797" s="71"/>
      <c r="G797" s="71"/>
      <c r="H797" s="71"/>
      <c r="I797" s="71"/>
      <c r="J797" s="123"/>
      <c r="K797" s="122"/>
      <c r="L797" s="122"/>
      <c r="M797" s="122"/>
      <c r="N797" s="122"/>
      <c r="O797" s="122"/>
      <c r="P797" s="122"/>
      <c r="Q797" s="122"/>
    </row>
    <row r="798" spans="2:17" s="189" customFormat="1" x14ac:dyDescent="0.2">
      <c r="B798" s="71"/>
      <c r="C798" s="71"/>
      <c r="D798" s="71"/>
      <c r="E798" s="71"/>
      <c r="F798" s="71"/>
      <c r="G798" s="71"/>
      <c r="H798" s="71"/>
      <c r="I798" s="71"/>
      <c r="J798" s="123"/>
      <c r="K798" s="122"/>
      <c r="L798" s="122"/>
      <c r="M798" s="122"/>
      <c r="N798" s="122"/>
      <c r="O798" s="122"/>
      <c r="P798" s="122"/>
      <c r="Q798" s="122"/>
    </row>
    <row r="799" spans="2:17" s="189" customFormat="1" x14ac:dyDescent="0.2">
      <c r="B799" s="71"/>
      <c r="C799" s="71"/>
      <c r="D799" s="71"/>
      <c r="E799" s="71"/>
      <c r="F799" s="71"/>
      <c r="G799" s="71"/>
      <c r="H799" s="71"/>
      <c r="I799" s="71"/>
      <c r="J799" s="123"/>
      <c r="K799" s="122"/>
      <c r="L799" s="122"/>
      <c r="M799" s="122"/>
      <c r="N799" s="122"/>
      <c r="O799" s="122"/>
      <c r="P799" s="122"/>
      <c r="Q799" s="122"/>
    </row>
    <row r="800" spans="2:17" s="189" customFormat="1" x14ac:dyDescent="0.2">
      <c r="B800" s="71"/>
      <c r="C800" s="71"/>
      <c r="D800" s="71"/>
      <c r="E800" s="71"/>
      <c r="F800" s="71"/>
      <c r="G800" s="71"/>
      <c r="H800" s="71"/>
      <c r="I800" s="71"/>
      <c r="J800" s="123"/>
      <c r="K800" s="122"/>
      <c r="L800" s="122"/>
      <c r="M800" s="122"/>
      <c r="N800" s="122"/>
      <c r="O800" s="122"/>
      <c r="P800" s="122"/>
      <c r="Q800" s="122"/>
    </row>
    <row r="801" spans="2:17" s="189" customFormat="1" x14ac:dyDescent="0.2">
      <c r="B801" s="71"/>
      <c r="C801" s="71"/>
      <c r="D801" s="71"/>
      <c r="E801" s="71"/>
      <c r="F801" s="71"/>
      <c r="G801" s="71"/>
      <c r="H801" s="71"/>
      <c r="I801" s="71"/>
      <c r="J801" s="123"/>
      <c r="K801" s="122"/>
      <c r="L801" s="122"/>
      <c r="M801" s="122"/>
      <c r="N801" s="122"/>
      <c r="O801" s="122"/>
      <c r="P801" s="122"/>
      <c r="Q801" s="122"/>
    </row>
    <row r="802" spans="2:17" s="189" customFormat="1" x14ac:dyDescent="0.2">
      <c r="B802" s="71"/>
      <c r="C802" s="71"/>
      <c r="D802" s="71"/>
      <c r="E802" s="71"/>
      <c r="F802" s="71"/>
      <c r="G802" s="71"/>
      <c r="H802" s="71"/>
      <c r="I802" s="71"/>
      <c r="J802" s="123"/>
      <c r="K802" s="122"/>
      <c r="L802" s="122"/>
      <c r="M802" s="122"/>
      <c r="N802" s="122"/>
      <c r="O802" s="122"/>
      <c r="P802" s="122"/>
      <c r="Q802" s="122"/>
    </row>
    <row r="803" spans="2:17" s="189" customFormat="1" x14ac:dyDescent="0.2">
      <c r="B803" s="71"/>
      <c r="C803" s="71"/>
      <c r="D803" s="71"/>
      <c r="E803" s="71"/>
      <c r="F803" s="71"/>
      <c r="G803" s="71"/>
      <c r="H803" s="71"/>
      <c r="I803" s="71"/>
      <c r="J803" s="123"/>
      <c r="K803" s="122"/>
      <c r="L803" s="122"/>
      <c r="M803" s="122"/>
      <c r="N803" s="122"/>
      <c r="O803" s="122"/>
      <c r="P803" s="122"/>
      <c r="Q803" s="122"/>
    </row>
    <row r="804" spans="2:17" s="189" customFormat="1" x14ac:dyDescent="0.2">
      <c r="B804" s="71"/>
      <c r="C804" s="71"/>
      <c r="D804" s="71"/>
      <c r="E804" s="71"/>
      <c r="F804" s="71"/>
      <c r="G804" s="71"/>
      <c r="H804" s="71"/>
      <c r="I804" s="71"/>
      <c r="J804" s="123"/>
      <c r="K804" s="122"/>
      <c r="L804" s="122"/>
      <c r="M804" s="122"/>
      <c r="N804" s="122"/>
      <c r="O804" s="122"/>
      <c r="P804" s="122"/>
      <c r="Q804" s="122"/>
    </row>
    <row r="805" spans="2:17" s="189" customFormat="1" x14ac:dyDescent="0.2">
      <c r="B805" s="71"/>
      <c r="C805" s="71"/>
      <c r="D805" s="71"/>
      <c r="E805" s="71"/>
      <c r="F805" s="71"/>
      <c r="G805" s="71"/>
      <c r="H805" s="71"/>
      <c r="I805" s="71"/>
      <c r="J805" s="123"/>
      <c r="K805" s="122"/>
      <c r="L805" s="122"/>
      <c r="M805" s="122"/>
      <c r="N805" s="122"/>
      <c r="O805" s="122"/>
      <c r="P805" s="122"/>
      <c r="Q805" s="122"/>
    </row>
    <row r="806" spans="2:17" s="189" customFormat="1" x14ac:dyDescent="0.2">
      <c r="B806" s="71"/>
      <c r="C806" s="71"/>
      <c r="D806" s="71"/>
      <c r="E806" s="71"/>
      <c r="F806" s="71"/>
      <c r="G806" s="71"/>
      <c r="H806" s="71"/>
      <c r="I806" s="71"/>
      <c r="J806" s="123"/>
      <c r="K806" s="122"/>
      <c r="L806" s="122"/>
      <c r="M806" s="122"/>
      <c r="N806" s="122"/>
      <c r="O806" s="122"/>
      <c r="P806" s="122"/>
      <c r="Q806" s="122"/>
    </row>
    <row r="807" spans="2:17" s="189" customFormat="1" x14ac:dyDescent="0.2">
      <c r="B807" s="71"/>
      <c r="C807" s="71"/>
      <c r="D807" s="71"/>
      <c r="E807" s="71"/>
      <c r="F807" s="71"/>
      <c r="G807" s="71"/>
      <c r="H807" s="71"/>
      <c r="I807" s="71"/>
      <c r="J807" s="123"/>
      <c r="K807" s="122"/>
      <c r="L807" s="122"/>
      <c r="M807" s="122"/>
      <c r="N807" s="122"/>
      <c r="O807" s="122"/>
      <c r="P807" s="122"/>
      <c r="Q807" s="122"/>
    </row>
    <row r="808" spans="2:17" s="189" customFormat="1" x14ac:dyDescent="0.2">
      <c r="B808" s="71"/>
      <c r="C808" s="71"/>
      <c r="D808" s="71"/>
      <c r="E808" s="71"/>
      <c r="F808" s="71"/>
      <c r="G808" s="71"/>
      <c r="H808" s="71"/>
      <c r="I808" s="71"/>
      <c r="J808" s="123"/>
      <c r="K808" s="122"/>
      <c r="L808" s="122"/>
      <c r="M808" s="122"/>
      <c r="N808" s="122"/>
      <c r="O808" s="122"/>
      <c r="P808" s="122"/>
      <c r="Q808" s="122"/>
    </row>
    <row r="809" spans="2:17" s="189" customFormat="1" x14ac:dyDescent="0.2">
      <c r="B809" s="71"/>
      <c r="C809" s="71"/>
      <c r="D809" s="71"/>
      <c r="E809" s="71"/>
      <c r="F809" s="71"/>
      <c r="G809" s="71"/>
      <c r="H809" s="71"/>
      <c r="I809" s="71"/>
      <c r="J809" s="123"/>
      <c r="K809" s="122"/>
      <c r="L809" s="122"/>
      <c r="M809" s="122"/>
      <c r="N809" s="122"/>
      <c r="O809" s="122"/>
      <c r="P809" s="122"/>
      <c r="Q809" s="122"/>
    </row>
    <row r="810" spans="2:17" s="189" customFormat="1" x14ac:dyDescent="0.2">
      <c r="B810" s="71"/>
      <c r="C810" s="71"/>
      <c r="D810" s="71"/>
      <c r="E810" s="71"/>
      <c r="F810" s="71"/>
      <c r="G810" s="71"/>
      <c r="H810" s="71"/>
      <c r="I810" s="71"/>
      <c r="J810" s="123"/>
      <c r="K810" s="122"/>
      <c r="L810" s="122"/>
      <c r="M810" s="122"/>
      <c r="N810" s="122"/>
      <c r="O810" s="122"/>
      <c r="P810" s="122"/>
      <c r="Q810" s="122"/>
    </row>
    <row r="811" spans="2:17" s="189" customFormat="1" x14ac:dyDescent="0.2">
      <c r="B811" s="71"/>
      <c r="C811" s="71"/>
      <c r="D811" s="71"/>
      <c r="E811" s="71"/>
      <c r="F811" s="71"/>
      <c r="G811" s="71"/>
      <c r="H811" s="71"/>
      <c r="I811" s="71"/>
      <c r="J811" s="123"/>
      <c r="K811" s="122"/>
      <c r="L811" s="122"/>
      <c r="M811" s="122"/>
      <c r="N811" s="122"/>
      <c r="O811" s="122"/>
      <c r="P811" s="122"/>
      <c r="Q811" s="122"/>
    </row>
    <row r="812" spans="2:17" s="189" customFormat="1" x14ac:dyDescent="0.2">
      <c r="B812" s="71"/>
      <c r="C812" s="71"/>
      <c r="D812" s="71"/>
      <c r="E812" s="71"/>
      <c r="F812" s="71"/>
      <c r="G812" s="71"/>
      <c r="H812" s="71"/>
      <c r="I812" s="71"/>
      <c r="J812" s="123"/>
      <c r="K812" s="122"/>
      <c r="L812" s="122"/>
      <c r="M812" s="122"/>
      <c r="N812" s="122"/>
      <c r="O812" s="122"/>
      <c r="P812" s="122"/>
      <c r="Q812" s="122"/>
    </row>
    <row r="813" spans="2:17" s="189" customFormat="1" x14ac:dyDescent="0.2">
      <c r="B813" s="71"/>
      <c r="C813" s="71"/>
      <c r="D813" s="71"/>
      <c r="E813" s="71"/>
      <c r="F813" s="71"/>
      <c r="G813" s="71"/>
      <c r="H813" s="71"/>
      <c r="I813" s="71"/>
      <c r="J813" s="123"/>
      <c r="K813" s="122"/>
      <c r="L813" s="122"/>
      <c r="M813" s="122"/>
      <c r="N813" s="122"/>
      <c r="O813" s="122"/>
      <c r="P813" s="122"/>
      <c r="Q813" s="122"/>
    </row>
    <row r="814" spans="2:17" s="189" customFormat="1" x14ac:dyDescent="0.2">
      <c r="B814" s="71"/>
      <c r="C814" s="71"/>
      <c r="D814" s="71"/>
      <c r="E814" s="71"/>
      <c r="F814" s="71"/>
      <c r="G814" s="71"/>
      <c r="H814" s="71"/>
      <c r="I814" s="71"/>
      <c r="J814" s="123"/>
      <c r="K814" s="122"/>
      <c r="L814" s="122"/>
      <c r="M814" s="122"/>
      <c r="N814" s="122"/>
      <c r="O814" s="122"/>
      <c r="P814" s="122"/>
      <c r="Q814" s="122"/>
    </row>
    <row r="815" spans="2:17" s="189" customFormat="1" x14ac:dyDescent="0.2">
      <c r="B815" s="71"/>
      <c r="C815" s="71"/>
      <c r="D815" s="71"/>
      <c r="E815" s="71"/>
      <c r="F815" s="71"/>
      <c r="G815" s="71"/>
      <c r="H815" s="71"/>
      <c r="I815" s="71"/>
      <c r="J815" s="123"/>
      <c r="K815" s="122"/>
      <c r="L815" s="122"/>
      <c r="M815" s="122"/>
      <c r="N815" s="122"/>
      <c r="O815" s="122"/>
      <c r="P815" s="122"/>
      <c r="Q815" s="122"/>
    </row>
    <row r="816" spans="2:17" s="189" customFormat="1" x14ac:dyDescent="0.2">
      <c r="B816" s="71"/>
      <c r="C816" s="71"/>
      <c r="D816" s="71"/>
      <c r="E816" s="71"/>
      <c r="F816" s="71"/>
      <c r="G816" s="71"/>
      <c r="H816" s="71"/>
      <c r="I816" s="71"/>
      <c r="J816" s="123"/>
      <c r="K816" s="122"/>
      <c r="L816" s="122"/>
      <c r="M816" s="122"/>
      <c r="N816" s="122"/>
      <c r="O816" s="122"/>
      <c r="P816" s="122"/>
      <c r="Q816" s="122"/>
    </row>
    <row r="817" spans="2:17" s="189" customFormat="1" x14ac:dyDescent="0.2">
      <c r="B817" s="71"/>
      <c r="C817" s="71"/>
      <c r="D817" s="71"/>
      <c r="E817" s="71"/>
      <c r="F817" s="71"/>
      <c r="G817" s="71"/>
      <c r="H817" s="71"/>
      <c r="I817" s="71"/>
      <c r="J817" s="123"/>
      <c r="K817" s="122"/>
      <c r="L817" s="122"/>
      <c r="M817" s="122"/>
      <c r="N817" s="122"/>
      <c r="O817" s="122"/>
      <c r="P817" s="122"/>
      <c r="Q817" s="122"/>
    </row>
    <row r="818" spans="2:17" s="189" customFormat="1" x14ac:dyDescent="0.2">
      <c r="B818" s="71"/>
      <c r="C818" s="71"/>
      <c r="D818" s="71"/>
      <c r="E818" s="71"/>
      <c r="F818" s="71"/>
      <c r="G818" s="71"/>
      <c r="H818" s="71"/>
      <c r="I818" s="71"/>
      <c r="J818" s="123"/>
      <c r="K818" s="122"/>
      <c r="L818" s="122"/>
      <c r="M818" s="122"/>
      <c r="N818" s="122"/>
      <c r="O818" s="122"/>
      <c r="P818" s="122"/>
      <c r="Q818" s="122"/>
    </row>
    <row r="819" spans="2:17" s="189" customFormat="1" x14ac:dyDescent="0.2">
      <c r="B819" s="71"/>
      <c r="C819" s="71"/>
      <c r="D819" s="71"/>
      <c r="E819" s="71"/>
      <c r="F819" s="71"/>
      <c r="G819" s="71"/>
      <c r="H819" s="71"/>
      <c r="I819" s="71"/>
      <c r="J819" s="123"/>
      <c r="K819" s="122"/>
      <c r="L819" s="122"/>
      <c r="M819" s="122"/>
      <c r="N819" s="122"/>
      <c r="O819" s="122"/>
      <c r="P819" s="122"/>
      <c r="Q819" s="122"/>
    </row>
  </sheetData>
  <sheetProtection algorithmName="SHA-512" hashValue="KOQCmxRiP7hCG2BN2IVjLdDi2SeH3cmOf126bhof0s47NJyOOhFCYo9H4130As07ZvbNkuziyogALtJ9Todbyg==" saltValue="G+a0fgj7L+qAntgvD/3HlA==" spinCount="100000" sheet="1" objects="1" scenarios="1"/>
  <mergeCells count="5">
    <mergeCell ref="B10:K10"/>
    <mergeCell ref="B11:K11"/>
    <mergeCell ref="B12:K12"/>
    <mergeCell ref="B13:K13"/>
    <mergeCell ref="A26:Q26"/>
  </mergeCells>
  <conditionalFormatting sqref="A29:C331">
    <cfRule type="cellIs" dxfId="172" priority="6" stopIfTrue="1" operator="lessThan">
      <formula>0</formula>
    </cfRule>
  </conditionalFormatting>
  <conditionalFormatting sqref="K29:K331">
    <cfRule type="cellIs" dxfId="171" priority="4" stopIfTrue="1" operator="lessThan">
      <formula>0</formula>
    </cfRule>
  </conditionalFormatting>
  <conditionalFormatting sqref="M29:M331">
    <cfRule type="cellIs" dxfId="170" priority="3" stopIfTrue="1" operator="lessThan">
      <formula>0</formula>
    </cfRule>
  </conditionalFormatting>
  <conditionalFormatting sqref="O29:O331">
    <cfRule type="cellIs" dxfId="169" priority="2" stopIfTrue="1" operator="lessThan">
      <formula>0</formula>
    </cfRule>
  </conditionalFormatting>
  <conditionalFormatting sqref="I22">
    <cfRule type="cellIs" dxfId="168" priority="1" stopIfTrue="1" operator="lessThan">
      <formula>$M$22</formula>
    </cfRule>
  </conditionalFormatting>
  <dataValidations disablePrompts="1" count="2">
    <dataValidation type="whole" operator="notBetween" allowBlank="1" showInputMessage="1" showErrorMessage="1" errorTitle="Min. Stone Base Not Met" error="Minimum of 152mm Stone Base Required " sqref="I20" xr:uid="{00000000-0002-0000-0D00-000000000000}">
      <formula1>0</formula1>
      <formula2>151</formula2>
    </dataValidation>
    <dataValidation type="whole" operator="notBetween" allowBlank="1" showInputMessage="1" showErrorMessage="1" errorTitle="Min. Stone Cover Not Met" error="Minimum of 152mm Stone Above_x000a_Required " sqref="I21" xr:uid="{00000000-0002-0000-0D00-000001000000}">
      <formula1>0</formula1>
      <formula2>151</formula2>
    </dataValidation>
  </dataValidations>
  <hyperlinks>
    <hyperlink ref="O12" r:id="rId1" xr:uid="{06F73A27-52D4-4643-AADC-E5587904E159}"/>
    <hyperlink ref="O13" r:id="rId2" xr:uid="{EE807DBD-DBA8-4D56-B1BC-9B2E8CD737A3}"/>
    <hyperlink ref="O10" r:id="rId3" xr:uid="{3BF62D64-F73C-4D7B-9E85-1EE5451501CB}"/>
    <hyperlink ref="O11" r:id="rId4" xr:uid="{FE28E30E-2827-491A-83EA-A40F73051083}"/>
  </hyperlinks>
  <pageMargins left="0.75" right="0.75" top="1" bottom="1" header="0.5" footer="0.5"/>
  <pageSetup scale="74" fitToHeight="0" orientation="portrait" r:id="rId5"/>
  <headerFooter alignWithMargins="0">
    <oddHeader>&amp;L&amp;"Arial,Bold"CULTEC&amp;"Arial,Regular"&amp;8
P.O. Box 280
Brookfield, CT 06804 USA&amp;R&amp;8 203-775-4416
CT-Tech@cultec.com
www.cultec.com</oddHeader>
    <oddFooter>&amp;L&amp;8Created on: &amp;D&amp;C&amp;8Copyright CULTEC, Inc. All Rights Reserved&amp;R&amp;8CULTEC Incremental Storage Calculator 10-23</oddFooter>
  </headerFooter>
  <drawing r:id="rId6"/>
  <tableParts count="1">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7:AL959"/>
  <sheetViews>
    <sheetView showGridLines="0" topLeftCell="B1" zoomScaleNormal="100" workbookViewId="0">
      <selection activeCell="A10" sqref="A10:P10"/>
    </sheetView>
  </sheetViews>
  <sheetFormatPr defaultRowHeight="12.75" x14ac:dyDescent="0.2"/>
  <cols>
    <col min="1" max="1" width="13" style="188" hidden="1" customWidth="1"/>
    <col min="2" max="3" width="13" style="188" customWidth="1"/>
    <col min="4" max="4" width="12.140625" style="188" hidden="1" customWidth="1"/>
    <col min="5" max="5" width="12.140625" style="188" customWidth="1"/>
    <col min="6" max="6" width="12.140625" style="188" hidden="1" customWidth="1"/>
    <col min="7" max="7" width="14.5703125" style="188" customWidth="1"/>
    <col min="8" max="8" width="14.140625" style="188" hidden="1" customWidth="1"/>
    <col min="9" max="9" width="12.28515625" style="188" bestFit="1" customWidth="1"/>
    <col min="10" max="10" width="15" style="190" hidden="1" customWidth="1"/>
    <col min="11" max="11" width="14" style="189" customWidth="1"/>
    <col min="12" max="12" width="14.28515625" style="189" hidden="1" customWidth="1"/>
    <col min="13" max="13" width="14.28515625" style="189" customWidth="1"/>
    <col min="14" max="14" width="15.28515625" style="189" hidden="1" customWidth="1"/>
    <col min="15" max="15" width="15.28515625" style="189" customWidth="1"/>
    <col min="16" max="16" width="15.28515625" style="189" hidden="1" customWidth="1"/>
    <col min="17" max="17" width="12.7109375" style="189" customWidth="1"/>
    <col min="18" max="18" width="16.85546875" style="189" bestFit="1" customWidth="1"/>
    <col min="19" max="20" width="9.28515625" style="188" customWidth="1"/>
    <col min="21" max="21" width="15.85546875" style="188" hidden="1" customWidth="1"/>
    <col min="22" max="22" width="9.140625" style="188" hidden="1" customWidth="1"/>
    <col min="23" max="23" width="8.5703125" style="188" hidden="1" customWidth="1"/>
    <col min="24" max="24" width="11.85546875" style="188" hidden="1" customWidth="1"/>
    <col min="25" max="25" width="11.140625" style="188" hidden="1" customWidth="1"/>
    <col min="26" max="35" width="9.140625" style="188" hidden="1" customWidth="1"/>
    <col min="36" max="36" width="9.140625" style="188" customWidth="1"/>
    <col min="37" max="16384" width="9.140625" style="188"/>
  </cols>
  <sheetData>
    <row r="7" spans="1:29" x14ac:dyDescent="0.2">
      <c r="A7" s="195"/>
      <c r="B7" s="195"/>
      <c r="C7" s="195"/>
      <c r="J7" s="188"/>
      <c r="L7" s="215"/>
      <c r="M7" s="213"/>
      <c r="N7" s="215"/>
      <c r="O7" s="213"/>
      <c r="P7" s="215"/>
      <c r="Q7" s="213"/>
      <c r="R7" s="213"/>
      <c r="S7" s="189"/>
    </row>
    <row r="8" spans="1:29" ht="31.5" customHeight="1" x14ac:dyDescent="0.2">
      <c r="R8" s="213"/>
      <c r="S8" s="189"/>
    </row>
    <row r="9" spans="1:29" ht="15.75" x14ac:dyDescent="0.25">
      <c r="A9" s="71"/>
      <c r="B9" s="50" t="s">
        <v>40</v>
      </c>
      <c r="C9" s="187"/>
      <c r="D9" s="71"/>
      <c r="E9" s="71"/>
      <c r="F9" s="71"/>
      <c r="G9" s="71"/>
      <c r="H9" s="71"/>
      <c r="I9" s="119" t="s">
        <v>41</v>
      </c>
      <c r="J9" s="171">
        <f ca="1">TODAY()</f>
        <v>45219</v>
      </c>
      <c r="K9" s="258">
        <f ca="1">TODAY()</f>
        <v>45219</v>
      </c>
      <c r="L9" s="167"/>
      <c r="M9" s="167"/>
      <c r="N9" s="167"/>
      <c r="O9" s="50" t="s">
        <v>30</v>
      </c>
      <c r="P9" s="169"/>
      <c r="Q9" s="167"/>
      <c r="R9" s="213"/>
      <c r="S9" s="189"/>
    </row>
    <row r="10" spans="1:29" x14ac:dyDescent="0.2">
      <c r="A10" s="72"/>
      <c r="B10" s="426"/>
      <c r="C10" s="426"/>
      <c r="D10" s="426"/>
      <c r="E10" s="426"/>
      <c r="F10" s="426"/>
      <c r="G10" s="426"/>
      <c r="H10" s="426"/>
      <c r="I10" s="426"/>
      <c r="J10" s="426"/>
      <c r="K10" s="426"/>
      <c r="L10" s="167"/>
      <c r="M10" s="167"/>
      <c r="N10" s="167"/>
      <c r="O10" s="62" t="s">
        <v>31</v>
      </c>
      <c r="P10" s="169"/>
      <c r="Q10" s="167"/>
      <c r="R10" s="213"/>
      <c r="S10" s="189"/>
    </row>
    <row r="11" spans="1:29" x14ac:dyDescent="0.2">
      <c r="A11" s="72"/>
      <c r="B11" s="427"/>
      <c r="C11" s="427"/>
      <c r="D11" s="427"/>
      <c r="E11" s="427"/>
      <c r="F11" s="427"/>
      <c r="G11" s="427"/>
      <c r="H11" s="427"/>
      <c r="I11" s="427"/>
      <c r="J11" s="427"/>
      <c r="K11" s="427"/>
      <c r="L11" s="167"/>
      <c r="M11" s="167"/>
      <c r="N11" s="167"/>
      <c r="O11" s="395" t="s">
        <v>195</v>
      </c>
      <c r="P11" s="169"/>
      <c r="Q11" s="167"/>
      <c r="R11" s="213"/>
      <c r="S11" s="189"/>
    </row>
    <row r="12" spans="1:29" x14ac:dyDescent="0.2">
      <c r="A12" s="72"/>
      <c r="B12" s="427"/>
      <c r="C12" s="427"/>
      <c r="D12" s="427"/>
      <c r="E12" s="427"/>
      <c r="F12" s="427"/>
      <c r="G12" s="427"/>
      <c r="H12" s="427"/>
      <c r="I12" s="427"/>
      <c r="J12" s="427"/>
      <c r="K12" s="427"/>
      <c r="L12" s="167"/>
      <c r="M12" s="167"/>
      <c r="N12" s="167"/>
      <c r="O12" s="62" t="s">
        <v>96</v>
      </c>
      <c r="P12" s="169"/>
      <c r="Q12" s="167"/>
      <c r="R12" s="213"/>
      <c r="S12" s="189"/>
    </row>
    <row r="13" spans="1:29" s="216" customFormat="1" x14ac:dyDescent="0.2">
      <c r="A13" s="72"/>
      <c r="B13" s="427"/>
      <c r="C13" s="427"/>
      <c r="D13" s="427"/>
      <c r="E13" s="427"/>
      <c r="F13" s="427"/>
      <c r="G13" s="427"/>
      <c r="H13" s="427"/>
      <c r="I13" s="427"/>
      <c r="J13" s="427"/>
      <c r="K13" s="427"/>
      <c r="L13" s="167"/>
      <c r="M13" s="167"/>
      <c r="N13" s="167"/>
      <c r="O13" s="62" t="s">
        <v>97</v>
      </c>
      <c r="P13" s="169"/>
      <c r="Q13" s="167"/>
      <c r="R13" s="213"/>
      <c r="S13" s="189"/>
      <c r="T13" s="188"/>
      <c r="U13" s="188"/>
      <c r="AC13" s="248"/>
    </row>
    <row r="14" spans="1:29" x14ac:dyDescent="0.2">
      <c r="A14" s="169"/>
      <c r="B14" s="169"/>
      <c r="C14" s="169"/>
      <c r="D14" s="169"/>
      <c r="E14" s="169"/>
      <c r="F14" s="169"/>
      <c r="G14" s="169"/>
      <c r="H14" s="169"/>
      <c r="I14" s="169"/>
      <c r="J14" s="169"/>
      <c r="K14" s="167"/>
      <c r="L14" s="167"/>
      <c r="M14" s="167"/>
      <c r="N14" s="167"/>
      <c r="O14" s="167"/>
      <c r="P14" s="169"/>
      <c r="Q14" s="167"/>
      <c r="R14" s="213"/>
      <c r="S14" s="189"/>
    </row>
    <row r="15" spans="1:29" x14ac:dyDescent="0.2">
      <c r="A15" s="137"/>
      <c r="B15" s="137"/>
      <c r="C15" s="137"/>
      <c r="D15" s="71"/>
      <c r="E15" s="71"/>
      <c r="F15" s="71"/>
      <c r="G15" s="71"/>
      <c r="H15" s="71"/>
      <c r="I15" s="71"/>
      <c r="J15" s="122"/>
      <c r="K15" s="122"/>
      <c r="L15" s="169"/>
      <c r="M15" s="167"/>
      <c r="N15" s="122"/>
      <c r="O15" s="122"/>
      <c r="P15" s="122"/>
      <c r="Q15" s="122"/>
    </row>
    <row r="16" spans="1:29" x14ac:dyDescent="0.2">
      <c r="A16" s="71"/>
      <c r="B16" s="166" t="s">
        <v>72</v>
      </c>
      <c r="C16" s="166"/>
      <c r="D16" s="71"/>
      <c r="E16" s="71"/>
      <c r="F16" s="71"/>
      <c r="G16" s="71"/>
      <c r="H16" s="71"/>
      <c r="I16" s="163">
        <f>'Cumulative Volume- Metric'!C10</f>
        <v>2</v>
      </c>
      <c r="J16" s="122"/>
      <c r="K16" s="158" t="s">
        <v>44</v>
      </c>
      <c r="L16" s="122"/>
      <c r="M16" s="161"/>
      <c r="N16" s="169"/>
      <c r="O16" s="167"/>
      <c r="P16" s="122"/>
      <c r="Q16" s="167"/>
    </row>
    <row r="17" spans="1:38" x14ac:dyDescent="0.2">
      <c r="A17" s="71"/>
      <c r="B17" s="165" t="s">
        <v>45</v>
      </c>
      <c r="C17" s="165"/>
      <c r="D17" s="71"/>
      <c r="E17" s="71"/>
      <c r="F17" s="71"/>
      <c r="G17" s="71"/>
      <c r="H17" s="71"/>
      <c r="I17" s="163">
        <f>'Cumulative Volume- Metric'!C11</f>
        <v>46</v>
      </c>
      <c r="J17" s="122"/>
      <c r="K17" s="158" t="s">
        <v>44</v>
      </c>
      <c r="L17" s="122"/>
      <c r="M17" s="161"/>
      <c r="N17" s="169"/>
      <c r="O17" s="167"/>
      <c r="P17" s="122"/>
      <c r="Q17" s="167"/>
    </row>
    <row r="18" spans="1:38" x14ac:dyDescent="0.2">
      <c r="A18" s="71"/>
      <c r="B18" s="166" t="s">
        <v>98</v>
      </c>
      <c r="C18" s="166"/>
      <c r="D18" s="71"/>
      <c r="E18" s="71"/>
      <c r="F18" s="71"/>
      <c r="G18" s="71"/>
      <c r="H18" s="71"/>
      <c r="I18" s="163">
        <f>'Cumulative Volume- Metric'!N11</f>
        <v>0</v>
      </c>
      <c r="J18" s="122"/>
      <c r="K18" s="158" t="s">
        <v>44</v>
      </c>
      <c r="L18" s="122"/>
      <c r="M18" s="161"/>
      <c r="N18" s="167"/>
      <c r="O18" s="167"/>
      <c r="P18" s="122"/>
      <c r="Q18" s="122"/>
    </row>
    <row r="19" spans="1:38" x14ac:dyDescent="0.2">
      <c r="A19" s="71"/>
      <c r="B19" s="165" t="s">
        <v>46</v>
      </c>
      <c r="C19" s="165"/>
      <c r="D19" s="71"/>
      <c r="E19" s="71"/>
      <c r="F19" s="71"/>
      <c r="G19" s="71"/>
      <c r="H19" s="71"/>
      <c r="I19" s="163">
        <f>'Cumulative Volume- Metric'!C12</f>
        <v>40</v>
      </c>
      <c r="J19" s="122"/>
      <c r="K19" s="158" t="s">
        <v>47</v>
      </c>
      <c r="L19" s="122"/>
      <c r="M19" s="161"/>
      <c r="N19" s="167"/>
      <c r="O19" s="167"/>
      <c r="P19" s="122"/>
      <c r="Q19" s="122"/>
      <c r="S19" s="189"/>
      <c r="AL19" s="257"/>
    </row>
    <row r="20" spans="1:38" x14ac:dyDescent="0.2">
      <c r="A20" s="71"/>
      <c r="B20" s="71" t="s">
        <v>48</v>
      </c>
      <c r="C20" s="71"/>
      <c r="D20" s="71"/>
      <c r="E20" s="71"/>
      <c r="F20" s="71"/>
      <c r="G20" s="71"/>
      <c r="H20" s="71"/>
      <c r="I20" s="163">
        <f>'Cumulative Volume- Metric'!C13</f>
        <v>229</v>
      </c>
      <c r="J20" s="122"/>
      <c r="K20" s="161" t="s">
        <v>65</v>
      </c>
      <c r="L20" s="122"/>
      <c r="M20" s="161"/>
      <c r="N20" s="167"/>
      <c r="O20" s="167"/>
      <c r="P20" s="122"/>
      <c r="Q20" s="122"/>
      <c r="S20" s="189"/>
    </row>
    <row r="21" spans="1:38" x14ac:dyDescent="0.2">
      <c r="A21" s="71"/>
      <c r="B21" s="71" t="s">
        <v>50</v>
      </c>
      <c r="C21" s="71"/>
      <c r="D21" s="71"/>
      <c r="E21" s="71"/>
      <c r="F21" s="71"/>
      <c r="G21" s="71"/>
      <c r="H21" s="71"/>
      <c r="I21" s="163">
        <f>'Cumulative Volume- Metric'!C14</f>
        <v>305</v>
      </c>
      <c r="J21" s="122"/>
      <c r="K21" s="158" t="s">
        <v>65</v>
      </c>
      <c r="L21" s="122"/>
      <c r="M21" s="161"/>
      <c r="N21" s="122"/>
      <c r="O21" s="122"/>
      <c r="P21" s="122"/>
      <c r="Q21" s="122"/>
      <c r="S21" s="189"/>
    </row>
    <row r="22" spans="1:38" ht="15.75" customHeight="1" x14ac:dyDescent="0.25">
      <c r="A22" s="71"/>
      <c r="B22" s="122" t="s">
        <v>51</v>
      </c>
      <c r="C22" s="122"/>
      <c r="D22" s="71"/>
      <c r="E22" s="71"/>
      <c r="F22" s="71"/>
      <c r="G22" s="71"/>
      <c r="H22" s="71"/>
      <c r="I22" s="159">
        <f>'Cumulative Volume- Metric'!C15</f>
        <v>127.79</v>
      </c>
      <c r="J22" s="122"/>
      <c r="K22" s="161" t="s">
        <v>66</v>
      </c>
      <c r="L22" s="122"/>
      <c r="M22" s="160">
        <f>X50</f>
        <v>177.25892400000001</v>
      </c>
      <c r="N22" s="160"/>
      <c r="O22" s="236" t="s">
        <v>53</v>
      </c>
      <c r="P22" s="122"/>
      <c r="Q22" s="122"/>
      <c r="R22" s="210"/>
      <c r="S22" s="210"/>
      <c r="T22" s="210"/>
    </row>
    <row r="23" spans="1:38" ht="12.75" customHeight="1" x14ac:dyDescent="0.25">
      <c r="A23" s="71"/>
      <c r="B23" s="71" t="s">
        <v>54</v>
      </c>
      <c r="C23" s="71"/>
      <c r="D23" s="71"/>
      <c r="E23" s="71"/>
      <c r="F23" s="71"/>
      <c r="G23" s="71"/>
      <c r="H23" s="71"/>
      <c r="I23" s="159">
        <f>'Cumulative Volume- Metric'!C16</f>
        <v>0</v>
      </c>
      <c r="J23" s="122"/>
      <c r="K23" s="158" t="s">
        <v>67</v>
      </c>
      <c r="L23" s="122"/>
      <c r="M23" s="161"/>
      <c r="N23" s="71"/>
      <c r="O23" s="157" t="s">
        <v>56</v>
      </c>
      <c r="P23" s="122"/>
      <c r="Q23" s="122"/>
      <c r="R23" s="210"/>
      <c r="S23" s="189"/>
      <c r="T23" s="210"/>
    </row>
    <row r="24" spans="1:38" ht="12.75" customHeight="1" x14ac:dyDescent="0.25">
      <c r="A24" s="71"/>
      <c r="B24" s="71"/>
      <c r="C24" s="71"/>
      <c r="D24" s="71"/>
      <c r="E24" s="71"/>
      <c r="F24" s="71"/>
      <c r="G24" s="71"/>
      <c r="H24" s="71"/>
      <c r="I24" s="189"/>
      <c r="J24" s="122"/>
      <c r="K24" s="158"/>
      <c r="L24" s="122"/>
      <c r="M24" s="161"/>
      <c r="N24" s="71"/>
      <c r="O24" s="157" t="s">
        <v>68</v>
      </c>
      <c r="P24" s="122"/>
      <c r="Q24" s="122"/>
      <c r="R24" s="210"/>
      <c r="S24" s="189"/>
      <c r="T24" s="210"/>
    </row>
    <row r="25" spans="1:38" ht="18" x14ac:dyDescent="0.25">
      <c r="A25" s="71"/>
      <c r="B25" s="71"/>
      <c r="C25" s="71"/>
      <c r="D25" s="71"/>
      <c r="E25" s="71"/>
      <c r="F25" s="71"/>
      <c r="G25" s="71"/>
      <c r="H25" s="71"/>
      <c r="I25" s="71"/>
      <c r="J25" s="122"/>
      <c r="K25" s="122"/>
      <c r="L25" s="122"/>
      <c r="M25" s="122"/>
      <c r="N25" s="122"/>
      <c r="P25" s="122"/>
      <c r="Q25" s="122"/>
      <c r="R25" s="210"/>
      <c r="S25" s="210"/>
      <c r="T25" s="210"/>
    </row>
    <row r="26" spans="1:38" ht="36" customHeight="1" x14ac:dyDescent="0.2">
      <c r="A26" s="420" t="s">
        <v>99</v>
      </c>
      <c r="B26" s="421"/>
      <c r="C26" s="421"/>
      <c r="D26" s="421"/>
      <c r="E26" s="421"/>
      <c r="F26" s="421"/>
      <c r="G26" s="421"/>
      <c r="H26" s="421"/>
      <c r="I26" s="421"/>
      <c r="J26" s="421"/>
      <c r="K26" s="421"/>
      <c r="L26" s="421"/>
      <c r="M26" s="421"/>
      <c r="N26" s="421"/>
      <c r="O26" s="421"/>
      <c r="P26" s="421"/>
      <c r="Q26" s="422"/>
      <c r="S26" s="189"/>
    </row>
    <row r="27" spans="1:38" ht="68.25" customHeight="1" x14ac:dyDescent="0.2">
      <c r="A27" s="256" t="s">
        <v>129</v>
      </c>
      <c r="B27" s="234" t="s">
        <v>58</v>
      </c>
      <c r="C27" s="232" t="s">
        <v>74</v>
      </c>
      <c r="D27" s="232" t="s">
        <v>130</v>
      </c>
      <c r="E27" s="232" t="s">
        <v>93</v>
      </c>
      <c r="F27" s="232" t="s">
        <v>145</v>
      </c>
      <c r="G27" s="232" t="s">
        <v>75</v>
      </c>
      <c r="H27" s="232" t="s">
        <v>136</v>
      </c>
      <c r="I27" s="232" t="s">
        <v>100</v>
      </c>
      <c r="J27" s="232" t="s">
        <v>146</v>
      </c>
      <c r="K27" s="232" t="s">
        <v>59</v>
      </c>
      <c r="L27" s="232" t="s">
        <v>138</v>
      </c>
      <c r="M27" s="232" t="s">
        <v>60</v>
      </c>
      <c r="N27" s="233" t="s">
        <v>139</v>
      </c>
      <c r="O27" s="232" t="s">
        <v>61</v>
      </c>
      <c r="P27" s="232" t="s">
        <v>140</v>
      </c>
      <c r="Q27" s="231" t="s">
        <v>62</v>
      </c>
    </row>
    <row r="28" spans="1:38" ht="19.5" customHeight="1" thickBot="1" x14ac:dyDescent="0.25">
      <c r="A28" s="255" t="s">
        <v>63</v>
      </c>
      <c r="B28" s="254" t="s">
        <v>65</v>
      </c>
      <c r="C28" s="253" t="s">
        <v>147</v>
      </c>
      <c r="D28" s="253" t="s">
        <v>76</v>
      </c>
      <c r="E28" s="253" t="s">
        <v>147</v>
      </c>
      <c r="F28" s="253" t="s">
        <v>76</v>
      </c>
      <c r="G28" s="253" t="s">
        <v>147</v>
      </c>
      <c r="H28" s="252" t="s">
        <v>76</v>
      </c>
      <c r="I28" s="253" t="s">
        <v>147</v>
      </c>
      <c r="J28" s="252" t="s">
        <v>76</v>
      </c>
      <c r="K28" s="253" t="s">
        <v>147</v>
      </c>
      <c r="L28" s="252" t="s">
        <v>76</v>
      </c>
      <c r="M28" s="253" t="s">
        <v>147</v>
      </c>
      <c r="N28" s="252" t="s">
        <v>76</v>
      </c>
      <c r="O28" s="253" t="s">
        <v>147</v>
      </c>
      <c r="P28" s="252" t="s">
        <v>76</v>
      </c>
      <c r="Q28" s="251" t="s">
        <v>67</v>
      </c>
    </row>
    <row r="29" spans="1:38" x14ac:dyDescent="0.2">
      <c r="A29" s="144">
        <f>Y54</f>
        <v>39.5</v>
      </c>
      <c r="B29" s="181">
        <f t="shared" ref="B29:B92" si="0">A29*25.4</f>
        <v>1003.3</v>
      </c>
      <c r="C29" s="229">
        <f>IF(A29=0,0,IF(A29&lt;0,"",D29*0.0283168))</f>
        <v>0</v>
      </c>
      <c r="D29" s="126">
        <f>IF(A29&lt;=0,"",IF(AA36&gt;=1,LOOKUP(AA36,AG$43:AG$61,AF$43:AF$61),0))</f>
        <v>0</v>
      </c>
      <c r="E29" s="229">
        <f>IF(A29=0,0,IF(A29&lt;0,"",F29*0.0283168))</f>
        <v>0</v>
      </c>
      <c r="F29" s="126">
        <f>IF(A29&lt;=0,"",IF(AA36&gt;=8,LOOKUP(AA36,AG$50:AG$61,AH$50:AH$61),0))</f>
        <v>0</v>
      </c>
      <c r="G29" s="124">
        <f>IF(A29=0,0,IF(A29&lt;=0,"",H29*0.0283168))</f>
        <v>0</v>
      </c>
      <c r="H29" s="125">
        <f>IF(A29&lt;=0,"",D29*$W$48)</f>
        <v>0</v>
      </c>
      <c r="I29" s="125">
        <f>IF(A29=0,0,IF(A29&lt;=0,"",J29*0.0283168))</f>
        <v>0</v>
      </c>
      <c r="J29" s="125">
        <f>IF(A29&lt;=0,"",F29*$W$49)</f>
        <v>0</v>
      </c>
      <c r="K29" s="124">
        <f>IF(A29=0,0,IF(A29&lt;=0,"",L29*0.0283168))</f>
        <v>1.2983430072606934</v>
      </c>
      <c r="L29" s="124">
        <f>IF(A29&lt;=0,"",IF(D29=0.0001,((W$37*0.5/12)-H29)*X$56,((W$37*1/12)-H29)*X$56))</f>
        <v>45.850626033333334</v>
      </c>
      <c r="M29" s="124">
        <f>IF(A29=0,0,IF(A29&lt;=0,"",N29*0.0283168))</f>
        <v>1.2983430072606934</v>
      </c>
      <c r="N29" s="124">
        <f>IF(A29&lt;=0,"",H29+L29+J29)</f>
        <v>45.850626033333334</v>
      </c>
      <c r="O29" s="124">
        <f>IF(A29=0,0,IF(A29&lt;=0,"",P29*0.0283168))</f>
        <v>73.254044989947744</v>
      </c>
      <c r="P29" s="124">
        <f>IF(A29&lt;=0," ",IF(A29=1,L29,N29+P30))</f>
        <v>2586.9464413333335</v>
      </c>
      <c r="Q29" s="124">
        <f>IF(A29=0,0,IF(A29&lt;=0,"",I$23+B29/1000))</f>
        <v>1.0032999999999999</v>
      </c>
    </row>
    <row r="30" spans="1:38" x14ac:dyDescent="0.2">
      <c r="A30" s="126">
        <f>IF(AA36=0,0,IF(A29=" ","",IF(AA36=1,A29-0.5,A29-1)))</f>
        <v>38.5</v>
      </c>
      <c r="B30" s="181">
        <f t="shared" si="0"/>
        <v>977.9</v>
      </c>
      <c r="C30" s="229">
        <f t="shared" ref="C30:C93" si="1">IF(A30=0,0,IF(A30&lt;0,"",D30*0.0283168))</f>
        <v>0</v>
      </c>
      <c r="D30" s="126">
        <f t="shared" ref="D30:D93" si="2">IF(A30&lt;=0,"",IF(AA37&gt;=1,LOOKUP(AA37,AG$43:AG$61,AF$43:AF$61),0))</f>
        <v>0</v>
      </c>
      <c r="E30" s="229">
        <f t="shared" ref="E30:E93" si="3">IF(A30=0,0,IF(A30&lt;0,"",F30*0.0283168))</f>
        <v>0</v>
      </c>
      <c r="F30" s="126">
        <f t="shared" ref="F30:F93" si="4">IF(A30&lt;=0,"",IF(AA37&gt;=8,LOOKUP(AA37,AG$50:AG$61,AH$50:AH$61),0))</f>
        <v>0</v>
      </c>
      <c r="G30" s="124">
        <f t="shared" ref="G30:G93" si="5">IF(A30=0,0,IF(A30&lt;=0,"",H30*0.0283168))</f>
        <v>0</v>
      </c>
      <c r="H30" s="125">
        <f t="shared" ref="H30:H93" si="6">IF(A30&lt;=0,"",D30*$W$48)</f>
        <v>0</v>
      </c>
      <c r="I30" s="125">
        <f t="shared" ref="I30:I93" si="7">IF(A30=0,0,IF(A30&lt;=0,"",J30*0.0283168))</f>
        <v>0</v>
      </c>
      <c r="J30" s="125">
        <f t="shared" ref="J30:J93" si="8">IF(A30&lt;=0,"",F30*$W$49)</f>
        <v>0</v>
      </c>
      <c r="K30" s="124">
        <f t="shared" ref="K30:K93" si="9">IF(A30=0,0,IF(A30&lt;=0,"",L30*0.0283168))</f>
        <v>1.2983430072606934</v>
      </c>
      <c r="L30" s="124">
        <f t="shared" ref="L30:L93" si="10">IF(A30&lt;=0,"",IF(D30=0.0001,((W$37*0.5/12)-H30)*X$56,((W$37*1/12)-H30)*X$56))</f>
        <v>45.850626033333334</v>
      </c>
      <c r="M30" s="124">
        <f t="shared" ref="M30:M93" si="11">IF(A30=0,0,IF(A30&lt;=0,"",N30*0.0283168))</f>
        <v>1.2983430072606934</v>
      </c>
      <c r="N30" s="124">
        <f t="shared" ref="N30:N93" si="12">IF(A30&lt;=0,"",H30+L30+J30)</f>
        <v>45.850626033333334</v>
      </c>
      <c r="O30" s="124">
        <f t="shared" ref="O30:O93" si="13">IF(A30=0,0,IF(A30&lt;=0,"",P30*0.0283168))</f>
        <v>71.955701982687046</v>
      </c>
      <c r="P30" s="124">
        <f t="shared" ref="P30:P93" si="14">IF(A30&lt;=0," ",IF(A30=1,L30,N30+P31))</f>
        <v>2541.0958153000001</v>
      </c>
      <c r="Q30" s="124">
        <f t="shared" ref="Q30:Q93" si="15">IF(A30=0,0,IF(A30&lt;=0,"",I$23+B30/1000))</f>
        <v>0.97789999999999999</v>
      </c>
      <c r="AC30" s="191">
        <f>ROUND(I21*0.0393701,0)</f>
        <v>12</v>
      </c>
      <c r="AD30" s="191">
        <f>ROUND(I20*0.0393701,0)</f>
        <v>9</v>
      </c>
    </row>
    <row r="31" spans="1:38" x14ac:dyDescent="0.2">
      <c r="A31" s="126">
        <f t="shared" ref="A31:A94" si="16">IF(AA37=0,0,IF(A30=" ","",IF(AA37=1,A30-0.5,A30-1)))</f>
        <v>37.5</v>
      </c>
      <c r="B31" s="181">
        <f t="shared" si="0"/>
        <v>952.5</v>
      </c>
      <c r="C31" s="229">
        <f t="shared" si="1"/>
        <v>0</v>
      </c>
      <c r="D31" s="126">
        <f t="shared" si="2"/>
        <v>0</v>
      </c>
      <c r="E31" s="229">
        <f t="shared" si="3"/>
        <v>0</v>
      </c>
      <c r="F31" s="126">
        <f t="shared" si="4"/>
        <v>0</v>
      </c>
      <c r="G31" s="124">
        <f t="shared" si="5"/>
        <v>0</v>
      </c>
      <c r="H31" s="125">
        <f t="shared" si="6"/>
        <v>0</v>
      </c>
      <c r="I31" s="125">
        <f t="shared" si="7"/>
        <v>0</v>
      </c>
      <c r="J31" s="125">
        <f t="shared" si="8"/>
        <v>0</v>
      </c>
      <c r="K31" s="124">
        <f t="shared" si="9"/>
        <v>1.2983430072606934</v>
      </c>
      <c r="L31" s="124">
        <f t="shared" si="10"/>
        <v>45.850626033333334</v>
      </c>
      <c r="M31" s="124">
        <f t="shared" si="11"/>
        <v>1.2983430072606934</v>
      </c>
      <c r="N31" s="124">
        <f t="shared" si="12"/>
        <v>45.850626033333334</v>
      </c>
      <c r="O31" s="124">
        <f t="shared" si="13"/>
        <v>70.657358975426348</v>
      </c>
      <c r="P31" s="124">
        <f t="shared" si="14"/>
        <v>2495.2451892666668</v>
      </c>
      <c r="Q31" s="124">
        <f t="shared" si="15"/>
        <v>0.95250000000000001</v>
      </c>
    </row>
    <row r="32" spans="1:38" x14ac:dyDescent="0.2">
      <c r="A32" s="126">
        <f t="shared" si="16"/>
        <v>36.5</v>
      </c>
      <c r="B32" s="181">
        <f t="shared" si="0"/>
        <v>927.09999999999991</v>
      </c>
      <c r="C32" s="229">
        <f t="shared" si="1"/>
        <v>0</v>
      </c>
      <c r="D32" s="126">
        <f t="shared" si="2"/>
        <v>0</v>
      </c>
      <c r="E32" s="229">
        <f t="shared" si="3"/>
        <v>0</v>
      </c>
      <c r="F32" s="126">
        <f t="shared" si="4"/>
        <v>0</v>
      </c>
      <c r="G32" s="124">
        <f t="shared" si="5"/>
        <v>0</v>
      </c>
      <c r="H32" s="125">
        <f t="shared" si="6"/>
        <v>0</v>
      </c>
      <c r="I32" s="125">
        <f t="shared" si="7"/>
        <v>0</v>
      </c>
      <c r="J32" s="125">
        <f t="shared" si="8"/>
        <v>0</v>
      </c>
      <c r="K32" s="124">
        <f t="shared" si="9"/>
        <v>1.2983430072606934</v>
      </c>
      <c r="L32" s="124">
        <f t="shared" si="10"/>
        <v>45.850626033333334</v>
      </c>
      <c r="M32" s="124">
        <f t="shared" si="11"/>
        <v>1.2983430072606934</v>
      </c>
      <c r="N32" s="124">
        <f t="shared" si="12"/>
        <v>45.850626033333334</v>
      </c>
      <c r="O32" s="124">
        <f t="shared" si="13"/>
        <v>69.35901596816565</v>
      </c>
      <c r="P32" s="124">
        <f t="shared" si="14"/>
        <v>2449.3945632333334</v>
      </c>
      <c r="Q32" s="124">
        <f t="shared" si="15"/>
        <v>0.92709999999999992</v>
      </c>
    </row>
    <row r="33" spans="1:33" x14ac:dyDescent="0.2">
      <c r="A33" s="126">
        <f t="shared" si="16"/>
        <v>35.5</v>
      </c>
      <c r="B33" s="181">
        <f t="shared" si="0"/>
        <v>901.69999999999993</v>
      </c>
      <c r="C33" s="229">
        <f t="shared" si="1"/>
        <v>0</v>
      </c>
      <c r="D33" s="126">
        <f t="shared" si="2"/>
        <v>0</v>
      </c>
      <c r="E33" s="229">
        <f t="shared" si="3"/>
        <v>0</v>
      </c>
      <c r="F33" s="126">
        <f t="shared" si="4"/>
        <v>0</v>
      </c>
      <c r="G33" s="124">
        <f t="shared" si="5"/>
        <v>0</v>
      </c>
      <c r="H33" s="125">
        <f t="shared" si="6"/>
        <v>0</v>
      </c>
      <c r="I33" s="125">
        <f t="shared" si="7"/>
        <v>0</v>
      </c>
      <c r="J33" s="125">
        <f t="shared" si="8"/>
        <v>0</v>
      </c>
      <c r="K33" s="124">
        <f t="shared" si="9"/>
        <v>1.2983430072606934</v>
      </c>
      <c r="L33" s="124">
        <f t="shared" si="10"/>
        <v>45.850626033333334</v>
      </c>
      <c r="M33" s="124">
        <f t="shared" si="11"/>
        <v>1.2983430072606934</v>
      </c>
      <c r="N33" s="124">
        <f t="shared" si="12"/>
        <v>45.850626033333334</v>
      </c>
      <c r="O33" s="124">
        <f t="shared" si="13"/>
        <v>68.060672960904967</v>
      </c>
      <c r="P33" s="124">
        <f t="shared" si="14"/>
        <v>2403.5439372000001</v>
      </c>
      <c r="Q33" s="124">
        <f t="shared" si="15"/>
        <v>0.90169999999999995</v>
      </c>
    </row>
    <row r="34" spans="1:33" x14ac:dyDescent="0.2">
      <c r="A34" s="126">
        <f t="shared" si="16"/>
        <v>34.5</v>
      </c>
      <c r="B34" s="181">
        <f t="shared" si="0"/>
        <v>876.3</v>
      </c>
      <c r="C34" s="229">
        <f t="shared" si="1"/>
        <v>0</v>
      </c>
      <c r="D34" s="126">
        <f t="shared" si="2"/>
        <v>0</v>
      </c>
      <c r="E34" s="229">
        <f t="shared" si="3"/>
        <v>0</v>
      </c>
      <c r="F34" s="126">
        <f t="shared" si="4"/>
        <v>0</v>
      </c>
      <c r="G34" s="124">
        <f t="shared" si="5"/>
        <v>0</v>
      </c>
      <c r="H34" s="125">
        <f t="shared" si="6"/>
        <v>0</v>
      </c>
      <c r="I34" s="125">
        <f t="shared" si="7"/>
        <v>0</v>
      </c>
      <c r="J34" s="125">
        <f t="shared" si="8"/>
        <v>0</v>
      </c>
      <c r="K34" s="124">
        <f t="shared" si="9"/>
        <v>1.2983430072606934</v>
      </c>
      <c r="L34" s="124">
        <f t="shared" si="10"/>
        <v>45.850626033333334</v>
      </c>
      <c r="M34" s="124">
        <f t="shared" si="11"/>
        <v>1.2983430072606934</v>
      </c>
      <c r="N34" s="124">
        <f t="shared" si="12"/>
        <v>45.850626033333334</v>
      </c>
      <c r="O34" s="124">
        <f t="shared" si="13"/>
        <v>66.762329953644269</v>
      </c>
      <c r="P34" s="124">
        <f t="shared" si="14"/>
        <v>2357.6933111666667</v>
      </c>
      <c r="Q34" s="124">
        <f t="shared" si="15"/>
        <v>0.87629999999999997</v>
      </c>
    </row>
    <row r="35" spans="1:33" x14ac:dyDescent="0.2">
      <c r="A35" s="126">
        <f t="shared" si="16"/>
        <v>33.5</v>
      </c>
      <c r="B35" s="181">
        <f t="shared" si="0"/>
        <v>850.9</v>
      </c>
      <c r="C35" s="229">
        <f t="shared" si="1"/>
        <v>0</v>
      </c>
      <c r="D35" s="126">
        <f t="shared" si="2"/>
        <v>0</v>
      </c>
      <c r="E35" s="229">
        <f t="shared" si="3"/>
        <v>0</v>
      </c>
      <c r="F35" s="126">
        <f t="shared" si="4"/>
        <v>0</v>
      </c>
      <c r="G35" s="124">
        <f t="shared" si="5"/>
        <v>0</v>
      </c>
      <c r="H35" s="125">
        <f t="shared" si="6"/>
        <v>0</v>
      </c>
      <c r="I35" s="125">
        <f t="shared" si="7"/>
        <v>0</v>
      </c>
      <c r="J35" s="125">
        <f t="shared" si="8"/>
        <v>0</v>
      </c>
      <c r="K35" s="124">
        <f t="shared" si="9"/>
        <v>1.2983430072606934</v>
      </c>
      <c r="L35" s="124">
        <f t="shared" si="10"/>
        <v>45.850626033333334</v>
      </c>
      <c r="M35" s="124">
        <f t="shared" si="11"/>
        <v>1.2983430072606934</v>
      </c>
      <c r="N35" s="124">
        <f t="shared" si="12"/>
        <v>45.850626033333334</v>
      </c>
      <c r="O35" s="124">
        <f t="shared" si="13"/>
        <v>65.463986946383571</v>
      </c>
      <c r="P35" s="124">
        <f t="shared" si="14"/>
        <v>2311.8426851333334</v>
      </c>
      <c r="Q35" s="124">
        <f t="shared" si="15"/>
        <v>0.85089999999999999</v>
      </c>
      <c r="W35" s="188" t="s">
        <v>22</v>
      </c>
      <c r="Z35" s="189"/>
      <c r="AA35" s="189">
        <v>-1</v>
      </c>
      <c r="AB35" s="188">
        <v>-1</v>
      </c>
      <c r="AC35" s="201" t="s">
        <v>77</v>
      </c>
      <c r="AD35" s="201" t="s">
        <v>78</v>
      </c>
    </row>
    <row r="36" spans="1:33" x14ac:dyDescent="0.2">
      <c r="A36" s="126">
        <f t="shared" si="16"/>
        <v>32.5</v>
      </c>
      <c r="B36" s="181">
        <f t="shared" si="0"/>
        <v>825.5</v>
      </c>
      <c r="C36" s="229">
        <f t="shared" si="1"/>
        <v>0</v>
      </c>
      <c r="D36" s="126">
        <f t="shared" si="2"/>
        <v>0</v>
      </c>
      <c r="E36" s="229">
        <f t="shared" si="3"/>
        <v>0</v>
      </c>
      <c r="F36" s="126">
        <f t="shared" si="4"/>
        <v>0</v>
      </c>
      <c r="G36" s="124">
        <f t="shared" si="5"/>
        <v>0</v>
      </c>
      <c r="H36" s="125">
        <f t="shared" si="6"/>
        <v>0</v>
      </c>
      <c r="I36" s="125">
        <f t="shared" si="7"/>
        <v>0</v>
      </c>
      <c r="J36" s="125">
        <f t="shared" si="8"/>
        <v>0</v>
      </c>
      <c r="K36" s="124">
        <f t="shared" si="9"/>
        <v>1.2983430072606934</v>
      </c>
      <c r="L36" s="124">
        <f t="shared" si="10"/>
        <v>45.850626033333334</v>
      </c>
      <c r="M36" s="124">
        <f t="shared" si="11"/>
        <v>1.2983430072606934</v>
      </c>
      <c r="N36" s="124">
        <f t="shared" si="12"/>
        <v>45.850626033333334</v>
      </c>
      <c r="O36" s="124">
        <f t="shared" si="13"/>
        <v>64.165643939122873</v>
      </c>
      <c r="P36" s="124">
        <f t="shared" si="14"/>
        <v>2265.9920591</v>
      </c>
      <c r="Q36" s="124">
        <f t="shared" si="15"/>
        <v>0.82550000000000001</v>
      </c>
      <c r="V36" s="188" t="s">
        <v>143</v>
      </c>
      <c r="W36" s="189">
        <f>I22</f>
        <v>127.79</v>
      </c>
      <c r="AA36" s="189">
        <f t="shared" ref="AA36:AA99" si="17">IF(AND(AA35&gt;=1,AA35&lt;18),AA35+1,IF(AC36=0,1,IF(AA35=18,AA35+0.5,-1)))</f>
        <v>-1</v>
      </c>
      <c r="AB36" s="188">
        <f t="shared" ref="AB36:AB99" si="18">IF(AB35&gt;=1,AB35+1,IF(AC36=0,1,-1))</f>
        <v>-1</v>
      </c>
      <c r="AC36" s="191">
        <f>AC30</f>
        <v>12</v>
      </c>
      <c r="AD36" s="191">
        <f>AD30</f>
        <v>9</v>
      </c>
    </row>
    <row r="37" spans="1:33" x14ac:dyDescent="0.2">
      <c r="A37" s="126">
        <f t="shared" si="16"/>
        <v>31.5</v>
      </c>
      <c r="B37" s="181">
        <f t="shared" si="0"/>
        <v>800.09999999999991</v>
      </c>
      <c r="C37" s="229">
        <f t="shared" si="1"/>
        <v>0</v>
      </c>
      <c r="D37" s="126">
        <f t="shared" si="2"/>
        <v>0</v>
      </c>
      <c r="E37" s="229">
        <f t="shared" si="3"/>
        <v>0</v>
      </c>
      <c r="F37" s="126">
        <f t="shared" si="4"/>
        <v>0</v>
      </c>
      <c r="G37" s="124">
        <f t="shared" si="5"/>
        <v>0</v>
      </c>
      <c r="H37" s="125">
        <f t="shared" si="6"/>
        <v>0</v>
      </c>
      <c r="I37" s="125">
        <f t="shared" si="7"/>
        <v>0</v>
      </c>
      <c r="J37" s="125">
        <f t="shared" si="8"/>
        <v>0</v>
      </c>
      <c r="K37" s="124">
        <f t="shared" si="9"/>
        <v>1.2983430072606934</v>
      </c>
      <c r="L37" s="124">
        <f t="shared" si="10"/>
        <v>45.850626033333334</v>
      </c>
      <c r="M37" s="124">
        <f t="shared" si="11"/>
        <v>1.2983430072606934</v>
      </c>
      <c r="N37" s="124">
        <f t="shared" si="12"/>
        <v>45.850626033333334</v>
      </c>
      <c r="O37" s="124">
        <f t="shared" si="13"/>
        <v>62.867300931862182</v>
      </c>
      <c r="P37" s="124">
        <f t="shared" si="14"/>
        <v>2220.1414330666667</v>
      </c>
      <c r="Q37" s="124">
        <f t="shared" si="15"/>
        <v>0.80009999999999992</v>
      </c>
      <c r="V37" s="188" t="s">
        <v>142</v>
      </c>
      <c r="W37" s="188">
        <f>W36*10.7639</f>
        <v>1375.518781</v>
      </c>
      <c r="AA37" s="189">
        <f t="shared" si="17"/>
        <v>-1</v>
      </c>
      <c r="AB37" s="188">
        <f t="shared" si="18"/>
        <v>-1</v>
      </c>
      <c r="AC37" s="191">
        <f t="shared" ref="AC37:AC100" si="19">AC36-1</f>
        <v>11</v>
      </c>
      <c r="AD37" s="191">
        <f t="shared" ref="AD37:AD100" si="20">AD36-1</f>
        <v>8</v>
      </c>
    </row>
    <row r="38" spans="1:33" x14ac:dyDescent="0.2">
      <c r="A38" s="126">
        <f t="shared" si="16"/>
        <v>30.5</v>
      </c>
      <c r="B38" s="181">
        <f t="shared" si="0"/>
        <v>774.69999999999993</v>
      </c>
      <c r="C38" s="229">
        <f t="shared" si="1"/>
        <v>0</v>
      </c>
      <c r="D38" s="126">
        <f t="shared" si="2"/>
        <v>0</v>
      </c>
      <c r="E38" s="229">
        <f t="shared" si="3"/>
        <v>0</v>
      </c>
      <c r="F38" s="126">
        <f t="shared" si="4"/>
        <v>0</v>
      </c>
      <c r="G38" s="124">
        <f t="shared" si="5"/>
        <v>0</v>
      </c>
      <c r="H38" s="125">
        <f t="shared" si="6"/>
        <v>0</v>
      </c>
      <c r="I38" s="125">
        <f t="shared" si="7"/>
        <v>0</v>
      </c>
      <c r="J38" s="125">
        <f t="shared" si="8"/>
        <v>0</v>
      </c>
      <c r="K38" s="124">
        <f t="shared" si="9"/>
        <v>1.2983430072606934</v>
      </c>
      <c r="L38" s="124">
        <f t="shared" si="10"/>
        <v>45.850626033333334</v>
      </c>
      <c r="M38" s="124">
        <f t="shared" si="11"/>
        <v>1.2983430072606934</v>
      </c>
      <c r="N38" s="124">
        <f t="shared" si="12"/>
        <v>45.850626033333334</v>
      </c>
      <c r="O38" s="124">
        <f t="shared" si="13"/>
        <v>61.568957924601492</v>
      </c>
      <c r="P38" s="124">
        <f t="shared" si="14"/>
        <v>2174.2908070333333</v>
      </c>
      <c r="Q38" s="124">
        <f t="shared" si="15"/>
        <v>0.77469999999999994</v>
      </c>
      <c r="AA38" s="189">
        <f t="shared" si="17"/>
        <v>-1</v>
      </c>
      <c r="AB38" s="188">
        <f t="shared" si="18"/>
        <v>-1</v>
      </c>
      <c r="AC38" s="191">
        <f t="shared" si="19"/>
        <v>10</v>
      </c>
      <c r="AD38" s="191">
        <f t="shared" si="20"/>
        <v>7</v>
      </c>
    </row>
    <row r="39" spans="1:33" x14ac:dyDescent="0.2">
      <c r="A39" s="126">
        <f t="shared" si="16"/>
        <v>29.5</v>
      </c>
      <c r="B39" s="181">
        <f t="shared" si="0"/>
        <v>749.3</v>
      </c>
      <c r="C39" s="229">
        <f t="shared" si="1"/>
        <v>0</v>
      </c>
      <c r="D39" s="126">
        <f t="shared" si="2"/>
        <v>0</v>
      </c>
      <c r="E39" s="229">
        <f t="shared" si="3"/>
        <v>0</v>
      </c>
      <c r="F39" s="126">
        <f t="shared" si="4"/>
        <v>0</v>
      </c>
      <c r="G39" s="124">
        <f t="shared" si="5"/>
        <v>0</v>
      </c>
      <c r="H39" s="125">
        <f t="shared" si="6"/>
        <v>0</v>
      </c>
      <c r="I39" s="125">
        <f t="shared" si="7"/>
        <v>0</v>
      </c>
      <c r="J39" s="125">
        <f t="shared" si="8"/>
        <v>0</v>
      </c>
      <c r="K39" s="124">
        <f t="shared" si="9"/>
        <v>1.2983430072606934</v>
      </c>
      <c r="L39" s="124">
        <f t="shared" si="10"/>
        <v>45.850626033333334</v>
      </c>
      <c r="M39" s="124">
        <f t="shared" si="11"/>
        <v>1.2983430072606934</v>
      </c>
      <c r="N39" s="124">
        <f t="shared" si="12"/>
        <v>45.850626033333334</v>
      </c>
      <c r="O39" s="124">
        <f t="shared" si="13"/>
        <v>60.270614917340801</v>
      </c>
      <c r="P39" s="124">
        <f t="shared" si="14"/>
        <v>2128.4401809999999</v>
      </c>
      <c r="Q39" s="124">
        <f t="shared" si="15"/>
        <v>0.74929999999999997</v>
      </c>
      <c r="AA39" s="189">
        <f t="shared" si="17"/>
        <v>-1</v>
      </c>
      <c r="AB39" s="188">
        <f t="shared" si="18"/>
        <v>-1</v>
      </c>
      <c r="AC39" s="191">
        <f t="shared" si="19"/>
        <v>9</v>
      </c>
      <c r="AD39" s="191">
        <f t="shared" si="20"/>
        <v>6</v>
      </c>
    </row>
    <row r="40" spans="1:33" x14ac:dyDescent="0.2">
      <c r="A40" s="126">
        <f t="shared" si="16"/>
        <v>28.5</v>
      </c>
      <c r="B40" s="181">
        <f t="shared" si="0"/>
        <v>723.9</v>
      </c>
      <c r="C40" s="229">
        <f t="shared" si="1"/>
        <v>0</v>
      </c>
      <c r="D40" s="126">
        <f t="shared" si="2"/>
        <v>0</v>
      </c>
      <c r="E40" s="229">
        <f t="shared" si="3"/>
        <v>0</v>
      </c>
      <c r="F40" s="126">
        <f t="shared" si="4"/>
        <v>0</v>
      </c>
      <c r="G40" s="124">
        <f t="shared" si="5"/>
        <v>0</v>
      </c>
      <c r="H40" s="125">
        <f t="shared" si="6"/>
        <v>0</v>
      </c>
      <c r="I40" s="125">
        <f t="shared" si="7"/>
        <v>0</v>
      </c>
      <c r="J40" s="125">
        <f t="shared" si="8"/>
        <v>0</v>
      </c>
      <c r="K40" s="124">
        <f t="shared" si="9"/>
        <v>1.2983430072606934</v>
      </c>
      <c r="L40" s="124">
        <f t="shared" si="10"/>
        <v>45.850626033333334</v>
      </c>
      <c r="M40" s="124">
        <f t="shared" si="11"/>
        <v>1.2983430072606934</v>
      </c>
      <c r="N40" s="124">
        <f t="shared" si="12"/>
        <v>45.850626033333334</v>
      </c>
      <c r="O40" s="124">
        <f t="shared" si="13"/>
        <v>58.972271910080103</v>
      </c>
      <c r="P40" s="124">
        <f t="shared" si="14"/>
        <v>2082.5895549666666</v>
      </c>
      <c r="Q40" s="124">
        <f t="shared" si="15"/>
        <v>0.72389999999999999</v>
      </c>
      <c r="AA40" s="189">
        <f t="shared" si="17"/>
        <v>-1</v>
      </c>
      <c r="AB40" s="188">
        <f t="shared" si="18"/>
        <v>-1</v>
      </c>
      <c r="AC40" s="191">
        <f t="shared" si="19"/>
        <v>8</v>
      </c>
      <c r="AD40" s="191">
        <f t="shared" si="20"/>
        <v>5</v>
      </c>
    </row>
    <row r="41" spans="1:33" x14ac:dyDescent="0.2">
      <c r="A41" s="126">
        <f t="shared" si="16"/>
        <v>27.5</v>
      </c>
      <c r="B41" s="181">
        <f t="shared" si="0"/>
        <v>698.5</v>
      </c>
      <c r="C41" s="229">
        <f t="shared" si="1"/>
        <v>1.6990080000000001E-4</v>
      </c>
      <c r="D41" s="126">
        <f t="shared" si="2"/>
        <v>6.0000000000000001E-3</v>
      </c>
      <c r="E41" s="229">
        <f t="shared" si="3"/>
        <v>0</v>
      </c>
      <c r="F41" s="126">
        <f t="shared" si="4"/>
        <v>0</v>
      </c>
      <c r="G41" s="124">
        <f t="shared" si="5"/>
        <v>8.0363078399999996E-2</v>
      </c>
      <c r="H41" s="125">
        <f t="shared" si="6"/>
        <v>2.8380000000000001</v>
      </c>
      <c r="I41" s="125">
        <f t="shared" si="7"/>
        <v>0</v>
      </c>
      <c r="J41" s="125">
        <f t="shared" si="8"/>
        <v>0</v>
      </c>
      <c r="K41" s="124">
        <f t="shared" si="9"/>
        <v>1.2661977759006935</v>
      </c>
      <c r="L41" s="124">
        <f t="shared" si="10"/>
        <v>44.715426033333337</v>
      </c>
      <c r="M41" s="124">
        <f t="shared" si="11"/>
        <v>1.3465608543006935</v>
      </c>
      <c r="N41" s="124">
        <f t="shared" si="12"/>
        <v>47.553426033333338</v>
      </c>
      <c r="O41" s="124">
        <f t="shared" si="13"/>
        <v>57.673928902819412</v>
      </c>
      <c r="P41" s="124">
        <f t="shared" si="14"/>
        <v>2036.7389289333332</v>
      </c>
      <c r="Q41" s="124">
        <f t="shared" si="15"/>
        <v>0.69850000000000001</v>
      </c>
      <c r="X41" s="195" t="s">
        <v>79</v>
      </c>
      <c r="Y41" s="188">
        <f>COUNTIF(AC36:AC132,"&gt;0")</f>
        <v>12</v>
      </c>
      <c r="AA41" s="189">
        <f t="shared" si="17"/>
        <v>-1</v>
      </c>
      <c r="AB41" s="188">
        <f t="shared" si="18"/>
        <v>-1</v>
      </c>
      <c r="AC41" s="191">
        <f t="shared" si="19"/>
        <v>7</v>
      </c>
      <c r="AD41" s="191">
        <f t="shared" si="20"/>
        <v>4</v>
      </c>
    </row>
    <row r="42" spans="1:33" ht="13.5" thickBot="1" x14ac:dyDescent="0.25">
      <c r="A42" s="126">
        <f t="shared" si="16"/>
        <v>27</v>
      </c>
      <c r="B42" s="181">
        <f t="shared" si="0"/>
        <v>685.8</v>
      </c>
      <c r="C42" s="229">
        <f t="shared" si="1"/>
        <v>2.8316799999999998E-4</v>
      </c>
      <c r="D42" s="126">
        <f t="shared" si="2"/>
        <v>0.01</v>
      </c>
      <c r="E42" s="229">
        <f t="shared" si="3"/>
        <v>0</v>
      </c>
      <c r="F42" s="126">
        <f t="shared" si="4"/>
        <v>0</v>
      </c>
      <c r="G42" s="124">
        <f t="shared" si="5"/>
        <v>0.13393846400000001</v>
      </c>
      <c r="H42" s="125">
        <f t="shared" si="6"/>
        <v>4.7300000000000004</v>
      </c>
      <c r="I42" s="125">
        <f t="shared" si="7"/>
        <v>0</v>
      </c>
      <c r="J42" s="125">
        <f t="shared" si="8"/>
        <v>0</v>
      </c>
      <c r="K42" s="124">
        <f t="shared" si="9"/>
        <v>1.2447676216606933</v>
      </c>
      <c r="L42" s="124">
        <f t="shared" si="10"/>
        <v>43.958626033333331</v>
      </c>
      <c r="M42" s="124">
        <f t="shared" si="11"/>
        <v>1.3787060856606934</v>
      </c>
      <c r="N42" s="124">
        <f t="shared" si="12"/>
        <v>48.688626033333335</v>
      </c>
      <c r="O42" s="124">
        <f t="shared" si="13"/>
        <v>56.327368048518714</v>
      </c>
      <c r="P42" s="124">
        <f t="shared" si="14"/>
        <v>1989.1855028999998</v>
      </c>
      <c r="Q42" s="124">
        <f t="shared" si="15"/>
        <v>0.68579999999999997</v>
      </c>
      <c r="U42" s="188" t="s">
        <v>102</v>
      </c>
      <c r="W42" s="200">
        <f>I16*2</f>
        <v>4</v>
      </c>
      <c r="X42" s="199">
        <v>10.625</v>
      </c>
      <c r="AA42" s="189">
        <f t="shared" si="17"/>
        <v>-1</v>
      </c>
      <c r="AB42" s="188">
        <f t="shared" si="18"/>
        <v>-1</v>
      </c>
      <c r="AC42" s="191">
        <f t="shared" si="19"/>
        <v>6</v>
      </c>
      <c r="AD42" s="191">
        <f t="shared" si="20"/>
        <v>3</v>
      </c>
    </row>
    <row r="43" spans="1:33" x14ac:dyDescent="0.2">
      <c r="A43" s="126">
        <f t="shared" si="16"/>
        <v>26</v>
      </c>
      <c r="B43" s="181">
        <f t="shared" si="0"/>
        <v>660.4</v>
      </c>
      <c r="C43" s="229">
        <f t="shared" si="1"/>
        <v>9.0613759999999999E-4</v>
      </c>
      <c r="D43" s="126">
        <f t="shared" si="2"/>
        <v>3.2000000000000001E-2</v>
      </c>
      <c r="E43" s="229">
        <f t="shared" si="3"/>
        <v>0</v>
      </c>
      <c r="F43" s="126">
        <f t="shared" si="4"/>
        <v>0</v>
      </c>
      <c r="G43" s="124">
        <f t="shared" si="5"/>
        <v>0.42860308480000003</v>
      </c>
      <c r="H43" s="125">
        <f t="shared" si="6"/>
        <v>15.136000000000001</v>
      </c>
      <c r="I43" s="125">
        <f t="shared" si="7"/>
        <v>0</v>
      </c>
      <c r="J43" s="125">
        <f t="shared" si="8"/>
        <v>0</v>
      </c>
      <c r="K43" s="124">
        <f t="shared" si="9"/>
        <v>1.1269017733406934</v>
      </c>
      <c r="L43" s="124">
        <f t="shared" si="10"/>
        <v>39.79622603333334</v>
      </c>
      <c r="M43" s="124">
        <f t="shared" si="11"/>
        <v>1.5555048581406936</v>
      </c>
      <c r="N43" s="124">
        <f t="shared" si="12"/>
        <v>54.932226033333343</v>
      </c>
      <c r="O43" s="124">
        <f t="shared" si="13"/>
        <v>54.948661962858019</v>
      </c>
      <c r="P43" s="124">
        <f t="shared" si="14"/>
        <v>1940.4968768666665</v>
      </c>
      <c r="Q43" s="124">
        <f t="shared" si="15"/>
        <v>0.66039999999999999</v>
      </c>
      <c r="U43" s="188" t="s">
        <v>148</v>
      </c>
      <c r="W43" s="200">
        <f>I17-W42</f>
        <v>42</v>
      </c>
      <c r="X43" s="199">
        <v>10.25</v>
      </c>
      <c r="AA43" s="189">
        <f t="shared" si="17"/>
        <v>-1</v>
      </c>
      <c r="AB43" s="188">
        <f t="shared" si="18"/>
        <v>-1</v>
      </c>
      <c r="AC43" s="191">
        <f t="shared" si="19"/>
        <v>5</v>
      </c>
      <c r="AD43" s="191">
        <f t="shared" si="20"/>
        <v>2</v>
      </c>
      <c r="AF43" s="150">
        <v>6.0000000000000001E-3</v>
      </c>
      <c r="AG43" s="149">
        <v>1</v>
      </c>
    </row>
    <row r="44" spans="1:33" x14ac:dyDescent="0.2">
      <c r="A44" s="126">
        <f t="shared" si="16"/>
        <v>25</v>
      </c>
      <c r="B44" s="181">
        <f t="shared" si="0"/>
        <v>635</v>
      </c>
      <c r="C44" s="229">
        <f t="shared" si="1"/>
        <v>2.1803935999999999E-3</v>
      </c>
      <c r="D44" s="126">
        <f t="shared" si="2"/>
        <v>7.6999999999999999E-2</v>
      </c>
      <c r="E44" s="229">
        <f t="shared" si="3"/>
        <v>0</v>
      </c>
      <c r="F44" s="126">
        <f t="shared" si="4"/>
        <v>0</v>
      </c>
      <c r="G44" s="124">
        <f t="shared" si="5"/>
        <v>1.0313261728000001</v>
      </c>
      <c r="H44" s="125">
        <f t="shared" si="6"/>
        <v>36.420999999999999</v>
      </c>
      <c r="I44" s="125">
        <f t="shared" si="7"/>
        <v>0</v>
      </c>
      <c r="J44" s="125">
        <f t="shared" si="8"/>
        <v>0</v>
      </c>
      <c r="K44" s="124">
        <f t="shared" si="9"/>
        <v>0.88581253814069338</v>
      </c>
      <c r="L44" s="124">
        <f t="shared" si="10"/>
        <v>31.282226033333338</v>
      </c>
      <c r="M44" s="124">
        <f t="shared" si="11"/>
        <v>1.9171387109406934</v>
      </c>
      <c r="N44" s="124">
        <f t="shared" si="12"/>
        <v>67.703226033333337</v>
      </c>
      <c r="O44" s="124">
        <f t="shared" si="13"/>
        <v>53.393157104717325</v>
      </c>
      <c r="P44" s="124">
        <f t="shared" si="14"/>
        <v>1885.5646508333332</v>
      </c>
      <c r="Q44" s="124">
        <f t="shared" si="15"/>
        <v>0.63500000000000001</v>
      </c>
      <c r="U44" s="188" t="s">
        <v>82</v>
      </c>
      <c r="W44" s="199">
        <v>1</v>
      </c>
      <c r="AA44" s="189">
        <f t="shared" si="17"/>
        <v>-1</v>
      </c>
      <c r="AB44" s="188">
        <f t="shared" si="18"/>
        <v>-1</v>
      </c>
      <c r="AC44" s="191">
        <f t="shared" si="19"/>
        <v>4</v>
      </c>
      <c r="AD44" s="191">
        <f t="shared" si="20"/>
        <v>1</v>
      </c>
      <c r="AF44" s="136">
        <v>0.01</v>
      </c>
      <c r="AG44" s="134">
        <v>2</v>
      </c>
    </row>
    <row r="45" spans="1:33" x14ac:dyDescent="0.2">
      <c r="A45" s="126">
        <f t="shared" si="16"/>
        <v>24</v>
      </c>
      <c r="B45" s="181">
        <f t="shared" si="0"/>
        <v>609.59999999999991</v>
      </c>
      <c r="C45" s="229">
        <f t="shared" si="1"/>
        <v>2.8883135999999998E-3</v>
      </c>
      <c r="D45" s="126">
        <f t="shared" si="2"/>
        <v>0.10199999999999999</v>
      </c>
      <c r="E45" s="229">
        <f t="shared" si="3"/>
        <v>0</v>
      </c>
      <c r="F45" s="126">
        <f t="shared" si="4"/>
        <v>0</v>
      </c>
      <c r="G45" s="124">
        <f t="shared" si="5"/>
        <v>1.3661723327999999</v>
      </c>
      <c r="H45" s="125">
        <f t="shared" si="6"/>
        <v>48.245999999999995</v>
      </c>
      <c r="I45" s="125">
        <f t="shared" si="7"/>
        <v>0</v>
      </c>
      <c r="J45" s="125">
        <f t="shared" si="8"/>
        <v>0</v>
      </c>
      <c r="K45" s="124">
        <f t="shared" si="9"/>
        <v>0.7518740741406934</v>
      </c>
      <c r="L45" s="124">
        <f t="shared" si="10"/>
        <v>26.552226033333337</v>
      </c>
      <c r="M45" s="124">
        <f t="shared" si="11"/>
        <v>2.1180464069406932</v>
      </c>
      <c r="N45" s="124">
        <f t="shared" si="12"/>
        <v>74.798226033333336</v>
      </c>
      <c r="O45" s="124">
        <f t="shared" si="13"/>
        <v>51.476018393776634</v>
      </c>
      <c r="P45" s="124">
        <f t="shared" si="14"/>
        <v>1817.8614247999999</v>
      </c>
      <c r="Q45" s="124">
        <f t="shared" si="15"/>
        <v>0.60959999999999992</v>
      </c>
      <c r="U45" s="188" t="s">
        <v>83</v>
      </c>
      <c r="W45" s="199">
        <v>0.5</v>
      </c>
      <c r="AA45" s="189">
        <f t="shared" si="17"/>
        <v>-1</v>
      </c>
      <c r="AB45" s="188">
        <f t="shared" si="18"/>
        <v>-1</v>
      </c>
      <c r="AC45" s="191">
        <f t="shared" si="19"/>
        <v>3</v>
      </c>
      <c r="AD45" s="191">
        <f t="shared" si="20"/>
        <v>0</v>
      </c>
      <c r="AF45" s="135">
        <v>3.2000000000000001E-2</v>
      </c>
      <c r="AG45" s="134">
        <v>3</v>
      </c>
    </row>
    <row r="46" spans="1:33" x14ac:dyDescent="0.2">
      <c r="A46" s="126">
        <f t="shared" si="16"/>
        <v>23</v>
      </c>
      <c r="B46" s="181">
        <f t="shared" si="0"/>
        <v>584.19999999999993</v>
      </c>
      <c r="C46" s="229">
        <f t="shared" si="1"/>
        <v>3.3696991999999999E-3</v>
      </c>
      <c r="D46" s="126">
        <f t="shared" si="2"/>
        <v>0.11899999999999999</v>
      </c>
      <c r="E46" s="229">
        <f t="shared" si="3"/>
        <v>0</v>
      </c>
      <c r="F46" s="126">
        <f t="shared" si="4"/>
        <v>0</v>
      </c>
      <c r="G46" s="124">
        <f t="shared" si="5"/>
        <v>1.5938677215999999</v>
      </c>
      <c r="H46" s="125">
        <f t="shared" si="6"/>
        <v>56.286999999999999</v>
      </c>
      <c r="I46" s="125">
        <f t="shared" si="7"/>
        <v>0</v>
      </c>
      <c r="J46" s="125">
        <f t="shared" si="8"/>
        <v>0</v>
      </c>
      <c r="K46" s="124">
        <f t="shared" si="9"/>
        <v>0.66079591862069331</v>
      </c>
      <c r="L46" s="124">
        <f t="shared" si="10"/>
        <v>23.335826033333333</v>
      </c>
      <c r="M46" s="124">
        <f t="shared" si="11"/>
        <v>2.2546636402206932</v>
      </c>
      <c r="N46" s="124">
        <f t="shared" si="12"/>
        <v>79.622826033333325</v>
      </c>
      <c r="O46" s="124">
        <f t="shared" si="13"/>
        <v>49.357971986835942</v>
      </c>
      <c r="P46" s="124">
        <f t="shared" si="14"/>
        <v>1743.0631987666666</v>
      </c>
      <c r="Q46" s="124">
        <f t="shared" si="15"/>
        <v>0.58419999999999994</v>
      </c>
      <c r="U46" s="188" t="s">
        <v>84</v>
      </c>
      <c r="W46" s="199">
        <f>(I16*Y57+(2*W44)-W45)</f>
        <v>8</v>
      </c>
      <c r="AA46" s="189">
        <f t="shared" si="17"/>
        <v>-1</v>
      </c>
      <c r="AB46" s="188">
        <f t="shared" si="18"/>
        <v>-1</v>
      </c>
      <c r="AC46" s="191">
        <f t="shared" si="19"/>
        <v>2</v>
      </c>
      <c r="AD46" s="191">
        <f t="shared" si="20"/>
        <v>-1</v>
      </c>
      <c r="AF46" s="135">
        <v>7.6999999999999999E-2</v>
      </c>
      <c r="AG46" s="134">
        <v>4</v>
      </c>
    </row>
    <row r="47" spans="1:33" x14ac:dyDescent="0.2">
      <c r="A47" s="126">
        <f t="shared" si="16"/>
        <v>22</v>
      </c>
      <c r="B47" s="181">
        <f t="shared" si="0"/>
        <v>558.79999999999995</v>
      </c>
      <c r="C47" s="229">
        <f t="shared" si="1"/>
        <v>3.7944512E-3</v>
      </c>
      <c r="D47" s="126">
        <f t="shared" si="2"/>
        <v>0.13400000000000001</v>
      </c>
      <c r="E47" s="229">
        <f t="shared" si="3"/>
        <v>0</v>
      </c>
      <c r="F47" s="126">
        <f t="shared" si="4"/>
        <v>0</v>
      </c>
      <c r="G47" s="124">
        <f t="shared" si="5"/>
        <v>1.7947754176000001</v>
      </c>
      <c r="H47" s="125">
        <f t="shared" si="6"/>
        <v>63.382000000000005</v>
      </c>
      <c r="I47" s="125">
        <f t="shared" si="7"/>
        <v>0</v>
      </c>
      <c r="J47" s="125">
        <f t="shared" si="8"/>
        <v>0</v>
      </c>
      <c r="K47" s="124">
        <f t="shared" si="9"/>
        <v>0.5804328402206933</v>
      </c>
      <c r="L47" s="124">
        <f t="shared" si="10"/>
        <v>20.497826033333332</v>
      </c>
      <c r="M47" s="124">
        <f t="shared" si="11"/>
        <v>2.375208257820693</v>
      </c>
      <c r="N47" s="124">
        <f t="shared" si="12"/>
        <v>83.87982603333333</v>
      </c>
      <c r="O47" s="124">
        <f t="shared" si="13"/>
        <v>47.10330834661525</v>
      </c>
      <c r="P47" s="124">
        <f t="shared" si="14"/>
        <v>1663.4403727333333</v>
      </c>
      <c r="Q47" s="124">
        <f t="shared" si="15"/>
        <v>0.55879999999999996</v>
      </c>
      <c r="U47" s="188" t="s">
        <v>85</v>
      </c>
      <c r="W47" s="199">
        <f>((W51-2)*X43)+(2*X42)+(W44*2)</f>
        <v>238.5</v>
      </c>
      <c r="AA47" s="189">
        <f t="shared" si="17"/>
        <v>-1</v>
      </c>
      <c r="AB47" s="188">
        <f t="shared" si="18"/>
        <v>-1</v>
      </c>
      <c r="AC47" s="191">
        <f t="shared" si="19"/>
        <v>1</v>
      </c>
      <c r="AD47" s="191">
        <f t="shared" si="20"/>
        <v>-2</v>
      </c>
      <c r="AF47" s="136">
        <v>0.10199999999999999</v>
      </c>
      <c r="AG47" s="134">
        <v>5</v>
      </c>
    </row>
    <row r="48" spans="1:33" x14ac:dyDescent="0.2">
      <c r="A48" s="126">
        <f t="shared" si="16"/>
        <v>21</v>
      </c>
      <c r="B48" s="181">
        <f t="shared" si="0"/>
        <v>533.4</v>
      </c>
      <c r="C48" s="229">
        <f t="shared" si="1"/>
        <v>4.1342528E-3</v>
      </c>
      <c r="D48" s="126">
        <f t="shared" si="2"/>
        <v>0.14599999999999999</v>
      </c>
      <c r="E48" s="229">
        <f t="shared" si="3"/>
        <v>3.1148479999999999E-3</v>
      </c>
      <c r="F48" s="126">
        <f t="shared" si="4"/>
        <v>0.11</v>
      </c>
      <c r="G48" s="124">
        <f t="shared" si="5"/>
        <v>1.9555015743999997</v>
      </c>
      <c r="H48" s="125">
        <f t="shared" si="6"/>
        <v>69.057999999999993</v>
      </c>
      <c r="I48" s="125">
        <f t="shared" si="7"/>
        <v>0</v>
      </c>
      <c r="J48" s="125">
        <f t="shared" si="8"/>
        <v>0</v>
      </c>
      <c r="K48" s="124">
        <f t="shared" si="9"/>
        <v>0.51614237750069347</v>
      </c>
      <c r="L48" s="124">
        <f t="shared" si="10"/>
        <v>18.227426033333337</v>
      </c>
      <c r="M48" s="124">
        <f t="shared" si="11"/>
        <v>2.4716439519006932</v>
      </c>
      <c r="N48" s="124">
        <f t="shared" si="12"/>
        <v>87.285426033333323</v>
      </c>
      <c r="O48" s="124">
        <f t="shared" si="13"/>
        <v>44.728100088794562</v>
      </c>
      <c r="P48" s="124">
        <f t="shared" si="14"/>
        <v>1579.5605467</v>
      </c>
      <c r="Q48" s="124">
        <f t="shared" si="15"/>
        <v>0.53339999999999999</v>
      </c>
      <c r="U48" s="189" t="s">
        <v>86</v>
      </c>
      <c r="V48" s="189"/>
      <c r="W48" s="199">
        <f>(W42*X42)+(W43*X43)</f>
        <v>473</v>
      </c>
      <c r="AA48" s="189">
        <f t="shared" si="17"/>
        <v>1</v>
      </c>
      <c r="AB48" s="188">
        <f t="shared" si="18"/>
        <v>1</v>
      </c>
      <c r="AC48" s="191">
        <f t="shared" si="19"/>
        <v>0</v>
      </c>
      <c r="AD48" s="191">
        <f t="shared" si="20"/>
        <v>-3</v>
      </c>
      <c r="AF48" s="135">
        <v>0.11899999999999999</v>
      </c>
      <c r="AG48" s="134">
        <v>6</v>
      </c>
    </row>
    <row r="49" spans="1:35" ht="13.5" thickBot="1" x14ac:dyDescent="0.25">
      <c r="A49" s="126">
        <f t="shared" si="16"/>
        <v>20</v>
      </c>
      <c r="B49" s="181">
        <f t="shared" si="0"/>
        <v>508</v>
      </c>
      <c r="C49" s="229">
        <f t="shared" si="1"/>
        <v>4.4174208000000003E-3</v>
      </c>
      <c r="D49" s="126">
        <f t="shared" si="2"/>
        <v>0.156</v>
      </c>
      <c r="E49" s="229">
        <f t="shared" si="3"/>
        <v>2.5485119999999997E-3</v>
      </c>
      <c r="F49" s="126">
        <f t="shared" si="4"/>
        <v>0.09</v>
      </c>
      <c r="G49" s="124">
        <f t="shared" si="5"/>
        <v>2.0894400383999998</v>
      </c>
      <c r="H49" s="125">
        <f t="shared" si="6"/>
        <v>73.787999999999997</v>
      </c>
      <c r="I49" s="125">
        <f t="shared" si="7"/>
        <v>0</v>
      </c>
      <c r="J49" s="125">
        <f t="shared" si="8"/>
        <v>0</v>
      </c>
      <c r="K49" s="124">
        <f t="shared" si="9"/>
        <v>0.46256699190069334</v>
      </c>
      <c r="L49" s="124">
        <f t="shared" si="10"/>
        <v>16.335426033333334</v>
      </c>
      <c r="M49" s="124">
        <f t="shared" si="11"/>
        <v>2.5520070303006932</v>
      </c>
      <c r="N49" s="124">
        <f t="shared" si="12"/>
        <v>90.123426033333331</v>
      </c>
      <c r="O49" s="124">
        <f t="shared" si="13"/>
        <v>42.256456136893867</v>
      </c>
      <c r="P49" s="124">
        <f t="shared" si="14"/>
        <v>1492.2751206666667</v>
      </c>
      <c r="Q49" s="124">
        <f t="shared" si="15"/>
        <v>0.50800000000000001</v>
      </c>
      <c r="U49" s="188" t="s">
        <v>95</v>
      </c>
      <c r="W49" s="199">
        <f>I18*W45</f>
        <v>0</v>
      </c>
      <c r="AA49" s="189">
        <f t="shared" si="17"/>
        <v>2</v>
      </c>
      <c r="AB49" s="188">
        <f t="shared" si="18"/>
        <v>2</v>
      </c>
      <c r="AC49" s="191">
        <f t="shared" si="19"/>
        <v>-1</v>
      </c>
      <c r="AD49" s="191">
        <f t="shared" si="20"/>
        <v>-4</v>
      </c>
      <c r="AF49" s="135">
        <v>0.13400000000000001</v>
      </c>
      <c r="AG49" s="134">
        <v>7</v>
      </c>
    </row>
    <row r="50" spans="1:35" x14ac:dyDescent="0.2">
      <c r="A50" s="126">
        <f t="shared" si="16"/>
        <v>19</v>
      </c>
      <c r="B50" s="181">
        <f t="shared" si="0"/>
        <v>482.59999999999997</v>
      </c>
      <c r="C50" s="229">
        <f t="shared" si="1"/>
        <v>4.6722719999999999E-3</v>
      </c>
      <c r="D50" s="126">
        <f t="shared" si="2"/>
        <v>0.16500000000000001</v>
      </c>
      <c r="E50" s="229">
        <f t="shared" si="3"/>
        <v>2.4352447999999999E-3</v>
      </c>
      <c r="F50" s="126">
        <f t="shared" si="4"/>
        <v>8.5999999999999993E-2</v>
      </c>
      <c r="G50" s="124">
        <f t="shared" si="5"/>
        <v>2.209984656</v>
      </c>
      <c r="H50" s="125">
        <f t="shared" si="6"/>
        <v>78.045000000000002</v>
      </c>
      <c r="I50" s="125">
        <f t="shared" si="7"/>
        <v>0</v>
      </c>
      <c r="J50" s="125">
        <f t="shared" si="8"/>
        <v>0</v>
      </c>
      <c r="K50" s="124">
        <f t="shared" si="9"/>
        <v>0.4143491448606933</v>
      </c>
      <c r="L50" s="124">
        <f t="shared" si="10"/>
        <v>14.632626033333333</v>
      </c>
      <c r="M50" s="124">
        <f t="shared" si="11"/>
        <v>2.6243338008606933</v>
      </c>
      <c r="N50" s="124">
        <f t="shared" si="12"/>
        <v>92.67762603333334</v>
      </c>
      <c r="O50" s="124">
        <f t="shared" si="13"/>
        <v>39.704449106593174</v>
      </c>
      <c r="P50" s="124">
        <f t="shared" si="14"/>
        <v>1402.1516946333334</v>
      </c>
      <c r="Q50" s="124">
        <f t="shared" si="15"/>
        <v>0.48259999999999997</v>
      </c>
      <c r="U50" s="189" t="s">
        <v>87</v>
      </c>
      <c r="W50" s="199">
        <f>W47*W46</f>
        <v>1908</v>
      </c>
      <c r="X50" s="189">
        <f>W50*0.092903</f>
        <v>177.25892400000001</v>
      </c>
      <c r="AA50" s="189">
        <f t="shared" si="17"/>
        <v>3</v>
      </c>
      <c r="AB50" s="188">
        <f t="shared" si="18"/>
        <v>3</v>
      </c>
      <c r="AC50" s="191">
        <f t="shared" si="19"/>
        <v>-2</v>
      </c>
      <c r="AD50" s="191">
        <f t="shared" si="20"/>
        <v>-5</v>
      </c>
      <c r="AF50" s="135">
        <v>0.14599999999999999</v>
      </c>
      <c r="AG50" s="134">
        <v>8</v>
      </c>
      <c r="AH50" s="250">
        <v>0.11</v>
      </c>
      <c r="AI50" s="140">
        <v>1</v>
      </c>
    </row>
    <row r="51" spans="1:35" x14ac:dyDescent="0.2">
      <c r="A51" s="126">
        <f t="shared" si="16"/>
        <v>18</v>
      </c>
      <c r="B51" s="181">
        <f t="shared" si="0"/>
        <v>457.2</v>
      </c>
      <c r="C51" s="229">
        <f t="shared" si="1"/>
        <v>4.8704895999999998E-3</v>
      </c>
      <c r="D51" s="126">
        <f t="shared" si="2"/>
        <v>0.17199999999999999</v>
      </c>
      <c r="E51" s="229">
        <f t="shared" si="3"/>
        <v>2.406928E-3</v>
      </c>
      <c r="F51" s="126">
        <f t="shared" si="4"/>
        <v>8.5000000000000006E-2</v>
      </c>
      <c r="G51" s="124">
        <f t="shared" si="5"/>
        <v>2.3037415807999997</v>
      </c>
      <c r="H51" s="125">
        <f t="shared" si="6"/>
        <v>81.355999999999995</v>
      </c>
      <c r="I51" s="125">
        <f t="shared" si="7"/>
        <v>0</v>
      </c>
      <c r="J51" s="125">
        <f t="shared" si="8"/>
        <v>0</v>
      </c>
      <c r="K51" s="124">
        <f t="shared" si="9"/>
        <v>0.3768463749406934</v>
      </c>
      <c r="L51" s="124">
        <f t="shared" si="10"/>
        <v>13.308226033333336</v>
      </c>
      <c r="M51" s="124">
        <f t="shared" si="11"/>
        <v>2.6805879557406933</v>
      </c>
      <c r="N51" s="124">
        <f t="shared" si="12"/>
        <v>94.664226033333335</v>
      </c>
      <c r="O51" s="124">
        <f t="shared" si="13"/>
        <v>37.080115305732477</v>
      </c>
      <c r="P51" s="124">
        <f t="shared" si="14"/>
        <v>1309.4740686</v>
      </c>
      <c r="Q51" s="124">
        <f t="shared" si="15"/>
        <v>0.4572</v>
      </c>
      <c r="U51" s="191">
        <f>I16</f>
        <v>2</v>
      </c>
      <c r="V51" s="188" t="s">
        <v>88</v>
      </c>
      <c r="W51" s="197">
        <f>I17/I16</f>
        <v>23</v>
      </c>
      <c r="AA51" s="189">
        <f t="shared" si="17"/>
        <v>4</v>
      </c>
      <c r="AB51" s="188">
        <f t="shared" si="18"/>
        <v>4</v>
      </c>
      <c r="AC51" s="191">
        <f t="shared" si="19"/>
        <v>-3</v>
      </c>
      <c r="AD51" s="191">
        <f t="shared" si="20"/>
        <v>-6</v>
      </c>
      <c r="AF51" s="135">
        <v>0.156</v>
      </c>
      <c r="AG51" s="134">
        <v>9</v>
      </c>
      <c r="AH51" s="221">
        <v>0.09</v>
      </c>
      <c r="AI51" s="132">
        <v>2</v>
      </c>
    </row>
    <row r="52" spans="1:35" x14ac:dyDescent="0.2">
      <c r="A52" s="126">
        <f t="shared" si="16"/>
        <v>17</v>
      </c>
      <c r="B52" s="181">
        <f t="shared" si="0"/>
        <v>431.79999999999995</v>
      </c>
      <c r="C52" s="229">
        <f t="shared" si="1"/>
        <v>5.0687071999999996E-3</v>
      </c>
      <c r="D52" s="126">
        <f t="shared" si="2"/>
        <v>0.17899999999999999</v>
      </c>
      <c r="E52" s="229">
        <f t="shared" si="3"/>
        <v>2.3502944000000003E-3</v>
      </c>
      <c r="F52" s="126">
        <f t="shared" si="4"/>
        <v>8.3000000000000004E-2</v>
      </c>
      <c r="G52" s="124">
        <f t="shared" si="5"/>
        <v>2.3974985056000002</v>
      </c>
      <c r="H52" s="125">
        <f t="shared" si="6"/>
        <v>84.667000000000002</v>
      </c>
      <c r="I52" s="125">
        <f t="shared" si="7"/>
        <v>0</v>
      </c>
      <c r="J52" s="125">
        <f t="shared" si="8"/>
        <v>0</v>
      </c>
      <c r="K52" s="124">
        <f t="shared" si="9"/>
        <v>0.33934360502069333</v>
      </c>
      <c r="L52" s="124">
        <f t="shared" si="10"/>
        <v>11.983826033333333</v>
      </c>
      <c r="M52" s="124">
        <f t="shared" si="11"/>
        <v>2.7368421106206933</v>
      </c>
      <c r="N52" s="124">
        <f t="shared" si="12"/>
        <v>96.650826033333331</v>
      </c>
      <c r="O52" s="124">
        <f t="shared" si="13"/>
        <v>34.399527349991786</v>
      </c>
      <c r="P52" s="124">
        <f t="shared" si="14"/>
        <v>1214.8098425666667</v>
      </c>
      <c r="Q52" s="124">
        <f t="shared" si="15"/>
        <v>0.43179999999999996</v>
      </c>
      <c r="U52" s="189"/>
      <c r="V52" s="189"/>
      <c r="AA52" s="189">
        <f t="shared" si="17"/>
        <v>5</v>
      </c>
      <c r="AB52" s="188">
        <f t="shared" si="18"/>
        <v>5</v>
      </c>
      <c r="AC52" s="191">
        <f t="shared" si="19"/>
        <v>-4</v>
      </c>
      <c r="AD52" s="191">
        <f t="shared" si="20"/>
        <v>-7</v>
      </c>
      <c r="AF52" s="135">
        <v>0.16500000000000001</v>
      </c>
      <c r="AG52" s="134">
        <v>10</v>
      </c>
      <c r="AH52" s="221">
        <v>8.5999999999999993E-2</v>
      </c>
      <c r="AI52" s="132">
        <v>3</v>
      </c>
    </row>
    <row r="53" spans="1:35" x14ac:dyDescent="0.2">
      <c r="A53" s="126">
        <f t="shared" si="16"/>
        <v>16</v>
      </c>
      <c r="B53" s="181">
        <f t="shared" si="0"/>
        <v>406.4</v>
      </c>
      <c r="C53" s="229">
        <f t="shared" si="1"/>
        <v>5.2102911999999998E-3</v>
      </c>
      <c r="D53" s="126">
        <f t="shared" si="2"/>
        <v>0.184</v>
      </c>
      <c r="E53" s="229">
        <f t="shared" si="3"/>
        <v>2.2370272E-3</v>
      </c>
      <c r="F53" s="126">
        <f t="shared" si="4"/>
        <v>7.9000000000000001E-2</v>
      </c>
      <c r="G53" s="124">
        <f t="shared" si="5"/>
        <v>2.4644677375999997</v>
      </c>
      <c r="H53" s="125">
        <f t="shared" si="6"/>
        <v>87.031999999999996</v>
      </c>
      <c r="I53" s="125">
        <f t="shared" si="7"/>
        <v>0</v>
      </c>
      <c r="J53" s="125">
        <f t="shared" si="8"/>
        <v>0</v>
      </c>
      <c r="K53" s="124">
        <f t="shared" si="9"/>
        <v>0.3125559122206934</v>
      </c>
      <c r="L53" s="124">
        <f t="shared" si="10"/>
        <v>11.037826033333335</v>
      </c>
      <c r="M53" s="124">
        <f t="shared" si="11"/>
        <v>2.7770236498206931</v>
      </c>
      <c r="N53" s="124">
        <f t="shared" si="12"/>
        <v>98.069826033333328</v>
      </c>
      <c r="O53" s="124">
        <f t="shared" si="13"/>
        <v>31.662685239371097</v>
      </c>
      <c r="P53" s="124">
        <f t="shared" si="14"/>
        <v>1118.1590165333334</v>
      </c>
      <c r="Q53" s="124">
        <f t="shared" si="15"/>
        <v>0.40639999999999998</v>
      </c>
      <c r="U53" s="189"/>
      <c r="V53" s="189"/>
      <c r="Y53" s="195" t="s">
        <v>89</v>
      </c>
      <c r="AA53" s="189">
        <f t="shared" si="17"/>
        <v>6</v>
      </c>
      <c r="AB53" s="188">
        <f t="shared" si="18"/>
        <v>6</v>
      </c>
      <c r="AC53" s="191">
        <f t="shared" si="19"/>
        <v>-5</v>
      </c>
      <c r="AD53" s="191">
        <f t="shared" si="20"/>
        <v>-8</v>
      </c>
      <c r="AF53" s="135">
        <v>0.17199999999999999</v>
      </c>
      <c r="AG53" s="134">
        <v>11</v>
      </c>
      <c r="AH53" s="221">
        <v>8.5000000000000006E-2</v>
      </c>
      <c r="AI53" s="132">
        <v>4</v>
      </c>
    </row>
    <row r="54" spans="1:35" x14ac:dyDescent="0.2">
      <c r="A54" s="126">
        <f t="shared" si="16"/>
        <v>15</v>
      </c>
      <c r="B54" s="181">
        <f t="shared" si="0"/>
        <v>381</v>
      </c>
      <c r="C54" s="229">
        <f t="shared" si="1"/>
        <v>5.3235584000000001E-3</v>
      </c>
      <c r="D54" s="126">
        <f t="shared" si="2"/>
        <v>0.188</v>
      </c>
      <c r="E54" s="229">
        <f t="shared" si="3"/>
        <v>2.0954431999999999E-3</v>
      </c>
      <c r="F54" s="126">
        <f t="shared" si="4"/>
        <v>7.3999999999999996E-2</v>
      </c>
      <c r="G54" s="124">
        <f t="shared" si="5"/>
        <v>2.5180431232</v>
      </c>
      <c r="H54" s="125">
        <f t="shared" si="6"/>
        <v>88.924000000000007</v>
      </c>
      <c r="I54" s="125">
        <f t="shared" si="7"/>
        <v>0</v>
      </c>
      <c r="J54" s="125">
        <f t="shared" si="8"/>
        <v>0</v>
      </c>
      <c r="K54" s="124">
        <f t="shared" si="9"/>
        <v>0.29112575798069329</v>
      </c>
      <c r="L54" s="124">
        <f t="shared" si="10"/>
        <v>10.281026033333331</v>
      </c>
      <c r="M54" s="124">
        <f t="shared" si="11"/>
        <v>2.8091688811806934</v>
      </c>
      <c r="N54" s="124">
        <f t="shared" si="12"/>
        <v>99.20502603333334</v>
      </c>
      <c r="O54" s="124">
        <f t="shared" si="13"/>
        <v>28.885661589550402</v>
      </c>
      <c r="P54" s="124">
        <f t="shared" si="14"/>
        <v>1020.0891905000001</v>
      </c>
      <c r="Q54" s="124">
        <f t="shared" si="15"/>
        <v>0.38100000000000001</v>
      </c>
      <c r="Y54" s="196">
        <f>AC30+18.5+AD30</f>
        <v>39.5</v>
      </c>
      <c r="AA54" s="189">
        <f t="shared" si="17"/>
        <v>7</v>
      </c>
      <c r="AB54" s="188">
        <f t="shared" si="18"/>
        <v>7</v>
      </c>
      <c r="AC54" s="191">
        <f t="shared" si="19"/>
        <v>-6</v>
      </c>
      <c r="AD54" s="191">
        <f t="shared" si="20"/>
        <v>-9</v>
      </c>
      <c r="AF54" s="135">
        <v>0.17899999999999999</v>
      </c>
      <c r="AG54" s="134">
        <v>12</v>
      </c>
      <c r="AH54" s="221">
        <v>8.3000000000000004E-2</v>
      </c>
      <c r="AI54" s="132">
        <v>5</v>
      </c>
    </row>
    <row r="55" spans="1:35" x14ac:dyDescent="0.2">
      <c r="A55" s="126">
        <f t="shared" si="16"/>
        <v>14</v>
      </c>
      <c r="B55" s="181">
        <f t="shared" si="0"/>
        <v>355.59999999999997</v>
      </c>
      <c r="C55" s="229">
        <f t="shared" si="1"/>
        <v>5.4085087999999996E-3</v>
      </c>
      <c r="D55" s="126">
        <f t="shared" si="2"/>
        <v>0.191</v>
      </c>
      <c r="E55" s="229">
        <f t="shared" si="3"/>
        <v>2.0104927999999998E-3</v>
      </c>
      <c r="F55" s="126">
        <f t="shared" si="4"/>
        <v>7.0999999999999994E-2</v>
      </c>
      <c r="G55" s="124">
        <f t="shared" si="5"/>
        <v>2.5582246624000002</v>
      </c>
      <c r="H55" s="125">
        <f t="shared" si="6"/>
        <v>90.343000000000004</v>
      </c>
      <c r="I55" s="125">
        <f t="shared" si="7"/>
        <v>0</v>
      </c>
      <c r="J55" s="125">
        <f t="shared" si="8"/>
        <v>0</v>
      </c>
      <c r="K55" s="124">
        <f t="shared" si="9"/>
        <v>0.27505314230069333</v>
      </c>
      <c r="L55" s="124">
        <f t="shared" si="10"/>
        <v>9.7134260333333327</v>
      </c>
      <c r="M55" s="124">
        <f t="shared" si="11"/>
        <v>2.8332778047006935</v>
      </c>
      <c r="N55" s="124">
        <f t="shared" si="12"/>
        <v>100.05642603333334</v>
      </c>
      <c r="O55" s="124">
        <f t="shared" si="13"/>
        <v>26.07649270836971</v>
      </c>
      <c r="P55" s="124">
        <f t="shared" si="14"/>
        <v>920.88416446666679</v>
      </c>
      <c r="Q55" s="124">
        <f t="shared" si="15"/>
        <v>0.35559999999999997</v>
      </c>
      <c r="X55" s="195" t="s">
        <v>16</v>
      </c>
      <c r="AA55" s="189">
        <f t="shared" si="17"/>
        <v>8</v>
      </c>
      <c r="AB55" s="188">
        <f t="shared" si="18"/>
        <v>8</v>
      </c>
      <c r="AC55" s="191">
        <f t="shared" si="19"/>
        <v>-7</v>
      </c>
      <c r="AD55" s="191">
        <f t="shared" si="20"/>
        <v>-10</v>
      </c>
      <c r="AF55" s="135">
        <v>0.184</v>
      </c>
      <c r="AG55" s="134">
        <v>13</v>
      </c>
      <c r="AH55" s="221">
        <v>7.9000000000000001E-2</v>
      </c>
      <c r="AI55" s="132">
        <v>6</v>
      </c>
    </row>
    <row r="56" spans="1:35" x14ac:dyDescent="0.2">
      <c r="A56" s="126">
        <f t="shared" si="16"/>
        <v>13</v>
      </c>
      <c r="B56" s="181">
        <f t="shared" si="0"/>
        <v>330.2</v>
      </c>
      <c r="C56" s="229">
        <f t="shared" si="1"/>
        <v>5.4651424000000002E-3</v>
      </c>
      <c r="D56" s="126">
        <f t="shared" si="2"/>
        <v>0.193</v>
      </c>
      <c r="E56" s="229">
        <f t="shared" si="3"/>
        <v>1.7556416E-3</v>
      </c>
      <c r="F56" s="126">
        <f t="shared" si="4"/>
        <v>6.2E-2</v>
      </c>
      <c r="G56" s="124">
        <f t="shared" si="5"/>
        <v>2.5850123551999999</v>
      </c>
      <c r="H56" s="125">
        <f t="shared" si="6"/>
        <v>91.289000000000001</v>
      </c>
      <c r="I56" s="125">
        <f t="shared" si="7"/>
        <v>0</v>
      </c>
      <c r="J56" s="125">
        <f t="shared" si="8"/>
        <v>0</v>
      </c>
      <c r="K56" s="124">
        <f t="shared" si="9"/>
        <v>0.26433806518069336</v>
      </c>
      <c r="L56" s="124">
        <f t="shared" si="10"/>
        <v>9.3350260333333335</v>
      </c>
      <c r="M56" s="124">
        <f t="shared" si="11"/>
        <v>2.8493504203806932</v>
      </c>
      <c r="N56" s="124">
        <f t="shared" si="12"/>
        <v>100.62402603333334</v>
      </c>
      <c r="O56" s="124">
        <f t="shared" si="13"/>
        <v>23.243214903669017</v>
      </c>
      <c r="P56" s="124">
        <f t="shared" si="14"/>
        <v>820.82773843333348</v>
      </c>
      <c r="Q56" s="124">
        <f t="shared" si="15"/>
        <v>0.33019999999999999</v>
      </c>
      <c r="U56" s="189"/>
      <c r="X56" s="195">
        <f>I19/100</f>
        <v>0.4</v>
      </c>
      <c r="Y56" s="188" t="s">
        <v>90</v>
      </c>
      <c r="AA56" s="189">
        <f t="shared" si="17"/>
        <v>9</v>
      </c>
      <c r="AB56" s="188">
        <f t="shared" si="18"/>
        <v>9</v>
      </c>
      <c r="AC56" s="191">
        <f t="shared" si="19"/>
        <v>-8</v>
      </c>
      <c r="AD56" s="191">
        <f t="shared" si="20"/>
        <v>-11</v>
      </c>
      <c r="AF56" s="136">
        <v>0.188</v>
      </c>
      <c r="AG56" s="134">
        <v>14</v>
      </c>
      <c r="AH56" s="221">
        <v>7.3999999999999996E-2</v>
      </c>
      <c r="AI56" s="132">
        <v>7</v>
      </c>
    </row>
    <row r="57" spans="1:35" x14ac:dyDescent="0.2">
      <c r="A57" s="126">
        <f t="shared" si="16"/>
        <v>12</v>
      </c>
      <c r="B57" s="181">
        <f t="shared" si="0"/>
        <v>304.79999999999995</v>
      </c>
      <c r="C57" s="229">
        <f t="shared" si="1"/>
        <v>5.5217759999999999E-3</v>
      </c>
      <c r="D57" s="126">
        <f t="shared" si="2"/>
        <v>0.19500000000000001</v>
      </c>
      <c r="E57" s="229">
        <f t="shared" si="3"/>
        <v>1.3025727999999999E-3</v>
      </c>
      <c r="F57" s="126">
        <f t="shared" si="4"/>
        <v>4.5999999999999999E-2</v>
      </c>
      <c r="G57" s="124">
        <f t="shared" si="5"/>
        <v>2.6118000480000001</v>
      </c>
      <c r="H57" s="125">
        <f t="shared" si="6"/>
        <v>92.234999999999999</v>
      </c>
      <c r="I57" s="125">
        <f t="shared" si="7"/>
        <v>0</v>
      </c>
      <c r="J57" s="125">
        <f t="shared" si="8"/>
        <v>0</v>
      </c>
      <c r="K57" s="124">
        <f t="shared" si="9"/>
        <v>0.25362298806069333</v>
      </c>
      <c r="L57" s="124">
        <f t="shared" si="10"/>
        <v>8.9566260333333343</v>
      </c>
      <c r="M57" s="124">
        <f t="shared" si="11"/>
        <v>2.8654230360606934</v>
      </c>
      <c r="N57" s="124">
        <f t="shared" si="12"/>
        <v>101.19162603333334</v>
      </c>
      <c r="O57" s="124">
        <f t="shared" si="13"/>
        <v>20.393864483288322</v>
      </c>
      <c r="P57" s="124">
        <f t="shared" si="14"/>
        <v>720.20371240000009</v>
      </c>
      <c r="Q57" s="124">
        <f t="shared" si="15"/>
        <v>0.30479999999999996</v>
      </c>
      <c r="U57" s="189"/>
      <c r="Y57" s="188">
        <v>3.25</v>
      </c>
      <c r="AA57" s="189">
        <f t="shared" si="17"/>
        <v>10</v>
      </c>
      <c r="AB57" s="188">
        <f t="shared" si="18"/>
        <v>10</v>
      </c>
      <c r="AC57" s="191">
        <f t="shared" si="19"/>
        <v>-9</v>
      </c>
      <c r="AD57" s="191">
        <f t="shared" si="20"/>
        <v>-12</v>
      </c>
      <c r="AF57" s="135">
        <v>0.191</v>
      </c>
      <c r="AG57" s="134">
        <v>15</v>
      </c>
      <c r="AH57" s="221">
        <v>7.0999999999999994E-2</v>
      </c>
      <c r="AI57" s="132">
        <v>8</v>
      </c>
    </row>
    <row r="58" spans="1:35" x14ac:dyDescent="0.2">
      <c r="A58" s="126">
        <f t="shared" si="16"/>
        <v>11</v>
      </c>
      <c r="B58" s="181">
        <f t="shared" si="0"/>
        <v>279.39999999999998</v>
      </c>
      <c r="C58" s="229">
        <f t="shared" si="1"/>
        <v>5.5784096000000005E-3</v>
      </c>
      <c r="D58" s="126">
        <f t="shared" si="2"/>
        <v>0.19700000000000001</v>
      </c>
      <c r="E58" s="229">
        <f t="shared" si="3"/>
        <v>5.6633599999999997E-4</v>
      </c>
      <c r="F58" s="126">
        <f t="shared" si="4"/>
        <v>0.02</v>
      </c>
      <c r="G58" s="124">
        <f t="shared" si="5"/>
        <v>2.6385877407999998</v>
      </c>
      <c r="H58" s="125">
        <f t="shared" si="6"/>
        <v>93.180999999999997</v>
      </c>
      <c r="I58" s="125">
        <f t="shared" si="7"/>
        <v>0</v>
      </c>
      <c r="J58" s="125">
        <f t="shared" si="8"/>
        <v>0</v>
      </c>
      <c r="K58" s="124">
        <f t="shared" si="9"/>
        <v>0.24290791094069339</v>
      </c>
      <c r="L58" s="124">
        <f t="shared" si="10"/>
        <v>8.5782260333333351</v>
      </c>
      <c r="M58" s="124">
        <f t="shared" si="11"/>
        <v>2.8814956517406931</v>
      </c>
      <c r="N58" s="124">
        <f t="shared" si="12"/>
        <v>101.75922603333333</v>
      </c>
      <c r="O58" s="124">
        <f t="shared" si="13"/>
        <v>17.528441447227628</v>
      </c>
      <c r="P58" s="124">
        <f t="shared" si="14"/>
        <v>619.01208636666672</v>
      </c>
      <c r="Q58" s="124">
        <f t="shared" si="15"/>
        <v>0.27939999999999998</v>
      </c>
      <c r="U58" s="189"/>
      <c r="AA58" s="189">
        <f t="shared" si="17"/>
        <v>11</v>
      </c>
      <c r="AB58" s="188">
        <f t="shared" si="18"/>
        <v>11</v>
      </c>
      <c r="AC58" s="191">
        <f t="shared" si="19"/>
        <v>-10</v>
      </c>
      <c r="AD58" s="191">
        <f t="shared" si="20"/>
        <v>-13</v>
      </c>
      <c r="AF58" s="135">
        <v>0.193</v>
      </c>
      <c r="AG58" s="134">
        <v>16</v>
      </c>
      <c r="AH58" s="221">
        <v>6.2E-2</v>
      </c>
      <c r="AI58" s="132">
        <v>9</v>
      </c>
    </row>
    <row r="59" spans="1:35" x14ac:dyDescent="0.2">
      <c r="A59" s="126">
        <f t="shared" si="16"/>
        <v>10</v>
      </c>
      <c r="B59" s="181">
        <f t="shared" si="0"/>
        <v>254</v>
      </c>
      <c r="C59" s="229">
        <f t="shared" si="1"/>
        <v>5.8615776E-3</v>
      </c>
      <c r="D59" s="126">
        <f t="shared" si="2"/>
        <v>0.20699999999999999</v>
      </c>
      <c r="E59" s="229">
        <f t="shared" si="3"/>
        <v>3.6811839999999999E-4</v>
      </c>
      <c r="F59" s="126">
        <f t="shared" si="4"/>
        <v>1.2999999999999999E-2</v>
      </c>
      <c r="G59" s="124">
        <f t="shared" si="5"/>
        <v>2.7725262048000001</v>
      </c>
      <c r="H59" s="125">
        <f t="shared" si="6"/>
        <v>97.911000000000001</v>
      </c>
      <c r="I59" s="125">
        <f t="shared" si="7"/>
        <v>0</v>
      </c>
      <c r="J59" s="125">
        <f t="shared" si="8"/>
        <v>0</v>
      </c>
      <c r="K59" s="124">
        <f t="shared" si="9"/>
        <v>0.18933252534069331</v>
      </c>
      <c r="L59" s="124">
        <f t="shared" si="10"/>
        <v>6.686226033333333</v>
      </c>
      <c r="M59" s="124">
        <f t="shared" si="11"/>
        <v>2.9618587301406931</v>
      </c>
      <c r="N59" s="124">
        <f t="shared" si="12"/>
        <v>104.59722603333333</v>
      </c>
      <c r="O59" s="124">
        <f t="shared" si="13"/>
        <v>14.646945795486936</v>
      </c>
      <c r="P59" s="124">
        <f t="shared" si="14"/>
        <v>517.25286033333339</v>
      </c>
      <c r="Q59" s="124">
        <f t="shared" si="15"/>
        <v>0.254</v>
      </c>
      <c r="U59" s="189"/>
      <c r="AA59" s="189">
        <f t="shared" si="17"/>
        <v>12</v>
      </c>
      <c r="AB59" s="188">
        <f t="shared" si="18"/>
        <v>12</v>
      </c>
      <c r="AC59" s="191">
        <f t="shared" si="19"/>
        <v>-11</v>
      </c>
      <c r="AD59" s="191">
        <f t="shared" si="20"/>
        <v>-14</v>
      </c>
      <c r="AF59" s="135">
        <v>0.19500000000000001</v>
      </c>
      <c r="AG59" s="134">
        <v>17</v>
      </c>
      <c r="AH59" s="221">
        <v>4.5999999999999999E-2</v>
      </c>
      <c r="AI59" s="132">
        <v>10</v>
      </c>
    </row>
    <row r="60" spans="1:35" x14ac:dyDescent="0.2">
      <c r="A60" s="126">
        <f t="shared" si="16"/>
        <v>9</v>
      </c>
      <c r="B60" s="181">
        <f t="shared" si="0"/>
        <v>228.6</v>
      </c>
      <c r="C60" s="229">
        <f t="shared" si="1"/>
        <v>0</v>
      </c>
      <c r="D60" s="126">
        <f t="shared" si="2"/>
        <v>0</v>
      </c>
      <c r="E60" s="229">
        <f t="shared" si="3"/>
        <v>0</v>
      </c>
      <c r="F60" s="126">
        <f t="shared" si="4"/>
        <v>0</v>
      </c>
      <c r="G60" s="124">
        <f t="shared" si="5"/>
        <v>0</v>
      </c>
      <c r="H60" s="125">
        <f t="shared" si="6"/>
        <v>0</v>
      </c>
      <c r="I60" s="125">
        <f t="shared" si="7"/>
        <v>0</v>
      </c>
      <c r="J60" s="125">
        <f t="shared" si="8"/>
        <v>0</v>
      </c>
      <c r="K60" s="124">
        <f t="shared" si="9"/>
        <v>1.2983430072606934</v>
      </c>
      <c r="L60" s="124">
        <f t="shared" si="10"/>
        <v>45.850626033333334</v>
      </c>
      <c r="M60" s="124">
        <f t="shared" si="11"/>
        <v>1.2983430072606934</v>
      </c>
      <c r="N60" s="124">
        <f t="shared" si="12"/>
        <v>45.850626033333334</v>
      </c>
      <c r="O60" s="124">
        <f t="shared" si="13"/>
        <v>11.685087065346242</v>
      </c>
      <c r="P60" s="124">
        <f t="shared" si="14"/>
        <v>412.65563430000009</v>
      </c>
      <c r="Q60" s="124">
        <f t="shared" si="15"/>
        <v>0.2286</v>
      </c>
      <c r="U60" s="189"/>
      <c r="AA60" s="189">
        <f t="shared" si="17"/>
        <v>13</v>
      </c>
      <c r="AB60" s="188">
        <f t="shared" si="18"/>
        <v>13</v>
      </c>
      <c r="AC60" s="191">
        <f t="shared" si="19"/>
        <v>-12</v>
      </c>
      <c r="AD60" s="191">
        <f t="shared" si="20"/>
        <v>-15</v>
      </c>
      <c r="AF60" s="135">
        <v>0.19700000000000001</v>
      </c>
      <c r="AG60" s="134">
        <v>18</v>
      </c>
      <c r="AH60" s="221">
        <v>0.02</v>
      </c>
      <c r="AI60" s="132">
        <v>11</v>
      </c>
    </row>
    <row r="61" spans="1:35" ht="13.5" thickBot="1" x14ac:dyDescent="0.25">
      <c r="A61" s="126">
        <f t="shared" si="16"/>
        <v>8</v>
      </c>
      <c r="B61" s="181">
        <f t="shared" si="0"/>
        <v>203.2</v>
      </c>
      <c r="C61" s="229">
        <f t="shared" si="1"/>
        <v>0</v>
      </c>
      <c r="D61" s="126">
        <f t="shared" si="2"/>
        <v>0</v>
      </c>
      <c r="E61" s="229">
        <f t="shared" si="3"/>
        <v>0</v>
      </c>
      <c r="F61" s="126">
        <f t="shared" si="4"/>
        <v>0</v>
      </c>
      <c r="G61" s="124">
        <f t="shared" si="5"/>
        <v>0</v>
      </c>
      <c r="H61" s="125">
        <f t="shared" si="6"/>
        <v>0</v>
      </c>
      <c r="I61" s="125">
        <f t="shared" si="7"/>
        <v>0</v>
      </c>
      <c r="J61" s="125">
        <f t="shared" si="8"/>
        <v>0</v>
      </c>
      <c r="K61" s="124">
        <f t="shared" si="9"/>
        <v>1.2983430072606934</v>
      </c>
      <c r="L61" s="124">
        <f t="shared" si="10"/>
        <v>45.850626033333334</v>
      </c>
      <c r="M61" s="124">
        <f t="shared" si="11"/>
        <v>1.2983430072606934</v>
      </c>
      <c r="N61" s="124">
        <f t="shared" si="12"/>
        <v>45.850626033333334</v>
      </c>
      <c r="O61" s="124">
        <f t="shared" si="13"/>
        <v>10.386744058085549</v>
      </c>
      <c r="P61" s="124">
        <f t="shared" si="14"/>
        <v>366.80500826666673</v>
      </c>
      <c r="Q61" s="124">
        <f t="shared" si="15"/>
        <v>0.20319999999999999</v>
      </c>
      <c r="AA61" s="189">
        <f t="shared" si="17"/>
        <v>14</v>
      </c>
      <c r="AB61" s="188">
        <f t="shared" si="18"/>
        <v>14</v>
      </c>
      <c r="AC61" s="191">
        <f t="shared" si="19"/>
        <v>-13</v>
      </c>
      <c r="AD61" s="191">
        <f t="shared" si="20"/>
        <v>-16</v>
      </c>
      <c r="AF61" s="193">
        <v>0.20699999999999999</v>
      </c>
      <c r="AG61" s="130">
        <v>18.5</v>
      </c>
      <c r="AH61" s="220">
        <v>1.2999999999999999E-2</v>
      </c>
      <c r="AI61" s="128">
        <v>12</v>
      </c>
    </row>
    <row r="62" spans="1:35" x14ac:dyDescent="0.2">
      <c r="A62" s="126">
        <f t="shared" si="16"/>
        <v>7</v>
      </c>
      <c r="B62" s="181">
        <f t="shared" si="0"/>
        <v>177.79999999999998</v>
      </c>
      <c r="C62" s="229">
        <f t="shared" si="1"/>
        <v>0</v>
      </c>
      <c r="D62" s="126">
        <f t="shared" si="2"/>
        <v>0</v>
      </c>
      <c r="E62" s="229">
        <f t="shared" si="3"/>
        <v>0</v>
      </c>
      <c r="F62" s="126">
        <f t="shared" si="4"/>
        <v>0</v>
      </c>
      <c r="G62" s="124">
        <f t="shared" si="5"/>
        <v>0</v>
      </c>
      <c r="H62" s="125">
        <f t="shared" si="6"/>
        <v>0</v>
      </c>
      <c r="I62" s="125">
        <f t="shared" si="7"/>
        <v>0</v>
      </c>
      <c r="J62" s="125">
        <f t="shared" si="8"/>
        <v>0</v>
      </c>
      <c r="K62" s="124">
        <f t="shared" si="9"/>
        <v>1.2983430072606934</v>
      </c>
      <c r="L62" s="124">
        <f t="shared" si="10"/>
        <v>45.850626033333334</v>
      </c>
      <c r="M62" s="124">
        <f t="shared" si="11"/>
        <v>1.2983430072606934</v>
      </c>
      <c r="N62" s="124">
        <f t="shared" si="12"/>
        <v>45.850626033333334</v>
      </c>
      <c r="O62" s="124">
        <f t="shared" si="13"/>
        <v>9.0884010508248547</v>
      </c>
      <c r="P62" s="124">
        <f t="shared" si="14"/>
        <v>320.95438223333338</v>
      </c>
      <c r="Q62" s="124">
        <f t="shared" si="15"/>
        <v>0.17779999999999999</v>
      </c>
      <c r="AA62" s="189">
        <f t="shared" si="17"/>
        <v>15</v>
      </c>
      <c r="AB62" s="188">
        <f t="shared" si="18"/>
        <v>15</v>
      </c>
      <c r="AC62" s="191">
        <f t="shared" si="19"/>
        <v>-14</v>
      </c>
      <c r="AD62" s="191">
        <f t="shared" si="20"/>
        <v>-17</v>
      </c>
    </row>
    <row r="63" spans="1:35" x14ac:dyDescent="0.2">
      <c r="A63" s="126">
        <f t="shared" si="16"/>
        <v>6</v>
      </c>
      <c r="B63" s="181">
        <f t="shared" si="0"/>
        <v>152.39999999999998</v>
      </c>
      <c r="C63" s="229">
        <f t="shared" si="1"/>
        <v>0</v>
      </c>
      <c r="D63" s="126">
        <f t="shared" si="2"/>
        <v>0</v>
      </c>
      <c r="E63" s="229">
        <f t="shared" si="3"/>
        <v>0</v>
      </c>
      <c r="F63" s="126">
        <f t="shared" si="4"/>
        <v>0</v>
      </c>
      <c r="G63" s="124">
        <f t="shared" si="5"/>
        <v>0</v>
      </c>
      <c r="H63" s="125">
        <f t="shared" si="6"/>
        <v>0</v>
      </c>
      <c r="I63" s="125">
        <f t="shared" si="7"/>
        <v>0</v>
      </c>
      <c r="J63" s="125">
        <f t="shared" si="8"/>
        <v>0</v>
      </c>
      <c r="K63" s="124">
        <f t="shared" si="9"/>
        <v>1.2983430072606934</v>
      </c>
      <c r="L63" s="124">
        <f t="shared" si="10"/>
        <v>45.850626033333334</v>
      </c>
      <c r="M63" s="124">
        <f t="shared" si="11"/>
        <v>1.2983430072606934</v>
      </c>
      <c r="N63" s="124">
        <f t="shared" si="12"/>
        <v>45.850626033333334</v>
      </c>
      <c r="O63" s="124">
        <f t="shared" si="13"/>
        <v>7.7900580435641604</v>
      </c>
      <c r="P63" s="124">
        <f t="shared" si="14"/>
        <v>275.10375620000002</v>
      </c>
      <c r="Q63" s="124">
        <f t="shared" si="15"/>
        <v>0.15239999999999998</v>
      </c>
      <c r="AA63" s="189">
        <f t="shared" si="17"/>
        <v>16</v>
      </c>
      <c r="AB63" s="188">
        <f t="shared" si="18"/>
        <v>16</v>
      </c>
      <c r="AC63" s="191">
        <f t="shared" si="19"/>
        <v>-15</v>
      </c>
      <c r="AD63" s="191">
        <f t="shared" si="20"/>
        <v>-18</v>
      </c>
    </row>
    <row r="64" spans="1:35" x14ac:dyDescent="0.2">
      <c r="A64" s="126">
        <f t="shared" si="16"/>
        <v>5</v>
      </c>
      <c r="B64" s="181">
        <f t="shared" si="0"/>
        <v>127</v>
      </c>
      <c r="C64" s="229">
        <f t="shared" si="1"/>
        <v>0</v>
      </c>
      <c r="D64" s="126">
        <f t="shared" si="2"/>
        <v>0</v>
      </c>
      <c r="E64" s="229">
        <f t="shared" si="3"/>
        <v>0</v>
      </c>
      <c r="F64" s="126">
        <f t="shared" si="4"/>
        <v>0</v>
      </c>
      <c r="G64" s="124">
        <f t="shared" si="5"/>
        <v>0</v>
      </c>
      <c r="H64" s="125">
        <f t="shared" si="6"/>
        <v>0</v>
      </c>
      <c r="I64" s="125">
        <f t="shared" si="7"/>
        <v>0</v>
      </c>
      <c r="J64" s="125">
        <f t="shared" si="8"/>
        <v>0</v>
      </c>
      <c r="K64" s="124">
        <f t="shared" si="9"/>
        <v>1.2983430072606934</v>
      </c>
      <c r="L64" s="124">
        <f t="shared" si="10"/>
        <v>45.850626033333334</v>
      </c>
      <c r="M64" s="124">
        <f t="shared" si="11"/>
        <v>1.2983430072606934</v>
      </c>
      <c r="N64" s="124">
        <f t="shared" si="12"/>
        <v>45.850626033333334</v>
      </c>
      <c r="O64" s="124">
        <f t="shared" si="13"/>
        <v>6.4917150363034661</v>
      </c>
      <c r="P64" s="124">
        <f t="shared" si="14"/>
        <v>229.25313016666666</v>
      </c>
      <c r="Q64" s="124">
        <f t="shared" si="15"/>
        <v>0.127</v>
      </c>
      <c r="AA64" s="189">
        <f t="shared" si="17"/>
        <v>17</v>
      </c>
      <c r="AB64" s="188">
        <f t="shared" si="18"/>
        <v>17</v>
      </c>
      <c r="AC64" s="191">
        <f t="shared" si="19"/>
        <v>-16</v>
      </c>
      <c r="AD64" s="191">
        <f t="shared" si="20"/>
        <v>-19</v>
      </c>
    </row>
    <row r="65" spans="1:30" x14ac:dyDescent="0.2">
      <c r="A65" s="126">
        <f t="shared" si="16"/>
        <v>4</v>
      </c>
      <c r="B65" s="181">
        <f t="shared" si="0"/>
        <v>101.6</v>
      </c>
      <c r="C65" s="229">
        <f t="shared" si="1"/>
        <v>0</v>
      </c>
      <c r="D65" s="126">
        <f t="shared" si="2"/>
        <v>0</v>
      </c>
      <c r="E65" s="229">
        <f t="shared" si="3"/>
        <v>0</v>
      </c>
      <c r="F65" s="126">
        <f t="shared" si="4"/>
        <v>0</v>
      </c>
      <c r="G65" s="124">
        <f t="shared" si="5"/>
        <v>0</v>
      </c>
      <c r="H65" s="125">
        <f t="shared" si="6"/>
        <v>0</v>
      </c>
      <c r="I65" s="125">
        <f t="shared" si="7"/>
        <v>0</v>
      </c>
      <c r="J65" s="125">
        <f t="shared" si="8"/>
        <v>0</v>
      </c>
      <c r="K65" s="124">
        <f t="shared" si="9"/>
        <v>1.2983430072606934</v>
      </c>
      <c r="L65" s="124">
        <f t="shared" si="10"/>
        <v>45.850626033333334</v>
      </c>
      <c r="M65" s="124">
        <f t="shared" si="11"/>
        <v>1.2983430072606934</v>
      </c>
      <c r="N65" s="124">
        <f t="shared" si="12"/>
        <v>45.850626033333334</v>
      </c>
      <c r="O65" s="124">
        <f t="shared" si="13"/>
        <v>5.1933720290427736</v>
      </c>
      <c r="P65" s="124">
        <f t="shared" si="14"/>
        <v>183.40250413333334</v>
      </c>
      <c r="Q65" s="124">
        <f t="shared" si="15"/>
        <v>0.1016</v>
      </c>
      <c r="AA65" s="189">
        <f t="shared" si="17"/>
        <v>18</v>
      </c>
      <c r="AB65" s="188">
        <f t="shared" si="18"/>
        <v>18</v>
      </c>
      <c r="AC65" s="191">
        <f t="shared" si="19"/>
        <v>-17</v>
      </c>
      <c r="AD65" s="191">
        <f t="shared" si="20"/>
        <v>-20</v>
      </c>
    </row>
    <row r="66" spans="1:30" x14ac:dyDescent="0.2">
      <c r="A66" s="126">
        <f t="shared" si="16"/>
        <v>3</v>
      </c>
      <c r="B66" s="181">
        <f t="shared" si="0"/>
        <v>76.199999999999989</v>
      </c>
      <c r="C66" s="229">
        <f t="shared" si="1"/>
        <v>0</v>
      </c>
      <c r="D66" s="126">
        <f t="shared" si="2"/>
        <v>0</v>
      </c>
      <c r="E66" s="229">
        <f t="shared" si="3"/>
        <v>0</v>
      </c>
      <c r="F66" s="126">
        <f t="shared" si="4"/>
        <v>0</v>
      </c>
      <c r="G66" s="124">
        <f t="shared" si="5"/>
        <v>0</v>
      </c>
      <c r="H66" s="125">
        <f t="shared" si="6"/>
        <v>0</v>
      </c>
      <c r="I66" s="125">
        <f t="shared" si="7"/>
        <v>0</v>
      </c>
      <c r="J66" s="125">
        <f t="shared" si="8"/>
        <v>0</v>
      </c>
      <c r="K66" s="124">
        <f t="shared" si="9"/>
        <v>1.2983430072606934</v>
      </c>
      <c r="L66" s="124">
        <f t="shared" si="10"/>
        <v>45.850626033333334</v>
      </c>
      <c r="M66" s="124">
        <f t="shared" si="11"/>
        <v>1.2983430072606934</v>
      </c>
      <c r="N66" s="124">
        <f t="shared" si="12"/>
        <v>45.850626033333334</v>
      </c>
      <c r="O66" s="124">
        <f t="shared" si="13"/>
        <v>3.8950290217820802</v>
      </c>
      <c r="P66" s="124">
        <f t="shared" si="14"/>
        <v>137.55187810000001</v>
      </c>
      <c r="Q66" s="124">
        <f t="shared" si="15"/>
        <v>7.619999999999999E-2</v>
      </c>
      <c r="AA66" s="189">
        <f t="shared" si="17"/>
        <v>18.5</v>
      </c>
      <c r="AB66" s="188">
        <f t="shared" si="18"/>
        <v>19</v>
      </c>
      <c r="AC66" s="191">
        <f t="shared" si="19"/>
        <v>-18</v>
      </c>
      <c r="AD66" s="191">
        <f t="shared" si="20"/>
        <v>-21</v>
      </c>
    </row>
    <row r="67" spans="1:30" x14ac:dyDescent="0.2">
      <c r="A67" s="126">
        <f t="shared" si="16"/>
        <v>2</v>
      </c>
      <c r="B67" s="181">
        <f t="shared" si="0"/>
        <v>50.8</v>
      </c>
      <c r="C67" s="229">
        <f t="shared" si="1"/>
        <v>0</v>
      </c>
      <c r="D67" s="126">
        <f t="shared" si="2"/>
        <v>0</v>
      </c>
      <c r="E67" s="229">
        <f t="shared" si="3"/>
        <v>0</v>
      </c>
      <c r="F67" s="126">
        <f t="shared" si="4"/>
        <v>0</v>
      </c>
      <c r="G67" s="124">
        <f t="shared" si="5"/>
        <v>0</v>
      </c>
      <c r="H67" s="125">
        <f t="shared" si="6"/>
        <v>0</v>
      </c>
      <c r="I67" s="125">
        <f t="shared" si="7"/>
        <v>0</v>
      </c>
      <c r="J67" s="125">
        <f t="shared" si="8"/>
        <v>0</v>
      </c>
      <c r="K67" s="124">
        <f t="shared" si="9"/>
        <v>1.2983430072606934</v>
      </c>
      <c r="L67" s="124">
        <f t="shared" si="10"/>
        <v>45.850626033333334</v>
      </c>
      <c r="M67" s="124">
        <f t="shared" si="11"/>
        <v>1.2983430072606934</v>
      </c>
      <c r="N67" s="124">
        <f t="shared" si="12"/>
        <v>45.850626033333334</v>
      </c>
      <c r="O67" s="124">
        <f t="shared" si="13"/>
        <v>2.5966860145213868</v>
      </c>
      <c r="P67" s="124">
        <f t="shared" si="14"/>
        <v>91.701252066666669</v>
      </c>
      <c r="Q67" s="124">
        <f t="shared" si="15"/>
        <v>5.0799999999999998E-2</v>
      </c>
      <c r="AA67" s="189">
        <f t="shared" si="17"/>
        <v>-1</v>
      </c>
      <c r="AB67" s="188">
        <f t="shared" si="18"/>
        <v>20</v>
      </c>
      <c r="AC67" s="191">
        <f t="shared" si="19"/>
        <v>-19</v>
      </c>
      <c r="AD67" s="191">
        <f t="shared" si="20"/>
        <v>-22</v>
      </c>
    </row>
    <row r="68" spans="1:30" x14ac:dyDescent="0.2">
      <c r="A68" s="126">
        <f t="shared" si="16"/>
        <v>1</v>
      </c>
      <c r="B68" s="181">
        <f t="shared" si="0"/>
        <v>25.4</v>
      </c>
      <c r="C68" s="229">
        <f t="shared" si="1"/>
        <v>0</v>
      </c>
      <c r="D68" s="126">
        <f t="shared" si="2"/>
        <v>0</v>
      </c>
      <c r="E68" s="229">
        <f t="shared" si="3"/>
        <v>0</v>
      </c>
      <c r="F68" s="126">
        <f t="shared" si="4"/>
        <v>0</v>
      </c>
      <c r="G68" s="124">
        <f t="shared" si="5"/>
        <v>0</v>
      </c>
      <c r="H68" s="125">
        <f t="shared" si="6"/>
        <v>0</v>
      </c>
      <c r="I68" s="125">
        <f t="shared" si="7"/>
        <v>0</v>
      </c>
      <c r="J68" s="125">
        <f t="shared" si="8"/>
        <v>0</v>
      </c>
      <c r="K68" s="124">
        <f t="shared" si="9"/>
        <v>1.2983430072606934</v>
      </c>
      <c r="L68" s="124">
        <f t="shared" si="10"/>
        <v>45.850626033333334</v>
      </c>
      <c r="M68" s="124">
        <f t="shared" si="11"/>
        <v>1.2983430072606934</v>
      </c>
      <c r="N68" s="124">
        <f t="shared" si="12"/>
        <v>45.850626033333334</v>
      </c>
      <c r="O68" s="124">
        <f t="shared" si="13"/>
        <v>1.2983430072606934</v>
      </c>
      <c r="P68" s="124">
        <f t="shared" si="14"/>
        <v>45.850626033333334</v>
      </c>
      <c r="Q68" s="124">
        <f t="shared" si="15"/>
        <v>2.5399999999999999E-2</v>
      </c>
      <c r="AA68" s="189">
        <f t="shared" si="17"/>
        <v>-1</v>
      </c>
      <c r="AB68" s="188">
        <f t="shared" si="18"/>
        <v>21</v>
      </c>
      <c r="AC68" s="191">
        <f t="shared" si="19"/>
        <v>-20</v>
      </c>
      <c r="AD68" s="191">
        <f t="shared" si="20"/>
        <v>-23</v>
      </c>
    </row>
    <row r="69" spans="1:30" x14ac:dyDescent="0.2">
      <c r="A69" s="126">
        <f t="shared" si="16"/>
        <v>0</v>
      </c>
      <c r="B69" s="181">
        <f t="shared" si="0"/>
        <v>0</v>
      </c>
      <c r="C69" s="229">
        <f t="shared" si="1"/>
        <v>0</v>
      </c>
      <c r="D69" s="126" t="str">
        <f t="shared" si="2"/>
        <v/>
      </c>
      <c r="E69" s="229">
        <f t="shared" si="3"/>
        <v>0</v>
      </c>
      <c r="F69" s="126" t="str">
        <f t="shared" si="4"/>
        <v/>
      </c>
      <c r="G69" s="124">
        <f t="shared" si="5"/>
        <v>0</v>
      </c>
      <c r="H69" s="125" t="str">
        <f t="shared" si="6"/>
        <v/>
      </c>
      <c r="I69" s="125">
        <f t="shared" si="7"/>
        <v>0</v>
      </c>
      <c r="J69" s="125" t="str">
        <f t="shared" si="8"/>
        <v/>
      </c>
      <c r="K69" s="124">
        <f t="shared" si="9"/>
        <v>0</v>
      </c>
      <c r="L69" s="124" t="str">
        <f t="shared" si="10"/>
        <v/>
      </c>
      <c r="M69" s="124">
        <f t="shared" si="11"/>
        <v>0</v>
      </c>
      <c r="N69" s="124" t="str">
        <f t="shared" si="12"/>
        <v/>
      </c>
      <c r="O69" s="124">
        <f t="shared" si="13"/>
        <v>0</v>
      </c>
      <c r="P69" s="124" t="str">
        <f t="shared" si="14"/>
        <v xml:space="preserve"> </v>
      </c>
      <c r="Q69" s="124">
        <f t="shared" si="15"/>
        <v>0</v>
      </c>
      <c r="AA69" s="189">
        <f t="shared" si="17"/>
        <v>-1</v>
      </c>
      <c r="AB69" s="188">
        <f t="shared" si="18"/>
        <v>22</v>
      </c>
      <c r="AC69" s="191">
        <f t="shared" si="19"/>
        <v>-21</v>
      </c>
      <c r="AD69" s="191">
        <f t="shared" si="20"/>
        <v>-24</v>
      </c>
    </row>
    <row r="70" spans="1:30" x14ac:dyDescent="0.2">
      <c r="A70" s="126">
        <f t="shared" si="16"/>
        <v>-1</v>
      </c>
      <c r="B70" s="181">
        <f t="shared" si="0"/>
        <v>-25.4</v>
      </c>
      <c r="C70" s="229" t="str">
        <f t="shared" si="1"/>
        <v/>
      </c>
      <c r="D70" s="126" t="str">
        <f t="shared" si="2"/>
        <v/>
      </c>
      <c r="E70" s="229" t="str">
        <f t="shared" si="3"/>
        <v/>
      </c>
      <c r="F70" s="126" t="str">
        <f t="shared" si="4"/>
        <v/>
      </c>
      <c r="G70" s="124" t="str">
        <f t="shared" si="5"/>
        <v/>
      </c>
      <c r="H70" s="125" t="str">
        <f t="shared" si="6"/>
        <v/>
      </c>
      <c r="I70" s="125" t="str">
        <f t="shared" si="7"/>
        <v/>
      </c>
      <c r="J70" s="125" t="str">
        <f t="shared" si="8"/>
        <v/>
      </c>
      <c r="K70" s="124" t="str">
        <f t="shared" si="9"/>
        <v/>
      </c>
      <c r="L70" s="124" t="str">
        <f t="shared" si="10"/>
        <v/>
      </c>
      <c r="M70" s="124" t="str">
        <f t="shared" si="11"/>
        <v/>
      </c>
      <c r="N70" s="124" t="str">
        <f t="shared" si="12"/>
        <v/>
      </c>
      <c r="O70" s="124" t="str">
        <f t="shared" si="13"/>
        <v/>
      </c>
      <c r="P70" s="124" t="str">
        <f t="shared" si="14"/>
        <v xml:space="preserve"> </v>
      </c>
      <c r="Q70" s="124" t="str">
        <f t="shared" si="15"/>
        <v/>
      </c>
      <c r="AA70" s="189">
        <f t="shared" si="17"/>
        <v>-1</v>
      </c>
      <c r="AB70" s="188">
        <f t="shared" si="18"/>
        <v>23</v>
      </c>
      <c r="AC70" s="191">
        <f t="shared" si="19"/>
        <v>-22</v>
      </c>
      <c r="AD70" s="191">
        <f t="shared" si="20"/>
        <v>-25</v>
      </c>
    </row>
    <row r="71" spans="1:30" x14ac:dyDescent="0.2">
      <c r="A71" s="126">
        <f t="shared" si="16"/>
        <v>-2</v>
      </c>
      <c r="B71" s="181">
        <f t="shared" si="0"/>
        <v>-50.8</v>
      </c>
      <c r="C71" s="229" t="str">
        <f t="shared" si="1"/>
        <v/>
      </c>
      <c r="D71" s="126" t="str">
        <f t="shared" si="2"/>
        <v/>
      </c>
      <c r="E71" s="229" t="str">
        <f t="shared" si="3"/>
        <v/>
      </c>
      <c r="F71" s="126" t="str">
        <f t="shared" si="4"/>
        <v/>
      </c>
      <c r="G71" s="124" t="str">
        <f t="shared" si="5"/>
        <v/>
      </c>
      <c r="H71" s="125" t="str">
        <f t="shared" si="6"/>
        <v/>
      </c>
      <c r="I71" s="125" t="str">
        <f t="shared" si="7"/>
        <v/>
      </c>
      <c r="J71" s="125" t="str">
        <f t="shared" si="8"/>
        <v/>
      </c>
      <c r="K71" s="124" t="str">
        <f t="shared" si="9"/>
        <v/>
      </c>
      <c r="L71" s="124" t="str">
        <f t="shared" si="10"/>
        <v/>
      </c>
      <c r="M71" s="124" t="str">
        <f t="shared" si="11"/>
        <v/>
      </c>
      <c r="N71" s="124" t="str">
        <f t="shared" si="12"/>
        <v/>
      </c>
      <c r="O71" s="124" t="str">
        <f t="shared" si="13"/>
        <v/>
      </c>
      <c r="P71" s="124" t="str">
        <f t="shared" si="14"/>
        <v xml:space="preserve"> </v>
      </c>
      <c r="Q71" s="124" t="str">
        <f t="shared" si="15"/>
        <v/>
      </c>
      <c r="AA71" s="189">
        <f t="shared" si="17"/>
        <v>-1</v>
      </c>
      <c r="AB71" s="188">
        <f t="shared" si="18"/>
        <v>24</v>
      </c>
      <c r="AC71" s="191">
        <f t="shared" si="19"/>
        <v>-23</v>
      </c>
      <c r="AD71" s="191">
        <f t="shared" si="20"/>
        <v>-26</v>
      </c>
    </row>
    <row r="72" spans="1:30" x14ac:dyDescent="0.2">
      <c r="A72" s="126">
        <f t="shared" si="16"/>
        <v>-3</v>
      </c>
      <c r="B72" s="181">
        <f t="shared" si="0"/>
        <v>-76.199999999999989</v>
      </c>
      <c r="C72" s="229" t="str">
        <f t="shared" si="1"/>
        <v/>
      </c>
      <c r="D72" s="126" t="str">
        <f t="shared" si="2"/>
        <v/>
      </c>
      <c r="E72" s="229" t="str">
        <f t="shared" si="3"/>
        <v/>
      </c>
      <c r="F72" s="126" t="str">
        <f t="shared" si="4"/>
        <v/>
      </c>
      <c r="G72" s="124" t="str">
        <f t="shared" si="5"/>
        <v/>
      </c>
      <c r="H72" s="125" t="str">
        <f t="shared" si="6"/>
        <v/>
      </c>
      <c r="I72" s="125" t="str">
        <f t="shared" si="7"/>
        <v/>
      </c>
      <c r="J72" s="125" t="str">
        <f t="shared" si="8"/>
        <v/>
      </c>
      <c r="K72" s="124" t="str">
        <f t="shared" si="9"/>
        <v/>
      </c>
      <c r="L72" s="124" t="str">
        <f t="shared" si="10"/>
        <v/>
      </c>
      <c r="M72" s="124" t="str">
        <f t="shared" si="11"/>
        <v/>
      </c>
      <c r="N72" s="124" t="str">
        <f t="shared" si="12"/>
        <v/>
      </c>
      <c r="O72" s="124" t="str">
        <f t="shared" si="13"/>
        <v/>
      </c>
      <c r="P72" s="124" t="str">
        <f t="shared" si="14"/>
        <v xml:space="preserve"> </v>
      </c>
      <c r="Q72" s="124" t="str">
        <f t="shared" si="15"/>
        <v/>
      </c>
      <c r="AA72" s="189">
        <f t="shared" si="17"/>
        <v>-1</v>
      </c>
      <c r="AB72" s="188">
        <f t="shared" si="18"/>
        <v>25</v>
      </c>
      <c r="AC72" s="191">
        <f t="shared" si="19"/>
        <v>-24</v>
      </c>
      <c r="AD72" s="191">
        <f t="shared" si="20"/>
        <v>-27</v>
      </c>
    </row>
    <row r="73" spans="1:30" x14ac:dyDescent="0.2">
      <c r="A73" s="126">
        <f t="shared" si="16"/>
        <v>-4</v>
      </c>
      <c r="B73" s="181">
        <f t="shared" si="0"/>
        <v>-101.6</v>
      </c>
      <c r="C73" s="229" t="str">
        <f t="shared" si="1"/>
        <v/>
      </c>
      <c r="D73" s="126" t="str">
        <f t="shared" si="2"/>
        <v/>
      </c>
      <c r="E73" s="229" t="str">
        <f t="shared" si="3"/>
        <v/>
      </c>
      <c r="F73" s="126" t="str">
        <f t="shared" si="4"/>
        <v/>
      </c>
      <c r="G73" s="124" t="str">
        <f t="shared" si="5"/>
        <v/>
      </c>
      <c r="H73" s="125" t="str">
        <f t="shared" si="6"/>
        <v/>
      </c>
      <c r="I73" s="125" t="str">
        <f t="shared" si="7"/>
        <v/>
      </c>
      <c r="J73" s="125" t="str">
        <f t="shared" si="8"/>
        <v/>
      </c>
      <c r="K73" s="124" t="str">
        <f t="shared" si="9"/>
        <v/>
      </c>
      <c r="L73" s="124" t="str">
        <f t="shared" si="10"/>
        <v/>
      </c>
      <c r="M73" s="124" t="str">
        <f t="shared" si="11"/>
        <v/>
      </c>
      <c r="N73" s="124" t="str">
        <f t="shared" si="12"/>
        <v/>
      </c>
      <c r="O73" s="124" t="str">
        <f t="shared" si="13"/>
        <v/>
      </c>
      <c r="P73" s="124" t="str">
        <f t="shared" si="14"/>
        <v xml:space="preserve"> </v>
      </c>
      <c r="Q73" s="124" t="str">
        <f t="shared" si="15"/>
        <v/>
      </c>
      <c r="AA73" s="189">
        <f t="shared" si="17"/>
        <v>-1</v>
      </c>
      <c r="AB73" s="188">
        <f t="shared" si="18"/>
        <v>26</v>
      </c>
      <c r="AC73" s="191">
        <f t="shared" si="19"/>
        <v>-25</v>
      </c>
      <c r="AD73" s="191">
        <f t="shared" si="20"/>
        <v>-28</v>
      </c>
    </row>
    <row r="74" spans="1:30" x14ac:dyDescent="0.2">
      <c r="A74" s="126">
        <f t="shared" si="16"/>
        <v>-5</v>
      </c>
      <c r="B74" s="181">
        <f t="shared" si="0"/>
        <v>-127</v>
      </c>
      <c r="C74" s="229" t="str">
        <f t="shared" si="1"/>
        <v/>
      </c>
      <c r="D74" s="126" t="str">
        <f t="shared" si="2"/>
        <v/>
      </c>
      <c r="E74" s="229" t="str">
        <f t="shared" si="3"/>
        <v/>
      </c>
      <c r="F74" s="126" t="str">
        <f t="shared" si="4"/>
        <v/>
      </c>
      <c r="G74" s="124" t="str">
        <f t="shared" si="5"/>
        <v/>
      </c>
      <c r="H74" s="125" t="str">
        <f t="shared" si="6"/>
        <v/>
      </c>
      <c r="I74" s="125" t="str">
        <f t="shared" si="7"/>
        <v/>
      </c>
      <c r="J74" s="125" t="str">
        <f t="shared" si="8"/>
        <v/>
      </c>
      <c r="K74" s="124" t="str">
        <f t="shared" si="9"/>
        <v/>
      </c>
      <c r="L74" s="124" t="str">
        <f t="shared" si="10"/>
        <v/>
      </c>
      <c r="M74" s="124" t="str">
        <f t="shared" si="11"/>
        <v/>
      </c>
      <c r="N74" s="124" t="str">
        <f t="shared" si="12"/>
        <v/>
      </c>
      <c r="O74" s="124" t="str">
        <f t="shared" si="13"/>
        <v/>
      </c>
      <c r="P74" s="124" t="str">
        <f t="shared" si="14"/>
        <v xml:space="preserve"> </v>
      </c>
      <c r="Q74" s="124" t="str">
        <f t="shared" si="15"/>
        <v/>
      </c>
      <c r="AA74" s="189">
        <f t="shared" si="17"/>
        <v>-1</v>
      </c>
      <c r="AB74" s="188">
        <f t="shared" si="18"/>
        <v>27</v>
      </c>
      <c r="AC74" s="191">
        <f t="shared" si="19"/>
        <v>-26</v>
      </c>
      <c r="AD74" s="191">
        <f t="shared" si="20"/>
        <v>-29</v>
      </c>
    </row>
    <row r="75" spans="1:30" x14ac:dyDescent="0.2">
      <c r="A75" s="126">
        <f t="shared" si="16"/>
        <v>-6</v>
      </c>
      <c r="B75" s="181">
        <f t="shared" si="0"/>
        <v>-152.39999999999998</v>
      </c>
      <c r="C75" s="229" t="str">
        <f t="shared" si="1"/>
        <v/>
      </c>
      <c r="D75" s="126" t="str">
        <f t="shared" si="2"/>
        <v/>
      </c>
      <c r="E75" s="229" t="str">
        <f t="shared" si="3"/>
        <v/>
      </c>
      <c r="F75" s="126" t="str">
        <f t="shared" si="4"/>
        <v/>
      </c>
      <c r="G75" s="124" t="str">
        <f t="shared" si="5"/>
        <v/>
      </c>
      <c r="H75" s="125" t="str">
        <f t="shared" si="6"/>
        <v/>
      </c>
      <c r="I75" s="125" t="str">
        <f t="shared" si="7"/>
        <v/>
      </c>
      <c r="J75" s="125" t="str">
        <f t="shared" si="8"/>
        <v/>
      </c>
      <c r="K75" s="124" t="str">
        <f t="shared" si="9"/>
        <v/>
      </c>
      <c r="L75" s="124" t="str">
        <f t="shared" si="10"/>
        <v/>
      </c>
      <c r="M75" s="124" t="str">
        <f t="shared" si="11"/>
        <v/>
      </c>
      <c r="N75" s="124" t="str">
        <f t="shared" si="12"/>
        <v/>
      </c>
      <c r="O75" s="124" t="str">
        <f t="shared" si="13"/>
        <v/>
      </c>
      <c r="P75" s="124" t="str">
        <f t="shared" si="14"/>
        <v xml:space="preserve"> </v>
      </c>
      <c r="Q75" s="124" t="str">
        <f t="shared" si="15"/>
        <v/>
      </c>
      <c r="AA75" s="189">
        <f t="shared" si="17"/>
        <v>-1</v>
      </c>
      <c r="AB75" s="188">
        <f t="shared" si="18"/>
        <v>28</v>
      </c>
      <c r="AC75" s="191">
        <f t="shared" si="19"/>
        <v>-27</v>
      </c>
      <c r="AD75" s="191">
        <f t="shared" si="20"/>
        <v>-30</v>
      </c>
    </row>
    <row r="76" spans="1:30" x14ac:dyDescent="0.2">
      <c r="A76" s="126">
        <f t="shared" si="16"/>
        <v>-7</v>
      </c>
      <c r="B76" s="181">
        <f t="shared" si="0"/>
        <v>-177.79999999999998</v>
      </c>
      <c r="C76" s="229" t="str">
        <f t="shared" si="1"/>
        <v/>
      </c>
      <c r="D76" s="126" t="str">
        <f t="shared" si="2"/>
        <v/>
      </c>
      <c r="E76" s="229" t="str">
        <f t="shared" si="3"/>
        <v/>
      </c>
      <c r="F76" s="126" t="str">
        <f t="shared" si="4"/>
        <v/>
      </c>
      <c r="G76" s="124" t="str">
        <f t="shared" si="5"/>
        <v/>
      </c>
      <c r="H76" s="125" t="str">
        <f t="shared" si="6"/>
        <v/>
      </c>
      <c r="I76" s="125" t="str">
        <f t="shared" si="7"/>
        <v/>
      </c>
      <c r="J76" s="125" t="str">
        <f t="shared" si="8"/>
        <v/>
      </c>
      <c r="K76" s="124" t="str">
        <f t="shared" si="9"/>
        <v/>
      </c>
      <c r="L76" s="124" t="str">
        <f t="shared" si="10"/>
        <v/>
      </c>
      <c r="M76" s="124" t="str">
        <f t="shared" si="11"/>
        <v/>
      </c>
      <c r="N76" s="124" t="str">
        <f t="shared" si="12"/>
        <v/>
      </c>
      <c r="O76" s="124" t="str">
        <f t="shared" si="13"/>
        <v/>
      </c>
      <c r="P76" s="124" t="str">
        <f t="shared" si="14"/>
        <v xml:space="preserve"> </v>
      </c>
      <c r="Q76" s="124" t="str">
        <f t="shared" si="15"/>
        <v/>
      </c>
      <c r="AA76" s="189">
        <f t="shared" si="17"/>
        <v>-1</v>
      </c>
      <c r="AB76" s="188">
        <f t="shared" si="18"/>
        <v>29</v>
      </c>
      <c r="AC76" s="191">
        <f t="shared" si="19"/>
        <v>-28</v>
      </c>
      <c r="AD76" s="191">
        <f t="shared" si="20"/>
        <v>-31</v>
      </c>
    </row>
    <row r="77" spans="1:30" x14ac:dyDescent="0.2">
      <c r="A77" s="126">
        <f t="shared" si="16"/>
        <v>-8</v>
      </c>
      <c r="B77" s="181">
        <f t="shared" si="0"/>
        <v>-203.2</v>
      </c>
      <c r="C77" s="229" t="str">
        <f t="shared" si="1"/>
        <v/>
      </c>
      <c r="D77" s="126" t="str">
        <f t="shared" si="2"/>
        <v/>
      </c>
      <c r="E77" s="229" t="str">
        <f t="shared" si="3"/>
        <v/>
      </c>
      <c r="F77" s="126" t="str">
        <f t="shared" si="4"/>
        <v/>
      </c>
      <c r="G77" s="124" t="str">
        <f t="shared" si="5"/>
        <v/>
      </c>
      <c r="H77" s="125" t="str">
        <f t="shared" si="6"/>
        <v/>
      </c>
      <c r="I77" s="125" t="str">
        <f t="shared" si="7"/>
        <v/>
      </c>
      <c r="J77" s="125" t="str">
        <f t="shared" si="8"/>
        <v/>
      </c>
      <c r="K77" s="124" t="str">
        <f t="shared" si="9"/>
        <v/>
      </c>
      <c r="L77" s="124" t="str">
        <f t="shared" si="10"/>
        <v/>
      </c>
      <c r="M77" s="124" t="str">
        <f t="shared" si="11"/>
        <v/>
      </c>
      <c r="N77" s="124" t="str">
        <f t="shared" si="12"/>
        <v/>
      </c>
      <c r="O77" s="124" t="str">
        <f t="shared" si="13"/>
        <v/>
      </c>
      <c r="P77" s="124" t="str">
        <f t="shared" si="14"/>
        <v xml:space="preserve"> </v>
      </c>
      <c r="Q77" s="124" t="str">
        <f t="shared" si="15"/>
        <v/>
      </c>
      <c r="AA77" s="189">
        <f t="shared" si="17"/>
        <v>-1</v>
      </c>
      <c r="AB77" s="188">
        <f t="shared" si="18"/>
        <v>30</v>
      </c>
      <c r="AC77" s="191">
        <f t="shared" si="19"/>
        <v>-29</v>
      </c>
      <c r="AD77" s="191">
        <f t="shared" si="20"/>
        <v>-32</v>
      </c>
    </row>
    <row r="78" spans="1:30" x14ac:dyDescent="0.2">
      <c r="A78" s="126">
        <f t="shared" si="16"/>
        <v>-9</v>
      </c>
      <c r="B78" s="181">
        <f t="shared" si="0"/>
        <v>-228.6</v>
      </c>
      <c r="C78" s="229" t="str">
        <f t="shared" si="1"/>
        <v/>
      </c>
      <c r="D78" s="126" t="str">
        <f t="shared" si="2"/>
        <v/>
      </c>
      <c r="E78" s="229" t="str">
        <f t="shared" si="3"/>
        <v/>
      </c>
      <c r="F78" s="126" t="str">
        <f t="shared" si="4"/>
        <v/>
      </c>
      <c r="G78" s="124" t="str">
        <f t="shared" si="5"/>
        <v/>
      </c>
      <c r="H78" s="125" t="str">
        <f t="shared" si="6"/>
        <v/>
      </c>
      <c r="I78" s="125" t="str">
        <f t="shared" si="7"/>
        <v/>
      </c>
      <c r="J78" s="125" t="str">
        <f t="shared" si="8"/>
        <v/>
      </c>
      <c r="K78" s="124" t="str">
        <f t="shared" si="9"/>
        <v/>
      </c>
      <c r="L78" s="124" t="str">
        <f t="shared" si="10"/>
        <v/>
      </c>
      <c r="M78" s="124" t="str">
        <f t="shared" si="11"/>
        <v/>
      </c>
      <c r="N78" s="124" t="str">
        <f t="shared" si="12"/>
        <v/>
      </c>
      <c r="O78" s="124" t="str">
        <f t="shared" si="13"/>
        <v/>
      </c>
      <c r="P78" s="124" t="str">
        <f t="shared" si="14"/>
        <v xml:space="preserve"> </v>
      </c>
      <c r="Q78" s="124" t="str">
        <f t="shared" si="15"/>
        <v/>
      </c>
      <c r="AA78" s="189">
        <f t="shared" si="17"/>
        <v>-1</v>
      </c>
      <c r="AB78" s="188">
        <f t="shared" si="18"/>
        <v>31</v>
      </c>
      <c r="AC78" s="191">
        <f t="shared" si="19"/>
        <v>-30</v>
      </c>
      <c r="AD78" s="191">
        <f t="shared" si="20"/>
        <v>-33</v>
      </c>
    </row>
    <row r="79" spans="1:30" x14ac:dyDescent="0.2">
      <c r="A79" s="126">
        <f t="shared" si="16"/>
        <v>-10</v>
      </c>
      <c r="B79" s="181">
        <f t="shared" si="0"/>
        <v>-254</v>
      </c>
      <c r="C79" s="229" t="str">
        <f t="shared" si="1"/>
        <v/>
      </c>
      <c r="D79" s="126" t="str">
        <f t="shared" si="2"/>
        <v/>
      </c>
      <c r="E79" s="229" t="str">
        <f t="shared" si="3"/>
        <v/>
      </c>
      <c r="F79" s="126" t="str">
        <f t="shared" si="4"/>
        <v/>
      </c>
      <c r="G79" s="124" t="str">
        <f t="shared" si="5"/>
        <v/>
      </c>
      <c r="H79" s="125" t="str">
        <f t="shared" si="6"/>
        <v/>
      </c>
      <c r="I79" s="125" t="str">
        <f t="shared" si="7"/>
        <v/>
      </c>
      <c r="J79" s="125" t="str">
        <f t="shared" si="8"/>
        <v/>
      </c>
      <c r="K79" s="124" t="str">
        <f t="shared" si="9"/>
        <v/>
      </c>
      <c r="L79" s="124" t="str">
        <f t="shared" si="10"/>
        <v/>
      </c>
      <c r="M79" s="124" t="str">
        <f t="shared" si="11"/>
        <v/>
      </c>
      <c r="N79" s="124" t="str">
        <f t="shared" si="12"/>
        <v/>
      </c>
      <c r="O79" s="124" t="str">
        <f t="shared" si="13"/>
        <v/>
      </c>
      <c r="P79" s="124" t="str">
        <f t="shared" si="14"/>
        <v xml:space="preserve"> </v>
      </c>
      <c r="Q79" s="124" t="str">
        <f t="shared" si="15"/>
        <v/>
      </c>
      <c r="AA79" s="189">
        <f t="shared" si="17"/>
        <v>-1</v>
      </c>
      <c r="AB79" s="188">
        <f t="shared" si="18"/>
        <v>32</v>
      </c>
      <c r="AC79" s="191">
        <f t="shared" si="19"/>
        <v>-31</v>
      </c>
      <c r="AD79" s="191">
        <f t="shared" si="20"/>
        <v>-34</v>
      </c>
    </row>
    <row r="80" spans="1:30" x14ac:dyDescent="0.2">
      <c r="A80" s="126">
        <f t="shared" si="16"/>
        <v>-11</v>
      </c>
      <c r="B80" s="181">
        <f t="shared" si="0"/>
        <v>-279.39999999999998</v>
      </c>
      <c r="C80" s="229" t="str">
        <f t="shared" si="1"/>
        <v/>
      </c>
      <c r="D80" s="126" t="str">
        <f t="shared" si="2"/>
        <v/>
      </c>
      <c r="E80" s="229" t="str">
        <f t="shared" si="3"/>
        <v/>
      </c>
      <c r="F80" s="126" t="str">
        <f t="shared" si="4"/>
        <v/>
      </c>
      <c r="G80" s="124" t="str">
        <f t="shared" si="5"/>
        <v/>
      </c>
      <c r="H80" s="125" t="str">
        <f t="shared" si="6"/>
        <v/>
      </c>
      <c r="I80" s="125" t="str">
        <f t="shared" si="7"/>
        <v/>
      </c>
      <c r="J80" s="125" t="str">
        <f t="shared" si="8"/>
        <v/>
      </c>
      <c r="K80" s="124" t="str">
        <f t="shared" si="9"/>
        <v/>
      </c>
      <c r="L80" s="124" t="str">
        <f t="shared" si="10"/>
        <v/>
      </c>
      <c r="M80" s="124" t="str">
        <f t="shared" si="11"/>
        <v/>
      </c>
      <c r="N80" s="124" t="str">
        <f t="shared" si="12"/>
        <v/>
      </c>
      <c r="O80" s="124" t="str">
        <f t="shared" si="13"/>
        <v/>
      </c>
      <c r="P80" s="124" t="str">
        <f t="shared" si="14"/>
        <v xml:space="preserve"> </v>
      </c>
      <c r="Q80" s="124" t="str">
        <f t="shared" si="15"/>
        <v/>
      </c>
      <c r="AA80" s="189">
        <f t="shared" si="17"/>
        <v>-1</v>
      </c>
      <c r="AB80" s="188">
        <f t="shared" si="18"/>
        <v>33</v>
      </c>
      <c r="AC80" s="191">
        <f t="shared" si="19"/>
        <v>-32</v>
      </c>
      <c r="AD80" s="191">
        <f t="shared" si="20"/>
        <v>-35</v>
      </c>
    </row>
    <row r="81" spans="1:30" x14ac:dyDescent="0.2">
      <c r="A81" s="126">
        <f t="shared" si="16"/>
        <v>-12</v>
      </c>
      <c r="B81" s="181">
        <f t="shared" si="0"/>
        <v>-304.79999999999995</v>
      </c>
      <c r="C81" s="229" t="str">
        <f t="shared" si="1"/>
        <v/>
      </c>
      <c r="D81" s="126" t="str">
        <f t="shared" si="2"/>
        <v/>
      </c>
      <c r="E81" s="229" t="str">
        <f t="shared" si="3"/>
        <v/>
      </c>
      <c r="F81" s="126" t="str">
        <f t="shared" si="4"/>
        <v/>
      </c>
      <c r="G81" s="124" t="str">
        <f t="shared" si="5"/>
        <v/>
      </c>
      <c r="H81" s="125" t="str">
        <f t="shared" si="6"/>
        <v/>
      </c>
      <c r="I81" s="125" t="str">
        <f t="shared" si="7"/>
        <v/>
      </c>
      <c r="J81" s="125" t="str">
        <f t="shared" si="8"/>
        <v/>
      </c>
      <c r="K81" s="124" t="str">
        <f t="shared" si="9"/>
        <v/>
      </c>
      <c r="L81" s="124" t="str">
        <f t="shared" si="10"/>
        <v/>
      </c>
      <c r="M81" s="124" t="str">
        <f t="shared" si="11"/>
        <v/>
      </c>
      <c r="N81" s="124" t="str">
        <f t="shared" si="12"/>
        <v/>
      </c>
      <c r="O81" s="124" t="str">
        <f t="shared" si="13"/>
        <v/>
      </c>
      <c r="P81" s="124" t="str">
        <f t="shared" si="14"/>
        <v xml:space="preserve"> </v>
      </c>
      <c r="Q81" s="124" t="str">
        <f t="shared" si="15"/>
        <v/>
      </c>
      <c r="AA81" s="189">
        <f t="shared" si="17"/>
        <v>-1</v>
      </c>
      <c r="AB81" s="188">
        <f t="shared" si="18"/>
        <v>34</v>
      </c>
      <c r="AC81" s="191">
        <f t="shared" si="19"/>
        <v>-33</v>
      </c>
      <c r="AD81" s="191">
        <f t="shared" si="20"/>
        <v>-36</v>
      </c>
    </row>
    <row r="82" spans="1:30" x14ac:dyDescent="0.2">
      <c r="A82" s="126">
        <f t="shared" si="16"/>
        <v>-13</v>
      </c>
      <c r="B82" s="181">
        <f t="shared" si="0"/>
        <v>-330.2</v>
      </c>
      <c r="C82" s="229" t="str">
        <f t="shared" si="1"/>
        <v/>
      </c>
      <c r="D82" s="126" t="str">
        <f t="shared" si="2"/>
        <v/>
      </c>
      <c r="E82" s="229" t="str">
        <f t="shared" si="3"/>
        <v/>
      </c>
      <c r="F82" s="126" t="str">
        <f t="shared" si="4"/>
        <v/>
      </c>
      <c r="G82" s="124" t="str">
        <f t="shared" si="5"/>
        <v/>
      </c>
      <c r="H82" s="125" t="str">
        <f t="shared" si="6"/>
        <v/>
      </c>
      <c r="I82" s="125" t="str">
        <f t="shared" si="7"/>
        <v/>
      </c>
      <c r="J82" s="125" t="str">
        <f t="shared" si="8"/>
        <v/>
      </c>
      <c r="K82" s="124" t="str">
        <f t="shared" si="9"/>
        <v/>
      </c>
      <c r="L82" s="124" t="str">
        <f t="shared" si="10"/>
        <v/>
      </c>
      <c r="M82" s="124" t="str">
        <f t="shared" si="11"/>
        <v/>
      </c>
      <c r="N82" s="124" t="str">
        <f t="shared" si="12"/>
        <v/>
      </c>
      <c r="O82" s="124" t="str">
        <f t="shared" si="13"/>
        <v/>
      </c>
      <c r="P82" s="124" t="str">
        <f t="shared" si="14"/>
        <v xml:space="preserve"> </v>
      </c>
      <c r="Q82" s="124" t="str">
        <f t="shared" si="15"/>
        <v/>
      </c>
      <c r="AA82" s="189">
        <f t="shared" si="17"/>
        <v>-1</v>
      </c>
      <c r="AB82" s="188">
        <f t="shared" si="18"/>
        <v>35</v>
      </c>
      <c r="AC82" s="191">
        <f t="shared" si="19"/>
        <v>-34</v>
      </c>
      <c r="AD82" s="191">
        <f t="shared" si="20"/>
        <v>-37</v>
      </c>
    </row>
    <row r="83" spans="1:30" x14ac:dyDescent="0.2">
      <c r="A83" s="126">
        <f t="shared" si="16"/>
        <v>-14</v>
      </c>
      <c r="B83" s="181">
        <f t="shared" si="0"/>
        <v>-355.59999999999997</v>
      </c>
      <c r="C83" s="229" t="str">
        <f t="shared" si="1"/>
        <v/>
      </c>
      <c r="D83" s="126" t="str">
        <f t="shared" si="2"/>
        <v/>
      </c>
      <c r="E83" s="229" t="str">
        <f t="shared" si="3"/>
        <v/>
      </c>
      <c r="F83" s="126" t="str">
        <f t="shared" si="4"/>
        <v/>
      </c>
      <c r="G83" s="124" t="str">
        <f t="shared" si="5"/>
        <v/>
      </c>
      <c r="H83" s="125" t="str">
        <f t="shared" si="6"/>
        <v/>
      </c>
      <c r="I83" s="125" t="str">
        <f t="shared" si="7"/>
        <v/>
      </c>
      <c r="J83" s="125" t="str">
        <f t="shared" si="8"/>
        <v/>
      </c>
      <c r="K83" s="124" t="str">
        <f t="shared" si="9"/>
        <v/>
      </c>
      <c r="L83" s="124" t="str">
        <f t="shared" si="10"/>
        <v/>
      </c>
      <c r="M83" s="124" t="str">
        <f t="shared" si="11"/>
        <v/>
      </c>
      <c r="N83" s="124" t="str">
        <f t="shared" si="12"/>
        <v/>
      </c>
      <c r="O83" s="124" t="str">
        <f t="shared" si="13"/>
        <v/>
      </c>
      <c r="P83" s="124" t="str">
        <f t="shared" si="14"/>
        <v xml:space="preserve"> </v>
      </c>
      <c r="Q83" s="124" t="str">
        <f t="shared" si="15"/>
        <v/>
      </c>
      <c r="AA83" s="189">
        <f t="shared" si="17"/>
        <v>-1</v>
      </c>
      <c r="AB83" s="188">
        <f t="shared" si="18"/>
        <v>36</v>
      </c>
      <c r="AC83" s="191">
        <f t="shared" si="19"/>
        <v>-35</v>
      </c>
      <c r="AD83" s="191">
        <f t="shared" si="20"/>
        <v>-38</v>
      </c>
    </row>
    <row r="84" spans="1:30" x14ac:dyDescent="0.2">
      <c r="A84" s="126">
        <f t="shared" si="16"/>
        <v>-15</v>
      </c>
      <c r="B84" s="181">
        <f t="shared" si="0"/>
        <v>-381</v>
      </c>
      <c r="C84" s="229" t="str">
        <f t="shared" si="1"/>
        <v/>
      </c>
      <c r="D84" s="126" t="str">
        <f t="shared" si="2"/>
        <v/>
      </c>
      <c r="E84" s="229" t="str">
        <f t="shared" si="3"/>
        <v/>
      </c>
      <c r="F84" s="126" t="str">
        <f t="shared" si="4"/>
        <v/>
      </c>
      <c r="G84" s="124" t="str">
        <f t="shared" si="5"/>
        <v/>
      </c>
      <c r="H84" s="125" t="str">
        <f t="shared" si="6"/>
        <v/>
      </c>
      <c r="I84" s="125" t="str">
        <f t="shared" si="7"/>
        <v/>
      </c>
      <c r="J84" s="125" t="str">
        <f t="shared" si="8"/>
        <v/>
      </c>
      <c r="K84" s="124" t="str">
        <f t="shared" si="9"/>
        <v/>
      </c>
      <c r="L84" s="124" t="str">
        <f t="shared" si="10"/>
        <v/>
      </c>
      <c r="M84" s="124" t="str">
        <f t="shared" si="11"/>
        <v/>
      </c>
      <c r="N84" s="124" t="str">
        <f t="shared" si="12"/>
        <v/>
      </c>
      <c r="O84" s="124" t="str">
        <f t="shared" si="13"/>
        <v/>
      </c>
      <c r="P84" s="124" t="str">
        <f t="shared" si="14"/>
        <v xml:space="preserve"> </v>
      </c>
      <c r="Q84" s="124" t="str">
        <f t="shared" si="15"/>
        <v/>
      </c>
      <c r="AA84" s="189">
        <f t="shared" si="17"/>
        <v>-1</v>
      </c>
      <c r="AB84" s="188">
        <f t="shared" si="18"/>
        <v>37</v>
      </c>
      <c r="AC84" s="191">
        <f t="shared" si="19"/>
        <v>-36</v>
      </c>
      <c r="AD84" s="191">
        <f t="shared" si="20"/>
        <v>-39</v>
      </c>
    </row>
    <row r="85" spans="1:30" x14ac:dyDescent="0.2">
      <c r="A85" s="126">
        <f t="shared" si="16"/>
        <v>-16</v>
      </c>
      <c r="B85" s="181">
        <f t="shared" si="0"/>
        <v>-406.4</v>
      </c>
      <c r="C85" s="229" t="str">
        <f t="shared" si="1"/>
        <v/>
      </c>
      <c r="D85" s="126" t="str">
        <f t="shared" si="2"/>
        <v/>
      </c>
      <c r="E85" s="229" t="str">
        <f t="shared" si="3"/>
        <v/>
      </c>
      <c r="F85" s="126" t="str">
        <f t="shared" si="4"/>
        <v/>
      </c>
      <c r="G85" s="124" t="str">
        <f t="shared" si="5"/>
        <v/>
      </c>
      <c r="H85" s="125" t="str">
        <f t="shared" si="6"/>
        <v/>
      </c>
      <c r="I85" s="125" t="str">
        <f t="shared" si="7"/>
        <v/>
      </c>
      <c r="J85" s="125" t="str">
        <f t="shared" si="8"/>
        <v/>
      </c>
      <c r="K85" s="124" t="str">
        <f t="shared" si="9"/>
        <v/>
      </c>
      <c r="L85" s="124" t="str">
        <f t="shared" si="10"/>
        <v/>
      </c>
      <c r="M85" s="124" t="str">
        <f t="shared" si="11"/>
        <v/>
      </c>
      <c r="N85" s="124" t="str">
        <f t="shared" si="12"/>
        <v/>
      </c>
      <c r="O85" s="124" t="str">
        <f t="shared" si="13"/>
        <v/>
      </c>
      <c r="P85" s="124" t="str">
        <f t="shared" si="14"/>
        <v xml:space="preserve"> </v>
      </c>
      <c r="Q85" s="124" t="str">
        <f t="shared" si="15"/>
        <v/>
      </c>
      <c r="AA85" s="189">
        <f t="shared" si="17"/>
        <v>-1</v>
      </c>
      <c r="AB85" s="188">
        <f t="shared" si="18"/>
        <v>38</v>
      </c>
      <c r="AC85" s="191">
        <f t="shared" si="19"/>
        <v>-37</v>
      </c>
      <c r="AD85" s="191">
        <f t="shared" si="20"/>
        <v>-40</v>
      </c>
    </row>
    <row r="86" spans="1:30" x14ac:dyDescent="0.2">
      <c r="A86" s="126">
        <f t="shared" si="16"/>
        <v>-17</v>
      </c>
      <c r="B86" s="181">
        <f t="shared" si="0"/>
        <v>-431.79999999999995</v>
      </c>
      <c r="C86" s="229" t="str">
        <f t="shared" si="1"/>
        <v/>
      </c>
      <c r="D86" s="126" t="str">
        <f t="shared" si="2"/>
        <v/>
      </c>
      <c r="E86" s="229" t="str">
        <f t="shared" si="3"/>
        <v/>
      </c>
      <c r="F86" s="126" t="str">
        <f t="shared" si="4"/>
        <v/>
      </c>
      <c r="G86" s="124" t="str">
        <f t="shared" si="5"/>
        <v/>
      </c>
      <c r="H86" s="125" t="str">
        <f t="shared" si="6"/>
        <v/>
      </c>
      <c r="I86" s="125" t="str">
        <f t="shared" si="7"/>
        <v/>
      </c>
      <c r="J86" s="125" t="str">
        <f t="shared" si="8"/>
        <v/>
      </c>
      <c r="K86" s="124" t="str">
        <f t="shared" si="9"/>
        <v/>
      </c>
      <c r="L86" s="124" t="str">
        <f t="shared" si="10"/>
        <v/>
      </c>
      <c r="M86" s="124" t="str">
        <f t="shared" si="11"/>
        <v/>
      </c>
      <c r="N86" s="124" t="str">
        <f t="shared" si="12"/>
        <v/>
      </c>
      <c r="O86" s="124" t="str">
        <f t="shared" si="13"/>
        <v/>
      </c>
      <c r="P86" s="124" t="str">
        <f t="shared" si="14"/>
        <v xml:space="preserve"> </v>
      </c>
      <c r="Q86" s="124" t="str">
        <f t="shared" si="15"/>
        <v/>
      </c>
      <c r="AA86" s="189">
        <f t="shared" si="17"/>
        <v>-1</v>
      </c>
      <c r="AB86" s="188">
        <f t="shared" si="18"/>
        <v>39</v>
      </c>
      <c r="AC86" s="191">
        <f t="shared" si="19"/>
        <v>-38</v>
      </c>
      <c r="AD86" s="191">
        <f t="shared" si="20"/>
        <v>-41</v>
      </c>
    </row>
    <row r="87" spans="1:30" x14ac:dyDescent="0.2">
      <c r="A87" s="126">
        <f t="shared" si="16"/>
        <v>-18</v>
      </c>
      <c r="B87" s="181">
        <f t="shared" si="0"/>
        <v>-457.2</v>
      </c>
      <c r="C87" s="229" t="str">
        <f t="shared" si="1"/>
        <v/>
      </c>
      <c r="D87" s="126" t="str">
        <f t="shared" si="2"/>
        <v/>
      </c>
      <c r="E87" s="229" t="str">
        <f t="shared" si="3"/>
        <v/>
      </c>
      <c r="F87" s="126" t="str">
        <f t="shared" si="4"/>
        <v/>
      </c>
      <c r="G87" s="124" t="str">
        <f t="shared" si="5"/>
        <v/>
      </c>
      <c r="H87" s="125" t="str">
        <f t="shared" si="6"/>
        <v/>
      </c>
      <c r="I87" s="125" t="str">
        <f t="shared" si="7"/>
        <v/>
      </c>
      <c r="J87" s="125" t="str">
        <f t="shared" si="8"/>
        <v/>
      </c>
      <c r="K87" s="124" t="str">
        <f t="shared" si="9"/>
        <v/>
      </c>
      <c r="L87" s="124" t="str">
        <f t="shared" si="10"/>
        <v/>
      </c>
      <c r="M87" s="124" t="str">
        <f t="shared" si="11"/>
        <v/>
      </c>
      <c r="N87" s="124" t="str">
        <f t="shared" si="12"/>
        <v/>
      </c>
      <c r="O87" s="124" t="str">
        <f t="shared" si="13"/>
        <v/>
      </c>
      <c r="P87" s="124" t="str">
        <f t="shared" si="14"/>
        <v xml:space="preserve"> </v>
      </c>
      <c r="Q87" s="124" t="str">
        <f t="shared" si="15"/>
        <v/>
      </c>
      <c r="AA87" s="189">
        <f t="shared" si="17"/>
        <v>-1</v>
      </c>
      <c r="AB87" s="188">
        <f t="shared" si="18"/>
        <v>40</v>
      </c>
      <c r="AC87" s="191">
        <f t="shared" si="19"/>
        <v>-39</v>
      </c>
      <c r="AD87" s="191">
        <f t="shared" si="20"/>
        <v>-42</v>
      </c>
    </row>
    <row r="88" spans="1:30" x14ac:dyDescent="0.2">
      <c r="A88" s="126">
        <f t="shared" si="16"/>
        <v>-19</v>
      </c>
      <c r="B88" s="181">
        <f t="shared" si="0"/>
        <v>-482.59999999999997</v>
      </c>
      <c r="C88" s="229" t="str">
        <f t="shared" si="1"/>
        <v/>
      </c>
      <c r="D88" s="126" t="str">
        <f t="shared" si="2"/>
        <v/>
      </c>
      <c r="E88" s="229" t="str">
        <f t="shared" si="3"/>
        <v/>
      </c>
      <c r="F88" s="126" t="str">
        <f t="shared" si="4"/>
        <v/>
      </c>
      <c r="G88" s="124" t="str">
        <f t="shared" si="5"/>
        <v/>
      </c>
      <c r="H88" s="125" t="str">
        <f t="shared" si="6"/>
        <v/>
      </c>
      <c r="I88" s="125" t="str">
        <f t="shared" si="7"/>
        <v/>
      </c>
      <c r="J88" s="125" t="str">
        <f t="shared" si="8"/>
        <v/>
      </c>
      <c r="K88" s="124" t="str">
        <f t="shared" si="9"/>
        <v/>
      </c>
      <c r="L88" s="124" t="str">
        <f t="shared" si="10"/>
        <v/>
      </c>
      <c r="M88" s="124" t="str">
        <f t="shared" si="11"/>
        <v/>
      </c>
      <c r="N88" s="124" t="str">
        <f t="shared" si="12"/>
        <v/>
      </c>
      <c r="O88" s="124" t="str">
        <f t="shared" si="13"/>
        <v/>
      </c>
      <c r="P88" s="124" t="str">
        <f t="shared" si="14"/>
        <v xml:space="preserve"> </v>
      </c>
      <c r="Q88" s="124" t="str">
        <f t="shared" si="15"/>
        <v/>
      </c>
      <c r="AA88" s="189">
        <f t="shared" si="17"/>
        <v>-1</v>
      </c>
      <c r="AB88" s="188">
        <f t="shared" si="18"/>
        <v>41</v>
      </c>
      <c r="AC88" s="191">
        <f t="shared" si="19"/>
        <v>-40</v>
      </c>
      <c r="AD88" s="191">
        <f t="shared" si="20"/>
        <v>-43</v>
      </c>
    </row>
    <row r="89" spans="1:30" x14ac:dyDescent="0.2">
      <c r="A89" s="126">
        <f t="shared" si="16"/>
        <v>-20</v>
      </c>
      <c r="B89" s="181">
        <f t="shared" si="0"/>
        <v>-508</v>
      </c>
      <c r="C89" s="229" t="str">
        <f t="shared" si="1"/>
        <v/>
      </c>
      <c r="D89" s="126" t="str">
        <f t="shared" si="2"/>
        <v/>
      </c>
      <c r="E89" s="229" t="str">
        <f t="shared" si="3"/>
        <v/>
      </c>
      <c r="F89" s="126" t="str">
        <f t="shared" si="4"/>
        <v/>
      </c>
      <c r="G89" s="124" t="str">
        <f t="shared" si="5"/>
        <v/>
      </c>
      <c r="H89" s="125" t="str">
        <f t="shared" si="6"/>
        <v/>
      </c>
      <c r="I89" s="125" t="str">
        <f t="shared" si="7"/>
        <v/>
      </c>
      <c r="J89" s="125" t="str">
        <f t="shared" si="8"/>
        <v/>
      </c>
      <c r="K89" s="124" t="str">
        <f t="shared" si="9"/>
        <v/>
      </c>
      <c r="L89" s="124" t="str">
        <f t="shared" si="10"/>
        <v/>
      </c>
      <c r="M89" s="124" t="str">
        <f t="shared" si="11"/>
        <v/>
      </c>
      <c r="N89" s="124" t="str">
        <f t="shared" si="12"/>
        <v/>
      </c>
      <c r="O89" s="124" t="str">
        <f t="shared" si="13"/>
        <v/>
      </c>
      <c r="P89" s="124" t="str">
        <f t="shared" si="14"/>
        <v xml:space="preserve"> </v>
      </c>
      <c r="Q89" s="124" t="str">
        <f t="shared" si="15"/>
        <v/>
      </c>
      <c r="AA89" s="189">
        <f t="shared" si="17"/>
        <v>-1</v>
      </c>
      <c r="AB89" s="188">
        <f t="shared" si="18"/>
        <v>42</v>
      </c>
      <c r="AC89" s="191">
        <f t="shared" si="19"/>
        <v>-41</v>
      </c>
      <c r="AD89" s="191">
        <f t="shared" si="20"/>
        <v>-44</v>
      </c>
    </row>
    <row r="90" spans="1:30" x14ac:dyDescent="0.2">
      <c r="A90" s="126">
        <f t="shared" si="16"/>
        <v>-21</v>
      </c>
      <c r="B90" s="181">
        <f t="shared" si="0"/>
        <v>-533.4</v>
      </c>
      <c r="C90" s="229" t="str">
        <f t="shared" si="1"/>
        <v/>
      </c>
      <c r="D90" s="126" t="str">
        <f t="shared" si="2"/>
        <v/>
      </c>
      <c r="E90" s="229" t="str">
        <f t="shared" si="3"/>
        <v/>
      </c>
      <c r="F90" s="126" t="str">
        <f t="shared" si="4"/>
        <v/>
      </c>
      <c r="G90" s="124" t="str">
        <f t="shared" si="5"/>
        <v/>
      </c>
      <c r="H90" s="125" t="str">
        <f t="shared" si="6"/>
        <v/>
      </c>
      <c r="I90" s="125" t="str">
        <f t="shared" si="7"/>
        <v/>
      </c>
      <c r="J90" s="125" t="str">
        <f t="shared" si="8"/>
        <v/>
      </c>
      <c r="K90" s="124" t="str">
        <f t="shared" si="9"/>
        <v/>
      </c>
      <c r="L90" s="124" t="str">
        <f t="shared" si="10"/>
        <v/>
      </c>
      <c r="M90" s="124" t="str">
        <f t="shared" si="11"/>
        <v/>
      </c>
      <c r="N90" s="124" t="str">
        <f t="shared" si="12"/>
        <v/>
      </c>
      <c r="O90" s="124" t="str">
        <f t="shared" si="13"/>
        <v/>
      </c>
      <c r="P90" s="124" t="str">
        <f t="shared" si="14"/>
        <v xml:space="preserve"> </v>
      </c>
      <c r="Q90" s="124" t="str">
        <f t="shared" si="15"/>
        <v/>
      </c>
      <c r="AA90" s="189">
        <f t="shared" si="17"/>
        <v>-1</v>
      </c>
      <c r="AB90" s="188">
        <f t="shared" si="18"/>
        <v>43</v>
      </c>
      <c r="AC90" s="191">
        <f t="shared" si="19"/>
        <v>-42</v>
      </c>
      <c r="AD90" s="191">
        <f t="shared" si="20"/>
        <v>-45</v>
      </c>
    </row>
    <row r="91" spans="1:30" x14ac:dyDescent="0.2">
      <c r="A91" s="126">
        <f t="shared" si="16"/>
        <v>-22</v>
      </c>
      <c r="B91" s="181">
        <f t="shared" si="0"/>
        <v>-558.79999999999995</v>
      </c>
      <c r="C91" s="229" t="str">
        <f t="shared" si="1"/>
        <v/>
      </c>
      <c r="D91" s="126" t="str">
        <f t="shared" si="2"/>
        <v/>
      </c>
      <c r="E91" s="229" t="str">
        <f t="shared" si="3"/>
        <v/>
      </c>
      <c r="F91" s="126" t="str">
        <f t="shared" si="4"/>
        <v/>
      </c>
      <c r="G91" s="124" t="str">
        <f t="shared" si="5"/>
        <v/>
      </c>
      <c r="H91" s="125" t="str">
        <f t="shared" si="6"/>
        <v/>
      </c>
      <c r="I91" s="125" t="str">
        <f t="shared" si="7"/>
        <v/>
      </c>
      <c r="J91" s="125" t="str">
        <f t="shared" si="8"/>
        <v/>
      </c>
      <c r="K91" s="124" t="str">
        <f t="shared" si="9"/>
        <v/>
      </c>
      <c r="L91" s="124" t="str">
        <f t="shared" si="10"/>
        <v/>
      </c>
      <c r="M91" s="124" t="str">
        <f t="shared" si="11"/>
        <v/>
      </c>
      <c r="N91" s="124" t="str">
        <f t="shared" si="12"/>
        <v/>
      </c>
      <c r="O91" s="124" t="str">
        <f t="shared" si="13"/>
        <v/>
      </c>
      <c r="P91" s="124" t="str">
        <f t="shared" si="14"/>
        <v xml:space="preserve"> </v>
      </c>
      <c r="Q91" s="124" t="str">
        <f t="shared" si="15"/>
        <v/>
      </c>
      <c r="AA91" s="189">
        <f t="shared" si="17"/>
        <v>-1</v>
      </c>
      <c r="AB91" s="188">
        <f t="shared" si="18"/>
        <v>44</v>
      </c>
      <c r="AC91" s="191">
        <f t="shared" si="19"/>
        <v>-43</v>
      </c>
      <c r="AD91" s="191">
        <f t="shared" si="20"/>
        <v>-46</v>
      </c>
    </row>
    <row r="92" spans="1:30" x14ac:dyDescent="0.2">
      <c r="A92" s="126">
        <f t="shared" si="16"/>
        <v>-23</v>
      </c>
      <c r="B92" s="181">
        <f t="shared" si="0"/>
        <v>-584.19999999999993</v>
      </c>
      <c r="C92" s="229" t="str">
        <f t="shared" si="1"/>
        <v/>
      </c>
      <c r="D92" s="126" t="str">
        <f t="shared" si="2"/>
        <v/>
      </c>
      <c r="E92" s="229" t="str">
        <f t="shared" si="3"/>
        <v/>
      </c>
      <c r="F92" s="126" t="str">
        <f t="shared" si="4"/>
        <v/>
      </c>
      <c r="G92" s="124" t="str">
        <f t="shared" si="5"/>
        <v/>
      </c>
      <c r="H92" s="125" t="str">
        <f t="shared" si="6"/>
        <v/>
      </c>
      <c r="I92" s="125" t="str">
        <f t="shared" si="7"/>
        <v/>
      </c>
      <c r="J92" s="125" t="str">
        <f t="shared" si="8"/>
        <v/>
      </c>
      <c r="K92" s="124" t="str">
        <f t="shared" si="9"/>
        <v/>
      </c>
      <c r="L92" s="124" t="str">
        <f t="shared" si="10"/>
        <v/>
      </c>
      <c r="M92" s="124" t="str">
        <f t="shared" si="11"/>
        <v/>
      </c>
      <c r="N92" s="124" t="str">
        <f t="shared" si="12"/>
        <v/>
      </c>
      <c r="O92" s="124" t="str">
        <f t="shared" si="13"/>
        <v/>
      </c>
      <c r="P92" s="124" t="str">
        <f t="shared" si="14"/>
        <v xml:space="preserve"> </v>
      </c>
      <c r="Q92" s="124" t="str">
        <f t="shared" si="15"/>
        <v/>
      </c>
      <c r="AA92" s="189">
        <f t="shared" si="17"/>
        <v>-1</v>
      </c>
      <c r="AB92" s="188">
        <f t="shared" si="18"/>
        <v>45</v>
      </c>
      <c r="AC92" s="191">
        <f t="shared" si="19"/>
        <v>-44</v>
      </c>
      <c r="AD92" s="191">
        <f t="shared" si="20"/>
        <v>-47</v>
      </c>
    </row>
    <row r="93" spans="1:30" x14ac:dyDescent="0.2">
      <c r="A93" s="126">
        <f t="shared" si="16"/>
        <v>-24</v>
      </c>
      <c r="B93" s="181">
        <f t="shared" ref="B93:B156" si="21">A93*25.4</f>
        <v>-609.59999999999991</v>
      </c>
      <c r="C93" s="229" t="str">
        <f t="shared" si="1"/>
        <v/>
      </c>
      <c r="D93" s="126" t="str">
        <f t="shared" si="2"/>
        <v/>
      </c>
      <c r="E93" s="229" t="str">
        <f t="shared" si="3"/>
        <v/>
      </c>
      <c r="F93" s="126" t="str">
        <f t="shared" si="4"/>
        <v/>
      </c>
      <c r="G93" s="124" t="str">
        <f t="shared" si="5"/>
        <v/>
      </c>
      <c r="H93" s="125" t="str">
        <f t="shared" si="6"/>
        <v/>
      </c>
      <c r="I93" s="125" t="str">
        <f t="shared" si="7"/>
        <v/>
      </c>
      <c r="J93" s="125" t="str">
        <f t="shared" si="8"/>
        <v/>
      </c>
      <c r="K93" s="124" t="str">
        <f t="shared" si="9"/>
        <v/>
      </c>
      <c r="L93" s="124" t="str">
        <f t="shared" si="10"/>
        <v/>
      </c>
      <c r="M93" s="124" t="str">
        <f t="shared" si="11"/>
        <v/>
      </c>
      <c r="N93" s="124" t="str">
        <f t="shared" si="12"/>
        <v/>
      </c>
      <c r="O93" s="124" t="str">
        <f t="shared" si="13"/>
        <v/>
      </c>
      <c r="P93" s="124" t="str">
        <f t="shared" si="14"/>
        <v xml:space="preserve"> </v>
      </c>
      <c r="Q93" s="124" t="str">
        <f t="shared" si="15"/>
        <v/>
      </c>
      <c r="AA93" s="189">
        <f t="shared" si="17"/>
        <v>-1</v>
      </c>
      <c r="AB93" s="188">
        <f t="shared" si="18"/>
        <v>46</v>
      </c>
      <c r="AC93" s="191">
        <f t="shared" si="19"/>
        <v>-45</v>
      </c>
      <c r="AD93" s="191">
        <f t="shared" si="20"/>
        <v>-48</v>
      </c>
    </row>
    <row r="94" spans="1:30" x14ac:dyDescent="0.2">
      <c r="A94" s="126">
        <f t="shared" si="16"/>
        <v>-25</v>
      </c>
      <c r="B94" s="181">
        <f t="shared" si="21"/>
        <v>-635</v>
      </c>
      <c r="C94" s="229" t="str">
        <f t="shared" ref="C94:C157" si="22">IF(A94=0,0,IF(A94&lt;0,"",D94*0.0283168))</f>
        <v/>
      </c>
      <c r="D94" s="126" t="str">
        <f t="shared" ref="D94:D157" si="23">IF(A94&lt;=0,"",IF(AA101&gt;=1,LOOKUP(AA101,AG$43:AG$61,AF$43:AF$61),0))</f>
        <v/>
      </c>
      <c r="E94" s="229" t="str">
        <f t="shared" ref="E94:E157" si="24">IF(A94=0,0,IF(A94&lt;0,"",F94*0.0283168))</f>
        <v/>
      </c>
      <c r="F94" s="126" t="str">
        <f t="shared" ref="F94:F157" si="25">IF(A94&lt;=0,"",IF(AA101&gt;=8,LOOKUP(AA101,AG$50:AG$61,AH$50:AH$61),0))</f>
        <v/>
      </c>
      <c r="G94" s="124" t="str">
        <f t="shared" ref="G94:G157" si="26">IF(A94=0,0,IF(A94&lt;=0,"",H94*0.0283168))</f>
        <v/>
      </c>
      <c r="H94" s="125" t="str">
        <f t="shared" ref="H94:H157" si="27">IF(A94&lt;=0,"",D94*$W$48)</f>
        <v/>
      </c>
      <c r="I94" s="125" t="str">
        <f t="shared" ref="I94:I157" si="28">IF(A94=0,0,IF(A94&lt;=0,"",J94*0.0283168))</f>
        <v/>
      </c>
      <c r="J94" s="125" t="str">
        <f t="shared" ref="J94:J157" si="29">IF(A94&lt;=0,"",F94*$W$49)</f>
        <v/>
      </c>
      <c r="K94" s="124" t="str">
        <f t="shared" ref="K94:K157" si="30">IF(A94=0,0,IF(A94&lt;=0,"",L94*0.0283168))</f>
        <v/>
      </c>
      <c r="L94" s="124" t="str">
        <f t="shared" ref="L94:L157" si="31">IF(A94&lt;=0,"",IF(D94=0.0001,((W$37*0.5/12)-H94)*X$56,((W$37*1/12)-H94)*X$56))</f>
        <v/>
      </c>
      <c r="M94" s="124" t="str">
        <f t="shared" ref="M94:M157" si="32">IF(A94=0,0,IF(A94&lt;=0,"",N94*0.0283168))</f>
        <v/>
      </c>
      <c r="N94" s="124" t="str">
        <f t="shared" ref="N94:N157" si="33">IF(A94&lt;=0,"",H94+L94+J94)</f>
        <v/>
      </c>
      <c r="O94" s="124" t="str">
        <f t="shared" ref="O94:O157" si="34">IF(A94=0,0,IF(A94&lt;=0,"",P94*0.0283168))</f>
        <v/>
      </c>
      <c r="P94" s="124" t="str">
        <f t="shared" ref="P94:P157" si="35">IF(A94&lt;=0," ",IF(A94=1,L94,N94+P95))</f>
        <v xml:space="preserve"> </v>
      </c>
      <c r="Q94" s="124" t="str">
        <f t="shared" ref="Q94:Q157" si="36">IF(A94=0,0,IF(A94&lt;=0,"",I$23+B94/1000))</f>
        <v/>
      </c>
      <c r="AA94" s="189">
        <f t="shared" si="17"/>
        <v>-1</v>
      </c>
      <c r="AB94" s="188">
        <f t="shared" si="18"/>
        <v>47</v>
      </c>
      <c r="AC94" s="191">
        <f t="shared" si="19"/>
        <v>-46</v>
      </c>
      <c r="AD94" s="191">
        <f t="shared" si="20"/>
        <v>-49</v>
      </c>
    </row>
    <row r="95" spans="1:30" x14ac:dyDescent="0.2">
      <c r="A95" s="126">
        <f t="shared" ref="A95:A158" si="37">IF(AA101=0,0,IF(A94=" ","",IF(AA101=1,A94-0.5,A94-1)))</f>
        <v>-26</v>
      </c>
      <c r="B95" s="181">
        <f t="shared" si="21"/>
        <v>-660.4</v>
      </c>
      <c r="C95" s="229" t="str">
        <f t="shared" si="22"/>
        <v/>
      </c>
      <c r="D95" s="126" t="str">
        <f t="shared" si="23"/>
        <v/>
      </c>
      <c r="E95" s="229" t="str">
        <f t="shared" si="24"/>
        <v/>
      </c>
      <c r="F95" s="126" t="str">
        <f t="shared" si="25"/>
        <v/>
      </c>
      <c r="G95" s="124" t="str">
        <f t="shared" si="26"/>
        <v/>
      </c>
      <c r="H95" s="125" t="str">
        <f t="shared" si="27"/>
        <v/>
      </c>
      <c r="I95" s="125" t="str">
        <f t="shared" si="28"/>
        <v/>
      </c>
      <c r="J95" s="125" t="str">
        <f t="shared" si="29"/>
        <v/>
      </c>
      <c r="K95" s="124" t="str">
        <f t="shared" si="30"/>
        <v/>
      </c>
      <c r="L95" s="124" t="str">
        <f t="shared" si="31"/>
        <v/>
      </c>
      <c r="M95" s="124" t="str">
        <f t="shared" si="32"/>
        <v/>
      </c>
      <c r="N95" s="124" t="str">
        <f t="shared" si="33"/>
        <v/>
      </c>
      <c r="O95" s="124" t="str">
        <f t="shared" si="34"/>
        <v/>
      </c>
      <c r="P95" s="124" t="str">
        <f t="shared" si="35"/>
        <v xml:space="preserve"> </v>
      </c>
      <c r="Q95" s="124" t="str">
        <f t="shared" si="36"/>
        <v/>
      </c>
      <c r="AA95" s="189">
        <f t="shared" si="17"/>
        <v>-1</v>
      </c>
      <c r="AB95" s="188">
        <f t="shared" si="18"/>
        <v>48</v>
      </c>
      <c r="AC95" s="191">
        <f t="shared" si="19"/>
        <v>-47</v>
      </c>
      <c r="AD95" s="191">
        <f t="shared" si="20"/>
        <v>-50</v>
      </c>
    </row>
    <row r="96" spans="1:30" x14ac:dyDescent="0.2">
      <c r="A96" s="126">
        <f t="shared" si="37"/>
        <v>-27</v>
      </c>
      <c r="B96" s="181">
        <f t="shared" si="21"/>
        <v>-685.8</v>
      </c>
      <c r="C96" s="229" t="str">
        <f t="shared" si="22"/>
        <v/>
      </c>
      <c r="D96" s="126" t="str">
        <f t="shared" si="23"/>
        <v/>
      </c>
      <c r="E96" s="229" t="str">
        <f t="shared" si="24"/>
        <v/>
      </c>
      <c r="F96" s="126" t="str">
        <f t="shared" si="25"/>
        <v/>
      </c>
      <c r="G96" s="124" t="str">
        <f t="shared" si="26"/>
        <v/>
      </c>
      <c r="H96" s="125" t="str">
        <f t="shared" si="27"/>
        <v/>
      </c>
      <c r="I96" s="125" t="str">
        <f t="shared" si="28"/>
        <v/>
      </c>
      <c r="J96" s="125" t="str">
        <f t="shared" si="29"/>
        <v/>
      </c>
      <c r="K96" s="124" t="str">
        <f t="shared" si="30"/>
        <v/>
      </c>
      <c r="L96" s="124" t="str">
        <f t="shared" si="31"/>
        <v/>
      </c>
      <c r="M96" s="124" t="str">
        <f t="shared" si="32"/>
        <v/>
      </c>
      <c r="N96" s="124" t="str">
        <f t="shared" si="33"/>
        <v/>
      </c>
      <c r="O96" s="124" t="str">
        <f t="shared" si="34"/>
        <v/>
      </c>
      <c r="P96" s="124" t="str">
        <f t="shared" si="35"/>
        <v xml:space="preserve"> </v>
      </c>
      <c r="Q96" s="124" t="str">
        <f t="shared" si="36"/>
        <v/>
      </c>
      <c r="AA96" s="189">
        <f t="shared" si="17"/>
        <v>-1</v>
      </c>
      <c r="AB96" s="188">
        <f t="shared" si="18"/>
        <v>49</v>
      </c>
      <c r="AC96" s="191">
        <f t="shared" si="19"/>
        <v>-48</v>
      </c>
      <c r="AD96" s="191">
        <f t="shared" si="20"/>
        <v>-51</v>
      </c>
    </row>
    <row r="97" spans="1:30" x14ac:dyDescent="0.2">
      <c r="A97" s="126">
        <f t="shared" si="37"/>
        <v>-28</v>
      </c>
      <c r="B97" s="181">
        <f t="shared" si="21"/>
        <v>-711.19999999999993</v>
      </c>
      <c r="C97" s="229" t="str">
        <f t="shared" si="22"/>
        <v/>
      </c>
      <c r="D97" s="126" t="str">
        <f t="shared" si="23"/>
        <v/>
      </c>
      <c r="E97" s="229" t="str">
        <f t="shared" si="24"/>
        <v/>
      </c>
      <c r="F97" s="126" t="str">
        <f t="shared" si="25"/>
        <v/>
      </c>
      <c r="G97" s="124" t="str">
        <f t="shared" si="26"/>
        <v/>
      </c>
      <c r="H97" s="125" t="str">
        <f t="shared" si="27"/>
        <v/>
      </c>
      <c r="I97" s="125" t="str">
        <f t="shared" si="28"/>
        <v/>
      </c>
      <c r="J97" s="125" t="str">
        <f t="shared" si="29"/>
        <v/>
      </c>
      <c r="K97" s="124" t="str">
        <f t="shared" si="30"/>
        <v/>
      </c>
      <c r="L97" s="124" t="str">
        <f t="shared" si="31"/>
        <v/>
      </c>
      <c r="M97" s="124" t="str">
        <f t="shared" si="32"/>
        <v/>
      </c>
      <c r="N97" s="124" t="str">
        <f t="shared" si="33"/>
        <v/>
      </c>
      <c r="O97" s="124" t="str">
        <f t="shared" si="34"/>
        <v/>
      </c>
      <c r="P97" s="124" t="str">
        <f t="shared" si="35"/>
        <v xml:space="preserve"> </v>
      </c>
      <c r="Q97" s="124" t="str">
        <f t="shared" si="36"/>
        <v/>
      </c>
      <c r="AA97" s="189">
        <f t="shared" si="17"/>
        <v>-1</v>
      </c>
      <c r="AB97" s="188">
        <f t="shared" si="18"/>
        <v>50</v>
      </c>
      <c r="AC97" s="191">
        <f t="shared" si="19"/>
        <v>-49</v>
      </c>
      <c r="AD97" s="191">
        <f t="shared" si="20"/>
        <v>-52</v>
      </c>
    </row>
    <row r="98" spans="1:30" x14ac:dyDescent="0.2">
      <c r="A98" s="126">
        <f t="shared" si="37"/>
        <v>-29</v>
      </c>
      <c r="B98" s="181">
        <f t="shared" si="21"/>
        <v>-736.59999999999991</v>
      </c>
      <c r="C98" s="229" t="str">
        <f t="shared" si="22"/>
        <v/>
      </c>
      <c r="D98" s="126" t="str">
        <f t="shared" si="23"/>
        <v/>
      </c>
      <c r="E98" s="229" t="str">
        <f t="shared" si="24"/>
        <v/>
      </c>
      <c r="F98" s="126" t="str">
        <f t="shared" si="25"/>
        <v/>
      </c>
      <c r="G98" s="124" t="str">
        <f t="shared" si="26"/>
        <v/>
      </c>
      <c r="H98" s="125" t="str">
        <f t="shared" si="27"/>
        <v/>
      </c>
      <c r="I98" s="125" t="str">
        <f t="shared" si="28"/>
        <v/>
      </c>
      <c r="J98" s="125" t="str">
        <f t="shared" si="29"/>
        <v/>
      </c>
      <c r="K98" s="124" t="str">
        <f t="shared" si="30"/>
        <v/>
      </c>
      <c r="L98" s="124" t="str">
        <f t="shared" si="31"/>
        <v/>
      </c>
      <c r="M98" s="124" t="str">
        <f t="shared" si="32"/>
        <v/>
      </c>
      <c r="N98" s="124" t="str">
        <f t="shared" si="33"/>
        <v/>
      </c>
      <c r="O98" s="124" t="str">
        <f t="shared" si="34"/>
        <v/>
      </c>
      <c r="P98" s="124" t="str">
        <f t="shared" si="35"/>
        <v xml:space="preserve"> </v>
      </c>
      <c r="Q98" s="124" t="str">
        <f t="shared" si="36"/>
        <v/>
      </c>
      <c r="AA98" s="189">
        <f t="shared" si="17"/>
        <v>-1</v>
      </c>
      <c r="AB98" s="188">
        <f t="shared" si="18"/>
        <v>51</v>
      </c>
      <c r="AC98" s="191">
        <f t="shared" si="19"/>
        <v>-50</v>
      </c>
      <c r="AD98" s="191">
        <f t="shared" si="20"/>
        <v>-53</v>
      </c>
    </row>
    <row r="99" spans="1:30" x14ac:dyDescent="0.2">
      <c r="A99" s="126">
        <f t="shared" si="37"/>
        <v>-30</v>
      </c>
      <c r="B99" s="181">
        <f t="shared" si="21"/>
        <v>-762</v>
      </c>
      <c r="C99" s="229" t="str">
        <f t="shared" si="22"/>
        <v/>
      </c>
      <c r="D99" s="126" t="str">
        <f t="shared" si="23"/>
        <v/>
      </c>
      <c r="E99" s="229" t="str">
        <f t="shared" si="24"/>
        <v/>
      </c>
      <c r="F99" s="126" t="str">
        <f t="shared" si="25"/>
        <v/>
      </c>
      <c r="G99" s="124" t="str">
        <f t="shared" si="26"/>
        <v/>
      </c>
      <c r="H99" s="125" t="str">
        <f t="shared" si="27"/>
        <v/>
      </c>
      <c r="I99" s="125" t="str">
        <f t="shared" si="28"/>
        <v/>
      </c>
      <c r="J99" s="125" t="str">
        <f t="shared" si="29"/>
        <v/>
      </c>
      <c r="K99" s="124" t="str">
        <f t="shared" si="30"/>
        <v/>
      </c>
      <c r="L99" s="124" t="str">
        <f t="shared" si="31"/>
        <v/>
      </c>
      <c r="M99" s="124" t="str">
        <f t="shared" si="32"/>
        <v/>
      </c>
      <c r="N99" s="124" t="str">
        <f t="shared" si="33"/>
        <v/>
      </c>
      <c r="O99" s="124" t="str">
        <f t="shared" si="34"/>
        <v/>
      </c>
      <c r="P99" s="124" t="str">
        <f t="shared" si="35"/>
        <v xml:space="preserve"> </v>
      </c>
      <c r="Q99" s="124" t="str">
        <f t="shared" si="36"/>
        <v/>
      </c>
      <c r="AA99" s="189">
        <f t="shared" si="17"/>
        <v>-1</v>
      </c>
      <c r="AB99" s="188">
        <f t="shared" si="18"/>
        <v>52</v>
      </c>
      <c r="AC99" s="191">
        <f t="shared" si="19"/>
        <v>-51</v>
      </c>
      <c r="AD99" s="191">
        <f t="shared" si="20"/>
        <v>-54</v>
      </c>
    </row>
    <row r="100" spans="1:30" x14ac:dyDescent="0.2">
      <c r="A100" s="126">
        <f t="shared" si="37"/>
        <v>-31</v>
      </c>
      <c r="B100" s="181">
        <f t="shared" si="21"/>
        <v>-787.4</v>
      </c>
      <c r="C100" s="229" t="str">
        <f t="shared" si="22"/>
        <v/>
      </c>
      <c r="D100" s="126" t="str">
        <f t="shared" si="23"/>
        <v/>
      </c>
      <c r="E100" s="229" t="str">
        <f t="shared" si="24"/>
        <v/>
      </c>
      <c r="F100" s="126" t="str">
        <f t="shared" si="25"/>
        <v/>
      </c>
      <c r="G100" s="124" t="str">
        <f t="shared" si="26"/>
        <v/>
      </c>
      <c r="H100" s="125" t="str">
        <f t="shared" si="27"/>
        <v/>
      </c>
      <c r="I100" s="125" t="str">
        <f t="shared" si="28"/>
        <v/>
      </c>
      <c r="J100" s="125" t="str">
        <f t="shared" si="29"/>
        <v/>
      </c>
      <c r="K100" s="124" t="str">
        <f t="shared" si="30"/>
        <v/>
      </c>
      <c r="L100" s="124" t="str">
        <f t="shared" si="31"/>
        <v/>
      </c>
      <c r="M100" s="124" t="str">
        <f t="shared" si="32"/>
        <v/>
      </c>
      <c r="N100" s="124" t="str">
        <f t="shared" si="33"/>
        <v/>
      </c>
      <c r="O100" s="124" t="str">
        <f t="shared" si="34"/>
        <v/>
      </c>
      <c r="P100" s="124" t="str">
        <f t="shared" si="35"/>
        <v xml:space="preserve"> </v>
      </c>
      <c r="Q100" s="124" t="str">
        <f t="shared" si="36"/>
        <v/>
      </c>
      <c r="AA100" s="189">
        <f t="shared" ref="AA100:AA163" si="38">IF(AND(AA99&gt;=1,AA99&lt;18),AA99+1,IF(AC100=0,1,IF(AA99=18,AA99+0.5,-1)))</f>
        <v>-1</v>
      </c>
      <c r="AB100" s="188">
        <f t="shared" ref="AB100:AB163" si="39">IF(AB99&gt;=1,AB99+1,IF(AC100=0,1,-1))</f>
        <v>53</v>
      </c>
      <c r="AC100" s="191">
        <f t="shared" si="19"/>
        <v>-52</v>
      </c>
      <c r="AD100" s="191">
        <f t="shared" si="20"/>
        <v>-55</v>
      </c>
    </row>
    <row r="101" spans="1:30" x14ac:dyDescent="0.2">
      <c r="A101" s="126">
        <f t="shared" si="37"/>
        <v>-32</v>
      </c>
      <c r="B101" s="181">
        <f t="shared" si="21"/>
        <v>-812.8</v>
      </c>
      <c r="C101" s="229" t="str">
        <f t="shared" si="22"/>
        <v/>
      </c>
      <c r="D101" s="126" t="str">
        <f t="shared" si="23"/>
        <v/>
      </c>
      <c r="E101" s="229" t="str">
        <f t="shared" si="24"/>
        <v/>
      </c>
      <c r="F101" s="126" t="str">
        <f t="shared" si="25"/>
        <v/>
      </c>
      <c r="G101" s="124" t="str">
        <f t="shared" si="26"/>
        <v/>
      </c>
      <c r="H101" s="125" t="str">
        <f t="shared" si="27"/>
        <v/>
      </c>
      <c r="I101" s="125" t="str">
        <f t="shared" si="28"/>
        <v/>
      </c>
      <c r="J101" s="125" t="str">
        <f t="shared" si="29"/>
        <v/>
      </c>
      <c r="K101" s="124" t="str">
        <f t="shared" si="30"/>
        <v/>
      </c>
      <c r="L101" s="124" t="str">
        <f t="shared" si="31"/>
        <v/>
      </c>
      <c r="M101" s="124" t="str">
        <f t="shared" si="32"/>
        <v/>
      </c>
      <c r="N101" s="124" t="str">
        <f t="shared" si="33"/>
        <v/>
      </c>
      <c r="O101" s="124" t="str">
        <f t="shared" si="34"/>
        <v/>
      </c>
      <c r="P101" s="124" t="str">
        <f t="shared" si="35"/>
        <v xml:space="preserve"> </v>
      </c>
      <c r="Q101" s="124" t="str">
        <f t="shared" si="36"/>
        <v/>
      </c>
      <c r="AA101" s="189">
        <f t="shared" si="38"/>
        <v>-1</v>
      </c>
      <c r="AB101" s="188">
        <f t="shared" si="39"/>
        <v>54</v>
      </c>
      <c r="AC101" s="191">
        <f t="shared" ref="AC101:AC164" si="40">AC100-1</f>
        <v>-53</v>
      </c>
      <c r="AD101" s="191">
        <f t="shared" ref="AD101:AD164" si="41">AD100-1</f>
        <v>-56</v>
      </c>
    </row>
    <row r="102" spans="1:30" x14ac:dyDescent="0.2">
      <c r="A102" s="126">
        <f t="shared" si="37"/>
        <v>-33</v>
      </c>
      <c r="B102" s="181">
        <f t="shared" si="21"/>
        <v>-838.19999999999993</v>
      </c>
      <c r="C102" s="229" t="str">
        <f t="shared" si="22"/>
        <v/>
      </c>
      <c r="D102" s="126" t="str">
        <f t="shared" si="23"/>
        <v/>
      </c>
      <c r="E102" s="229" t="str">
        <f t="shared" si="24"/>
        <v/>
      </c>
      <c r="F102" s="126" t="str">
        <f t="shared" si="25"/>
        <v/>
      </c>
      <c r="G102" s="124" t="str">
        <f t="shared" si="26"/>
        <v/>
      </c>
      <c r="H102" s="125" t="str">
        <f t="shared" si="27"/>
        <v/>
      </c>
      <c r="I102" s="125" t="str">
        <f t="shared" si="28"/>
        <v/>
      </c>
      <c r="J102" s="125" t="str">
        <f t="shared" si="29"/>
        <v/>
      </c>
      <c r="K102" s="124" t="str">
        <f t="shared" si="30"/>
        <v/>
      </c>
      <c r="L102" s="124" t="str">
        <f t="shared" si="31"/>
        <v/>
      </c>
      <c r="M102" s="124" t="str">
        <f t="shared" si="32"/>
        <v/>
      </c>
      <c r="N102" s="124" t="str">
        <f t="shared" si="33"/>
        <v/>
      </c>
      <c r="O102" s="124" t="str">
        <f t="shared" si="34"/>
        <v/>
      </c>
      <c r="P102" s="124" t="str">
        <f t="shared" si="35"/>
        <v xml:space="preserve"> </v>
      </c>
      <c r="Q102" s="124" t="str">
        <f t="shared" si="36"/>
        <v/>
      </c>
      <c r="AA102" s="189">
        <f t="shared" si="38"/>
        <v>-1</v>
      </c>
      <c r="AB102" s="188">
        <f t="shared" si="39"/>
        <v>55</v>
      </c>
      <c r="AC102" s="191">
        <f t="shared" si="40"/>
        <v>-54</v>
      </c>
      <c r="AD102" s="191">
        <f t="shared" si="41"/>
        <v>-57</v>
      </c>
    </row>
    <row r="103" spans="1:30" x14ac:dyDescent="0.2">
      <c r="A103" s="126">
        <f t="shared" si="37"/>
        <v>-34</v>
      </c>
      <c r="B103" s="181">
        <f t="shared" si="21"/>
        <v>-863.59999999999991</v>
      </c>
      <c r="C103" s="229" t="str">
        <f t="shared" si="22"/>
        <v/>
      </c>
      <c r="D103" s="126" t="str">
        <f t="shared" si="23"/>
        <v/>
      </c>
      <c r="E103" s="229" t="str">
        <f t="shared" si="24"/>
        <v/>
      </c>
      <c r="F103" s="126" t="str">
        <f t="shared" si="25"/>
        <v/>
      </c>
      <c r="G103" s="124" t="str">
        <f t="shared" si="26"/>
        <v/>
      </c>
      <c r="H103" s="125" t="str">
        <f t="shared" si="27"/>
        <v/>
      </c>
      <c r="I103" s="125" t="str">
        <f t="shared" si="28"/>
        <v/>
      </c>
      <c r="J103" s="125" t="str">
        <f t="shared" si="29"/>
        <v/>
      </c>
      <c r="K103" s="124" t="str">
        <f t="shared" si="30"/>
        <v/>
      </c>
      <c r="L103" s="124" t="str">
        <f t="shared" si="31"/>
        <v/>
      </c>
      <c r="M103" s="124" t="str">
        <f t="shared" si="32"/>
        <v/>
      </c>
      <c r="N103" s="124" t="str">
        <f t="shared" si="33"/>
        <v/>
      </c>
      <c r="O103" s="124" t="str">
        <f t="shared" si="34"/>
        <v/>
      </c>
      <c r="P103" s="124" t="str">
        <f t="shared" si="35"/>
        <v xml:space="preserve"> </v>
      </c>
      <c r="Q103" s="124" t="str">
        <f t="shared" si="36"/>
        <v/>
      </c>
      <c r="AA103" s="189">
        <f t="shared" si="38"/>
        <v>-1</v>
      </c>
      <c r="AB103" s="188">
        <f t="shared" si="39"/>
        <v>56</v>
      </c>
      <c r="AC103" s="191">
        <f t="shared" si="40"/>
        <v>-55</v>
      </c>
      <c r="AD103" s="191">
        <f t="shared" si="41"/>
        <v>-58</v>
      </c>
    </row>
    <row r="104" spans="1:30" x14ac:dyDescent="0.2">
      <c r="A104" s="126">
        <f t="shared" si="37"/>
        <v>-35</v>
      </c>
      <c r="B104" s="181">
        <f t="shared" si="21"/>
        <v>-889</v>
      </c>
      <c r="C104" s="229" t="str">
        <f t="shared" si="22"/>
        <v/>
      </c>
      <c r="D104" s="126" t="str">
        <f t="shared" si="23"/>
        <v/>
      </c>
      <c r="E104" s="229" t="str">
        <f t="shared" si="24"/>
        <v/>
      </c>
      <c r="F104" s="126" t="str">
        <f t="shared" si="25"/>
        <v/>
      </c>
      <c r="G104" s="124" t="str">
        <f t="shared" si="26"/>
        <v/>
      </c>
      <c r="H104" s="125" t="str">
        <f t="shared" si="27"/>
        <v/>
      </c>
      <c r="I104" s="125" t="str">
        <f t="shared" si="28"/>
        <v/>
      </c>
      <c r="J104" s="125" t="str">
        <f t="shared" si="29"/>
        <v/>
      </c>
      <c r="K104" s="124" t="str">
        <f t="shared" si="30"/>
        <v/>
      </c>
      <c r="L104" s="124" t="str">
        <f t="shared" si="31"/>
        <v/>
      </c>
      <c r="M104" s="124" t="str">
        <f t="shared" si="32"/>
        <v/>
      </c>
      <c r="N104" s="124" t="str">
        <f t="shared" si="33"/>
        <v/>
      </c>
      <c r="O104" s="124" t="str">
        <f t="shared" si="34"/>
        <v/>
      </c>
      <c r="P104" s="124" t="str">
        <f t="shared" si="35"/>
        <v xml:space="preserve"> </v>
      </c>
      <c r="Q104" s="124" t="str">
        <f t="shared" si="36"/>
        <v/>
      </c>
      <c r="AA104" s="189">
        <f t="shared" si="38"/>
        <v>-1</v>
      </c>
      <c r="AB104" s="188">
        <f t="shared" si="39"/>
        <v>57</v>
      </c>
      <c r="AC104" s="191">
        <f t="shared" si="40"/>
        <v>-56</v>
      </c>
      <c r="AD104" s="191">
        <f t="shared" si="41"/>
        <v>-59</v>
      </c>
    </row>
    <row r="105" spans="1:30" x14ac:dyDescent="0.2">
      <c r="A105" s="126">
        <f t="shared" si="37"/>
        <v>-36</v>
      </c>
      <c r="B105" s="181">
        <f t="shared" si="21"/>
        <v>-914.4</v>
      </c>
      <c r="C105" s="229" t="str">
        <f t="shared" si="22"/>
        <v/>
      </c>
      <c r="D105" s="126" t="str">
        <f t="shared" si="23"/>
        <v/>
      </c>
      <c r="E105" s="229" t="str">
        <f t="shared" si="24"/>
        <v/>
      </c>
      <c r="F105" s="126" t="str">
        <f t="shared" si="25"/>
        <v/>
      </c>
      <c r="G105" s="124" t="str">
        <f t="shared" si="26"/>
        <v/>
      </c>
      <c r="H105" s="125" t="str">
        <f t="shared" si="27"/>
        <v/>
      </c>
      <c r="I105" s="125" t="str">
        <f t="shared" si="28"/>
        <v/>
      </c>
      <c r="J105" s="125" t="str">
        <f t="shared" si="29"/>
        <v/>
      </c>
      <c r="K105" s="124" t="str">
        <f t="shared" si="30"/>
        <v/>
      </c>
      <c r="L105" s="124" t="str">
        <f t="shared" si="31"/>
        <v/>
      </c>
      <c r="M105" s="124" t="str">
        <f t="shared" si="32"/>
        <v/>
      </c>
      <c r="N105" s="124" t="str">
        <f t="shared" si="33"/>
        <v/>
      </c>
      <c r="O105" s="124" t="str">
        <f t="shared" si="34"/>
        <v/>
      </c>
      <c r="P105" s="124" t="str">
        <f t="shared" si="35"/>
        <v xml:space="preserve"> </v>
      </c>
      <c r="Q105" s="124" t="str">
        <f t="shared" si="36"/>
        <v/>
      </c>
      <c r="AA105" s="189">
        <f t="shared" si="38"/>
        <v>-1</v>
      </c>
      <c r="AB105" s="188">
        <f t="shared" si="39"/>
        <v>58</v>
      </c>
      <c r="AC105" s="191">
        <f t="shared" si="40"/>
        <v>-57</v>
      </c>
      <c r="AD105" s="191">
        <f t="shared" si="41"/>
        <v>-60</v>
      </c>
    </row>
    <row r="106" spans="1:30" x14ac:dyDescent="0.2">
      <c r="A106" s="126">
        <f t="shared" si="37"/>
        <v>-37</v>
      </c>
      <c r="B106" s="181">
        <f t="shared" si="21"/>
        <v>-939.8</v>
      </c>
      <c r="C106" s="229" t="str">
        <f t="shared" si="22"/>
        <v/>
      </c>
      <c r="D106" s="126" t="str">
        <f t="shared" si="23"/>
        <v/>
      </c>
      <c r="E106" s="229" t="str">
        <f t="shared" si="24"/>
        <v/>
      </c>
      <c r="F106" s="126" t="str">
        <f t="shared" si="25"/>
        <v/>
      </c>
      <c r="G106" s="124" t="str">
        <f t="shared" si="26"/>
        <v/>
      </c>
      <c r="H106" s="125" t="str">
        <f t="shared" si="27"/>
        <v/>
      </c>
      <c r="I106" s="125" t="str">
        <f t="shared" si="28"/>
        <v/>
      </c>
      <c r="J106" s="125" t="str">
        <f t="shared" si="29"/>
        <v/>
      </c>
      <c r="K106" s="124" t="str">
        <f t="shared" si="30"/>
        <v/>
      </c>
      <c r="L106" s="124" t="str">
        <f t="shared" si="31"/>
        <v/>
      </c>
      <c r="M106" s="124" t="str">
        <f t="shared" si="32"/>
        <v/>
      </c>
      <c r="N106" s="124" t="str">
        <f t="shared" si="33"/>
        <v/>
      </c>
      <c r="O106" s="124" t="str">
        <f t="shared" si="34"/>
        <v/>
      </c>
      <c r="P106" s="124" t="str">
        <f t="shared" si="35"/>
        <v xml:space="preserve"> </v>
      </c>
      <c r="Q106" s="124" t="str">
        <f t="shared" si="36"/>
        <v/>
      </c>
      <c r="AA106" s="189">
        <f t="shared" si="38"/>
        <v>-1</v>
      </c>
      <c r="AB106" s="188">
        <f t="shared" si="39"/>
        <v>59</v>
      </c>
      <c r="AC106" s="191">
        <f t="shared" si="40"/>
        <v>-58</v>
      </c>
      <c r="AD106" s="191">
        <f t="shared" si="41"/>
        <v>-61</v>
      </c>
    </row>
    <row r="107" spans="1:30" x14ac:dyDescent="0.2">
      <c r="A107" s="126">
        <f t="shared" si="37"/>
        <v>-38</v>
      </c>
      <c r="B107" s="181">
        <f t="shared" si="21"/>
        <v>-965.19999999999993</v>
      </c>
      <c r="C107" s="229" t="str">
        <f t="shared" si="22"/>
        <v/>
      </c>
      <c r="D107" s="126" t="str">
        <f t="shared" si="23"/>
        <v/>
      </c>
      <c r="E107" s="229" t="str">
        <f t="shared" si="24"/>
        <v/>
      </c>
      <c r="F107" s="126" t="str">
        <f t="shared" si="25"/>
        <v/>
      </c>
      <c r="G107" s="124" t="str">
        <f t="shared" si="26"/>
        <v/>
      </c>
      <c r="H107" s="125" t="str">
        <f t="shared" si="27"/>
        <v/>
      </c>
      <c r="I107" s="125" t="str">
        <f t="shared" si="28"/>
        <v/>
      </c>
      <c r="J107" s="125" t="str">
        <f t="shared" si="29"/>
        <v/>
      </c>
      <c r="K107" s="124" t="str">
        <f t="shared" si="30"/>
        <v/>
      </c>
      <c r="L107" s="124" t="str">
        <f t="shared" si="31"/>
        <v/>
      </c>
      <c r="M107" s="124" t="str">
        <f t="shared" si="32"/>
        <v/>
      </c>
      <c r="N107" s="124" t="str">
        <f t="shared" si="33"/>
        <v/>
      </c>
      <c r="O107" s="124" t="str">
        <f t="shared" si="34"/>
        <v/>
      </c>
      <c r="P107" s="124" t="str">
        <f t="shared" si="35"/>
        <v xml:space="preserve"> </v>
      </c>
      <c r="Q107" s="124" t="str">
        <f t="shared" si="36"/>
        <v/>
      </c>
      <c r="AA107" s="189">
        <f t="shared" si="38"/>
        <v>-1</v>
      </c>
      <c r="AB107" s="188">
        <f t="shared" si="39"/>
        <v>60</v>
      </c>
      <c r="AC107" s="191">
        <f t="shared" si="40"/>
        <v>-59</v>
      </c>
      <c r="AD107" s="191">
        <f t="shared" si="41"/>
        <v>-62</v>
      </c>
    </row>
    <row r="108" spans="1:30" x14ac:dyDescent="0.2">
      <c r="A108" s="126">
        <f t="shared" si="37"/>
        <v>-39</v>
      </c>
      <c r="B108" s="181">
        <f t="shared" si="21"/>
        <v>-990.59999999999991</v>
      </c>
      <c r="C108" s="229" t="str">
        <f t="shared" si="22"/>
        <v/>
      </c>
      <c r="D108" s="126" t="str">
        <f t="shared" si="23"/>
        <v/>
      </c>
      <c r="E108" s="229" t="str">
        <f t="shared" si="24"/>
        <v/>
      </c>
      <c r="F108" s="126" t="str">
        <f t="shared" si="25"/>
        <v/>
      </c>
      <c r="G108" s="124" t="str">
        <f t="shared" si="26"/>
        <v/>
      </c>
      <c r="H108" s="125" t="str">
        <f t="shared" si="27"/>
        <v/>
      </c>
      <c r="I108" s="125" t="str">
        <f t="shared" si="28"/>
        <v/>
      </c>
      <c r="J108" s="125" t="str">
        <f t="shared" si="29"/>
        <v/>
      </c>
      <c r="K108" s="124" t="str">
        <f t="shared" si="30"/>
        <v/>
      </c>
      <c r="L108" s="124" t="str">
        <f t="shared" si="31"/>
        <v/>
      </c>
      <c r="M108" s="124" t="str">
        <f t="shared" si="32"/>
        <v/>
      </c>
      <c r="N108" s="124" t="str">
        <f t="shared" si="33"/>
        <v/>
      </c>
      <c r="O108" s="124" t="str">
        <f t="shared" si="34"/>
        <v/>
      </c>
      <c r="P108" s="124" t="str">
        <f t="shared" si="35"/>
        <v xml:space="preserve"> </v>
      </c>
      <c r="Q108" s="124" t="str">
        <f t="shared" si="36"/>
        <v/>
      </c>
      <c r="AA108" s="189">
        <f t="shared" si="38"/>
        <v>-1</v>
      </c>
      <c r="AB108" s="188">
        <f t="shared" si="39"/>
        <v>61</v>
      </c>
      <c r="AC108" s="191">
        <f t="shared" si="40"/>
        <v>-60</v>
      </c>
      <c r="AD108" s="191">
        <f t="shared" si="41"/>
        <v>-63</v>
      </c>
    </row>
    <row r="109" spans="1:30" x14ac:dyDescent="0.2">
      <c r="A109" s="126">
        <f t="shared" si="37"/>
        <v>-40</v>
      </c>
      <c r="B109" s="181">
        <f t="shared" si="21"/>
        <v>-1016</v>
      </c>
      <c r="C109" s="229" t="str">
        <f t="shared" si="22"/>
        <v/>
      </c>
      <c r="D109" s="126" t="str">
        <f t="shared" si="23"/>
        <v/>
      </c>
      <c r="E109" s="229" t="str">
        <f t="shared" si="24"/>
        <v/>
      </c>
      <c r="F109" s="126" t="str">
        <f t="shared" si="25"/>
        <v/>
      </c>
      <c r="G109" s="124" t="str">
        <f t="shared" si="26"/>
        <v/>
      </c>
      <c r="H109" s="125" t="str">
        <f t="shared" si="27"/>
        <v/>
      </c>
      <c r="I109" s="125" t="str">
        <f t="shared" si="28"/>
        <v/>
      </c>
      <c r="J109" s="125" t="str">
        <f t="shared" si="29"/>
        <v/>
      </c>
      <c r="K109" s="124" t="str">
        <f t="shared" si="30"/>
        <v/>
      </c>
      <c r="L109" s="124" t="str">
        <f t="shared" si="31"/>
        <v/>
      </c>
      <c r="M109" s="124" t="str">
        <f t="shared" si="32"/>
        <v/>
      </c>
      <c r="N109" s="124" t="str">
        <f t="shared" si="33"/>
        <v/>
      </c>
      <c r="O109" s="124" t="str">
        <f t="shared" si="34"/>
        <v/>
      </c>
      <c r="P109" s="124" t="str">
        <f t="shared" si="35"/>
        <v xml:space="preserve"> </v>
      </c>
      <c r="Q109" s="124" t="str">
        <f t="shared" si="36"/>
        <v/>
      </c>
      <c r="AA109" s="189">
        <f t="shared" si="38"/>
        <v>-1</v>
      </c>
      <c r="AB109" s="188">
        <f t="shared" si="39"/>
        <v>62</v>
      </c>
      <c r="AC109" s="191">
        <f t="shared" si="40"/>
        <v>-61</v>
      </c>
      <c r="AD109" s="191">
        <f t="shared" si="41"/>
        <v>-64</v>
      </c>
    </row>
    <row r="110" spans="1:30" x14ac:dyDescent="0.2">
      <c r="A110" s="126">
        <f t="shared" si="37"/>
        <v>-41</v>
      </c>
      <c r="B110" s="181">
        <f t="shared" si="21"/>
        <v>-1041.3999999999999</v>
      </c>
      <c r="C110" s="229" t="str">
        <f t="shared" si="22"/>
        <v/>
      </c>
      <c r="D110" s="126" t="str">
        <f t="shared" si="23"/>
        <v/>
      </c>
      <c r="E110" s="229" t="str">
        <f t="shared" si="24"/>
        <v/>
      </c>
      <c r="F110" s="126" t="str">
        <f t="shared" si="25"/>
        <v/>
      </c>
      <c r="G110" s="124" t="str">
        <f t="shared" si="26"/>
        <v/>
      </c>
      <c r="H110" s="125" t="str">
        <f t="shared" si="27"/>
        <v/>
      </c>
      <c r="I110" s="125" t="str">
        <f t="shared" si="28"/>
        <v/>
      </c>
      <c r="J110" s="125" t="str">
        <f t="shared" si="29"/>
        <v/>
      </c>
      <c r="K110" s="124" t="str">
        <f t="shared" si="30"/>
        <v/>
      </c>
      <c r="L110" s="124" t="str">
        <f t="shared" si="31"/>
        <v/>
      </c>
      <c r="M110" s="124" t="str">
        <f t="shared" si="32"/>
        <v/>
      </c>
      <c r="N110" s="124" t="str">
        <f t="shared" si="33"/>
        <v/>
      </c>
      <c r="O110" s="124" t="str">
        <f t="shared" si="34"/>
        <v/>
      </c>
      <c r="P110" s="124" t="str">
        <f t="shared" si="35"/>
        <v xml:space="preserve"> </v>
      </c>
      <c r="Q110" s="124" t="str">
        <f t="shared" si="36"/>
        <v/>
      </c>
      <c r="AA110" s="189">
        <f t="shared" si="38"/>
        <v>-1</v>
      </c>
      <c r="AB110" s="188">
        <f t="shared" si="39"/>
        <v>63</v>
      </c>
      <c r="AC110" s="191">
        <f t="shared" si="40"/>
        <v>-62</v>
      </c>
      <c r="AD110" s="191">
        <f t="shared" si="41"/>
        <v>-65</v>
      </c>
    </row>
    <row r="111" spans="1:30" x14ac:dyDescent="0.2">
      <c r="A111" s="126">
        <f t="shared" si="37"/>
        <v>-42</v>
      </c>
      <c r="B111" s="181">
        <f t="shared" si="21"/>
        <v>-1066.8</v>
      </c>
      <c r="C111" s="229" t="str">
        <f t="shared" si="22"/>
        <v/>
      </c>
      <c r="D111" s="126" t="str">
        <f t="shared" si="23"/>
        <v/>
      </c>
      <c r="E111" s="229" t="str">
        <f t="shared" si="24"/>
        <v/>
      </c>
      <c r="F111" s="126" t="str">
        <f t="shared" si="25"/>
        <v/>
      </c>
      <c r="G111" s="124" t="str">
        <f t="shared" si="26"/>
        <v/>
      </c>
      <c r="H111" s="125" t="str">
        <f t="shared" si="27"/>
        <v/>
      </c>
      <c r="I111" s="125" t="str">
        <f t="shared" si="28"/>
        <v/>
      </c>
      <c r="J111" s="125" t="str">
        <f t="shared" si="29"/>
        <v/>
      </c>
      <c r="K111" s="124" t="str">
        <f t="shared" si="30"/>
        <v/>
      </c>
      <c r="L111" s="124" t="str">
        <f t="shared" si="31"/>
        <v/>
      </c>
      <c r="M111" s="124" t="str">
        <f t="shared" si="32"/>
        <v/>
      </c>
      <c r="N111" s="124" t="str">
        <f t="shared" si="33"/>
        <v/>
      </c>
      <c r="O111" s="124" t="str">
        <f t="shared" si="34"/>
        <v/>
      </c>
      <c r="P111" s="124" t="str">
        <f t="shared" si="35"/>
        <v xml:space="preserve"> </v>
      </c>
      <c r="Q111" s="124" t="str">
        <f t="shared" si="36"/>
        <v/>
      </c>
      <c r="AA111" s="189">
        <f t="shared" si="38"/>
        <v>-1</v>
      </c>
      <c r="AB111" s="188">
        <f t="shared" si="39"/>
        <v>64</v>
      </c>
      <c r="AC111" s="191">
        <f t="shared" si="40"/>
        <v>-63</v>
      </c>
      <c r="AD111" s="191">
        <f t="shared" si="41"/>
        <v>-66</v>
      </c>
    </row>
    <row r="112" spans="1:30" x14ac:dyDescent="0.2">
      <c r="A112" s="126">
        <f t="shared" si="37"/>
        <v>-43</v>
      </c>
      <c r="B112" s="181">
        <f t="shared" si="21"/>
        <v>-1092.2</v>
      </c>
      <c r="C112" s="229" t="str">
        <f t="shared" si="22"/>
        <v/>
      </c>
      <c r="D112" s="126" t="str">
        <f t="shared" si="23"/>
        <v/>
      </c>
      <c r="E112" s="229" t="str">
        <f t="shared" si="24"/>
        <v/>
      </c>
      <c r="F112" s="126" t="str">
        <f t="shared" si="25"/>
        <v/>
      </c>
      <c r="G112" s="124" t="str">
        <f t="shared" si="26"/>
        <v/>
      </c>
      <c r="H112" s="125" t="str">
        <f t="shared" si="27"/>
        <v/>
      </c>
      <c r="I112" s="125" t="str">
        <f t="shared" si="28"/>
        <v/>
      </c>
      <c r="J112" s="125" t="str">
        <f t="shared" si="29"/>
        <v/>
      </c>
      <c r="K112" s="124" t="str">
        <f t="shared" si="30"/>
        <v/>
      </c>
      <c r="L112" s="124" t="str">
        <f t="shared" si="31"/>
        <v/>
      </c>
      <c r="M112" s="124" t="str">
        <f t="shared" si="32"/>
        <v/>
      </c>
      <c r="N112" s="124" t="str">
        <f t="shared" si="33"/>
        <v/>
      </c>
      <c r="O112" s="124" t="str">
        <f t="shared" si="34"/>
        <v/>
      </c>
      <c r="P112" s="124" t="str">
        <f t="shared" si="35"/>
        <v xml:space="preserve"> </v>
      </c>
      <c r="Q112" s="124" t="str">
        <f t="shared" si="36"/>
        <v/>
      </c>
      <c r="AA112" s="189">
        <f t="shared" si="38"/>
        <v>-1</v>
      </c>
      <c r="AB112" s="188">
        <f t="shared" si="39"/>
        <v>65</v>
      </c>
      <c r="AC112" s="191">
        <f t="shared" si="40"/>
        <v>-64</v>
      </c>
      <c r="AD112" s="191">
        <f t="shared" si="41"/>
        <v>-67</v>
      </c>
    </row>
    <row r="113" spans="1:30" x14ac:dyDescent="0.2">
      <c r="A113" s="126">
        <f t="shared" si="37"/>
        <v>-44</v>
      </c>
      <c r="B113" s="181">
        <f t="shared" si="21"/>
        <v>-1117.5999999999999</v>
      </c>
      <c r="C113" s="229" t="str">
        <f t="shared" si="22"/>
        <v/>
      </c>
      <c r="D113" s="126" t="str">
        <f t="shared" si="23"/>
        <v/>
      </c>
      <c r="E113" s="229" t="str">
        <f t="shared" si="24"/>
        <v/>
      </c>
      <c r="F113" s="126" t="str">
        <f t="shared" si="25"/>
        <v/>
      </c>
      <c r="G113" s="124" t="str">
        <f t="shared" si="26"/>
        <v/>
      </c>
      <c r="H113" s="125" t="str">
        <f t="shared" si="27"/>
        <v/>
      </c>
      <c r="I113" s="125" t="str">
        <f t="shared" si="28"/>
        <v/>
      </c>
      <c r="J113" s="125" t="str">
        <f t="shared" si="29"/>
        <v/>
      </c>
      <c r="K113" s="124" t="str">
        <f t="shared" si="30"/>
        <v/>
      </c>
      <c r="L113" s="124" t="str">
        <f t="shared" si="31"/>
        <v/>
      </c>
      <c r="M113" s="124" t="str">
        <f t="shared" si="32"/>
        <v/>
      </c>
      <c r="N113" s="124" t="str">
        <f t="shared" si="33"/>
        <v/>
      </c>
      <c r="O113" s="124" t="str">
        <f t="shared" si="34"/>
        <v/>
      </c>
      <c r="P113" s="124" t="str">
        <f t="shared" si="35"/>
        <v xml:space="preserve"> </v>
      </c>
      <c r="Q113" s="124" t="str">
        <f t="shared" si="36"/>
        <v/>
      </c>
      <c r="AA113" s="189">
        <f t="shared" si="38"/>
        <v>-1</v>
      </c>
      <c r="AB113" s="188">
        <f t="shared" si="39"/>
        <v>66</v>
      </c>
      <c r="AC113" s="191">
        <f t="shared" si="40"/>
        <v>-65</v>
      </c>
      <c r="AD113" s="191">
        <f t="shared" si="41"/>
        <v>-68</v>
      </c>
    </row>
    <row r="114" spans="1:30" x14ac:dyDescent="0.2">
      <c r="A114" s="126">
        <f t="shared" si="37"/>
        <v>-45</v>
      </c>
      <c r="B114" s="181">
        <f t="shared" si="21"/>
        <v>-1143</v>
      </c>
      <c r="C114" s="229" t="str">
        <f t="shared" si="22"/>
        <v/>
      </c>
      <c r="D114" s="126" t="str">
        <f t="shared" si="23"/>
        <v/>
      </c>
      <c r="E114" s="229" t="str">
        <f t="shared" si="24"/>
        <v/>
      </c>
      <c r="F114" s="126" t="str">
        <f t="shared" si="25"/>
        <v/>
      </c>
      <c r="G114" s="124" t="str">
        <f t="shared" si="26"/>
        <v/>
      </c>
      <c r="H114" s="125" t="str">
        <f t="shared" si="27"/>
        <v/>
      </c>
      <c r="I114" s="125" t="str">
        <f t="shared" si="28"/>
        <v/>
      </c>
      <c r="J114" s="125" t="str">
        <f t="shared" si="29"/>
        <v/>
      </c>
      <c r="K114" s="124" t="str">
        <f t="shared" si="30"/>
        <v/>
      </c>
      <c r="L114" s="124" t="str">
        <f t="shared" si="31"/>
        <v/>
      </c>
      <c r="M114" s="124" t="str">
        <f t="shared" si="32"/>
        <v/>
      </c>
      <c r="N114" s="124" t="str">
        <f t="shared" si="33"/>
        <v/>
      </c>
      <c r="O114" s="124" t="str">
        <f t="shared" si="34"/>
        <v/>
      </c>
      <c r="P114" s="124" t="str">
        <f t="shared" si="35"/>
        <v xml:space="preserve"> </v>
      </c>
      <c r="Q114" s="124" t="str">
        <f t="shared" si="36"/>
        <v/>
      </c>
      <c r="AA114" s="189">
        <f t="shared" si="38"/>
        <v>-1</v>
      </c>
      <c r="AB114" s="188">
        <f t="shared" si="39"/>
        <v>67</v>
      </c>
      <c r="AC114" s="191">
        <f t="shared" si="40"/>
        <v>-66</v>
      </c>
      <c r="AD114" s="191">
        <f t="shared" si="41"/>
        <v>-69</v>
      </c>
    </row>
    <row r="115" spans="1:30" x14ac:dyDescent="0.2">
      <c r="A115" s="126">
        <f t="shared" si="37"/>
        <v>-46</v>
      </c>
      <c r="B115" s="181">
        <f t="shared" si="21"/>
        <v>-1168.3999999999999</v>
      </c>
      <c r="C115" s="229" t="str">
        <f t="shared" si="22"/>
        <v/>
      </c>
      <c r="D115" s="126" t="str">
        <f t="shared" si="23"/>
        <v/>
      </c>
      <c r="E115" s="229" t="str">
        <f t="shared" si="24"/>
        <v/>
      </c>
      <c r="F115" s="126" t="str">
        <f t="shared" si="25"/>
        <v/>
      </c>
      <c r="G115" s="124" t="str">
        <f t="shared" si="26"/>
        <v/>
      </c>
      <c r="H115" s="125" t="str">
        <f t="shared" si="27"/>
        <v/>
      </c>
      <c r="I115" s="125" t="str">
        <f t="shared" si="28"/>
        <v/>
      </c>
      <c r="J115" s="125" t="str">
        <f t="shared" si="29"/>
        <v/>
      </c>
      <c r="K115" s="124" t="str">
        <f t="shared" si="30"/>
        <v/>
      </c>
      <c r="L115" s="124" t="str">
        <f t="shared" si="31"/>
        <v/>
      </c>
      <c r="M115" s="124" t="str">
        <f t="shared" si="32"/>
        <v/>
      </c>
      <c r="N115" s="124" t="str">
        <f t="shared" si="33"/>
        <v/>
      </c>
      <c r="O115" s="124" t="str">
        <f t="shared" si="34"/>
        <v/>
      </c>
      <c r="P115" s="124" t="str">
        <f t="shared" si="35"/>
        <v xml:space="preserve"> </v>
      </c>
      <c r="Q115" s="124" t="str">
        <f t="shared" si="36"/>
        <v/>
      </c>
      <c r="AA115" s="189">
        <f t="shared" si="38"/>
        <v>-1</v>
      </c>
      <c r="AB115" s="188">
        <f t="shared" si="39"/>
        <v>68</v>
      </c>
      <c r="AC115" s="191">
        <f t="shared" si="40"/>
        <v>-67</v>
      </c>
      <c r="AD115" s="191">
        <f t="shared" si="41"/>
        <v>-70</v>
      </c>
    </row>
    <row r="116" spans="1:30" x14ac:dyDescent="0.2">
      <c r="A116" s="126">
        <f t="shared" si="37"/>
        <v>-47</v>
      </c>
      <c r="B116" s="181">
        <f t="shared" si="21"/>
        <v>-1193.8</v>
      </c>
      <c r="C116" s="229" t="str">
        <f t="shared" si="22"/>
        <v/>
      </c>
      <c r="D116" s="126" t="str">
        <f t="shared" si="23"/>
        <v/>
      </c>
      <c r="E116" s="229" t="str">
        <f t="shared" si="24"/>
        <v/>
      </c>
      <c r="F116" s="126" t="str">
        <f t="shared" si="25"/>
        <v/>
      </c>
      <c r="G116" s="124" t="str">
        <f t="shared" si="26"/>
        <v/>
      </c>
      <c r="H116" s="125" t="str">
        <f t="shared" si="27"/>
        <v/>
      </c>
      <c r="I116" s="125" t="str">
        <f t="shared" si="28"/>
        <v/>
      </c>
      <c r="J116" s="125" t="str">
        <f t="shared" si="29"/>
        <v/>
      </c>
      <c r="K116" s="124" t="str">
        <f t="shared" si="30"/>
        <v/>
      </c>
      <c r="L116" s="124" t="str">
        <f t="shared" si="31"/>
        <v/>
      </c>
      <c r="M116" s="124" t="str">
        <f t="shared" si="32"/>
        <v/>
      </c>
      <c r="N116" s="124" t="str">
        <f t="shared" si="33"/>
        <v/>
      </c>
      <c r="O116" s="124" t="str">
        <f t="shared" si="34"/>
        <v/>
      </c>
      <c r="P116" s="124" t="str">
        <f t="shared" si="35"/>
        <v xml:space="preserve"> </v>
      </c>
      <c r="Q116" s="124" t="str">
        <f t="shared" si="36"/>
        <v/>
      </c>
      <c r="AA116" s="189">
        <f t="shared" si="38"/>
        <v>-1</v>
      </c>
      <c r="AB116" s="188">
        <f t="shared" si="39"/>
        <v>69</v>
      </c>
      <c r="AC116" s="191">
        <f t="shared" si="40"/>
        <v>-68</v>
      </c>
      <c r="AD116" s="191">
        <f t="shared" si="41"/>
        <v>-71</v>
      </c>
    </row>
    <row r="117" spans="1:30" x14ac:dyDescent="0.2">
      <c r="A117" s="126">
        <f t="shared" si="37"/>
        <v>-48</v>
      </c>
      <c r="B117" s="181">
        <f t="shared" si="21"/>
        <v>-1219.1999999999998</v>
      </c>
      <c r="C117" s="229" t="str">
        <f t="shared" si="22"/>
        <v/>
      </c>
      <c r="D117" s="126" t="str">
        <f t="shared" si="23"/>
        <v/>
      </c>
      <c r="E117" s="229" t="str">
        <f t="shared" si="24"/>
        <v/>
      </c>
      <c r="F117" s="126" t="str">
        <f t="shared" si="25"/>
        <v/>
      </c>
      <c r="G117" s="124" t="str">
        <f t="shared" si="26"/>
        <v/>
      </c>
      <c r="H117" s="125" t="str">
        <f t="shared" si="27"/>
        <v/>
      </c>
      <c r="I117" s="125" t="str">
        <f t="shared" si="28"/>
        <v/>
      </c>
      <c r="J117" s="125" t="str">
        <f t="shared" si="29"/>
        <v/>
      </c>
      <c r="K117" s="124" t="str">
        <f t="shared" si="30"/>
        <v/>
      </c>
      <c r="L117" s="124" t="str">
        <f t="shared" si="31"/>
        <v/>
      </c>
      <c r="M117" s="124" t="str">
        <f t="shared" si="32"/>
        <v/>
      </c>
      <c r="N117" s="124" t="str">
        <f t="shared" si="33"/>
        <v/>
      </c>
      <c r="O117" s="124" t="str">
        <f t="shared" si="34"/>
        <v/>
      </c>
      <c r="P117" s="124" t="str">
        <f t="shared" si="35"/>
        <v xml:space="preserve"> </v>
      </c>
      <c r="Q117" s="124" t="str">
        <f t="shared" si="36"/>
        <v/>
      </c>
      <c r="AA117" s="189">
        <f t="shared" si="38"/>
        <v>-1</v>
      </c>
      <c r="AB117" s="188">
        <f t="shared" si="39"/>
        <v>70</v>
      </c>
      <c r="AC117" s="191">
        <f t="shared" si="40"/>
        <v>-69</v>
      </c>
      <c r="AD117" s="191">
        <f t="shared" si="41"/>
        <v>-72</v>
      </c>
    </row>
    <row r="118" spans="1:30" x14ac:dyDescent="0.2">
      <c r="A118" s="126">
        <f t="shared" si="37"/>
        <v>-49</v>
      </c>
      <c r="B118" s="181">
        <f t="shared" si="21"/>
        <v>-1244.5999999999999</v>
      </c>
      <c r="C118" s="229" t="str">
        <f t="shared" si="22"/>
        <v/>
      </c>
      <c r="D118" s="126" t="str">
        <f t="shared" si="23"/>
        <v/>
      </c>
      <c r="E118" s="229" t="str">
        <f t="shared" si="24"/>
        <v/>
      </c>
      <c r="F118" s="126" t="str">
        <f t="shared" si="25"/>
        <v/>
      </c>
      <c r="G118" s="124" t="str">
        <f t="shared" si="26"/>
        <v/>
      </c>
      <c r="H118" s="125" t="str">
        <f t="shared" si="27"/>
        <v/>
      </c>
      <c r="I118" s="125" t="str">
        <f t="shared" si="28"/>
        <v/>
      </c>
      <c r="J118" s="125" t="str">
        <f t="shared" si="29"/>
        <v/>
      </c>
      <c r="K118" s="124" t="str">
        <f t="shared" si="30"/>
        <v/>
      </c>
      <c r="L118" s="124" t="str">
        <f t="shared" si="31"/>
        <v/>
      </c>
      <c r="M118" s="124" t="str">
        <f t="shared" si="32"/>
        <v/>
      </c>
      <c r="N118" s="124" t="str">
        <f t="shared" si="33"/>
        <v/>
      </c>
      <c r="O118" s="124" t="str">
        <f t="shared" si="34"/>
        <v/>
      </c>
      <c r="P118" s="124" t="str">
        <f t="shared" si="35"/>
        <v xml:space="preserve"> </v>
      </c>
      <c r="Q118" s="124" t="str">
        <f t="shared" si="36"/>
        <v/>
      </c>
      <c r="AA118" s="189">
        <f t="shared" si="38"/>
        <v>-1</v>
      </c>
      <c r="AB118" s="188">
        <f t="shared" si="39"/>
        <v>71</v>
      </c>
      <c r="AC118" s="191">
        <f t="shared" si="40"/>
        <v>-70</v>
      </c>
      <c r="AD118" s="191">
        <f t="shared" si="41"/>
        <v>-73</v>
      </c>
    </row>
    <row r="119" spans="1:30" x14ac:dyDescent="0.2">
      <c r="A119" s="126">
        <f t="shared" si="37"/>
        <v>-50</v>
      </c>
      <c r="B119" s="181">
        <f t="shared" si="21"/>
        <v>-1270</v>
      </c>
      <c r="C119" s="229" t="str">
        <f t="shared" si="22"/>
        <v/>
      </c>
      <c r="D119" s="126" t="str">
        <f t="shared" si="23"/>
        <v/>
      </c>
      <c r="E119" s="229" t="str">
        <f t="shared" si="24"/>
        <v/>
      </c>
      <c r="F119" s="126" t="str">
        <f t="shared" si="25"/>
        <v/>
      </c>
      <c r="G119" s="124" t="str">
        <f t="shared" si="26"/>
        <v/>
      </c>
      <c r="H119" s="125" t="str">
        <f t="shared" si="27"/>
        <v/>
      </c>
      <c r="I119" s="125" t="str">
        <f t="shared" si="28"/>
        <v/>
      </c>
      <c r="J119" s="125" t="str">
        <f t="shared" si="29"/>
        <v/>
      </c>
      <c r="K119" s="124" t="str">
        <f t="shared" si="30"/>
        <v/>
      </c>
      <c r="L119" s="124" t="str">
        <f t="shared" si="31"/>
        <v/>
      </c>
      <c r="M119" s="124" t="str">
        <f t="shared" si="32"/>
        <v/>
      </c>
      <c r="N119" s="124" t="str">
        <f t="shared" si="33"/>
        <v/>
      </c>
      <c r="O119" s="124" t="str">
        <f t="shared" si="34"/>
        <v/>
      </c>
      <c r="P119" s="124" t="str">
        <f t="shared" si="35"/>
        <v xml:space="preserve"> </v>
      </c>
      <c r="Q119" s="124" t="str">
        <f t="shared" si="36"/>
        <v/>
      </c>
      <c r="AA119" s="189">
        <f t="shared" si="38"/>
        <v>-1</v>
      </c>
      <c r="AB119" s="188">
        <f t="shared" si="39"/>
        <v>72</v>
      </c>
      <c r="AC119" s="191">
        <f t="shared" si="40"/>
        <v>-71</v>
      </c>
      <c r="AD119" s="191">
        <f t="shared" si="41"/>
        <v>-74</v>
      </c>
    </row>
    <row r="120" spans="1:30" x14ac:dyDescent="0.2">
      <c r="A120" s="126">
        <f t="shared" si="37"/>
        <v>-51</v>
      </c>
      <c r="B120" s="181">
        <f t="shared" si="21"/>
        <v>-1295.3999999999999</v>
      </c>
      <c r="C120" s="229" t="str">
        <f t="shared" si="22"/>
        <v/>
      </c>
      <c r="D120" s="126" t="str">
        <f t="shared" si="23"/>
        <v/>
      </c>
      <c r="E120" s="229" t="str">
        <f t="shared" si="24"/>
        <v/>
      </c>
      <c r="F120" s="126" t="str">
        <f t="shared" si="25"/>
        <v/>
      </c>
      <c r="G120" s="124" t="str">
        <f t="shared" si="26"/>
        <v/>
      </c>
      <c r="H120" s="125" t="str">
        <f t="shared" si="27"/>
        <v/>
      </c>
      <c r="I120" s="125" t="str">
        <f t="shared" si="28"/>
        <v/>
      </c>
      <c r="J120" s="125" t="str">
        <f t="shared" si="29"/>
        <v/>
      </c>
      <c r="K120" s="124" t="str">
        <f t="shared" si="30"/>
        <v/>
      </c>
      <c r="L120" s="124" t="str">
        <f t="shared" si="31"/>
        <v/>
      </c>
      <c r="M120" s="124" t="str">
        <f t="shared" si="32"/>
        <v/>
      </c>
      <c r="N120" s="124" t="str">
        <f t="shared" si="33"/>
        <v/>
      </c>
      <c r="O120" s="124" t="str">
        <f t="shared" si="34"/>
        <v/>
      </c>
      <c r="P120" s="124" t="str">
        <f t="shared" si="35"/>
        <v xml:space="preserve"> </v>
      </c>
      <c r="Q120" s="124" t="str">
        <f t="shared" si="36"/>
        <v/>
      </c>
      <c r="AA120" s="189">
        <f t="shared" si="38"/>
        <v>-1</v>
      </c>
      <c r="AB120" s="188">
        <f t="shared" si="39"/>
        <v>73</v>
      </c>
      <c r="AC120" s="191">
        <f t="shared" si="40"/>
        <v>-72</v>
      </c>
      <c r="AD120" s="191">
        <f t="shared" si="41"/>
        <v>-75</v>
      </c>
    </row>
    <row r="121" spans="1:30" x14ac:dyDescent="0.2">
      <c r="A121" s="126">
        <f t="shared" si="37"/>
        <v>-52</v>
      </c>
      <c r="B121" s="181">
        <f t="shared" si="21"/>
        <v>-1320.8</v>
      </c>
      <c r="C121" s="229" t="str">
        <f t="shared" si="22"/>
        <v/>
      </c>
      <c r="D121" s="126" t="str">
        <f t="shared" si="23"/>
        <v/>
      </c>
      <c r="E121" s="229" t="str">
        <f t="shared" si="24"/>
        <v/>
      </c>
      <c r="F121" s="126" t="str">
        <f t="shared" si="25"/>
        <v/>
      </c>
      <c r="G121" s="124" t="str">
        <f t="shared" si="26"/>
        <v/>
      </c>
      <c r="H121" s="125" t="str">
        <f t="shared" si="27"/>
        <v/>
      </c>
      <c r="I121" s="125" t="str">
        <f t="shared" si="28"/>
        <v/>
      </c>
      <c r="J121" s="125" t="str">
        <f t="shared" si="29"/>
        <v/>
      </c>
      <c r="K121" s="124" t="str">
        <f t="shared" si="30"/>
        <v/>
      </c>
      <c r="L121" s="124" t="str">
        <f t="shared" si="31"/>
        <v/>
      </c>
      <c r="M121" s="124" t="str">
        <f t="shared" si="32"/>
        <v/>
      </c>
      <c r="N121" s="124" t="str">
        <f t="shared" si="33"/>
        <v/>
      </c>
      <c r="O121" s="124" t="str">
        <f t="shared" si="34"/>
        <v/>
      </c>
      <c r="P121" s="124" t="str">
        <f t="shared" si="35"/>
        <v xml:space="preserve"> </v>
      </c>
      <c r="Q121" s="124" t="str">
        <f t="shared" si="36"/>
        <v/>
      </c>
      <c r="AA121" s="189">
        <f t="shared" si="38"/>
        <v>-1</v>
      </c>
      <c r="AB121" s="188">
        <f t="shared" si="39"/>
        <v>74</v>
      </c>
      <c r="AC121" s="191">
        <f t="shared" si="40"/>
        <v>-73</v>
      </c>
      <c r="AD121" s="191">
        <f t="shared" si="41"/>
        <v>-76</v>
      </c>
    </row>
    <row r="122" spans="1:30" x14ac:dyDescent="0.2">
      <c r="A122" s="126">
        <f t="shared" si="37"/>
        <v>-53</v>
      </c>
      <c r="B122" s="181">
        <f t="shared" si="21"/>
        <v>-1346.1999999999998</v>
      </c>
      <c r="C122" s="229" t="str">
        <f t="shared" si="22"/>
        <v/>
      </c>
      <c r="D122" s="126" t="str">
        <f t="shared" si="23"/>
        <v/>
      </c>
      <c r="E122" s="229" t="str">
        <f t="shared" si="24"/>
        <v/>
      </c>
      <c r="F122" s="126" t="str">
        <f t="shared" si="25"/>
        <v/>
      </c>
      <c r="G122" s="124" t="str">
        <f t="shared" si="26"/>
        <v/>
      </c>
      <c r="H122" s="125" t="str">
        <f t="shared" si="27"/>
        <v/>
      </c>
      <c r="I122" s="125" t="str">
        <f t="shared" si="28"/>
        <v/>
      </c>
      <c r="J122" s="125" t="str">
        <f t="shared" si="29"/>
        <v/>
      </c>
      <c r="K122" s="124" t="str">
        <f t="shared" si="30"/>
        <v/>
      </c>
      <c r="L122" s="124" t="str">
        <f t="shared" si="31"/>
        <v/>
      </c>
      <c r="M122" s="124" t="str">
        <f t="shared" si="32"/>
        <v/>
      </c>
      <c r="N122" s="124" t="str">
        <f t="shared" si="33"/>
        <v/>
      </c>
      <c r="O122" s="124" t="str">
        <f t="shared" si="34"/>
        <v/>
      </c>
      <c r="P122" s="124" t="str">
        <f t="shared" si="35"/>
        <v xml:space="preserve"> </v>
      </c>
      <c r="Q122" s="124" t="str">
        <f t="shared" si="36"/>
        <v/>
      </c>
      <c r="AA122" s="189">
        <f t="shared" si="38"/>
        <v>-1</v>
      </c>
      <c r="AB122" s="188">
        <f t="shared" si="39"/>
        <v>75</v>
      </c>
      <c r="AC122" s="191">
        <f t="shared" si="40"/>
        <v>-74</v>
      </c>
      <c r="AD122" s="191">
        <f t="shared" si="41"/>
        <v>-77</v>
      </c>
    </row>
    <row r="123" spans="1:30" x14ac:dyDescent="0.2">
      <c r="A123" s="126">
        <f t="shared" si="37"/>
        <v>-54</v>
      </c>
      <c r="B123" s="181">
        <f t="shared" si="21"/>
        <v>-1371.6</v>
      </c>
      <c r="C123" s="229" t="str">
        <f t="shared" si="22"/>
        <v/>
      </c>
      <c r="D123" s="126" t="str">
        <f t="shared" si="23"/>
        <v/>
      </c>
      <c r="E123" s="229" t="str">
        <f t="shared" si="24"/>
        <v/>
      </c>
      <c r="F123" s="126" t="str">
        <f t="shared" si="25"/>
        <v/>
      </c>
      <c r="G123" s="124" t="str">
        <f t="shared" si="26"/>
        <v/>
      </c>
      <c r="H123" s="125" t="str">
        <f t="shared" si="27"/>
        <v/>
      </c>
      <c r="I123" s="125" t="str">
        <f t="shared" si="28"/>
        <v/>
      </c>
      <c r="J123" s="125" t="str">
        <f t="shared" si="29"/>
        <v/>
      </c>
      <c r="K123" s="124" t="str">
        <f t="shared" si="30"/>
        <v/>
      </c>
      <c r="L123" s="124" t="str">
        <f t="shared" si="31"/>
        <v/>
      </c>
      <c r="M123" s="124" t="str">
        <f t="shared" si="32"/>
        <v/>
      </c>
      <c r="N123" s="124" t="str">
        <f t="shared" si="33"/>
        <v/>
      </c>
      <c r="O123" s="124" t="str">
        <f t="shared" si="34"/>
        <v/>
      </c>
      <c r="P123" s="124" t="str">
        <f t="shared" si="35"/>
        <v xml:space="preserve"> </v>
      </c>
      <c r="Q123" s="124" t="str">
        <f t="shared" si="36"/>
        <v/>
      </c>
      <c r="AA123" s="189">
        <f t="shared" si="38"/>
        <v>-1</v>
      </c>
      <c r="AB123" s="188">
        <f t="shared" si="39"/>
        <v>76</v>
      </c>
      <c r="AC123" s="191">
        <f t="shared" si="40"/>
        <v>-75</v>
      </c>
      <c r="AD123" s="191">
        <f t="shared" si="41"/>
        <v>-78</v>
      </c>
    </row>
    <row r="124" spans="1:30" x14ac:dyDescent="0.2">
      <c r="A124" s="126">
        <f t="shared" si="37"/>
        <v>-55</v>
      </c>
      <c r="B124" s="181">
        <f t="shared" si="21"/>
        <v>-1397</v>
      </c>
      <c r="C124" s="229" t="str">
        <f t="shared" si="22"/>
        <v/>
      </c>
      <c r="D124" s="126" t="str">
        <f t="shared" si="23"/>
        <v/>
      </c>
      <c r="E124" s="229" t="str">
        <f t="shared" si="24"/>
        <v/>
      </c>
      <c r="F124" s="126" t="str">
        <f t="shared" si="25"/>
        <v/>
      </c>
      <c r="G124" s="124" t="str">
        <f t="shared" si="26"/>
        <v/>
      </c>
      <c r="H124" s="125" t="str">
        <f t="shared" si="27"/>
        <v/>
      </c>
      <c r="I124" s="125" t="str">
        <f t="shared" si="28"/>
        <v/>
      </c>
      <c r="J124" s="125" t="str">
        <f t="shared" si="29"/>
        <v/>
      </c>
      <c r="K124" s="124" t="str">
        <f t="shared" si="30"/>
        <v/>
      </c>
      <c r="L124" s="124" t="str">
        <f t="shared" si="31"/>
        <v/>
      </c>
      <c r="M124" s="124" t="str">
        <f t="shared" si="32"/>
        <v/>
      </c>
      <c r="N124" s="124" t="str">
        <f t="shared" si="33"/>
        <v/>
      </c>
      <c r="O124" s="124" t="str">
        <f t="shared" si="34"/>
        <v/>
      </c>
      <c r="P124" s="124" t="str">
        <f t="shared" si="35"/>
        <v xml:space="preserve"> </v>
      </c>
      <c r="Q124" s="124" t="str">
        <f t="shared" si="36"/>
        <v/>
      </c>
      <c r="AA124" s="189">
        <f t="shared" si="38"/>
        <v>-1</v>
      </c>
      <c r="AB124" s="188">
        <f t="shared" si="39"/>
        <v>77</v>
      </c>
      <c r="AC124" s="191">
        <f t="shared" si="40"/>
        <v>-76</v>
      </c>
      <c r="AD124" s="191">
        <f t="shared" si="41"/>
        <v>-79</v>
      </c>
    </row>
    <row r="125" spans="1:30" x14ac:dyDescent="0.2">
      <c r="A125" s="126">
        <f t="shared" si="37"/>
        <v>-56</v>
      </c>
      <c r="B125" s="181">
        <f t="shared" si="21"/>
        <v>-1422.3999999999999</v>
      </c>
      <c r="C125" s="229" t="str">
        <f t="shared" si="22"/>
        <v/>
      </c>
      <c r="D125" s="126" t="str">
        <f t="shared" si="23"/>
        <v/>
      </c>
      <c r="E125" s="229" t="str">
        <f t="shared" si="24"/>
        <v/>
      </c>
      <c r="F125" s="126" t="str">
        <f t="shared" si="25"/>
        <v/>
      </c>
      <c r="G125" s="124" t="str">
        <f t="shared" si="26"/>
        <v/>
      </c>
      <c r="H125" s="125" t="str">
        <f t="shared" si="27"/>
        <v/>
      </c>
      <c r="I125" s="125" t="str">
        <f t="shared" si="28"/>
        <v/>
      </c>
      <c r="J125" s="125" t="str">
        <f t="shared" si="29"/>
        <v/>
      </c>
      <c r="K125" s="124" t="str">
        <f t="shared" si="30"/>
        <v/>
      </c>
      <c r="L125" s="124" t="str">
        <f t="shared" si="31"/>
        <v/>
      </c>
      <c r="M125" s="124" t="str">
        <f t="shared" si="32"/>
        <v/>
      </c>
      <c r="N125" s="124" t="str">
        <f t="shared" si="33"/>
        <v/>
      </c>
      <c r="O125" s="124" t="str">
        <f t="shared" si="34"/>
        <v/>
      </c>
      <c r="P125" s="124" t="str">
        <f t="shared" si="35"/>
        <v xml:space="preserve"> </v>
      </c>
      <c r="Q125" s="124" t="str">
        <f t="shared" si="36"/>
        <v/>
      </c>
      <c r="AA125" s="189">
        <f t="shared" si="38"/>
        <v>-1</v>
      </c>
      <c r="AB125" s="188">
        <f t="shared" si="39"/>
        <v>78</v>
      </c>
      <c r="AC125" s="191">
        <f t="shared" si="40"/>
        <v>-77</v>
      </c>
      <c r="AD125" s="191">
        <f t="shared" si="41"/>
        <v>-80</v>
      </c>
    </row>
    <row r="126" spans="1:30" x14ac:dyDescent="0.2">
      <c r="A126" s="126">
        <f t="shared" si="37"/>
        <v>-57</v>
      </c>
      <c r="B126" s="181">
        <f t="shared" si="21"/>
        <v>-1447.8</v>
      </c>
      <c r="C126" s="229" t="str">
        <f t="shared" si="22"/>
        <v/>
      </c>
      <c r="D126" s="126" t="str">
        <f t="shared" si="23"/>
        <v/>
      </c>
      <c r="E126" s="229" t="str">
        <f t="shared" si="24"/>
        <v/>
      </c>
      <c r="F126" s="126" t="str">
        <f t="shared" si="25"/>
        <v/>
      </c>
      <c r="G126" s="124" t="str">
        <f t="shared" si="26"/>
        <v/>
      </c>
      <c r="H126" s="125" t="str">
        <f t="shared" si="27"/>
        <v/>
      </c>
      <c r="I126" s="125" t="str">
        <f t="shared" si="28"/>
        <v/>
      </c>
      <c r="J126" s="125" t="str">
        <f t="shared" si="29"/>
        <v/>
      </c>
      <c r="K126" s="124" t="str">
        <f t="shared" si="30"/>
        <v/>
      </c>
      <c r="L126" s="124" t="str">
        <f t="shared" si="31"/>
        <v/>
      </c>
      <c r="M126" s="124" t="str">
        <f t="shared" si="32"/>
        <v/>
      </c>
      <c r="N126" s="124" t="str">
        <f t="shared" si="33"/>
        <v/>
      </c>
      <c r="O126" s="124" t="str">
        <f t="shared" si="34"/>
        <v/>
      </c>
      <c r="P126" s="124" t="str">
        <f t="shared" si="35"/>
        <v xml:space="preserve"> </v>
      </c>
      <c r="Q126" s="124" t="str">
        <f t="shared" si="36"/>
        <v/>
      </c>
      <c r="AA126" s="189">
        <f t="shared" si="38"/>
        <v>-1</v>
      </c>
      <c r="AB126" s="188">
        <f t="shared" si="39"/>
        <v>79</v>
      </c>
      <c r="AC126" s="191">
        <f t="shared" si="40"/>
        <v>-78</v>
      </c>
      <c r="AD126" s="191">
        <f t="shared" si="41"/>
        <v>-81</v>
      </c>
    </row>
    <row r="127" spans="1:30" x14ac:dyDescent="0.2">
      <c r="A127" s="126">
        <f t="shared" si="37"/>
        <v>-58</v>
      </c>
      <c r="B127" s="181">
        <f t="shared" si="21"/>
        <v>-1473.1999999999998</v>
      </c>
      <c r="C127" s="229" t="str">
        <f t="shared" si="22"/>
        <v/>
      </c>
      <c r="D127" s="126" t="str">
        <f t="shared" si="23"/>
        <v/>
      </c>
      <c r="E127" s="229" t="str">
        <f t="shared" si="24"/>
        <v/>
      </c>
      <c r="F127" s="126" t="str">
        <f t="shared" si="25"/>
        <v/>
      </c>
      <c r="G127" s="124" t="str">
        <f t="shared" si="26"/>
        <v/>
      </c>
      <c r="H127" s="125" t="str">
        <f t="shared" si="27"/>
        <v/>
      </c>
      <c r="I127" s="125" t="str">
        <f t="shared" si="28"/>
        <v/>
      </c>
      <c r="J127" s="125" t="str">
        <f t="shared" si="29"/>
        <v/>
      </c>
      <c r="K127" s="124" t="str">
        <f t="shared" si="30"/>
        <v/>
      </c>
      <c r="L127" s="124" t="str">
        <f t="shared" si="31"/>
        <v/>
      </c>
      <c r="M127" s="124" t="str">
        <f t="shared" si="32"/>
        <v/>
      </c>
      <c r="N127" s="124" t="str">
        <f t="shared" si="33"/>
        <v/>
      </c>
      <c r="O127" s="124" t="str">
        <f t="shared" si="34"/>
        <v/>
      </c>
      <c r="P127" s="124" t="str">
        <f t="shared" si="35"/>
        <v xml:space="preserve"> </v>
      </c>
      <c r="Q127" s="124" t="str">
        <f t="shared" si="36"/>
        <v/>
      </c>
      <c r="AA127" s="189">
        <f t="shared" si="38"/>
        <v>-1</v>
      </c>
      <c r="AB127" s="188">
        <f t="shared" si="39"/>
        <v>80</v>
      </c>
      <c r="AC127" s="191">
        <f t="shared" si="40"/>
        <v>-79</v>
      </c>
      <c r="AD127" s="191">
        <f t="shared" si="41"/>
        <v>-82</v>
      </c>
    </row>
    <row r="128" spans="1:30" x14ac:dyDescent="0.2">
      <c r="A128" s="126">
        <f t="shared" si="37"/>
        <v>-59</v>
      </c>
      <c r="B128" s="181">
        <f t="shared" si="21"/>
        <v>-1498.6</v>
      </c>
      <c r="C128" s="229" t="str">
        <f t="shared" si="22"/>
        <v/>
      </c>
      <c r="D128" s="126" t="str">
        <f t="shared" si="23"/>
        <v/>
      </c>
      <c r="E128" s="229" t="str">
        <f t="shared" si="24"/>
        <v/>
      </c>
      <c r="F128" s="126" t="str">
        <f t="shared" si="25"/>
        <v/>
      </c>
      <c r="G128" s="124" t="str">
        <f t="shared" si="26"/>
        <v/>
      </c>
      <c r="H128" s="125" t="str">
        <f t="shared" si="27"/>
        <v/>
      </c>
      <c r="I128" s="125" t="str">
        <f t="shared" si="28"/>
        <v/>
      </c>
      <c r="J128" s="125" t="str">
        <f t="shared" si="29"/>
        <v/>
      </c>
      <c r="K128" s="124" t="str">
        <f t="shared" si="30"/>
        <v/>
      </c>
      <c r="L128" s="124" t="str">
        <f t="shared" si="31"/>
        <v/>
      </c>
      <c r="M128" s="124" t="str">
        <f t="shared" si="32"/>
        <v/>
      </c>
      <c r="N128" s="124" t="str">
        <f t="shared" si="33"/>
        <v/>
      </c>
      <c r="O128" s="124" t="str">
        <f t="shared" si="34"/>
        <v/>
      </c>
      <c r="P128" s="124" t="str">
        <f t="shared" si="35"/>
        <v xml:space="preserve"> </v>
      </c>
      <c r="Q128" s="124" t="str">
        <f t="shared" si="36"/>
        <v/>
      </c>
      <c r="AA128" s="189">
        <f t="shared" si="38"/>
        <v>-1</v>
      </c>
      <c r="AB128" s="188">
        <f t="shared" si="39"/>
        <v>81</v>
      </c>
      <c r="AC128" s="191">
        <f t="shared" si="40"/>
        <v>-80</v>
      </c>
      <c r="AD128" s="191">
        <f t="shared" si="41"/>
        <v>-83</v>
      </c>
    </row>
    <row r="129" spans="1:30" x14ac:dyDescent="0.2">
      <c r="A129" s="126">
        <f t="shared" si="37"/>
        <v>-60</v>
      </c>
      <c r="B129" s="181">
        <f t="shared" si="21"/>
        <v>-1524</v>
      </c>
      <c r="C129" s="229" t="str">
        <f t="shared" si="22"/>
        <v/>
      </c>
      <c r="D129" s="126" t="str">
        <f t="shared" si="23"/>
        <v/>
      </c>
      <c r="E129" s="229" t="str">
        <f t="shared" si="24"/>
        <v/>
      </c>
      <c r="F129" s="126" t="str">
        <f t="shared" si="25"/>
        <v/>
      </c>
      <c r="G129" s="124" t="str">
        <f t="shared" si="26"/>
        <v/>
      </c>
      <c r="H129" s="125" t="str">
        <f t="shared" si="27"/>
        <v/>
      </c>
      <c r="I129" s="125" t="str">
        <f t="shared" si="28"/>
        <v/>
      </c>
      <c r="J129" s="125" t="str">
        <f t="shared" si="29"/>
        <v/>
      </c>
      <c r="K129" s="124" t="str">
        <f t="shared" si="30"/>
        <v/>
      </c>
      <c r="L129" s="124" t="str">
        <f t="shared" si="31"/>
        <v/>
      </c>
      <c r="M129" s="124" t="str">
        <f t="shared" si="32"/>
        <v/>
      </c>
      <c r="N129" s="124" t="str">
        <f t="shared" si="33"/>
        <v/>
      </c>
      <c r="O129" s="124" t="str">
        <f t="shared" si="34"/>
        <v/>
      </c>
      <c r="P129" s="124" t="str">
        <f t="shared" si="35"/>
        <v xml:space="preserve"> </v>
      </c>
      <c r="Q129" s="124" t="str">
        <f t="shared" si="36"/>
        <v/>
      </c>
      <c r="AA129" s="189">
        <f t="shared" si="38"/>
        <v>-1</v>
      </c>
      <c r="AB129" s="188">
        <f t="shared" si="39"/>
        <v>82</v>
      </c>
      <c r="AC129" s="191">
        <f t="shared" si="40"/>
        <v>-81</v>
      </c>
      <c r="AD129" s="191">
        <f t="shared" si="41"/>
        <v>-84</v>
      </c>
    </row>
    <row r="130" spans="1:30" x14ac:dyDescent="0.2">
      <c r="A130" s="126">
        <f t="shared" si="37"/>
        <v>-61</v>
      </c>
      <c r="B130" s="181">
        <f t="shared" si="21"/>
        <v>-1549.3999999999999</v>
      </c>
      <c r="C130" s="229" t="str">
        <f t="shared" si="22"/>
        <v/>
      </c>
      <c r="D130" s="126" t="str">
        <f t="shared" si="23"/>
        <v/>
      </c>
      <c r="E130" s="229" t="str">
        <f t="shared" si="24"/>
        <v/>
      </c>
      <c r="F130" s="126" t="str">
        <f t="shared" si="25"/>
        <v/>
      </c>
      <c r="G130" s="124" t="str">
        <f t="shared" si="26"/>
        <v/>
      </c>
      <c r="H130" s="125" t="str">
        <f t="shared" si="27"/>
        <v/>
      </c>
      <c r="I130" s="125" t="str">
        <f t="shared" si="28"/>
        <v/>
      </c>
      <c r="J130" s="125" t="str">
        <f t="shared" si="29"/>
        <v/>
      </c>
      <c r="K130" s="124" t="str">
        <f t="shared" si="30"/>
        <v/>
      </c>
      <c r="L130" s="124" t="str">
        <f t="shared" si="31"/>
        <v/>
      </c>
      <c r="M130" s="124" t="str">
        <f t="shared" si="32"/>
        <v/>
      </c>
      <c r="N130" s="124" t="str">
        <f t="shared" si="33"/>
        <v/>
      </c>
      <c r="O130" s="124" t="str">
        <f t="shared" si="34"/>
        <v/>
      </c>
      <c r="P130" s="124" t="str">
        <f t="shared" si="35"/>
        <v xml:space="preserve"> </v>
      </c>
      <c r="Q130" s="124" t="str">
        <f t="shared" si="36"/>
        <v/>
      </c>
      <c r="AA130" s="189">
        <f t="shared" si="38"/>
        <v>-1</v>
      </c>
      <c r="AB130" s="188">
        <f t="shared" si="39"/>
        <v>83</v>
      </c>
      <c r="AC130" s="191">
        <f t="shared" si="40"/>
        <v>-82</v>
      </c>
      <c r="AD130" s="191">
        <f t="shared" si="41"/>
        <v>-85</v>
      </c>
    </row>
    <row r="131" spans="1:30" x14ac:dyDescent="0.2">
      <c r="A131" s="126">
        <f t="shared" si="37"/>
        <v>-62</v>
      </c>
      <c r="B131" s="181">
        <f t="shared" si="21"/>
        <v>-1574.8</v>
      </c>
      <c r="C131" s="229" t="str">
        <f t="shared" si="22"/>
        <v/>
      </c>
      <c r="D131" s="126" t="str">
        <f t="shared" si="23"/>
        <v/>
      </c>
      <c r="E131" s="229" t="str">
        <f t="shared" si="24"/>
        <v/>
      </c>
      <c r="F131" s="126" t="str">
        <f t="shared" si="25"/>
        <v/>
      </c>
      <c r="G131" s="124" t="str">
        <f t="shared" si="26"/>
        <v/>
      </c>
      <c r="H131" s="125" t="str">
        <f t="shared" si="27"/>
        <v/>
      </c>
      <c r="I131" s="125" t="str">
        <f t="shared" si="28"/>
        <v/>
      </c>
      <c r="J131" s="125" t="str">
        <f t="shared" si="29"/>
        <v/>
      </c>
      <c r="K131" s="124" t="str">
        <f t="shared" si="30"/>
        <v/>
      </c>
      <c r="L131" s="124" t="str">
        <f t="shared" si="31"/>
        <v/>
      </c>
      <c r="M131" s="124" t="str">
        <f t="shared" si="32"/>
        <v/>
      </c>
      <c r="N131" s="124" t="str">
        <f t="shared" si="33"/>
        <v/>
      </c>
      <c r="O131" s="124" t="str">
        <f t="shared" si="34"/>
        <v/>
      </c>
      <c r="P131" s="124" t="str">
        <f t="shared" si="35"/>
        <v xml:space="preserve"> </v>
      </c>
      <c r="Q131" s="124" t="str">
        <f t="shared" si="36"/>
        <v/>
      </c>
      <c r="AA131" s="189">
        <f t="shared" si="38"/>
        <v>-1</v>
      </c>
      <c r="AB131" s="188">
        <f t="shared" si="39"/>
        <v>84</v>
      </c>
      <c r="AC131" s="191">
        <f t="shared" si="40"/>
        <v>-83</v>
      </c>
      <c r="AD131" s="191">
        <f t="shared" si="41"/>
        <v>-86</v>
      </c>
    </row>
    <row r="132" spans="1:30" x14ac:dyDescent="0.2">
      <c r="A132" s="126">
        <f t="shared" si="37"/>
        <v>-63</v>
      </c>
      <c r="B132" s="181">
        <f t="shared" si="21"/>
        <v>-1600.1999999999998</v>
      </c>
      <c r="C132" s="229" t="str">
        <f t="shared" si="22"/>
        <v/>
      </c>
      <c r="D132" s="126" t="str">
        <f t="shared" si="23"/>
        <v/>
      </c>
      <c r="E132" s="229" t="str">
        <f t="shared" si="24"/>
        <v/>
      </c>
      <c r="F132" s="126" t="str">
        <f t="shared" si="25"/>
        <v/>
      </c>
      <c r="G132" s="124" t="str">
        <f t="shared" si="26"/>
        <v/>
      </c>
      <c r="H132" s="125" t="str">
        <f t="shared" si="27"/>
        <v/>
      </c>
      <c r="I132" s="125" t="str">
        <f t="shared" si="28"/>
        <v/>
      </c>
      <c r="J132" s="125" t="str">
        <f t="shared" si="29"/>
        <v/>
      </c>
      <c r="K132" s="124" t="str">
        <f t="shared" si="30"/>
        <v/>
      </c>
      <c r="L132" s="124" t="str">
        <f t="shared" si="31"/>
        <v/>
      </c>
      <c r="M132" s="124" t="str">
        <f t="shared" si="32"/>
        <v/>
      </c>
      <c r="N132" s="124" t="str">
        <f t="shared" si="33"/>
        <v/>
      </c>
      <c r="O132" s="124" t="str">
        <f t="shared" si="34"/>
        <v/>
      </c>
      <c r="P132" s="124" t="str">
        <f t="shared" si="35"/>
        <v xml:space="preserve"> </v>
      </c>
      <c r="Q132" s="124" t="str">
        <f t="shared" si="36"/>
        <v/>
      </c>
      <c r="AA132" s="189">
        <f t="shared" si="38"/>
        <v>-1</v>
      </c>
      <c r="AB132" s="188">
        <f t="shared" si="39"/>
        <v>85</v>
      </c>
      <c r="AC132" s="191">
        <f t="shared" si="40"/>
        <v>-84</v>
      </c>
      <c r="AD132" s="191">
        <f t="shared" si="41"/>
        <v>-87</v>
      </c>
    </row>
    <row r="133" spans="1:30" x14ac:dyDescent="0.2">
      <c r="A133" s="126">
        <f t="shared" si="37"/>
        <v>-64</v>
      </c>
      <c r="B133" s="181">
        <f t="shared" si="21"/>
        <v>-1625.6</v>
      </c>
      <c r="C133" s="229" t="str">
        <f t="shared" si="22"/>
        <v/>
      </c>
      <c r="D133" s="126" t="str">
        <f t="shared" si="23"/>
        <v/>
      </c>
      <c r="E133" s="229" t="str">
        <f t="shared" si="24"/>
        <v/>
      </c>
      <c r="F133" s="126" t="str">
        <f t="shared" si="25"/>
        <v/>
      </c>
      <c r="G133" s="124" t="str">
        <f t="shared" si="26"/>
        <v/>
      </c>
      <c r="H133" s="125" t="str">
        <f t="shared" si="27"/>
        <v/>
      </c>
      <c r="I133" s="125" t="str">
        <f t="shared" si="28"/>
        <v/>
      </c>
      <c r="J133" s="125" t="str">
        <f t="shared" si="29"/>
        <v/>
      </c>
      <c r="K133" s="124" t="str">
        <f t="shared" si="30"/>
        <v/>
      </c>
      <c r="L133" s="124" t="str">
        <f t="shared" si="31"/>
        <v/>
      </c>
      <c r="M133" s="124" t="str">
        <f t="shared" si="32"/>
        <v/>
      </c>
      <c r="N133" s="124" t="str">
        <f t="shared" si="33"/>
        <v/>
      </c>
      <c r="O133" s="124" t="str">
        <f t="shared" si="34"/>
        <v/>
      </c>
      <c r="P133" s="124" t="str">
        <f t="shared" si="35"/>
        <v xml:space="preserve"> </v>
      </c>
      <c r="Q133" s="124" t="str">
        <f t="shared" si="36"/>
        <v/>
      </c>
      <c r="AA133" s="189">
        <f t="shared" si="38"/>
        <v>-1</v>
      </c>
      <c r="AB133" s="188">
        <f t="shared" si="39"/>
        <v>86</v>
      </c>
      <c r="AC133" s="191">
        <f t="shared" si="40"/>
        <v>-85</v>
      </c>
      <c r="AD133" s="191">
        <f t="shared" si="41"/>
        <v>-88</v>
      </c>
    </row>
    <row r="134" spans="1:30" x14ac:dyDescent="0.2">
      <c r="A134" s="126">
        <f t="shared" si="37"/>
        <v>-65</v>
      </c>
      <c r="B134" s="181">
        <f t="shared" si="21"/>
        <v>-1651</v>
      </c>
      <c r="C134" s="229" t="str">
        <f t="shared" si="22"/>
        <v/>
      </c>
      <c r="D134" s="126" t="str">
        <f t="shared" si="23"/>
        <v/>
      </c>
      <c r="E134" s="229" t="str">
        <f t="shared" si="24"/>
        <v/>
      </c>
      <c r="F134" s="126" t="str">
        <f t="shared" si="25"/>
        <v/>
      </c>
      <c r="G134" s="124" t="str">
        <f t="shared" si="26"/>
        <v/>
      </c>
      <c r="H134" s="125" t="str">
        <f t="shared" si="27"/>
        <v/>
      </c>
      <c r="I134" s="125" t="str">
        <f t="shared" si="28"/>
        <v/>
      </c>
      <c r="J134" s="125" t="str">
        <f t="shared" si="29"/>
        <v/>
      </c>
      <c r="K134" s="124" t="str">
        <f t="shared" si="30"/>
        <v/>
      </c>
      <c r="L134" s="124" t="str">
        <f t="shared" si="31"/>
        <v/>
      </c>
      <c r="M134" s="124" t="str">
        <f t="shared" si="32"/>
        <v/>
      </c>
      <c r="N134" s="124" t="str">
        <f t="shared" si="33"/>
        <v/>
      </c>
      <c r="O134" s="124" t="str">
        <f t="shared" si="34"/>
        <v/>
      </c>
      <c r="P134" s="124" t="str">
        <f t="shared" si="35"/>
        <v xml:space="preserve"> </v>
      </c>
      <c r="Q134" s="124" t="str">
        <f t="shared" si="36"/>
        <v/>
      </c>
      <c r="AA134" s="189">
        <f t="shared" si="38"/>
        <v>-1</v>
      </c>
      <c r="AB134" s="188">
        <f t="shared" si="39"/>
        <v>87</v>
      </c>
      <c r="AC134" s="191">
        <f t="shared" si="40"/>
        <v>-86</v>
      </c>
      <c r="AD134" s="191">
        <f t="shared" si="41"/>
        <v>-89</v>
      </c>
    </row>
    <row r="135" spans="1:30" x14ac:dyDescent="0.2">
      <c r="A135" s="126">
        <f t="shared" si="37"/>
        <v>-66</v>
      </c>
      <c r="B135" s="181">
        <f t="shared" si="21"/>
        <v>-1676.3999999999999</v>
      </c>
      <c r="C135" s="229" t="str">
        <f t="shared" si="22"/>
        <v/>
      </c>
      <c r="D135" s="126" t="str">
        <f t="shared" si="23"/>
        <v/>
      </c>
      <c r="E135" s="229" t="str">
        <f t="shared" si="24"/>
        <v/>
      </c>
      <c r="F135" s="126" t="str">
        <f t="shared" si="25"/>
        <v/>
      </c>
      <c r="G135" s="124" t="str">
        <f t="shared" si="26"/>
        <v/>
      </c>
      <c r="H135" s="125" t="str">
        <f t="shared" si="27"/>
        <v/>
      </c>
      <c r="I135" s="125" t="str">
        <f t="shared" si="28"/>
        <v/>
      </c>
      <c r="J135" s="125" t="str">
        <f t="shared" si="29"/>
        <v/>
      </c>
      <c r="K135" s="124" t="str">
        <f t="shared" si="30"/>
        <v/>
      </c>
      <c r="L135" s="124" t="str">
        <f t="shared" si="31"/>
        <v/>
      </c>
      <c r="M135" s="124" t="str">
        <f t="shared" si="32"/>
        <v/>
      </c>
      <c r="N135" s="124" t="str">
        <f t="shared" si="33"/>
        <v/>
      </c>
      <c r="O135" s="124" t="str">
        <f t="shared" si="34"/>
        <v/>
      </c>
      <c r="P135" s="124" t="str">
        <f t="shared" si="35"/>
        <v xml:space="preserve"> </v>
      </c>
      <c r="Q135" s="124" t="str">
        <f t="shared" si="36"/>
        <v/>
      </c>
      <c r="AA135" s="189">
        <f t="shared" si="38"/>
        <v>-1</v>
      </c>
      <c r="AB135" s="188">
        <f t="shared" si="39"/>
        <v>88</v>
      </c>
      <c r="AC135" s="191">
        <f t="shared" si="40"/>
        <v>-87</v>
      </c>
      <c r="AD135" s="191">
        <f t="shared" si="41"/>
        <v>-90</v>
      </c>
    </row>
    <row r="136" spans="1:30" x14ac:dyDescent="0.2">
      <c r="A136" s="126">
        <f t="shared" si="37"/>
        <v>-67</v>
      </c>
      <c r="B136" s="181">
        <f t="shared" si="21"/>
        <v>-1701.8</v>
      </c>
      <c r="C136" s="229" t="str">
        <f t="shared" si="22"/>
        <v/>
      </c>
      <c r="D136" s="126" t="str">
        <f t="shared" si="23"/>
        <v/>
      </c>
      <c r="E136" s="229" t="str">
        <f t="shared" si="24"/>
        <v/>
      </c>
      <c r="F136" s="126" t="str">
        <f t="shared" si="25"/>
        <v/>
      </c>
      <c r="G136" s="124" t="str">
        <f t="shared" si="26"/>
        <v/>
      </c>
      <c r="H136" s="125" t="str">
        <f t="shared" si="27"/>
        <v/>
      </c>
      <c r="I136" s="125" t="str">
        <f t="shared" si="28"/>
        <v/>
      </c>
      <c r="J136" s="125" t="str">
        <f t="shared" si="29"/>
        <v/>
      </c>
      <c r="K136" s="124" t="str">
        <f t="shared" si="30"/>
        <v/>
      </c>
      <c r="L136" s="124" t="str">
        <f t="shared" si="31"/>
        <v/>
      </c>
      <c r="M136" s="124" t="str">
        <f t="shared" si="32"/>
        <v/>
      </c>
      <c r="N136" s="124" t="str">
        <f t="shared" si="33"/>
        <v/>
      </c>
      <c r="O136" s="124" t="str">
        <f t="shared" si="34"/>
        <v/>
      </c>
      <c r="P136" s="124" t="str">
        <f t="shared" si="35"/>
        <v xml:space="preserve"> </v>
      </c>
      <c r="Q136" s="124" t="str">
        <f t="shared" si="36"/>
        <v/>
      </c>
      <c r="AA136" s="189">
        <f t="shared" si="38"/>
        <v>-1</v>
      </c>
      <c r="AB136" s="188">
        <f t="shared" si="39"/>
        <v>89</v>
      </c>
      <c r="AC136" s="191">
        <f t="shared" si="40"/>
        <v>-88</v>
      </c>
      <c r="AD136" s="191">
        <f t="shared" si="41"/>
        <v>-91</v>
      </c>
    </row>
    <row r="137" spans="1:30" x14ac:dyDescent="0.2">
      <c r="A137" s="126">
        <f t="shared" si="37"/>
        <v>-68</v>
      </c>
      <c r="B137" s="181">
        <f t="shared" si="21"/>
        <v>-1727.1999999999998</v>
      </c>
      <c r="C137" s="229" t="str">
        <f t="shared" si="22"/>
        <v/>
      </c>
      <c r="D137" s="126" t="str">
        <f t="shared" si="23"/>
        <v/>
      </c>
      <c r="E137" s="229" t="str">
        <f t="shared" si="24"/>
        <v/>
      </c>
      <c r="F137" s="126" t="str">
        <f t="shared" si="25"/>
        <v/>
      </c>
      <c r="G137" s="124" t="str">
        <f t="shared" si="26"/>
        <v/>
      </c>
      <c r="H137" s="125" t="str">
        <f t="shared" si="27"/>
        <v/>
      </c>
      <c r="I137" s="125" t="str">
        <f t="shared" si="28"/>
        <v/>
      </c>
      <c r="J137" s="125" t="str">
        <f t="shared" si="29"/>
        <v/>
      </c>
      <c r="K137" s="124" t="str">
        <f t="shared" si="30"/>
        <v/>
      </c>
      <c r="L137" s="124" t="str">
        <f t="shared" si="31"/>
        <v/>
      </c>
      <c r="M137" s="124" t="str">
        <f t="shared" si="32"/>
        <v/>
      </c>
      <c r="N137" s="124" t="str">
        <f t="shared" si="33"/>
        <v/>
      </c>
      <c r="O137" s="124" t="str">
        <f t="shared" si="34"/>
        <v/>
      </c>
      <c r="P137" s="124" t="str">
        <f t="shared" si="35"/>
        <v xml:space="preserve"> </v>
      </c>
      <c r="Q137" s="124" t="str">
        <f t="shared" si="36"/>
        <v/>
      </c>
      <c r="AA137" s="189">
        <f t="shared" si="38"/>
        <v>-1</v>
      </c>
      <c r="AB137" s="188">
        <f t="shared" si="39"/>
        <v>90</v>
      </c>
      <c r="AC137" s="191">
        <f t="shared" si="40"/>
        <v>-89</v>
      </c>
      <c r="AD137" s="191">
        <f t="shared" si="41"/>
        <v>-92</v>
      </c>
    </row>
    <row r="138" spans="1:30" x14ac:dyDescent="0.2">
      <c r="A138" s="126">
        <f t="shared" si="37"/>
        <v>-69</v>
      </c>
      <c r="B138" s="181">
        <f t="shared" si="21"/>
        <v>-1752.6</v>
      </c>
      <c r="C138" s="229" t="str">
        <f t="shared" si="22"/>
        <v/>
      </c>
      <c r="D138" s="126" t="str">
        <f t="shared" si="23"/>
        <v/>
      </c>
      <c r="E138" s="229" t="str">
        <f t="shared" si="24"/>
        <v/>
      </c>
      <c r="F138" s="126" t="str">
        <f t="shared" si="25"/>
        <v/>
      </c>
      <c r="G138" s="124" t="str">
        <f t="shared" si="26"/>
        <v/>
      </c>
      <c r="H138" s="125" t="str">
        <f t="shared" si="27"/>
        <v/>
      </c>
      <c r="I138" s="125" t="str">
        <f t="shared" si="28"/>
        <v/>
      </c>
      <c r="J138" s="125" t="str">
        <f t="shared" si="29"/>
        <v/>
      </c>
      <c r="K138" s="124" t="str">
        <f t="shared" si="30"/>
        <v/>
      </c>
      <c r="L138" s="124" t="str">
        <f t="shared" si="31"/>
        <v/>
      </c>
      <c r="M138" s="124" t="str">
        <f t="shared" si="32"/>
        <v/>
      </c>
      <c r="N138" s="124" t="str">
        <f t="shared" si="33"/>
        <v/>
      </c>
      <c r="O138" s="124" t="str">
        <f t="shared" si="34"/>
        <v/>
      </c>
      <c r="P138" s="124" t="str">
        <f t="shared" si="35"/>
        <v xml:space="preserve"> </v>
      </c>
      <c r="Q138" s="124" t="str">
        <f t="shared" si="36"/>
        <v/>
      </c>
      <c r="AA138" s="189">
        <f t="shared" si="38"/>
        <v>-1</v>
      </c>
      <c r="AB138" s="188">
        <f t="shared" si="39"/>
        <v>91</v>
      </c>
      <c r="AC138" s="191">
        <f t="shared" si="40"/>
        <v>-90</v>
      </c>
      <c r="AD138" s="191">
        <f t="shared" si="41"/>
        <v>-93</v>
      </c>
    </row>
    <row r="139" spans="1:30" x14ac:dyDescent="0.2">
      <c r="A139" s="126">
        <f t="shared" si="37"/>
        <v>-70</v>
      </c>
      <c r="B139" s="181">
        <f t="shared" si="21"/>
        <v>-1778</v>
      </c>
      <c r="C139" s="229" t="str">
        <f t="shared" si="22"/>
        <v/>
      </c>
      <c r="D139" s="126" t="str">
        <f t="shared" si="23"/>
        <v/>
      </c>
      <c r="E139" s="229" t="str">
        <f t="shared" si="24"/>
        <v/>
      </c>
      <c r="F139" s="126" t="str">
        <f t="shared" si="25"/>
        <v/>
      </c>
      <c r="G139" s="124" t="str">
        <f t="shared" si="26"/>
        <v/>
      </c>
      <c r="H139" s="125" t="str">
        <f t="shared" si="27"/>
        <v/>
      </c>
      <c r="I139" s="125" t="str">
        <f t="shared" si="28"/>
        <v/>
      </c>
      <c r="J139" s="125" t="str">
        <f t="shared" si="29"/>
        <v/>
      </c>
      <c r="K139" s="124" t="str">
        <f t="shared" si="30"/>
        <v/>
      </c>
      <c r="L139" s="124" t="str">
        <f t="shared" si="31"/>
        <v/>
      </c>
      <c r="M139" s="124" t="str">
        <f t="shared" si="32"/>
        <v/>
      </c>
      <c r="N139" s="124" t="str">
        <f t="shared" si="33"/>
        <v/>
      </c>
      <c r="O139" s="124" t="str">
        <f t="shared" si="34"/>
        <v/>
      </c>
      <c r="P139" s="124" t="str">
        <f t="shared" si="35"/>
        <v xml:space="preserve"> </v>
      </c>
      <c r="Q139" s="124" t="str">
        <f t="shared" si="36"/>
        <v/>
      </c>
      <c r="AA139" s="189">
        <f t="shared" si="38"/>
        <v>-1</v>
      </c>
      <c r="AB139" s="188">
        <f t="shared" si="39"/>
        <v>92</v>
      </c>
      <c r="AC139" s="191">
        <f t="shared" si="40"/>
        <v>-91</v>
      </c>
      <c r="AD139" s="191">
        <f t="shared" si="41"/>
        <v>-94</v>
      </c>
    </row>
    <row r="140" spans="1:30" x14ac:dyDescent="0.2">
      <c r="A140" s="126">
        <f t="shared" si="37"/>
        <v>-71</v>
      </c>
      <c r="B140" s="181">
        <f t="shared" si="21"/>
        <v>-1803.3999999999999</v>
      </c>
      <c r="C140" s="229" t="str">
        <f t="shared" si="22"/>
        <v/>
      </c>
      <c r="D140" s="126" t="str">
        <f t="shared" si="23"/>
        <v/>
      </c>
      <c r="E140" s="229" t="str">
        <f t="shared" si="24"/>
        <v/>
      </c>
      <c r="F140" s="126" t="str">
        <f t="shared" si="25"/>
        <v/>
      </c>
      <c r="G140" s="124" t="str">
        <f t="shared" si="26"/>
        <v/>
      </c>
      <c r="H140" s="125" t="str">
        <f t="shared" si="27"/>
        <v/>
      </c>
      <c r="I140" s="125" t="str">
        <f t="shared" si="28"/>
        <v/>
      </c>
      <c r="J140" s="125" t="str">
        <f t="shared" si="29"/>
        <v/>
      </c>
      <c r="K140" s="124" t="str">
        <f t="shared" si="30"/>
        <v/>
      </c>
      <c r="L140" s="124" t="str">
        <f t="shared" si="31"/>
        <v/>
      </c>
      <c r="M140" s="124" t="str">
        <f t="shared" si="32"/>
        <v/>
      </c>
      <c r="N140" s="124" t="str">
        <f t="shared" si="33"/>
        <v/>
      </c>
      <c r="O140" s="124" t="str">
        <f t="shared" si="34"/>
        <v/>
      </c>
      <c r="P140" s="124" t="str">
        <f t="shared" si="35"/>
        <v xml:space="preserve"> </v>
      </c>
      <c r="Q140" s="124" t="str">
        <f t="shared" si="36"/>
        <v/>
      </c>
      <c r="AA140" s="189">
        <f t="shared" si="38"/>
        <v>-1</v>
      </c>
      <c r="AB140" s="188">
        <f t="shared" si="39"/>
        <v>93</v>
      </c>
      <c r="AC140" s="191">
        <f t="shared" si="40"/>
        <v>-92</v>
      </c>
      <c r="AD140" s="191">
        <f t="shared" si="41"/>
        <v>-95</v>
      </c>
    </row>
    <row r="141" spans="1:30" x14ac:dyDescent="0.2">
      <c r="A141" s="126">
        <f t="shared" si="37"/>
        <v>-72</v>
      </c>
      <c r="B141" s="181">
        <f t="shared" si="21"/>
        <v>-1828.8</v>
      </c>
      <c r="C141" s="229" t="str">
        <f t="shared" si="22"/>
        <v/>
      </c>
      <c r="D141" s="126" t="str">
        <f t="shared" si="23"/>
        <v/>
      </c>
      <c r="E141" s="229" t="str">
        <f t="shared" si="24"/>
        <v/>
      </c>
      <c r="F141" s="126" t="str">
        <f t="shared" si="25"/>
        <v/>
      </c>
      <c r="G141" s="124" t="str">
        <f t="shared" si="26"/>
        <v/>
      </c>
      <c r="H141" s="125" t="str">
        <f t="shared" si="27"/>
        <v/>
      </c>
      <c r="I141" s="125" t="str">
        <f t="shared" si="28"/>
        <v/>
      </c>
      <c r="J141" s="125" t="str">
        <f t="shared" si="29"/>
        <v/>
      </c>
      <c r="K141" s="124" t="str">
        <f t="shared" si="30"/>
        <v/>
      </c>
      <c r="L141" s="124" t="str">
        <f t="shared" si="31"/>
        <v/>
      </c>
      <c r="M141" s="124" t="str">
        <f t="shared" si="32"/>
        <v/>
      </c>
      <c r="N141" s="124" t="str">
        <f t="shared" si="33"/>
        <v/>
      </c>
      <c r="O141" s="124" t="str">
        <f t="shared" si="34"/>
        <v/>
      </c>
      <c r="P141" s="124" t="str">
        <f t="shared" si="35"/>
        <v xml:space="preserve"> </v>
      </c>
      <c r="Q141" s="124" t="str">
        <f t="shared" si="36"/>
        <v/>
      </c>
      <c r="AA141" s="189">
        <f t="shared" si="38"/>
        <v>-1</v>
      </c>
      <c r="AB141" s="188">
        <f t="shared" si="39"/>
        <v>94</v>
      </c>
      <c r="AC141" s="191">
        <f t="shared" si="40"/>
        <v>-93</v>
      </c>
      <c r="AD141" s="191">
        <f t="shared" si="41"/>
        <v>-96</v>
      </c>
    </row>
    <row r="142" spans="1:30" x14ac:dyDescent="0.2">
      <c r="A142" s="126">
        <f t="shared" si="37"/>
        <v>-73</v>
      </c>
      <c r="B142" s="181">
        <f t="shared" si="21"/>
        <v>-1854.1999999999998</v>
      </c>
      <c r="C142" s="229" t="str">
        <f t="shared" si="22"/>
        <v/>
      </c>
      <c r="D142" s="126" t="str">
        <f t="shared" si="23"/>
        <v/>
      </c>
      <c r="E142" s="229" t="str">
        <f t="shared" si="24"/>
        <v/>
      </c>
      <c r="F142" s="126" t="str">
        <f t="shared" si="25"/>
        <v/>
      </c>
      <c r="G142" s="124" t="str">
        <f t="shared" si="26"/>
        <v/>
      </c>
      <c r="H142" s="125" t="str">
        <f t="shared" si="27"/>
        <v/>
      </c>
      <c r="I142" s="125" t="str">
        <f t="shared" si="28"/>
        <v/>
      </c>
      <c r="J142" s="125" t="str">
        <f t="shared" si="29"/>
        <v/>
      </c>
      <c r="K142" s="124" t="str">
        <f t="shared" si="30"/>
        <v/>
      </c>
      <c r="L142" s="124" t="str">
        <f t="shared" si="31"/>
        <v/>
      </c>
      <c r="M142" s="124" t="str">
        <f t="shared" si="32"/>
        <v/>
      </c>
      <c r="N142" s="124" t="str">
        <f t="shared" si="33"/>
        <v/>
      </c>
      <c r="O142" s="124" t="str">
        <f t="shared" si="34"/>
        <v/>
      </c>
      <c r="P142" s="124" t="str">
        <f t="shared" si="35"/>
        <v xml:space="preserve"> </v>
      </c>
      <c r="Q142" s="124" t="str">
        <f t="shared" si="36"/>
        <v/>
      </c>
      <c r="AA142" s="189">
        <f t="shared" si="38"/>
        <v>-1</v>
      </c>
      <c r="AB142" s="188">
        <f t="shared" si="39"/>
        <v>95</v>
      </c>
      <c r="AC142" s="191">
        <f t="shared" si="40"/>
        <v>-94</v>
      </c>
      <c r="AD142" s="191">
        <f t="shared" si="41"/>
        <v>-97</v>
      </c>
    </row>
    <row r="143" spans="1:30" x14ac:dyDescent="0.2">
      <c r="A143" s="126">
        <f t="shared" si="37"/>
        <v>-74</v>
      </c>
      <c r="B143" s="181">
        <f t="shared" si="21"/>
        <v>-1879.6</v>
      </c>
      <c r="C143" s="229" t="str">
        <f t="shared" si="22"/>
        <v/>
      </c>
      <c r="D143" s="126" t="str">
        <f t="shared" si="23"/>
        <v/>
      </c>
      <c r="E143" s="229" t="str">
        <f t="shared" si="24"/>
        <v/>
      </c>
      <c r="F143" s="126" t="str">
        <f t="shared" si="25"/>
        <v/>
      </c>
      <c r="G143" s="124" t="str">
        <f t="shared" si="26"/>
        <v/>
      </c>
      <c r="H143" s="125" t="str">
        <f t="shared" si="27"/>
        <v/>
      </c>
      <c r="I143" s="125" t="str">
        <f t="shared" si="28"/>
        <v/>
      </c>
      <c r="J143" s="125" t="str">
        <f t="shared" si="29"/>
        <v/>
      </c>
      <c r="K143" s="124" t="str">
        <f t="shared" si="30"/>
        <v/>
      </c>
      <c r="L143" s="124" t="str">
        <f t="shared" si="31"/>
        <v/>
      </c>
      <c r="M143" s="124" t="str">
        <f t="shared" si="32"/>
        <v/>
      </c>
      <c r="N143" s="124" t="str">
        <f t="shared" si="33"/>
        <v/>
      </c>
      <c r="O143" s="124" t="str">
        <f t="shared" si="34"/>
        <v/>
      </c>
      <c r="P143" s="124" t="str">
        <f t="shared" si="35"/>
        <v xml:space="preserve"> </v>
      </c>
      <c r="Q143" s="124" t="str">
        <f t="shared" si="36"/>
        <v/>
      </c>
      <c r="AA143" s="189">
        <f t="shared" si="38"/>
        <v>-1</v>
      </c>
      <c r="AB143" s="188">
        <f t="shared" si="39"/>
        <v>96</v>
      </c>
      <c r="AC143" s="191">
        <f t="shared" si="40"/>
        <v>-95</v>
      </c>
      <c r="AD143" s="191">
        <f t="shared" si="41"/>
        <v>-98</v>
      </c>
    </row>
    <row r="144" spans="1:30" x14ac:dyDescent="0.2">
      <c r="A144" s="126">
        <f t="shared" si="37"/>
        <v>-75</v>
      </c>
      <c r="B144" s="181">
        <f t="shared" si="21"/>
        <v>-1905</v>
      </c>
      <c r="C144" s="229" t="str">
        <f t="shared" si="22"/>
        <v/>
      </c>
      <c r="D144" s="126" t="str">
        <f t="shared" si="23"/>
        <v/>
      </c>
      <c r="E144" s="229" t="str">
        <f t="shared" si="24"/>
        <v/>
      </c>
      <c r="F144" s="126" t="str">
        <f t="shared" si="25"/>
        <v/>
      </c>
      <c r="G144" s="124" t="str">
        <f t="shared" si="26"/>
        <v/>
      </c>
      <c r="H144" s="125" t="str">
        <f t="shared" si="27"/>
        <v/>
      </c>
      <c r="I144" s="125" t="str">
        <f t="shared" si="28"/>
        <v/>
      </c>
      <c r="J144" s="125" t="str">
        <f t="shared" si="29"/>
        <v/>
      </c>
      <c r="K144" s="124" t="str">
        <f t="shared" si="30"/>
        <v/>
      </c>
      <c r="L144" s="124" t="str">
        <f t="shared" si="31"/>
        <v/>
      </c>
      <c r="M144" s="124" t="str">
        <f t="shared" si="32"/>
        <v/>
      </c>
      <c r="N144" s="124" t="str">
        <f t="shared" si="33"/>
        <v/>
      </c>
      <c r="O144" s="124" t="str">
        <f t="shared" si="34"/>
        <v/>
      </c>
      <c r="P144" s="124" t="str">
        <f t="shared" si="35"/>
        <v xml:space="preserve"> </v>
      </c>
      <c r="Q144" s="124" t="str">
        <f t="shared" si="36"/>
        <v/>
      </c>
      <c r="AA144" s="189">
        <f t="shared" si="38"/>
        <v>-1</v>
      </c>
      <c r="AB144" s="188">
        <f t="shared" si="39"/>
        <v>97</v>
      </c>
      <c r="AC144" s="191">
        <f t="shared" si="40"/>
        <v>-96</v>
      </c>
      <c r="AD144" s="191">
        <f t="shared" si="41"/>
        <v>-99</v>
      </c>
    </row>
    <row r="145" spans="1:30" x14ac:dyDescent="0.2">
      <c r="A145" s="126">
        <f t="shared" si="37"/>
        <v>-76</v>
      </c>
      <c r="B145" s="181">
        <f t="shared" si="21"/>
        <v>-1930.3999999999999</v>
      </c>
      <c r="C145" s="229" t="str">
        <f t="shared" si="22"/>
        <v/>
      </c>
      <c r="D145" s="126" t="str">
        <f t="shared" si="23"/>
        <v/>
      </c>
      <c r="E145" s="229" t="str">
        <f t="shared" si="24"/>
        <v/>
      </c>
      <c r="F145" s="126" t="str">
        <f t="shared" si="25"/>
        <v/>
      </c>
      <c r="G145" s="124" t="str">
        <f t="shared" si="26"/>
        <v/>
      </c>
      <c r="H145" s="125" t="str">
        <f t="shared" si="27"/>
        <v/>
      </c>
      <c r="I145" s="125" t="str">
        <f t="shared" si="28"/>
        <v/>
      </c>
      <c r="J145" s="125" t="str">
        <f t="shared" si="29"/>
        <v/>
      </c>
      <c r="K145" s="124" t="str">
        <f t="shared" si="30"/>
        <v/>
      </c>
      <c r="L145" s="124" t="str">
        <f t="shared" si="31"/>
        <v/>
      </c>
      <c r="M145" s="124" t="str">
        <f t="shared" si="32"/>
        <v/>
      </c>
      <c r="N145" s="124" t="str">
        <f t="shared" si="33"/>
        <v/>
      </c>
      <c r="O145" s="124" t="str">
        <f t="shared" si="34"/>
        <v/>
      </c>
      <c r="P145" s="124" t="str">
        <f t="shared" si="35"/>
        <v xml:space="preserve"> </v>
      </c>
      <c r="Q145" s="124" t="str">
        <f t="shared" si="36"/>
        <v/>
      </c>
      <c r="AA145" s="189">
        <f t="shared" si="38"/>
        <v>-1</v>
      </c>
      <c r="AB145" s="188">
        <f t="shared" si="39"/>
        <v>98</v>
      </c>
      <c r="AC145" s="191">
        <f t="shared" si="40"/>
        <v>-97</v>
      </c>
      <c r="AD145" s="191">
        <f t="shared" si="41"/>
        <v>-100</v>
      </c>
    </row>
    <row r="146" spans="1:30" x14ac:dyDescent="0.2">
      <c r="A146" s="126">
        <f t="shared" si="37"/>
        <v>-77</v>
      </c>
      <c r="B146" s="181">
        <f t="shared" si="21"/>
        <v>-1955.8</v>
      </c>
      <c r="C146" s="229" t="str">
        <f t="shared" si="22"/>
        <v/>
      </c>
      <c r="D146" s="126" t="str">
        <f t="shared" si="23"/>
        <v/>
      </c>
      <c r="E146" s="229" t="str">
        <f t="shared" si="24"/>
        <v/>
      </c>
      <c r="F146" s="126" t="str">
        <f t="shared" si="25"/>
        <v/>
      </c>
      <c r="G146" s="124" t="str">
        <f t="shared" si="26"/>
        <v/>
      </c>
      <c r="H146" s="125" t="str">
        <f t="shared" si="27"/>
        <v/>
      </c>
      <c r="I146" s="125" t="str">
        <f t="shared" si="28"/>
        <v/>
      </c>
      <c r="J146" s="125" t="str">
        <f t="shared" si="29"/>
        <v/>
      </c>
      <c r="K146" s="124" t="str">
        <f t="shared" si="30"/>
        <v/>
      </c>
      <c r="L146" s="124" t="str">
        <f t="shared" si="31"/>
        <v/>
      </c>
      <c r="M146" s="124" t="str">
        <f t="shared" si="32"/>
        <v/>
      </c>
      <c r="N146" s="124" t="str">
        <f t="shared" si="33"/>
        <v/>
      </c>
      <c r="O146" s="124" t="str">
        <f t="shared" si="34"/>
        <v/>
      </c>
      <c r="P146" s="124" t="str">
        <f t="shared" si="35"/>
        <v xml:space="preserve"> </v>
      </c>
      <c r="Q146" s="124" t="str">
        <f t="shared" si="36"/>
        <v/>
      </c>
      <c r="AA146" s="189">
        <f t="shared" si="38"/>
        <v>-1</v>
      </c>
      <c r="AB146" s="188">
        <f t="shared" si="39"/>
        <v>99</v>
      </c>
      <c r="AC146" s="191">
        <f t="shared" si="40"/>
        <v>-98</v>
      </c>
      <c r="AD146" s="191">
        <f t="shared" si="41"/>
        <v>-101</v>
      </c>
    </row>
    <row r="147" spans="1:30" x14ac:dyDescent="0.2">
      <c r="A147" s="126">
        <f t="shared" si="37"/>
        <v>-78</v>
      </c>
      <c r="B147" s="181">
        <f t="shared" si="21"/>
        <v>-1981.1999999999998</v>
      </c>
      <c r="C147" s="229" t="str">
        <f t="shared" si="22"/>
        <v/>
      </c>
      <c r="D147" s="126" t="str">
        <f t="shared" si="23"/>
        <v/>
      </c>
      <c r="E147" s="229" t="str">
        <f t="shared" si="24"/>
        <v/>
      </c>
      <c r="F147" s="126" t="str">
        <f t="shared" si="25"/>
        <v/>
      </c>
      <c r="G147" s="124" t="str">
        <f t="shared" si="26"/>
        <v/>
      </c>
      <c r="H147" s="125" t="str">
        <f t="shared" si="27"/>
        <v/>
      </c>
      <c r="I147" s="125" t="str">
        <f t="shared" si="28"/>
        <v/>
      </c>
      <c r="J147" s="125" t="str">
        <f t="shared" si="29"/>
        <v/>
      </c>
      <c r="K147" s="124" t="str">
        <f t="shared" si="30"/>
        <v/>
      </c>
      <c r="L147" s="124" t="str">
        <f t="shared" si="31"/>
        <v/>
      </c>
      <c r="M147" s="124" t="str">
        <f t="shared" si="32"/>
        <v/>
      </c>
      <c r="N147" s="124" t="str">
        <f t="shared" si="33"/>
        <v/>
      </c>
      <c r="O147" s="124" t="str">
        <f t="shared" si="34"/>
        <v/>
      </c>
      <c r="P147" s="124" t="str">
        <f t="shared" si="35"/>
        <v xml:space="preserve"> </v>
      </c>
      <c r="Q147" s="124" t="str">
        <f t="shared" si="36"/>
        <v/>
      </c>
      <c r="AA147" s="189">
        <f t="shared" si="38"/>
        <v>-1</v>
      </c>
      <c r="AB147" s="188">
        <f t="shared" si="39"/>
        <v>100</v>
      </c>
      <c r="AC147" s="191">
        <f t="shared" si="40"/>
        <v>-99</v>
      </c>
      <c r="AD147" s="191">
        <f t="shared" si="41"/>
        <v>-102</v>
      </c>
    </row>
    <row r="148" spans="1:30" x14ac:dyDescent="0.2">
      <c r="A148" s="126">
        <f t="shared" si="37"/>
        <v>-79</v>
      </c>
      <c r="B148" s="181">
        <f t="shared" si="21"/>
        <v>-2006.6</v>
      </c>
      <c r="C148" s="229" t="str">
        <f t="shared" si="22"/>
        <v/>
      </c>
      <c r="D148" s="126" t="str">
        <f t="shared" si="23"/>
        <v/>
      </c>
      <c r="E148" s="229" t="str">
        <f t="shared" si="24"/>
        <v/>
      </c>
      <c r="F148" s="126" t="str">
        <f t="shared" si="25"/>
        <v/>
      </c>
      <c r="G148" s="124" t="str">
        <f t="shared" si="26"/>
        <v/>
      </c>
      <c r="H148" s="125" t="str">
        <f t="shared" si="27"/>
        <v/>
      </c>
      <c r="I148" s="125" t="str">
        <f t="shared" si="28"/>
        <v/>
      </c>
      <c r="J148" s="125" t="str">
        <f t="shared" si="29"/>
        <v/>
      </c>
      <c r="K148" s="124" t="str">
        <f t="shared" si="30"/>
        <v/>
      </c>
      <c r="L148" s="124" t="str">
        <f t="shared" si="31"/>
        <v/>
      </c>
      <c r="M148" s="124" t="str">
        <f t="shared" si="32"/>
        <v/>
      </c>
      <c r="N148" s="124" t="str">
        <f t="shared" si="33"/>
        <v/>
      </c>
      <c r="O148" s="124" t="str">
        <f t="shared" si="34"/>
        <v/>
      </c>
      <c r="P148" s="124" t="str">
        <f t="shared" si="35"/>
        <v xml:space="preserve"> </v>
      </c>
      <c r="Q148" s="124" t="str">
        <f t="shared" si="36"/>
        <v/>
      </c>
      <c r="AA148" s="189">
        <f t="shared" si="38"/>
        <v>-1</v>
      </c>
      <c r="AB148" s="188">
        <f t="shared" si="39"/>
        <v>101</v>
      </c>
      <c r="AC148" s="191">
        <f t="shared" si="40"/>
        <v>-100</v>
      </c>
      <c r="AD148" s="191">
        <f t="shared" si="41"/>
        <v>-103</v>
      </c>
    </row>
    <row r="149" spans="1:30" x14ac:dyDescent="0.2">
      <c r="A149" s="126">
        <f t="shared" si="37"/>
        <v>-80</v>
      </c>
      <c r="B149" s="181">
        <f t="shared" si="21"/>
        <v>-2032</v>
      </c>
      <c r="C149" s="229" t="str">
        <f t="shared" si="22"/>
        <v/>
      </c>
      <c r="D149" s="126" t="str">
        <f t="shared" si="23"/>
        <v/>
      </c>
      <c r="E149" s="229" t="str">
        <f t="shared" si="24"/>
        <v/>
      </c>
      <c r="F149" s="126" t="str">
        <f t="shared" si="25"/>
        <v/>
      </c>
      <c r="G149" s="124" t="str">
        <f t="shared" si="26"/>
        <v/>
      </c>
      <c r="H149" s="125" t="str">
        <f t="shared" si="27"/>
        <v/>
      </c>
      <c r="I149" s="125" t="str">
        <f t="shared" si="28"/>
        <v/>
      </c>
      <c r="J149" s="125" t="str">
        <f t="shared" si="29"/>
        <v/>
      </c>
      <c r="K149" s="124" t="str">
        <f t="shared" si="30"/>
        <v/>
      </c>
      <c r="L149" s="124" t="str">
        <f t="shared" si="31"/>
        <v/>
      </c>
      <c r="M149" s="124" t="str">
        <f t="shared" si="32"/>
        <v/>
      </c>
      <c r="N149" s="124" t="str">
        <f t="shared" si="33"/>
        <v/>
      </c>
      <c r="O149" s="124" t="str">
        <f t="shared" si="34"/>
        <v/>
      </c>
      <c r="P149" s="124" t="str">
        <f t="shared" si="35"/>
        <v xml:space="preserve"> </v>
      </c>
      <c r="Q149" s="124" t="str">
        <f t="shared" si="36"/>
        <v/>
      </c>
      <c r="AA149" s="189">
        <f t="shared" si="38"/>
        <v>-1</v>
      </c>
      <c r="AB149" s="188">
        <f t="shared" si="39"/>
        <v>102</v>
      </c>
      <c r="AC149" s="191">
        <f t="shared" si="40"/>
        <v>-101</v>
      </c>
      <c r="AD149" s="191">
        <f t="shared" si="41"/>
        <v>-104</v>
      </c>
    </row>
    <row r="150" spans="1:30" x14ac:dyDescent="0.2">
      <c r="A150" s="126">
        <f t="shared" si="37"/>
        <v>-81</v>
      </c>
      <c r="B150" s="181">
        <f t="shared" si="21"/>
        <v>-2057.4</v>
      </c>
      <c r="C150" s="229" t="str">
        <f t="shared" si="22"/>
        <v/>
      </c>
      <c r="D150" s="126" t="str">
        <f t="shared" si="23"/>
        <v/>
      </c>
      <c r="E150" s="229" t="str">
        <f t="shared" si="24"/>
        <v/>
      </c>
      <c r="F150" s="126" t="str">
        <f t="shared" si="25"/>
        <v/>
      </c>
      <c r="G150" s="124" t="str">
        <f t="shared" si="26"/>
        <v/>
      </c>
      <c r="H150" s="125" t="str">
        <f t="shared" si="27"/>
        <v/>
      </c>
      <c r="I150" s="125" t="str">
        <f t="shared" si="28"/>
        <v/>
      </c>
      <c r="J150" s="125" t="str">
        <f t="shared" si="29"/>
        <v/>
      </c>
      <c r="K150" s="124" t="str">
        <f t="shared" si="30"/>
        <v/>
      </c>
      <c r="L150" s="124" t="str">
        <f t="shared" si="31"/>
        <v/>
      </c>
      <c r="M150" s="124" t="str">
        <f t="shared" si="32"/>
        <v/>
      </c>
      <c r="N150" s="124" t="str">
        <f t="shared" si="33"/>
        <v/>
      </c>
      <c r="O150" s="124" t="str">
        <f t="shared" si="34"/>
        <v/>
      </c>
      <c r="P150" s="124" t="str">
        <f t="shared" si="35"/>
        <v xml:space="preserve"> </v>
      </c>
      <c r="Q150" s="124" t="str">
        <f t="shared" si="36"/>
        <v/>
      </c>
      <c r="AA150" s="189">
        <f t="shared" si="38"/>
        <v>-1</v>
      </c>
      <c r="AB150" s="188">
        <f t="shared" si="39"/>
        <v>103</v>
      </c>
      <c r="AC150" s="191">
        <f t="shared" si="40"/>
        <v>-102</v>
      </c>
      <c r="AD150" s="191">
        <f t="shared" si="41"/>
        <v>-105</v>
      </c>
    </row>
    <row r="151" spans="1:30" x14ac:dyDescent="0.2">
      <c r="A151" s="126">
        <f t="shared" si="37"/>
        <v>-82</v>
      </c>
      <c r="B151" s="181">
        <f t="shared" si="21"/>
        <v>-2082.7999999999997</v>
      </c>
      <c r="C151" s="229" t="str">
        <f t="shared" si="22"/>
        <v/>
      </c>
      <c r="D151" s="126" t="str">
        <f t="shared" si="23"/>
        <v/>
      </c>
      <c r="E151" s="229" t="str">
        <f t="shared" si="24"/>
        <v/>
      </c>
      <c r="F151" s="126" t="str">
        <f t="shared" si="25"/>
        <v/>
      </c>
      <c r="G151" s="124" t="str">
        <f t="shared" si="26"/>
        <v/>
      </c>
      <c r="H151" s="125" t="str">
        <f t="shared" si="27"/>
        <v/>
      </c>
      <c r="I151" s="125" t="str">
        <f t="shared" si="28"/>
        <v/>
      </c>
      <c r="J151" s="125" t="str">
        <f t="shared" si="29"/>
        <v/>
      </c>
      <c r="K151" s="124" t="str">
        <f t="shared" si="30"/>
        <v/>
      </c>
      <c r="L151" s="124" t="str">
        <f t="shared" si="31"/>
        <v/>
      </c>
      <c r="M151" s="124" t="str">
        <f t="shared" si="32"/>
        <v/>
      </c>
      <c r="N151" s="124" t="str">
        <f t="shared" si="33"/>
        <v/>
      </c>
      <c r="O151" s="124" t="str">
        <f t="shared" si="34"/>
        <v/>
      </c>
      <c r="P151" s="124" t="str">
        <f t="shared" si="35"/>
        <v xml:space="preserve"> </v>
      </c>
      <c r="Q151" s="124" t="str">
        <f t="shared" si="36"/>
        <v/>
      </c>
      <c r="AA151" s="189">
        <f t="shared" si="38"/>
        <v>-1</v>
      </c>
      <c r="AB151" s="188">
        <f t="shared" si="39"/>
        <v>104</v>
      </c>
      <c r="AC151" s="191">
        <f t="shared" si="40"/>
        <v>-103</v>
      </c>
      <c r="AD151" s="191">
        <f t="shared" si="41"/>
        <v>-106</v>
      </c>
    </row>
    <row r="152" spans="1:30" x14ac:dyDescent="0.2">
      <c r="A152" s="126">
        <f t="shared" si="37"/>
        <v>-83</v>
      </c>
      <c r="B152" s="181">
        <f t="shared" si="21"/>
        <v>-2108.1999999999998</v>
      </c>
      <c r="C152" s="229" t="str">
        <f t="shared" si="22"/>
        <v/>
      </c>
      <c r="D152" s="126" t="str">
        <f t="shared" si="23"/>
        <v/>
      </c>
      <c r="E152" s="229" t="str">
        <f t="shared" si="24"/>
        <v/>
      </c>
      <c r="F152" s="126" t="str">
        <f t="shared" si="25"/>
        <v/>
      </c>
      <c r="G152" s="124" t="str">
        <f t="shared" si="26"/>
        <v/>
      </c>
      <c r="H152" s="125" t="str">
        <f t="shared" si="27"/>
        <v/>
      </c>
      <c r="I152" s="125" t="str">
        <f t="shared" si="28"/>
        <v/>
      </c>
      <c r="J152" s="125" t="str">
        <f t="shared" si="29"/>
        <v/>
      </c>
      <c r="K152" s="124" t="str">
        <f t="shared" si="30"/>
        <v/>
      </c>
      <c r="L152" s="124" t="str">
        <f t="shared" si="31"/>
        <v/>
      </c>
      <c r="M152" s="124" t="str">
        <f t="shared" si="32"/>
        <v/>
      </c>
      <c r="N152" s="124" t="str">
        <f t="shared" si="33"/>
        <v/>
      </c>
      <c r="O152" s="124" t="str">
        <f t="shared" si="34"/>
        <v/>
      </c>
      <c r="P152" s="124" t="str">
        <f t="shared" si="35"/>
        <v xml:space="preserve"> </v>
      </c>
      <c r="Q152" s="124" t="str">
        <f t="shared" si="36"/>
        <v/>
      </c>
      <c r="AA152" s="189">
        <f t="shared" si="38"/>
        <v>-1</v>
      </c>
      <c r="AB152" s="188">
        <f t="shared" si="39"/>
        <v>105</v>
      </c>
      <c r="AC152" s="191">
        <f t="shared" si="40"/>
        <v>-104</v>
      </c>
      <c r="AD152" s="191">
        <f t="shared" si="41"/>
        <v>-107</v>
      </c>
    </row>
    <row r="153" spans="1:30" x14ac:dyDescent="0.2">
      <c r="A153" s="126">
        <f t="shared" si="37"/>
        <v>-84</v>
      </c>
      <c r="B153" s="181">
        <f t="shared" si="21"/>
        <v>-2133.6</v>
      </c>
      <c r="C153" s="229" t="str">
        <f t="shared" si="22"/>
        <v/>
      </c>
      <c r="D153" s="126" t="str">
        <f t="shared" si="23"/>
        <v/>
      </c>
      <c r="E153" s="229" t="str">
        <f t="shared" si="24"/>
        <v/>
      </c>
      <c r="F153" s="126" t="str">
        <f t="shared" si="25"/>
        <v/>
      </c>
      <c r="G153" s="124" t="str">
        <f t="shared" si="26"/>
        <v/>
      </c>
      <c r="H153" s="125" t="str">
        <f t="shared" si="27"/>
        <v/>
      </c>
      <c r="I153" s="125" t="str">
        <f t="shared" si="28"/>
        <v/>
      </c>
      <c r="J153" s="125" t="str">
        <f t="shared" si="29"/>
        <v/>
      </c>
      <c r="K153" s="124" t="str">
        <f t="shared" si="30"/>
        <v/>
      </c>
      <c r="L153" s="124" t="str">
        <f t="shared" si="31"/>
        <v/>
      </c>
      <c r="M153" s="124" t="str">
        <f t="shared" si="32"/>
        <v/>
      </c>
      <c r="N153" s="124" t="str">
        <f t="shared" si="33"/>
        <v/>
      </c>
      <c r="O153" s="124" t="str">
        <f t="shared" si="34"/>
        <v/>
      </c>
      <c r="P153" s="124" t="str">
        <f t="shared" si="35"/>
        <v xml:space="preserve"> </v>
      </c>
      <c r="Q153" s="124" t="str">
        <f t="shared" si="36"/>
        <v/>
      </c>
      <c r="AA153" s="189">
        <f t="shared" si="38"/>
        <v>-1</v>
      </c>
      <c r="AB153" s="188">
        <f t="shared" si="39"/>
        <v>106</v>
      </c>
      <c r="AC153" s="191">
        <f t="shared" si="40"/>
        <v>-105</v>
      </c>
      <c r="AD153" s="191">
        <f t="shared" si="41"/>
        <v>-108</v>
      </c>
    </row>
    <row r="154" spans="1:30" x14ac:dyDescent="0.2">
      <c r="A154" s="126">
        <f t="shared" si="37"/>
        <v>-85</v>
      </c>
      <c r="B154" s="181">
        <f t="shared" si="21"/>
        <v>-2159</v>
      </c>
      <c r="C154" s="229" t="str">
        <f t="shared" si="22"/>
        <v/>
      </c>
      <c r="D154" s="126" t="str">
        <f t="shared" si="23"/>
        <v/>
      </c>
      <c r="E154" s="229" t="str">
        <f t="shared" si="24"/>
        <v/>
      </c>
      <c r="F154" s="126" t="str">
        <f t="shared" si="25"/>
        <v/>
      </c>
      <c r="G154" s="124" t="str">
        <f t="shared" si="26"/>
        <v/>
      </c>
      <c r="H154" s="125" t="str">
        <f t="shared" si="27"/>
        <v/>
      </c>
      <c r="I154" s="125" t="str">
        <f t="shared" si="28"/>
        <v/>
      </c>
      <c r="J154" s="125" t="str">
        <f t="shared" si="29"/>
        <v/>
      </c>
      <c r="K154" s="124" t="str">
        <f t="shared" si="30"/>
        <v/>
      </c>
      <c r="L154" s="124" t="str">
        <f t="shared" si="31"/>
        <v/>
      </c>
      <c r="M154" s="124" t="str">
        <f t="shared" si="32"/>
        <v/>
      </c>
      <c r="N154" s="124" t="str">
        <f t="shared" si="33"/>
        <v/>
      </c>
      <c r="O154" s="124" t="str">
        <f t="shared" si="34"/>
        <v/>
      </c>
      <c r="P154" s="124" t="str">
        <f t="shared" si="35"/>
        <v xml:space="preserve"> </v>
      </c>
      <c r="Q154" s="124" t="str">
        <f t="shared" si="36"/>
        <v/>
      </c>
      <c r="AA154" s="189">
        <f t="shared" si="38"/>
        <v>-1</v>
      </c>
      <c r="AB154" s="188">
        <f t="shared" si="39"/>
        <v>107</v>
      </c>
      <c r="AC154" s="191">
        <f t="shared" si="40"/>
        <v>-106</v>
      </c>
      <c r="AD154" s="191">
        <f t="shared" si="41"/>
        <v>-109</v>
      </c>
    </row>
    <row r="155" spans="1:30" x14ac:dyDescent="0.2">
      <c r="A155" s="126">
        <f t="shared" si="37"/>
        <v>-86</v>
      </c>
      <c r="B155" s="181">
        <f t="shared" si="21"/>
        <v>-2184.4</v>
      </c>
      <c r="C155" s="229" t="str">
        <f t="shared" si="22"/>
        <v/>
      </c>
      <c r="D155" s="126" t="str">
        <f t="shared" si="23"/>
        <v/>
      </c>
      <c r="E155" s="229" t="str">
        <f t="shared" si="24"/>
        <v/>
      </c>
      <c r="F155" s="126" t="str">
        <f t="shared" si="25"/>
        <v/>
      </c>
      <c r="G155" s="124" t="str">
        <f t="shared" si="26"/>
        <v/>
      </c>
      <c r="H155" s="125" t="str">
        <f t="shared" si="27"/>
        <v/>
      </c>
      <c r="I155" s="125" t="str">
        <f t="shared" si="28"/>
        <v/>
      </c>
      <c r="J155" s="125" t="str">
        <f t="shared" si="29"/>
        <v/>
      </c>
      <c r="K155" s="124" t="str">
        <f t="shared" si="30"/>
        <v/>
      </c>
      <c r="L155" s="124" t="str">
        <f t="shared" si="31"/>
        <v/>
      </c>
      <c r="M155" s="124" t="str">
        <f t="shared" si="32"/>
        <v/>
      </c>
      <c r="N155" s="124" t="str">
        <f t="shared" si="33"/>
        <v/>
      </c>
      <c r="O155" s="124" t="str">
        <f t="shared" si="34"/>
        <v/>
      </c>
      <c r="P155" s="124" t="str">
        <f t="shared" si="35"/>
        <v xml:space="preserve"> </v>
      </c>
      <c r="Q155" s="124" t="str">
        <f t="shared" si="36"/>
        <v/>
      </c>
      <c r="AA155" s="189">
        <f t="shared" si="38"/>
        <v>-1</v>
      </c>
      <c r="AB155" s="188">
        <f t="shared" si="39"/>
        <v>108</v>
      </c>
      <c r="AC155" s="191">
        <f t="shared" si="40"/>
        <v>-107</v>
      </c>
      <c r="AD155" s="191">
        <f t="shared" si="41"/>
        <v>-110</v>
      </c>
    </row>
    <row r="156" spans="1:30" x14ac:dyDescent="0.2">
      <c r="A156" s="126">
        <f t="shared" si="37"/>
        <v>-87</v>
      </c>
      <c r="B156" s="181">
        <f t="shared" si="21"/>
        <v>-2209.7999999999997</v>
      </c>
      <c r="C156" s="229" t="str">
        <f t="shared" si="22"/>
        <v/>
      </c>
      <c r="D156" s="126" t="str">
        <f t="shared" si="23"/>
        <v/>
      </c>
      <c r="E156" s="229" t="str">
        <f t="shared" si="24"/>
        <v/>
      </c>
      <c r="F156" s="126" t="str">
        <f t="shared" si="25"/>
        <v/>
      </c>
      <c r="G156" s="124" t="str">
        <f t="shared" si="26"/>
        <v/>
      </c>
      <c r="H156" s="125" t="str">
        <f t="shared" si="27"/>
        <v/>
      </c>
      <c r="I156" s="125" t="str">
        <f t="shared" si="28"/>
        <v/>
      </c>
      <c r="J156" s="125" t="str">
        <f t="shared" si="29"/>
        <v/>
      </c>
      <c r="K156" s="124" t="str">
        <f t="shared" si="30"/>
        <v/>
      </c>
      <c r="L156" s="124" t="str">
        <f t="shared" si="31"/>
        <v/>
      </c>
      <c r="M156" s="124" t="str">
        <f t="shared" si="32"/>
        <v/>
      </c>
      <c r="N156" s="124" t="str">
        <f t="shared" si="33"/>
        <v/>
      </c>
      <c r="O156" s="124" t="str">
        <f t="shared" si="34"/>
        <v/>
      </c>
      <c r="P156" s="124" t="str">
        <f t="shared" si="35"/>
        <v xml:space="preserve"> </v>
      </c>
      <c r="Q156" s="124" t="str">
        <f t="shared" si="36"/>
        <v/>
      </c>
      <c r="AA156" s="189">
        <f t="shared" si="38"/>
        <v>-1</v>
      </c>
      <c r="AB156" s="188">
        <f t="shared" si="39"/>
        <v>109</v>
      </c>
      <c r="AC156" s="191">
        <f t="shared" si="40"/>
        <v>-108</v>
      </c>
      <c r="AD156" s="191">
        <f t="shared" si="41"/>
        <v>-111</v>
      </c>
    </row>
    <row r="157" spans="1:30" x14ac:dyDescent="0.2">
      <c r="A157" s="126">
        <f t="shared" si="37"/>
        <v>-88</v>
      </c>
      <c r="B157" s="181">
        <f t="shared" ref="B157:B220" si="42">A157*25.4</f>
        <v>-2235.1999999999998</v>
      </c>
      <c r="C157" s="229" t="str">
        <f t="shared" si="22"/>
        <v/>
      </c>
      <c r="D157" s="126" t="str">
        <f t="shared" si="23"/>
        <v/>
      </c>
      <c r="E157" s="229" t="str">
        <f t="shared" si="24"/>
        <v/>
      </c>
      <c r="F157" s="126" t="str">
        <f t="shared" si="25"/>
        <v/>
      </c>
      <c r="G157" s="124" t="str">
        <f t="shared" si="26"/>
        <v/>
      </c>
      <c r="H157" s="125" t="str">
        <f t="shared" si="27"/>
        <v/>
      </c>
      <c r="I157" s="125" t="str">
        <f t="shared" si="28"/>
        <v/>
      </c>
      <c r="J157" s="125" t="str">
        <f t="shared" si="29"/>
        <v/>
      </c>
      <c r="K157" s="124" t="str">
        <f t="shared" si="30"/>
        <v/>
      </c>
      <c r="L157" s="124" t="str">
        <f t="shared" si="31"/>
        <v/>
      </c>
      <c r="M157" s="124" t="str">
        <f t="shared" si="32"/>
        <v/>
      </c>
      <c r="N157" s="124" t="str">
        <f t="shared" si="33"/>
        <v/>
      </c>
      <c r="O157" s="124" t="str">
        <f t="shared" si="34"/>
        <v/>
      </c>
      <c r="P157" s="124" t="str">
        <f t="shared" si="35"/>
        <v xml:space="preserve"> </v>
      </c>
      <c r="Q157" s="124" t="str">
        <f t="shared" si="36"/>
        <v/>
      </c>
      <c r="AA157" s="189">
        <f t="shared" si="38"/>
        <v>-1</v>
      </c>
      <c r="AB157" s="188">
        <f t="shared" si="39"/>
        <v>110</v>
      </c>
      <c r="AC157" s="191">
        <f t="shared" si="40"/>
        <v>-109</v>
      </c>
      <c r="AD157" s="191">
        <f t="shared" si="41"/>
        <v>-112</v>
      </c>
    </row>
    <row r="158" spans="1:30" x14ac:dyDescent="0.2">
      <c r="A158" s="126">
        <f t="shared" si="37"/>
        <v>-89</v>
      </c>
      <c r="B158" s="181">
        <f t="shared" si="42"/>
        <v>-2260.6</v>
      </c>
      <c r="C158" s="229" t="str">
        <f t="shared" ref="C158:C221" si="43">IF(A158=0,0,IF(A158&lt;0,"",D158*0.0283168))</f>
        <v/>
      </c>
      <c r="D158" s="126" t="str">
        <f t="shared" ref="D158:D221" si="44">IF(A158&lt;=0,"",IF(AA165&gt;=1,LOOKUP(AA165,AG$43:AG$61,AF$43:AF$61),0))</f>
        <v/>
      </c>
      <c r="E158" s="229" t="str">
        <f t="shared" ref="E158:E221" si="45">IF(A158=0,0,IF(A158&lt;0,"",F158*0.0283168))</f>
        <v/>
      </c>
      <c r="F158" s="126" t="str">
        <f t="shared" ref="F158:F221" si="46">IF(A158&lt;=0,"",IF(AA165&gt;=8,LOOKUP(AA165,AG$50:AG$61,AH$50:AH$61),0))</f>
        <v/>
      </c>
      <c r="G158" s="124" t="str">
        <f t="shared" ref="G158:G221" si="47">IF(A158=0,0,IF(A158&lt;=0,"",H158*0.0283168))</f>
        <v/>
      </c>
      <c r="H158" s="125" t="str">
        <f t="shared" ref="H158:H221" si="48">IF(A158&lt;=0,"",D158*$W$48)</f>
        <v/>
      </c>
      <c r="I158" s="125" t="str">
        <f t="shared" ref="I158:I221" si="49">IF(A158=0,0,IF(A158&lt;=0,"",J158*0.0283168))</f>
        <v/>
      </c>
      <c r="J158" s="125" t="str">
        <f t="shared" ref="J158:J221" si="50">IF(A158&lt;=0,"",F158*$W$49)</f>
        <v/>
      </c>
      <c r="K158" s="124" t="str">
        <f t="shared" ref="K158:K221" si="51">IF(A158=0,0,IF(A158&lt;=0,"",L158*0.0283168))</f>
        <v/>
      </c>
      <c r="L158" s="124" t="str">
        <f t="shared" ref="L158:L221" si="52">IF(A158&lt;=0,"",IF(D158=0.0001,((W$37*0.5/12)-H158)*X$56,((W$37*1/12)-H158)*X$56))</f>
        <v/>
      </c>
      <c r="M158" s="124" t="str">
        <f t="shared" ref="M158:M221" si="53">IF(A158=0,0,IF(A158&lt;=0,"",N158*0.0283168))</f>
        <v/>
      </c>
      <c r="N158" s="124" t="str">
        <f t="shared" ref="N158:N221" si="54">IF(A158&lt;=0,"",H158+L158+J158)</f>
        <v/>
      </c>
      <c r="O158" s="124" t="str">
        <f t="shared" ref="O158:O221" si="55">IF(A158=0,0,IF(A158&lt;=0,"",P158*0.0283168))</f>
        <v/>
      </c>
      <c r="P158" s="124" t="str">
        <f t="shared" ref="P158:P221" si="56">IF(A158&lt;=0," ",IF(A158=1,L158,N158+P159))</f>
        <v xml:space="preserve"> </v>
      </c>
      <c r="Q158" s="124" t="str">
        <f t="shared" ref="Q158:Q221" si="57">IF(A158=0,0,IF(A158&lt;=0,"",I$23+B158/1000))</f>
        <v/>
      </c>
      <c r="AA158" s="189">
        <f t="shared" si="38"/>
        <v>-1</v>
      </c>
      <c r="AB158" s="188">
        <f t="shared" si="39"/>
        <v>111</v>
      </c>
      <c r="AC158" s="191">
        <f t="shared" si="40"/>
        <v>-110</v>
      </c>
      <c r="AD158" s="191">
        <f t="shared" si="41"/>
        <v>-113</v>
      </c>
    </row>
    <row r="159" spans="1:30" x14ac:dyDescent="0.2">
      <c r="A159" s="126">
        <f t="shared" ref="A159:A222" si="58">IF(AA165=0,0,IF(A158=" ","",IF(AA165=1,A158-0.5,A158-1)))</f>
        <v>-90</v>
      </c>
      <c r="B159" s="181">
        <f t="shared" si="42"/>
        <v>-2286</v>
      </c>
      <c r="C159" s="229" t="str">
        <f t="shared" si="43"/>
        <v/>
      </c>
      <c r="D159" s="126" t="str">
        <f t="shared" si="44"/>
        <v/>
      </c>
      <c r="E159" s="229" t="str">
        <f t="shared" si="45"/>
        <v/>
      </c>
      <c r="F159" s="126" t="str">
        <f t="shared" si="46"/>
        <v/>
      </c>
      <c r="G159" s="124" t="str">
        <f t="shared" si="47"/>
        <v/>
      </c>
      <c r="H159" s="125" t="str">
        <f t="shared" si="48"/>
        <v/>
      </c>
      <c r="I159" s="125" t="str">
        <f t="shared" si="49"/>
        <v/>
      </c>
      <c r="J159" s="125" t="str">
        <f t="shared" si="50"/>
        <v/>
      </c>
      <c r="K159" s="124" t="str">
        <f t="shared" si="51"/>
        <v/>
      </c>
      <c r="L159" s="124" t="str">
        <f t="shared" si="52"/>
        <v/>
      </c>
      <c r="M159" s="124" t="str">
        <f t="shared" si="53"/>
        <v/>
      </c>
      <c r="N159" s="124" t="str">
        <f t="shared" si="54"/>
        <v/>
      </c>
      <c r="O159" s="124" t="str">
        <f t="shared" si="55"/>
        <v/>
      </c>
      <c r="P159" s="124" t="str">
        <f t="shared" si="56"/>
        <v xml:space="preserve"> </v>
      </c>
      <c r="Q159" s="124" t="str">
        <f t="shared" si="57"/>
        <v/>
      </c>
      <c r="AA159" s="189">
        <f t="shared" si="38"/>
        <v>-1</v>
      </c>
      <c r="AB159" s="188">
        <f t="shared" si="39"/>
        <v>112</v>
      </c>
      <c r="AC159" s="191">
        <f t="shared" si="40"/>
        <v>-111</v>
      </c>
      <c r="AD159" s="191">
        <f t="shared" si="41"/>
        <v>-114</v>
      </c>
    </row>
    <row r="160" spans="1:30" x14ac:dyDescent="0.2">
      <c r="A160" s="126">
        <f t="shared" si="58"/>
        <v>-91</v>
      </c>
      <c r="B160" s="181">
        <f t="shared" si="42"/>
        <v>-2311.4</v>
      </c>
      <c r="C160" s="229" t="str">
        <f t="shared" si="43"/>
        <v/>
      </c>
      <c r="D160" s="126" t="str">
        <f t="shared" si="44"/>
        <v/>
      </c>
      <c r="E160" s="229" t="str">
        <f t="shared" si="45"/>
        <v/>
      </c>
      <c r="F160" s="126" t="str">
        <f t="shared" si="46"/>
        <v/>
      </c>
      <c r="G160" s="124" t="str">
        <f t="shared" si="47"/>
        <v/>
      </c>
      <c r="H160" s="125" t="str">
        <f t="shared" si="48"/>
        <v/>
      </c>
      <c r="I160" s="125" t="str">
        <f t="shared" si="49"/>
        <v/>
      </c>
      <c r="J160" s="125" t="str">
        <f t="shared" si="50"/>
        <v/>
      </c>
      <c r="K160" s="124" t="str">
        <f t="shared" si="51"/>
        <v/>
      </c>
      <c r="L160" s="124" t="str">
        <f t="shared" si="52"/>
        <v/>
      </c>
      <c r="M160" s="124" t="str">
        <f t="shared" si="53"/>
        <v/>
      </c>
      <c r="N160" s="124" t="str">
        <f t="shared" si="54"/>
        <v/>
      </c>
      <c r="O160" s="124" t="str">
        <f t="shared" si="55"/>
        <v/>
      </c>
      <c r="P160" s="124" t="str">
        <f t="shared" si="56"/>
        <v xml:space="preserve"> </v>
      </c>
      <c r="Q160" s="124" t="str">
        <f t="shared" si="57"/>
        <v/>
      </c>
      <c r="AA160" s="189">
        <f t="shared" si="38"/>
        <v>-1</v>
      </c>
      <c r="AB160" s="188">
        <f t="shared" si="39"/>
        <v>113</v>
      </c>
      <c r="AC160" s="191">
        <f t="shared" si="40"/>
        <v>-112</v>
      </c>
      <c r="AD160" s="191">
        <f t="shared" si="41"/>
        <v>-115</v>
      </c>
    </row>
    <row r="161" spans="1:30" x14ac:dyDescent="0.2">
      <c r="A161" s="126">
        <f t="shared" si="58"/>
        <v>-92</v>
      </c>
      <c r="B161" s="181">
        <f t="shared" si="42"/>
        <v>-2336.7999999999997</v>
      </c>
      <c r="C161" s="229" t="str">
        <f t="shared" si="43"/>
        <v/>
      </c>
      <c r="D161" s="126" t="str">
        <f t="shared" si="44"/>
        <v/>
      </c>
      <c r="E161" s="229" t="str">
        <f t="shared" si="45"/>
        <v/>
      </c>
      <c r="F161" s="126" t="str">
        <f t="shared" si="46"/>
        <v/>
      </c>
      <c r="G161" s="124" t="str">
        <f t="shared" si="47"/>
        <v/>
      </c>
      <c r="H161" s="125" t="str">
        <f t="shared" si="48"/>
        <v/>
      </c>
      <c r="I161" s="125" t="str">
        <f t="shared" si="49"/>
        <v/>
      </c>
      <c r="J161" s="125" t="str">
        <f t="shared" si="50"/>
        <v/>
      </c>
      <c r="K161" s="124" t="str">
        <f t="shared" si="51"/>
        <v/>
      </c>
      <c r="L161" s="124" t="str">
        <f t="shared" si="52"/>
        <v/>
      </c>
      <c r="M161" s="124" t="str">
        <f t="shared" si="53"/>
        <v/>
      </c>
      <c r="N161" s="124" t="str">
        <f t="shared" si="54"/>
        <v/>
      </c>
      <c r="O161" s="124" t="str">
        <f t="shared" si="55"/>
        <v/>
      </c>
      <c r="P161" s="124" t="str">
        <f t="shared" si="56"/>
        <v xml:space="preserve"> </v>
      </c>
      <c r="Q161" s="124" t="str">
        <f t="shared" si="57"/>
        <v/>
      </c>
      <c r="AA161" s="189">
        <f t="shared" si="38"/>
        <v>-1</v>
      </c>
      <c r="AB161" s="188">
        <f t="shared" si="39"/>
        <v>114</v>
      </c>
      <c r="AC161" s="191">
        <f t="shared" si="40"/>
        <v>-113</v>
      </c>
      <c r="AD161" s="191">
        <f t="shared" si="41"/>
        <v>-116</v>
      </c>
    </row>
    <row r="162" spans="1:30" x14ac:dyDescent="0.2">
      <c r="A162" s="126">
        <f t="shared" si="58"/>
        <v>-93</v>
      </c>
      <c r="B162" s="181">
        <f t="shared" si="42"/>
        <v>-2362.1999999999998</v>
      </c>
      <c r="C162" s="229" t="str">
        <f t="shared" si="43"/>
        <v/>
      </c>
      <c r="D162" s="126" t="str">
        <f t="shared" si="44"/>
        <v/>
      </c>
      <c r="E162" s="229" t="str">
        <f t="shared" si="45"/>
        <v/>
      </c>
      <c r="F162" s="126" t="str">
        <f t="shared" si="46"/>
        <v/>
      </c>
      <c r="G162" s="124" t="str">
        <f t="shared" si="47"/>
        <v/>
      </c>
      <c r="H162" s="125" t="str">
        <f t="shared" si="48"/>
        <v/>
      </c>
      <c r="I162" s="125" t="str">
        <f t="shared" si="49"/>
        <v/>
      </c>
      <c r="J162" s="125" t="str">
        <f t="shared" si="50"/>
        <v/>
      </c>
      <c r="K162" s="124" t="str">
        <f t="shared" si="51"/>
        <v/>
      </c>
      <c r="L162" s="124" t="str">
        <f t="shared" si="52"/>
        <v/>
      </c>
      <c r="M162" s="124" t="str">
        <f t="shared" si="53"/>
        <v/>
      </c>
      <c r="N162" s="124" t="str">
        <f t="shared" si="54"/>
        <v/>
      </c>
      <c r="O162" s="124" t="str">
        <f t="shared" si="55"/>
        <v/>
      </c>
      <c r="P162" s="124" t="str">
        <f t="shared" si="56"/>
        <v xml:space="preserve"> </v>
      </c>
      <c r="Q162" s="124" t="str">
        <f t="shared" si="57"/>
        <v/>
      </c>
      <c r="AA162" s="189">
        <f t="shared" si="38"/>
        <v>-1</v>
      </c>
      <c r="AB162" s="188">
        <f t="shared" si="39"/>
        <v>115</v>
      </c>
      <c r="AC162" s="191">
        <f t="shared" si="40"/>
        <v>-114</v>
      </c>
      <c r="AD162" s="191">
        <f t="shared" si="41"/>
        <v>-117</v>
      </c>
    </row>
    <row r="163" spans="1:30" x14ac:dyDescent="0.2">
      <c r="A163" s="126">
        <f t="shared" si="58"/>
        <v>-94</v>
      </c>
      <c r="B163" s="181">
        <f t="shared" si="42"/>
        <v>-2387.6</v>
      </c>
      <c r="C163" s="229" t="str">
        <f t="shared" si="43"/>
        <v/>
      </c>
      <c r="D163" s="126" t="str">
        <f t="shared" si="44"/>
        <v/>
      </c>
      <c r="E163" s="229" t="str">
        <f t="shared" si="45"/>
        <v/>
      </c>
      <c r="F163" s="126" t="str">
        <f t="shared" si="46"/>
        <v/>
      </c>
      <c r="G163" s="124" t="str">
        <f t="shared" si="47"/>
        <v/>
      </c>
      <c r="H163" s="125" t="str">
        <f t="shared" si="48"/>
        <v/>
      </c>
      <c r="I163" s="125" t="str">
        <f t="shared" si="49"/>
        <v/>
      </c>
      <c r="J163" s="125" t="str">
        <f t="shared" si="50"/>
        <v/>
      </c>
      <c r="K163" s="124" t="str">
        <f t="shared" si="51"/>
        <v/>
      </c>
      <c r="L163" s="124" t="str">
        <f t="shared" si="52"/>
        <v/>
      </c>
      <c r="M163" s="124" t="str">
        <f t="shared" si="53"/>
        <v/>
      </c>
      <c r="N163" s="124" t="str">
        <f t="shared" si="54"/>
        <v/>
      </c>
      <c r="O163" s="124" t="str">
        <f t="shared" si="55"/>
        <v/>
      </c>
      <c r="P163" s="124" t="str">
        <f t="shared" si="56"/>
        <v xml:space="preserve"> </v>
      </c>
      <c r="Q163" s="124" t="str">
        <f t="shared" si="57"/>
        <v/>
      </c>
      <c r="AA163" s="189">
        <f t="shared" si="38"/>
        <v>-1</v>
      </c>
      <c r="AB163" s="188">
        <f t="shared" si="39"/>
        <v>116</v>
      </c>
      <c r="AC163" s="191">
        <f t="shared" si="40"/>
        <v>-115</v>
      </c>
      <c r="AD163" s="191">
        <f t="shared" si="41"/>
        <v>-118</v>
      </c>
    </row>
    <row r="164" spans="1:30" x14ac:dyDescent="0.2">
      <c r="A164" s="126">
        <f t="shared" si="58"/>
        <v>-95</v>
      </c>
      <c r="B164" s="181">
        <f t="shared" si="42"/>
        <v>-2413</v>
      </c>
      <c r="C164" s="229" t="str">
        <f t="shared" si="43"/>
        <v/>
      </c>
      <c r="D164" s="126" t="str">
        <f t="shared" si="44"/>
        <v/>
      </c>
      <c r="E164" s="229" t="str">
        <f t="shared" si="45"/>
        <v/>
      </c>
      <c r="F164" s="126" t="str">
        <f t="shared" si="46"/>
        <v/>
      </c>
      <c r="G164" s="124" t="str">
        <f t="shared" si="47"/>
        <v/>
      </c>
      <c r="H164" s="125" t="str">
        <f t="shared" si="48"/>
        <v/>
      </c>
      <c r="I164" s="125" t="str">
        <f t="shared" si="49"/>
        <v/>
      </c>
      <c r="J164" s="125" t="str">
        <f t="shared" si="50"/>
        <v/>
      </c>
      <c r="K164" s="124" t="str">
        <f t="shared" si="51"/>
        <v/>
      </c>
      <c r="L164" s="124" t="str">
        <f t="shared" si="52"/>
        <v/>
      </c>
      <c r="M164" s="124" t="str">
        <f t="shared" si="53"/>
        <v/>
      </c>
      <c r="N164" s="124" t="str">
        <f t="shared" si="54"/>
        <v/>
      </c>
      <c r="O164" s="124" t="str">
        <f t="shared" si="55"/>
        <v/>
      </c>
      <c r="P164" s="124" t="str">
        <f t="shared" si="56"/>
        <v xml:space="preserve"> </v>
      </c>
      <c r="Q164" s="124" t="str">
        <f t="shared" si="57"/>
        <v/>
      </c>
      <c r="AA164" s="189">
        <f t="shared" ref="AA164:AA227" si="59">IF(AND(AA163&gt;=1,AA163&lt;18),AA163+1,IF(AC164=0,1,IF(AA163=18,AA163+0.5,-1)))</f>
        <v>-1</v>
      </c>
      <c r="AB164" s="188">
        <f t="shared" ref="AB164:AB227" si="60">IF(AB163&gt;=1,AB163+1,IF(AC164=0,1,-1))</f>
        <v>117</v>
      </c>
      <c r="AC164" s="191">
        <f t="shared" si="40"/>
        <v>-116</v>
      </c>
      <c r="AD164" s="191">
        <f t="shared" si="41"/>
        <v>-119</v>
      </c>
    </row>
    <row r="165" spans="1:30" x14ac:dyDescent="0.2">
      <c r="A165" s="126">
        <f t="shared" si="58"/>
        <v>-96</v>
      </c>
      <c r="B165" s="181">
        <f t="shared" si="42"/>
        <v>-2438.3999999999996</v>
      </c>
      <c r="C165" s="229" t="str">
        <f t="shared" si="43"/>
        <v/>
      </c>
      <c r="D165" s="126" t="str">
        <f t="shared" si="44"/>
        <v/>
      </c>
      <c r="E165" s="229" t="str">
        <f t="shared" si="45"/>
        <v/>
      </c>
      <c r="F165" s="126" t="str">
        <f t="shared" si="46"/>
        <v/>
      </c>
      <c r="G165" s="124" t="str">
        <f t="shared" si="47"/>
        <v/>
      </c>
      <c r="H165" s="125" t="str">
        <f t="shared" si="48"/>
        <v/>
      </c>
      <c r="I165" s="125" t="str">
        <f t="shared" si="49"/>
        <v/>
      </c>
      <c r="J165" s="125" t="str">
        <f t="shared" si="50"/>
        <v/>
      </c>
      <c r="K165" s="124" t="str">
        <f t="shared" si="51"/>
        <v/>
      </c>
      <c r="L165" s="124" t="str">
        <f t="shared" si="52"/>
        <v/>
      </c>
      <c r="M165" s="124" t="str">
        <f t="shared" si="53"/>
        <v/>
      </c>
      <c r="N165" s="124" t="str">
        <f t="shared" si="54"/>
        <v/>
      </c>
      <c r="O165" s="124" t="str">
        <f t="shared" si="55"/>
        <v/>
      </c>
      <c r="P165" s="124" t="str">
        <f t="shared" si="56"/>
        <v xml:space="preserve"> </v>
      </c>
      <c r="Q165" s="124" t="str">
        <f t="shared" si="57"/>
        <v/>
      </c>
      <c r="AA165" s="189">
        <f t="shared" si="59"/>
        <v>-1</v>
      </c>
      <c r="AB165" s="188">
        <f t="shared" si="60"/>
        <v>118</v>
      </c>
      <c r="AC165" s="191">
        <f t="shared" ref="AC165:AC228" si="61">AC164-1</f>
        <v>-117</v>
      </c>
      <c r="AD165" s="191">
        <f t="shared" ref="AD165:AD228" si="62">AD164-1</f>
        <v>-120</v>
      </c>
    </row>
    <row r="166" spans="1:30" x14ac:dyDescent="0.2">
      <c r="A166" s="126">
        <f t="shared" si="58"/>
        <v>-97</v>
      </c>
      <c r="B166" s="181">
        <f t="shared" si="42"/>
        <v>-2463.7999999999997</v>
      </c>
      <c r="C166" s="229" t="str">
        <f t="shared" si="43"/>
        <v/>
      </c>
      <c r="D166" s="126" t="str">
        <f t="shared" si="44"/>
        <v/>
      </c>
      <c r="E166" s="229" t="str">
        <f t="shared" si="45"/>
        <v/>
      </c>
      <c r="F166" s="126" t="str">
        <f t="shared" si="46"/>
        <v/>
      </c>
      <c r="G166" s="124" t="str">
        <f t="shared" si="47"/>
        <v/>
      </c>
      <c r="H166" s="125" t="str">
        <f t="shared" si="48"/>
        <v/>
      </c>
      <c r="I166" s="125" t="str">
        <f t="shared" si="49"/>
        <v/>
      </c>
      <c r="J166" s="125" t="str">
        <f t="shared" si="50"/>
        <v/>
      </c>
      <c r="K166" s="124" t="str">
        <f t="shared" si="51"/>
        <v/>
      </c>
      <c r="L166" s="124" t="str">
        <f t="shared" si="52"/>
        <v/>
      </c>
      <c r="M166" s="124" t="str">
        <f t="shared" si="53"/>
        <v/>
      </c>
      <c r="N166" s="124" t="str">
        <f t="shared" si="54"/>
        <v/>
      </c>
      <c r="O166" s="124" t="str">
        <f t="shared" si="55"/>
        <v/>
      </c>
      <c r="P166" s="124" t="str">
        <f t="shared" si="56"/>
        <v xml:space="preserve"> </v>
      </c>
      <c r="Q166" s="124" t="str">
        <f t="shared" si="57"/>
        <v/>
      </c>
      <c r="AA166" s="189">
        <f t="shared" si="59"/>
        <v>-1</v>
      </c>
      <c r="AB166" s="188">
        <f t="shared" si="60"/>
        <v>119</v>
      </c>
      <c r="AC166" s="191">
        <f t="shared" si="61"/>
        <v>-118</v>
      </c>
      <c r="AD166" s="191">
        <f t="shared" si="62"/>
        <v>-121</v>
      </c>
    </row>
    <row r="167" spans="1:30" x14ac:dyDescent="0.2">
      <c r="A167" s="126">
        <f t="shared" si="58"/>
        <v>-98</v>
      </c>
      <c r="B167" s="181">
        <f t="shared" si="42"/>
        <v>-2489.1999999999998</v>
      </c>
      <c r="C167" s="229" t="str">
        <f t="shared" si="43"/>
        <v/>
      </c>
      <c r="D167" s="126" t="str">
        <f t="shared" si="44"/>
        <v/>
      </c>
      <c r="E167" s="229" t="str">
        <f t="shared" si="45"/>
        <v/>
      </c>
      <c r="F167" s="126" t="str">
        <f t="shared" si="46"/>
        <v/>
      </c>
      <c r="G167" s="124" t="str">
        <f t="shared" si="47"/>
        <v/>
      </c>
      <c r="H167" s="125" t="str">
        <f t="shared" si="48"/>
        <v/>
      </c>
      <c r="I167" s="125" t="str">
        <f t="shared" si="49"/>
        <v/>
      </c>
      <c r="J167" s="125" t="str">
        <f t="shared" si="50"/>
        <v/>
      </c>
      <c r="K167" s="124" t="str">
        <f t="shared" si="51"/>
        <v/>
      </c>
      <c r="L167" s="124" t="str">
        <f t="shared" si="52"/>
        <v/>
      </c>
      <c r="M167" s="124" t="str">
        <f t="shared" si="53"/>
        <v/>
      </c>
      <c r="N167" s="124" t="str">
        <f t="shared" si="54"/>
        <v/>
      </c>
      <c r="O167" s="124" t="str">
        <f t="shared" si="55"/>
        <v/>
      </c>
      <c r="P167" s="124" t="str">
        <f t="shared" si="56"/>
        <v xml:space="preserve"> </v>
      </c>
      <c r="Q167" s="124" t="str">
        <f t="shared" si="57"/>
        <v/>
      </c>
      <c r="AA167" s="189">
        <f t="shared" si="59"/>
        <v>-1</v>
      </c>
      <c r="AB167" s="188">
        <f t="shared" si="60"/>
        <v>120</v>
      </c>
      <c r="AC167" s="191">
        <f t="shared" si="61"/>
        <v>-119</v>
      </c>
      <c r="AD167" s="191">
        <f t="shared" si="62"/>
        <v>-122</v>
      </c>
    </row>
    <row r="168" spans="1:30" x14ac:dyDescent="0.2">
      <c r="A168" s="126">
        <f t="shared" si="58"/>
        <v>-99</v>
      </c>
      <c r="B168" s="181">
        <f t="shared" si="42"/>
        <v>-2514.6</v>
      </c>
      <c r="C168" s="229" t="str">
        <f t="shared" si="43"/>
        <v/>
      </c>
      <c r="D168" s="126" t="str">
        <f t="shared" si="44"/>
        <v/>
      </c>
      <c r="E168" s="229" t="str">
        <f t="shared" si="45"/>
        <v/>
      </c>
      <c r="F168" s="126" t="str">
        <f t="shared" si="46"/>
        <v/>
      </c>
      <c r="G168" s="124" t="str">
        <f t="shared" si="47"/>
        <v/>
      </c>
      <c r="H168" s="125" t="str">
        <f t="shared" si="48"/>
        <v/>
      </c>
      <c r="I168" s="125" t="str">
        <f t="shared" si="49"/>
        <v/>
      </c>
      <c r="J168" s="125" t="str">
        <f t="shared" si="50"/>
        <v/>
      </c>
      <c r="K168" s="124" t="str">
        <f t="shared" si="51"/>
        <v/>
      </c>
      <c r="L168" s="124" t="str">
        <f t="shared" si="52"/>
        <v/>
      </c>
      <c r="M168" s="124" t="str">
        <f t="shared" si="53"/>
        <v/>
      </c>
      <c r="N168" s="124" t="str">
        <f t="shared" si="54"/>
        <v/>
      </c>
      <c r="O168" s="124" t="str">
        <f t="shared" si="55"/>
        <v/>
      </c>
      <c r="P168" s="124" t="str">
        <f t="shared" si="56"/>
        <v xml:space="preserve"> </v>
      </c>
      <c r="Q168" s="124" t="str">
        <f t="shared" si="57"/>
        <v/>
      </c>
      <c r="AA168" s="189">
        <f t="shared" si="59"/>
        <v>-1</v>
      </c>
      <c r="AB168" s="188">
        <f t="shared" si="60"/>
        <v>121</v>
      </c>
      <c r="AC168" s="191">
        <f t="shared" si="61"/>
        <v>-120</v>
      </c>
      <c r="AD168" s="191">
        <f t="shared" si="62"/>
        <v>-123</v>
      </c>
    </row>
    <row r="169" spans="1:30" x14ac:dyDescent="0.2">
      <c r="A169" s="126">
        <f t="shared" si="58"/>
        <v>-100</v>
      </c>
      <c r="B169" s="181">
        <f t="shared" si="42"/>
        <v>-2540</v>
      </c>
      <c r="C169" s="229" t="str">
        <f t="shared" si="43"/>
        <v/>
      </c>
      <c r="D169" s="126" t="str">
        <f t="shared" si="44"/>
        <v/>
      </c>
      <c r="E169" s="229" t="str">
        <f t="shared" si="45"/>
        <v/>
      </c>
      <c r="F169" s="126" t="str">
        <f t="shared" si="46"/>
        <v/>
      </c>
      <c r="G169" s="124" t="str">
        <f t="shared" si="47"/>
        <v/>
      </c>
      <c r="H169" s="125" t="str">
        <f t="shared" si="48"/>
        <v/>
      </c>
      <c r="I169" s="125" t="str">
        <f t="shared" si="49"/>
        <v/>
      </c>
      <c r="J169" s="125" t="str">
        <f t="shared" si="50"/>
        <v/>
      </c>
      <c r="K169" s="124" t="str">
        <f t="shared" si="51"/>
        <v/>
      </c>
      <c r="L169" s="124" t="str">
        <f t="shared" si="52"/>
        <v/>
      </c>
      <c r="M169" s="124" t="str">
        <f t="shared" si="53"/>
        <v/>
      </c>
      <c r="N169" s="124" t="str">
        <f t="shared" si="54"/>
        <v/>
      </c>
      <c r="O169" s="124" t="str">
        <f t="shared" si="55"/>
        <v/>
      </c>
      <c r="P169" s="124" t="str">
        <f t="shared" si="56"/>
        <v xml:space="preserve"> </v>
      </c>
      <c r="Q169" s="124" t="str">
        <f t="shared" si="57"/>
        <v/>
      </c>
      <c r="AA169" s="189">
        <f t="shared" si="59"/>
        <v>-1</v>
      </c>
      <c r="AB169" s="188">
        <f t="shared" si="60"/>
        <v>122</v>
      </c>
      <c r="AC169" s="191">
        <f t="shared" si="61"/>
        <v>-121</v>
      </c>
      <c r="AD169" s="191">
        <f t="shared" si="62"/>
        <v>-124</v>
      </c>
    </row>
    <row r="170" spans="1:30" x14ac:dyDescent="0.2">
      <c r="A170" s="126">
        <f t="shared" si="58"/>
        <v>-101</v>
      </c>
      <c r="B170" s="181">
        <f t="shared" si="42"/>
        <v>-2565.3999999999996</v>
      </c>
      <c r="C170" s="229" t="str">
        <f t="shared" si="43"/>
        <v/>
      </c>
      <c r="D170" s="126" t="str">
        <f t="shared" si="44"/>
        <v/>
      </c>
      <c r="E170" s="229" t="str">
        <f t="shared" si="45"/>
        <v/>
      </c>
      <c r="F170" s="126" t="str">
        <f t="shared" si="46"/>
        <v/>
      </c>
      <c r="G170" s="124" t="str">
        <f t="shared" si="47"/>
        <v/>
      </c>
      <c r="H170" s="125" t="str">
        <f t="shared" si="48"/>
        <v/>
      </c>
      <c r="I170" s="125" t="str">
        <f t="shared" si="49"/>
        <v/>
      </c>
      <c r="J170" s="125" t="str">
        <f t="shared" si="50"/>
        <v/>
      </c>
      <c r="K170" s="124" t="str">
        <f t="shared" si="51"/>
        <v/>
      </c>
      <c r="L170" s="124" t="str">
        <f t="shared" si="52"/>
        <v/>
      </c>
      <c r="M170" s="124" t="str">
        <f t="shared" si="53"/>
        <v/>
      </c>
      <c r="N170" s="124" t="str">
        <f t="shared" si="54"/>
        <v/>
      </c>
      <c r="O170" s="124" t="str">
        <f t="shared" si="55"/>
        <v/>
      </c>
      <c r="P170" s="124" t="str">
        <f t="shared" si="56"/>
        <v xml:space="preserve"> </v>
      </c>
      <c r="Q170" s="124" t="str">
        <f t="shared" si="57"/>
        <v/>
      </c>
      <c r="AA170" s="189">
        <f t="shared" si="59"/>
        <v>-1</v>
      </c>
      <c r="AB170" s="188">
        <f t="shared" si="60"/>
        <v>123</v>
      </c>
      <c r="AC170" s="191">
        <f t="shared" si="61"/>
        <v>-122</v>
      </c>
      <c r="AD170" s="191">
        <f t="shared" si="62"/>
        <v>-125</v>
      </c>
    </row>
    <row r="171" spans="1:30" x14ac:dyDescent="0.2">
      <c r="A171" s="126">
        <f t="shared" si="58"/>
        <v>-102</v>
      </c>
      <c r="B171" s="181">
        <f t="shared" si="42"/>
        <v>-2590.7999999999997</v>
      </c>
      <c r="C171" s="229" t="str">
        <f t="shared" si="43"/>
        <v/>
      </c>
      <c r="D171" s="126" t="str">
        <f t="shared" si="44"/>
        <v/>
      </c>
      <c r="E171" s="229" t="str">
        <f t="shared" si="45"/>
        <v/>
      </c>
      <c r="F171" s="126" t="str">
        <f t="shared" si="46"/>
        <v/>
      </c>
      <c r="G171" s="124" t="str">
        <f t="shared" si="47"/>
        <v/>
      </c>
      <c r="H171" s="125" t="str">
        <f t="shared" si="48"/>
        <v/>
      </c>
      <c r="I171" s="125" t="str">
        <f t="shared" si="49"/>
        <v/>
      </c>
      <c r="J171" s="125" t="str">
        <f t="shared" si="50"/>
        <v/>
      </c>
      <c r="K171" s="124" t="str">
        <f t="shared" si="51"/>
        <v/>
      </c>
      <c r="L171" s="124" t="str">
        <f t="shared" si="52"/>
        <v/>
      </c>
      <c r="M171" s="124" t="str">
        <f t="shared" si="53"/>
        <v/>
      </c>
      <c r="N171" s="124" t="str">
        <f t="shared" si="54"/>
        <v/>
      </c>
      <c r="O171" s="124" t="str">
        <f t="shared" si="55"/>
        <v/>
      </c>
      <c r="P171" s="124" t="str">
        <f t="shared" si="56"/>
        <v xml:space="preserve"> </v>
      </c>
      <c r="Q171" s="124" t="str">
        <f t="shared" si="57"/>
        <v/>
      </c>
      <c r="AA171" s="189">
        <f t="shared" si="59"/>
        <v>-1</v>
      </c>
      <c r="AB171" s="188">
        <f t="shared" si="60"/>
        <v>124</v>
      </c>
      <c r="AC171" s="191">
        <f t="shared" si="61"/>
        <v>-123</v>
      </c>
      <c r="AD171" s="191">
        <f t="shared" si="62"/>
        <v>-126</v>
      </c>
    </row>
    <row r="172" spans="1:30" x14ac:dyDescent="0.2">
      <c r="A172" s="126">
        <f t="shared" si="58"/>
        <v>-103</v>
      </c>
      <c r="B172" s="181">
        <f t="shared" si="42"/>
        <v>-2616.1999999999998</v>
      </c>
      <c r="C172" s="229" t="str">
        <f t="shared" si="43"/>
        <v/>
      </c>
      <c r="D172" s="126" t="str">
        <f t="shared" si="44"/>
        <v/>
      </c>
      <c r="E172" s="229" t="str">
        <f t="shared" si="45"/>
        <v/>
      </c>
      <c r="F172" s="126" t="str">
        <f t="shared" si="46"/>
        <v/>
      </c>
      <c r="G172" s="124" t="str">
        <f t="shared" si="47"/>
        <v/>
      </c>
      <c r="H172" s="125" t="str">
        <f t="shared" si="48"/>
        <v/>
      </c>
      <c r="I172" s="125" t="str">
        <f t="shared" si="49"/>
        <v/>
      </c>
      <c r="J172" s="125" t="str">
        <f t="shared" si="50"/>
        <v/>
      </c>
      <c r="K172" s="124" t="str">
        <f t="shared" si="51"/>
        <v/>
      </c>
      <c r="L172" s="124" t="str">
        <f t="shared" si="52"/>
        <v/>
      </c>
      <c r="M172" s="124" t="str">
        <f t="shared" si="53"/>
        <v/>
      </c>
      <c r="N172" s="124" t="str">
        <f t="shared" si="54"/>
        <v/>
      </c>
      <c r="O172" s="124" t="str">
        <f t="shared" si="55"/>
        <v/>
      </c>
      <c r="P172" s="124" t="str">
        <f t="shared" si="56"/>
        <v xml:space="preserve"> </v>
      </c>
      <c r="Q172" s="124" t="str">
        <f t="shared" si="57"/>
        <v/>
      </c>
      <c r="AA172" s="189">
        <f t="shared" si="59"/>
        <v>-1</v>
      </c>
      <c r="AB172" s="188">
        <f t="shared" si="60"/>
        <v>125</v>
      </c>
      <c r="AC172" s="191">
        <f t="shared" si="61"/>
        <v>-124</v>
      </c>
      <c r="AD172" s="191">
        <f t="shared" si="62"/>
        <v>-127</v>
      </c>
    </row>
    <row r="173" spans="1:30" x14ac:dyDescent="0.2">
      <c r="A173" s="126">
        <f t="shared" si="58"/>
        <v>-104</v>
      </c>
      <c r="B173" s="181">
        <f t="shared" si="42"/>
        <v>-2641.6</v>
      </c>
      <c r="C173" s="229" t="str">
        <f t="shared" si="43"/>
        <v/>
      </c>
      <c r="D173" s="126" t="str">
        <f t="shared" si="44"/>
        <v/>
      </c>
      <c r="E173" s="229" t="str">
        <f t="shared" si="45"/>
        <v/>
      </c>
      <c r="F173" s="126" t="str">
        <f t="shared" si="46"/>
        <v/>
      </c>
      <c r="G173" s="124" t="str">
        <f t="shared" si="47"/>
        <v/>
      </c>
      <c r="H173" s="125" t="str">
        <f t="shared" si="48"/>
        <v/>
      </c>
      <c r="I173" s="125" t="str">
        <f t="shared" si="49"/>
        <v/>
      </c>
      <c r="J173" s="125" t="str">
        <f t="shared" si="50"/>
        <v/>
      </c>
      <c r="K173" s="124" t="str">
        <f t="shared" si="51"/>
        <v/>
      </c>
      <c r="L173" s="124" t="str">
        <f t="shared" si="52"/>
        <v/>
      </c>
      <c r="M173" s="124" t="str">
        <f t="shared" si="53"/>
        <v/>
      </c>
      <c r="N173" s="124" t="str">
        <f t="shared" si="54"/>
        <v/>
      </c>
      <c r="O173" s="124" t="str">
        <f t="shared" si="55"/>
        <v/>
      </c>
      <c r="P173" s="124" t="str">
        <f t="shared" si="56"/>
        <v xml:space="preserve"> </v>
      </c>
      <c r="Q173" s="124" t="str">
        <f t="shared" si="57"/>
        <v/>
      </c>
      <c r="AA173" s="189">
        <f t="shared" si="59"/>
        <v>-1</v>
      </c>
      <c r="AB173" s="188">
        <f t="shared" si="60"/>
        <v>126</v>
      </c>
      <c r="AC173" s="191">
        <f t="shared" si="61"/>
        <v>-125</v>
      </c>
      <c r="AD173" s="191">
        <f t="shared" si="62"/>
        <v>-128</v>
      </c>
    </row>
    <row r="174" spans="1:30" x14ac:dyDescent="0.2">
      <c r="A174" s="126">
        <f t="shared" si="58"/>
        <v>-105</v>
      </c>
      <c r="B174" s="181">
        <f t="shared" si="42"/>
        <v>-2667</v>
      </c>
      <c r="C174" s="229" t="str">
        <f t="shared" si="43"/>
        <v/>
      </c>
      <c r="D174" s="126" t="str">
        <f t="shared" si="44"/>
        <v/>
      </c>
      <c r="E174" s="229" t="str">
        <f t="shared" si="45"/>
        <v/>
      </c>
      <c r="F174" s="126" t="str">
        <f t="shared" si="46"/>
        <v/>
      </c>
      <c r="G174" s="124" t="str">
        <f t="shared" si="47"/>
        <v/>
      </c>
      <c r="H174" s="125" t="str">
        <f t="shared" si="48"/>
        <v/>
      </c>
      <c r="I174" s="125" t="str">
        <f t="shared" si="49"/>
        <v/>
      </c>
      <c r="J174" s="125" t="str">
        <f t="shared" si="50"/>
        <v/>
      </c>
      <c r="K174" s="124" t="str">
        <f t="shared" si="51"/>
        <v/>
      </c>
      <c r="L174" s="124" t="str">
        <f t="shared" si="52"/>
        <v/>
      </c>
      <c r="M174" s="124" t="str">
        <f t="shared" si="53"/>
        <v/>
      </c>
      <c r="N174" s="124" t="str">
        <f t="shared" si="54"/>
        <v/>
      </c>
      <c r="O174" s="124" t="str">
        <f t="shared" si="55"/>
        <v/>
      </c>
      <c r="P174" s="124" t="str">
        <f t="shared" si="56"/>
        <v xml:space="preserve"> </v>
      </c>
      <c r="Q174" s="124" t="str">
        <f t="shared" si="57"/>
        <v/>
      </c>
      <c r="AA174" s="189">
        <f t="shared" si="59"/>
        <v>-1</v>
      </c>
      <c r="AB174" s="188">
        <f t="shared" si="60"/>
        <v>127</v>
      </c>
      <c r="AC174" s="191">
        <f t="shared" si="61"/>
        <v>-126</v>
      </c>
      <c r="AD174" s="191">
        <f t="shared" si="62"/>
        <v>-129</v>
      </c>
    </row>
    <row r="175" spans="1:30" x14ac:dyDescent="0.2">
      <c r="A175" s="126">
        <f t="shared" si="58"/>
        <v>-106</v>
      </c>
      <c r="B175" s="181">
        <f t="shared" si="42"/>
        <v>-2692.3999999999996</v>
      </c>
      <c r="C175" s="229" t="str">
        <f t="shared" si="43"/>
        <v/>
      </c>
      <c r="D175" s="126" t="str">
        <f t="shared" si="44"/>
        <v/>
      </c>
      <c r="E175" s="229" t="str">
        <f t="shared" si="45"/>
        <v/>
      </c>
      <c r="F175" s="126" t="str">
        <f t="shared" si="46"/>
        <v/>
      </c>
      <c r="G175" s="124" t="str">
        <f t="shared" si="47"/>
        <v/>
      </c>
      <c r="H175" s="125" t="str">
        <f t="shared" si="48"/>
        <v/>
      </c>
      <c r="I175" s="125" t="str">
        <f t="shared" si="49"/>
        <v/>
      </c>
      <c r="J175" s="125" t="str">
        <f t="shared" si="50"/>
        <v/>
      </c>
      <c r="K175" s="124" t="str">
        <f t="shared" si="51"/>
        <v/>
      </c>
      <c r="L175" s="124" t="str">
        <f t="shared" si="52"/>
        <v/>
      </c>
      <c r="M175" s="124" t="str">
        <f t="shared" si="53"/>
        <v/>
      </c>
      <c r="N175" s="124" t="str">
        <f t="shared" si="54"/>
        <v/>
      </c>
      <c r="O175" s="124" t="str">
        <f t="shared" si="55"/>
        <v/>
      </c>
      <c r="P175" s="124" t="str">
        <f t="shared" si="56"/>
        <v xml:space="preserve"> </v>
      </c>
      <c r="Q175" s="124" t="str">
        <f t="shared" si="57"/>
        <v/>
      </c>
      <c r="AA175" s="189">
        <f t="shared" si="59"/>
        <v>-1</v>
      </c>
      <c r="AB175" s="188">
        <f t="shared" si="60"/>
        <v>128</v>
      </c>
      <c r="AC175" s="191">
        <f t="shared" si="61"/>
        <v>-127</v>
      </c>
      <c r="AD175" s="191">
        <f t="shared" si="62"/>
        <v>-130</v>
      </c>
    </row>
    <row r="176" spans="1:30" x14ac:dyDescent="0.2">
      <c r="A176" s="126">
        <f t="shared" si="58"/>
        <v>-107</v>
      </c>
      <c r="B176" s="181">
        <f t="shared" si="42"/>
        <v>-2717.7999999999997</v>
      </c>
      <c r="C176" s="229" t="str">
        <f t="shared" si="43"/>
        <v/>
      </c>
      <c r="D176" s="126" t="str">
        <f t="shared" si="44"/>
        <v/>
      </c>
      <c r="E176" s="229" t="str">
        <f t="shared" si="45"/>
        <v/>
      </c>
      <c r="F176" s="126" t="str">
        <f t="shared" si="46"/>
        <v/>
      </c>
      <c r="G176" s="124" t="str">
        <f t="shared" si="47"/>
        <v/>
      </c>
      <c r="H176" s="125" t="str">
        <f t="shared" si="48"/>
        <v/>
      </c>
      <c r="I176" s="125" t="str">
        <f t="shared" si="49"/>
        <v/>
      </c>
      <c r="J176" s="125" t="str">
        <f t="shared" si="50"/>
        <v/>
      </c>
      <c r="K176" s="124" t="str">
        <f t="shared" si="51"/>
        <v/>
      </c>
      <c r="L176" s="124" t="str">
        <f t="shared" si="52"/>
        <v/>
      </c>
      <c r="M176" s="124" t="str">
        <f t="shared" si="53"/>
        <v/>
      </c>
      <c r="N176" s="124" t="str">
        <f t="shared" si="54"/>
        <v/>
      </c>
      <c r="O176" s="124" t="str">
        <f t="shared" si="55"/>
        <v/>
      </c>
      <c r="P176" s="124" t="str">
        <f t="shared" si="56"/>
        <v xml:space="preserve"> </v>
      </c>
      <c r="Q176" s="124" t="str">
        <f t="shared" si="57"/>
        <v/>
      </c>
      <c r="AA176" s="189">
        <f t="shared" si="59"/>
        <v>-1</v>
      </c>
      <c r="AB176" s="188">
        <f t="shared" si="60"/>
        <v>129</v>
      </c>
      <c r="AC176" s="191">
        <f t="shared" si="61"/>
        <v>-128</v>
      </c>
      <c r="AD176" s="191">
        <f t="shared" si="62"/>
        <v>-131</v>
      </c>
    </row>
    <row r="177" spans="1:30" x14ac:dyDescent="0.2">
      <c r="A177" s="126">
        <f t="shared" si="58"/>
        <v>-108</v>
      </c>
      <c r="B177" s="181">
        <f t="shared" si="42"/>
        <v>-2743.2</v>
      </c>
      <c r="C177" s="229" t="str">
        <f t="shared" si="43"/>
        <v/>
      </c>
      <c r="D177" s="126" t="str">
        <f t="shared" si="44"/>
        <v/>
      </c>
      <c r="E177" s="229" t="str">
        <f t="shared" si="45"/>
        <v/>
      </c>
      <c r="F177" s="126" t="str">
        <f t="shared" si="46"/>
        <v/>
      </c>
      <c r="G177" s="124" t="str">
        <f t="shared" si="47"/>
        <v/>
      </c>
      <c r="H177" s="125" t="str">
        <f t="shared" si="48"/>
        <v/>
      </c>
      <c r="I177" s="125" t="str">
        <f t="shared" si="49"/>
        <v/>
      </c>
      <c r="J177" s="125" t="str">
        <f t="shared" si="50"/>
        <v/>
      </c>
      <c r="K177" s="124" t="str">
        <f t="shared" si="51"/>
        <v/>
      </c>
      <c r="L177" s="124" t="str">
        <f t="shared" si="52"/>
        <v/>
      </c>
      <c r="M177" s="124" t="str">
        <f t="shared" si="53"/>
        <v/>
      </c>
      <c r="N177" s="124" t="str">
        <f t="shared" si="54"/>
        <v/>
      </c>
      <c r="O177" s="124" t="str">
        <f t="shared" si="55"/>
        <v/>
      </c>
      <c r="P177" s="124" t="str">
        <f t="shared" si="56"/>
        <v xml:space="preserve"> </v>
      </c>
      <c r="Q177" s="124" t="str">
        <f t="shared" si="57"/>
        <v/>
      </c>
      <c r="AA177" s="189">
        <f t="shared" si="59"/>
        <v>-1</v>
      </c>
      <c r="AB177" s="188">
        <f t="shared" si="60"/>
        <v>130</v>
      </c>
      <c r="AC177" s="191">
        <f t="shared" si="61"/>
        <v>-129</v>
      </c>
      <c r="AD177" s="191">
        <f t="shared" si="62"/>
        <v>-132</v>
      </c>
    </row>
    <row r="178" spans="1:30" x14ac:dyDescent="0.2">
      <c r="A178" s="126">
        <f t="shared" si="58"/>
        <v>-109</v>
      </c>
      <c r="B178" s="181">
        <f t="shared" si="42"/>
        <v>-2768.6</v>
      </c>
      <c r="C178" s="229" t="str">
        <f t="shared" si="43"/>
        <v/>
      </c>
      <c r="D178" s="126" t="str">
        <f t="shared" si="44"/>
        <v/>
      </c>
      <c r="E178" s="229" t="str">
        <f t="shared" si="45"/>
        <v/>
      </c>
      <c r="F178" s="126" t="str">
        <f t="shared" si="46"/>
        <v/>
      </c>
      <c r="G178" s="124" t="str">
        <f t="shared" si="47"/>
        <v/>
      </c>
      <c r="H178" s="125" t="str">
        <f t="shared" si="48"/>
        <v/>
      </c>
      <c r="I178" s="125" t="str">
        <f t="shared" si="49"/>
        <v/>
      </c>
      <c r="J178" s="125" t="str">
        <f t="shared" si="50"/>
        <v/>
      </c>
      <c r="K178" s="124" t="str">
        <f t="shared" si="51"/>
        <v/>
      </c>
      <c r="L178" s="124" t="str">
        <f t="shared" si="52"/>
        <v/>
      </c>
      <c r="M178" s="124" t="str">
        <f t="shared" si="53"/>
        <v/>
      </c>
      <c r="N178" s="124" t="str">
        <f t="shared" si="54"/>
        <v/>
      </c>
      <c r="O178" s="124" t="str">
        <f t="shared" si="55"/>
        <v/>
      </c>
      <c r="P178" s="124" t="str">
        <f t="shared" si="56"/>
        <v xml:space="preserve"> </v>
      </c>
      <c r="Q178" s="124" t="str">
        <f t="shared" si="57"/>
        <v/>
      </c>
      <c r="AA178" s="189">
        <f t="shared" si="59"/>
        <v>-1</v>
      </c>
      <c r="AB178" s="188">
        <f t="shared" si="60"/>
        <v>131</v>
      </c>
      <c r="AC178" s="191">
        <f t="shared" si="61"/>
        <v>-130</v>
      </c>
      <c r="AD178" s="191">
        <f t="shared" si="62"/>
        <v>-133</v>
      </c>
    </row>
    <row r="179" spans="1:30" x14ac:dyDescent="0.2">
      <c r="A179" s="126">
        <f t="shared" si="58"/>
        <v>-110</v>
      </c>
      <c r="B179" s="181">
        <f t="shared" si="42"/>
        <v>-2794</v>
      </c>
      <c r="C179" s="229" t="str">
        <f t="shared" si="43"/>
        <v/>
      </c>
      <c r="D179" s="126" t="str">
        <f t="shared" si="44"/>
        <v/>
      </c>
      <c r="E179" s="229" t="str">
        <f t="shared" si="45"/>
        <v/>
      </c>
      <c r="F179" s="126" t="str">
        <f t="shared" si="46"/>
        <v/>
      </c>
      <c r="G179" s="124" t="str">
        <f t="shared" si="47"/>
        <v/>
      </c>
      <c r="H179" s="125" t="str">
        <f t="shared" si="48"/>
        <v/>
      </c>
      <c r="I179" s="125" t="str">
        <f t="shared" si="49"/>
        <v/>
      </c>
      <c r="J179" s="125" t="str">
        <f t="shared" si="50"/>
        <v/>
      </c>
      <c r="K179" s="124" t="str">
        <f t="shared" si="51"/>
        <v/>
      </c>
      <c r="L179" s="124" t="str">
        <f t="shared" si="52"/>
        <v/>
      </c>
      <c r="M179" s="124" t="str">
        <f t="shared" si="53"/>
        <v/>
      </c>
      <c r="N179" s="124" t="str">
        <f t="shared" si="54"/>
        <v/>
      </c>
      <c r="O179" s="124" t="str">
        <f t="shared" si="55"/>
        <v/>
      </c>
      <c r="P179" s="124" t="str">
        <f t="shared" si="56"/>
        <v xml:space="preserve"> </v>
      </c>
      <c r="Q179" s="124" t="str">
        <f t="shared" si="57"/>
        <v/>
      </c>
      <c r="AA179" s="189">
        <f t="shared" si="59"/>
        <v>-1</v>
      </c>
      <c r="AB179" s="188">
        <f t="shared" si="60"/>
        <v>132</v>
      </c>
      <c r="AC179" s="191">
        <f t="shared" si="61"/>
        <v>-131</v>
      </c>
      <c r="AD179" s="191">
        <f t="shared" si="62"/>
        <v>-134</v>
      </c>
    </row>
    <row r="180" spans="1:30" x14ac:dyDescent="0.2">
      <c r="A180" s="126">
        <f t="shared" si="58"/>
        <v>-111</v>
      </c>
      <c r="B180" s="181">
        <f t="shared" si="42"/>
        <v>-2819.3999999999996</v>
      </c>
      <c r="C180" s="229" t="str">
        <f t="shared" si="43"/>
        <v/>
      </c>
      <c r="D180" s="126" t="str">
        <f t="shared" si="44"/>
        <v/>
      </c>
      <c r="E180" s="229" t="str">
        <f t="shared" si="45"/>
        <v/>
      </c>
      <c r="F180" s="126" t="str">
        <f t="shared" si="46"/>
        <v/>
      </c>
      <c r="G180" s="124" t="str">
        <f t="shared" si="47"/>
        <v/>
      </c>
      <c r="H180" s="125" t="str">
        <f t="shared" si="48"/>
        <v/>
      </c>
      <c r="I180" s="125" t="str">
        <f t="shared" si="49"/>
        <v/>
      </c>
      <c r="J180" s="125" t="str">
        <f t="shared" si="50"/>
        <v/>
      </c>
      <c r="K180" s="124" t="str">
        <f t="shared" si="51"/>
        <v/>
      </c>
      <c r="L180" s="124" t="str">
        <f t="shared" si="52"/>
        <v/>
      </c>
      <c r="M180" s="124" t="str">
        <f t="shared" si="53"/>
        <v/>
      </c>
      <c r="N180" s="124" t="str">
        <f t="shared" si="54"/>
        <v/>
      </c>
      <c r="O180" s="124" t="str">
        <f t="shared" si="55"/>
        <v/>
      </c>
      <c r="P180" s="124" t="str">
        <f t="shared" si="56"/>
        <v xml:space="preserve"> </v>
      </c>
      <c r="Q180" s="124" t="str">
        <f t="shared" si="57"/>
        <v/>
      </c>
      <c r="AA180" s="189">
        <f t="shared" si="59"/>
        <v>-1</v>
      </c>
      <c r="AB180" s="188">
        <f t="shared" si="60"/>
        <v>133</v>
      </c>
      <c r="AC180" s="191">
        <f t="shared" si="61"/>
        <v>-132</v>
      </c>
      <c r="AD180" s="191">
        <f t="shared" si="62"/>
        <v>-135</v>
      </c>
    </row>
    <row r="181" spans="1:30" x14ac:dyDescent="0.2">
      <c r="A181" s="126">
        <f t="shared" si="58"/>
        <v>-112</v>
      </c>
      <c r="B181" s="181">
        <f t="shared" si="42"/>
        <v>-2844.7999999999997</v>
      </c>
      <c r="C181" s="229" t="str">
        <f t="shared" si="43"/>
        <v/>
      </c>
      <c r="D181" s="126" t="str">
        <f t="shared" si="44"/>
        <v/>
      </c>
      <c r="E181" s="229" t="str">
        <f t="shared" si="45"/>
        <v/>
      </c>
      <c r="F181" s="126" t="str">
        <f t="shared" si="46"/>
        <v/>
      </c>
      <c r="G181" s="124" t="str">
        <f t="shared" si="47"/>
        <v/>
      </c>
      <c r="H181" s="125" t="str">
        <f t="shared" si="48"/>
        <v/>
      </c>
      <c r="I181" s="125" t="str">
        <f t="shared" si="49"/>
        <v/>
      </c>
      <c r="J181" s="125" t="str">
        <f t="shared" si="50"/>
        <v/>
      </c>
      <c r="K181" s="124" t="str">
        <f t="shared" si="51"/>
        <v/>
      </c>
      <c r="L181" s="124" t="str">
        <f t="shared" si="52"/>
        <v/>
      </c>
      <c r="M181" s="124" t="str">
        <f t="shared" si="53"/>
        <v/>
      </c>
      <c r="N181" s="124" t="str">
        <f t="shared" si="54"/>
        <v/>
      </c>
      <c r="O181" s="124" t="str">
        <f t="shared" si="55"/>
        <v/>
      </c>
      <c r="P181" s="124" t="str">
        <f t="shared" si="56"/>
        <v xml:space="preserve"> </v>
      </c>
      <c r="Q181" s="124" t="str">
        <f t="shared" si="57"/>
        <v/>
      </c>
      <c r="AA181" s="189">
        <f t="shared" si="59"/>
        <v>-1</v>
      </c>
      <c r="AB181" s="188">
        <f t="shared" si="60"/>
        <v>134</v>
      </c>
      <c r="AC181" s="191">
        <f t="shared" si="61"/>
        <v>-133</v>
      </c>
      <c r="AD181" s="191">
        <f t="shared" si="62"/>
        <v>-136</v>
      </c>
    </row>
    <row r="182" spans="1:30" x14ac:dyDescent="0.2">
      <c r="A182" s="126">
        <f t="shared" si="58"/>
        <v>-113</v>
      </c>
      <c r="B182" s="181">
        <f t="shared" si="42"/>
        <v>-2870.2</v>
      </c>
      <c r="C182" s="229" t="str">
        <f t="shared" si="43"/>
        <v/>
      </c>
      <c r="D182" s="126" t="str">
        <f t="shared" si="44"/>
        <v/>
      </c>
      <c r="E182" s="229" t="str">
        <f t="shared" si="45"/>
        <v/>
      </c>
      <c r="F182" s="126" t="str">
        <f t="shared" si="46"/>
        <v/>
      </c>
      <c r="G182" s="124" t="str">
        <f t="shared" si="47"/>
        <v/>
      </c>
      <c r="H182" s="125" t="str">
        <f t="shared" si="48"/>
        <v/>
      </c>
      <c r="I182" s="125" t="str">
        <f t="shared" si="49"/>
        <v/>
      </c>
      <c r="J182" s="125" t="str">
        <f t="shared" si="50"/>
        <v/>
      </c>
      <c r="K182" s="124" t="str">
        <f t="shared" si="51"/>
        <v/>
      </c>
      <c r="L182" s="124" t="str">
        <f t="shared" si="52"/>
        <v/>
      </c>
      <c r="M182" s="124" t="str">
        <f t="shared" si="53"/>
        <v/>
      </c>
      <c r="N182" s="124" t="str">
        <f t="shared" si="54"/>
        <v/>
      </c>
      <c r="O182" s="124" t="str">
        <f t="shared" si="55"/>
        <v/>
      </c>
      <c r="P182" s="124" t="str">
        <f t="shared" si="56"/>
        <v xml:space="preserve"> </v>
      </c>
      <c r="Q182" s="124" t="str">
        <f t="shared" si="57"/>
        <v/>
      </c>
      <c r="AA182" s="189">
        <f t="shared" si="59"/>
        <v>-1</v>
      </c>
      <c r="AB182" s="188">
        <f t="shared" si="60"/>
        <v>135</v>
      </c>
      <c r="AC182" s="191">
        <f t="shared" si="61"/>
        <v>-134</v>
      </c>
      <c r="AD182" s="191">
        <f t="shared" si="62"/>
        <v>-137</v>
      </c>
    </row>
    <row r="183" spans="1:30" x14ac:dyDescent="0.2">
      <c r="A183" s="126">
        <f t="shared" si="58"/>
        <v>-114</v>
      </c>
      <c r="B183" s="181">
        <f t="shared" si="42"/>
        <v>-2895.6</v>
      </c>
      <c r="C183" s="229" t="str">
        <f t="shared" si="43"/>
        <v/>
      </c>
      <c r="D183" s="126" t="str">
        <f t="shared" si="44"/>
        <v/>
      </c>
      <c r="E183" s="229" t="str">
        <f t="shared" si="45"/>
        <v/>
      </c>
      <c r="F183" s="126" t="str">
        <f t="shared" si="46"/>
        <v/>
      </c>
      <c r="G183" s="124" t="str">
        <f t="shared" si="47"/>
        <v/>
      </c>
      <c r="H183" s="125" t="str">
        <f t="shared" si="48"/>
        <v/>
      </c>
      <c r="I183" s="125" t="str">
        <f t="shared" si="49"/>
        <v/>
      </c>
      <c r="J183" s="125" t="str">
        <f t="shared" si="50"/>
        <v/>
      </c>
      <c r="K183" s="124" t="str">
        <f t="shared" si="51"/>
        <v/>
      </c>
      <c r="L183" s="124" t="str">
        <f t="shared" si="52"/>
        <v/>
      </c>
      <c r="M183" s="124" t="str">
        <f t="shared" si="53"/>
        <v/>
      </c>
      <c r="N183" s="124" t="str">
        <f t="shared" si="54"/>
        <v/>
      </c>
      <c r="O183" s="124" t="str">
        <f t="shared" si="55"/>
        <v/>
      </c>
      <c r="P183" s="124" t="str">
        <f t="shared" si="56"/>
        <v xml:space="preserve"> </v>
      </c>
      <c r="Q183" s="124" t="str">
        <f t="shared" si="57"/>
        <v/>
      </c>
      <c r="AA183" s="189">
        <f t="shared" si="59"/>
        <v>-1</v>
      </c>
      <c r="AB183" s="188">
        <f t="shared" si="60"/>
        <v>136</v>
      </c>
      <c r="AC183" s="191">
        <f t="shared" si="61"/>
        <v>-135</v>
      </c>
      <c r="AD183" s="191">
        <f t="shared" si="62"/>
        <v>-138</v>
      </c>
    </row>
    <row r="184" spans="1:30" x14ac:dyDescent="0.2">
      <c r="A184" s="126">
        <f t="shared" si="58"/>
        <v>-115</v>
      </c>
      <c r="B184" s="181">
        <f t="shared" si="42"/>
        <v>-2921</v>
      </c>
      <c r="C184" s="229" t="str">
        <f t="shared" si="43"/>
        <v/>
      </c>
      <c r="D184" s="126" t="str">
        <f t="shared" si="44"/>
        <v/>
      </c>
      <c r="E184" s="229" t="str">
        <f t="shared" si="45"/>
        <v/>
      </c>
      <c r="F184" s="126" t="str">
        <f t="shared" si="46"/>
        <v/>
      </c>
      <c r="G184" s="124" t="str">
        <f t="shared" si="47"/>
        <v/>
      </c>
      <c r="H184" s="125" t="str">
        <f t="shared" si="48"/>
        <v/>
      </c>
      <c r="I184" s="125" t="str">
        <f t="shared" si="49"/>
        <v/>
      </c>
      <c r="J184" s="125" t="str">
        <f t="shared" si="50"/>
        <v/>
      </c>
      <c r="K184" s="124" t="str">
        <f t="shared" si="51"/>
        <v/>
      </c>
      <c r="L184" s="124" t="str">
        <f t="shared" si="52"/>
        <v/>
      </c>
      <c r="M184" s="124" t="str">
        <f t="shared" si="53"/>
        <v/>
      </c>
      <c r="N184" s="124" t="str">
        <f t="shared" si="54"/>
        <v/>
      </c>
      <c r="O184" s="124" t="str">
        <f t="shared" si="55"/>
        <v/>
      </c>
      <c r="P184" s="124" t="str">
        <f t="shared" si="56"/>
        <v xml:space="preserve"> </v>
      </c>
      <c r="Q184" s="124" t="str">
        <f t="shared" si="57"/>
        <v/>
      </c>
      <c r="AA184" s="189">
        <f t="shared" si="59"/>
        <v>-1</v>
      </c>
      <c r="AB184" s="188">
        <f t="shared" si="60"/>
        <v>137</v>
      </c>
      <c r="AC184" s="191">
        <f t="shared" si="61"/>
        <v>-136</v>
      </c>
      <c r="AD184" s="191">
        <f t="shared" si="62"/>
        <v>-139</v>
      </c>
    </row>
    <row r="185" spans="1:30" x14ac:dyDescent="0.2">
      <c r="A185" s="126">
        <f t="shared" si="58"/>
        <v>-116</v>
      </c>
      <c r="B185" s="181">
        <f t="shared" si="42"/>
        <v>-2946.3999999999996</v>
      </c>
      <c r="C185" s="229" t="str">
        <f t="shared" si="43"/>
        <v/>
      </c>
      <c r="D185" s="126" t="str">
        <f t="shared" si="44"/>
        <v/>
      </c>
      <c r="E185" s="229" t="str">
        <f t="shared" si="45"/>
        <v/>
      </c>
      <c r="F185" s="126" t="str">
        <f t="shared" si="46"/>
        <v/>
      </c>
      <c r="G185" s="124" t="str">
        <f t="shared" si="47"/>
        <v/>
      </c>
      <c r="H185" s="125" t="str">
        <f t="shared" si="48"/>
        <v/>
      </c>
      <c r="I185" s="125" t="str">
        <f t="shared" si="49"/>
        <v/>
      </c>
      <c r="J185" s="125" t="str">
        <f t="shared" si="50"/>
        <v/>
      </c>
      <c r="K185" s="124" t="str">
        <f t="shared" si="51"/>
        <v/>
      </c>
      <c r="L185" s="124" t="str">
        <f t="shared" si="52"/>
        <v/>
      </c>
      <c r="M185" s="124" t="str">
        <f t="shared" si="53"/>
        <v/>
      </c>
      <c r="N185" s="124" t="str">
        <f t="shared" si="54"/>
        <v/>
      </c>
      <c r="O185" s="124" t="str">
        <f t="shared" si="55"/>
        <v/>
      </c>
      <c r="P185" s="124" t="str">
        <f t="shared" si="56"/>
        <v xml:space="preserve"> </v>
      </c>
      <c r="Q185" s="124" t="str">
        <f t="shared" si="57"/>
        <v/>
      </c>
      <c r="AA185" s="189">
        <f t="shared" si="59"/>
        <v>-1</v>
      </c>
      <c r="AB185" s="188">
        <f t="shared" si="60"/>
        <v>138</v>
      </c>
      <c r="AC185" s="191">
        <f t="shared" si="61"/>
        <v>-137</v>
      </c>
      <c r="AD185" s="191">
        <f t="shared" si="62"/>
        <v>-140</v>
      </c>
    </row>
    <row r="186" spans="1:30" x14ac:dyDescent="0.2">
      <c r="A186" s="126">
        <f t="shared" si="58"/>
        <v>-117</v>
      </c>
      <c r="B186" s="181">
        <f t="shared" si="42"/>
        <v>-2971.7999999999997</v>
      </c>
      <c r="C186" s="229" t="str">
        <f t="shared" si="43"/>
        <v/>
      </c>
      <c r="D186" s="126" t="str">
        <f t="shared" si="44"/>
        <v/>
      </c>
      <c r="E186" s="229" t="str">
        <f t="shared" si="45"/>
        <v/>
      </c>
      <c r="F186" s="126" t="str">
        <f t="shared" si="46"/>
        <v/>
      </c>
      <c r="G186" s="124" t="str">
        <f t="shared" si="47"/>
        <v/>
      </c>
      <c r="H186" s="125" t="str">
        <f t="shared" si="48"/>
        <v/>
      </c>
      <c r="I186" s="125" t="str">
        <f t="shared" si="49"/>
        <v/>
      </c>
      <c r="J186" s="125" t="str">
        <f t="shared" si="50"/>
        <v/>
      </c>
      <c r="K186" s="124" t="str">
        <f t="shared" si="51"/>
        <v/>
      </c>
      <c r="L186" s="124" t="str">
        <f t="shared" si="52"/>
        <v/>
      </c>
      <c r="M186" s="124" t="str">
        <f t="shared" si="53"/>
        <v/>
      </c>
      <c r="N186" s="124" t="str">
        <f t="shared" si="54"/>
        <v/>
      </c>
      <c r="O186" s="124" t="str">
        <f t="shared" si="55"/>
        <v/>
      </c>
      <c r="P186" s="124" t="str">
        <f t="shared" si="56"/>
        <v xml:space="preserve"> </v>
      </c>
      <c r="Q186" s="124" t="str">
        <f t="shared" si="57"/>
        <v/>
      </c>
      <c r="AA186" s="189">
        <f t="shared" si="59"/>
        <v>-1</v>
      </c>
      <c r="AB186" s="188">
        <f t="shared" si="60"/>
        <v>139</v>
      </c>
      <c r="AC186" s="191">
        <f t="shared" si="61"/>
        <v>-138</v>
      </c>
      <c r="AD186" s="191">
        <f t="shared" si="62"/>
        <v>-141</v>
      </c>
    </row>
    <row r="187" spans="1:30" x14ac:dyDescent="0.2">
      <c r="A187" s="126">
        <f t="shared" si="58"/>
        <v>-118</v>
      </c>
      <c r="B187" s="181">
        <f t="shared" si="42"/>
        <v>-2997.2</v>
      </c>
      <c r="C187" s="229" t="str">
        <f t="shared" si="43"/>
        <v/>
      </c>
      <c r="D187" s="126" t="str">
        <f t="shared" si="44"/>
        <v/>
      </c>
      <c r="E187" s="229" t="str">
        <f t="shared" si="45"/>
        <v/>
      </c>
      <c r="F187" s="126" t="str">
        <f t="shared" si="46"/>
        <v/>
      </c>
      <c r="G187" s="124" t="str">
        <f t="shared" si="47"/>
        <v/>
      </c>
      <c r="H187" s="125" t="str">
        <f t="shared" si="48"/>
        <v/>
      </c>
      <c r="I187" s="125" t="str">
        <f t="shared" si="49"/>
        <v/>
      </c>
      <c r="J187" s="125" t="str">
        <f t="shared" si="50"/>
        <v/>
      </c>
      <c r="K187" s="124" t="str">
        <f t="shared" si="51"/>
        <v/>
      </c>
      <c r="L187" s="124" t="str">
        <f t="shared" si="52"/>
        <v/>
      </c>
      <c r="M187" s="124" t="str">
        <f t="shared" si="53"/>
        <v/>
      </c>
      <c r="N187" s="124" t="str">
        <f t="shared" si="54"/>
        <v/>
      </c>
      <c r="O187" s="124" t="str">
        <f t="shared" si="55"/>
        <v/>
      </c>
      <c r="P187" s="124" t="str">
        <f t="shared" si="56"/>
        <v xml:space="preserve"> </v>
      </c>
      <c r="Q187" s="124" t="str">
        <f t="shared" si="57"/>
        <v/>
      </c>
      <c r="AA187" s="189">
        <f t="shared" si="59"/>
        <v>-1</v>
      </c>
      <c r="AB187" s="188">
        <f t="shared" si="60"/>
        <v>140</v>
      </c>
      <c r="AC187" s="191">
        <f t="shared" si="61"/>
        <v>-139</v>
      </c>
      <c r="AD187" s="191">
        <f t="shared" si="62"/>
        <v>-142</v>
      </c>
    </row>
    <row r="188" spans="1:30" x14ac:dyDescent="0.2">
      <c r="A188" s="126">
        <f t="shared" si="58"/>
        <v>-119</v>
      </c>
      <c r="B188" s="181">
        <f t="shared" si="42"/>
        <v>-3022.6</v>
      </c>
      <c r="C188" s="229" t="str">
        <f t="shared" si="43"/>
        <v/>
      </c>
      <c r="D188" s="126" t="str">
        <f t="shared" si="44"/>
        <v/>
      </c>
      <c r="E188" s="229" t="str">
        <f t="shared" si="45"/>
        <v/>
      </c>
      <c r="F188" s="126" t="str">
        <f t="shared" si="46"/>
        <v/>
      </c>
      <c r="G188" s="124" t="str">
        <f t="shared" si="47"/>
        <v/>
      </c>
      <c r="H188" s="125" t="str">
        <f t="shared" si="48"/>
        <v/>
      </c>
      <c r="I188" s="125" t="str">
        <f t="shared" si="49"/>
        <v/>
      </c>
      <c r="J188" s="125" t="str">
        <f t="shared" si="50"/>
        <v/>
      </c>
      <c r="K188" s="124" t="str">
        <f t="shared" si="51"/>
        <v/>
      </c>
      <c r="L188" s="124" t="str">
        <f t="shared" si="52"/>
        <v/>
      </c>
      <c r="M188" s="124" t="str">
        <f t="shared" si="53"/>
        <v/>
      </c>
      <c r="N188" s="124" t="str">
        <f t="shared" si="54"/>
        <v/>
      </c>
      <c r="O188" s="124" t="str">
        <f t="shared" si="55"/>
        <v/>
      </c>
      <c r="P188" s="124" t="str">
        <f t="shared" si="56"/>
        <v xml:space="preserve"> </v>
      </c>
      <c r="Q188" s="124" t="str">
        <f t="shared" si="57"/>
        <v/>
      </c>
      <c r="AA188" s="189">
        <f t="shared" si="59"/>
        <v>-1</v>
      </c>
      <c r="AB188" s="188">
        <f t="shared" si="60"/>
        <v>141</v>
      </c>
      <c r="AC188" s="191">
        <f t="shared" si="61"/>
        <v>-140</v>
      </c>
      <c r="AD188" s="191">
        <f t="shared" si="62"/>
        <v>-143</v>
      </c>
    </row>
    <row r="189" spans="1:30" x14ac:dyDescent="0.2">
      <c r="A189" s="126">
        <f t="shared" si="58"/>
        <v>-120</v>
      </c>
      <c r="B189" s="181">
        <f t="shared" si="42"/>
        <v>-3048</v>
      </c>
      <c r="C189" s="229" t="str">
        <f t="shared" si="43"/>
        <v/>
      </c>
      <c r="D189" s="126" t="str">
        <f t="shared" si="44"/>
        <v/>
      </c>
      <c r="E189" s="229" t="str">
        <f t="shared" si="45"/>
        <v/>
      </c>
      <c r="F189" s="126" t="str">
        <f t="shared" si="46"/>
        <v/>
      </c>
      <c r="G189" s="124" t="str">
        <f t="shared" si="47"/>
        <v/>
      </c>
      <c r="H189" s="125" t="str">
        <f t="shared" si="48"/>
        <v/>
      </c>
      <c r="I189" s="125" t="str">
        <f t="shared" si="49"/>
        <v/>
      </c>
      <c r="J189" s="125" t="str">
        <f t="shared" si="50"/>
        <v/>
      </c>
      <c r="K189" s="124" t="str">
        <f t="shared" si="51"/>
        <v/>
      </c>
      <c r="L189" s="124" t="str">
        <f t="shared" si="52"/>
        <v/>
      </c>
      <c r="M189" s="124" t="str">
        <f t="shared" si="53"/>
        <v/>
      </c>
      <c r="N189" s="124" t="str">
        <f t="shared" si="54"/>
        <v/>
      </c>
      <c r="O189" s="124" t="str">
        <f t="shared" si="55"/>
        <v/>
      </c>
      <c r="P189" s="124" t="str">
        <f t="shared" si="56"/>
        <v xml:space="preserve"> </v>
      </c>
      <c r="Q189" s="124" t="str">
        <f t="shared" si="57"/>
        <v/>
      </c>
      <c r="AA189" s="189">
        <f t="shared" si="59"/>
        <v>-1</v>
      </c>
      <c r="AB189" s="188">
        <f t="shared" si="60"/>
        <v>142</v>
      </c>
      <c r="AC189" s="191">
        <f t="shared" si="61"/>
        <v>-141</v>
      </c>
      <c r="AD189" s="191">
        <f t="shared" si="62"/>
        <v>-144</v>
      </c>
    </row>
    <row r="190" spans="1:30" x14ac:dyDescent="0.2">
      <c r="A190" s="126">
        <f t="shared" si="58"/>
        <v>-121</v>
      </c>
      <c r="B190" s="181">
        <f t="shared" si="42"/>
        <v>-3073.3999999999996</v>
      </c>
      <c r="C190" s="229" t="str">
        <f t="shared" si="43"/>
        <v/>
      </c>
      <c r="D190" s="126" t="str">
        <f t="shared" si="44"/>
        <v/>
      </c>
      <c r="E190" s="229" t="str">
        <f t="shared" si="45"/>
        <v/>
      </c>
      <c r="F190" s="126" t="str">
        <f t="shared" si="46"/>
        <v/>
      </c>
      <c r="G190" s="124" t="str">
        <f t="shared" si="47"/>
        <v/>
      </c>
      <c r="H190" s="125" t="str">
        <f t="shared" si="48"/>
        <v/>
      </c>
      <c r="I190" s="125" t="str">
        <f t="shared" si="49"/>
        <v/>
      </c>
      <c r="J190" s="125" t="str">
        <f t="shared" si="50"/>
        <v/>
      </c>
      <c r="K190" s="124" t="str">
        <f t="shared" si="51"/>
        <v/>
      </c>
      <c r="L190" s="124" t="str">
        <f t="shared" si="52"/>
        <v/>
      </c>
      <c r="M190" s="124" t="str">
        <f t="shared" si="53"/>
        <v/>
      </c>
      <c r="N190" s="124" t="str">
        <f t="shared" si="54"/>
        <v/>
      </c>
      <c r="O190" s="124" t="str">
        <f t="shared" si="55"/>
        <v/>
      </c>
      <c r="P190" s="124" t="str">
        <f t="shared" si="56"/>
        <v xml:space="preserve"> </v>
      </c>
      <c r="Q190" s="124" t="str">
        <f t="shared" si="57"/>
        <v/>
      </c>
      <c r="AA190" s="189">
        <f t="shared" si="59"/>
        <v>-1</v>
      </c>
      <c r="AB190" s="188">
        <f t="shared" si="60"/>
        <v>143</v>
      </c>
      <c r="AC190" s="191">
        <f t="shared" si="61"/>
        <v>-142</v>
      </c>
      <c r="AD190" s="191">
        <f t="shared" si="62"/>
        <v>-145</v>
      </c>
    </row>
    <row r="191" spans="1:30" x14ac:dyDescent="0.2">
      <c r="A191" s="126">
        <f t="shared" si="58"/>
        <v>-122</v>
      </c>
      <c r="B191" s="181">
        <f t="shared" si="42"/>
        <v>-3098.7999999999997</v>
      </c>
      <c r="C191" s="229" t="str">
        <f t="shared" si="43"/>
        <v/>
      </c>
      <c r="D191" s="126" t="str">
        <f t="shared" si="44"/>
        <v/>
      </c>
      <c r="E191" s="229" t="str">
        <f t="shared" si="45"/>
        <v/>
      </c>
      <c r="F191" s="126" t="str">
        <f t="shared" si="46"/>
        <v/>
      </c>
      <c r="G191" s="124" t="str">
        <f t="shared" si="47"/>
        <v/>
      </c>
      <c r="H191" s="125" t="str">
        <f t="shared" si="48"/>
        <v/>
      </c>
      <c r="I191" s="125" t="str">
        <f t="shared" si="49"/>
        <v/>
      </c>
      <c r="J191" s="125" t="str">
        <f t="shared" si="50"/>
        <v/>
      </c>
      <c r="K191" s="124" t="str">
        <f t="shared" si="51"/>
        <v/>
      </c>
      <c r="L191" s="124" t="str">
        <f t="shared" si="52"/>
        <v/>
      </c>
      <c r="M191" s="124" t="str">
        <f t="shared" si="53"/>
        <v/>
      </c>
      <c r="N191" s="124" t="str">
        <f t="shared" si="54"/>
        <v/>
      </c>
      <c r="O191" s="124" t="str">
        <f t="shared" si="55"/>
        <v/>
      </c>
      <c r="P191" s="124" t="str">
        <f t="shared" si="56"/>
        <v xml:space="preserve"> </v>
      </c>
      <c r="Q191" s="124" t="str">
        <f t="shared" si="57"/>
        <v/>
      </c>
      <c r="AA191" s="189">
        <f t="shared" si="59"/>
        <v>-1</v>
      </c>
      <c r="AB191" s="188">
        <f t="shared" si="60"/>
        <v>144</v>
      </c>
      <c r="AC191" s="191">
        <f t="shared" si="61"/>
        <v>-143</v>
      </c>
      <c r="AD191" s="191">
        <f t="shared" si="62"/>
        <v>-146</v>
      </c>
    </row>
    <row r="192" spans="1:30" x14ac:dyDescent="0.2">
      <c r="A192" s="126">
        <f t="shared" si="58"/>
        <v>-123</v>
      </c>
      <c r="B192" s="181">
        <f t="shared" si="42"/>
        <v>-3124.2</v>
      </c>
      <c r="C192" s="229" t="str">
        <f t="shared" si="43"/>
        <v/>
      </c>
      <c r="D192" s="126" t="str">
        <f t="shared" si="44"/>
        <v/>
      </c>
      <c r="E192" s="229" t="str">
        <f t="shared" si="45"/>
        <v/>
      </c>
      <c r="F192" s="126" t="str">
        <f t="shared" si="46"/>
        <v/>
      </c>
      <c r="G192" s="124" t="str">
        <f t="shared" si="47"/>
        <v/>
      </c>
      <c r="H192" s="125" t="str">
        <f t="shared" si="48"/>
        <v/>
      </c>
      <c r="I192" s="125" t="str">
        <f t="shared" si="49"/>
        <v/>
      </c>
      <c r="J192" s="125" t="str">
        <f t="shared" si="50"/>
        <v/>
      </c>
      <c r="K192" s="124" t="str">
        <f t="shared" si="51"/>
        <v/>
      </c>
      <c r="L192" s="124" t="str">
        <f t="shared" si="52"/>
        <v/>
      </c>
      <c r="M192" s="124" t="str">
        <f t="shared" si="53"/>
        <v/>
      </c>
      <c r="N192" s="124" t="str">
        <f t="shared" si="54"/>
        <v/>
      </c>
      <c r="O192" s="124" t="str">
        <f t="shared" si="55"/>
        <v/>
      </c>
      <c r="P192" s="124" t="str">
        <f t="shared" si="56"/>
        <v xml:space="preserve"> </v>
      </c>
      <c r="Q192" s="124" t="str">
        <f t="shared" si="57"/>
        <v/>
      </c>
      <c r="AA192" s="189">
        <f t="shared" si="59"/>
        <v>-1</v>
      </c>
      <c r="AB192" s="188">
        <f t="shared" si="60"/>
        <v>145</v>
      </c>
      <c r="AC192" s="191">
        <f t="shared" si="61"/>
        <v>-144</v>
      </c>
      <c r="AD192" s="191">
        <f t="shared" si="62"/>
        <v>-147</v>
      </c>
    </row>
    <row r="193" spans="1:30" x14ac:dyDescent="0.2">
      <c r="A193" s="126">
        <f t="shared" si="58"/>
        <v>-124</v>
      </c>
      <c r="B193" s="181">
        <f t="shared" si="42"/>
        <v>-3149.6</v>
      </c>
      <c r="C193" s="229" t="str">
        <f t="shared" si="43"/>
        <v/>
      </c>
      <c r="D193" s="126" t="str">
        <f t="shared" si="44"/>
        <v/>
      </c>
      <c r="E193" s="229" t="str">
        <f t="shared" si="45"/>
        <v/>
      </c>
      <c r="F193" s="126" t="str">
        <f t="shared" si="46"/>
        <v/>
      </c>
      <c r="G193" s="124" t="str">
        <f t="shared" si="47"/>
        <v/>
      </c>
      <c r="H193" s="125" t="str">
        <f t="shared" si="48"/>
        <v/>
      </c>
      <c r="I193" s="125" t="str">
        <f t="shared" si="49"/>
        <v/>
      </c>
      <c r="J193" s="125" t="str">
        <f t="shared" si="50"/>
        <v/>
      </c>
      <c r="K193" s="124" t="str">
        <f t="shared" si="51"/>
        <v/>
      </c>
      <c r="L193" s="124" t="str">
        <f t="shared" si="52"/>
        <v/>
      </c>
      <c r="M193" s="124" t="str">
        <f t="shared" si="53"/>
        <v/>
      </c>
      <c r="N193" s="124" t="str">
        <f t="shared" si="54"/>
        <v/>
      </c>
      <c r="O193" s="124" t="str">
        <f t="shared" si="55"/>
        <v/>
      </c>
      <c r="P193" s="124" t="str">
        <f t="shared" si="56"/>
        <v xml:space="preserve"> </v>
      </c>
      <c r="Q193" s="124" t="str">
        <f t="shared" si="57"/>
        <v/>
      </c>
      <c r="AA193" s="189">
        <f t="shared" si="59"/>
        <v>-1</v>
      </c>
      <c r="AB193" s="188">
        <f t="shared" si="60"/>
        <v>146</v>
      </c>
      <c r="AC193" s="191">
        <f t="shared" si="61"/>
        <v>-145</v>
      </c>
      <c r="AD193" s="191">
        <f t="shared" si="62"/>
        <v>-148</v>
      </c>
    </row>
    <row r="194" spans="1:30" x14ac:dyDescent="0.2">
      <c r="A194" s="126">
        <f t="shared" si="58"/>
        <v>-125</v>
      </c>
      <c r="B194" s="181">
        <f t="shared" si="42"/>
        <v>-3175</v>
      </c>
      <c r="C194" s="229" t="str">
        <f t="shared" si="43"/>
        <v/>
      </c>
      <c r="D194" s="126" t="str">
        <f t="shared" si="44"/>
        <v/>
      </c>
      <c r="E194" s="229" t="str">
        <f t="shared" si="45"/>
        <v/>
      </c>
      <c r="F194" s="126" t="str">
        <f t="shared" si="46"/>
        <v/>
      </c>
      <c r="G194" s="124" t="str">
        <f t="shared" si="47"/>
        <v/>
      </c>
      <c r="H194" s="125" t="str">
        <f t="shared" si="48"/>
        <v/>
      </c>
      <c r="I194" s="125" t="str">
        <f t="shared" si="49"/>
        <v/>
      </c>
      <c r="J194" s="125" t="str">
        <f t="shared" si="50"/>
        <v/>
      </c>
      <c r="K194" s="124" t="str">
        <f t="shared" si="51"/>
        <v/>
      </c>
      <c r="L194" s="124" t="str">
        <f t="shared" si="52"/>
        <v/>
      </c>
      <c r="M194" s="124" t="str">
        <f t="shared" si="53"/>
        <v/>
      </c>
      <c r="N194" s="124" t="str">
        <f t="shared" si="54"/>
        <v/>
      </c>
      <c r="O194" s="124" t="str">
        <f t="shared" si="55"/>
        <v/>
      </c>
      <c r="P194" s="124" t="str">
        <f t="shared" si="56"/>
        <v xml:space="preserve"> </v>
      </c>
      <c r="Q194" s="124" t="str">
        <f t="shared" si="57"/>
        <v/>
      </c>
      <c r="AA194" s="189">
        <f t="shared" si="59"/>
        <v>-1</v>
      </c>
      <c r="AB194" s="188">
        <f t="shared" si="60"/>
        <v>147</v>
      </c>
      <c r="AC194" s="191">
        <f t="shared" si="61"/>
        <v>-146</v>
      </c>
      <c r="AD194" s="191">
        <f t="shared" si="62"/>
        <v>-149</v>
      </c>
    </row>
    <row r="195" spans="1:30" x14ac:dyDescent="0.2">
      <c r="A195" s="126">
        <f t="shared" si="58"/>
        <v>-126</v>
      </c>
      <c r="B195" s="181">
        <f t="shared" si="42"/>
        <v>-3200.3999999999996</v>
      </c>
      <c r="C195" s="229" t="str">
        <f t="shared" si="43"/>
        <v/>
      </c>
      <c r="D195" s="126" t="str">
        <f t="shared" si="44"/>
        <v/>
      </c>
      <c r="E195" s="229" t="str">
        <f t="shared" si="45"/>
        <v/>
      </c>
      <c r="F195" s="126" t="str">
        <f t="shared" si="46"/>
        <v/>
      </c>
      <c r="G195" s="124" t="str">
        <f t="shared" si="47"/>
        <v/>
      </c>
      <c r="H195" s="125" t="str">
        <f t="shared" si="48"/>
        <v/>
      </c>
      <c r="I195" s="125" t="str">
        <f t="shared" si="49"/>
        <v/>
      </c>
      <c r="J195" s="125" t="str">
        <f t="shared" si="50"/>
        <v/>
      </c>
      <c r="K195" s="124" t="str">
        <f t="shared" si="51"/>
        <v/>
      </c>
      <c r="L195" s="124" t="str">
        <f t="shared" si="52"/>
        <v/>
      </c>
      <c r="M195" s="124" t="str">
        <f t="shared" si="53"/>
        <v/>
      </c>
      <c r="N195" s="124" t="str">
        <f t="shared" si="54"/>
        <v/>
      </c>
      <c r="O195" s="124" t="str">
        <f t="shared" si="55"/>
        <v/>
      </c>
      <c r="P195" s="124" t="str">
        <f t="shared" si="56"/>
        <v xml:space="preserve"> </v>
      </c>
      <c r="Q195" s="124" t="str">
        <f t="shared" si="57"/>
        <v/>
      </c>
      <c r="AA195" s="189">
        <f t="shared" si="59"/>
        <v>-1</v>
      </c>
      <c r="AB195" s="188">
        <f t="shared" si="60"/>
        <v>148</v>
      </c>
      <c r="AC195" s="191">
        <f t="shared" si="61"/>
        <v>-147</v>
      </c>
      <c r="AD195" s="191">
        <f t="shared" si="62"/>
        <v>-150</v>
      </c>
    </row>
    <row r="196" spans="1:30" x14ac:dyDescent="0.2">
      <c r="A196" s="126">
        <f t="shared" si="58"/>
        <v>-127</v>
      </c>
      <c r="B196" s="181">
        <f t="shared" si="42"/>
        <v>-3225.7999999999997</v>
      </c>
      <c r="C196" s="229" t="str">
        <f t="shared" si="43"/>
        <v/>
      </c>
      <c r="D196" s="126" t="str">
        <f t="shared" si="44"/>
        <v/>
      </c>
      <c r="E196" s="229" t="str">
        <f t="shared" si="45"/>
        <v/>
      </c>
      <c r="F196" s="126" t="str">
        <f t="shared" si="46"/>
        <v/>
      </c>
      <c r="G196" s="124" t="str">
        <f t="shared" si="47"/>
        <v/>
      </c>
      <c r="H196" s="125" t="str">
        <f t="shared" si="48"/>
        <v/>
      </c>
      <c r="I196" s="125" t="str">
        <f t="shared" si="49"/>
        <v/>
      </c>
      <c r="J196" s="125" t="str">
        <f t="shared" si="50"/>
        <v/>
      </c>
      <c r="K196" s="124" t="str">
        <f t="shared" si="51"/>
        <v/>
      </c>
      <c r="L196" s="124" t="str">
        <f t="shared" si="52"/>
        <v/>
      </c>
      <c r="M196" s="124" t="str">
        <f t="shared" si="53"/>
        <v/>
      </c>
      <c r="N196" s="124" t="str">
        <f t="shared" si="54"/>
        <v/>
      </c>
      <c r="O196" s="124" t="str">
        <f t="shared" si="55"/>
        <v/>
      </c>
      <c r="P196" s="124" t="str">
        <f t="shared" si="56"/>
        <v xml:space="preserve"> </v>
      </c>
      <c r="Q196" s="124" t="str">
        <f t="shared" si="57"/>
        <v/>
      </c>
      <c r="AA196" s="189">
        <f t="shared" si="59"/>
        <v>-1</v>
      </c>
      <c r="AB196" s="188">
        <f t="shared" si="60"/>
        <v>149</v>
      </c>
      <c r="AC196" s="191">
        <f t="shared" si="61"/>
        <v>-148</v>
      </c>
      <c r="AD196" s="191">
        <f t="shared" si="62"/>
        <v>-151</v>
      </c>
    </row>
    <row r="197" spans="1:30" x14ac:dyDescent="0.2">
      <c r="A197" s="126">
        <f t="shared" si="58"/>
        <v>-128</v>
      </c>
      <c r="B197" s="181">
        <f t="shared" si="42"/>
        <v>-3251.2</v>
      </c>
      <c r="C197" s="229" t="str">
        <f t="shared" si="43"/>
        <v/>
      </c>
      <c r="D197" s="126" t="str">
        <f t="shared" si="44"/>
        <v/>
      </c>
      <c r="E197" s="229" t="str">
        <f t="shared" si="45"/>
        <v/>
      </c>
      <c r="F197" s="126" t="str">
        <f t="shared" si="46"/>
        <v/>
      </c>
      <c r="G197" s="124" t="str">
        <f t="shared" si="47"/>
        <v/>
      </c>
      <c r="H197" s="125" t="str">
        <f t="shared" si="48"/>
        <v/>
      </c>
      <c r="I197" s="125" t="str">
        <f t="shared" si="49"/>
        <v/>
      </c>
      <c r="J197" s="125" t="str">
        <f t="shared" si="50"/>
        <v/>
      </c>
      <c r="K197" s="124" t="str">
        <f t="shared" si="51"/>
        <v/>
      </c>
      <c r="L197" s="124" t="str">
        <f t="shared" si="52"/>
        <v/>
      </c>
      <c r="M197" s="124" t="str">
        <f t="shared" si="53"/>
        <v/>
      </c>
      <c r="N197" s="124" t="str">
        <f t="shared" si="54"/>
        <v/>
      </c>
      <c r="O197" s="124" t="str">
        <f t="shared" si="55"/>
        <v/>
      </c>
      <c r="P197" s="124" t="str">
        <f t="shared" si="56"/>
        <v xml:space="preserve"> </v>
      </c>
      <c r="Q197" s="124" t="str">
        <f t="shared" si="57"/>
        <v/>
      </c>
      <c r="AA197" s="189">
        <f t="shared" si="59"/>
        <v>-1</v>
      </c>
      <c r="AB197" s="188">
        <f t="shared" si="60"/>
        <v>150</v>
      </c>
      <c r="AC197" s="191">
        <f t="shared" si="61"/>
        <v>-149</v>
      </c>
      <c r="AD197" s="191">
        <f t="shared" si="62"/>
        <v>-152</v>
      </c>
    </row>
    <row r="198" spans="1:30" x14ac:dyDescent="0.2">
      <c r="A198" s="126">
        <f t="shared" si="58"/>
        <v>-129</v>
      </c>
      <c r="B198" s="181">
        <f t="shared" si="42"/>
        <v>-3276.6</v>
      </c>
      <c r="C198" s="229" t="str">
        <f t="shared" si="43"/>
        <v/>
      </c>
      <c r="D198" s="126" t="str">
        <f t="shared" si="44"/>
        <v/>
      </c>
      <c r="E198" s="229" t="str">
        <f t="shared" si="45"/>
        <v/>
      </c>
      <c r="F198" s="126" t="str">
        <f t="shared" si="46"/>
        <v/>
      </c>
      <c r="G198" s="124" t="str">
        <f t="shared" si="47"/>
        <v/>
      </c>
      <c r="H198" s="125" t="str">
        <f t="shared" si="48"/>
        <v/>
      </c>
      <c r="I198" s="125" t="str">
        <f t="shared" si="49"/>
        <v/>
      </c>
      <c r="J198" s="125" t="str">
        <f t="shared" si="50"/>
        <v/>
      </c>
      <c r="K198" s="124" t="str">
        <f t="shared" si="51"/>
        <v/>
      </c>
      <c r="L198" s="124" t="str">
        <f t="shared" si="52"/>
        <v/>
      </c>
      <c r="M198" s="124" t="str">
        <f t="shared" si="53"/>
        <v/>
      </c>
      <c r="N198" s="124" t="str">
        <f t="shared" si="54"/>
        <v/>
      </c>
      <c r="O198" s="124" t="str">
        <f t="shared" si="55"/>
        <v/>
      </c>
      <c r="P198" s="124" t="str">
        <f t="shared" si="56"/>
        <v xml:space="preserve"> </v>
      </c>
      <c r="Q198" s="124" t="str">
        <f t="shared" si="57"/>
        <v/>
      </c>
      <c r="AA198" s="189">
        <f t="shared" si="59"/>
        <v>-1</v>
      </c>
      <c r="AB198" s="188">
        <f t="shared" si="60"/>
        <v>151</v>
      </c>
      <c r="AC198" s="191">
        <f t="shared" si="61"/>
        <v>-150</v>
      </c>
      <c r="AD198" s="191">
        <f t="shared" si="62"/>
        <v>-153</v>
      </c>
    </row>
    <row r="199" spans="1:30" x14ac:dyDescent="0.2">
      <c r="A199" s="126">
        <f t="shared" si="58"/>
        <v>-130</v>
      </c>
      <c r="B199" s="181">
        <f t="shared" si="42"/>
        <v>-3302</v>
      </c>
      <c r="C199" s="229" t="str">
        <f t="shared" si="43"/>
        <v/>
      </c>
      <c r="D199" s="126" t="str">
        <f t="shared" si="44"/>
        <v/>
      </c>
      <c r="E199" s="229" t="str">
        <f t="shared" si="45"/>
        <v/>
      </c>
      <c r="F199" s="126" t="str">
        <f t="shared" si="46"/>
        <v/>
      </c>
      <c r="G199" s="124" t="str">
        <f t="shared" si="47"/>
        <v/>
      </c>
      <c r="H199" s="125" t="str">
        <f t="shared" si="48"/>
        <v/>
      </c>
      <c r="I199" s="125" t="str">
        <f t="shared" si="49"/>
        <v/>
      </c>
      <c r="J199" s="125" t="str">
        <f t="shared" si="50"/>
        <v/>
      </c>
      <c r="K199" s="124" t="str">
        <f t="shared" si="51"/>
        <v/>
      </c>
      <c r="L199" s="124" t="str">
        <f t="shared" si="52"/>
        <v/>
      </c>
      <c r="M199" s="124" t="str">
        <f t="shared" si="53"/>
        <v/>
      </c>
      <c r="N199" s="124" t="str">
        <f t="shared" si="54"/>
        <v/>
      </c>
      <c r="O199" s="124" t="str">
        <f t="shared" si="55"/>
        <v/>
      </c>
      <c r="P199" s="124" t="str">
        <f t="shared" si="56"/>
        <v xml:space="preserve"> </v>
      </c>
      <c r="Q199" s="124" t="str">
        <f t="shared" si="57"/>
        <v/>
      </c>
      <c r="AA199" s="189">
        <f t="shared" si="59"/>
        <v>-1</v>
      </c>
      <c r="AB199" s="188">
        <f t="shared" si="60"/>
        <v>152</v>
      </c>
      <c r="AC199" s="191">
        <f t="shared" si="61"/>
        <v>-151</v>
      </c>
      <c r="AD199" s="191">
        <f t="shared" si="62"/>
        <v>-154</v>
      </c>
    </row>
    <row r="200" spans="1:30" x14ac:dyDescent="0.2">
      <c r="A200" s="126">
        <f t="shared" si="58"/>
        <v>-131</v>
      </c>
      <c r="B200" s="181">
        <f t="shared" si="42"/>
        <v>-3327.3999999999996</v>
      </c>
      <c r="C200" s="229" t="str">
        <f t="shared" si="43"/>
        <v/>
      </c>
      <c r="D200" s="126" t="str">
        <f t="shared" si="44"/>
        <v/>
      </c>
      <c r="E200" s="229" t="str">
        <f t="shared" si="45"/>
        <v/>
      </c>
      <c r="F200" s="126" t="str">
        <f t="shared" si="46"/>
        <v/>
      </c>
      <c r="G200" s="124" t="str">
        <f t="shared" si="47"/>
        <v/>
      </c>
      <c r="H200" s="125" t="str">
        <f t="shared" si="48"/>
        <v/>
      </c>
      <c r="I200" s="125" t="str">
        <f t="shared" si="49"/>
        <v/>
      </c>
      <c r="J200" s="125" t="str">
        <f t="shared" si="50"/>
        <v/>
      </c>
      <c r="K200" s="124" t="str">
        <f t="shared" si="51"/>
        <v/>
      </c>
      <c r="L200" s="124" t="str">
        <f t="shared" si="52"/>
        <v/>
      </c>
      <c r="M200" s="124" t="str">
        <f t="shared" si="53"/>
        <v/>
      </c>
      <c r="N200" s="124" t="str">
        <f t="shared" si="54"/>
        <v/>
      </c>
      <c r="O200" s="124" t="str">
        <f t="shared" si="55"/>
        <v/>
      </c>
      <c r="P200" s="124" t="str">
        <f t="shared" si="56"/>
        <v xml:space="preserve"> </v>
      </c>
      <c r="Q200" s="124" t="str">
        <f t="shared" si="57"/>
        <v/>
      </c>
      <c r="AA200" s="189">
        <f t="shared" si="59"/>
        <v>-1</v>
      </c>
      <c r="AB200" s="188">
        <f t="shared" si="60"/>
        <v>153</v>
      </c>
      <c r="AC200" s="191">
        <f t="shared" si="61"/>
        <v>-152</v>
      </c>
      <c r="AD200" s="191">
        <f t="shared" si="62"/>
        <v>-155</v>
      </c>
    </row>
    <row r="201" spans="1:30" x14ac:dyDescent="0.2">
      <c r="A201" s="126">
        <f t="shared" si="58"/>
        <v>-132</v>
      </c>
      <c r="B201" s="181">
        <f t="shared" si="42"/>
        <v>-3352.7999999999997</v>
      </c>
      <c r="C201" s="229" t="str">
        <f t="shared" si="43"/>
        <v/>
      </c>
      <c r="D201" s="126" t="str">
        <f t="shared" si="44"/>
        <v/>
      </c>
      <c r="E201" s="229" t="str">
        <f t="shared" si="45"/>
        <v/>
      </c>
      <c r="F201" s="126" t="str">
        <f t="shared" si="46"/>
        <v/>
      </c>
      <c r="G201" s="124" t="str">
        <f t="shared" si="47"/>
        <v/>
      </c>
      <c r="H201" s="125" t="str">
        <f t="shared" si="48"/>
        <v/>
      </c>
      <c r="I201" s="125" t="str">
        <f t="shared" si="49"/>
        <v/>
      </c>
      <c r="J201" s="125" t="str">
        <f t="shared" si="50"/>
        <v/>
      </c>
      <c r="K201" s="124" t="str">
        <f t="shared" si="51"/>
        <v/>
      </c>
      <c r="L201" s="124" t="str">
        <f t="shared" si="52"/>
        <v/>
      </c>
      <c r="M201" s="124" t="str">
        <f t="shared" si="53"/>
        <v/>
      </c>
      <c r="N201" s="124" t="str">
        <f t="shared" si="54"/>
        <v/>
      </c>
      <c r="O201" s="124" t="str">
        <f t="shared" si="55"/>
        <v/>
      </c>
      <c r="P201" s="124" t="str">
        <f t="shared" si="56"/>
        <v xml:space="preserve"> </v>
      </c>
      <c r="Q201" s="124" t="str">
        <f t="shared" si="57"/>
        <v/>
      </c>
      <c r="AA201" s="189">
        <f t="shared" si="59"/>
        <v>-1</v>
      </c>
      <c r="AB201" s="188">
        <f t="shared" si="60"/>
        <v>154</v>
      </c>
      <c r="AC201" s="191">
        <f t="shared" si="61"/>
        <v>-153</v>
      </c>
      <c r="AD201" s="191">
        <f t="shared" si="62"/>
        <v>-156</v>
      </c>
    </row>
    <row r="202" spans="1:30" x14ac:dyDescent="0.2">
      <c r="A202" s="126">
        <f t="shared" si="58"/>
        <v>-133</v>
      </c>
      <c r="B202" s="181">
        <f t="shared" si="42"/>
        <v>-3378.2</v>
      </c>
      <c r="C202" s="229" t="str">
        <f t="shared" si="43"/>
        <v/>
      </c>
      <c r="D202" s="126" t="str">
        <f t="shared" si="44"/>
        <v/>
      </c>
      <c r="E202" s="229" t="str">
        <f t="shared" si="45"/>
        <v/>
      </c>
      <c r="F202" s="126" t="str">
        <f t="shared" si="46"/>
        <v/>
      </c>
      <c r="G202" s="124" t="str">
        <f t="shared" si="47"/>
        <v/>
      </c>
      <c r="H202" s="125" t="str">
        <f t="shared" si="48"/>
        <v/>
      </c>
      <c r="I202" s="125" t="str">
        <f t="shared" si="49"/>
        <v/>
      </c>
      <c r="J202" s="125" t="str">
        <f t="shared" si="50"/>
        <v/>
      </c>
      <c r="K202" s="124" t="str">
        <f t="shared" si="51"/>
        <v/>
      </c>
      <c r="L202" s="124" t="str">
        <f t="shared" si="52"/>
        <v/>
      </c>
      <c r="M202" s="124" t="str">
        <f t="shared" si="53"/>
        <v/>
      </c>
      <c r="N202" s="124" t="str">
        <f t="shared" si="54"/>
        <v/>
      </c>
      <c r="O202" s="124" t="str">
        <f t="shared" si="55"/>
        <v/>
      </c>
      <c r="P202" s="124" t="str">
        <f t="shared" si="56"/>
        <v xml:space="preserve"> </v>
      </c>
      <c r="Q202" s="124" t="str">
        <f t="shared" si="57"/>
        <v/>
      </c>
      <c r="AA202" s="189">
        <f t="shared" si="59"/>
        <v>-1</v>
      </c>
      <c r="AB202" s="188">
        <f t="shared" si="60"/>
        <v>155</v>
      </c>
      <c r="AC202" s="191">
        <f t="shared" si="61"/>
        <v>-154</v>
      </c>
      <c r="AD202" s="191">
        <f t="shared" si="62"/>
        <v>-157</v>
      </c>
    </row>
    <row r="203" spans="1:30" x14ac:dyDescent="0.2">
      <c r="A203" s="126">
        <f t="shared" si="58"/>
        <v>-134</v>
      </c>
      <c r="B203" s="181">
        <f t="shared" si="42"/>
        <v>-3403.6</v>
      </c>
      <c r="C203" s="229" t="str">
        <f t="shared" si="43"/>
        <v/>
      </c>
      <c r="D203" s="126" t="str">
        <f t="shared" si="44"/>
        <v/>
      </c>
      <c r="E203" s="229" t="str">
        <f t="shared" si="45"/>
        <v/>
      </c>
      <c r="F203" s="126" t="str">
        <f t="shared" si="46"/>
        <v/>
      </c>
      <c r="G203" s="124" t="str">
        <f t="shared" si="47"/>
        <v/>
      </c>
      <c r="H203" s="125" t="str">
        <f t="shared" si="48"/>
        <v/>
      </c>
      <c r="I203" s="125" t="str">
        <f t="shared" si="49"/>
        <v/>
      </c>
      <c r="J203" s="125" t="str">
        <f t="shared" si="50"/>
        <v/>
      </c>
      <c r="K203" s="124" t="str">
        <f t="shared" si="51"/>
        <v/>
      </c>
      <c r="L203" s="124" t="str">
        <f t="shared" si="52"/>
        <v/>
      </c>
      <c r="M203" s="124" t="str">
        <f t="shared" si="53"/>
        <v/>
      </c>
      <c r="N203" s="124" t="str">
        <f t="shared" si="54"/>
        <v/>
      </c>
      <c r="O203" s="124" t="str">
        <f t="shared" si="55"/>
        <v/>
      </c>
      <c r="P203" s="124" t="str">
        <f t="shared" si="56"/>
        <v xml:space="preserve"> </v>
      </c>
      <c r="Q203" s="124" t="str">
        <f t="shared" si="57"/>
        <v/>
      </c>
      <c r="AA203" s="189">
        <f t="shared" si="59"/>
        <v>-1</v>
      </c>
      <c r="AB203" s="188">
        <f t="shared" si="60"/>
        <v>156</v>
      </c>
      <c r="AC203" s="191">
        <f t="shared" si="61"/>
        <v>-155</v>
      </c>
      <c r="AD203" s="191">
        <f t="shared" si="62"/>
        <v>-158</v>
      </c>
    </row>
    <row r="204" spans="1:30" x14ac:dyDescent="0.2">
      <c r="A204" s="126">
        <f t="shared" si="58"/>
        <v>-135</v>
      </c>
      <c r="B204" s="181">
        <f t="shared" si="42"/>
        <v>-3429</v>
      </c>
      <c r="C204" s="229" t="str">
        <f t="shared" si="43"/>
        <v/>
      </c>
      <c r="D204" s="126" t="str">
        <f t="shared" si="44"/>
        <v/>
      </c>
      <c r="E204" s="229" t="str">
        <f t="shared" si="45"/>
        <v/>
      </c>
      <c r="F204" s="126" t="str">
        <f t="shared" si="46"/>
        <v/>
      </c>
      <c r="G204" s="124" t="str">
        <f t="shared" si="47"/>
        <v/>
      </c>
      <c r="H204" s="125" t="str">
        <f t="shared" si="48"/>
        <v/>
      </c>
      <c r="I204" s="125" t="str">
        <f t="shared" si="49"/>
        <v/>
      </c>
      <c r="J204" s="125" t="str">
        <f t="shared" si="50"/>
        <v/>
      </c>
      <c r="K204" s="124" t="str">
        <f t="shared" si="51"/>
        <v/>
      </c>
      <c r="L204" s="124" t="str">
        <f t="shared" si="52"/>
        <v/>
      </c>
      <c r="M204" s="124" t="str">
        <f t="shared" si="53"/>
        <v/>
      </c>
      <c r="N204" s="124" t="str">
        <f t="shared" si="54"/>
        <v/>
      </c>
      <c r="O204" s="124" t="str">
        <f t="shared" si="55"/>
        <v/>
      </c>
      <c r="P204" s="124" t="str">
        <f t="shared" si="56"/>
        <v xml:space="preserve"> </v>
      </c>
      <c r="Q204" s="124" t="str">
        <f t="shared" si="57"/>
        <v/>
      </c>
      <c r="AA204" s="189">
        <f t="shared" si="59"/>
        <v>-1</v>
      </c>
      <c r="AB204" s="188">
        <f t="shared" si="60"/>
        <v>157</v>
      </c>
      <c r="AC204" s="191">
        <f t="shared" si="61"/>
        <v>-156</v>
      </c>
      <c r="AD204" s="191">
        <f t="shared" si="62"/>
        <v>-159</v>
      </c>
    </row>
    <row r="205" spans="1:30" x14ac:dyDescent="0.2">
      <c r="A205" s="126">
        <f t="shared" si="58"/>
        <v>-136</v>
      </c>
      <c r="B205" s="181">
        <f t="shared" si="42"/>
        <v>-3454.3999999999996</v>
      </c>
      <c r="C205" s="229" t="str">
        <f t="shared" si="43"/>
        <v/>
      </c>
      <c r="D205" s="126" t="str">
        <f t="shared" si="44"/>
        <v/>
      </c>
      <c r="E205" s="229" t="str">
        <f t="shared" si="45"/>
        <v/>
      </c>
      <c r="F205" s="126" t="str">
        <f t="shared" si="46"/>
        <v/>
      </c>
      <c r="G205" s="124" t="str">
        <f t="shared" si="47"/>
        <v/>
      </c>
      <c r="H205" s="125" t="str">
        <f t="shared" si="48"/>
        <v/>
      </c>
      <c r="I205" s="125" t="str">
        <f t="shared" si="49"/>
        <v/>
      </c>
      <c r="J205" s="125" t="str">
        <f t="shared" si="50"/>
        <v/>
      </c>
      <c r="K205" s="124" t="str">
        <f t="shared" si="51"/>
        <v/>
      </c>
      <c r="L205" s="124" t="str">
        <f t="shared" si="52"/>
        <v/>
      </c>
      <c r="M205" s="124" t="str">
        <f t="shared" si="53"/>
        <v/>
      </c>
      <c r="N205" s="124" t="str">
        <f t="shared" si="54"/>
        <v/>
      </c>
      <c r="O205" s="124" t="str">
        <f t="shared" si="55"/>
        <v/>
      </c>
      <c r="P205" s="124" t="str">
        <f t="shared" si="56"/>
        <v xml:space="preserve"> </v>
      </c>
      <c r="Q205" s="124" t="str">
        <f t="shared" si="57"/>
        <v/>
      </c>
      <c r="AA205" s="189">
        <f t="shared" si="59"/>
        <v>-1</v>
      </c>
      <c r="AB205" s="188">
        <f t="shared" si="60"/>
        <v>158</v>
      </c>
      <c r="AC205" s="191">
        <f t="shared" si="61"/>
        <v>-157</v>
      </c>
      <c r="AD205" s="191">
        <f t="shared" si="62"/>
        <v>-160</v>
      </c>
    </row>
    <row r="206" spans="1:30" x14ac:dyDescent="0.2">
      <c r="A206" s="126">
        <f t="shared" si="58"/>
        <v>-137</v>
      </c>
      <c r="B206" s="181">
        <f t="shared" si="42"/>
        <v>-3479.7999999999997</v>
      </c>
      <c r="C206" s="229" t="str">
        <f t="shared" si="43"/>
        <v/>
      </c>
      <c r="D206" s="126" t="str">
        <f t="shared" si="44"/>
        <v/>
      </c>
      <c r="E206" s="229" t="str">
        <f t="shared" si="45"/>
        <v/>
      </c>
      <c r="F206" s="126" t="str">
        <f t="shared" si="46"/>
        <v/>
      </c>
      <c r="G206" s="124" t="str">
        <f t="shared" si="47"/>
        <v/>
      </c>
      <c r="H206" s="125" t="str">
        <f t="shared" si="48"/>
        <v/>
      </c>
      <c r="I206" s="125" t="str">
        <f t="shared" si="49"/>
        <v/>
      </c>
      <c r="J206" s="125" t="str">
        <f t="shared" si="50"/>
        <v/>
      </c>
      <c r="K206" s="124" t="str">
        <f t="shared" si="51"/>
        <v/>
      </c>
      <c r="L206" s="124" t="str">
        <f t="shared" si="52"/>
        <v/>
      </c>
      <c r="M206" s="124" t="str">
        <f t="shared" si="53"/>
        <v/>
      </c>
      <c r="N206" s="124" t="str">
        <f t="shared" si="54"/>
        <v/>
      </c>
      <c r="O206" s="124" t="str">
        <f t="shared" si="55"/>
        <v/>
      </c>
      <c r="P206" s="124" t="str">
        <f t="shared" si="56"/>
        <v xml:space="preserve"> </v>
      </c>
      <c r="Q206" s="124" t="str">
        <f t="shared" si="57"/>
        <v/>
      </c>
      <c r="AA206" s="189">
        <f t="shared" si="59"/>
        <v>-1</v>
      </c>
      <c r="AB206" s="188">
        <f t="shared" si="60"/>
        <v>159</v>
      </c>
      <c r="AC206" s="191">
        <f t="shared" si="61"/>
        <v>-158</v>
      </c>
      <c r="AD206" s="191">
        <f t="shared" si="62"/>
        <v>-161</v>
      </c>
    </row>
    <row r="207" spans="1:30" x14ac:dyDescent="0.2">
      <c r="A207" s="126">
        <f t="shared" si="58"/>
        <v>-138</v>
      </c>
      <c r="B207" s="181">
        <f t="shared" si="42"/>
        <v>-3505.2</v>
      </c>
      <c r="C207" s="229" t="str">
        <f t="shared" si="43"/>
        <v/>
      </c>
      <c r="D207" s="126" t="str">
        <f t="shared" si="44"/>
        <v/>
      </c>
      <c r="E207" s="229" t="str">
        <f t="shared" si="45"/>
        <v/>
      </c>
      <c r="F207" s="126" t="str">
        <f t="shared" si="46"/>
        <v/>
      </c>
      <c r="G207" s="124" t="str">
        <f t="shared" si="47"/>
        <v/>
      </c>
      <c r="H207" s="125" t="str">
        <f t="shared" si="48"/>
        <v/>
      </c>
      <c r="I207" s="125" t="str">
        <f t="shared" si="49"/>
        <v/>
      </c>
      <c r="J207" s="125" t="str">
        <f t="shared" si="50"/>
        <v/>
      </c>
      <c r="K207" s="124" t="str">
        <f t="shared" si="51"/>
        <v/>
      </c>
      <c r="L207" s="124" t="str">
        <f t="shared" si="52"/>
        <v/>
      </c>
      <c r="M207" s="124" t="str">
        <f t="shared" si="53"/>
        <v/>
      </c>
      <c r="N207" s="124" t="str">
        <f t="shared" si="54"/>
        <v/>
      </c>
      <c r="O207" s="124" t="str">
        <f t="shared" si="55"/>
        <v/>
      </c>
      <c r="P207" s="124" t="str">
        <f t="shared" si="56"/>
        <v xml:space="preserve"> </v>
      </c>
      <c r="Q207" s="124" t="str">
        <f t="shared" si="57"/>
        <v/>
      </c>
      <c r="AA207" s="189">
        <f t="shared" si="59"/>
        <v>-1</v>
      </c>
      <c r="AB207" s="188">
        <f t="shared" si="60"/>
        <v>160</v>
      </c>
      <c r="AC207" s="191">
        <f t="shared" si="61"/>
        <v>-159</v>
      </c>
      <c r="AD207" s="191">
        <f t="shared" si="62"/>
        <v>-162</v>
      </c>
    </row>
    <row r="208" spans="1:30" x14ac:dyDescent="0.2">
      <c r="A208" s="126">
        <f t="shared" si="58"/>
        <v>-139</v>
      </c>
      <c r="B208" s="181">
        <f t="shared" si="42"/>
        <v>-3530.6</v>
      </c>
      <c r="C208" s="229" t="str">
        <f t="shared" si="43"/>
        <v/>
      </c>
      <c r="D208" s="126" t="str">
        <f t="shared" si="44"/>
        <v/>
      </c>
      <c r="E208" s="229" t="str">
        <f t="shared" si="45"/>
        <v/>
      </c>
      <c r="F208" s="126" t="str">
        <f t="shared" si="46"/>
        <v/>
      </c>
      <c r="G208" s="124" t="str">
        <f t="shared" si="47"/>
        <v/>
      </c>
      <c r="H208" s="125" t="str">
        <f t="shared" si="48"/>
        <v/>
      </c>
      <c r="I208" s="125" t="str">
        <f t="shared" si="49"/>
        <v/>
      </c>
      <c r="J208" s="125" t="str">
        <f t="shared" si="50"/>
        <v/>
      </c>
      <c r="K208" s="124" t="str">
        <f t="shared" si="51"/>
        <v/>
      </c>
      <c r="L208" s="124" t="str">
        <f t="shared" si="52"/>
        <v/>
      </c>
      <c r="M208" s="124" t="str">
        <f t="shared" si="53"/>
        <v/>
      </c>
      <c r="N208" s="124" t="str">
        <f t="shared" si="54"/>
        <v/>
      </c>
      <c r="O208" s="124" t="str">
        <f t="shared" si="55"/>
        <v/>
      </c>
      <c r="P208" s="124" t="str">
        <f t="shared" si="56"/>
        <v xml:space="preserve"> </v>
      </c>
      <c r="Q208" s="124" t="str">
        <f t="shared" si="57"/>
        <v/>
      </c>
      <c r="AA208" s="189">
        <f t="shared" si="59"/>
        <v>-1</v>
      </c>
      <c r="AB208" s="188">
        <f t="shared" si="60"/>
        <v>161</v>
      </c>
      <c r="AC208" s="191">
        <f t="shared" si="61"/>
        <v>-160</v>
      </c>
      <c r="AD208" s="191">
        <f t="shared" si="62"/>
        <v>-163</v>
      </c>
    </row>
    <row r="209" spans="1:30" x14ac:dyDescent="0.2">
      <c r="A209" s="126">
        <f t="shared" si="58"/>
        <v>-140</v>
      </c>
      <c r="B209" s="181">
        <f t="shared" si="42"/>
        <v>-3556</v>
      </c>
      <c r="C209" s="229" t="str">
        <f t="shared" si="43"/>
        <v/>
      </c>
      <c r="D209" s="126" t="str">
        <f t="shared" si="44"/>
        <v/>
      </c>
      <c r="E209" s="229" t="str">
        <f t="shared" si="45"/>
        <v/>
      </c>
      <c r="F209" s="126" t="str">
        <f t="shared" si="46"/>
        <v/>
      </c>
      <c r="G209" s="124" t="str">
        <f t="shared" si="47"/>
        <v/>
      </c>
      <c r="H209" s="125" t="str">
        <f t="shared" si="48"/>
        <v/>
      </c>
      <c r="I209" s="125" t="str">
        <f t="shared" si="49"/>
        <v/>
      </c>
      <c r="J209" s="125" t="str">
        <f t="shared" si="50"/>
        <v/>
      </c>
      <c r="K209" s="124" t="str">
        <f t="shared" si="51"/>
        <v/>
      </c>
      <c r="L209" s="124" t="str">
        <f t="shared" si="52"/>
        <v/>
      </c>
      <c r="M209" s="124" t="str">
        <f t="shared" si="53"/>
        <v/>
      </c>
      <c r="N209" s="124" t="str">
        <f t="shared" si="54"/>
        <v/>
      </c>
      <c r="O209" s="124" t="str">
        <f t="shared" si="55"/>
        <v/>
      </c>
      <c r="P209" s="124" t="str">
        <f t="shared" si="56"/>
        <v xml:space="preserve"> </v>
      </c>
      <c r="Q209" s="124" t="str">
        <f t="shared" si="57"/>
        <v/>
      </c>
      <c r="AA209" s="189">
        <f t="shared" si="59"/>
        <v>-1</v>
      </c>
      <c r="AB209" s="188">
        <f t="shared" si="60"/>
        <v>162</v>
      </c>
      <c r="AC209" s="191">
        <f t="shared" si="61"/>
        <v>-161</v>
      </c>
      <c r="AD209" s="191">
        <f t="shared" si="62"/>
        <v>-164</v>
      </c>
    </row>
    <row r="210" spans="1:30" x14ac:dyDescent="0.2">
      <c r="A210" s="126">
        <f t="shared" si="58"/>
        <v>-141</v>
      </c>
      <c r="B210" s="181">
        <f t="shared" si="42"/>
        <v>-3581.3999999999996</v>
      </c>
      <c r="C210" s="229" t="str">
        <f t="shared" si="43"/>
        <v/>
      </c>
      <c r="D210" s="126" t="str">
        <f t="shared" si="44"/>
        <v/>
      </c>
      <c r="E210" s="229" t="str">
        <f t="shared" si="45"/>
        <v/>
      </c>
      <c r="F210" s="126" t="str">
        <f t="shared" si="46"/>
        <v/>
      </c>
      <c r="G210" s="124" t="str">
        <f t="shared" si="47"/>
        <v/>
      </c>
      <c r="H210" s="125" t="str">
        <f t="shared" si="48"/>
        <v/>
      </c>
      <c r="I210" s="125" t="str">
        <f t="shared" si="49"/>
        <v/>
      </c>
      <c r="J210" s="125" t="str">
        <f t="shared" si="50"/>
        <v/>
      </c>
      <c r="K210" s="124" t="str">
        <f t="shared" si="51"/>
        <v/>
      </c>
      <c r="L210" s="124" t="str">
        <f t="shared" si="52"/>
        <v/>
      </c>
      <c r="M210" s="124" t="str">
        <f t="shared" si="53"/>
        <v/>
      </c>
      <c r="N210" s="124" t="str">
        <f t="shared" si="54"/>
        <v/>
      </c>
      <c r="O210" s="124" t="str">
        <f t="shared" si="55"/>
        <v/>
      </c>
      <c r="P210" s="124" t="str">
        <f t="shared" si="56"/>
        <v xml:space="preserve"> </v>
      </c>
      <c r="Q210" s="124" t="str">
        <f t="shared" si="57"/>
        <v/>
      </c>
      <c r="AA210" s="189">
        <f t="shared" si="59"/>
        <v>-1</v>
      </c>
      <c r="AB210" s="188">
        <f t="shared" si="60"/>
        <v>163</v>
      </c>
      <c r="AC210" s="191">
        <f t="shared" si="61"/>
        <v>-162</v>
      </c>
      <c r="AD210" s="191">
        <f t="shared" si="62"/>
        <v>-165</v>
      </c>
    </row>
    <row r="211" spans="1:30" x14ac:dyDescent="0.2">
      <c r="A211" s="126">
        <f t="shared" si="58"/>
        <v>-142</v>
      </c>
      <c r="B211" s="181">
        <f t="shared" si="42"/>
        <v>-3606.7999999999997</v>
      </c>
      <c r="C211" s="229" t="str">
        <f t="shared" si="43"/>
        <v/>
      </c>
      <c r="D211" s="126" t="str">
        <f t="shared" si="44"/>
        <v/>
      </c>
      <c r="E211" s="229" t="str">
        <f t="shared" si="45"/>
        <v/>
      </c>
      <c r="F211" s="126" t="str">
        <f t="shared" si="46"/>
        <v/>
      </c>
      <c r="G211" s="124" t="str">
        <f t="shared" si="47"/>
        <v/>
      </c>
      <c r="H211" s="125" t="str">
        <f t="shared" si="48"/>
        <v/>
      </c>
      <c r="I211" s="125" t="str">
        <f t="shared" si="49"/>
        <v/>
      </c>
      <c r="J211" s="125" t="str">
        <f t="shared" si="50"/>
        <v/>
      </c>
      <c r="K211" s="124" t="str">
        <f t="shared" si="51"/>
        <v/>
      </c>
      <c r="L211" s="124" t="str">
        <f t="shared" si="52"/>
        <v/>
      </c>
      <c r="M211" s="124" t="str">
        <f t="shared" si="53"/>
        <v/>
      </c>
      <c r="N211" s="124" t="str">
        <f t="shared" si="54"/>
        <v/>
      </c>
      <c r="O211" s="124" t="str">
        <f t="shared" si="55"/>
        <v/>
      </c>
      <c r="P211" s="124" t="str">
        <f t="shared" si="56"/>
        <v xml:space="preserve"> </v>
      </c>
      <c r="Q211" s="124" t="str">
        <f t="shared" si="57"/>
        <v/>
      </c>
      <c r="AA211" s="189">
        <f t="shared" si="59"/>
        <v>-1</v>
      </c>
      <c r="AB211" s="188">
        <f t="shared" si="60"/>
        <v>164</v>
      </c>
      <c r="AC211" s="191">
        <f t="shared" si="61"/>
        <v>-163</v>
      </c>
      <c r="AD211" s="191">
        <f t="shared" si="62"/>
        <v>-166</v>
      </c>
    </row>
    <row r="212" spans="1:30" x14ac:dyDescent="0.2">
      <c r="A212" s="126">
        <f t="shared" si="58"/>
        <v>-143</v>
      </c>
      <c r="B212" s="181">
        <f t="shared" si="42"/>
        <v>-3632.2</v>
      </c>
      <c r="C212" s="229" t="str">
        <f t="shared" si="43"/>
        <v/>
      </c>
      <c r="D212" s="126" t="str">
        <f t="shared" si="44"/>
        <v/>
      </c>
      <c r="E212" s="229" t="str">
        <f t="shared" si="45"/>
        <v/>
      </c>
      <c r="F212" s="126" t="str">
        <f t="shared" si="46"/>
        <v/>
      </c>
      <c r="G212" s="124" t="str">
        <f t="shared" si="47"/>
        <v/>
      </c>
      <c r="H212" s="125" t="str">
        <f t="shared" si="48"/>
        <v/>
      </c>
      <c r="I212" s="125" t="str">
        <f t="shared" si="49"/>
        <v/>
      </c>
      <c r="J212" s="125" t="str">
        <f t="shared" si="50"/>
        <v/>
      </c>
      <c r="K212" s="124" t="str">
        <f t="shared" si="51"/>
        <v/>
      </c>
      <c r="L212" s="124" t="str">
        <f t="shared" si="52"/>
        <v/>
      </c>
      <c r="M212" s="124" t="str">
        <f t="shared" si="53"/>
        <v/>
      </c>
      <c r="N212" s="124" t="str">
        <f t="shared" si="54"/>
        <v/>
      </c>
      <c r="O212" s="124" t="str">
        <f t="shared" si="55"/>
        <v/>
      </c>
      <c r="P212" s="124" t="str">
        <f t="shared" si="56"/>
        <v xml:space="preserve"> </v>
      </c>
      <c r="Q212" s="124" t="str">
        <f t="shared" si="57"/>
        <v/>
      </c>
      <c r="AA212" s="189">
        <f t="shared" si="59"/>
        <v>-1</v>
      </c>
      <c r="AB212" s="188">
        <f t="shared" si="60"/>
        <v>165</v>
      </c>
      <c r="AC212" s="191">
        <f t="shared" si="61"/>
        <v>-164</v>
      </c>
      <c r="AD212" s="191">
        <f t="shared" si="62"/>
        <v>-167</v>
      </c>
    </row>
    <row r="213" spans="1:30" x14ac:dyDescent="0.2">
      <c r="A213" s="126">
        <f t="shared" si="58"/>
        <v>-144</v>
      </c>
      <c r="B213" s="181">
        <f t="shared" si="42"/>
        <v>-3657.6</v>
      </c>
      <c r="C213" s="229" t="str">
        <f t="shared" si="43"/>
        <v/>
      </c>
      <c r="D213" s="126" t="str">
        <f t="shared" si="44"/>
        <v/>
      </c>
      <c r="E213" s="229" t="str">
        <f t="shared" si="45"/>
        <v/>
      </c>
      <c r="F213" s="126" t="str">
        <f t="shared" si="46"/>
        <v/>
      </c>
      <c r="G213" s="124" t="str">
        <f t="shared" si="47"/>
        <v/>
      </c>
      <c r="H213" s="125" t="str">
        <f t="shared" si="48"/>
        <v/>
      </c>
      <c r="I213" s="125" t="str">
        <f t="shared" si="49"/>
        <v/>
      </c>
      <c r="J213" s="125" t="str">
        <f t="shared" si="50"/>
        <v/>
      </c>
      <c r="K213" s="124" t="str">
        <f t="shared" si="51"/>
        <v/>
      </c>
      <c r="L213" s="124" t="str">
        <f t="shared" si="52"/>
        <v/>
      </c>
      <c r="M213" s="124" t="str">
        <f t="shared" si="53"/>
        <v/>
      </c>
      <c r="N213" s="124" t="str">
        <f t="shared" si="54"/>
        <v/>
      </c>
      <c r="O213" s="124" t="str">
        <f t="shared" si="55"/>
        <v/>
      </c>
      <c r="P213" s="124" t="str">
        <f t="shared" si="56"/>
        <v xml:space="preserve"> </v>
      </c>
      <c r="Q213" s="124" t="str">
        <f t="shared" si="57"/>
        <v/>
      </c>
      <c r="AA213" s="189">
        <f t="shared" si="59"/>
        <v>-1</v>
      </c>
      <c r="AB213" s="188">
        <f t="shared" si="60"/>
        <v>166</v>
      </c>
      <c r="AC213" s="191">
        <f t="shared" si="61"/>
        <v>-165</v>
      </c>
      <c r="AD213" s="191">
        <f t="shared" si="62"/>
        <v>-168</v>
      </c>
    </row>
    <row r="214" spans="1:30" x14ac:dyDescent="0.2">
      <c r="A214" s="126">
        <f t="shared" si="58"/>
        <v>-145</v>
      </c>
      <c r="B214" s="181">
        <f t="shared" si="42"/>
        <v>-3683</v>
      </c>
      <c r="C214" s="229" t="str">
        <f t="shared" si="43"/>
        <v/>
      </c>
      <c r="D214" s="126" t="str">
        <f t="shared" si="44"/>
        <v/>
      </c>
      <c r="E214" s="229" t="str">
        <f t="shared" si="45"/>
        <v/>
      </c>
      <c r="F214" s="126" t="str">
        <f t="shared" si="46"/>
        <v/>
      </c>
      <c r="G214" s="124" t="str">
        <f t="shared" si="47"/>
        <v/>
      </c>
      <c r="H214" s="125" t="str">
        <f t="shared" si="48"/>
        <v/>
      </c>
      <c r="I214" s="125" t="str">
        <f t="shared" si="49"/>
        <v/>
      </c>
      <c r="J214" s="125" t="str">
        <f t="shared" si="50"/>
        <v/>
      </c>
      <c r="K214" s="124" t="str">
        <f t="shared" si="51"/>
        <v/>
      </c>
      <c r="L214" s="124" t="str">
        <f t="shared" si="52"/>
        <v/>
      </c>
      <c r="M214" s="124" t="str">
        <f t="shared" si="53"/>
        <v/>
      </c>
      <c r="N214" s="124" t="str">
        <f t="shared" si="54"/>
        <v/>
      </c>
      <c r="O214" s="124" t="str">
        <f t="shared" si="55"/>
        <v/>
      </c>
      <c r="P214" s="124" t="str">
        <f t="shared" si="56"/>
        <v xml:space="preserve"> </v>
      </c>
      <c r="Q214" s="124" t="str">
        <f t="shared" si="57"/>
        <v/>
      </c>
      <c r="AA214" s="189">
        <f t="shared" si="59"/>
        <v>-1</v>
      </c>
      <c r="AB214" s="188">
        <f t="shared" si="60"/>
        <v>167</v>
      </c>
      <c r="AC214" s="191">
        <f t="shared" si="61"/>
        <v>-166</v>
      </c>
      <c r="AD214" s="191">
        <f t="shared" si="62"/>
        <v>-169</v>
      </c>
    </row>
    <row r="215" spans="1:30" x14ac:dyDescent="0.2">
      <c r="A215" s="126">
        <f t="shared" si="58"/>
        <v>-146</v>
      </c>
      <c r="B215" s="181">
        <f t="shared" si="42"/>
        <v>-3708.3999999999996</v>
      </c>
      <c r="C215" s="229" t="str">
        <f t="shared" si="43"/>
        <v/>
      </c>
      <c r="D215" s="126" t="str">
        <f t="shared" si="44"/>
        <v/>
      </c>
      <c r="E215" s="229" t="str">
        <f t="shared" si="45"/>
        <v/>
      </c>
      <c r="F215" s="126" t="str">
        <f t="shared" si="46"/>
        <v/>
      </c>
      <c r="G215" s="124" t="str">
        <f t="shared" si="47"/>
        <v/>
      </c>
      <c r="H215" s="125" t="str">
        <f t="shared" si="48"/>
        <v/>
      </c>
      <c r="I215" s="125" t="str">
        <f t="shared" si="49"/>
        <v/>
      </c>
      <c r="J215" s="125" t="str">
        <f t="shared" si="50"/>
        <v/>
      </c>
      <c r="K215" s="124" t="str">
        <f t="shared" si="51"/>
        <v/>
      </c>
      <c r="L215" s="124" t="str">
        <f t="shared" si="52"/>
        <v/>
      </c>
      <c r="M215" s="124" t="str">
        <f t="shared" si="53"/>
        <v/>
      </c>
      <c r="N215" s="124" t="str">
        <f t="shared" si="54"/>
        <v/>
      </c>
      <c r="O215" s="124" t="str">
        <f t="shared" si="55"/>
        <v/>
      </c>
      <c r="P215" s="124" t="str">
        <f t="shared" si="56"/>
        <v xml:space="preserve"> </v>
      </c>
      <c r="Q215" s="124" t="str">
        <f t="shared" si="57"/>
        <v/>
      </c>
      <c r="AA215" s="189">
        <f t="shared" si="59"/>
        <v>-1</v>
      </c>
      <c r="AB215" s="188">
        <f t="shared" si="60"/>
        <v>168</v>
      </c>
      <c r="AC215" s="191">
        <f t="shared" si="61"/>
        <v>-167</v>
      </c>
      <c r="AD215" s="191">
        <f t="shared" si="62"/>
        <v>-170</v>
      </c>
    </row>
    <row r="216" spans="1:30" x14ac:dyDescent="0.2">
      <c r="A216" s="126">
        <f t="shared" si="58"/>
        <v>-147</v>
      </c>
      <c r="B216" s="181">
        <f t="shared" si="42"/>
        <v>-3733.7999999999997</v>
      </c>
      <c r="C216" s="229" t="str">
        <f t="shared" si="43"/>
        <v/>
      </c>
      <c r="D216" s="126" t="str">
        <f t="shared" si="44"/>
        <v/>
      </c>
      <c r="E216" s="229" t="str">
        <f t="shared" si="45"/>
        <v/>
      </c>
      <c r="F216" s="126" t="str">
        <f t="shared" si="46"/>
        <v/>
      </c>
      <c r="G216" s="124" t="str">
        <f t="shared" si="47"/>
        <v/>
      </c>
      <c r="H216" s="125" t="str">
        <f t="shared" si="48"/>
        <v/>
      </c>
      <c r="I216" s="125" t="str">
        <f t="shared" si="49"/>
        <v/>
      </c>
      <c r="J216" s="125" t="str">
        <f t="shared" si="50"/>
        <v/>
      </c>
      <c r="K216" s="124" t="str">
        <f t="shared" si="51"/>
        <v/>
      </c>
      <c r="L216" s="124" t="str">
        <f t="shared" si="52"/>
        <v/>
      </c>
      <c r="M216" s="124" t="str">
        <f t="shared" si="53"/>
        <v/>
      </c>
      <c r="N216" s="124" t="str">
        <f t="shared" si="54"/>
        <v/>
      </c>
      <c r="O216" s="124" t="str">
        <f t="shared" si="55"/>
        <v/>
      </c>
      <c r="P216" s="124" t="str">
        <f t="shared" si="56"/>
        <v xml:space="preserve"> </v>
      </c>
      <c r="Q216" s="124" t="str">
        <f t="shared" si="57"/>
        <v/>
      </c>
      <c r="AA216" s="189">
        <f t="shared" si="59"/>
        <v>-1</v>
      </c>
      <c r="AB216" s="188">
        <f t="shared" si="60"/>
        <v>169</v>
      </c>
      <c r="AC216" s="191">
        <f t="shared" si="61"/>
        <v>-168</v>
      </c>
      <c r="AD216" s="191">
        <f t="shared" si="62"/>
        <v>-171</v>
      </c>
    </row>
    <row r="217" spans="1:30" x14ac:dyDescent="0.2">
      <c r="A217" s="126">
        <f t="shared" si="58"/>
        <v>-148</v>
      </c>
      <c r="B217" s="181">
        <f t="shared" si="42"/>
        <v>-3759.2</v>
      </c>
      <c r="C217" s="229" t="str">
        <f t="shared" si="43"/>
        <v/>
      </c>
      <c r="D217" s="126" t="str">
        <f t="shared" si="44"/>
        <v/>
      </c>
      <c r="E217" s="229" t="str">
        <f t="shared" si="45"/>
        <v/>
      </c>
      <c r="F217" s="126" t="str">
        <f t="shared" si="46"/>
        <v/>
      </c>
      <c r="G217" s="124" t="str">
        <f t="shared" si="47"/>
        <v/>
      </c>
      <c r="H217" s="125" t="str">
        <f t="shared" si="48"/>
        <v/>
      </c>
      <c r="I217" s="125" t="str">
        <f t="shared" si="49"/>
        <v/>
      </c>
      <c r="J217" s="125" t="str">
        <f t="shared" si="50"/>
        <v/>
      </c>
      <c r="K217" s="124" t="str">
        <f t="shared" si="51"/>
        <v/>
      </c>
      <c r="L217" s="124" t="str">
        <f t="shared" si="52"/>
        <v/>
      </c>
      <c r="M217" s="124" t="str">
        <f t="shared" si="53"/>
        <v/>
      </c>
      <c r="N217" s="124" t="str">
        <f t="shared" si="54"/>
        <v/>
      </c>
      <c r="O217" s="124" t="str">
        <f t="shared" si="55"/>
        <v/>
      </c>
      <c r="P217" s="124" t="str">
        <f t="shared" si="56"/>
        <v xml:space="preserve"> </v>
      </c>
      <c r="Q217" s="124" t="str">
        <f t="shared" si="57"/>
        <v/>
      </c>
      <c r="AA217" s="189">
        <f t="shared" si="59"/>
        <v>-1</v>
      </c>
      <c r="AB217" s="188">
        <f t="shared" si="60"/>
        <v>170</v>
      </c>
      <c r="AC217" s="191">
        <f t="shared" si="61"/>
        <v>-169</v>
      </c>
      <c r="AD217" s="191">
        <f t="shared" si="62"/>
        <v>-172</v>
      </c>
    </row>
    <row r="218" spans="1:30" x14ac:dyDescent="0.2">
      <c r="A218" s="126">
        <f t="shared" si="58"/>
        <v>-149</v>
      </c>
      <c r="B218" s="181">
        <f t="shared" si="42"/>
        <v>-3784.6</v>
      </c>
      <c r="C218" s="229" t="str">
        <f t="shared" si="43"/>
        <v/>
      </c>
      <c r="D218" s="126" t="str">
        <f t="shared" si="44"/>
        <v/>
      </c>
      <c r="E218" s="229" t="str">
        <f t="shared" si="45"/>
        <v/>
      </c>
      <c r="F218" s="126" t="str">
        <f t="shared" si="46"/>
        <v/>
      </c>
      <c r="G218" s="124" t="str">
        <f t="shared" si="47"/>
        <v/>
      </c>
      <c r="H218" s="125" t="str">
        <f t="shared" si="48"/>
        <v/>
      </c>
      <c r="I218" s="125" t="str">
        <f t="shared" si="49"/>
        <v/>
      </c>
      <c r="J218" s="125" t="str">
        <f t="shared" si="50"/>
        <v/>
      </c>
      <c r="K218" s="124" t="str">
        <f t="shared" si="51"/>
        <v/>
      </c>
      <c r="L218" s="124" t="str">
        <f t="shared" si="52"/>
        <v/>
      </c>
      <c r="M218" s="124" t="str">
        <f t="shared" si="53"/>
        <v/>
      </c>
      <c r="N218" s="124" t="str">
        <f t="shared" si="54"/>
        <v/>
      </c>
      <c r="O218" s="124" t="str">
        <f t="shared" si="55"/>
        <v/>
      </c>
      <c r="P218" s="124" t="str">
        <f t="shared" si="56"/>
        <v xml:space="preserve"> </v>
      </c>
      <c r="Q218" s="124" t="str">
        <f t="shared" si="57"/>
        <v/>
      </c>
      <c r="AA218" s="189">
        <f t="shared" si="59"/>
        <v>-1</v>
      </c>
      <c r="AB218" s="188">
        <f t="shared" si="60"/>
        <v>171</v>
      </c>
      <c r="AC218" s="191">
        <f t="shared" si="61"/>
        <v>-170</v>
      </c>
      <c r="AD218" s="191">
        <f t="shared" si="62"/>
        <v>-173</v>
      </c>
    </row>
    <row r="219" spans="1:30" x14ac:dyDescent="0.2">
      <c r="A219" s="126">
        <f t="shared" si="58"/>
        <v>-150</v>
      </c>
      <c r="B219" s="181">
        <f t="shared" si="42"/>
        <v>-3810</v>
      </c>
      <c r="C219" s="229" t="str">
        <f t="shared" si="43"/>
        <v/>
      </c>
      <c r="D219" s="126" t="str">
        <f t="shared" si="44"/>
        <v/>
      </c>
      <c r="E219" s="229" t="str">
        <f t="shared" si="45"/>
        <v/>
      </c>
      <c r="F219" s="126" t="str">
        <f t="shared" si="46"/>
        <v/>
      </c>
      <c r="G219" s="124" t="str">
        <f t="shared" si="47"/>
        <v/>
      </c>
      <c r="H219" s="125" t="str">
        <f t="shared" si="48"/>
        <v/>
      </c>
      <c r="I219" s="125" t="str">
        <f t="shared" si="49"/>
        <v/>
      </c>
      <c r="J219" s="125" t="str">
        <f t="shared" si="50"/>
        <v/>
      </c>
      <c r="K219" s="124" t="str">
        <f t="shared" si="51"/>
        <v/>
      </c>
      <c r="L219" s="124" t="str">
        <f t="shared" si="52"/>
        <v/>
      </c>
      <c r="M219" s="124" t="str">
        <f t="shared" si="53"/>
        <v/>
      </c>
      <c r="N219" s="124" t="str">
        <f t="shared" si="54"/>
        <v/>
      </c>
      <c r="O219" s="124" t="str">
        <f t="shared" si="55"/>
        <v/>
      </c>
      <c r="P219" s="124" t="str">
        <f t="shared" si="56"/>
        <v xml:space="preserve"> </v>
      </c>
      <c r="Q219" s="124" t="str">
        <f t="shared" si="57"/>
        <v/>
      </c>
      <c r="AA219" s="189">
        <f t="shared" si="59"/>
        <v>-1</v>
      </c>
      <c r="AB219" s="188">
        <f t="shared" si="60"/>
        <v>172</v>
      </c>
      <c r="AC219" s="191">
        <f t="shared" si="61"/>
        <v>-171</v>
      </c>
      <c r="AD219" s="191">
        <f t="shared" si="62"/>
        <v>-174</v>
      </c>
    </row>
    <row r="220" spans="1:30" x14ac:dyDescent="0.2">
      <c r="A220" s="126">
        <f t="shared" si="58"/>
        <v>-151</v>
      </c>
      <c r="B220" s="181">
        <f t="shared" si="42"/>
        <v>-3835.3999999999996</v>
      </c>
      <c r="C220" s="229" t="str">
        <f t="shared" si="43"/>
        <v/>
      </c>
      <c r="D220" s="126" t="str">
        <f t="shared" si="44"/>
        <v/>
      </c>
      <c r="E220" s="229" t="str">
        <f t="shared" si="45"/>
        <v/>
      </c>
      <c r="F220" s="126" t="str">
        <f t="shared" si="46"/>
        <v/>
      </c>
      <c r="G220" s="124" t="str">
        <f t="shared" si="47"/>
        <v/>
      </c>
      <c r="H220" s="125" t="str">
        <f t="shared" si="48"/>
        <v/>
      </c>
      <c r="I220" s="125" t="str">
        <f t="shared" si="49"/>
        <v/>
      </c>
      <c r="J220" s="125" t="str">
        <f t="shared" si="50"/>
        <v/>
      </c>
      <c r="K220" s="124" t="str">
        <f t="shared" si="51"/>
        <v/>
      </c>
      <c r="L220" s="124" t="str">
        <f t="shared" si="52"/>
        <v/>
      </c>
      <c r="M220" s="124" t="str">
        <f t="shared" si="53"/>
        <v/>
      </c>
      <c r="N220" s="124" t="str">
        <f t="shared" si="54"/>
        <v/>
      </c>
      <c r="O220" s="124" t="str">
        <f t="shared" si="55"/>
        <v/>
      </c>
      <c r="P220" s="124" t="str">
        <f t="shared" si="56"/>
        <v xml:space="preserve"> </v>
      </c>
      <c r="Q220" s="124" t="str">
        <f t="shared" si="57"/>
        <v/>
      </c>
      <c r="AA220" s="189">
        <f t="shared" si="59"/>
        <v>-1</v>
      </c>
      <c r="AB220" s="188">
        <f t="shared" si="60"/>
        <v>173</v>
      </c>
      <c r="AC220" s="191">
        <f t="shared" si="61"/>
        <v>-172</v>
      </c>
      <c r="AD220" s="191">
        <f t="shared" si="62"/>
        <v>-175</v>
      </c>
    </row>
    <row r="221" spans="1:30" x14ac:dyDescent="0.2">
      <c r="A221" s="126">
        <f t="shared" si="58"/>
        <v>-152</v>
      </c>
      <c r="B221" s="181">
        <f t="shared" ref="B221:B284" si="63">A221*25.4</f>
        <v>-3860.7999999999997</v>
      </c>
      <c r="C221" s="229" t="str">
        <f t="shared" si="43"/>
        <v/>
      </c>
      <c r="D221" s="126" t="str">
        <f t="shared" si="44"/>
        <v/>
      </c>
      <c r="E221" s="229" t="str">
        <f t="shared" si="45"/>
        <v/>
      </c>
      <c r="F221" s="126" t="str">
        <f t="shared" si="46"/>
        <v/>
      </c>
      <c r="G221" s="124" t="str">
        <f t="shared" si="47"/>
        <v/>
      </c>
      <c r="H221" s="125" t="str">
        <f t="shared" si="48"/>
        <v/>
      </c>
      <c r="I221" s="125" t="str">
        <f t="shared" si="49"/>
        <v/>
      </c>
      <c r="J221" s="125" t="str">
        <f t="shared" si="50"/>
        <v/>
      </c>
      <c r="K221" s="124" t="str">
        <f t="shared" si="51"/>
        <v/>
      </c>
      <c r="L221" s="124" t="str">
        <f t="shared" si="52"/>
        <v/>
      </c>
      <c r="M221" s="124" t="str">
        <f t="shared" si="53"/>
        <v/>
      </c>
      <c r="N221" s="124" t="str">
        <f t="shared" si="54"/>
        <v/>
      </c>
      <c r="O221" s="124" t="str">
        <f t="shared" si="55"/>
        <v/>
      </c>
      <c r="P221" s="124" t="str">
        <f t="shared" si="56"/>
        <v xml:space="preserve"> </v>
      </c>
      <c r="Q221" s="124" t="str">
        <f t="shared" si="57"/>
        <v/>
      </c>
      <c r="AA221" s="189">
        <f t="shared" si="59"/>
        <v>-1</v>
      </c>
      <c r="AB221" s="188">
        <f t="shared" si="60"/>
        <v>174</v>
      </c>
      <c r="AC221" s="191">
        <f t="shared" si="61"/>
        <v>-173</v>
      </c>
      <c r="AD221" s="191">
        <f t="shared" si="62"/>
        <v>-176</v>
      </c>
    </row>
    <row r="222" spans="1:30" x14ac:dyDescent="0.2">
      <c r="A222" s="126">
        <f t="shared" si="58"/>
        <v>-153</v>
      </c>
      <c r="B222" s="181">
        <f t="shared" si="63"/>
        <v>-3886.2</v>
      </c>
      <c r="C222" s="229" t="str">
        <f t="shared" ref="C222:C285" si="64">IF(A222=0,0,IF(A222&lt;0,"",D222*0.0283168))</f>
        <v/>
      </c>
      <c r="D222" s="126" t="str">
        <f t="shared" ref="D222:D285" si="65">IF(A222&lt;=0,"",IF(AA229&gt;=1,LOOKUP(AA229,AG$43:AG$61,AF$43:AF$61),0))</f>
        <v/>
      </c>
      <c r="E222" s="229" t="str">
        <f t="shared" ref="E222:E285" si="66">IF(A222=0,0,IF(A222&lt;0,"",F222*0.0283168))</f>
        <v/>
      </c>
      <c r="F222" s="126" t="str">
        <f t="shared" ref="F222:F285" si="67">IF(A222&lt;=0,"",IF(AA229&gt;=8,LOOKUP(AA229,AG$50:AG$61,AH$50:AH$61),0))</f>
        <v/>
      </c>
      <c r="G222" s="124" t="str">
        <f t="shared" ref="G222:G285" si="68">IF(A222=0,0,IF(A222&lt;=0,"",H222*0.0283168))</f>
        <v/>
      </c>
      <c r="H222" s="125" t="str">
        <f t="shared" ref="H222:H285" si="69">IF(A222&lt;=0,"",D222*$W$48)</f>
        <v/>
      </c>
      <c r="I222" s="125" t="str">
        <f t="shared" ref="I222:I285" si="70">IF(A222=0,0,IF(A222&lt;=0,"",J222*0.0283168))</f>
        <v/>
      </c>
      <c r="J222" s="125" t="str">
        <f t="shared" ref="J222:J285" si="71">IF(A222&lt;=0,"",F222*$W$49)</f>
        <v/>
      </c>
      <c r="K222" s="124" t="str">
        <f t="shared" ref="K222:K285" si="72">IF(A222=0,0,IF(A222&lt;=0,"",L222*0.0283168))</f>
        <v/>
      </c>
      <c r="L222" s="124" t="str">
        <f t="shared" ref="L222:L285" si="73">IF(A222&lt;=0,"",IF(D222=0.0001,((W$37*0.5/12)-H222)*X$56,((W$37*1/12)-H222)*X$56))</f>
        <v/>
      </c>
      <c r="M222" s="124" t="str">
        <f t="shared" ref="M222:M285" si="74">IF(A222=0,0,IF(A222&lt;=0,"",N222*0.0283168))</f>
        <v/>
      </c>
      <c r="N222" s="124" t="str">
        <f t="shared" ref="N222:N285" si="75">IF(A222&lt;=0,"",H222+L222+J222)</f>
        <v/>
      </c>
      <c r="O222" s="124" t="str">
        <f t="shared" ref="O222:O285" si="76">IF(A222=0,0,IF(A222&lt;=0,"",P222*0.0283168))</f>
        <v/>
      </c>
      <c r="P222" s="124" t="str">
        <f t="shared" ref="P222:P285" si="77">IF(A222&lt;=0," ",IF(A222=1,L222,N222+P223))</f>
        <v xml:space="preserve"> </v>
      </c>
      <c r="Q222" s="124" t="str">
        <f t="shared" ref="Q222:Q285" si="78">IF(A222=0,0,IF(A222&lt;=0,"",I$23+B222/1000))</f>
        <v/>
      </c>
      <c r="AA222" s="189">
        <f t="shared" si="59"/>
        <v>-1</v>
      </c>
      <c r="AB222" s="188">
        <f t="shared" si="60"/>
        <v>175</v>
      </c>
      <c r="AC222" s="191">
        <f t="shared" si="61"/>
        <v>-174</v>
      </c>
      <c r="AD222" s="191">
        <f t="shared" si="62"/>
        <v>-177</v>
      </c>
    </row>
    <row r="223" spans="1:30" x14ac:dyDescent="0.2">
      <c r="A223" s="126">
        <f t="shared" ref="A223:A286" si="79">IF(AA229=0,0,IF(A222=" ","",IF(AA229=1,A222-0.5,A222-1)))</f>
        <v>-154</v>
      </c>
      <c r="B223" s="181">
        <f t="shared" si="63"/>
        <v>-3911.6</v>
      </c>
      <c r="C223" s="229" t="str">
        <f t="shared" si="64"/>
        <v/>
      </c>
      <c r="D223" s="126" t="str">
        <f t="shared" si="65"/>
        <v/>
      </c>
      <c r="E223" s="229" t="str">
        <f t="shared" si="66"/>
        <v/>
      </c>
      <c r="F223" s="126" t="str">
        <f t="shared" si="67"/>
        <v/>
      </c>
      <c r="G223" s="124" t="str">
        <f t="shared" si="68"/>
        <v/>
      </c>
      <c r="H223" s="125" t="str">
        <f t="shared" si="69"/>
        <v/>
      </c>
      <c r="I223" s="125" t="str">
        <f t="shared" si="70"/>
        <v/>
      </c>
      <c r="J223" s="125" t="str">
        <f t="shared" si="71"/>
        <v/>
      </c>
      <c r="K223" s="124" t="str">
        <f t="shared" si="72"/>
        <v/>
      </c>
      <c r="L223" s="124" t="str">
        <f t="shared" si="73"/>
        <v/>
      </c>
      <c r="M223" s="124" t="str">
        <f t="shared" si="74"/>
        <v/>
      </c>
      <c r="N223" s="124" t="str">
        <f t="shared" si="75"/>
        <v/>
      </c>
      <c r="O223" s="124" t="str">
        <f t="shared" si="76"/>
        <v/>
      </c>
      <c r="P223" s="124" t="str">
        <f t="shared" si="77"/>
        <v xml:space="preserve"> </v>
      </c>
      <c r="Q223" s="124" t="str">
        <f t="shared" si="78"/>
        <v/>
      </c>
      <c r="AA223" s="189">
        <f t="shared" si="59"/>
        <v>-1</v>
      </c>
      <c r="AB223" s="188">
        <f t="shared" si="60"/>
        <v>176</v>
      </c>
      <c r="AC223" s="191">
        <f t="shared" si="61"/>
        <v>-175</v>
      </c>
      <c r="AD223" s="191">
        <f t="shared" si="62"/>
        <v>-178</v>
      </c>
    </row>
    <row r="224" spans="1:30" x14ac:dyDescent="0.2">
      <c r="A224" s="126">
        <f t="shared" si="79"/>
        <v>-155</v>
      </c>
      <c r="B224" s="181">
        <f t="shared" si="63"/>
        <v>-3937</v>
      </c>
      <c r="C224" s="229" t="str">
        <f t="shared" si="64"/>
        <v/>
      </c>
      <c r="D224" s="126" t="str">
        <f t="shared" si="65"/>
        <v/>
      </c>
      <c r="E224" s="229" t="str">
        <f t="shared" si="66"/>
        <v/>
      </c>
      <c r="F224" s="126" t="str">
        <f t="shared" si="67"/>
        <v/>
      </c>
      <c r="G224" s="124" t="str">
        <f t="shared" si="68"/>
        <v/>
      </c>
      <c r="H224" s="125" t="str">
        <f t="shared" si="69"/>
        <v/>
      </c>
      <c r="I224" s="125" t="str">
        <f t="shared" si="70"/>
        <v/>
      </c>
      <c r="J224" s="125" t="str">
        <f t="shared" si="71"/>
        <v/>
      </c>
      <c r="K224" s="124" t="str">
        <f t="shared" si="72"/>
        <v/>
      </c>
      <c r="L224" s="124" t="str">
        <f t="shared" si="73"/>
        <v/>
      </c>
      <c r="M224" s="124" t="str">
        <f t="shared" si="74"/>
        <v/>
      </c>
      <c r="N224" s="124" t="str">
        <f t="shared" si="75"/>
        <v/>
      </c>
      <c r="O224" s="124" t="str">
        <f t="shared" si="76"/>
        <v/>
      </c>
      <c r="P224" s="124" t="str">
        <f t="shared" si="77"/>
        <v xml:space="preserve"> </v>
      </c>
      <c r="Q224" s="124" t="str">
        <f t="shared" si="78"/>
        <v/>
      </c>
      <c r="AA224" s="189">
        <f t="shared" si="59"/>
        <v>-1</v>
      </c>
      <c r="AB224" s="188">
        <f t="shared" si="60"/>
        <v>177</v>
      </c>
      <c r="AC224" s="191">
        <f t="shared" si="61"/>
        <v>-176</v>
      </c>
      <c r="AD224" s="191">
        <f t="shared" si="62"/>
        <v>-179</v>
      </c>
    </row>
    <row r="225" spans="1:30" x14ac:dyDescent="0.2">
      <c r="A225" s="126">
        <f t="shared" si="79"/>
        <v>-156</v>
      </c>
      <c r="B225" s="181">
        <f t="shared" si="63"/>
        <v>-3962.3999999999996</v>
      </c>
      <c r="C225" s="229" t="str">
        <f t="shared" si="64"/>
        <v/>
      </c>
      <c r="D225" s="126" t="str">
        <f t="shared" si="65"/>
        <v/>
      </c>
      <c r="E225" s="229" t="str">
        <f t="shared" si="66"/>
        <v/>
      </c>
      <c r="F225" s="126" t="str">
        <f t="shared" si="67"/>
        <v/>
      </c>
      <c r="G225" s="124" t="str">
        <f t="shared" si="68"/>
        <v/>
      </c>
      <c r="H225" s="125" t="str">
        <f t="shared" si="69"/>
        <v/>
      </c>
      <c r="I225" s="125" t="str">
        <f t="shared" si="70"/>
        <v/>
      </c>
      <c r="J225" s="125" t="str">
        <f t="shared" si="71"/>
        <v/>
      </c>
      <c r="K225" s="124" t="str">
        <f t="shared" si="72"/>
        <v/>
      </c>
      <c r="L225" s="124" t="str">
        <f t="shared" si="73"/>
        <v/>
      </c>
      <c r="M225" s="124" t="str">
        <f t="shared" si="74"/>
        <v/>
      </c>
      <c r="N225" s="124" t="str">
        <f t="shared" si="75"/>
        <v/>
      </c>
      <c r="O225" s="124" t="str">
        <f t="shared" si="76"/>
        <v/>
      </c>
      <c r="P225" s="124" t="str">
        <f t="shared" si="77"/>
        <v xml:space="preserve"> </v>
      </c>
      <c r="Q225" s="124" t="str">
        <f t="shared" si="78"/>
        <v/>
      </c>
      <c r="AA225" s="189">
        <f t="shared" si="59"/>
        <v>-1</v>
      </c>
      <c r="AB225" s="188">
        <f t="shared" si="60"/>
        <v>178</v>
      </c>
      <c r="AC225" s="191">
        <f t="shared" si="61"/>
        <v>-177</v>
      </c>
      <c r="AD225" s="191">
        <f t="shared" si="62"/>
        <v>-180</v>
      </c>
    </row>
    <row r="226" spans="1:30" x14ac:dyDescent="0.2">
      <c r="A226" s="126">
        <f t="shared" si="79"/>
        <v>-157</v>
      </c>
      <c r="B226" s="181">
        <f t="shared" si="63"/>
        <v>-3987.7999999999997</v>
      </c>
      <c r="C226" s="229" t="str">
        <f t="shared" si="64"/>
        <v/>
      </c>
      <c r="D226" s="126" t="str">
        <f t="shared" si="65"/>
        <v/>
      </c>
      <c r="E226" s="229" t="str">
        <f t="shared" si="66"/>
        <v/>
      </c>
      <c r="F226" s="126" t="str">
        <f t="shared" si="67"/>
        <v/>
      </c>
      <c r="G226" s="124" t="str">
        <f t="shared" si="68"/>
        <v/>
      </c>
      <c r="H226" s="125" t="str">
        <f t="shared" si="69"/>
        <v/>
      </c>
      <c r="I226" s="125" t="str">
        <f t="shared" si="70"/>
        <v/>
      </c>
      <c r="J226" s="125" t="str">
        <f t="shared" si="71"/>
        <v/>
      </c>
      <c r="K226" s="124" t="str">
        <f t="shared" si="72"/>
        <v/>
      </c>
      <c r="L226" s="124" t="str">
        <f t="shared" si="73"/>
        <v/>
      </c>
      <c r="M226" s="124" t="str">
        <f t="shared" si="74"/>
        <v/>
      </c>
      <c r="N226" s="124" t="str">
        <f t="shared" si="75"/>
        <v/>
      </c>
      <c r="O226" s="124" t="str">
        <f t="shared" si="76"/>
        <v/>
      </c>
      <c r="P226" s="124" t="str">
        <f t="shared" si="77"/>
        <v xml:space="preserve"> </v>
      </c>
      <c r="Q226" s="124" t="str">
        <f t="shared" si="78"/>
        <v/>
      </c>
      <c r="AA226" s="189">
        <f t="shared" si="59"/>
        <v>-1</v>
      </c>
      <c r="AB226" s="188">
        <f t="shared" si="60"/>
        <v>179</v>
      </c>
      <c r="AC226" s="191">
        <f t="shared" si="61"/>
        <v>-178</v>
      </c>
      <c r="AD226" s="191">
        <f t="shared" si="62"/>
        <v>-181</v>
      </c>
    </row>
    <row r="227" spans="1:30" x14ac:dyDescent="0.2">
      <c r="A227" s="126">
        <f t="shared" si="79"/>
        <v>-158</v>
      </c>
      <c r="B227" s="181">
        <f t="shared" si="63"/>
        <v>-4013.2</v>
      </c>
      <c r="C227" s="229" t="str">
        <f t="shared" si="64"/>
        <v/>
      </c>
      <c r="D227" s="126" t="str">
        <f t="shared" si="65"/>
        <v/>
      </c>
      <c r="E227" s="229" t="str">
        <f t="shared" si="66"/>
        <v/>
      </c>
      <c r="F227" s="126" t="str">
        <f t="shared" si="67"/>
        <v/>
      </c>
      <c r="G227" s="124" t="str">
        <f t="shared" si="68"/>
        <v/>
      </c>
      <c r="H227" s="125" t="str">
        <f t="shared" si="69"/>
        <v/>
      </c>
      <c r="I227" s="125" t="str">
        <f t="shared" si="70"/>
        <v/>
      </c>
      <c r="J227" s="125" t="str">
        <f t="shared" si="71"/>
        <v/>
      </c>
      <c r="K227" s="124" t="str">
        <f t="shared" si="72"/>
        <v/>
      </c>
      <c r="L227" s="124" t="str">
        <f t="shared" si="73"/>
        <v/>
      </c>
      <c r="M227" s="124" t="str">
        <f t="shared" si="74"/>
        <v/>
      </c>
      <c r="N227" s="124" t="str">
        <f t="shared" si="75"/>
        <v/>
      </c>
      <c r="O227" s="124" t="str">
        <f t="shared" si="76"/>
        <v/>
      </c>
      <c r="P227" s="124" t="str">
        <f t="shared" si="77"/>
        <v xml:space="preserve"> </v>
      </c>
      <c r="Q227" s="124" t="str">
        <f t="shared" si="78"/>
        <v/>
      </c>
      <c r="AA227" s="189">
        <f t="shared" si="59"/>
        <v>-1</v>
      </c>
      <c r="AB227" s="188">
        <f t="shared" si="60"/>
        <v>180</v>
      </c>
      <c r="AC227" s="191">
        <f t="shared" si="61"/>
        <v>-179</v>
      </c>
      <c r="AD227" s="191">
        <f t="shared" si="62"/>
        <v>-182</v>
      </c>
    </row>
    <row r="228" spans="1:30" x14ac:dyDescent="0.2">
      <c r="A228" s="126">
        <f t="shared" si="79"/>
        <v>-159</v>
      </c>
      <c r="B228" s="181">
        <f t="shared" si="63"/>
        <v>-4038.6</v>
      </c>
      <c r="C228" s="229" t="str">
        <f t="shared" si="64"/>
        <v/>
      </c>
      <c r="D228" s="126" t="str">
        <f t="shared" si="65"/>
        <v/>
      </c>
      <c r="E228" s="229" t="str">
        <f t="shared" si="66"/>
        <v/>
      </c>
      <c r="F228" s="126" t="str">
        <f t="shared" si="67"/>
        <v/>
      </c>
      <c r="G228" s="124" t="str">
        <f t="shared" si="68"/>
        <v/>
      </c>
      <c r="H228" s="125" t="str">
        <f t="shared" si="69"/>
        <v/>
      </c>
      <c r="I228" s="125" t="str">
        <f t="shared" si="70"/>
        <v/>
      </c>
      <c r="J228" s="125" t="str">
        <f t="shared" si="71"/>
        <v/>
      </c>
      <c r="K228" s="124" t="str">
        <f t="shared" si="72"/>
        <v/>
      </c>
      <c r="L228" s="124" t="str">
        <f t="shared" si="73"/>
        <v/>
      </c>
      <c r="M228" s="124" t="str">
        <f t="shared" si="74"/>
        <v/>
      </c>
      <c r="N228" s="124" t="str">
        <f t="shared" si="75"/>
        <v/>
      </c>
      <c r="O228" s="124" t="str">
        <f t="shared" si="76"/>
        <v/>
      </c>
      <c r="P228" s="124" t="str">
        <f t="shared" si="77"/>
        <v xml:space="preserve"> </v>
      </c>
      <c r="Q228" s="124" t="str">
        <f t="shared" si="78"/>
        <v/>
      </c>
      <c r="AA228" s="189">
        <f t="shared" ref="AA228:AA291" si="80">IF(AND(AA227&gt;=1,AA227&lt;18),AA227+1,IF(AC228=0,1,IF(AA227=18,AA227+0.5,-1)))</f>
        <v>-1</v>
      </c>
      <c r="AB228" s="188">
        <f t="shared" ref="AB228:AB291" si="81">IF(AB227&gt;=1,AB227+1,IF(AC228=0,1,-1))</f>
        <v>181</v>
      </c>
      <c r="AC228" s="191">
        <f t="shared" si="61"/>
        <v>-180</v>
      </c>
      <c r="AD228" s="191">
        <f t="shared" si="62"/>
        <v>-183</v>
      </c>
    </row>
    <row r="229" spans="1:30" x14ac:dyDescent="0.2">
      <c r="A229" s="126">
        <f t="shared" si="79"/>
        <v>-160</v>
      </c>
      <c r="B229" s="181">
        <f t="shared" si="63"/>
        <v>-4064</v>
      </c>
      <c r="C229" s="229" t="str">
        <f t="shared" si="64"/>
        <v/>
      </c>
      <c r="D229" s="126" t="str">
        <f t="shared" si="65"/>
        <v/>
      </c>
      <c r="E229" s="229" t="str">
        <f t="shared" si="66"/>
        <v/>
      </c>
      <c r="F229" s="126" t="str">
        <f t="shared" si="67"/>
        <v/>
      </c>
      <c r="G229" s="124" t="str">
        <f t="shared" si="68"/>
        <v/>
      </c>
      <c r="H229" s="125" t="str">
        <f t="shared" si="69"/>
        <v/>
      </c>
      <c r="I229" s="125" t="str">
        <f t="shared" si="70"/>
        <v/>
      </c>
      <c r="J229" s="125" t="str">
        <f t="shared" si="71"/>
        <v/>
      </c>
      <c r="K229" s="124" t="str">
        <f t="shared" si="72"/>
        <v/>
      </c>
      <c r="L229" s="124" t="str">
        <f t="shared" si="73"/>
        <v/>
      </c>
      <c r="M229" s="124" t="str">
        <f t="shared" si="74"/>
        <v/>
      </c>
      <c r="N229" s="124" t="str">
        <f t="shared" si="75"/>
        <v/>
      </c>
      <c r="O229" s="124" t="str">
        <f t="shared" si="76"/>
        <v/>
      </c>
      <c r="P229" s="124" t="str">
        <f t="shared" si="77"/>
        <v xml:space="preserve"> </v>
      </c>
      <c r="Q229" s="124" t="str">
        <f t="shared" si="78"/>
        <v/>
      </c>
      <c r="AA229" s="189">
        <f t="shared" si="80"/>
        <v>-1</v>
      </c>
      <c r="AB229" s="188">
        <f t="shared" si="81"/>
        <v>182</v>
      </c>
      <c r="AC229" s="191">
        <f t="shared" ref="AC229:AC292" si="82">AC228-1</f>
        <v>-181</v>
      </c>
      <c r="AD229" s="191">
        <f t="shared" ref="AD229:AD292" si="83">AD228-1</f>
        <v>-184</v>
      </c>
    </row>
    <row r="230" spans="1:30" x14ac:dyDescent="0.2">
      <c r="A230" s="126">
        <f t="shared" si="79"/>
        <v>-161</v>
      </c>
      <c r="B230" s="181">
        <f t="shared" si="63"/>
        <v>-4089.3999999999996</v>
      </c>
      <c r="C230" s="229" t="str">
        <f t="shared" si="64"/>
        <v/>
      </c>
      <c r="D230" s="126" t="str">
        <f t="shared" si="65"/>
        <v/>
      </c>
      <c r="E230" s="229" t="str">
        <f t="shared" si="66"/>
        <v/>
      </c>
      <c r="F230" s="126" t="str">
        <f t="shared" si="67"/>
        <v/>
      </c>
      <c r="G230" s="124" t="str">
        <f t="shared" si="68"/>
        <v/>
      </c>
      <c r="H230" s="125" t="str">
        <f t="shared" si="69"/>
        <v/>
      </c>
      <c r="I230" s="125" t="str">
        <f t="shared" si="70"/>
        <v/>
      </c>
      <c r="J230" s="125" t="str">
        <f t="shared" si="71"/>
        <v/>
      </c>
      <c r="K230" s="124" t="str">
        <f t="shared" si="72"/>
        <v/>
      </c>
      <c r="L230" s="124" t="str">
        <f t="shared" si="73"/>
        <v/>
      </c>
      <c r="M230" s="124" t="str">
        <f t="shared" si="74"/>
        <v/>
      </c>
      <c r="N230" s="124" t="str">
        <f t="shared" si="75"/>
        <v/>
      </c>
      <c r="O230" s="124" t="str">
        <f t="shared" si="76"/>
        <v/>
      </c>
      <c r="P230" s="124" t="str">
        <f t="shared" si="77"/>
        <v xml:space="preserve"> </v>
      </c>
      <c r="Q230" s="124" t="str">
        <f t="shared" si="78"/>
        <v/>
      </c>
      <c r="AA230" s="189">
        <f t="shared" si="80"/>
        <v>-1</v>
      </c>
      <c r="AB230" s="188">
        <f t="shared" si="81"/>
        <v>183</v>
      </c>
      <c r="AC230" s="191">
        <f t="shared" si="82"/>
        <v>-182</v>
      </c>
      <c r="AD230" s="191">
        <f t="shared" si="83"/>
        <v>-185</v>
      </c>
    </row>
    <row r="231" spans="1:30" x14ac:dyDescent="0.2">
      <c r="A231" s="126">
        <f t="shared" si="79"/>
        <v>-162</v>
      </c>
      <c r="B231" s="181">
        <f t="shared" si="63"/>
        <v>-4114.8</v>
      </c>
      <c r="C231" s="229" t="str">
        <f t="shared" si="64"/>
        <v/>
      </c>
      <c r="D231" s="126" t="str">
        <f t="shared" si="65"/>
        <v/>
      </c>
      <c r="E231" s="229" t="str">
        <f t="shared" si="66"/>
        <v/>
      </c>
      <c r="F231" s="126" t="str">
        <f t="shared" si="67"/>
        <v/>
      </c>
      <c r="G231" s="124" t="str">
        <f t="shared" si="68"/>
        <v/>
      </c>
      <c r="H231" s="125" t="str">
        <f t="shared" si="69"/>
        <v/>
      </c>
      <c r="I231" s="125" t="str">
        <f t="shared" si="70"/>
        <v/>
      </c>
      <c r="J231" s="125" t="str">
        <f t="shared" si="71"/>
        <v/>
      </c>
      <c r="K231" s="124" t="str">
        <f t="shared" si="72"/>
        <v/>
      </c>
      <c r="L231" s="124" t="str">
        <f t="shared" si="73"/>
        <v/>
      </c>
      <c r="M231" s="124" t="str">
        <f t="shared" si="74"/>
        <v/>
      </c>
      <c r="N231" s="124" t="str">
        <f t="shared" si="75"/>
        <v/>
      </c>
      <c r="O231" s="124" t="str">
        <f t="shared" si="76"/>
        <v/>
      </c>
      <c r="P231" s="124" t="str">
        <f t="shared" si="77"/>
        <v xml:space="preserve"> </v>
      </c>
      <c r="Q231" s="124" t="str">
        <f t="shared" si="78"/>
        <v/>
      </c>
      <c r="AA231" s="189">
        <f t="shared" si="80"/>
        <v>-1</v>
      </c>
      <c r="AB231" s="188">
        <f t="shared" si="81"/>
        <v>184</v>
      </c>
      <c r="AC231" s="191">
        <f t="shared" si="82"/>
        <v>-183</v>
      </c>
      <c r="AD231" s="191">
        <f t="shared" si="83"/>
        <v>-186</v>
      </c>
    </row>
    <row r="232" spans="1:30" x14ac:dyDescent="0.2">
      <c r="A232" s="126">
        <f t="shared" si="79"/>
        <v>-163</v>
      </c>
      <c r="B232" s="181">
        <f t="shared" si="63"/>
        <v>-4140.2</v>
      </c>
      <c r="C232" s="229" t="str">
        <f t="shared" si="64"/>
        <v/>
      </c>
      <c r="D232" s="126" t="str">
        <f t="shared" si="65"/>
        <v/>
      </c>
      <c r="E232" s="229" t="str">
        <f t="shared" si="66"/>
        <v/>
      </c>
      <c r="F232" s="126" t="str">
        <f t="shared" si="67"/>
        <v/>
      </c>
      <c r="G232" s="124" t="str">
        <f t="shared" si="68"/>
        <v/>
      </c>
      <c r="H232" s="125" t="str">
        <f t="shared" si="69"/>
        <v/>
      </c>
      <c r="I232" s="125" t="str">
        <f t="shared" si="70"/>
        <v/>
      </c>
      <c r="J232" s="125" t="str">
        <f t="shared" si="71"/>
        <v/>
      </c>
      <c r="K232" s="124" t="str">
        <f t="shared" si="72"/>
        <v/>
      </c>
      <c r="L232" s="124" t="str">
        <f t="shared" si="73"/>
        <v/>
      </c>
      <c r="M232" s="124" t="str">
        <f t="shared" si="74"/>
        <v/>
      </c>
      <c r="N232" s="124" t="str">
        <f t="shared" si="75"/>
        <v/>
      </c>
      <c r="O232" s="124" t="str">
        <f t="shared" si="76"/>
        <v/>
      </c>
      <c r="P232" s="124" t="str">
        <f t="shared" si="77"/>
        <v xml:space="preserve"> </v>
      </c>
      <c r="Q232" s="124" t="str">
        <f t="shared" si="78"/>
        <v/>
      </c>
      <c r="AA232" s="189">
        <f t="shared" si="80"/>
        <v>-1</v>
      </c>
      <c r="AB232" s="188">
        <f t="shared" si="81"/>
        <v>185</v>
      </c>
      <c r="AC232" s="191">
        <f t="shared" si="82"/>
        <v>-184</v>
      </c>
      <c r="AD232" s="191">
        <f t="shared" si="83"/>
        <v>-187</v>
      </c>
    </row>
    <row r="233" spans="1:30" x14ac:dyDescent="0.2">
      <c r="A233" s="126">
        <f t="shared" si="79"/>
        <v>-164</v>
      </c>
      <c r="B233" s="181">
        <f t="shared" si="63"/>
        <v>-4165.5999999999995</v>
      </c>
      <c r="C233" s="229" t="str">
        <f t="shared" si="64"/>
        <v/>
      </c>
      <c r="D233" s="126" t="str">
        <f t="shared" si="65"/>
        <v/>
      </c>
      <c r="E233" s="229" t="str">
        <f t="shared" si="66"/>
        <v/>
      </c>
      <c r="F233" s="126" t="str">
        <f t="shared" si="67"/>
        <v/>
      </c>
      <c r="G233" s="124" t="str">
        <f t="shared" si="68"/>
        <v/>
      </c>
      <c r="H233" s="125" t="str">
        <f t="shared" si="69"/>
        <v/>
      </c>
      <c r="I233" s="125" t="str">
        <f t="shared" si="70"/>
        <v/>
      </c>
      <c r="J233" s="125" t="str">
        <f t="shared" si="71"/>
        <v/>
      </c>
      <c r="K233" s="124" t="str">
        <f t="shared" si="72"/>
        <v/>
      </c>
      <c r="L233" s="124" t="str">
        <f t="shared" si="73"/>
        <v/>
      </c>
      <c r="M233" s="124" t="str">
        <f t="shared" si="74"/>
        <v/>
      </c>
      <c r="N233" s="124" t="str">
        <f t="shared" si="75"/>
        <v/>
      </c>
      <c r="O233" s="124" t="str">
        <f t="shared" si="76"/>
        <v/>
      </c>
      <c r="P233" s="124" t="str">
        <f t="shared" si="77"/>
        <v xml:space="preserve"> </v>
      </c>
      <c r="Q233" s="124" t="str">
        <f t="shared" si="78"/>
        <v/>
      </c>
      <c r="AA233" s="189">
        <f t="shared" si="80"/>
        <v>-1</v>
      </c>
      <c r="AB233" s="188">
        <f t="shared" si="81"/>
        <v>186</v>
      </c>
      <c r="AC233" s="191">
        <f t="shared" si="82"/>
        <v>-185</v>
      </c>
      <c r="AD233" s="191">
        <f t="shared" si="83"/>
        <v>-188</v>
      </c>
    </row>
    <row r="234" spans="1:30" x14ac:dyDescent="0.2">
      <c r="A234" s="126">
        <f t="shared" si="79"/>
        <v>-165</v>
      </c>
      <c r="B234" s="181">
        <f t="shared" si="63"/>
        <v>-4191</v>
      </c>
      <c r="C234" s="229" t="str">
        <f t="shared" si="64"/>
        <v/>
      </c>
      <c r="D234" s="126" t="str">
        <f t="shared" si="65"/>
        <v/>
      </c>
      <c r="E234" s="229" t="str">
        <f t="shared" si="66"/>
        <v/>
      </c>
      <c r="F234" s="126" t="str">
        <f t="shared" si="67"/>
        <v/>
      </c>
      <c r="G234" s="124" t="str">
        <f t="shared" si="68"/>
        <v/>
      </c>
      <c r="H234" s="125" t="str">
        <f t="shared" si="69"/>
        <v/>
      </c>
      <c r="I234" s="125" t="str">
        <f t="shared" si="70"/>
        <v/>
      </c>
      <c r="J234" s="125" t="str">
        <f t="shared" si="71"/>
        <v/>
      </c>
      <c r="K234" s="124" t="str">
        <f t="shared" si="72"/>
        <v/>
      </c>
      <c r="L234" s="124" t="str">
        <f t="shared" si="73"/>
        <v/>
      </c>
      <c r="M234" s="124" t="str">
        <f t="shared" si="74"/>
        <v/>
      </c>
      <c r="N234" s="124" t="str">
        <f t="shared" si="75"/>
        <v/>
      </c>
      <c r="O234" s="124" t="str">
        <f t="shared" si="76"/>
        <v/>
      </c>
      <c r="P234" s="124" t="str">
        <f t="shared" si="77"/>
        <v xml:space="preserve"> </v>
      </c>
      <c r="Q234" s="124" t="str">
        <f t="shared" si="78"/>
        <v/>
      </c>
      <c r="AA234" s="189">
        <f t="shared" si="80"/>
        <v>-1</v>
      </c>
      <c r="AB234" s="188">
        <f t="shared" si="81"/>
        <v>187</v>
      </c>
      <c r="AC234" s="191">
        <f t="shared" si="82"/>
        <v>-186</v>
      </c>
      <c r="AD234" s="191">
        <f t="shared" si="83"/>
        <v>-189</v>
      </c>
    </row>
    <row r="235" spans="1:30" x14ac:dyDescent="0.2">
      <c r="A235" s="126">
        <f t="shared" si="79"/>
        <v>-166</v>
      </c>
      <c r="B235" s="181">
        <f t="shared" si="63"/>
        <v>-4216.3999999999996</v>
      </c>
      <c r="C235" s="229" t="str">
        <f t="shared" si="64"/>
        <v/>
      </c>
      <c r="D235" s="126" t="str">
        <f t="shared" si="65"/>
        <v/>
      </c>
      <c r="E235" s="229" t="str">
        <f t="shared" si="66"/>
        <v/>
      </c>
      <c r="F235" s="126" t="str">
        <f t="shared" si="67"/>
        <v/>
      </c>
      <c r="G235" s="124" t="str">
        <f t="shared" si="68"/>
        <v/>
      </c>
      <c r="H235" s="125" t="str">
        <f t="shared" si="69"/>
        <v/>
      </c>
      <c r="I235" s="125" t="str">
        <f t="shared" si="70"/>
        <v/>
      </c>
      <c r="J235" s="125" t="str">
        <f t="shared" si="71"/>
        <v/>
      </c>
      <c r="K235" s="124" t="str">
        <f t="shared" si="72"/>
        <v/>
      </c>
      <c r="L235" s="124" t="str">
        <f t="shared" si="73"/>
        <v/>
      </c>
      <c r="M235" s="124" t="str">
        <f t="shared" si="74"/>
        <v/>
      </c>
      <c r="N235" s="124" t="str">
        <f t="shared" si="75"/>
        <v/>
      </c>
      <c r="O235" s="124" t="str">
        <f t="shared" si="76"/>
        <v/>
      </c>
      <c r="P235" s="124" t="str">
        <f t="shared" si="77"/>
        <v xml:space="preserve"> </v>
      </c>
      <c r="Q235" s="124" t="str">
        <f t="shared" si="78"/>
        <v/>
      </c>
      <c r="AA235" s="189">
        <f t="shared" si="80"/>
        <v>-1</v>
      </c>
      <c r="AB235" s="188">
        <f t="shared" si="81"/>
        <v>188</v>
      </c>
      <c r="AC235" s="191">
        <f t="shared" si="82"/>
        <v>-187</v>
      </c>
      <c r="AD235" s="191">
        <f t="shared" si="83"/>
        <v>-190</v>
      </c>
    </row>
    <row r="236" spans="1:30" x14ac:dyDescent="0.2">
      <c r="A236" s="126">
        <f t="shared" si="79"/>
        <v>-167</v>
      </c>
      <c r="B236" s="181">
        <f t="shared" si="63"/>
        <v>-4241.8</v>
      </c>
      <c r="C236" s="229" t="str">
        <f t="shared" si="64"/>
        <v/>
      </c>
      <c r="D236" s="126" t="str">
        <f t="shared" si="65"/>
        <v/>
      </c>
      <c r="E236" s="229" t="str">
        <f t="shared" si="66"/>
        <v/>
      </c>
      <c r="F236" s="126" t="str">
        <f t="shared" si="67"/>
        <v/>
      </c>
      <c r="G236" s="124" t="str">
        <f t="shared" si="68"/>
        <v/>
      </c>
      <c r="H236" s="125" t="str">
        <f t="shared" si="69"/>
        <v/>
      </c>
      <c r="I236" s="125" t="str">
        <f t="shared" si="70"/>
        <v/>
      </c>
      <c r="J236" s="125" t="str">
        <f t="shared" si="71"/>
        <v/>
      </c>
      <c r="K236" s="124" t="str">
        <f t="shared" si="72"/>
        <v/>
      </c>
      <c r="L236" s="124" t="str">
        <f t="shared" si="73"/>
        <v/>
      </c>
      <c r="M236" s="124" t="str">
        <f t="shared" si="74"/>
        <v/>
      </c>
      <c r="N236" s="124" t="str">
        <f t="shared" si="75"/>
        <v/>
      </c>
      <c r="O236" s="124" t="str">
        <f t="shared" si="76"/>
        <v/>
      </c>
      <c r="P236" s="124" t="str">
        <f t="shared" si="77"/>
        <v xml:space="preserve"> </v>
      </c>
      <c r="Q236" s="124" t="str">
        <f t="shared" si="78"/>
        <v/>
      </c>
      <c r="AA236" s="189">
        <f t="shared" si="80"/>
        <v>-1</v>
      </c>
      <c r="AB236" s="188">
        <f t="shared" si="81"/>
        <v>189</v>
      </c>
      <c r="AC236" s="191">
        <f t="shared" si="82"/>
        <v>-188</v>
      </c>
      <c r="AD236" s="191">
        <f t="shared" si="83"/>
        <v>-191</v>
      </c>
    </row>
    <row r="237" spans="1:30" x14ac:dyDescent="0.2">
      <c r="A237" s="126">
        <f t="shared" si="79"/>
        <v>-168</v>
      </c>
      <c r="B237" s="181">
        <f t="shared" si="63"/>
        <v>-4267.2</v>
      </c>
      <c r="C237" s="229" t="str">
        <f t="shared" si="64"/>
        <v/>
      </c>
      <c r="D237" s="126" t="str">
        <f t="shared" si="65"/>
        <v/>
      </c>
      <c r="E237" s="229" t="str">
        <f t="shared" si="66"/>
        <v/>
      </c>
      <c r="F237" s="126" t="str">
        <f t="shared" si="67"/>
        <v/>
      </c>
      <c r="G237" s="124" t="str">
        <f t="shared" si="68"/>
        <v/>
      </c>
      <c r="H237" s="125" t="str">
        <f t="shared" si="69"/>
        <v/>
      </c>
      <c r="I237" s="125" t="str">
        <f t="shared" si="70"/>
        <v/>
      </c>
      <c r="J237" s="125" t="str">
        <f t="shared" si="71"/>
        <v/>
      </c>
      <c r="K237" s="124" t="str">
        <f t="shared" si="72"/>
        <v/>
      </c>
      <c r="L237" s="124" t="str">
        <f t="shared" si="73"/>
        <v/>
      </c>
      <c r="M237" s="124" t="str">
        <f t="shared" si="74"/>
        <v/>
      </c>
      <c r="N237" s="124" t="str">
        <f t="shared" si="75"/>
        <v/>
      </c>
      <c r="O237" s="124" t="str">
        <f t="shared" si="76"/>
        <v/>
      </c>
      <c r="P237" s="124" t="str">
        <f t="shared" si="77"/>
        <v xml:space="preserve"> </v>
      </c>
      <c r="Q237" s="124" t="str">
        <f t="shared" si="78"/>
        <v/>
      </c>
      <c r="AA237" s="189">
        <f t="shared" si="80"/>
        <v>-1</v>
      </c>
      <c r="AB237" s="188">
        <f t="shared" si="81"/>
        <v>190</v>
      </c>
      <c r="AC237" s="191">
        <f t="shared" si="82"/>
        <v>-189</v>
      </c>
      <c r="AD237" s="191">
        <f t="shared" si="83"/>
        <v>-192</v>
      </c>
    </row>
    <row r="238" spans="1:30" x14ac:dyDescent="0.2">
      <c r="A238" s="126">
        <f t="shared" si="79"/>
        <v>-169</v>
      </c>
      <c r="B238" s="181">
        <f t="shared" si="63"/>
        <v>-4292.5999999999995</v>
      </c>
      <c r="C238" s="229" t="str">
        <f t="shared" si="64"/>
        <v/>
      </c>
      <c r="D238" s="126" t="str">
        <f t="shared" si="65"/>
        <v/>
      </c>
      <c r="E238" s="229" t="str">
        <f t="shared" si="66"/>
        <v/>
      </c>
      <c r="F238" s="126" t="str">
        <f t="shared" si="67"/>
        <v/>
      </c>
      <c r="G238" s="124" t="str">
        <f t="shared" si="68"/>
        <v/>
      </c>
      <c r="H238" s="125" t="str">
        <f t="shared" si="69"/>
        <v/>
      </c>
      <c r="I238" s="125" t="str">
        <f t="shared" si="70"/>
        <v/>
      </c>
      <c r="J238" s="125" t="str">
        <f t="shared" si="71"/>
        <v/>
      </c>
      <c r="K238" s="124" t="str">
        <f t="shared" si="72"/>
        <v/>
      </c>
      <c r="L238" s="124" t="str">
        <f t="shared" si="73"/>
        <v/>
      </c>
      <c r="M238" s="124" t="str">
        <f t="shared" si="74"/>
        <v/>
      </c>
      <c r="N238" s="124" t="str">
        <f t="shared" si="75"/>
        <v/>
      </c>
      <c r="O238" s="124" t="str">
        <f t="shared" si="76"/>
        <v/>
      </c>
      <c r="P238" s="124" t="str">
        <f t="shared" si="77"/>
        <v xml:space="preserve"> </v>
      </c>
      <c r="Q238" s="124" t="str">
        <f t="shared" si="78"/>
        <v/>
      </c>
      <c r="AA238" s="189">
        <f t="shared" si="80"/>
        <v>-1</v>
      </c>
      <c r="AB238" s="188">
        <f t="shared" si="81"/>
        <v>191</v>
      </c>
      <c r="AC238" s="191">
        <f t="shared" si="82"/>
        <v>-190</v>
      </c>
      <c r="AD238" s="191">
        <f t="shared" si="83"/>
        <v>-193</v>
      </c>
    </row>
    <row r="239" spans="1:30" x14ac:dyDescent="0.2">
      <c r="A239" s="126">
        <f t="shared" si="79"/>
        <v>-170</v>
      </c>
      <c r="B239" s="181">
        <f t="shared" si="63"/>
        <v>-4318</v>
      </c>
      <c r="C239" s="229" t="str">
        <f t="shared" si="64"/>
        <v/>
      </c>
      <c r="D239" s="126" t="str">
        <f t="shared" si="65"/>
        <v/>
      </c>
      <c r="E239" s="229" t="str">
        <f t="shared" si="66"/>
        <v/>
      </c>
      <c r="F239" s="126" t="str">
        <f t="shared" si="67"/>
        <v/>
      </c>
      <c r="G239" s="124" t="str">
        <f t="shared" si="68"/>
        <v/>
      </c>
      <c r="H239" s="125" t="str">
        <f t="shared" si="69"/>
        <v/>
      </c>
      <c r="I239" s="125" t="str">
        <f t="shared" si="70"/>
        <v/>
      </c>
      <c r="J239" s="125" t="str">
        <f t="shared" si="71"/>
        <v/>
      </c>
      <c r="K239" s="124" t="str">
        <f t="shared" si="72"/>
        <v/>
      </c>
      <c r="L239" s="124" t="str">
        <f t="shared" si="73"/>
        <v/>
      </c>
      <c r="M239" s="124" t="str">
        <f t="shared" si="74"/>
        <v/>
      </c>
      <c r="N239" s="124" t="str">
        <f t="shared" si="75"/>
        <v/>
      </c>
      <c r="O239" s="124" t="str">
        <f t="shared" si="76"/>
        <v/>
      </c>
      <c r="P239" s="124" t="str">
        <f t="shared" si="77"/>
        <v xml:space="preserve"> </v>
      </c>
      <c r="Q239" s="124" t="str">
        <f t="shared" si="78"/>
        <v/>
      </c>
      <c r="AA239" s="189">
        <f t="shared" si="80"/>
        <v>-1</v>
      </c>
      <c r="AB239" s="188">
        <f t="shared" si="81"/>
        <v>192</v>
      </c>
      <c r="AC239" s="191">
        <f t="shared" si="82"/>
        <v>-191</v>
      </c>
      <c r="AD239" s="191">
        <f t="shared" si="83"/>
        <v>-194</v>
      </c>
    </row>
    <row r="240" spans="1:30" x14ac:dyDescent="0.2">
      <c r="A240" s="126">
        <f t="shared" si="79"/>
        <v>-171</v>
      </c>
      <c r="B240" s="181">
        <f t="shared" si="63"/>
        <v>-4343.3999999999996</v>
      </c>
      <c r="C240" s="229" t="str">
        <f t="shared" si="64"/>
        <v/>
      </c>
      <c r="D240" s="126" t="str">
        <f t="shared" si="65"/>
        <v/>
      </c>
      <c r="E240" s="229" t="str">
        <f t="shared" si="66"/>
        <v/>
      </c>
      <c r="F240" s="126" t="str">
        <f t="shared" si="67"/>
        <v/>
      </c>
      <c r="G240" s="124" t="str">
        <f t="shared" si="68"/>
        <v/>
      </c>
      <c r="H240" s="125" t="str">
        <f t="shared" si="69"/>
        <v/>
      </c>
      <c r="I240" s="125" t="str">
        <f t="shared" si="70"/>
        <v/>
      </c>
      <c r="J240" s="125" t="str">
        <f t="shared" si="71"/>
        <v/>
      </c>
      <c r="K240" s="124" t="str">
        <f t="shared" si="72"/>
        <v/>
      </c>
      <c r="L240" s="124" t="str">
        <f t="shared" si="73"/>
        <v/>
      </c>
      <c r="M240" s="124" t="str">
        <f t="shared" si="74"/>
        <v/>
      </c>
      <c r="N240" s="124" t="str">
        <f t="shared" si="75"/>
        <v/>
      </c>
      <c r="O240" s="124" t="str">
        <f t="shared" si="76"/>
        <v/>
      </c>
      <c r="P240" s="124" t="str">
        <f t="shared" si="77"/>
        <v xml:space="preserve"> </v>
      </c>
      <c r="Q240" s="124" t="str">
        <f t="shared" si="78"/>
        <v/>
      </c>
      <c r="AA240" s="189">
        <f t="shared" si="80"/>
        <v>-1</v>
      </c>
      <c r="AB240" s="188">
        <f t="shared" si="81"/>
        <v>193</v>
      </c>
      <c r="AC240" s="191">
        <f t="shared" si="82"/>
        <v>-192</v>
      </c>
      <c r="AD240" s="191">
        <f t="shared" si="83"/>
        <v>-195</v>
      </c>
    </row>
    <row r="241" spans="1:30" x14ac:dyDescent="0.2">
      <c r="A241" s="126">
        <f t="shared" si="79"/>
        <v>-172</v>
      </c>
      <c r="B241" s="181">
        <f t="shared" si="63"/>
        <v>-4368.8</v>
      </c>
      <c r="C241" s="229" t="str">
        <f t="shared" si="64"/>
        <v/>
      </c>
      <c r="D241" s="126" t="str">
        <f t="shared" si="65"/>
        <v/>
      </c>
      <c r="E241" s="229" t="str">
        <f t="shared" si="66"/>
        <v/>
      </c>
      <c r="F241" s="126" t="str">
        <f t="shared" si="67"/>
        <v/>
      </c>
      <c r="G241" s="124" t="str">
        <f t="shared" si="68"/>
        <v/>
      </c>
      <c r="H241" s="125" t="str">
        <f t="shared" si="69"/>
        <v/>
      </c>
      <c r="I241" s="125" t="str">
        <f t="shared" si="70"/>
        <v/>
      </c>
      <c r="J241" s="125" t="str">
        <f t="shared" si="71"/>
        <v/>
      </c>
      <c r="K241" s="124" t="str">
        <f t="shared" si="72"/>
        <v/>
      </c>
      <c r="L241" s="124" t="str">
        <f t="shared" si="73"/>
        <v/>
      </c>
      <c r="M241" s="124" t="str">
        <f t="shared" si="74"/>
        <v/>
      </c>
      <c r="N241" s="124" t="str">
        <f t="shared" si="75"/>
        <v/>
      </c>
      <c r="O241" s="124" t="str">
        <f t="shared" si="76"/>
        <v/>
      </c>
      <c r="P241" s="124" t="str">
        <f t="shared" si="77"/>
        <v xml:space="preserve"> </v>
      </c>
      <c r="Q241" s="124" t="str">
        <f t="shared" si="78"/>
        <v/>
      </c>
      <c r="AA241" s="189">
        <f t="shared" si="80"/>
        <v>-1</v>
      </c>
      <c r="AB241" s="188">
        <f t="shared" si="81"/>
        <v>194</v>
      </c>
      <c r="AC241" s="191">
        <f t="shared" si="82"/>
        <v>-193</v>
      </c>
      <c r="AD241" s="191">
        <f t="shared" si="83"/>
        <v>-196</v>
      </c>
    </row>
    <row r="242" spans="1:30" x14ac:dyDescent="0.2">
      <c r="A242" s="126">
        <f t="shared" si="79"/>
        <v>-173</v>
      </c>
      <c r="B242" s="181">
        <f t="shared" si="63"/>
        <v>-4394.2</v>
      </c>
      <c r="C242" s="229" t="str">
        <f t="shared" si="64"/>
        <v/>
      </c>
      <c r="D242" s="126" t="str">
        <f t="shared" si="65"/>
        <v/>
      </c>
      <c r="E242" s="229" t="str">
        <f t="shared" si="66"/>
        <v/>
      </c>
      <c r="F242" s="126" t="str">
        <f t="shared" si="67"/>
        <v/>
      </c>
      <c r="G242" s="124" t="str">
        <f t="shared" si="68"/>
        <v/>
      </c>
      <c r="H242" s="125" t="str">
        <f t="shared" si="69"/>
        <v/>
      </c>
      <c r="I242" s="125" t="str">
        <f t="shared" si="70"/>
        <v/>
      </c>
      <c r="J242" s="125" t="str">
        <f t="shared" si="71"/>
        <v/>
      </c>
      <c r="K242" s="124" t="str">
        <f t="shared" si="72"/>
        <v/>
      </c>
      <c r="L242" s="124" t="str">
        <f t="shared" si="73"/>
        <v/>
      </c>
      <c r="M242" s="124" t="str">
        <f t="shared" si="74"/>
        <v/>
      </c>
      <c r="N242" s="124" t="str">
        <f t="shared" si="75"/>
        <v/>
      </c>
      <c r="O242" s="124" t="str">
        <f t="shared" si="76"/>
        <v/>
      </c>
      <c r="P242" s="124" t="str">
        <f t="shared" si="77"/>
        <v xml:space="preserve"> </v>
      </c>
      <c r="Q242" s="124" t="str">
        <f t="shared" si="78"/>
        <v/>
      </c>
      <c r="AA242" s="189">
        <f t="shared" si="80"/>
        <v>-1</v>
      </c>
      <c r="AB242" s="188">
        <f t="shared" si="81"/>
        <v>195</v>
      </c>
      <c r="AC242" s="191">
        <f t="shared" si="82"/>
        <v>-194</v>
      </c>
      <c r="AD242" s="191">
        <f t="shared" si="83"/>
        <v>-197</v>
      </c>
    </row>
    <row r="243" spans="1:30" x14ac:dyDescent="0.2">
      <c r="A243" s="126">
        <f t="shared" si="79"/>
        <v>-174</v>
      </c>
      <c r="B243" s="181">
        <f t="shared" si="63"/>
        <v>-4419.5999999999995</v>
      </c>
      <c r="C243" s="229" t="str">
        <f t="shared" si="64"/>
        <v/>
      </c>
      <c r="D243" s="126" t="str">
        <f t="shared" si="65"/>
        <v/>
      </c>
      <c r="E243" s="229" t="str">
        <f t="shared" si="66"/>
        <v/>
      </c>
      <c r="F243" s="126" t="str">
        <f t="shared" si="67"/>
        <v/>
      </c>
      <c r="G243" s="124" t="str">
        <f t="shared" si="68"/>
        <v/>
      </c>
      <c r="H243" s="125" t="str">
        <f t="shared" si="69"/>
        <v/>
      </c>
      <c r="I243" s="125" t="str">
        <f t="shared" si="70"/>
        <v/>
      </c>
      <c r="J243" s="125" t="str">
        <f t="shared" si="71"/>
        <v/>
      </c>
      <c r="K243" s="124" t="str">
        <f t="shared" si="72"/>
        <v/>
      </c>
      <c r="L243" s="124" t="str">
        <f t="shared" si="73"/>
        <v/>
      </c>
      <c r="M243" s="124" t="str">
        <f t="shared" si="74"/>
        <v/>
      </c>
      <c r="N243" s="124" t="str">
        <f t="shared" si="75"/>
        <v/>
      </c>
      <c r="O243" s="124" t="str">
        <f t="shared" si="76"/>
        <v/>
      </c>
      <c r="P243" s="124" t="str">
        <f t="shared" si="77"/>
        <v xml:space="preserve"> </v>
      </c>
      <c r="Q243" s="124" t="str">
        <f t="shared" si="78"/>
        <v/>
      </c>
      <c r="AA243" s="189">
        <f t="shared" si="80"/>
        <v>-1</v>
      </c>
      <c r="AB243" s="188">
        <f t="shared" si="81"/>
        <v>196</v>
      </c>
      <c r="AC243" s="191">
        <f t="shared" si="82"/>
        <v>-195</v>
      </c>
      <c r="AD243" s="191">
        <f t="shared" si="83"/>
        <v>-198</v>
      </c>
    </row>
    <row r="244" spans="1:30" x14ac:dyDescent="0.2">
      <c r="A244" s="126">
        <f t="shared" si="79"/>
        <v>-175</v>
      </c>
      <c r="B244" s="181">
        <f t="shared" si="63"/>
        <v>-4445</v>
      </c>
      <c r="C244" s="229" t="str">
        <f t="shared" si="64"/>
        <v/>
      </c>
      <c r="D244" s="126" t="str">
        <f t="shared" si="65"/>
        <v/>
      </c>
      <c r="E244" s="229" t="str">
        <f t="shared" si="66"/>
        <v/>
      </c>
      <c r="F244" s="126" t="str">
        <f t="shared" si="67"/>
        <v/>
      </c>
      <c r="G244" s="124" t="str">
        <f t="shared" si="68"/>
        <v/>
      </c>
      <c r="H244" s="125" t="str">
        <f t="shared" si="69"/>
        <v/>
      </c>
      <c r="I244" s="125" t="str">
        <f t="shared" si="70"/>
        <v/>
      </c>
      <c r="J244" s="125" t="str">
        <f t="shared" si="71"/>
        <v/>
      </c>
      <c r="K244" s="124" t="str">
        <f t="shared" si="72"/>
        <v/>
      </c>
      <c r="L244" s="124" t="str">
        <f t="shared" si="73"/>
        <v/>
      </c>
      <c r="M244" s="124" t="str">
        <f t="shared" si="74"/>
        <v/>
      </c>
      <c r="N244" s="124" t="str">
        <f t="shared" si="75"/>
        <v/>
      </c>
      <c r="O244" s="124" t="str">
        <f t="shared" si="76"/>
        <v/>
      </c>
      <c r="P244" s="124" t="str">
        <f t="shared" si="77"/>
        <v xml:space="preserve"> </v>
      </c>
      <c r="Q244" s="124" t="str">
        <f t="shared" si="78"/>
        <v/>
      </c>
      <c r="AA244" s="189">
        <f t="shared" si="80"/>
        <v>-1</v>
      </c>
      <c r="AB244" s="188">
        <f t="shared" si="81"/>
        <v>197</v>
      </c>
      <c r="AC244" s="191">
        <f t="shared" si="82"/>
        <v>-196</v>
      </c>
      <c r="AD244" s="191">
        <f t="shared" si="83"/>
        <v>-199</v>
      </c>
    </row>
    <row r="245" spans="1:30" x14ac:dyDescent="0.2">
      <c r="A245" s="126">
        <f t="shared" si="79"/>
        <v>-176</v>
      </c>
      <c r="B245" s="181">
        <f t="shared" si="63"/>
        <v>-4470.3999999999996</v>
      </c>
      <c r="C245" s="229" t="str">
        <f t="shared" si="64"/>
        <v/>
      </c>
      <c r="D245" s="126" t="str">
        <f t="shared" si="65"/>
        <v/>
      </c>
      <c r="E245" s="229" t="str">
        <f t="shared" si="66"/>
        <v/>
      </c>
      <c r="F245" s="126" t="str">
        <f t="shared" si="67"/>
        <v/>
      </c>
      <c r="G245" s="124" t="str">
        <f t="shared" si="68"/>
        <v/>
      </c>
      <c r="H245" s="125" t="str">
        <f t="shared" si="69"/>
        <v/>
      </c>
      <c r="I245" s="125" t="str">
        <f t="shared" si="70"/>
        <v/>
      </c>
      <c r="J245" s="125" t="str">
        <f t="shared" si="71"/>
        <v/>
      </c>
      <c r="K245" s="124" t="str">
        <f t="shared" si="72"/>
        <v/>
      </c>
      <c r="L245" s="124" t="str">
        <f t="shared" si="73"/>
        <v/>
      </c>
      <c r="M245" s="124" t="str">
        <f t="shared" si="74"/>
        <v/>
      </c>
      <c r="N245" s="124" t="str">
        <f t="shared" si="75"/>
        <v/>
      </c>
      <c r="O245" s="124" t="str">
        <f t="shared" si="76"/>
        <v/>
      </c>
      <c r="P245" s="124" t="str">
        <f t="shared" si="77"/>
        <v xml:space="preserve"> </v>
      </c>
      <c r="Q245" s="124" t="str">
        <f t="shared" si="78"/>
        <v/>
      </c>
      <c r="AA245" s="189">
        <f t="shared" si="80"/>
        <v>-1</v>
      </c>
      <c r="AB245" s="188">
        <f t="shared" si="81"/>
        <v>198</v>
      </c>
      <c r="AC245" s="191">
        <f t="shared" si="82"/>
        <v>-197</v>
      </c>
      <c r="AD245" s="191">
        <f t="shared" si="83"/>
        <v>-200</v>
      </c>
    </row>
    <row r="246" spans="1:30" x14ac:dyDescent="0.2">
      <c r="A246" s="126">
        <f t="shared" si="79"/>
        <v>-177</v>
      </c>
      <c r="B246" s="181">
        <f t="shared" si="63"/>
        <v>-4495.8</v>
      </c>
      <c r="C246" s="229" t="str">
        <f t="shared" si="64"/>
        <v/>
      </c>
      <c r="D246" s="126" t="str">
        <f t="shared" si="65"/>
        <v/>
      </c>
      <c r="E246" s="229" t="str">
        <f t="shared" si="66"/>
        <v/>
      </c>
      <c r="F246" s="126" t="str">
        <f t="shared" si="67"/>
        <v/>
      </c>
      <c r="G246" s="124" t="str">
        <f t="shared" si="68"/>
        <v/>
      </c>
      <c r="H246" s="125" t="str">
        <f t="shared" si="69"/>
        <v/>
      </c>
      <c r="I246" s="125" t="str">
        <f t="shared" si="70"/>
        <v/>
      </c>
      <c r="J246" s="125" t="str">
        <f t="shared" si="71"/>
        <v/>
      </c>
      <c r="K246" s="124" t="str">
        <f t="shared" si="72"/>
        <v/>
      </c>
      <c r="L246" s="124" t="str">
        <f t="shared" si="73"/>
        <v/>
      </c>
      <c r="M246" s="124" t="str">
        <f t="shared" si="74"/>
        <v/>
      </c>
      <c r="N246" s="124" t="str">
        <f t="shared" si="75"/>
        <v/>
      </c>
      <c r="O246" s="124" t="str">
        <f t="shared" si="76"/>
        <v/>
      </c>
      <c r="P246" s="124" t="str">
        <f t="shared" si="77"/>
        <v xml:space="preserve"> </v>
      </c>
      <c r="Q246" s="124" t="str">
        <f t="shared" si="78"/>
        <v/>
      </c>
      <c r="AA246" s="189">
        <f t="shared" si="80"/>
        <v>-1</v>
      </c>
      <c r="AB246" s="188">
        <f t="shared" si="81"/>
        <v>199</v>
      </c>
      <c r="AC246" s="191">
        <f t="shared" si="82"/>
        <v>-198</v>
      </c>
      <c r="AD246" s="191">
        <f t="shared" si="83"/>
        <v>-201</v>
      </c>
    </row>
    <row r="247" spans="1:30" x14ac:dyDescent="0.2">
      <c r="A247" s="126">
        <f t="shared" si="79"/>
        <v>-178</v>
      </c>
      <c r="B247" s="181">
        <f t="shared" si="63"/>
        <v>-4521.2</v>
      </c>
      <c r="C247" s="229" t="str">
        <f t="shared" si="64"/>
        <v/>
      </c>
      <c r="D247" s="126" t="str">
        <f t="shared" si="65"/>
        <v/>
      </c>
      <c r="E247" s="229" t="str">
        <f t="shared" si="66"/>
        <v/>
      </c>
      <c r="F247" s="126" t="str">
        <f t="shared" si="67"/>
        <v/>
      </c>
      <c r="G247" s="124" t="str">
        <f t="shared" si="68"/>
        <v/>
      </c>
      <c r="H247" s="125" t="str">
        <f t="shared" si="69"/>
        <v/>
      </c>
      <c r="I247" s="125" t="str">
        <f t="shared" si="70"/>
        <v/>
      </c>
      <c r="J247" s="125" t="str">
        <f t="shared" si="71"/>
        <v/>
      </c>
      <c r="K247" s="124" t="str">
        <f t="shared" si="72"/>
        <v/>
      </c>
      <c r="L247" s="124" t="str">
        <f t="shared" si="73"/>
        <v/>
      </c>
      <c r="M247" s="124" t="str">
        <f t="shared" si="74"/>
        <v/>
      </c>
      <c r="N247" s="124" t="str">
        <f t="shared" si="75"/>
        <v/>
      </c>
      <c r="O247" s="124" t="str">
        <f t="shared" si="76"/>
        <v/>
      </c>
      <c r="P247" s="124" t="str">
        <f t="shared" si="77"/>
        <v xml:space="preserve"> </v>
      </c>
      <c r="Q247" s="124" t="str">
        <f t="shared" si="78"/>
        <v/>
      </c>
      <c r="AA247" s="189">
        <f t="shared" si="80"/>
        <v>-1</v>
      </c>
      <c r="AB247" s="188">
        <f t="shared" si="81"/>
        <v>200</v>
      </c>
      <c r="AC247" s="191">
        <f t="shared" si="82"/>
        <v>-199</v>
      </c>
      <c r="AD247" s="191">
        <f t="shared" si="83"/>
        <v>-202</v>
      </c>
    </row>
    <row r="248" spans="1:30" x14ac:dyDescent="0.2">
      <c r="A248" s="126">
        <f t="shared" si="79"/>
        <v>-179</v>
      </c>
      <c r="B248" s="181">
        <f t="shared" si="63"/>
        <v>-4546.5999999999995</v>
      </c>
      <c r="C248" s="229" t="str">
        <f t="shared" si="64"/>
        <v/>
      </c>
      <c r="D248" s="126" t="str">
        <f t="shared" si="65"/>
        <v/>
      </c>
      <c r="E248" s="229" t="str">
        <f t="shared" si="66"/>
        <v/>
      </c>
      <c r="F248" s="126" t="str">
        <f t="shared" si="67"/>
        <v/>
      </c>
      <c r="G248" s="124" t="str">
        <f t="shared" si="68"/>
        <v/>
      </c>
      <c r="H248" s="125" t="str">
        <f t="shared" si="69"/>
        <v/>
      </c>
      <c r="I248" s="125" t="str">
        <f t="shared" si="70"/>
        <v/>
      </c>
      <c r="J248" s="125" t="str">
        <f t="shared" si="71"/>
        <v/>
      </c>
      <c r="K248" s="124" t="str">
        <f t="shared" si="72"/>
        <v/>
      </c>
      <c r="L248" s="124" t="str">
        <f t="shared" si="73"/>
        <v/>
      </c>
      <c r="M248" s="124" t="str">
        <f t="shared" si="74"/>
        <v/>
      </c>
      <c r="N248" s="124" t="str">
        <f t="shared" si="75"/>
        <v/>
      </c>
      <c r="O248" s="124" t="str">
        <f t="shared" si="76"/>
        <v/>
      </c>
      <c r="P248" s="124" t="str">
        <f t="shared" si="77"/>
        <v xml:space="preserve"> </v>
      </c>
      <c r="Q248" s="124" t="str">
        <f t="shared" si="78"/>
        <v/>
      </c>
      <c r="AA248" s="189">
        <f t="shared" si="80"/>
        <v>-1</v>
      </c>
      <c r="AB248" s="188">
        <f t="shared" si="81"/>
        <v>201</v>
      </c>
      <c r="AC248" s="191">
        <f t="shared" si="82"/>
        <v>-200</v>
      </c>
      <c r="AD248" s="191">
        <f t="shared" si="83"/>
        <v>-203</v>
      </c>
    </row>
    <row r="249" spans="1:30" x14ac:dyDescent="0.2">
      <c r="A249" s="126">
        <f t="shared" si="79"/>
        <v>-180</v>
      </c>
      <c r="B249" s="181">
        <f t="shared" si="63"/>
        <v>-4572</v>
      </c>
      <c r="C249" s="229" t="str">
        <f t="shared" si="64"/>
        <v/>
      </c>
      <c r="D249" s="126" t="str">
        <f t="shared" si="65"/>
        <v/>
      </c>
      <c r="E249" s="229" t="str">
        <f t="shared" si="66"/>
        <v/>
      </c>
      <c r="F249" s="126" t="str">
        <f t="shared" si="67"/>
        <v/>
      </c>
      <c r="G249" s="124" t="str">
        <f t="shared" si="68"/>
        <v/>
      </c>
      <c r="H249" s="125" t="str">
        <f t="shared" si="69"/>
        <v/>
      </c>
      <c r="I249" s="125" t="str">
        <f t="shared" si="70"/>
        <v/>
      </c>
      <c r="J249" s="125" t="str">
        <f t="shared" si="71"/>
        <v/>
      </c>
      <c r="K249" s="124" t="str">
        <f t="shared" si="72"/>
        <v/>
      </c>
      <c r="L249" s="124" t="str">
        <f t="shared" si="73"/>
        <v/>
      </c>
      <c r="M249" s="124" t="str">
        <f t="shared" si="74"/>
        <v/>
      </c>
      <c r="N249" s="124" t="str">
        <f t="shared" si="75"/>
        <v/>
      </c>
      <c r="O249" s="124" t="str">
        <f t="shared" si="76"/>
        <v/>
      </c>
      <c r="P249" s="124" t="str">
        <f t="shared" si="77"/>
        <v xml:space="preserve"> </v>
      </c>
      <c r="Q249" s="124" t="str">
        <f t="shared" si="78"/>
        <v/>
      </c>
      <c r="AA249" s="189">
        <f t="shared" si="80"/>
        <v>-1</v>
      </c>
      <c r="AB249" s="188">
        <f t="shared" si="81"/>
        <v>202</v>
      </c>
      <c r="AC249" s="191">
        <f t="shared" si="82"/>
        <v>-201</v>
      </c>
      <c r="AD249" s="191">
        <f t="shared" si="83"/>
        <v>-204</v>
      </c>
    </row>
    <row r="250" spans="1:30" x14ac:dyDescent="0.2">
      <c r="A250" s="126">
        <f t="shared" si="79"/>
        <v>-181</v>
      </c>
      <c r="B250" s="181">
        <f t="shared" si="63"/>
        <v>-4597.3999999999996</v>
      </c>
      <c r="C250" s="229" t="str">
        <f t="shared" si="64"/>
        <v/>
      </c>
      <c r="D250" s="126" t="str">
        <f t="shared" si="65"/>
        <v/>
      </c>
      <c r="E250" s="229" t="str">
        <f t="shared" si="66"/>
        <v/>
      </c>
      <c r="F250" s="126" t="str">
        <f t="shared" si="67"/>
        <v/>
      </c>
      <c r="G250" s="124" t="str">
        <f t="shared" si="68"/>
        <v/>
      </c>
      <c r="H250" s="125" t="str">
        <f t="shared" si="69"/>
        <v/>
      </c>
      <c r="I250" s="125" t="str">
        <f t="shared" si="70"/>
        <v/>
      </c>
      <c r="J250" s="125" t="str">
        <f t="shared" si="71"/>
        <v/>
      </c>
      <c r="K250" s="124" t="str">
        <f t="shared" si="72"/>
        <v/>
      </c>
      <c r="L250" s="124" t="str">
        <f t="shared" si="73"/>
        <v/>
      </c>
      <c r="M250" s="124" t="str">
        <f t="shared" si="74"/>
        <v/>
      </c>
      <c r="N250" s="124" t="str">
        <f t="shared" si="75"/>
        <v/>
      </c>
      <c r="O250" s="124" t="str">
        <f t="shared" si="76"/>
        <v/>
      </c>
      <c r="P250" s="124" t="str">
        <f t="shared" si="77"/>
        <v xml:space="preserve"> </v>
      </c>
      <c r="Q250" s="124" t="str">
        <f t="shared" si="78"/>
        <v/>
      </c>
      <c r="AA250" s="189">
        <f t="shared" si="80"/>
        <v>-1</v>
      </c>
      <c r="AB250" s="188">
        <f t="shared" si="81"/>
        <v>203</v>
      </c>
      <c r="AC250" s="191">
        <f t="shared" si="82"/>
        <v>-202</v>
      </c>
      <c r="AD250" s="191">
        <f t="shared" si="83"/>
        <v>-205</v>
      </c>
    </row>
    <row r="251" spans="1:30" x14ac:dyDescent="0.2">
      <c r="A251" s="126">
        <f t="shared" si="79"/>
        <v>-182</v>
      </c>
      <c r="B251" s="181">
        <f t="shared" si="63"/>
        <v>-4622.8</v>
      </c>
      <c r="C251" s="229" t="str">
        <f t="shared" si="64"/>
        <v/>
      </c>
      <c r="D251" s="126" t="str">
        <f t="shared" si="65"/>
        <v/>
      </c>
      <c r="E251" s="229" t="str">
        <f t="shared" si="66"/>
        <v/>
      </c>
      <c r="F251" s="126" t="str">
        <f t="shared" si="67"/>
        <v/>
      </c>
      <c r="G251" s="124" t="str">
        <f t="shared" si="68"/>
        <v/>
      </c>
      <c r="H251" s="125" t="str">
        <f t="shared" si="69"/>
        <v/>
      </c>
      <c r="I251" s="125" t="str">
        <f t="shared" si="70"/>
        <v/>
      </c>
      <c r="J251" s="125" t="str">
        <f t="shared" si="71"/>
        <v/>
      </c>
      <c r="K251" s="124" t="str">
        <f t="shared" si="72"/>
        <v/>
      </c>
      <c r="L251" s="124" t="str">
        <f t="shared" si="73"/>
        <v/>
      </c>
      <c r="M251" s="124" t="str">
        <f t="shared" si="74"/>
        <v/>
      </c>
      <c r="N251" s="124" t="str">
        <f t="shared" si="75"/>
        <v/>
      </c>
      <c r="O251" s="124" t="str">
        <f t="shared" si="76"/>
        <v/>
      </c>
      <c r="P251" s="124" t="str">
        <f t="shared" si="77"/>
        <v xml:space="preserve"> </v>
      </c>
      <c r="Q251" s="124" t="str">
        <f t="shared" si="78"/>
        <v/>
      </c>
      <c r="AA251" s="189">
        <f t="shared" si="80"/>
        <v>-1</v>
      </c>
      <c r="AB251" s="188">
        <f t="shared" si="81"/>
        <v>204</v>
      </c>
      <c r="AC251" s="191">
        <f t="shared" si="82"/>
        <v>-203</v>
      </c>
      <c r="AD251" s="191">
        <f t="shared" si="83"/>
        <v>-206</v>
      </c>
    </row>
    <row r="252" spans="1:30" x14ac:dyDescent="0.2">
      <c r="A252" s="126">
        <f t="shared" si="79"/>
        <v>-183</v>
      </c>
      <c r="B252" s="181">
        <f t="shared" si="63"/>
        <v>-4648.2</v>
      </c>
      <c r="C252" s="229" t="str">
        <f t="shared" si="64"/>
        <v/>
      </c>
      <c r="D252" s="126" t="str">
        <f t="shared" si="65"/>
        <v/>
      </c>
      <c r="E252" s="229" t="str">
        <f t="shared" si="66"/>
        <v/>
      </c>
      <c r="F252" s="126" t="str">
        <f t="shared" si="67"/>
        <v/>
      </c>
      <c r="G252" s="124" t="str">
        <f t="shared" si="68"/>
        <v/>
      </c>
      <c r="H252" s="125" t="str">
        <f t="shared" si="69"/>
        <v/>
      </c>
      <c r="I252" s="125" t="str">
        <f t="shared" si="70"/>
        <v/>
      </c>
      <c r="J252" s="125" t="str">
        <f t="shared" si="71"/>
        <v/>
      </c>
      <c r="K252" s="124" t="str">
        <f t="shared" si="72"/>
        <v/>
      </c>
      <c r="L252" s="124" t="str">
        <f t="shared" si="73"/>
        <v/>
      </c>
      <c r="M252" s="124" t="str">
        <f t="shared" si="74"/>
        <v/>
      </c>
      <c r="N252" s="124" t="str">
        <f t="shared" si="75"/>
        <v/>
      </c>
      <c r="O252" s="124" t="str">
        <f t="shared" si="76"/>
        <v/>
      </c>
      <c r="P252" s="124" t="str">
        <f t="shared" si="77"/>
        <v xml:space="preserve"> </v>
      </c>
      <c r="Q252" s="124" t="str">
        <f t="shared" si="78"/>
        <v/>
      </c>
      <c r="AA252" s="189">
        <f t="shared" si="80"/>
        <v>-1</v>
      </c>
      <c r="AB252" s="188">
        <f t="shared" si="81"/>
        <v>205</v>
      </c>
      <c r="AC252" s="191">
        <f t="shared" si="82"/>
        <v>-204</v>
      </c>
      <c r="AD252" s="191">
        <f t="shared" si="83"/>
        <v>-207</v>
      </c>
    </row>
    <row r="253" spans="1:30" x14ac:dyDescent="0.2">
      <c r="A253" s="126">
        <f t="shared" si="79"/>
        <v>-184</v>
      </c>
      <c r="B253" s="181">
        <f t="shared" si="63"/>
        <v>-4673.5999999999995</v>
      </c>
      <c r="C253" s="229" t="str">
        <f t="shared" si="64"/>
        <v/>
      </c>
      <c r="D253" s="126" t="str">
        <f t="shared" si="65"/>
        <v/>
      </c>
      <c r="E253" s="229" t="str">
        <f t="shared" si="66"/>
        <v/>
      </c>
      <c r="F253" s="126" t="str">
        <f t="shared" si="67"/>
        <v/>
      </c>
      <c r="G253" s="124" t="str">
        <f t="shared" si="68"/>
        <v/>
      </c>
      <c r="H253" s="125" t="str">
        <f t="shared" si="69"/>
        <v/>
      </c>
      <c r="I253" s="125" t="str">
        <f t="shared" si="70"/>
        <v/>
      </c>
      <c r="J253" s="125" t="str">
        <f t="shared" si="71"/>
        <v/>
      </c>
      <c r="K253" s="124" t="str">
        <f t="shared" si="72"/>
        <v/>
      </c>
      <c r="L253" s="124" t="str">
        <f t="shared" si="73"/>
        <v/>
      </c>
      <c r="M253" s="124" t="str">
        <f t="shared" si="74"/>
        <v/>
      </c>
      <c r="N253" s="124" t="str">
        <f t="shared" si="75"/>
        <v/>
      </c>
      <c r="O253" s="124" t="str">
        <f t="shared" si="76"/>
        <v/>
      </c>
      <c r="P253" s="124" t="str">
        <f t="shared" si="77"/>
        <v xml:space="preserve"> </v>
      </c>
      <c r="Q253" s="124" t="str">
        <f t="shared" si="78"/>
        <v/>
      </c>
      <c r="AA253" s="189">
        <f t="shared" si="80"/>
        <v>-1</v>
      </c>
      <c r="AB253" s="188">
        <f t="shared" si="81"/>
        <v>206</v>
      </c>
      <c r="AC253" s="191">
        <f t="shared" si="82"/>
        <v>-205</v>
      </c>
      <c r="AD253" s="191">
        <f t="shared" si="83"/>
        <v>-208</v>
      </c>
    </row>
    <row r="254" spans="1:30" x14ac:dyDescent="0.2">
      <c r="A254" s="126">
        <f t="shared" si="79"/>
        <v>-185</v>
      </c>
      <c r="B254" s="181">
        <f t="shared" si="63"/>
        <v>-4699</v>
      </c>
      <c r="C254" s="229" t="str">
        <f t="shared" si="64"/>
        <v/>
      </c>
      <c r="D254" s="126" t="str">
        <f t="shared" si="65"/>
        <v/>
      </c>
      <c r="E254" s="229" t="str">
        <f t="shared" si="66"/>
        <v/>
      </c>
      <c r="F254" s="126" t="str">
        <f t="shared" si="67"/>
        <v/>
      </c>
      <c r="G254" s="124" t="str">
        <f t="shared" si="68"/>
        <v/>
      </c>
      <c r="H254" s="125" t="str">
        <f t="shared" si="69"/>
        <v/>
      </c>
      <c r="I254" s="125" t="str">
        <f t="shared" si="70"/>
        <v/>
      </c>
      <c r="J254" s="125" t="str">
        <f t="shared" si="71"/>
        <v/>
      </c>
      <c r="K254" s="124" t="str">
        <f t="shared" si="72"/>
        <v/>
      </c>
      <c r="L254" s="124" t="str">
        <f t="shared" si="73"/>
        <v/>
      </c>
      <c r="M254" s="124" t="str">
        <f t="shared" si="74"/>
        <v/>
      </c>
      <c r="N254" s="124" t="str">
        <f t="shared" si="75"/>
        <v/>
      </c>
      <c r="O254" s="124" t="str">
        <f t="shared" si="76"/>
        <v/>
      </c>
      <c r="P254" s="124" t="str">
        <f t="shared" si="77"/>
        <v xml:space="preserve"> </v>
      </c>
      <c r="Q254" s="124" t="str">
        <f t="shared" si="78"/>
        <v/>
      </c>
      <c r="AA254" s="189">
        <f t="shared" si="80"/>
        <v>-1</v>
      </c>
      <c r="AB254" s="188">
        <f t="shared" si="81"/>
        <v>207</v>
      </c>
      <c r="AC254" s="191">
        <f t="shared" si="82"/>
        <v>-206</v>
      </c>
      <c r="AD254" s="191">
        <f t="shared" si="83"/>
        <v>-209</v>
      </c>
    </row>
    <row r="255" spans="1:30" x14ac:dyDescent="0.2">
      <c r="A255" s="126">
        <f t="shared" si="79"/>
        <v>-186</v>
      </c>
      <c r="B255" s="181">
        <f t="shared" si="63"/>
        <v>-4724.3999999999996</v>
      </c>
      <c r="C255" s="229" t="str">
        <f t="shared" si="64"/>
        <v/>
      </c>
      <c r="D255" s="126" t="str">
        <f t="shared" si="65"/>
        <v/>
      </c>
      <c r="E255" s="229" t="str">
        <f t="shared" si="66"/>
        <v/>
      </c>
      <c r="F255" s="126" t="str">
        <f t="shared" si="67"/>
        <v/>
      </c>
      <c r="G255" s="124" t="str">
        <f t="shared" si="68"/>
        <v/>
      </c>
      <c r="H255" s="125" t="str">
        <f t="shared" si="69"/>
        <v/>
      </c>
      <c r="I255" s="125" t="str">
        <f t="shared" si="70"/>
        <v/>
      </c>
      <c r="J255" s="125" t="str">
        <f t="shared" si="71"/>
        <v/>
      </c>
      <c r="K255" s="124" t="str">
        <f t="shared" si="72"/>
        <v/>
      </c>
      <c r="L255" s="124" t="str">
        <f t="shared" si="73"/>
        <v/>
      </c>
      <c r="M255" s="124" t="str">
        <f t="shared" si="74"/>
        <v/>
      </c>
      <c r="N255" s="124" t="str">
        <f t="shared" si="75"/>
        <v/>
      </c>
      <c r="O255" s="124" t="str">
        <f t="shared" si="76"/>
        <v/>
      </c>
      <c r="P255" s="124" t="str">
        <f t="shared" si="77"/>
        <v xml:space="preserve"> </v>
      </c>
      <c r="Q255" s="124" t="str">
        <f t="shared" si="78"/>
        <v/>
      </c>
      <c r="AA255" s="189">
        <f t="shared" si="80"/>
        <v>-1</v>
      </c>
      <c r="AB255" s="188">
        <f t="shared" si="81"/>
        <v>208</v>
      </c>
      <c r="AC255" s="191">
        <f t="shared" si="82"/>
        <v>-207</v>
      </c>
      <c r="AD255" s="191">
        <f t="shared" si="83"/>
        <v>-210</v>
      </c>
    </row>
    <row r="256" spans="1:30" x14ac:dyDescent="0.2">
      <c r="A256" s="126">
        <f t="shared" si="79"/>
        <v>-187</v>
      </c>
      <c r="B256" s="181">
        <f t="shared" si="63"/>
        <v>-4749.8</v>
      </c>
      <c r="C256" s="229" t="str">
        <f t="shared" si="64"/>
        <v/>
      </c>
      <c r="D256" s="126" t="str">
        <f t="shared" si="65"/>
        <v/>
      </c>
      <c r="E256" s="229" t="str">
        <f t="shared" si="66"/>
        <v/>
      </c>
      <c r="F256" s="126" t="str">
        <f t="shared" si="67"/>
        <v/>
      </c>
      <c r="G256" s="124" t="str">
        <f t="shared" si="68"/>
        <v/>
      </c>
      <c r="H256" s="125" t="str">
        <f t="shared" si="69"/>
        <v/>
      </c>
      <c r="I256" s="125" t="str">
        <f t="shared" si="70"/>
        <v/>
      </c>
      <c r="J256" s="125" t="str">
        <f t="shared" si="71"/>
        <v/>
      </c>
      <c r="K256" s="124" t="str">
        <f t="shared" si="72"/>
        <v/>
      </c>
      <c r="L256" s="124" t="str">
        <f t="shared" si="73"/>
        <v/>
      </c>
      <c r="M256" s="124" t="str">
        <f t="shared" si="74"/>
        <v/>
      </c>
      <c r="N256" s="124" t="str">
        <f t="shared" si="75"/>
        <v/>
      </c>
      <c r="O256" s="124" t="str">
        <f t="shared" si="76"/>
        <v/>
      </c>
      <c r="P256" s="124" t="str">
        <f t="shared" si="77"/>
        <v xml:space="preserve"> </v>
      </c>
      <c r="Q256" s="124" t="str">
        <f t="shared" si="78"/>
        <v/>
      </c>
      <c r="AA256" s="189">
        <f t="shared" si="80"/>
        <v>-1</v>
      </c>
      <c r="AB256" s="188">
        <f t="shared" si="81"/>
        <v>209</v>
      </c>
      <c r="AC256" s="191">
        <f t="shared" si="82"/>
        <v>-208</v>
      </c>
      <c r="AD256" s="191">
        <f t="shared" si="83"/>
        <v>-211</v>
      </c>
    </row>
    <row r="257" spans="1:30" x14ac:dyDescent="0.2">
      <c r="A257" s="126">
        <f t="shared" si="79"/>
        <v>-188</v>
      </c>
      <c r="B257" s="181">
        <f t="shared" si="63"/>
        <v>-4775.2</v>
      </c>
      <c r="C257" s="229" t="str">
        <f t="shared" si="64"/>
        <v/>
      </c>
      <c r="D257" s="126" t="str">
        <f t="shared" si="65"/>
        <v/>
      </c>
      <c r="E257" s="229" t="str">
        <f t="shared" si="66"/>
        <v/>
      </c>
      <c r="F257" s="126" t="str">
        <f t="shared" si="67"/>
        <v/>
      </c>
      <c r="G257" s="124" t="str">
        <f t="shared" si="68"/>
        <v/>
      </c>
      <c r="H257" s="125" t="str">
        <f t="shared" si="69"/>
        <v/>
      </c>
      <c r="I257" s="125" t="str">
        <f t="shared" si="70"/>
        <v/>
      </c>
      <c r="J257" s="125" t="str">
        <f t="shared" si="71"/>
        <v/>
      </c>
      <c r="K257" s="124" t="str">
        <f t="shared" si="72"/>
        <v/>
      </c>
      <c r="L257" s="124" t="str">
        <f t="shared" si="73"/>
        <v/>
      </c>
      <c r="M257" s="124" t="str">
        <f t="shared" si="74"/>
        <v/>
      </c>
      <c r="N257" s="124" t="str">
        <f t="shared" si="75"/>
        <v/>
      </c>
      <c r="O257" s="124" t="str">
        <f t="shared" si="76"/>
        <v/>
      </c>
      <c r="P257" s="124" t="str">
        <f t="shared" si="77"/>
        <v xml:space="preserve"> </v>
      </c>
      <c r="Q257" s="124" t="str">
        <f t="shared" si="78"/>
        <v/>
      </c>
      <c r="AA257" s="189">
        <f t="shared" si="80"/>
        <v>-1</v>
      </c>
      <c r="AB257" s="188">
        <f t="shared" si="81"/>
        <v>210</v>
      </c>
      <c r="AC257" s="191">
        <f t="shared" si="82"/>
        <v>-209</v>
      </c>
      <c r="AD257" s="191">
        <f t="shared" si="83"/>
        <v>-212</v>
      </c>
    </row>
    <row r="258" spans="1:30" x14ac:dyDescent="0.2">
      <c r="A258" s="126">
        <f t="shared" si="79"/>
        <v>-189</v>
      </c>
      <c r="B258" s="181">
        <f t="shared" si="63"/>
        <v>-4800.5999999999995</v>
      </c>
      <c r="C258" s="229" t="str">
        <f t="shared" si="64"/>
        <v/>
      </c>
      <c r="D258" s="126" t="str">
        <f t="shared" si="65"/>
        <v/>
      </c>
      <c r="E258" s="229" t="str">
        <f t="shared" si="66"/>
        <v/>
      </c>
      <c r="F258" s="126" t="str">
        <f t="shared" si="67"/>
        <v/>
      </c>
      <c r="G258" s="124" t="str">
        <f t="shared" si="68"/>
        <v/>
      </c>
      <c r="H258" s="125" t="str">
        <f t="shared" si="69"/>
        <v/>
      </c>
      <c r="I258" s="125" t="str">
        <f t="shared" si="70"/>
        <v/>
      </c>
      <c r="J258" s="125" t="str">
        <f t="shared" si="71"/>
        <v/>
      </c>
      <c r="K258" s="124" t="str">
        <f t="shared" si="72"/>
        <v/>
      </c>
      <c r="L258" s="124" t="str">
        <f t="shared" si="73"/>
        <v/>
      </c>
      <c r="M258" s="124" t="str">
        <f t="shared" si="74"/>
        <v/>
      </c>
      <c r="N258" s="124" t="str">
        <f t="shared" si="75"/>
        <v/>
      </c>
      <c r="O258" s="124" t="str">
        <f t="shared" si="76"/>
        <v/>
      </c>
      <c r="P258" s="124" t="str">
        <f t="shared" si="77"/>
        <v xml:space="preserve"> </v>
      </c>
      <c r="Q258" s="124" t="str">
        <f t="shared" si="78"/>
        <v/>
      </c>
      <c r="AA258" s="189">
        <f t="shared" si="80"/>
        <v>-1</v>
      </c>
      <c r="AB258" s="188">
        <f t="shared" si="81"/>
        <v>211</v>
      </c>
      <c r="AC258" s="191">
        <f t="shared" si="82"/>
        <v>-210</v>
      </c>
      <c r="AD258" s="191">
        <f t="shared" si="83"/>
        <v>-213</v>
      </c>
    </row>
    <row r="259" spans="1:30" x14ac:dyDescent="0.2">
      <c r="A259" s="126">
        <f t="shared" si="79"/>
        <v>-190</v>
      </c>
      <c r="B259" s="181">
        <f t="shared" si="63"/>
        <v>-4826</v>
      </c>
      <c r="C259" s="229" t="str">
        <f t="shared" si="64"/>
        <v/>
      </c>
      <c r="D259" s="126" t="str">
        <f t="shared" si="65"/>
        <v/>
      </c>
      <c r="E259" s="229" t="str">
        <f t="shared" si="66"/>
        <v/>
      </c>
      <c r="F259" s="126" t="str">
        <f t="shared" si="67"/>
        <v/>
      </c>
      <c r="G259" s="124" t="str">
        <f t="shared" si="68"/>
        <v/>
      </c>
      <c r="H259" s="125" t="str">
        <f t="shared" si="69"/>
        <v/>
      </c>
      <c r="I259" s="125" t="str">
        <f t="shared" si="70"/>
        <v/>
      </c>
      <c r="J259" s="125" t="str">
        <f t="shared" si="71"/>
        <v/>
      </c>
      <c r="K259" s="124" t="str">
        <f t="shared" si="72"/>
        <v/>
      </c>
      <c r="L259" s="124" t="str">
        <f t="shared" si="73"/>
        <v/>
      </c>
      <c r="M259" s="124" t="str">
        <f t="shared" si="74"/>
        <v/>
      </c>
      <c r="N259" s="124" t="str">
        <f t="shared" si="75"/>
        <v/>
      </c>
      <c r="O259" s="124" t="str">
        <f t="shared" si="76"/>
        <v/>
      </c>
      <c r="P259" s="124" t="str">
        <f t="shared" si="77"/>
        <v xml:space="preserve"> </v>
      </c>
      <c r="Q259" s="124" t="str">
        <f t="shared" si="78"/>
        <v/>
      </c>
      <c r="AA259" s="189">
        <f t="shared" si="80"/>
        <v>-1</v>
      </c>
      <c r="AB259" s="188">
        <f t="shared" si="81"/>
        <v>212</v>
      </c>
      <c r="AC259" s="191">
        <f t="shared" si="82"/>
        <v>-211</v>
      </c>
      <c r="AD259" s="191">
        <f t="shared" si="83"/>
        <v>-214</v>
      </c>
    </row>
    <row r="260" spans="1:30" x14ac:dyDescent="0.2">
      <c r="A260" s="126">
        <f t="shared" si="79"/>
        <v>-191</v>
      </c>
      <c r="B260" s="181">
        <f t="shared" si="63"/>
        <v>-4851.3999999999996</v>
      </c>
      <c r="C260" s="229" t="str">
        <f t="shared" si="64"/>
        <v/>
      </c>
      <c r="D260" s="126" t="str">
        <f t="shared" si="65"/>
        <v/>
      </c>
      <c r="E260" s="229" t="str">
        <f t="shared" si="66"/>
        <v/>
      </c>
      <c r="F260" s="126" t="str">
        <f t="shared" si="67"/>
        <v/>
      </c>
      <c r="G260" s="124" t="str">
        <f t="shared" si="68"/>
        <v/>
      </c>
      <c r="H260" s="125" t="str">
        <f t="shared" si="69"/>
        <v/>
      </c>
      <c r="I260" s="125" t="str">
        <f t="shared" si="70"/>
        <v/>
      </c>
      <c r="J260" s="125" t="str">
        <f t="shared" si="71"/>
        <v/>
      </c>
      <c r="K260" s="124" t="str">
        <f t="shared" si="72"/>
        <v/>
      </c>
      <c r="L260" s="124" t="str">
        <f t="shared" si="73"/>
        <v/>
      </c>
      <c r="M260" s="124" t="str">
        <f t="shared" si="74"/>
        <v/>
      </c>
      <c r="N260" s="124" t="str">
        <f t="shared" si="75"/>
        <v/>
      </c>
      <c r="O260" s="124" t="str">
        <f t="shared" si="76"/>
        <v/>
      </c>
      <c r="P260" s="124" t="str">
        <f t="shared" si="77"/>
        <v xml:space="preserve"> </v>
      </c>
      <c r="Q260" s="124" t="str">
        <f t="shared" si="78"/>
        <v/>
      </c>
      <c r="AA260" s="189">
        <f t="shared" si="80"/>
        <v>-1</v>
      </c>
      <c r="AB260" s="188">
        <f t="shared" si="81"/>
        <v>213</v>
      </c>
      <c r="AC260" s="191">
        <f t="shared" si="82"/>
        <v>-212</v>
      </c>
      <c r="AD260" s="191">
        <f t="shared" si="83"/>
        <v>-215</v>
      </c>
    </row>
    <row r="261" spans="1:30" x14ac:dyDescent="0.2">
      <c r="A261" s="126">
        <f t="shared" si="79"/>
        <v>-192</v>
      </c>
      <c r="B261" s="181">
        <f t="shared" si="63"/>
        <v>-4876.7999999999993</v>
      </c>
      <c r="C261" s="229" t="str">
        <f t="shared" si="64"/>
        <v/>
      </c>
      <c r="D261" s="126" t="str">
        <f t="shared" si="65"/>
        <v/>
      </c>
      <c r="E261" s="229" t="str">
        <f t="shared" si="66"/>
        <v/>
      </c>
      <c r="F261" s="126" t="str">
        <f t="shared" si="67"/>
        <v/>
      </c>
      <c r="G261" s="124" t="str">
        <f t="shared" si="68"/>
        <v/>
      </c>
      <c r="H261" s="125" t="str">
        <f t="shared" si="69"/>
        <v/>
      </c>
      <c r="I261" s="125" t="str">
        <f t="shared" si="70"/>
        <v/>
      </c>
      <c r="J261" s="125" t="str">
        <f t="shared" si="71"/>
        <v/>
      </c>
      <c r="K261" s="124" t="str">
        <f t="shared" si="72"/>
        <v/>
      </c>
      <c r="L261" s="124" t="str">
        <f t="shared" si="73"/>
        <v/>
      </c>
      <c r="M261" s="124" t="str">
        <f t="shared" si="74"/>
        <v/>
      </c>
      <c r="N261" s="124" t="str">
        <f t="shared" si="75"/>
        <v/>
      </c>
      <c r="O261" s="124" t="str">
        <f t="shared" si="76"/>
        <v/>
      </c>
      <c r="P261" s="124" t="str">
        <f t="shared" si="77"/>
        <v xml:space="preserve"> </v>
      </c>
      <c r="Q261" s="124" t="str">
        <f t="shared" si="78"/>
        <v/>
      </c>
      <c r="AA261" s="189">
        <f t="shared" si="80"/>
        <v>-1</v>
      </c>
      <c r="AB261" s="188">
        <f t="shared" si="81"/>
        <v>214</v>
      </c>
      <c r="AC261" s="191">
        <f t="shared" si="82"/>
        <v>-213</v>
      </c>
      <c r="AD261" s="191">
        <f t="shared" si="83"/>
        <v>-216</v>
      </c>
    </row>
    <row r="262" spans="1:30" x14ac:dyDescent="0.2">
      <c r="A262" s="126">
        <f t="shared" si="79"/>
        <v>-193</v>
      </c>
      <c r="B262" s="181">
        <f t="shared" si="63"/>
        <v>-4902.2</v>
      </c>
      <c r="C262" s="229" t="str">
        <f t="shared" si="64"/>
        <v/>
      </c>
      <c r="D262" s="126" t="str">
        <f t="shared" si="65"/>
        <v/>
      </c>
      <c r="E262" s="229" t="str">
        <f t="shared" si="66"/>
        <v/>
      </c>
      <c r="F262" s="126" t="str">
        <f t="shared" si="67"/>
        <v/>
      </c>
      <c r="G262" s="124" t="str">
        <f t="shared" si="68"/>
        <v/>
      </c>
      <c r="H262" s="125" t="str">
        <f t="shared" si="69"/>
        <v/>
      </c>
      <c r="I262" s="125" t="str">
        <f t="shared" si="70"/>
        <v/>
      </c>
      <c r="J262" s="125" t="str">
        <f t="shared" si="71"/>
        <v/>
      </c>
      <c r="K262" s="124" t="str">
        <f t="shared" si="72"/>
        <v/>
      </c>
      <c r="L262" s="124" t="str">
        <f t="shared" si="73"/>
        <v/>
      </c>
      <c r="M262" s="124" t="str">
        <f t="shared" si="74"/>
        <v/>
      </c>
      <c r="N262" s="124" t="str">
        <f t="shared" si="75"/>
        <v/>
      </c>
      <c r="O262" s="124" t="str">
        <f t="shared" si="76"/>
        <v/>
      </c>
      <c r="P262" s="124" t="str">
        <f t="shared" si="77"/>
        <v xml:space="preserve"> </v>
      </c>
      <c r="Q262" s="124" t="str">
        <f t="shared" si="78"/>
        <v/>
      </c>
      <c r="AA262" s="189">
        <f t="shared" si="80"/>
        <v>-1</v>
      </c>
      <c r="AB262" s="188">
        <f t="shared" si="81"/>
        <v>215</v>
      </c>
      <c r="AC262" s="191">
        <f t="shared" si="82"/>
        <v>-214</v>
      </c>
      <c r="AD262" s="191">
        <f t="shared" si="83"/>
        <v>-217</v>
      </c>
    </row>
    <row r="263" spans="1:30" x14ac:dyDescent="0.2">
      <c r="A263" s="126">
        <f t="shared" si="79"/>
        <v>-194</v>
      </c>
      <c r="B263" s="181">
        <f t="shared" si="63"/>
        <v>-4927.5999999999995</v>
      </c>
      <c r="C263" s="229" t="str">
        <f t="shared" si="64"/>
        <v/>
      </c>
      <c r="D263" s="126" t="str">
        <f t="shared" si="65"/>
        <v/>
      </c>
      <c r="E263" s="229" t="str">
        <f t="shared" si="66"/>
        <v/>
      </c>
      <c r="F263" s="126" t="str">
        <f t="shared" si="67"/>
        <v/>
      </c>
      <c r="G263" s="124" t="str">
        <f t="shared" si="68"/>
        <v/>
      </c>
      <c r="H263" s="125" t="str">
        <f t="shared" si="69"/>
        <v/>
      </c>
      <c r="I263" s="125" t="str">
        <f t="shared" si="70"/>
        <v/>
      </c>
      <c r="J263" s="125" t="str">
        <f t="shared" si="71"/>
        <v/>
      </c>
      <c r="K263" s="124" t="str">
        <f t="shared" si="72"/>
        <v/>
      </c>
      <c r="L263" s="124" t="str">
        <f t="shared" si="73"/>
        <v/>
      </c>
      <c r="M263" s="124" t="str">
        <f t="shared" si="74"/>
        <v/>
      </c>
      <c r="N263" s="124" t="str">
        <f t="shared" si="75"/>
        <v/>
      </c>
      <c r="O263" s="124" t="str">
        <f t="shared" si="76"/>
        <v/>
      </c>
      <c r="P263" s="124" t="str">
        <f t="shared" si="77"/>
        <v xml:space="preserve"> </v>
      </c>
      <c r="Q263" s="124" t="str">
        <f t="shared" si="78"/>
        <v/>
      </c>
      <c r="AA263" s="189">
        <f t="shared" si="80"/>
        <v>-1</v>
      </c>
      <c r="AB263" s="188">
        <f t="shared" si="81"/>
        <v>216</v>
      </c>
      <c r="AC263" s="191">
        <f t="shared" si="82"/>
        <v>-215</v>
      </c>
      <c r="AD263" s="191">
        <f t="shared" si="83"/>
        <v>-218</v>
      </c>
    </row>
    <row r="264" spans="1:30" x14ac:dyDescent="0.2">
      <c r="A264" s="126">
        <f t="shared" si="79"/>
        <v>-195</v>
      </c>
      <c r="B264" s="181">
        <f t="shared" si="63"/>
        <v>-4953</v>
      </c>
      <c r="C264" s="229" t="str">
        <f t="shared" si="64"/>
        <v/>
      </c>
      <c r="D264" s="126" t="str">
        <f t="shared" si="65"/>
        <v/>
      </c>
      <c r="E264" s="229" t="str">
        <f t="shared" si="66"/>
        <v/>
      </c>
      <c r="F264" s="126" t="str">
        <f t="shared" si="67"/>
        <v/>
      </c>
      <c r="G264" s="124" t="str">
        <f t="shared" si="68"/>
        <v/>
      </c>
      <c r="H264" s="125" t="str">
        <f t="shared" si="69"/>
        <v/>
      </c>
      <c r="I264" s="125" t="str">
        <f t="shared" si="70"/>
        <v/>
      </c>
      <c r="J264" s="125" t="str">
        <f t="shared" si="71"/>
        <v/>
      </c>
      <c r="K264" s="124" t="str">
        <f t="shared" si="72"/>
        <v/>
      </c>
      <c r="L264" s="124" t="str">
        <f t="shared" si="73"/>
        <v/>
      </c>
      <c r="M264" s="124" t="str">
        <f t="shared" si="74"/>
        <v/>
      </c>
      <c r="N264" s="124" t="str">
        <f t="shared" si="75"/>
        <v/>
      </c>
      <c r="O264" s="124" t="str">
        <f t="shared" si="76"/>
        <v/>
      </c>
      <c r="P264" s="124" t="str">
        <f t="shared" si="77"/>
        <v xml:space="preserve"> </v>
      </c>
      <c r="Q264" s="124" t="str">
        <f t="shared" si="78"/>
        <v/>
      </c>
      <c r="AA264" s="189">
        <f t="shared" si="80"/>
        <v>-1</v>
      </c>
      <c r="AB264" s="188">
        <f t="shared" si="81"/>
        <v>217</v>
      </c>
      <c r="AC264" s="191">
        <f t="shared" si="82"/>
        <v>-216</v>
      </c>
      <c r="AD264" s="191">
        <f t="shared" si="83"/>
        <v>-219</v>
      </c>
    </row>
    <row r="265" spans="1:30" x14ac:dyDescent="0.2">
      <c r="A265" s="126">
        <f t="shared" si="79"/>
        <v>-196</v>
      </c>
      <c r="B265" s="181">
        <f t="shared" si="63"/>
        <v>-4978.3999999999996</v>
      </c>
      <c r="C265" s="229" t="str">
        <f t="shared" si="64"/>
        <v/>
      </c>
      <c r="D265" s="126" t="str">
        <f t="shared" si="65"/>
        <v/>
      </c>
      <c r="E265" s="229" t="str">
        <f t="shared" si="66"/>
        <v/>
      </c>
      <c r="F265" s="126" t="str">
        <f t="shared" si="67"/>
        <v/>
      </c>
      <c r="G265" s="124" t="str">
        <f t="shared" si="68"/>
        <v/>
      </c>
      <c r="H265" s="125" t="str">
        <f t="shared" si="69"/>
        <v/>
      </c>
      <c r="I265" s="125" t="str">
        <f t="shared" si="70"/>
        <v/>
      </c>
      <c r="J265" s="125" t="str">
        <f t="shared" si="71"/>
        <v/>
      </c>
      <c r="K265" s="124" t="str">
        <f t="shared" si="72"/>
        <v/>
      </c>
      <c r="L265" s="124" t="str">
        <f t="shared" si="73"/>
        <v/>
      </c>
      <c r="M265" s="124" t="str">
        <f t="shared" si="74"/>
        <v/>
      </c>
      <c r="N265" s="124" t="str">
        <f t="shared" si="75"/>
        <v/>
      </c>
      <c r="O265" s="124" t="str">
        <f t="shared" si="76"/>
        <v/>
      </c>
      <c r="P265" s="124" t="str">
        <f t="shared" si="77"/>
        <v xml:space="preserve"> </v>
      </c>
      <c r="Q265" s="124" t="str">
        <f t="shared" si="78"/>
        <v/>
      </c>
      <c r="AA265" s="189">
        <f t="shared" si="80"/>
        <v>-1</v>
      </c>
      <c r="AB265" s="188">
        <f t="shared" si="81"/>
        <v>218</v>
      </c>
      <c r="AC265" s="191">
        <f t="shared" si="82"/>
        <v>-217</v>
      </c>
      <c r="AD265" s="191">
        <f t="shared" si="83"/>
        <v>-220</v>
      </c>
    </row>
    <row r="266" spans="1:30" x14ac:dyDescent="0.2">
      <c r="A266" s="126">
        <f t="shared" si="79"/>
        <v>-197</v>
      </c>
      <c r="B266" s="181">
        <f t="shared" si="63"/>
        <v>-5003.7999999999993</v>
      </c>
      <c r="C266" s="229" t="str">
        <f t="shared" si="64"/>
        <v/>
      </c>
      <c r="D266" s="126" t="str">
        <f t="shared" si="65"/>
        <v/>
      </c>
      <c r="E266" s="229" t="str">
        <f t="shared" si="66"/>
        <v/>
      </c>
      <c r="F266" s="126" t="str">
        <f t="shared" si="67"/>
        <v/>
      </c>
      <c r="G266" s="124" t="str">
        <f t="shared" si="68"/>
        <v/>
      </c>
      <c r="H266" s="125" t="str">
        <f t="shared" si="69"/>
        <v/>
      </c>
      <c r="I266" s="125" t="str">
        <f t="shared" si="70"/>
        <v/>
      </c>
      <c r="J266" s="125" t="str">
        <f t="shared" si="71"/>
        <v/>
      </c>
      <c r="K266" s="124" t="str">
        <f t="shared" si="72"/>
        <v/>
      </c>
      <c r="L266" s="124" t="str">
        <f t="shared" si="73"/>
        <v/>
      </c>
      <c r="M266" s="124" t="str">
        <f t="shared" si="74"/>
        <v/>
      </c>
      <c r="N266" s="124" t="str">
        <f t="shared" si="75"/>
        <v/>
      </c>
      <c r="O266" s="124" t="str">
        <f t="shared" si="76"/>
        <v/>
      </c>
      <c r="P266" s="124" t="str">
        <f t="shared" si="77"/>
        <v xml:space="preserve"> </v>
      </c>
      <c r="Q266" s="124" t="str">
        <f t="shared" si="78"/>
        <v/>
      </c>
      <c r="AA266" s="189">
        <f t="shared" si="80"/>
        <v>-1</v>
      </c>
      <c r="AB266" s="188">
        <f t="shared" si="81"/>
        <v>219</v>
      </c>
      <c r="AC266" s="191">
        <f t="shared" si="82"/>
        <v>-218</v>
      </c>
      <c r="AD266" s="191">
        <f t="shared" si="83"/>
        <v>-221</v>
      </c>
    </row>
    <row r="267" spans="1:30" x14ac:dyDescent="0.2">
      <c r="A267" s="126">
        <f t="shared" si="79"/>
        <v>-198</v>
      </c>
      <c r="B267" s="181">
        <f t="shared" si="63"/>
        <v>-5029.2</v>
      </c>
      <c r="C267" s="229" t="str">
        <f t="shared" si="64"/>
        <v/>
      </c>
      <c r="D267" s="126" t="str">
        <f t="shared" si="65"/>
        <v/>
      </c>
      <c r="E267" s="229" t="str">
        <f t="shared" si="66"/>
        <v/>
      </c>
      <c r="F267" s="126" t="str">
        <f t="shared" si="67"/>
        <v/>
      </c>
      <c r="G267" s="124" t="str">
        <f t="shared" si="68"/>
        <v/>
      </c>
      <c r="H267" s="125" t="str">
        <f t="shared" si="69"/>
        <v/>
      </c>
      <c r="I267" s="125" t="str">
        <f t="shared" si="70"/>
        <v/>
      </c>
      <c r="J267" s="125" t="str">
        <f t="shared" si="71"/>
        <v/>
      </c>
      <c r="K267" s="124" t="str">
        <f t="shared" si="72"/>
        <v/>
      </c>
      <c r="L267" s="124" t="str">
        <f t="shared" si="73"/>
        <v/>
      </c>
      <c r="M267" s="124" t="str">
        <f t="shared" si="74"/>
        <v/>
      </c>
      <c r="N267" s="124" t="str">
        <f t="shared" si="75"/>
        <v/>
      </c>
      <c r="O267" s="124" t="str">
        <f t="shared" si="76"/>
        <v/>
      </c>
      <c r="P267" s="124" t="str">
        <f t="shared" si="77"/>
        <v xml:space="preserve"> </v>
      </c>
      <c r="Q267" s="124" t="str">
        <f t="shared" si="78"/>
        <v/>
      </c>
      <c r="AA267" s="189">
        <f t="shared" si="80"/>
        <v>-1</v>
      </c>
      <c r="AB267" s="188">
        <f t="shared" si="81"/>
        <v>220</v>
      </c>
      <c r="AC267" s="191">
        <f t="shared" si="82"/>
        <v>-219</v>
      </c>
      <c r="AD267" s="191">
        <f t="shared" si="83"/>
        <v>-222</v>
      </c>
    </row>
    <row r="268" spans="1:30" x14ac:dyDescent="0.2">
      <c r="A268" s="126">
        <f t="shared" si="79"/>
        <v>-199</v>
      </c>
      <c r="B268" s="181">
        <f t="shared" si="63"/>
        <v>-5054.5999999999995</v>
      </c>
      <c r="C268" s="229" t="str">
        <f t="shared" si="64"/>
        <v/>
      </c>
      <c r="D268" s="126" t="str">
        <f t="shared" si="65"/>
        <v/>
      </c>
      <c r="E268" s="229" t="str">
        <f t="shared" si="66"/>
        <v/>
      </c>
      <c r="F268" s="126" t="str">
        <f t="shared" si="67"/>
        <v/>
      </c>
      <c r="G268" s="124" t="str">
        <f t="shared" si="68"/>
        <v/>
      </c>
      <c r="H268" s="125" t="str">
        <f t="shared" si="69"/>
        <v/>
      </c>
      <c r="I268" s="125" t="str">
        <f t="shared" si="70"/>
        <v/>
      </c>
      <c r="J268" s="125" t="str">
        <f t="shared" si="71"/>
        <v/>
      </c>
      <c r="K268" s="124" t="str">
        <f t="shared" si="72"/>
        <v/>
      </c>
      <c r="L268" s="124" t="str">
        <f t="shared" si="73"/>
        <v/>
      </c>
      <c r="M268" s="124" t="str">
        <f t="shared" si="74"/>
        <v/>
      </c>
      <c r="N268" s="124" t="str">
        <f t="shared" si="75"/>
        <v/>
      </c>
      <c r="O268" s="124" t="str">
        <f t="shared" si="76"/>
        <v/>
      </c>
      <c r="P268" s="124" t="str">
        <f t="shared" si="77"/>
        <v xml:space="preserve"> </v>
      </c>
      <c r="Q268" s="124" t="str">
        <f t="shared" si="78"/>
        <v/>
      </c>
      <c r="AA268" s="189">
        <f t="shared" si="80"/>
        <v>-1</v>
      </c>
      <c r="AB268" s="188">
        <f t="shared" si="81"/>
        <v>221</v>
      </c>
      <c r="AC268" s="191">
        <f t="shared" si="82"/>
        <v>-220</v>
      </c>
      <c r="AD268" s="191">
        <f t="shared" si="83"/>
        <v>-223</v>
      </c>
    </row>
    <row r="269" spans="1:30" x14ac:dyDescent="0.2">
      <c r="A269" s="126">
        <f t="shared" si="79"/>
        <v>-200</v>
      </c>
      <c r="B269" s="181">
        <f t="shared" si="63"/>
        <v>-5080</v>
      </c>
      <c r="C269" s="229" t="str">
        <f t="shared" si="64"/>
        <v/>
      </c>
      <c r="D269" s="126" t="str">
        <f t="shared" si="65"/>
        <v/>
      </c>
      <c r="E269" s="229" t="str">
        <f t="shared" si="66"/>
        <v/>
      </c>
      <c r="F269" s="126" t="str">
        <f t="shared" si="67"/>
        <v/>
      </c>
      <c r="G269" s="124" t="str">
        <f t="shared" si="68"/>
        <v/>
      </c>
      <c r="H269" s="125" t="str">
        <f t="shared" si="69"/>
        <v/>
      </c>
      <c r="I269" s="125" t="str">
        <f t="shared" si="70"/>
        <v/>
      </c>
      <c r="J269" s="125" t="str">
        <f t="shared" si="71"/>
        <v/>
      </c>
      <c r="K269" s="124" t="str">
        <f t="shared" si="72"/>
        <v/>
      </c>
      <c r="L269" s="124" t="str">
        <f t="shared" si="73"/>
        <v/>
      </c>
      <c r="M269" s="124" t="str">
        <f t="shared" si="74"/>
        <v/>
      </c>
      <c r="N269" s="124" t="str">
        <f t="shared" si="75"/>
        <v/>
      </c>
      <c r="O269" s="124" t="str">
        <f t="shared" si="76"/>
        <v/>
      </c>
      <c r="P269" s="124" t="str">
        <f t="shared" si="77"/>
        <v xml:space="preserve"> </v>
      </c>
      <c r="Q269" s="124" t="str">
        <f t="shared" si="78"/>
        <v/>
      </c>
      <c r="AA269" s="189">
        <f t="shared" si="80"/>
        <v>-1</v>
      </c>
      <c r="AB269" s="188">
        <f t="shared" si="81"/>
        <v>222</v>
      </c>
      <c r="AC269" s="191">
        <f t="shared" si="82"/>
        <v>-221</v>
      </c>
      <c r="AD269" s="191">
        <f t="shared" si="83"/>
        <v>-224</v>
      </c>
    </row>
    <row r="270" spans="1:30" x14ac:dyDescent="0.2">
      <c r="A270" s="126">
        <f t="shared" si="79"/>
        <v>-201</v>
      </c>
      <c r="B270" s="181">
        <f t="shared" si="63"/>
        <v>-5105.3999999999996</v>
      </c>
      <c r="C270" s="229" t="str">
        <f t="shared" si="64"/>
        <v/>
      </c>
      <c r="D270" s="126" t="str">
        <f t="shared" si="65"/>
        <v/>
      </c>
      <c r="E270" s="229" t="str">
        <f t="shared" si="66"/>
        <v/>
      </c>
      <c r="F270" s="126" t="str">
        <f t="shared" si="67"/>
        <v/>
      </c>
      <c r="G270" s="124" t="str">
        <f t="shared" si="68"/>
        <v/>
      </c>
      <c r="H270" s="125" t="str">
        <f t="shared" si="69"/>
        <v/>
      </c>
      <c r="I270" s="125" t="str">
        <f t="shared" si="70"/>
        <v/>
      </c>
      <c r="J270" s="125" t="str">
        <f t="shared" si="71"/>
        <v/>
      </c>
      <c r="K270" s="124" t="str">
        <f t="shared" si="72"/>
        <v/>
      </c>
      <c r="L270" s="124" t="str">
        <f t="shared" si="73"/>
        <v/>
      </c>
      <c r="M270" s="124" t="str">
        <f t="shared" si="74"/>
        <v/>
      </c>
      <c r="N270" s="124" t="str">
        <f t="shared" si="75"/>
        <v/>
      </c>
      <c r="O270" s="124" t="str">
        <f t="shared" si="76"/>
        <v/>
      </c>
      <c r="P270" s="124" t="str">
        <f t="shared" si="77"/>
        <v xml:space="preserve"> </v>
      </c>
      <c r="Q270" s="124" t="str">
        <f t="shared" si="78"/>
        <v/>
      </c>
      <c r="AA270" s="189">
        <f t="shared" si="80"/>
        <v>-1</v>
      </c>
      <c r="AB270" s="188">
        <f t="shared" si="81"/>
        <v>223</v>
      </c>
      <c r="AC270" s="191">
        <f t="shared" si="82"/>
        <v>-222</v>
      </c>
      <c r="AD270" s="191">
        <f t="shared" si="83"/>
        <v>-225</v>
      </c>
    </row>
    <row r="271" spans="1:30" x14ac:dyDescent="0.2">
      <c r="A271" s="126">
        <f t="shared" si="79"/>
        <v>-202</v>
      </c>
      <c r="B271" s="181">
        <f t="shared" si="63"/>
        <v>-5130.7999999999993</v>
      </c>
      <c r="C271" s="229" t="str">
        <f t="shared" si="64"/>
        <v/>
      </c>
      <c r="D271" s="126" t="str">
        <f t="shared" si="65"/>
        <v/>
      </c>
      <c r="E271" s="229" t="str">
        <f t="shared" si="66"/>
        <v/>
      </c>
      <c r="F271" s="126" t="str">
        <f t="shared" si="67"/>
        <v/>
      </c>
      <c r="G271" s="124" t="str">
        <f t="shared" si="68"/>
        <v/>
      </c>
      <c r="H271" s="125" t="str">
        <f t="shared" si="69"/>
        <v/>
      </c>
      <c r="I271" s="125" t="str">
        <f t="shared" si="70"/>
        <v/>
      </c>
      <c r="J271" s="125" t="str">
        <f t="shared" si="71"/>
        <v/>
      </c>
      <c r="K271" s="124" t="str">
        <f t="shared" si="72"/>
        <v/>
      </c>
      <c r="L271" s="124" t="str">
        <f t="shared" si="73"/>
        <v/>
      </c>
      <c r="M271" s="124" t="str">
        <f t="shared" si="74"/>
        <v/>
      </c>
      <c r="N271" s="124" t="str">
        <f t="shared" si="75"/>
        <v/>
      </c>
      <c r="O271" s="124" t="str">
        <f t="shared" si="76"/>
        <v/>
      </c>
      <c r="P271" s="124" t="str">
        <f t="shared" si="77"/>
        <v xml:space="preserve"> </v>
      </c>
      <c r="Q271" s="124" t="str">
        <f t="shared" si="78"/>
        <v/>
      </c>
      <c r="AA271" s="189">
        <f t="shared" si="80"/>
        <v>-1</v>
      </c>
      <c r="AB271" s="188">
        <f t="shared" si="81"/>
        <v>224</v>
      </c>
      <c r="AC271" s="191">
        <f t="shared" si="82"/>
        <v>-223</v>
      </c>
      <c r="AD271" s="191">
        <f t="shared" si="83"/>
        <v>-226</v>
      </c>
    </row>
    <row r="272" spans="1:30" x14ac:dyDescent="0.2">
      <c r="A272" s="126">
        <f t="shared" si="79"/>
        <v>-203</v>
      </c>
      <c r="B272" s="181">
        <f t="shared" si="63"/>
        <v>-5156.2</v>
      </c>
      <c r="C272" s="229" t="str">
        <f t="shared" si="64"/>
        <v/>
      </c>
      <c r="D272" s="126" t="str">
        <f t="shared" si="65"/>
        <v/>
      </c>
      <c r="E272" s="229" t="str">
        <f t="shared" si="66"/>
        <v/>
      </c>
      <c r="F272" s="126" t="str">
        <f t="shared" si="67"/>
        <v/>
      </c>
      <c r="G272" s="124" t="str">
        <f t="shared" si="68"/>
        <v/>
      </c>
      <c r="H272" s="125" t="str">
        <f t="shared" si="69"/>
        <v/>
      </c>
      <c r="I272" s="125" t="str">
        <f t="shared" si="70"/>
        <v/>
      </c>
      <c r="J272" s="125" t="str">
        <f t="shared" si="71"/>
        <v/>
      </c>
      <c r="K272" s="124" t="str">
        <f t="shared" si="72"/>
        <v/>
      </c>
      <c r="L272" s="124" t="str">
        <f t="shared" si="73"/>
        <v/>
      </c>
      <c r="M272" s="124" t="str">
        <f t="shared" si="74"/>
        <v/>
      </c>
      <c r="N272" s="124" t="str">
        <f t="shared" si="75"/>
        <v/>
      </c>
      <c r="O272" s="124" t="str">
        <f t="shared" si="76"/>
        <v/>
      </c>
      <c r="P272" s="124" t="str">
        <f t="shared" si="77"/>
        <v xml:space="preserve"> </v>
      </c>
      <c r="Q272" s="124" t="str">
        <f t="shared" si="78"/>
        <v/>
      </c>
      <c r="AA272" s="189">
        <f t="shared" si="80"/>
        <v>-1</v>
      </c>
      <c r="AB272" s="188">
        <f t="shared" si="81"/>
        <v>225</v>
      </c>
      <c r="AC272" s="191">
        <f t="shared" si="82"/>
        <v>-224</v>
      </c>
      <c r="AD272" s="191">
        <f t="shared" si="83"/>
        <v>-227</v>
      </c>
    </row>
    <row r="273" spans="1:30" x14ac:dyDescent="0.2">
      <c r="A273" s="126">
        <f t="shared" si="79"/>
        <v>-204</v>
      </c>
      <c r="B273" s="181">
        <f t="shared" si="63"/>
        <v>-5181.5999999999995</v>
      </c>
      <c r="C273" s="229" t="str">
        <f t="shared" si="64"/>
        <v/>
      </c>
      <c r="D273" s="126" t="str">
        <f t="shared" si="65"/>
        <v/>
      </c>
      <c r="E273" s="229" t="str">
        <f t="shared" si="66"/>
        <v/>
      </c>
      <c r="F273" s="126" t="str">
        <f t="shared" si="67"/>
        <v/>
      </c>
      <c r="G273" s="124" t="str">
        <f t="shared" si="68"/>
        <v/>
      </c>
      <c r="H273" s="125" t="str">
        <f t="shared" si="69"/>
        <v/>
      </c>
      <c r="I273" s="125" t="str">
        <f t="shared" si="70"/>
        <v/>
      </c>
      <c r="J273" s="125" t="str">
        <f t="shared" si="71"/>
        <v/>
      </c>
      <c r="K273" s="124" t="str">
        <f t="shared" si="72"/>
        <v/>
      </c>
      <c r="L273" s="124" t="str">
        <f t="shared" si="73"/>
        <v/>
      </c>
      <c r="M273" s="124" t="str">
        <f t="shared" si="74"/>
        <v/>
      </c>
      <c r="N273" s="124" t="str">
        <f t="shared" si="75"/>
        <v/>
      </c>
      <c r="O273" s="124" t="str">
        <f t="shared" si="76"/>
        <v/>
      </c>
      <c r="P273" s="124" t="str">
        <f t="shared" si="77"/>
        <v xml:space="preserve"> </v>
      </c>
      <c r="Q273" s="124" t="str">
        <f t="shared" si="78"/>
        <v/>
      </c>
      <c r="AA273" s="189">
        <f t="shared" si="80"/>
        <v>-1</v>
      </c>
      <c r="AB273" s="188">
        <f t="shared" si="81"/>
        <v>226</v>
      </c>
      <c r="AC273" s="191">
        <f t="shared" si="82"/>
        <v>-225</v>
      </c>
      <c r="AD273" s="191">
        <f t="shared" si="83"/>
        <v>-228</v>
      </c>
    </row>
    <row r="274" spans="1:30" x14ac:dyDescent="0.2">
      <c r="A274" s="126">
        <f t="shared" si="79"/>
        <v>-205</v>
      </c>
      <c r="B274" s="181">
        <f t="shared" si="63"/>
        <v>-5207</v>
      </c>
      <c r="C274" s="229" t="str">
        <f t="shared" si="64"/>
        <v/>
      </c>
      <c r="D274" s="126" t="str">
        <f t="shared" si="65"/>
        <v/>
      </c>
      <c r="E274" s="229" t="str">
        <f t="shared" si="66"/>
        <v/>
      </c>
      <c r="F274" s="126" t="str">
        <f t="shared" si="67"/>
        <v/>
      </c>
      <c r="G274" s="124" t="str">
        <f t="shared" si="68"/>
        <v/>
      </c>
      <c r="H274" s="125" t="str">
        <f t="shared" si="69"/>
        <v/>
      </c>
      <c r="I274" s="125" t="str">
        <f t="shared" si="70"/>
        <v/>
      </c>
      <c r="J274" s="125" t="str">
        <f t="shared" si="71"/>
        <v/>
      </c>
      <c r="K274" s="124" t="str">
        <f t="shared" si="72"/>
        <v/>
      </c>
      <c r="L274" s="124" t="str">
        <f t="shared" si="73"/>
        <v/>
      </c>
      <c r="M274" s="124" t="str">
        <f t="shared" si="74"/>
        <v/>
      </c>
      <c r="N274" s="124" t="str">
        <f t="shared" si="75"/>
        <v/>
      </c>
      <c r="O274" s="124" t="str">
        <f t="shared" si="76"/>
        <v/>
      </c>
      <c r="P274" s="124" t="str">
        <f t="shared" si="77"/>
        <v xml:space="preserve"> </v>
      </c>
      <c r="Q274" s="124" t="str">
        <f t="shared" si="78"/>
        <v/>
      </c>
      <c r="AA274" s="189">
        <f t="shared" si="80"/>
        <v>-1</v>
      </c>
      <c r="AB274" s="188">
        <f t="shared" si="81"/>
        <v>227</v>
      </c>
      <c r="AC274" s="191">
        <f t="shared" si="82"/>
        <v>-226</v>
      </c>
      <c r="AD274" s="191">
        <f t="shared" si="83"/>
        <v>-229</v>
      </c>
    </row>
    <row r="275" spans="1:30" x14ac:dyDescent="0.2">
      <c r="A275" s="126">
        <f t="shared" si="79"/>
        <v>-206</v>
      </c>
      <c r="B275" s="181">
        <f t="shared" si="63"/>
        <v>-5232.3999999999996</v>
      </c>
      <c r="C275" s="229" t="str">
        <f t="shared" si="64"/>
        <v/>
      </c>
      <c r="D275" s="126" t="str">
        <f t="shared" si="65"/>
        <v/>
      </c>
      <c r="E275" s="229" t="str">
        <f t="shared" si="66"/>
        <v/>
      </c>
      <c r="F275" s="126" t="str">
        <f t="shared" si="67"/>
        <v/>
      </c>
      <c r="G275" s="124" t="str">
        <f t="shared" si="68"/>
        <v/>
      </c>
      <c r="H275" s="125" t="str">
        <f t="shared" si="69"/>
        <v/>
      </c>
      <c r="I275" s="125" t="str">
        <f t="shared" si="70"/>
        <v/>
      </c>
      <c r="J275" s="125" t="str">
        <f t="shared" si="71"/>
        <v/>
      </c>
      <c r="K275" s="124" t="str">
        <f t="shared" si="72"/>
        <v/>
      </c>
      <c r="L275" s="124" t="str">
        <f t="shared" si="73"/>
        <v/>
      </c>
      <c r="M275" s="124" t="str">
        <f t="shared" si="74"/>
        <v/>
      </c>
      <c r="N275" s="124" t="str">
        <f t="shared" si="75"/>
        <v/>
      </c>
      <c r="O275" s="124" t="str">
        <f t="shared" si="76"/>
        <v/>
      </c>
      <c r="P275" s="124" t="str">
        <f t="shared" si="77"/>
        <v xml:space="preserve"> </v>
      </c>
      <c r="Q275" s="124" t="str">
        <f t="shared" si="78"/>
        <v/>
      </c>
      <c r="AA275" s="189">
        <f t="shared" si="80"/>
        <v>-1</v>
      </c>
      <c r="AB275" s="188">
        <f t="shared" si="81"/>
        <v>228</v>
      </c>
      <c r="AC275" s="191">
        <f t="shared" si="82"/>
        <v>-227</v>
      </c>
      <c r="AD275" s="191">
        <f t="shared" si="83"/>
        <v>-230</v>
      </c>
    </row>
    <row r="276" spans="1:30" x14ac:dyDescent="0.2">
      <c r="A276" s="126">
        <f t="shared" si="79"/>
        <v>-207</v>
      </c>
      <c r="B276" s="181">
        <f t="shared" si="63"/>
        <v>-5257.7999999999993</v>
      </c>
      <c r="C276" s="229" t="str">
        <f t="shared" si="64"/>
        <v/>
      </c>
      <c r="D276" s="126" t="str">
        <f t="shared" si="65"/>
        <v/>
      </c>
      <c r="E276" s="229" t="str">
        <f t="shared" si="66"/>
        <v/>
      </c>
      <c r="F276" s="126" t="str">
        <f t="shared" si="67"/>
        <v/>
      </c>
      <c r="G276" s="124" t="str">
        <f t="shared" si="68"/>
        <v/>
      </c>
      <c r="H276" s="125" t="str">
        <f t="shared" si="69"/>
        <v/>
      </c>
      <c r="I276" s="125" t="str">
        <f t="shared" si="70"/>
        <v/>
      </c>
      <c r="J276" s="125" t="str">
        <f t="shared" si="71"/>
        <v/>
      </c>
      <c r="K276" s="124" t="str">
        <f t="shared" si="72"/>
        <v/>
      </c>
      <c r="L276" s="124" t="str">
        <f t="shared" si="73"/>
        <v/>
      </c>
      <c r="M276" s="124" t="str">
        <f t="shared" si="74"/>
        <v/>
      </c>
      <c r="N276" s="124" t="str">
        <f t="shared" si="75"/>
        <v/>
      </c>
      <c r="O276" s="124" t="str">
        <f t="shared" si="76"/>
        <v/>
      </c>
      <c r="P276" s="124" t="str">
        <f t="shared" si="77"/>
        <v xml:space="preserve"> </v>
      </c>
      <c r="Q276" s="124" t="str">
        <f t="shared" si="78"/>
        <v/>
      </c>
      <c r="AA276" s="189">
        <f t="shared" si="80"/>
        <v>-1</v>
      </c>
      <c r="AB276" s="188">
        <f t="shared" si="81"/>
        <v>229</v>
      </c>
      <c r="AC276" s="191">
        <f t="shared" si="82"/>
        <v>-228</v>
      </c>
      <c r="AD276" s="191">
        <f t="shared" si="83"/>
        <v>-231</v>
      </c>
    </row>
    <row r="277" spans="1:30" x14ac:dyDescent="0.2">
      <c r="A277" s="126">
        <f t="shared" si="79"/>
        <v>-208</v>
      </c>
      <c r="B277" s="181">
        <f t="shared" si="63"/>
        <v>-5283.2</v>
      </c>
      <c r="C277" s="229" t="str">
        <f t="shared" si="64"/>
        <v/>
      </c>
      <c r="D277" s="126" t="str">
        <f t="shared" si="65"/>
        <v/>
      </c>
      <c r="E277" s="229" t="str">
        <f t="shared" si="66"/>
        <v/>
      </c>
      <c r="F277" s="126" t="str">
        <f t="shared" si="67"/>
        <v/>
      </c>
      <c r="G277" s="124" t="str">
        <f t="shared" si="68"/>
        <v/>
      </c>
      <c r="H277" s="125" t="str">
        <f t="shared" si="69"/>
        <v/>
      </c>
      <c r="I277" s="125" t="str">
        <f t="shared" si="70"/>
        <v/>
      </c>
      <c r="J277" s="125" t="str">
        <f t="shared" si="71"/>
        <v/>
      </c>
      <c r="K277" s="124" t="str">
        <f t="shared" si="72"/>
        <v/>
      </c>
      <c r="L277" s="124" t="str">
        <f t="shared" si="73"/>
        <v/>
      </c>
      <c r="M277" s="124" t="str">
        <f t="shared" si="74"/>
        <v/>
      </c>
      <c r="N277" s="124" t="str">
        <f t="shared" si="75"/>
        <v/>
      </c>
      <c r="O277" s="124" t="str">
        <f t="shared" si="76"/>
        <v/>
      </c>
      <c r="P277" s="124" t="str">
        <f t="shared" si="77"/>
        <v xml:space="preserve"> </v>
      </c>
      <c r="Q277" s="124" t="str">
        <f t="shared" si="78"/>
        <v/>
      </c>
      <c r="AA277" s="189">
        <f t="shared" si="80"/>
        <v>-1</v>
      </c>
      <c r="AB277" s="188">
        <f t="shared" si="81"/>
        <v>230</v>
      </c>
      <c r="AC277" s="191">
        <f t="shared" si="82"/>
        <v>-229</v>
      </c>
      <c r="AD277" s="191">
        <f t="shared" si="83"/>
        <v>-232</v>
      </c>
    </row>
    <row r="278" spans="1:30" x14ac:dyDescent="0.2">
      <c r="A278" s="126">
        <f t="shared" si="79"/>
        <v>-209</v>
      </c>
      <c r="B278" s="181">
        <f t="shared" si="63"/>
        <v>-5308.5999999999995</v>
      </c>
      <c r="C278" s="229" t="str">
        <f t="shared" si="64"/>
        <v/>
      </c>
      <c r="D278" s="126" t="str">
        <f t="shared" si="65"/>
        <v/>
      </c>
      <c r="E278" s="229" t="str">
        <f t="shared" si="66"/>
        <v/>
      </c>
      <c r="F278" s="126" t="str">
        <f t="shared" si="67"/>
        <v/>
      </c>
      <c r="G278" s="124" t="str">
        <f t="shared" si="68"/>
        <v/>
      </c>
      <c r="H278" s="125" t="str">
        <f t="shared" si="69"/>
        <v/>
      </c>
      <c r="I278" s="125" t="str">
        <f t="shared" si="70"/>
        <v/>
      </c>
      <c r="J278" s="125" t="str">
        <f t="shared" si="71"/>
        <v/>
      </c>
      <c r="K278" s="124" t="str">
        <f t="shared" si="72"/>
        <v/>
      </c>
      <c r="L278" s="124" t="str">
        <f t="shared" si="73"/>
        <v/>
      </c>
      <c r="M278" s="124" t="str">
        <f t="shared" si="74"/>
        <v/>
      </c>
      <c r="N278" s="124" t="str">
        <f t="shared" si="75"/>
        <v/>
      </c>
      <c r="O278" s="124" t="str">
        <f t="shared" si="76"/>
        <v/>
      </c>
      <c r="P278" s="124" t="str">
        <f t="shared" si="77"/>
        <v xml:space="preserve"> </v>
      </c>
      <c r="Q278" s="124" t="str">
        <f t="shared" si="78"/>
        <v/>
      </c>
      <c r="AA278" s="189">
        <f t="shared" si="80"/>
        <v>-1</v>
      </c>
      <c r="AB278" s="188">
        <f t="shared" si="81"/>
        <v>231</v>
      </c>
      <c r="AC278" s="191">
        <f t="shared" si="82"/>
        <v>-230</v>
      </c>
      <c r="AD278" s="191">
        <f t="shared" si="83"/>
        <v>-233</v>
      </c>
    </row>
    <row r="279" spans="1:30" x14ac:dyDescent="0.2">
      <c r="A279" s="126">
        <f t="shared" si="79"/>
        <v>-210</v>
      </c>
      <c r="B279" s="181">
        <f t="shared" si="63"/>
        <v>-5334</v>
      </c>
      <c r="C279" s="229" t="str">
        <f t="shared" si="64"/>
        <v/>
      </c>
      <c r="D279" s="126" t="str">
        <f t="shared" si="65"/>
        <v/>
      </c>
      <c r="E279" s="229" t="str">
        <f t="shared" si="66"/>
        <v/>
      </c>
      <c r="F279" s="126" t="str">
        <f t="shared" si="67"/>
        <v/>
      </c>
      <c r="G279" s="124" t="str">
        <f t="shared" si="68"/>
        <v/>
      </c>
      <c r="H279" s="125" t="str">
        <f t="shared" si="69"/>
        <v/>
      </c>
      <c r="I279" s="125" t="str">
        <f t="shared" si="70"/>
        <v/>
      </c>
      <c r="J279" s="125" t="str">
        <f t="shared" si="71"/>
        <v/>
      </c>
      <c r="K279" s="124" t="str">
        <f t="shared" si="72"/>
        <v/>
      </c>
      <c r="L279" s="124" t="str">
        <f t="shared" si="73"/>
        <v/>
      </c>
      <c r="M279" s="124" t="str">
        <f t="shared" si="74"/>
        <v/>
      </c>
      <c r="N279" s="124" t="str">
        <f t="shared" si="75"/>
        <v/>
      </c>
      <c r="O279" s="124" t="str">
        <f t="shared" si="76"/>
        <v/>
      </c>
      <c r="P279" s="124" t="str">
        <f t="shared" si="77"/>
        <v xml:space="preserve"> </v>
      </c>
      <c r="Q279" s="124" t="str">
        <f t="shared" si="78"/>
        <v/>
      </c>
      <c r="AA279" s="189">
        <f t="shared" si="80"/>
        <v>-1</v>
      </c>
      <c r="AB279" s="188">
        <f t="shared" si="81"/>
        <v>232</v>
      </c>
      <c r="AC279" s="191">
        <f t="shared" si="82"/>
        <v>-231</v>
      </c>
      <c r="AD279" s="191">
        <f t="shared" si="83"/>
        <v>-234</v>
      </c>
    </row>
    <row r="280" spans="1:30" x14ac:dyDescent="0.2">
      <c r="A280" s="126">
        <f t="shared" si="79"/>
        <v>-211</v>
      </c>
      <c r="B280" s="181">
        <f t="shared" si="63"/>
        <v>-5359.4</v>
      </c>
      <c r="C280" s="229" t="str">
        <f t="shared" si="64"/>
        <v/>
      </c>
      <c r="D280" s="126" t="str">
        <f t="shared" si="65"/>
        <v/>
      </c>
      <c r="E280" s="229" t="str">
        <f t="shared" si="66"/>
        <v/>
      </c>
      <c r="F280" s="126" t="str">
        <f t="shared" si="67"/>
        <v/>
      </c>
      <c r="G280" s="124" t="str">
        <f t="shared" si="68"/>
        <v/>
      </c>
      <c r="H280" s="125" t="str">
        <f t="shared" si="69"/>
        <v/>
      </c>
      <c r="I280" s="125" t="str">
        <f t="shared" si="70"/>
        <v/>
      </c>
      <c r="J280" s="125" t="str">
        <f t="shared" si="71"/>
        <v/>
      </c>
      <c r="K280" s="124" t="str">
        <f t="shared" si="72"/>
        <v/>
      </c>
      <c r="L280" s="124" t="str">
        <f t="shared" si="73"/>
        <v/>
      </c>
      <c r="M280" s="124" t="str">
        <f t="shared" si="74"/>
        <v/>
      </c>
      <c r="N280" s="124" t="str">
        <f t="shared" si="75"/>
        <v/>
      </c>
      <c r="O280" s="124" t="str">
        <f t="shared" si="76"/>
        <v/>
      </c>
      <c r="P280" s="124" t="str">
        <f t="shared" si="77"/>
        <v xml:space="preserve"> </v>
      </c>
      <c r="Q280" s="124" t="str">
        <f t="shared" si="78"/>
        <v/>
      </c>
      <c r="AA280" s="189">
        <f t="shared" si="80"/>
        <v>-1</v>
      </c>
      <c r="AB280" s="188">
        <f t="shared" si="81"/>
        <v>233</v>
      </c>
      <c r="AC280" s="191">
        <f t="shared" si="82"/>
        <v>-232</v>
      </c>
      <c r="AD280" s="191">
        <f t="shared" si="83"/>
        <v>-235</v>
      </c>
    </row>
    <row r="281" spans="1:30" x14ac:dyDescent="0.2">
      <c r="A281" s="126">
        <f t="shared" si="79"/>
        <v>-212</v>
      </c>
      <c r="B281" s="181">
        <f t="shared" si="63"/>
        <v>-5384.7999999999993</v>
      </c>
      <c r="C281" s="229" t="str">
        <f t="shared" si="64"/>
        <v/>
      </c>
      <c r="D281" s="126" t="str">
        <f t="shared" si="65"/>
        <v/>
      </c>
      <c r="E281" s="229" t="str">
        <f t="shared" si="66"/>
        <v/>
      </c>
      <c r="F281" s="126" t="str">
        <f t="shared" si="67"/>
        <v/>
      </c>
      <c r="G281" s="124" t="str">
        <f t="shared" si="68"/>
        <v/>
      </c>
      <c r="H281" s="125" t="str">
        <f t="shared" si="69"/>
        <v/>
      </c>
      <c r="I281" s="125" t="str">
        <f t="shared" si="70"/>
        <v/>
      </c>
      <c r="J281" s="125" t="str">
        <f t="shared" si="71"/>
        <v/>
      </c>
      <c r="K281" s="124" t="str">
        <f t="shared" si="72"/>
        <v/>
      </c>
      <c r="L281" s="124" t="str">
        <f t="shared" si="73"/>
        <v/>
      </c>
      <c r="M281" s="124" t="str">
        <f t="shared" si="74"/>
        <v/>
      </c>
      <c r="N281" s="124" t="str">
        <f t="shared" si="75"/>
        <v/>
      </c>
      <c r="O281" s="124" t="str">
        <f t="shared" si="76"/>
        <v/>
      </c>
      <c r="P281" s="124" t="str">
        <f t="shared" si="77"/>
        <v xml:space="preserve"> </v>
      </c>
      <c r="Q281" s="124" t="str">
        <f t="shared" si="78"/>
        <v/>
      </c>
      <c r="AA281" s="189">
        <f t="shared" si="80"/>
        <v>-1</v>
      </c>
      <c r="AB281" s="188">
        <f t="shared" si="81"/>
        <v>234</v>
      </c>
      <c r="AC281" s="191">
        <f t="shared" si="82"/>
        <v>-233</v>
      </c>
      <c r="AD281" s="191">
        <f t="shared" si="83"/>
        <v>-236</v>
      </c>
    </row>
    <row r="282" spans="1:30" x14ac:dyDescent="0.2">
      <c r="A282" s="126">
        <f t="shared" si="79"/>
        <v>-213</v>
      </c>
      <c r="B282" s="181">
        <f t="shared" si="63"/>
        <v>-5410.2</v>
      </c>
      <c r="C282" s="229" t="str">
        <f t="shared" si="64"/>
        <v/>
      </c>
      <c r="D282" s="126" t="str">
        <f t="shared" si="65"/>
        <v/>
      </c>
      <c r="E282" s="229" t="str">
        <f t="shared" si="66"/>
        <v/>
      </c>
      <c r="F282" s="126" t="str">
        <f t="shared" si="67"/>
        <v/>
      </c>
      <c r="G282" s="124" t="str">
        <f t="shared" si="68"/>
        <v/>
      </c>
      <c r="H282" s="125" t="str">
        <f t="shared" si="69"/>
        <v/>
      </c>
      <c r="I282" s="125" t="str">
        <f t="shared" si="70"/>
        <v/>
      </c>
      <c r="J282" s="125" t="str">
        <f t="shared" si="71"/>
        <v/>
      </c>
      <c r="K282" s="124" t="str">
        <f t="shared" si="72"/>
        <v/>
      </c>
      <c r="L282" s="124" t="str">
        <f t="shared" si="73"/>
        <v/>
      </c>
      <c r="M282" s="124" t="str">
        <f t="shared" si="74"/>
        <v/>
      </c>
      <c r="N282" s="124" t="str">
        <f t="shared" si="75"/>
        <v/>
      </c>
      <c r="O282" s="124" t="str">
        <f t="shared" si="76"/>
        <v/>
      </c>
      <c r="P282" s="124" t="str">
        <f t="shared" si="77"/>
        <v xml:space="preserve"> </v>
      </c>
      <c r="Q282" s="124" t="str">
        <f t="shared" si="78"/>
        <v/>
      </c>
      <c r="AA282" s="189">
        <f t="shared" si="80"/>
        <v>-1</v>
      </c>
      <c r="AB282" s="188">
        <f t="shared" si="81"/>
        <v>235</v>
      </c>
      <c r="AC282" s="191">
        <f t="shared" si="82"/>
        <v>-234</v>
      </c>
      <c r="AD282" s="191">
        <f t="shared" si="83"/>
        <v>-237</v>
      </c>
    </row>
    <row r="283" spans="1:30" x14ac:dyDescent="0.2">
      <c r="A283" s="126">
        <f t="shared" si="79"/>
        <v>-214</v>
      </c>
      <c r="B283" s="181">
        <f t="shared" si="63"/>
        <v>-5435.5999999999995</v>
      </c>
      <c r="C283" s="229" t="str">
        <f t="shared" si="64"/>
        <v/>
      </c>
      <c r="D283" s="126" t="str">
        <f t="shared" si="65"/>
        <v/>
      </c>
      <c r="E283" s="229" t="str">
        <f t="shared" si="66"/>
        <v/>
      </c>
      <c r="F283" s="126" t="str">
        <f t="shared" si="67"/>
        <v/>
      </c>
      <c r="G283" s="124" t="str">
        <f t="shared" si="68"/>
        <v/>
      </c>
      <c r="H283" s="125" t="str">
        <f t="shared" si="69"/>
        <v/>
      </c>
      <c r="I283" s="125" t="str">
        <f t="shared" si="70"/>
        <v/>
      </c>
      <c r="J283" s="125" t="str">
        <f t="shared" si="71"/>
        <v/>
      </c>
      <c r="K283" s="124" t="str">
        <f t="shared" si="72"/>
        <v/>
      </c>
      <c r="L283" s="124" t="str">
        <f t="shared" si="73"/>
        <v/>
      </c>
      <c r="M283" s="124" t="str">
        <f t="shared" si="74"/>
        <v/>
      </c>
      <c r="N283" s="124" t="str">
        <f t="shared" si="75"/>
        <v/>
      </c>
      <c r="O283" s="124" t="str">
        <f t="shared" si="76"/>
        <v/>
      </c>
      <c r="P283" s="124" t="str">
        <f t="shared" si="77"/>
        <v xml:space="preserve"> </v>
      </c>
      <c r="Q283" s="124" t="str">
        <f t="shared" si="78"/>
        <v/>
      </c>
      <c r="AA283" s="189">
        <f t="shared" si="80"/>
        <v>-1</v>
      </c>
      <c r="AB283" s="188">
        <f t="shared" si="81"/>
        <v>236</v>
      </c>
      <c r="AC283" s="191">
        <f t="shared" si="82"/>
        <v>-235</v>
      </c>
      <c r="AD283" s="191">
        <f t="shared" si="83"/>
        <v>-238</v>
      </c>
    </row>
    <row r="284" spans="1:30" x14ac:dyDescent="0.2">
      <c r="A284" s="126">
        <f t="shared" si="79"/>
        <v>-215</v>
      </c>
      <c r="B284" s="181">
        <f t="shared" si="63"/>
        <v>-5461</v>
      </c>
      <c r="C284" s="229" t="str">
        <f t="shared" si="64"/>
        <v/>
      </c>
      <c r="D284" s="126" t="str">
        <f t="shared" si="65"/>
        <v/>
      </c>
      <c r="E284" s="229" t="str">
        <f t="shared" si="66"/>
        <v/>
      </c>
      <c r="F284" s="126" t="str">
        <f t="shared" si="67"/>
        <v/>
      </c>
      <c r="G284" s="124" t="str">
        <f t="shared" si="68"/>
        <v/>
      </c>
      <c r="H284" s="125" t="str">
        <f t="shared" si="69"/>
        <v/>
      </c>
      <c r="I284" s="125" t="str">
        <f t="shared" si="70"/>
        <v/>
      </c>
      <c r="J284" s="125" t="str">
        <f t="shared" si="71"/>
        <v/>
      </c>
      <c r="K284" s="124" t="str">
        <f t="shared" si="72"/>
        <v/>
      </c>
      <c r="L284" s="124" t="str">
        <f t="shared" si="73"/>
        <v/>
      </c>
      <c r="M284" s="124" t="str">
        <f t="shared" si="74"/>
        <v/>
      </c>
      <c r="N284" s="124" t="str">
        <f t="shared" si="75"/>
        <v/>
      </c>
      <c r="O284" s="124" t="str">
        <f t="shared" si="76"/>
        <v/>
      </c>
      <c r="P284" s="124" t="str">
        <f t="shared" si="77"/>
        <v xml:space="preserve"> </v>
      </c>
      <c r="Q284" s="124" t="str">
        <f t="shared" si="78"/>
        <v/>
      </c>
      <c r="AA284" s="189">
        <f t="shared" si="80"/>
        <v>-1</v>
      </c>
      <c r="AB284" s="188">
        <f t="shared" si="81"/>
        <v>237</v>
      </c>
      <c r="AC284" s="191">
        <f t="shared" si="82"/>
        <v>-236</v>
      </c>
      <c r="AD284" s="191">
        <f t="shared" si="83"/>
        <v>-239</v>
      </c>
    </row>
    <row r="285" spans="1:30" x14ac:dyDescent="0.2">
      <c r="A285" s="126">
        <f t="shared" si="79"/>
        <v>-216</v>
      </c>
      <c r="B285" s="181">
        <f t="shared" ref="B285:B331" si="84">A285*25.4</f>
        <v>-5486.4</v>
      </c>
      <c r="C285" s="229" t="str">
        <f t="shared" si="64"/>
        <v/>
      </c>
      <c r="D285" s="126" t="str">
        <f t="shared" si="65"/>
        <v/>
      </c>
      <c r="E285" s="229" t="str">
        <f t="shared" si="66"/>
        <v/>
      </c>
      <c r="F285" s="126" t="str">
        <f t="shared" si="67"/>
        <v/>
      </c>
      <c r="G285" s="124" t="str">
        <f t="shared" si="68"/>
        <v/>
      </c>
      <c r="H285" s="125" t="str">
        <f t="shared" si="69"/>
        <v/>
      </c>
      <c r="I285" s="125" t="str">
        <f t="shared" si="70"/>
        <v/>
      </c>
      <c r="J285" s="125" t="str">
        <f t="shared" si="71"/>
        <v/>
      </c>
      <c r="K285" s="124" t="str">
        <f t="shared" si="72"/>
        <v/>
      </c>
      <c r="L285" s="124" t="str">
        <f t="shared" si="73"/>
        <v/>
      </c>
      <c r="M285" s="124" t="str">
        <f t="shared" si="74"/>
        <v/>
      </c>
      <c r="N285" s="124" t="str">
        <f t="shared" si="75"/>
        <v/>
      </c>
      <c r="O285" s="124" t="str">
        <f t="shared" si="76"/>
        <v/>
      </c>
      <c r="P285" s="124" t="str">
        <f t="shared" si="77"/>
        <v xml:space="preserve"> </v>
      </c>
      <c r="Q285" s="124" t="str">
        <f t="shared" si="78"/>
        <v/>
      </c>
      <c r="AA285" s="189">
        <f t="shared" si="80"/>
        <v>-1</v>
      </c>
      <c r="AB285" s="188">
        <f t="shared" si="81"/>
        <v>238</v>
      </c>
      <c r="AC285" s="191">
        <f t="shared" si="82"/>
        <v>-237</v>
      </c>
      <c r="AD285" s="191">
        <f t="shared" si="83"/>
        <v>-240</v>
      </c>
    </row>
    <row r="286" spans="1:30" x14ac:dyDescent="0.2">
      <c r="A286" s="126">
        <f t="shared" si="79"/>
        <v>-217</v>
      </c>
      <c r="B286" s="181">
        <f t="shared" si="84"/>
        <v>-5511.7999999999993</v>
      </c>
      <c r="C286" s="229" t="str">
        <f t="shared" ref="C286:C331" si="85">IF(A286=0,0,IF(A286&lt;0,"",D286*0.0283168))</f>
        <v/>
      </c>
      <c r="D286" s="126" t="str">
        <f t="shared" ref="D286:D331" si="86">IF(A286&lt;=0,"",IF(AA293&gt;=1,LOOKUP(AA293,AG$43:AG$61,AF$43:AF$61),0))</f>
        <v/>
      </c>
      <c r="E286" s="229" t="str">
        <f t="shared" ref="E286:E331" si="87">IF(A286=0,0,IF(A286&lt;0,"",F286*0.0283168))</f>
        <v/>
      </c>
      <c r="F286" s="126" t="str">
        <f t="shared" ref="F286:F331" si="88">IF(A286&lt;=0,"",IF(AA293&gt;=8,LOOKUP(AA293,AG$50:AG$61,AH$50:AH$61),0))</f>
        <v/>
      </c>
      <c r="G286" s="124" t="str">
        <f t="shared" ref="G286:G331" si="89">IF(A286=0,0,IF(A286&lt;=0,"",H286*0.0283168))</f>
        <v/>
      </c>
      <c r="H286" s="125" t="str">
        <f t="shared" ref="H286:H331" si="90">IF(A286&lt;=0,"",D286*$W$48)</f>
        <v/>
      </c>
      <c r="I286" s="125" t="str">
        <f t="shared" ref="I286:I331" si="91">IF(A286=0,0,IF(A286&lt;=0,"",J286*0.0283168))</f>
        <v/>
      </c>
      <c r="J286" s="125" t="str">
        <f t="shared" ref="J286:J331" si="92">IF(A286&lt;=0,"",F286*$W$49)</f>
        <v/>
      </c>
      <c r="K286" s="124" t="str">
        <f t="shared" ref="K286:K331" si="93">IF(A286=0,0,IF(A286&lt;=0,"",L286*0.0283168))</f>
        <v/>
      </c>
      <c r="L286" s="124" t="str">
        <f t="shared" ref="L286:L331" si="94">IF(A286&lt;=0,"",IF(D286=0.0001,((W$37*0.5/12)-H286)*X$56,((W$37*1/12)-H286)*X$56))</f>
        <v/>
      </c>
      <c r="M286" s="124" t="str">
        <f t="shared" ref="M286:M331" si="95">IF(A286=0,0,IF(A286&lt;=0,"",N286*0.0283168))</f>
        <v/>
      </c>
      <c r="N286" s="124" t="str">
        <f t="shared" ref="N286:N331" si="96">IF(A286&lt;=0,"",H286+L286+J286)</f>
        <v/>
      </c>
      <c r="O286" s="124" t="str">
        <f t="shared" ref="O286:O331" si="97">IF(A286=0,0,IF(A286&lt;=0,"",P286*0.0283168))</f>
        <v/>
      </c>
      <c r="P286" s="124" t="str">
        <f t="shared" ref="P286:P331" si="98">IF(A286&lt;=0," ",IF(A286=1,L286,N286+P287))</f>
        <v xml:space="preserve"> </v>
      </c>
      <c r="Q286" s="124" t="str">
        <f t="shared" ref="Q286:Q331" si="99">IF(A286=0,0,IF(A286&lt;=0,"",I$23+B286/1000))</f>
        <v/>
      </c>
      <c r="AA286" s="189">
        <f t="shared" si="80"/>
        <v>-1</v>
      </c>
      <c r="AB286" s="188">
        <f t="shared" si="81"/>
        <v>239</v>
      </c>
      <c r="AC286" s="191">
        <f t="shared" si="82"/>
        <v>-238</v>
      </c>
      <c r="AD286" s="191">
        <f t="shared" si="83"/>
        <v>-241</v>
      </c>
    </row>
    <row r="287" spans="1:30" x14ac:dyDescent="0.2">
      <c r="A287" s="126">
        <f t="shared" ref="A287:A331" si="100">IF(AA293=0,0,IF(A286=" ","",IF(AA293=1,A286-0.5,A286-1)))</f>
        <v>-218</v>
      </c>
      <c r="B287" s="181">
        <f t="shared" si="84"/>
        <v>-5537.2</v>
      </c>
      <c r="C287" s="229" t="str">
        <f t="shared" si="85"/>
        <v/>
      </c>
      <c r="D287" s="126" t="str">
        <f t="shared" si="86"/>
        <v/>
      </c>
      <c r="E287" s="229" t="str">
        <f t="shared" si="87"/>
        <v/>
      </c>
      <c r="F287" s="126" t="str">
        <f t="shared" si="88"/>
        <v/>
      </c>
      <c r="G287" s="124" t="str">
        <f t="shared" si="89"/>
        <v/>
      </c>
      <c r="H287" s="125" t="str">
        <f t="shared" si="90"/>
        <v/>
      </c>
      <c r="I287" s="125" t="str">
        <f t="shared" si="91"/>
        <v/>
      </c>
      <c r="J287" s="125" t="str">
        <f t="shared" si="92"/>
        <v/>
      </c>
      <c r="K287" s="124" t="str">
        <f t="shared" si="93"/>
        <v/>
      </c>
      <c r="L287" s="124" t="str">
        <f t="shared" si="94"/>
        <v/>
      </c>
      <c r="M287" s="124" t="str">
        <f t="shared" si="95"/>
        <v/>
      </c>
      <c r="N287" s="124" t="str">
        <f t="shared" si="96"/>
        <v/>
      </c>
      <c r="O287" s="124" t="str">
        <f t="shared" si="97"/>
        <v/>
      </c>
      <c r="P287" s="124" t="str">
        <f t="shared" si="98"/>
        <v xml:space="preserve"> </v>
      </c>
      <c r="Q287" s="124" t="str">
        <f t="shared" si="99"/>
        <v/>
      </c>
      <c r="AA287" s="189">
        <f t="shared" si="80"/>
        <v>-1</v>
      </c>
      <c r="AB287" s="188">
        <f t="shared" si="81"/>
        <v>240</v>
      </c>
      <c r="AC287" s="191">
        <f t="shared" si="82"/>
        <v>-239</v>
      </c>
      <c r="AD287" s="191">
        <f t="shared" si="83"/>
        <v>-242</v>
      </c>
    </row>
    <row r="288" spans="1:30" x14ac:dyDescent="0.2">
      <c r="A288" s="126">
        <f t="shared" si="100"/>
        <v>-219</v>
      </c>
      <c r="B288" s="181">
        <f t="shared" si="84"/>
        <v>-5562.5999999999995</v>
      </c>
      <c r="C288" s="229" t="str">
        <f t="shared" si="85"/>
        <v/>
      </c>
      <c r="D288" s="126" t="str">
        <f t="shared" si="86"/>
        <v/>
      </c>
      <c r="E288" s="229" t="str">
        <f t="shared" si="87"/>
        <v/>
      </c>
      <c r="F288" s="126" t="str">
        <f t="shared" si="88"/>
        <v/>
      </c>
      <c r="G288" s="124" t="str">
        <f t="shared" si="89"/>
        <v/>
      </c>
      <c r="H288" s="125" t="str">
        <f t="shared" si="90"/>
        <v/>
      </c>
      <c r="I288" s="125" t="str">
        <f t="shared" si="91"/>
        <v/>
      </c>
      <c r="J288" s="125" t="str">
        <f t="shared" si="92"/>
        <v/>
      </c>
      <c r="K288" s="124" t="str">
        <f t="shared" si="93"/>
        <v/>
      </c>
      <c r="L288" s="124" t="str">
        <f t="shared" si="94"/>
        <v/>
      </c>
      <c r="M288" s="124" t="str">
        <f t="shared" si="95"/>
        <v/>
      </c>
      <c r="N288" s="124" t="str">
        <f t="shared" si="96"/>
        <v/>
      </c>
      <c r="O288" s="124" t="str">
        <f t="shared" si="97"/>
        <v/>
      </c>
      <c r="P288" s="124" t="str">
        <f t="shared" si="98"/>
        <v xml:space="preserve"> </v>
      </c>
      <c r="Q288" s="124" t="str">
        <f t="shared" si="99"/>
        <v/>
      </c>
      <c r="AA288" s="189">
        <f t="shared" si="80"/>
        <v>-1</v>
      </c>
      <c r="AB288" s="188">
        <f t="shared" si="81"/>
        <v>241</v>
      </c>
      <c r="AC288" s="191">
        <f t="shared" si="82"/>
        <v>-240</v>
      </c>
      <c r="AD288" s="191">
        <f t="shared" si="83"/>
        <v>-243</v>
      </c>
    </row>
    <row r="289" spans="1:30" x14ac:dyDescent="0.2">
      <c r="A289" s="126">
        <f t="shared" si="100"/>
        <v>-220</v>
      </c>
      <c r="B289" s="181">
        <f t="shared" si="84"/>
        <v>-5588</v>
      </c>
      <c r="C289" s="229" t="str">
        <f t="shared" si="85"/>
        <v/>
      </c>
      <c r="D289" s="126" t="str">
        <f t="shared" si="86"/>
        <v/>
      </c>
      <c r="E289" s="229" t="str">
        <f t="shared" si="87"/>
        <v/>
      </c>
      <c r="F289" s="126" t="str">
        <f t="shared" si="88"/>
        <v/>
      </c>
      <c r="G289" s="124" t="str">
        <f t="shared" si="89"/>
        <v/>
      </c>
      <c r="H289" s="125" t="str">
        <f t="shared" si="90"/>
        <v/>
      </c>
      <c r="I289" s="125" t="str">
        <f t="shared" si="91"/>
        <v/>
      </c>
      <c r="J289" s="125" t="str">
        <f t="shared" si="92"/>
        <v/>
      </c>
      <c r="K289" s="124" t="str">
        <f t="shared" si="93"/>
        <v/>
      </c>
      <c r="L289" s="124" t="str">
        <f t="shared" si="94"/>
        <v/>
      </c>
      <c r="M289" s="124" t="str">
        <f t="shared" si="95"/>
        <v/>
      </c>
      <c r="N289" s="124" t="str">
        <f t="shared" si="96"/>
        <v/>
      </c>
      <c r="O289" s="124" t="str">
        <f t="shared" si="97"/>
        <v/>
      </c>
      <c r="P289" s="124" t="str">
        <f t="shared" si="98"/>
        <v xml:space="preserve"> </v>
      </c>
      <c r="Q289" s="124" t="str">
        <f t="shared" si="99"/>
        <v/>
      </c>
      <c r="AA289" s="189">
        <f t="shared" si="80"/>
        <v>-1</v>
      </c>
      <c r="AB289" s="188">
        <f t="shared" si="81"/>
        <v>242</v>
      </c>
      <c r="AC289" s="191">
        <f t="shared" si="82"/>
        <v>-241</v>
      </c>
      <c r="AD289" s="191">
        <f t="shared" si="83"/>
        <v>-244</v>
      </c>
    </row>
    <row r="290" spans="1:30" x14ac:dyDescent="0.2">
      <c r="A290" s="126">
        <f t="shared" si="100"/>
        <v>-221</v>
      </c>
      <c r="B290" s="181">
        <f t="shared" si="84"/>
        <v>-5613.4</v>
      </c>
      <c r="C290" s="229" t="str">
        <f t="shared" si="85"/>
        <v/>
      </c>
      <c r="D290" s="126" t="str">
        <f t="shared" si="86"/>
        <v/>
      </c>
      <c r="E290" s="229" t="str">
        <f t="shared" si="87"/>
        <v/>
      </c>
      <c r="F290" s="126" t="str">
        <f t="shared" si="88"/>
        <v/>
      </c>
      <c r="G290" s="124" t="str">
        <f t="shared" si="89"/>
        <v/>
      </c>
      <c r="H290" s="125" t="str">
        <f t="shared" si="90"/>
        <v/>
      </c>
      <c r="I290" s="125" t="str">
        <f t="shared" si="91"/>
        <v/>
      </c>
      <c r="J290" s="125" t="str">
        <f t="shared" si="92"/>
        <v/>
      </c>
      <c r="K290" s="124" t="str">
        <f t="shared" si="93"/>
        <v/>
      </c>
      <c r="L290" s="124" t="str">
        <f t="shared" si="94"/>
        <v/>
      </c>
      <c r="M290" s="124" t="str">
        <f t="shared" si="95"/>
        <v/>
      </c>
      <c r="N290" s="124" t="str">
        <f t="shared" si="96"/>
        <v/>
      </c>
      <c r="O290" s="124" t="str">
        <f t="shared" si="97"/>
        <v/>
      </c>
      <c r="P290" s="124" t="str">
        <f t="shared" si="98"/>
        <v xml:space="preserve"> </v>
      </c>
      <c r="Q290" s="124" t="str">
        <f t="shared" si="99"/>
        <v/>
      </c>
      <c r="AA290" s="189">
        <f t="shared" si="80"/>
        <v>-1</v>
      </c>
      <c r="AB290" s="188">
        <f t="shared" si="81"/>
        <v>243</v>
      </c>
      <c r="AC290" s="191">
        <f t="shared" si="82"/>
        <v>-242</v>
      </c>
      <c r="AD290" s="191">
        <f t="shared" si="83"/>
        <v>-245</v>
      </c>
    </row>
    <row r="291" spans="1:30" x14ac:dyDescent="0.2">
      <c r="A291" s="126">
        <f t="shared" si="100"/>
        <v>-222</v>
      </c>
      <c r="B291" s="181">
        <f t="shared" si="84"/>
        <v>-5638.7999999999993</v>
      </c>
      <c r="C291" s="229" t="str">
        <f t="shared" si="85"/>
        <v/>
      </c>
      <c r="D291" s="126" t="str">
        <f t="shared" si="86"/>
        <v/>
      </c>
      <c r="E291" s="229" t="str">
        <f t="shared" si="87"/>
        <v/>
      </c>
      <c r="F291" s="126" t="str">
        <f t="shared" si="88"/>
        <v/>
      </c>
      <c r="G291" s="124" t="str">
        <f t="shared" si="89"/>
        <v/>
      </c>
      <c r="H291" s="125" t="str">
        <f t="shared" si="90"/>
        <v/>
      </c>
      <c r="I291" s="125" t="str">
        <f t="shared" si="91"/>
        <v/>
      </c>
      <c r="J291" s="125" t="str">
        <f t="shared" si="92"/>
        <v/>
      </c>
      <c r="K291" s="124" t="str">
        <f t="shared" si="93"/>
        <v/>
      </c>
      <c r="L291" s="124" t="str">
        <f t="shared" si="94"/>
        <v/>
      </c>
      <c r="M291" s="124" t="str">
        <f t="shared" si="95"/>
        <v/>
      </c>
      <c r="N291" s="124" t="str">
        <f t="shared" si="96"/>
        <v/>
      </c>
      <c r="O291" s="124" t="str">
        <f t="shared" si="97"/>
        <v/>
      </c>
      <c r="P291" s="124" t="str">
        <f t="shared" si="98"/>
        <v xml:space="preserve"> </v>
      </c>
      <c r="Q291" s="124" t="str">
        <f t="shared" si="99"/>
        <v/>
      </c>
      <c r="AA291" s="189">
        <f t="shared" si="80"/>
        <v>-1</v>
      </c>
      <c r="AB291" s="188">
        <f t="shared" si="81"/>
        <v>244</v>
      </c>
      <c r="AC291" s="191">
        <f t="shared" si="82"/>
        <v>-243</v>
      </c>
      <c r="AD291" s="191">
        <f t="shared" si="83"/>
        <v>-246</v>
      </c>
    </row>
    <row r="292" spans="1:30" x14ac:dyDescent="0.2">
      <c r="A292" s="126">
        <f t="shared" si="100"/>
        <v>-223</v>
      </c>
      <c r="B292" s="181">
        <f t="shared" si="84"/>
        <v>-5664.2</v>
      </c>
      <c r="C292" s="229" t="str">
        <f t="shared" si="85"/>
        <v/>
      </c>
      <c r="D292" s="126" t="str">
        <f t="shared" si="86"/>
        <v/>
      </c>
      <c r="E292" s="229" t="str">
        <f t="shared" si="87"/>
        <v/>
      </c>
      <c r="F292" s="126" t="str">
        <f t="shared" si="88"/>
        <v/>
      </c>
      <c r="G292" s="124" t="str">
        <f t="shared" si="89"/>
        <v/>
      </c>
      <c r="H292" s="125" t="str">
        <f t="shared" si="90"/>
        <v/>
      </c>
      <c r="I292" s="125" t="str">
        <f t="shared" si="91"/>
        <v/>
      </c>
      <c r="J292" s="125" t="str">
        <f t="shared" si="92"/>
        <v/>
      </c>
      <c r="K292" s="124" t="str">
        <f t="shared" si="93"/>
        <v/>
      </c>
      <c r="L292" s="124" t="str">
        <f t="shared" si="94"/>
        <v/>
      </c>
      <c r="M292" s="124" t="str">
        <f t="shared" si="95"/>
        <v/>
      </c>
      <c r="N292" s="124" t="str">
        <f t="shared" si="96"/>
        <v/>
      </c>
      <c r="O292" s="124" t="str">
        <f t="shared" si="97"/>
        <v/>
      </c>
      <c r="P292" s="124" t="str">
        <f t="shared" si="98"/>
        <v xml:space="preserve"> </v>
      </c>
      <c r="Q292" s="124" t="str">
        <f t="shared" si="99"/>
        <v/>
      </c>
      <c r="AA292" s="189">
        <f t="shared" ref="AA292:AA335" si="101">IF(AND(AA291&gt;=1,AA291&lt;18),AA291+1,IF(AC292=0,1,IF(AA291=18,AA291+0.5,-1)))</f>
        <v>-1</v>
      </c>
      <c r="AB292" s="188">
        <f t="shared" ref="AB292:AB335" si="102">IF(AB291&gt;=1,AB291+1,IF(AC292=0,1,-1))</f>
        <v>245</v>
      </c>
      <c r="AC292" s="191">
        <f t="shared" si="82"/>
        <v>-244</v>
      </c>
      <c r="AD292" s="191">
        <f t="shared" si="83"/>
        <v>-247</v>
      </c>
    </row>
    <row r="293" spans="1:30" x14ac:dyDescent="0.2">
      <c r="A293" s="126">
        <f t="shared" si="100"/>
        <v>-224</v>
      </c>
      <c r="B293" s="181">
        <f t="shared" si="84"/>
        <v>-5689.5999999999995</v>
      </c>
      <c r="C293" s="229" t="str">
        <f t="shared" si="85"/>
        <v/>
      </c>
      <c r="D293" s="126" t="str">
        <f t="shared" si="86"/>
        <v/>
      </c>
      <c r="E293" s="229" t="str">
        <f t="shared" si="87"/>
        <v/>
      </c>
      <c r="F293" s="126" t="str">
        <f t="shared" si="88"/>
        <v/>
      </c>
      <c r="G293" s="124" t="str">
        <f t="shared" si="89"/>
        <v/>
      </c>
      <c r="H293" s="125" t="str">
        <f t="shared" si="90"/>
        <v/>
      </c>
      <c r="I293" s="125" t="str">
        <f t="shared" si="91"/>
        <v/>
      </c>
      <c r="J293" s="125" t="str">
        <f t="shared" si="92"/>
        <v/>
      </c>
      <c r="K293" s="124" t="str">
        <f t="shared" si="93"/>
        <v/>
      </c>
      <c r="L293" s="124" t="str">
        <f t="shared" si="94"/>
        <v/>
      </c>
      <c r="M293" s="124" t="str">
        <f t="shared" si="95"/>
        <v/>
      </c>
      <c r="N293" s="124" t="str">
        <f t="shared" si="96"/>
        <v/>
      </c>
      <c r="O293" s="124" t="str">
        <f t="shared" si="97"/>
        <v/>
      </c>
      <c r="P293" s="124" t="str">
        <f t="shared" si="98"/>
        <v xml:space="preserve"> </v>
      </c>
      <c r="Q293" s="124" t="str">
        <f t="shared" si="99"/>
        <v/>
      </c>
      <c r="AA293" s="189">
        <f t="shared" si="101"/>
        <v>-1</v>
      </c>
      <c r="AB293" s="188">
        <f t="shared" si="102"/>
        <v>246</v>
      </c>
      <c r="AC293" s="191">
        <f t="shared" ref="AC293:AC335" si="103">AC292-1</f>
        <v>-245</v>
      </c>
      <c r="AD293" s="191">
        <f t="shared" ref="AD293:AD335" si="104">AD292-1</f>
        <v>-248</v>
      </c>
    </row>
    <row r="294" spans="1:30" x14ac:dyDescent="0.2">
      <c r="A294" s="126">
        <f t="shared" si="100"/>
        <v>-225</v>
      </c>
      <c r="B294" s="181">
        <f t="shared" si="84"/>
        <v>-5715</v>
      </c>
      <c r="C294" s="229" t="str">
        <f t="shared" si="85"/>
        <v/>
      </c>
      <c r="D294" s="126" t="str">
        <f t="shared" si="86"/>
        <v/>
      </c>
      <c r="E294" s="229" t="str">
        <f t="shared" si="87"/>
        <v/>
      </c>
      <c r="F294" s="126" t="str">
        <f t="shared" si="88"/>
        <v/>
      </c>
      <c r="G294" s="124" t="str">
        <f t="shared" si="89"/>
        <v/>
      </c>
      <c r="H294" s="125" t="str">
        <f t="shared" si="90"/>
        <v/>
      </c>
      <c r="I294" s="125" t="str">
        <f t="shared" si="91"/>
        <v/>
      </c>
      <c r="J294" s="125" t="str">
        <f t="shared" si="92"/>
        <v/>
      </c>
      <c r="K294" s="124" t="str">
        <f t="shared" si="93"/>
        <v/>
      </c>
      <c r="L294" s="124" t="str">
        <f t="shared" si="94"/>
        <v/>
      </c>
      <c r="M294" s="124" t="str">
        <f t="shared" si="95"/>
        <v/>
      </c>
      <c r="N294" s="124" t="str">
        <f t="shared" si="96"/>
        <v/>
      </c>
      <c r="O294" s="124" t="str">
        <f t="shared" si="97"/>
        <v/>
      </c>
      <c r="P294" s="124" t="str">
        <f t="shared" si="98"/>
        <v xml:space="preserve"> </v>
      </c>
      <c r="Q294" s="124" t="str">
        <f t="shared" si="99"/>
        <v/>
      </c>
      <c r="AA294" s="189">
        <f t="shared" si="101"/>
        <v>-1</v>
      </c>
      <c r="AB294" s="188">
        <f t="shared" si="102"/>
        <v>247</v>
      </c>
      <c r="AC294" s="191">
        <f t="shared" si="103"/>
        <v>-246</v>
      </c>
      <c r="AD294" s="191">
        <f t="shared" si="104"/>
        <v>-249</v>
      </c>
    </row>
    <row r="295" spans="1:30" x14ac:dyDescent="0.2">
      <c r="A295" s="126">
        <f t="shared" si="100"/>
        <v>-226</v>
      </c>
      <c r="B295" s="181">
        <f t="shared" si="84"/>
        <v>-5740.4</v>
      </c>
      <c r="C295" s="229" t="str">
        <f t="shared" si="85"/>
        <v/>
      </c>
      <c r="D295" s="126" t="str">
        <f t="shared" si="86"/>
        <v/>
      </c>
      <c r="E295" s="229" t="str">
        <f t="shared" si="87"/>
        <v/>
      </c>
      <c r="F295" s="126" t="str">
        <f t="shared" si="88"/>
        <v/>
      </c>
      <c r="G295" s="124" t="str">
        <f t="shared" si="89"/>
        <v/>
      </c>
      <c r="H295" s="125" t="str">
        <f t="shared" si="90"/>
        <v/>
      </c>
      <c r="I295" s="125" t="str">
        <f t="shared" si="91"/>
        <v/>
      </c>
      <c r="J295" s="125" t="str">
        <f t="shared" si="92"/>
        <v/>
      </c>
      <c r="K295" s="124" t="str">
        <f t="shared" si="93"/>
        <v/>
      </c>
      <c r="L295" s="124" t="str">
        <f t="shared" si="94"/>
        <v/>
      </c>
      <c r="M295" s="124" t="str">
        <f t="shared" si="95"/>
        <v/>
      </c>
      <c r="N295" s="124" t="str">
        <f t="shared" si="96"/>
        <v/>
      </c>
      <c r="O295" s="124" t="str">
        <f t="shared" si="97"/>
        <v/>
      </c>
      <c r="P295" s="124" t="str">
        <f t="shared" si="98"/>
        <v xml:space="preserve"> </v>
      </c>
      <c r="Q295" s="124" t="str">
        <f t="shared" si="99"/>
        <v/>
      </c>
      <c r="AA295" s="189">
        <f t="shared" si="101"/>
        <v>-1</v>
      </c>
      <c r="AB295" s="188">
        <f t="shared" si="102"/>
        <v>248</v>
      </c>
      <c r="AC295" s="191">
        <f t="shared" si="103"/>
        <v>-247</v>
      </c>
      <c r="AD295" s="191">
        <f t="shared" si="104"/>
        <v>-250</v>
      </c>
    </row>
    <row r="296" spans="1:30" x14ac:dyDescent="0.2">
      <c r="A296" s="126">
        <f t="shared" si="100"/>
        <v>-227</v>
      </c>
      <c r="B296" s="181">
        <f t="shared" si="84"/>
        <v>-5765.7999999999993</v>
      </c>
      <c r="C296" s="229" t="str">
        <f t="shared" si="85"/>
        <v/>
      </c>
      <c r="D296" s="126" t="str">
        <f t="shared" si="86"/>
        <v/>
      </c>
      <c r="E296" s="229" t="str">
        <f t="shared" si="87"/>
        <v/>
      </c>
      <c r="F296" s="126" t="str">
        <f t="shared" si="88"/>
        <v/>
      </c>
      <c r="G296" s="124" t="str">
        <f t="shared" si="89"/>
        <v/>
      </c>
      <c r="H296" s="125" t="str">
        <f t="shared" si="90"/>
        <v/>
      </c>
      <c r="I296" s="125" t="str">
        <f t="shared" si="91"/>
        <v/>
      </c>
      <c r="J296" s="125" t="str">
        <f t="shared" si="92"/>
        <v/>
      </c>
      <c r="K296" s="124" t="str">
        <f t="shared" si="93"/>
        <v/>
      </c>
      <c r="L296" s="124" t="str">
        <f t="shared" si="94"/>
        <v/>
      </c>
      <c r="M296" s="124" t="str">
        <f t="shared" si="95"/>
        <v/>
      </c>
      <c r="N296" s="124" t="str">
        <f t="shared" si="96"/>
        <v/>
      </c>
      <c r="O296" s="124" t="str">
        <f t="shared" si="97"/>
        <v/>
      </c>
      <c r="P296" s="124" t="str">
        <f t="shared" si="98"/>
        <v xml:space="preserve"> </v>
      </c>
      <c r="Q296" s="124" t="str">
        <f t="shared" si="99"/>
        <v/>
      </c>
      <c r="AA296" s="189">
        <f t="shared" si="101"/>
        <v>-1</v>
      </c>
      <c r="AB296" s="188">
        <f t="shared" si="102"/>
        <v>249</v>
      </c>
      <c r="AC296" s="191">
        <f t="shared" si="103"/>
        <v>-248</v>
      </c>
      <c r="AD296" s="191">
        <f t="shared" si="104"/>
        <v>-251</v>
      </c>
    </row>
    <row r="297" spans="1:30" x14ac:dyDescent="0.2">
      <c r="A297" s="126">
        <f t="shared" si="100"/>
        <v>-228</v>
      </c>
      <c r="B297" s="181">
        <f t="shared" si="84"/>
        <v>-5791.2</v>
      </c>
      <c r="C297" s="229" t="str">
        <f t="shared" si="85"/>
        <v/>
      </c>
      <c r="D297" s="126" t="str">
        <f t="shared" si="86"/>
        <v/>
      </c>
      <c r="E297" s="229" t="str">
        <f t="shared" si="87"/>
        <v/>
      </c>
      <c r="F297" s="126" t="str">
        <f t="shared" si="88"/>
        <v/>
      </c>
      <c r="G297" s="124" t="str">
        <f t="shared" si="89"/>
        <v/>
      </c>
      <c r="H297" s="125" t="str">
        <f t="shared" si="90"/>
        <v/>
      </c>
      <c r="I297" s="125" t="str">
        <f t="shared" si="91"/>
        <v/>
      </c>
      <c r="J297" s="125" t="str">
        <f t="shared" si="92"/>
        <v/>
      </c>
      <c r="K297" s="124" t="str">
        <f t="shared" si="93"/>
        <v/>
      </c>
      <c r="L297" s="124" t="str">
        <f t="shared" si="94"/>
        <v/>
      </c>
      <c r="M297" s="124" t="str">
        <f t="shared" si="95"/>
        <v/>
      </c>
      <c r="N297" s="124" t="str">
        <f t="shared" si="96"/>
        <v/>
      </c>
      <c r="O297" s="124" t="str">
        <f t="shared" si="97"/>
        <v/>
      </c>
      <c r="P297" s="124" t="str">
        <f t="shared" si="98"/>
        <v xml:space="preserve"> </v>
      </c>
      <c r="Q297" s="124" t="str">
        <f t="shared" si="99"/>
        <v/>
      </c>
      <c r="AA297" s="189">
        <f t="shared" si="101"/>
        <v>-1</v>
      </c>
      <c r="AB297" s="188">
        <f t="shared" si="102"/>
        <v>250</v>
      </c>
      <c r="AC297" s="191">
        <f t="shared" si="103"/>
        <v>-249</v>
      </c>
      <c r="AD297" s="191">
        <f t="shared" si="104"/>
        <v>-252</v>
      </c>
    </row>
    <row r="298" spans="1:30" x14ac:dyDescent="0.2">
      <c r="A298" s="126">
        <f t="shared" si="100"/>
        <v>-229</v>
      </c>
      <c r="B298" s="181">
        <f t="shared" si="84"/>
        <v>-5816.5999999999995</v>
      </c>
      <c r="C298" s="229" t="str">
        <f t="shared" si="85"/>
        <v/>
      </c>
      <c r="D298" s="126" t="str">
        <f t="shared" si="86"/>
        <v/>
      </c>
      <c r="E298" s="229" t="str">
        <f t="shared" si="87"/>
        <v/>
      </c>
      <c r="F298" s="126" t="str">
        <f t="shared" si="88"/>
        <v/>
      </c>
      <c r="G298" s="124" t="str">
        <f t="shared" si="89"/>
        <v/>
      </c>
      <c r="H298" s="125" t="str">
        <f t="shared" si="90"/>
        <v/>
      </c>
      <c r="I298" s="125" t="str">
        <f t="shared" si="91"/>
        <v/>
      </c>
      <c r="J298" s="125" t="str">
        <f t="shared" si="92"/>
        <v/>
      </c>
      <c r="K298" s="124" t="str">
        <f t="shared" si="93"/>
        <v/>
      </c>
      <c r="L298" s="124" t="str">
        <f t="shared" si="94"/>
        <v/>
      </c>
      <c r="M298" s="124" t="str">
        <f t="shared" si="95"/>
        <v/>
      </c>
      <c r="N298" s="124" t="str">
        <f t="shared" si="96"/>
        <v/>
      </c>
      <c r="O298" s="124" t="str">
        <f t="shared" si="97"/>
        <v/>
      </c>
      <c r="P298" s="124" t="str">
        <f t="shared" si="98"/>
        <v xml:space="preserve"> </v>
      </c>
      <c r="Q298" s="124" t="str">
        <f t="shared" si="99"/>
        <v/>
      </c>
      <c r="AA298" s="189">
        <f t="shared" si="101"/>
        <v>-1</v>
      </c>
      <c r="AB298" s="188">
        <f t="shared" si="102"/>
        <v>251</v>
      </c>
      <c r="AC298" s="191">
        <f t="shared" si="103"/>
        <v>-250</v>
      </c>
      <c r="AD298" s="191">
        <f t="shared" si="104"/>
        <v>-253</v>
      </c>
    </row>
    <row r="299" spans="1:30" x14ac:dyDescent="0.2">
      <c r="A299" s="126">
        <f t="shared" si="100"/>
        <v>-230</v>
      </c>
      <c r="B299" s="181">
        <f t="shared" si="84"/>
        <v>-5842</v>
      </c>
      <c r="C299" s="229" t="str">
        <f t="shared" si="85"/>
        <v/>
      </c>
      <c r="D299" s="126" t="str">
        <f t="shared" si="86"/>
        <v/>
      </c>
      <c r="E299" s="229" t="str">
        <f t="shared" si="87"/>
        <v/>
      </c>
      <c r="F299" s="126" t="str">
        <f t="shared" si="88"/>
        <v/>
      </c>
      <c r="G299" s="124" t="str">
        <f t="shared" si="89"/>
        <v/>
      </c>
      <c r="H299" s="125" t="str">
        <f t="shared" si="90"/>
        <v/>
      </c>
      <c r="I299" s="125" t="str">
        <f t="shared" si="91"/>
        <v/>
      </c>
      <c r="J299" s="125" t="str">
        <f t="shared" si="92"/>
        <v/>
      </c>
      <c r="K299" s="124" t="str">
        <f t="shared" si="93"/>
        <v/>
      </c>
      <c r="L299" s="124" t="str">
        <f t="shared" si="94"/>
        <v/>
      </c>
      <c r="M299" s="124" t="str">
        <f t="shared" si="95"/>
        <v/>
      </c>
      <c r="N299" s="124" t="str">
        <f t="shared" si="96"/>
        <v/>
      </c>
      <c r="O299" s="124" t="str">
        <f t="shared" si="97"/>
        <v/>
      </c>
      <c r="P299" s="124" t="str">
        <f t="shared" si="98"/>
        <v xml:space="preserve"> </v>
      </c>
      <c r="Q299" s="124" t="str">
        <f t="shared" si="99"/>
        <v/>
      </c>
      <c r="AA299" s="189">
        <f t="shared" si="101"/>
        <v>-1</v>
      </c>
      <c r="AB299" s="188">
        <f t="shared" si="102"/>
        <v>252</v>
      </c>
      <c r="AC299" s="191">
        <f t="shared" si="103"/>
        <v>-251</v>
      </c>
      <c r="AD299" s="191">
        <f t="shared" si="104"/>
        <v>-254</v>
      </c>
    </row>
    <row r="300" spans="1:30" x14ac:dyDescent="0.2">
      <c r="A300" s="126">
        <f t="shared" si="100"/>
        <v>-231</v>
      </c>
      <c r="B300" s="181">
        <f t="shared" si="84"/>
        <v>-5867.4</v>
      </c>
      <c r="C300" s="229" t="str">
        <f t="shared" si="85"/>
        <v/>
      </c>
      <c r="D300" s="126" t="str">
        <f t="shared" si="86"/>
        <v/>
      </c>
      <c r="E300" s="229" t="str">
        <f t="shared" si="87"/>
        <v/>
      </c>
      <c r="F300" s="126" t="str">
        <f t="shared" si="88"/>
        <v/>
      </c>
      <c r="G300" s="124" t="str">
        <f t="shared" si="89"/>
        <v/>
      </c>
      <c r="H300" s="125" t="str">
        <f t="shared" si="90"/>
        <v/>
      </c>
      <c r="I300" s="125" t="str">
        <f t="shared" si="91"/>
        <v/>
      </c>
      <c r="J300" s="125" t="str">
        <f t="shared" si="92"/>
        <v/>
      </c>
      <c r="K300" s="124" t="str">
        <f t="shared" si="93"/>
        <v/>
      </c>
      <c r="L300" s="124" t="str">
        <f t="shared" si="94"/>
        <v/>
      </c>
      <c r="M300" s="124" t="str">
        <f t="shared" si="95"/>
        <v/>
      </c>
      <c r="N300" s="124" t="str">
        <f t="shared" si="96"/>
        <v/>
      </c>
      <c r="O300" s="124" t="str">
        <f t="shared" si="97"/>
        <v/>
      </c>
      <c r="P300" s="124" t="str">
        <f t="shared" si="98"/>
        <v xml:space="preserve"> </v>
      </c>
      <c r="Q300" s="124" t="str">
        <f t="shared" si="99"/>
        <v/>
      </c>
      <c r="AA300" s="189">
        <f t="shared" si="101"/>
        <v>-1</v>
      </c>
      <c r="AB300" s="188">
        <f t="shared" si="102"/>
        <v>253</v>
      </c>
      <c r="AC300" s="191">
        <f t="shared" si="103"/>
        <v>-252</v>
      </c>
      <c r="AD300" s="191">
        <f t="shared" si="104"/>
        <v>-255</v>
      </c>
    </row>
    <row r="301" spans="1:30" x14ac:dyDescent="0.2">
      <c r="A301" s="126">
        <f t="shared" si="100"/>
        <v>-232</v>
      </c>
      <c r="B301" s="181">
        <f t="shared" si="84"/>
        <v>-5892.7999999999993</v>
      </c>
      <c r="C301" s="229" t="str">
        <f t="shared" si="85"/>
        <v/>
      </c>
      <c r="D301" s="126" t="str">
        <f t="shared" si="86"/>
        <v/>
      </c>
      <c r="E301" s="229" t="str">
        <f t="shared" si="87"/>
        <v/>
      </c>
      <c r="F301" s="126" t="str">
        <f t="shared" si="88"/>
        <v/>
      </c>
      <c r="G301" s="124" t="str">
        <f t="shared" si="89"/>
        <v/>
      </c>
      <c r="H301" s="125" t="str">
        <f t="shared" si="90"/>
        <v/>
      </c>
      <c r="I301" s="125" t="str">
        <f t="shared" si="91"/>
        <v/>
      </c>
      <c r="J301" s="125" t="str">
        <f t="shared" si="92"/>
        <v/>
      </c>
      <c r="K301" s="124" t="str">
        <f t="shared" si="93"/>
        <v/>
      </c>
      <c r="L301" s="124" t="str">
        <f t="shared" si="94"/>
        <v/>
      </c>
      <c r="M301" s="124" t="str">
        <f t="shared" si="95"/>
        <v/>
      </c>
      <c r="N301" s="124" t="str">
        <f t="shared" si="96"/>
        <v/>
      </c>
      <c r="O301" s="124" t="str">
        <f t="shared" si="97"/>
        <v/>
      </c>
      <c r="P301" s="124" t="str">
        <f t="shared" si="98"/>
        <v xml:space="preserve"> </v>
      </c>
      <c r="Q301" s="124" t="str">
        <f t="shared" si="99"/>
        <v/>
      </c>
      <c r="AA301" s="189">
        <f t="shared" si="101"/>
        <v>-1</v>
      </c>
      <c r="AB301" s="188">
        <f t="shared" si="102"/>
        <v>254</v>
      </c>
      <c r="AC301" s="191">
        <f t="shared" si="103"/>
        <v>-253</v>
      </c>
      <c r="AD301" s="191">
        <f t="shared" si="104"/>
        <v>-256</v>
      </c>
    </row>
    <row r="302" spans="1:30" x14ac:dyDescent="0.2">
      <c r="A302" s="126">
        <f t="shared" si="100"/>
        <v>-233</v>
      </c>
      <c r="B302" s="181">
        <f t="shared" si="84"/>
        <v>-5918.2</v>
      </c>
      <c r="C302" s="229" t="str">
        <f t="shared" si="85"/>
        <v/>
      </c>
      <c r="D302" s="126" t="str">
        <f t="shared" si="86"/>
        <v/>
      </c>
      <c r="E302" s="229" t="str">
        <f t="shared" si="87"/>
        <v/>
      </c>
      <c r="F302" s="126" t="str">
        <f t="shared" si="88"/>
        <v/>
      </c>
      <c r="G302" s="124" t="str">
        <f t="shared" si="89"/>
        <v/>
      </c>
      <c r="H302" s="125" t="str">
        <f t="shared" si="90"/>
        <v/>
      </c>
      <c r="I302" s="125" t="str">
        <f t="shared" si="91"/>
        <v/>
      </c>
      <c r="J302" s="125" t="str">
        <f t="shared" si="92"/>
        <v/>
      </c>
      <c r="K302" s="124" t="str">
        <f t="shared" si="93"/>
        <v/>
      </c>
      <c r="L302" s="124" t="str">
        <f t="shared" si="94"/>
        <v/>
      </c>
      <c r="M302" s="124" t="str">
        <f t="shared" si="95"/>
        <v/>
      </c>
      <c r="N302" s="124" t="str">
        <f t="shared" si="96"/>
        <v/>
      </c>
      <c r="O302" s="124" t="str">
        <f t="shared" si="97"/>
        <v/>
      </c>
      <c r="P302" s="124" t="str">
        <f t="shared" si="98"/>
        <v xml:space="preserve"> </v>
      </c>
      <c r="Q302" s="124" t="str">
        <f t="shared" si="99"/>
        <v/>
      </c>
      <c r="AA302" s="189">
        <f t="shared" si="101"/>
        <v>-1</v>
      </c>
      <c r="AB302" s="188">
        <f t="shared" si="102"/>
        <v>255</v>
      </c>
      <c r="AC302" s="191">
        <f t="shared" si="103"/>
        <v>-254</v>
      </c>
      <c r="AD302" s="191">
        <f t="shared" si="104"/>
        <v>-257</v>
      </c>
    </row>
    <row r="303" spans="1:30" x14ac:dyDescent="0.2">
      <c r="A303" s="126">
        <f t="shared" si="100"/>
        <v>-234</v>
      </c>
      <c r="B303" s="181">
        <f t="shared" si="84"/>
        <v>-5943.5999999999995</v>
      </c>
      <c r="C303" s="229" t="str">
        <f t="shared" si="85"/>
        <v/>
      </c>
      <c r="D303" s="126" t="str">
        <f t="shared" si="86"/>
        <v/>
      </c>
      <c r="E303" s="229" t="str">
        <f t="shared" si="87"/>
        <v/>
      </c>
      <c r="F303" s="126" t="str">
        <f t="shared" si="88"/>
        <v/>
      </c>
      <c r="G303" s="124" t="str">
        <f t="shared" si="89"/>
        <v/>
      </c>
      <c r="H303" s="125" t="str">
        <f t="shared" si="90"/>
        <v/>
      </c>
      <c r="I303" s="125" t="str">
        <f t="shared" si="91"/>
        <v/>
      </c>
      <c r="J303" s="125" t="str">
        <f t="shared" si="92"/>
        <v/>
      </c>
      <c r="K303" s="124" t="str">
        <f t="shared" si="93"/>
        <v/>
      </c>
      <c r="L303" s="124" t="str">
        <f t="shared" si="94"/>
        <v/>
      </c>
      <c r="M303" s="124" t="str">
        <f t="shared" si="95"/>
        <v/>
      </c>
      <c r="N303" s="124" t="str">
        <f t="shared" si="96"/>
        <v/>
      </c>
      <c r="O303" s="124" t="str">
        <f t="shared" si="97"/>
        <v/>
      </c>
      <c r="P303" s="124" t="str">
        <f t="shared" si="98"/>
        <v xml:space="preserve"> </v>
      </c>
      <c r="Q303" s="124" t="str">
        <f t="shared" si="99"/>
        <v/>
      </c>
      <c r="AA303" s="189">
        <f t="shared" si="101"/>
        <v>-1</v>
      </c>
      <c r="AB303" s="188">
        <f t="shared" si="102"/>
        <v>256</v>
      </c>
      <c r="AC303" s="191">
        <f t="shared" si="103"/>
        <v>-255</v>
      </c>
      <c r="AD303" s="191">
        <f t="shared" si="104"/>
        <v>-258</v>
      </c>
    </row>
    <row r="304" spans="1:30" x14ac:dyDescent="0.2">
      <c r="A304" s="126">
        <f t="shared" si="100"/>
        <v>-235</v>
      </c>
      <c r="B304" s="181">
        <f t="shared" si="84"/>
        <v>-5969</v>
      </c>
      <c r="C304" s="229" t="str">
        <f t="shared" si="85"/>
        <v/>
      </c>
      <c r="D304" s="126" t="str">
        <f t="shared" si="86"/>
        <v/>
      </c>
      <c r="E304" s="229" t="str">
        <f t="shared" si="87"/>
        <v/>
      </c>
      <c r="F304" s="126" t="str">
        <f t="shared" si="88"/>
        <v/>
      </c>
      <c r="G304" s="124" t="str">
        <f t="shared" si="89"/>
        <v/>
      </c>
      <c r="H304" s="125" t="str">
        <f t="shared" si="90"/>
        <v/>
      </c>
      <c r="I304" s="125" t="str">
        <f t="shared" si="91"/>
        <v/>
      </c>
      <c r="J304" s="125" t="str">
        <f t="shared" si="92"/>
        <v/>
      </c>
      <c r="K304" s="124" t="str">
        <f t="shared" si="93"/>
        <v/>
      </c>
      <c r="L304" s="124" t="str">
        <f t="shared" si="94"/>
        <v/>
      </c>
      <c r="M304" s="124" t="str">
        <f t="shared" si="95"/>
        <v/>
      </c>
      <c r="N304" s="124" t="str">
        <f t="shared" si="96"/>
        <v/>
      </c>
      <c r="O304" s="124" t="str">
        <f t="shared" si="97"/>
        <v/>
      </c>
      <c r="P304" s="124" t="str">
        <f t="shared" si="98"/>
        <v xml:space="preserve"> </v>
      </c>
      <c r="Q304" s="124" t="str">
        <f t="shared" si="99"/>
        <v/>
      </c>
      <c r="AA304" s="189">
        <f t="shared" si="101"/>
        <v>-1</v>
      </c>
      <c r="AB304" s="188">
        <f t="shared" si="102"/>
        <v>257</v>
      </c>
      <c r="AC304" s="191">
        <f t="shared" si="103"/>
        <v>-256</v>
      </c>
      <c r="AD304" s="191">
        <f t="shared" si="104"/>
        <v>-259</v>
      </c>
    </row>
    <row r="305" spans="1:30" x14ac:dyDescent="0.2">
      <c r="A305" s="126">
        <f t="shared" si="100"/>
        <v>-236</v>
      </c>
      <c r="B305" s="181">
        <f t="shared" si="84"/>
        <v>-5994.4</v>
      </c>
      <c r="C305" s="229" t="str">
        <f t="shared" si="85"/>
        <v/>
      </c>
      <c r="D305" s="126" t="str">
        <f t="shared" si="86"/>
        <v/>
      </c>
      <c r="E305" s="229" t="str">
        <f t="shared" si="87"/>
        <v/>
      </c>
      <c r="F305" s="126" t="str">
        <f t="shared" si="88"/>
        <v/>
      </c>
      <c r="G305" s="124" t="str">
        <f t="shared" si="89"/>
        <v/>
      </c>
      <c r="H305" s="125" t="str">
        <f t="shared" si="90"/>
        <v/>
      </c>
      <c r="I305" s="125" t="str">
        <f t="shared" si="91"/>
        <v/>
      </c>
      <c r="J305" s="125" t="str">
        <f t="shared" si="92"/>
        <v/>
      </c>
      <c r="K305" s="124" t="str">
        <f t="shared" si="93"/>
        <v/>
      </c>
      <c r="L305" s="124" t="str">
        <f t="shared" si="94"/>
        <v/>
      </c>
      <c r="M305" s="124" t="str">
        <f t="shared" si="95"/>
        <v/>
      </c>
      <c r="N305" s="124" t="str">
        <f t="shared" si="96"/>
        <v/>
      </c>
      <c r="O305" s="124" t="str">
        <f t="shared" si="97"/>
        <v/>
      </c>
      <c r="P305" s="124" t="str">
        <f t="shared" si="98"/>
        <v xml:space="preserve"> </v>
      </c>
      <c r="Q305" s="124" t="str">
        <f t="shared" si="99"/>
        <v/>
      </c>
      <c r="AA305" s="189">
        <f t="shared" si="101"/>
        <v>-1</v>
      </c>
      <c r="AB305" s="188">
        <f t="shared" si="102"/>
        <v>258</v>
      </c>
      <c r="AC305" s="191">
        <f t="shared" si="103"/>
        <v>-257</v>
      </c>
      <c r="AD305" s="191">
        <f t="shared" si="104"/>
        <v>-260</v>
      </c>
    </row>
    <row r="306" spans="1:30" x14ac:dyDescent="0.2">
      <c r="A306" s="126">
        <f t="shared" si="100"/>
        <v>-237</v>
      </c>
      <c r="B306" s="181">
        <f t="shared" si="84"/>
        <v>-6019.7999999999993</v>
      </c>
      <c r="C306" s="229" t="str">
        <f t="shared" si="85"/>
        <v/>
      </c>
      <c r="D306" s="126" t="str">
        <f t="shared" si="86"/>
        <v/>
      </c>
      <c r="E306" s="229" t="str">
        <f t="shared" si="87"/>
        <v/>
      </c>
      <c r="F306" s="126" t="str">
        <f t="shared" si="88"/>
        <v/>
      </c>
      <c r="G306" s="124" t="str">
        <f t="shared" si="89"/>
        <v/>
      </c>
      <c r="H306" s="125" t="str">
        <f t="shared" si="90"/>
        <v/>
      </c>
      <c r="I306" s="125" t="str">
        <f t="shared" si="91"/>
        <v/>
      </c>
      <c r="J306" s="125" t="str">
        <f t="shared" si="92"/>
        <v/>
      </c>
      <c r="K306" s="124" t="str">
        <f t="shared" si="93"/>
        <v/>
      </c>
      <c r="L306" s="124" t="str">
        <f t="shared" si="94"/>
        <v/>
      </c>
      <c r="M306" s="124" t="str">
        <f t="shared" si="95"/>
        <v/>
      </c>
      <c r="N306" s="124" t="str">
        <f t="shared" si="96"/>
        <v/>
      </c>
      <c r="O306" s="124" t="str">
        <f t="shared" si="97"/>
        <v/>
      </c>
      <c r="P306" s="124" t="str">
        <f t="shared" si="98"/>
        <v xml:space="preserve"> </v>
      </c>
      <c r="Q306" s="124" t="str">
        <f t="shared" si="99"/>
        <v/>
      </c>
      <c r="AA306" s="189">
        <f t="shared" si="101"/>
        <v>-1</v>
      </c>
      <c r="AB306" s="188">
        <f t="shared" si="102"/>
        <v>259</v>
      </c>
      <c r="AC306" s="191">
        <f t="shared" si="103"/>
        <v>-258</v>
      </c>
      <c r="AD306" s="191">
        <f t="shared" si="104"/>
        <v>-261</v>
      </c>
    </row>
    <row r="307" spans="1:30" x14ac:dyDescent="0.2">
      <c r="A307" s="126">
        <f t="shared" si="100"/>
        <v>-238</v>
      </c>
      <c r="B307" s="181">
        <f t="shared" si="84"/>
        <v>-6045.2</v>
      </c>
      <c r="C307" s="229" t="str">
        <f t="shared" si="85"/>
        <v/>
      </c>
      <c r="D307" s="126" t="str">
        <f t="shared" si="86"/>
        <v/>
      </c>
      <c r="E307" s="229" t="str">
        <f t="shared" si="87"/>
        <v/>
      </c>
      <c r="F307" s="126" t="str">
        <f t="shared" si="88"/>
        <v/>
      </c>
      <c r="G307" s="124" t="str">
        <f t="shared" si="89"/>
        <v/>
      </c>
      <c r="H307" s="125" t="str">
        <f t="shared" si="90"/>
        <v/>
      </c>
      <c r="I307" s="125" t="str">
        <f t="shared" si="91"/>
        <v/>
      </c>
      <c r="J307" s="125" t="str">
        <f t="shared" si="92"/>
        <v/>
      </c>
      <c r="K307" s="124" t="str">
        <f t="shared" si="93"/>
        <v/>
      </c>
      <c r="L307" s="124" t="str">
        <f t="shared" si="94"/>
        <v/>
      </c>
      <c r="M307" s="124" t="str">
        <f t="shared" si="95"/>
        <v/>
      </c>
      <c r="N307" s="124" t="str">
        <f t="shared" si="96"/>
        <v/>
      </c>
      <c r="O307" s="124" t="str">
        <f t="shared" si="97"/>
        <v/>
      </c>
      <c r="P307" s="124" t="str">
        <f t="shared" si="98"/>
        <v xml:space="preserve"> </v>
      </c>
      <c r="Q307" s="124" t="str">
        <f t="shared" si="99"/>
        <v/>
      </c>
      <c r="AA307" s="189">
        <f t="shared" si="101"/>
        <v>-1</v>
      </c>
      <c r="AB307" s="188">
        <f t="shared" si="102"/>
        <v>260</v>
      </c>
      <c r="AC307" s="191">
        <f t="shared" si="103"/>
        <v>-259</v>
      </c>
      <c r="AD307" s="191">
        <f t="shared" si="104"/>
        <v>-262</v>
      </c>
    </row>
    <row r="308" spans="1:30" x14ac:dyDescent="0.2">
      <c r="A308" s="126">
        <f t="shared" si="100"/>
        <v>-239</v>
      </c>
      <c r="B308" s="181">
        <f t="shared" si="84"/>
        <v>-6070.5999999999995</v>
      </c>
      <c r="C308" s="229" t="str">
        <f t="shared" si="85"/>
        <v/>
      </c>
      <c r="D308" s="126" t="str">
        <f t="shared" si="86"/>
        <v/>
      </c>
      <c r="E308" s="229" t="str">
        <f t="shared" si="87"/>
        <v/>
      </c>
      <c r="F308" s="126" t="str">
        <f t="shared" si="88"/>
        <v/>
      </c>
      <c r="G308" s="124" t="str">
        <f t="shared" si="89"/>
        <v/>
      </c>
      <c r="H308" s="125" t="str">
        <f t="shared" si="90"/>
        <v/>
      </c>
      <c r="I308" s="125" t="str">
        <f t="shared" si="91"/>
        <v/>
      </c>
      <c r="J308" s="125" t="str">
        <f t="shared" si="92"/>
        <v/>
      </c>
      <c r="K308" s="124" t="str">
        <f t="shared" si="93"/>
        <v/>
      </c>
      <c r="L308" s="124" t="str">
        <f t="shared" si="94"/>
        <v/>
      </c>
      <c r="M308" s="124" t="str">
        <f t="shared" si="95"/>
        <v/>
      </c>
      <c r="N308" s="124" t="str">
        <f t="shared" si="96"/>
        <v/>
      </c>
      <c r="O308" s="124" t="str">
        <f t="shared" si="97"/>
        <v/>
      </c>
      <c r="P308" s="124" t="str">
        <f t="shared" si="98"/>
        <v xml:space="preserve"> </v>
      </c>
      <c r="Q308" s="124" t="str">
        <f t="shared" si="99"/>
        <v/>
      </c>
      <c r="AA308" s="189">
        <f t="shared" si="101"/>
        <v>-1</v>
      </c>
      <c r="AB308" s="188">
        <f t="shared" si="102"/>
        <v>261</v>
      </c>
      <c r="AC308" s="191">
        <f t="shared" si="103"/>
        <v>-260</v>
      </c>
      <c r="AD308" s="191">
        <f t="shared" si="104"/>
        <v>-263</v>
      </c>
    </row>
    <row r="309" spans="1:30" x14ac:dyDescent="0.2">
      <c r="A309" s="126">
        <f t="shared" si="100"/>
        <v>-240</v>
      </c>
      <c r="B309" s="181">
        <f t="shared" si="84"/>
        <v>-6096</v>
      </c>
      <c r="C309" s="229" t="str">
        <f t="shared" si="85"/>
        <v/>
      </c>
      <c r="D309" s="126" t="str">
        <f t="shared" si="86"/>
        <v/>
      </c>
      <c r="E309" s="229" t="str">
        <f t="shared" si="87"/>
        <v/>
      </c>
      <c r="F309" s="126" t="str">
        <f t="shared" si="88"/>
        <v/>
      </c>
      <c r="G309" s="124" t="str">
        <f t="shared" si="89"/>
        <v/>
      </c>
      <c r="H309" s="125" t="str">
        <f t="shared" si="90"/>
        <v/>
      </c>
      <c r="I309" s="125" t="str">
        <f t="shared" si="91"/>
        <v/>
      </c>
      <c r="J309" s="125" t="str">
        <f t="shared" si="92"/>
        <v/>
      </c>
      <c r="K309" s="124" t="str">
        <f t="shared" si="93"/>
        <v/>
      </c>
      <c r="L309" s="124" t="str">
        <f t="shared" si="94"/>
        <v/>
      </c>
      <c r="M309" s="124" t="str">
        <f t="shared" si="95"/>
        <v/>
      </c>
      <c r="N309" s="124" t="str">
        <f t="shared" si="96"/>
        <v/>
      </c>
      <c r="O309" s="124" t="str">
        <f t="shared" si="97"/>
        <v/>
      </c>
      <c r="P309" s="124" t="str">
        <f t="shared" si="98"/>
        <v xml:space="preserve"> </v>
      </c>
      <c r="Q309" s="124" t="str">
        <f t="shared" si="99"/>
        <v/>
      </c>
      <c r="AA309" s="189">
        <f t="shared" si="101"/>
        <v>-1</v>
      </c>
      <c r="AB309" s="188">
        <f t="shared" si="102"/>
        <v>262</v>
      </c>
      <c r="AC309" s="191">
        <f t="shared" si="103"/>
        <v>-261</v>
      </c>
      <c r="AD309" s="191">
        <f t="shared" si="104"/>
        <v>-264</v>
      </c>
    </row>
    <row r="310" spans="1:30" x14ac:dyDescent="0.2">
      <c r="A310" s="126">
        <f t="shared" si="100"/>
        <v>-241</v>
      </c>
      <c r="B310" s="181">
        <f t="shared" si="84"/>
        <v>-6121.4</v>
      </c>
      <c r="C310" s="229" t="str">
        <f t="shared" si="85"/>
        <v/>
      </c>
      <c r="D310" s="126" t="str">
        <f t="shared" si="86"/>
        <v/>
      </c>
      <c r="E310" s="229" t="str">
        <f t="shared" si="87"/>
        <v/>
      </c>
      <c r="F310" s="126" t="str">
        <f t="shared" si="88"/>
        <v/>
      </c>
      <c r="G310" s="124" t="str">
        <f t="shared" si="89"/>
        <v/>
      </c>
      <c r="H310" s="125" t="str">
        <f t="shared" si="90"/>
        <v/>
      </c>
      <c r="I310" s="125" t="str">
        <f t="shared" si="91"/>
        <v/>
      </c>
      <c r="J310" s="125" t="str">
        <f t="shared" si="92"/>
        <v/>
      </c>
      <c r="K310" s="124" t="str">
        <f t="shared" si="93"/>
        <v/>
      </c>
      <c r="L310" s="124" t="str">
        <f t="shared" si="94"/>
        <v/>
      </c>
      <c r="M310" s="124" t="str">
        <f t="shared" si="95"/>
        <v/>
      </c>
      <c r="N310" s="124" t="str">
        <f t="shared" si="96"/>
        <v/>
      </c>
      <c r="O310" s="124" t="str">
        <f t="shared" si="97"/>
        <v/>
      </c>
      <c r="P310" s="124" t="str">
        <f t="shared" si="98"/>
        <v xml:space="preserve"> </v>
      </c>
      <c r="Q310" s="124" t="str">
        <f t="shared" si="99"/>
        <v/>
      </c>
      <c r="AA310" s="189">
        <f t="shared" si="101"/>
        <v>-1</v>
      </c>
      <c r="AB310" s="188">
        <f t="shared" si="102"/>
        <v>263</v>
      </c>
      <c r="AC310" s="191">
        <f t="shared" si="103"/>
        <v>-262</v>
      </c>
      <c r="AD310" s="191">
        <f t="shared" si="104"/>
        <v>-265</v>
      </c>
    </row>
    <row r="311" spans="1:30" x14ac:dyDescent="0.2">
      <c r="A311" s="126">
        <f t="shared" si="100"/>
        <v>-242</v>
      </c>
      <c r="B311" s="181">
        <f t="shared" si="84"/>
        <v>-6146.7999999999993</v>
      </c>
      <c r="C311" s="229" t="str">
        <f t="shared" si="85"/>
        <v/>
      </c>
      <c r="D311" s="126" t="str">
        <f t="shared" si="86"/>
        <v/>
      </c>
      <c r="E311" s="229" t="str">
        <f t="shared" si="87"/>
        <v/>
      </c>
      <c r="F311" s="126" t="str">
        <f t="shared" si="88"/>
        <v/>
      </c>
      <c r="G311" s="124" t="str">
        <f t="shared" si="89"/>
        <v/>
      </c>
      <c r="H311" s="125" t="str">
        <f t="shared" si="90"/>
        <v/>
      </c>
      <c r="I311" s="125" t="str">
        <f t="shared" si="91"/>
        <v/>
      </c>
      <c r="J311" s="125" t="str">
        <f t="shared" si="92"/>
        <v/>
      </c>
      <c r="K311" s="124" t="str">
        <f t="shared" si="93"/>
        <v/>
      </c>
      <c r="L311" s="124" t="str">
        <f t="shared" si="94"/>
        <v/>
      </c>
      <c r="M311" s="124" t="str">
        <f t="shared" si="95"/>
        <v/>
      </c>
      <c r="N311" s="124" t="str">
        <f t="shared" si="96"/>
        <v/>
      </c>
      <c r="O311" s="124" t="str">
        <f t="shared" si="97"/>
        <v/>
      </c>
      <c r="P311" s="124" t="str">
        <f t="shared" si="98"/>
        <v xml:space="preserve"> </v>
      </c>
      <c r="Q311" s="124" t="str">
        <f t="shared" si="99"/>
        <v/>
      </c>
      <c r="AA311" s="189">
        <f t="shared" si="101"/>
        <v>-1</v>
      </c>
      <c r="AB311" s="188">
        <f t="shared" si="102"/>
        <v>264</v>
      </c>
      <c r="AC311" s="191">
        <f t="shared" si="103"/>
        <v>-263</v>
      </c>
      <c r="AD311" s="191">
        <f t="shared" si="104"/>
        <v>-266</v>
      </c>
    </row>
    <row r="312" spans="1:30" x14ac:dyDescent="0.2">
      <c r="A312" s="126">
        <f t="shared" si="100"/>
        <v>-243</v>
      </c>
      <c r="B312" s="181">
        <f t="shared" si="84"/>
        <v>-6172.2</v>
      </c>
      <c r="C312" s="229" t="str">
        <f t="shared" si="85"/>
        <v/>
      </c>
      <c r="D312" s="126" t="str">
        <f t="shared" si="86"/>
        <v/>
      </c>
      <c r="E312" s="229" t="str">
        <f t="shared" si="87"/>
        <v/>
      </c>
      <c r="F312" s="126" t="str">
        <f t="shared" si="88"/>
        <v/>
      </c>
      <c r="G312" s="124" t="str">
        <f t="shared" si="89"/>
        <v/>
      </c>
      <c r="H312" s="125" t="str">
        <f t="shared" si="90"/>
        <v/>
      </c>
      <c r="I312" s="125" t="str">
        <f t="shared" si="91"/>
        <v/>
      </c>
      <c r="J312" s="125" t="str">
        <f t="shared" si="92"/>
        <v/>
      </c>
      <c r="K312" s="124" t="str">
        <f t="shared" si="93"/>
        <v/>
      </c>
      <c r="L312" s="124" t="str">
        <f t="shared" si="94"/>
        <v/>
      </c>
      <c r="M312" s="124" t="str">
        <f t="shared" si="95"/>
        <v/>
      </c>
      <c r="N312" s="124" t="str">
        <f t="shared" si="96"/>
        <v/>
      </c>
      <c r="O312" s="124" t="str">
        <f t="shared" si="97"/>
        <v/>
      </c>
      <c r="P312" s="124" t="str">
        <f t="shared" si="98"/>
        <v xml:space="preserve"> </v>
      </c>
      <c r="Q312" s="124" t="str">
        <f t="shared" si="99"/>
        <v/>
      </c>
      <c r="AA312" s="189">
        <f t="shared" si="101"/>
        <v>-1</v>
      </c>
      <c r="AB312" s="188">
        <f t="shared" si="102"/>
        <v>265</v>
      </c>
      <c r="AC312" s="191">
        <f t="shared" si="103"/>
        <v>-264</v>
      </c>
      <c r="AD312" s="191">
        <f t="shared" si="104"/>
        <v>-267</v>
      </c>
    </row>
    <row r="313" spans="1:30" x14ac:dyDescent="0.2">
      <c r="A313" s="126">
        <f t="shared" si="100"/>
        <v>-244</v>
      </c>
      <c r="B313" s="181">
        <f t="shared" si="84"/>
        <v>-6197.5999999999995</v>
      </c>
      <c r="C313" s="229" t="str">
        <f t="shared" si="85"/>
        <v/>
      </c>
      <c r="D313" s="126" t="str">
        <f t="shared" si="86"/>
        <v/>
      </c>
      <c r="E313" s="229" t="str">
        <f t="shared" si="87"/>
        <v/>
      </c>
      <c r="F313" s="126" t="str">
        <f t="shared" si="88"/>
        <v/>
      </c>
      <c r="G313" s="124" t="str">
        <f t="shared" si="89"/>
        <v/>
      </c>
      <c r="H313" s="125" t="str">
        <f t="shared" si="90"/>
        <v/>
      </c>
      <c r="I313" s="125" t="str">
        <f t="shared" si="91"/>
        <v/>
      </c>
      <c r="J313" s="125" t="str">
        <f t="shared" si="92"/>
        <v/>
      </c>
      <c r="K313" s="124" t="str">
        <f t="shared" si="93"/>
        <v/>
      </c>
      <c r="L313" s="124" t="str">
        <f t="shared" si="94"/>
        <v/>
      </c>
      <c r="M313" s="124" t="str">
        <f t="shared" si="95"/>
        <v/>
      </c>
      <c r="N313" s="124" t="str">
        <f t="shared" si="96"/>
        <v/>
      </c>
      <c r="O313" s="124" t="str">
        <f t="shared" si="97"/>
        <v/>
      </c>
      <c r="P313" s="124" t="str">
        <f t="shared" si="98"/>
        <v xml:space="preserve"> </v>
      </c>
      <c r="Q313" s="124" t="str">
        <f t="shared" si="99"/>
        <v/>
      </c>
      <c r="AA313" s="189">
        <f t="shared" si="101"/>
        <v>-1</v>
      </c>
      <c r="AB313" s="188">
        <f t="shared" si="102"/>
        <v>266</v>
      </c>
      <c r="AC313" s="191">
        <f t="shared" si="103"/>
        <v>-265</v>
      </c>
      <c r="AD313" s="191">
        <f t="shared" si="104"/>
        <v>-268</v>
      </c>
    </row>
    <row r="314" spans="1:30" x14ac:dyDescent="0.2">
      <c r="A314" s="126">
        <f t="shared" si="100"/>
        <v>-245</v>
      </c>
      <c r="B314" s="181">
        <f t="shared" si="84"/>
        <v>-6223</v>
      </c>
      <c r="C314" s="229" t="str">
        <f t="shared" si="85"/>
        <v/>
      </c>
      <c r="D314" s="126" t="str">
        <f t="shared" si="86"/>
        <v/>
      </c>
      <c r="E314" s="229" t="str">
        <f t="shared" si="87"/>
        <v/>
      </c>
      <c r="F314" s="126" t="str">
        <f t="shared" si="88"/>
        <v/>
      </c>
      <c r="G314" s="124" t="str">
        <f t="shared" si="89"/>
        <v/>
      </c>
      <c r="H314" s="125" t="str">
        <f t="shared" si="90"/>
        <v/>
      </c>
      <c r="I314" s="125" t="str">
        <f t="shared" si="91"/>
        <v/>
      </c>
      <c r="J314" s="125" t="str">
        <f t="shared" si="92"/>
        <v/>
      </c>
      <c r="K314" s="124" t="str">
        <f t="shared" si="93"/>
        <v/>
      </c>
      <c r="L314" s="124" t="str">
        <f t="shared" si="94"/>
        <v/>
      </c>
      <c r="M314" s="124" t="str">
        <f t="shared" si="95"/>
        <v/>
      </c>
      <c r="N314" s="124" t="str">
        <f t="shared" si="96"/>
        <v/>
      </c>
      <c r="O314" s="124" t="str">
        <f t="shared" si="97"/>
        <v/>
      </c>
      <c r="P314" s="124" t="str">
        <f t="shared" si="98"/>
        <v xml:space="preserve"> </v>
      </c>
      <c r="Q314" s="124" t="str">
        <f t="shared" si="99"/>
        <v/>
      </c>
      <c r="AA314" s="189">
        <f t="shared" si="101"/>
        <v>-1</v>
      </c>
      <c r="AB314" s="188">
        <f t="shared" si="102"/>
        <v>267</v>
      </c>
      <c r="AC314" s="191">
        <f t="shared" si="103"/>
        <v>-266</v>
      </c>
      <c r="AD314" s="191">
        <f t="shared" si="104"/>
        <v>-269</v>
      </c>
    </row>
    <row r="315" spans="1:30" x14ac:dyDescent="0.2">
      <c r="A315" s="126">
        <f t="shared" si="100"/>
        <v>-246</v>
      </c>
      <c r="B315" s="181">
        <f t="shared" si="84"/>
        <v>-6248.4</v>
      </c>
      <c r="C315" s="229" t="str">
        <f t="shared" si="85"/>
        <v/>
      </c>
      <c r="D315" s="126" t="str">
        <f t="shared" si="86"/>
        <v/>
      </c>
      <c r="E315" s="229" t="str">
        <f t="shared" si="87"/>
        <v/>
      </c>
      <c r="F315" s="126" t="str">
        <f t="shared" si="88"/>
        <v/>
      </c>
      <c r="G315" s="124" t="str">
        <f t="shared" si="89"/>
        <v/>
      </c>
      <c r="H315" s="125" t="str">
        <f t="shared" si="90"/>
        <v/>
      </c>
      <c r="I315" s="125" t="str">
        <f t="shared" si="91"/>
        <v/>
      </c>
      <c r="J315" s="125" t="str">
        <f t="shared" si="92"/>
        <v/>
      </c>
      <c r="K315" s="124" t="str">
        <f t="shared" si="93"/>
        <v/>
      </c>
      <c r="L315" s="124" t="str">
        <f t="shared" si="94"/>
        <v/>
      </c>
      <c r="M315" s="124" t="str">
        <f t="shared" si="95"/>
        <v/>
      </c>
      <c r="N315" s="124" t="str">
        <f t="shared" si="96"/>
        <v/>
      </c>
      <c r="O315" s="124" t="str">
        <f t="shared" si="97"/>
        <v/>
      </c>
      <c r="P315" s="124" t="str">
        <f t="shared" si="98"/>
        <v xml:space="preserve"> </v>
      </c>
      <c r="Q315" s="124" t="str">
        <f t="shared" si="99"/>
        <v/>
      </c>
      <c r="AA315" s="189">
        <f t="shared" si="101"/>
        <v>-1</v>
      </c>
      <c r="AB315" s="188">
        <f t="shared" si="102"/>
        <v>268</v>
      </c>
      <c r="AC315" s="191">
        <f t="shared" si="103"/>
        <v>-267</v>
      </c>
      <c r="AD315" s="191">
        <f t="shared" si="104"/>
        <v>-270</v>
      </c>
    </row>
    <row r="316" spans="1:30" x14ac:dyDescent="0.2">
      <c r="A316" s="126">
        <f t="shared" si="100"/>
        <v>-247</v>
      </c>
      <c r="B316" s="181">
        <f t="shared" si="84"/>
        <v>-6273.7999999999993</v>
      </c>
      <c r="C316" s="229" t="str">
        <f t="shared" si="85"/>
        <v/>
      </c>
      <c r="D316" s="126" t="str">
        <f t="shared" si="86"/>
        <v/>
      </c>
      <c r="E316" s="229" t="str">
        <f t="shared" si="87"/>
        <v/>
      </c>
      <c r="F316" s="126" t="str">
        <f t="shared" si="88"/>
        <v/>
      </c>
      <c r="G316" s="124" t="str">
        <f t="shared" si="89"/>
        <v/>
      </c>
      <c r="H316" s="125" t="str">
        <f t="shared" si="90"/>
        <v/>
      </c>
      <c r="I316" s="125" t="str">
        <f t="shared" si="91"/>
        <v/>
      </c>
      <c r="J316" s="125" t="str">
        <f t="shared" si="92"/>
        <v/>
      </c>
      <c r="K316" s="124" t="str">
        <f t="shared" si="93"/>
        <v/>
      </c>
      <c r="L316" s="124" t="str">
        <f t="shared" si="94"/>
        <v/>
      </c>
      <c r="M316" s="124" t="str">
        <f t="shared" si="95"/>
        <v/>
      </c>
      <c r="N316" s="124" t="str">
        <f t="shared" si="96"/>
        <v/>
      </c>
      <c r="O316" s="124" t="str">
        <f t="shared" si="97"/>
        <v/>
      </c>
      <c r="P316" s="124" t="str">
        <f t="shared" si="98"/>
        <v xml:space="preserve"> </v>
      </c>
      <c r="Q316" s="124" t="str">
        <f t="shared" si="99"/>
        <v/>
      </c>
      <c r="AA316" s="189">
        <f t="shared" si="101"/>
        <v>-1</v>
      </c>
      <c r="AB316" s="188">
        <f t="shared" si="102"/>
        <v>269</v>
      </c>
      <c r="AC316" s="191">
        <f t="shared" si="103"/>
        <v>-268</v>
      </c>
      <c r="AD316" s="191">
        <f t="shared" si="104"/>
        <v>-271</v>
      </c>
    </row>
    <row r="317" spans="1:30" x14ac:dyDescent="0.2">
      <c r="A317" s="126">
        <f t="shared" si="100"/>
        <v>-248</v>
      </c>
      <c r="B317" s="181">
        <f t="shared" si="84"/>
        <v>-6299.2</v>
      </c>
      <c r="C317" s="229" t="str">
        <f t="shared" si="85"/>
        <v/>
      </c>
      <c r="D317" s="126" t="str">
        <f t="shared" si="86"/>
        <v/>
      </c>
      <c r="E317" s="229" t="str">
        <f t="shared" si="87"/>
        <v/>
      </c>
      <c r="F317" s="126" t="str">
        <f t="shared" si="88"/>
        <v/>
      </c>
      <c r="G317" s="124" t="str">
        <f t="shared" si="89"/>
        <v/>
      </c>
      <c r="H317" s="125" t="str">
        <f t="shared" si="90"/>
        <v/>
      </c>
      <c r="I317" s="125" t="str">
        <f t="shared" si="91"/>
        <v/>
      </c>
      <c r="J317" s="125" t="str">
        <f t="shared" si="92"/>
        <v/>
      </c>
      <c r="K317" s="124" t="str">
        <f t="shared" si="93"/>
        <v/>
      </c>
      <c r="L317" s="124" t="str">
        <f t="shared" si="94"/>
        <v/>
      </c>
      <c r="M317" s="124" t="str">
        <f t="shared" si="95"/>
        <v/>
      </c>
      <c r="N317" s="124" t="str">
        <f t="shared" si="96"/>
        <v/>
      </c>
      <c r="O317" s="124" t="str">
        <f t="shared" si="97"/>
        <v/>
      </c>
      <c r="P317" s="124" t="str">
        <f t="shared" si="98"/>
        <v xml:space="preserve"> </v>
      </c>
      <c r="Q317" s="124" t="str">
        <f t="shared" si="99"/>
        <v/>
      </c>
      <c r="AA317" s="189">
        <f t="shared" si="101"/>
        <v>-1</v>
      </c>
      <c r="AB317" s="188">
        <f t="shared" si="102"/>
        <v>270</v>
      </c>
      <c r="AC317" s="191">
        <f t="shared" si="103"/>
        <v>-269</v>
      </c>
      <c r="AD317" s="191">
        <f t="shared" si="104"/>
        <v>-272</v>
      </c>
    </row>
    <row r="318" spans="1:30" x14ac:dyDescent="0.2">
      <c r="A318" s="126">
        <f t="shared" si="100"/>
        <v>-249</v>
      </c>
      <c r="B318" s="181">
        <f t="shared" si="84"/>
        <v>-6324.5999999999995</v>
      </c>
      <c r="C318" s="229" t="str">
        <f t="shared" si="85"/>
        <v/>
      </c>
      <c r="D318" s="126" t="str">
        <f t="shared" si="86"/>
        <v/>
      </c>
      <c r="E318" s="229" t="str">
        <f t="shared" si="87"/>
        <v/>
      </c>
      <c r="F318" s="126" t="str">
        <f t="shared" si="88"/>
        <v/>
      </c>
      <c r="G318" s="124" t="str">
        <f t="shared" si="89"/>
        <v/>
      </c>
      <c r="H318" s="125" t="str">
        <f t="shared" si="90"/>
        <v/>
      </c>
      <c r="I318" s="125" t="str">
        <f t="shared" si="91"/>
        <v/>
      </c>
      <c r="J318" s="125" t="str">
        <f t="shared" si="92"/>
        <v/>
      </c>
      <c r="K318" s="124" t="str">
        <f t="shared" si="93"/>
        <v/>
      </c>
      <c r="L318" s="124" t="str">
        <f t="shared" si="94"/>
        <v/>
      </c>
      <c r="M318" s="124" t="str">
        <f t="shared" si="95"/>
        <v/>
      </c>
      <c r="N318" s="124" t="str">
        <f t="shared" si="96"/>
        <v/>
      </c>
      <c r="O318" s="124" t="str">
        <f t="shared" si="97"/>
        <v/>
      </c>
      <c r="P318" s="124" t="str">
        <f t="shared" si="98"/>
        <v xml:space="preserve"> </v>
      </c>
      <c r="Q318" s="124" t="str">
        <f t="shared" si="99"/>
        <v/>
      </c>
      <c r="AA318" s="189">
        <f t="shared" si="101"/>
        <v>-1</v>
      </c>
      <c r="AB318" s="188">
        <f t="shared" si="102"/>
        <v>271</v>
      </c>
      <c r="AC318" s="191">
        <f t="shared" si="103"/>
        <v>-270</v>
      </c>
      <c r="AD318" s="191">
        <f t="shared" si="104"/>
        <v>-273</v>
      </c>
    </row>
    <row r="319" spans="1:30" x14ac:dyDescent="0.2">
      <c r="A319" s="126">
        <f t="shared" si="100"/>
        <v>-250</v>
      </c>
      <c r="B319" s="181">
        <f t="shared" si="84"/>
        <v>-6350</v>
      </c>
      <c r="C319" s="229" t="str">
        <f t="shared" si="85"/>
        <v/>
      </c>
      <c r="D319" s="126" t="str">
        <f t="shared" si="86"/>
        <v/>
      </c>
      <c r="E319" s="229" t="str">
        <f t="shared" si="87"/>
        <v/>
      </c>
      <c r="F319" s="126" t="str">
        <f t="shared" si="88"/>
        <v/>
      </c>
      <c r="G319" s="124" t="str">
        <f t="shared" si="89"/>
        <v/>
      </c>
      <c r="H319" s="125" t="str">
        <f t="shared" si="90"/>
        <v/>
      </c>
      <c r="I319" s="125" t="str">
        <f t="shared" si="91"/>
        <v/>
      </c>
      <c r="J319" s="125" t="str">
        <f t="shared" si="92"/>
        <v/>
      </c>
      <c r="K319" s="124" t="str">
        <f t="shared" si="93"/>
        <v/>
      </c>
      <c r="L319" s="124" t="str">
        <f t="shared" si="94"/>
        <v/>
      </c>
      <c r="M319" s="124" t="str">
        <f t="shared" si="95"/>
        <v/>
      </c>
      <c r="N319" s="124" t="str">
        <f t="shared" si="96"/>
        <v/>
      </c>
      <c r="O319" s="124" t="str">
        <f t="shared" si="97"/>
        <v/>
      </c>
      <c r="P319" s="124" t="str">
        <f t="shared" si="98"/>
        <v xml:space="preserve"> </v>
      </c>
      <c r="Q319" s="124" t="str">
        <f t="shared" si="99"/>
        <v/>
      </c>
      <c r="AA319" s="189">
        <f t="shared" si="101"/>
        <v>-1</v>
      </c>
      <c r="AB319" s="188">
        <f t="shared" si="102"/>
        <v>272</v>
      </c>
      <c r="AC319" s="191">
        <f t="shared" si="103"/>
        <v>-271</v>
      </c>
      <c r="AD319" s="191">
        <f t="shared" si="104"/>
        <v>-274</v>
      </c>
    </row>
    <row r="320" spans="1:30" x14ac:dyDescent="0.2">
      <c r="A320" s="126">
        <f t="shared" si="100"/>
        <v>-251</v>
      </c>
      <c r="B320" s="181">
        <f t="shared" si="84"/>
        <v>-6375.4</v>
      </c>
      <c r="C320" s="229" t="str">
        <f t="shared" si="85"/>
        <v/>
      </c>
      <c r="D320" s="126" t="str">
        <f t="shared" si="86"/>
        <v/>
      </c>
      <c r="E320" s="229" t="str">
        <f t="shared" si="87"/>
        <v/>
      </c>
      <c r="F320" s="126" t="str">
        <f t="shared" si="88"/>
        <v/>
      </c>
      <c r="G320" s="124" t="str">
        <f t="shared" si="89"/>
        <v/>
      </c>
      <c r="H320" s="125" t="str">
        <f t="shared" si="90"/>
        <v/>
      </c>
      <c r="I320" s="125" t="str">
        <f t="shared" si="91"/>
        <v/>
      </c>
      <c r="J320" s="125" t="str">
        <f t="shared" si="92"/>
        <v/>
      </c>
      <c r="K320" s="124" t="str">
        <f t="shared" si="93"/>
        <v/>
      </c>
      <c r="L320" s="124" t="str">
        <f t="shared" si="94"/>
        <v/>
      </c>
      <c r="M320" s="124" t="str">
        <f t="shared" si="95"/>
        <v/>
      </c>
      <c r="N320" s="124" t="str">
        <f t="shared" si="96"/>
        <v/>
      </c>
      <c r="O320" s="124" t="str">
        <f t="shared" si="97"/>
        <v/>
      </c>
      <c r="P320" s="124" t="str">
        <f t="shared" si="98"/>
        <v xml:space="preserve"> </v>
      </c>
      <c r="Q320" s="124" t="str">
        <f t="shared" si="99"/>
        <v/>
      </c>
      <c r="AA320" s="189">
        <f t="shared" si="101"/>
        <v>-1</v>
      </c>
      <c r="AB320" s="188">
        <f t="shared" si="102"/>
        <v>273</v>
      </c>
      <c r="AC320" s="191">
        <f t="shared" si="103"/>
        <v>-272</v>
      </c>
      <c r="AD320" s="191">
        <f t="shared" si="104"/>
        <v>-275</v>
      </c>
    </row>
    <row r="321" spans="1:30" x14ac:dyDescent="0.2">
      <c r="A321" s="126">
        <f t="shared" si="100"/>
        <v>-252</v>
      </c>
      <c r="B321" s="181">
        <f t="shared" si="84"/>
        <v>-6400.7999999999993</v>
      </c>
      <c r="C321" s="229" t="str">
        <f t="shared" si="85"/>
        <v/>
      </c>
      <c r="D321" s="126" t="str">
        <f t="shared" si="86"/>
        <v/>
      </c>
      <c r="E321" s="229" t="str">
        <f t="shared" si="87"/>
        <v/>
      </c>
      <c r="F321" s="126" t="str">
        <f t="shared" si="88"/>
        <v/>
      </c>
      <c r="G321" s="124" t="str">
        <f t="shared" si="89"/>
        <v/>
      </c>
      <c r="H321" s="125" t="str">
        <f t="shared" si="90"/>
        <v/>
      </c>
      <c r="I321" s="125" t="str">
        <f t="shared" si="91"/>
        <v/>
      </c>
      <c r="J321" s="125" t="str">
        <f t="shared" si="92"/>
        <v/>
      </c>
      <c r="K321" s="124" t="str">
        <f t="shared" si="93"/>
        <v/>
      </c>
      <c r="L321" s="124" t="str">
        <f t="shared" si="94"/>
        <v/>
      </c>
      <c r="M321" s="124" t="str">
        <f t="shared" si="95"/>
        <v/>
      </c>
      <c r="N321" s="124" t="str">
        <f t="shared" si="96"/>
        <v/>
      </c>
      <c r="O321" s="124" t="str">
        <f t="shared" si="97"/>
        <v/>
      </c>
      <c r="P321" s="124" t="str">
        <f t="shared" si="98"/>
        <v xml:space="preserve"> </v>
      </c>
      <c r="Q321" s="124" t="str">
        <f t="shared" si="99"/>
        <v/>
      </c>
      <c r="AA321" s="189">
        <f t="shared" si="101"/>
        <v>-1</v>
      </c>
      <c r="AB321" s="188">
        <f t="shared" si="102"/>
        <v>274</v>
      </c>
      <c r="AC321" s="191">
        <f t="shared" si="103"/>
        <v>-273</v>
      </c>
      <c r="AD321" s="191">
        <f t="shared" si="104"/>
        <v>-276</v>
      </c>
    </row>
    <row r="322" spans="1:30" x14ac:dyDescent="0.2">
      <c r="A322" s="126">
        <f t="shared" si="100"/>
        <v>-253</v>
      </c>
      <c r="B322" s="181">
        <f t="shared" si="84"/>
        <v>-6426.2</v>
      </c>
      <c r="C322" s="229" t="str">
        <f t="shared" si="85"/>
        <v/>
      </c>
      <c r="D322" s="126" t="str">
        <f t="shared" si="86"/>
        <v/>
      </c>
      <c r="E322" s="229" t="str">
        <f t="shared" si="87"/>
        <v/>
      </c>
      <c r="F322" s="126" t="str">
        <f t="shared" si="88"/>
        <v/>
      </c>
      <c r="G322" s="124" t="str">
        <f t="shared" si="89"/>
        <v/>
      </c>
      <c r="H322" s="125" t="str">
        <f t="shared" si="90"/>
        <v/>
      </c>
      <c r="I322" s="125" t="str">
        <f t="shared" si="91"/>
        <v/>
      </c>
      <c r="J322" s="125" t="str">
        <f t="shared" si="92"/>
        <v/>
      </c>
      <c r="K322" s="124" t="str">
        <f t="shared" si="93"/>
        <v/>
      </c>
      <c r="L322" s="124" t="str">
        <f t="shared" si="94"/>
        <v/>
      </c>
      <c r="M322" s="124" t="str">
        <f t="shared" si="95"/>
        <v/>
      </c>
      <c r="N322" s="124" t="str">
        <f t="shared" si="96"/>
        <v/>
      </c>
      <c r="O322" s="124" t="str">
        <f t="shared" si="97"/>
        <v/>
      </c>
      <c r="P322" s="124" t="str">
        <f t="shared" si="98"/>
        <v xml:space="preserve"> </v>
      </c>
      <c r="Q322" s="124" t="str">
        <f t="shared" si="99"/>
        <v/>
      </c>
      <c r="AA322" s="189">
        <f t="shared" si="101"/>
        <v>-1</v>
      </c>
      <c r="AB322" s="188">
        <f t="shared" si="102"/>
        <v>275</v>
      </c>
      <c r="AC322" s="191">
        <f t="shared" si="103"/>
        <v>-274</v>
      </c>
      <c r="AD322" s="191">
        <f t="shared" si="104"/>
        <v>-277</v>
      </c>
    </row>
    <row r="323" spans="1:30" x14ac:dyDescent="0.2">
      <c r="A323" s="126">
        <f t="shared" si="100"/>
        <v>-254</v>
      </c>
      <c r="B323" s="181">
        <f t="shared" si="84"/>
        <v>-6451.5999999999995</v>
      </c>
      <c r="C323" s="229" t="str">
        <f t="shared" si="85"/>
        <v/>
      </c>
      <c r="D323" s="126" t="str">
        <f t="shared" si="86"/>
        <v/>
      </c>
      <c r="E323" s="229" t="str">
        <f t="shared" si="87"/>
        <v/>
      </c>
      <c r="F323" s="126" t="str">
        <f t="shared" si="88"/>
        <v/>
      </c>
      <c r="G323" s="124" t="str">
        <f t="shared" si="89"/>
        <v/>
      </c>
      <c r="H323" s="125" t="str">
        <f t="shared" si="90"/>
        <v/>
      </c>
      <c r="I323" s="125" t="str">
        <f t="shared" si="91"/>
        <v/>
      </c>
      <c r="J323" s="125" t="str">
        <f t="shared" si="92"/>
        <v/>
      </c>
      <c r="K323" s="124" t="str">
        <f t="shared" si="93"/>
        <v/>
      </c>
      <c r="L323" s="124" t="str">
        <f t="shared" si="94"/>
        <v/>
      </c>
      <c r="M323" s="124" t="str">
        <f t="shared" si="95"/>
        <v/>
      </c>
      <c r="N323" s="124" t="str">
        <f t="shared" si="96"/>
        <v/>
      </c>
      <c r="O323" s="124" t="str">
        <f t="shared" si="97"/>
        <v/>
      </c>
      <c r="P323" s="124" t="str">
        <f t="shared" si="98"/>
        <v xml:space="preserve"> </v>
      </c>
      <c r="Q323" s="124" t="str">
        <f t="shared" si="99"/>
        <v/>
      </c>
      <c r="AA323" s="189">
        <f t="shared" si="101"/>
        <v>-1</v>
      </c>
      <c r="AB323" s="188">
        <f t="shared" si="102"/>
        <v>276</v>
      </c>
      <c r="AC323" s="191">
        <f t="shared" si="103"/>
        <v>-275</v>
      </c>
      <c r="AD323" s="191">
        <f t="shared" si="104"/>
        <v>-278</v>
      </c>
    </row>
    <row r="324" spans="1:30" x14ac:dyDescent="0.2">
      <c r="A324" s="126">
        <f t="shared" si="100"/>
        <v>-255</v>
      </c>
      <c r="B324" s="181">
        <f t="shared" si="84"/>
        <v>-6477</v>
      </c>
      <c r="C324" s="229" t="str">
        <f t="shared" si="85"/>
        <v/>
      </c>
      <c r="D324" s="126" t="str">
        <f t="shared" si="86"/>
        <v/>
      </c>
      <c r="E324" s="229" t="str">
        <f t="shared" si="87"/>
        <v/>
      </c>
      <c r="F324" s="126" t="str">
        <f t="shared" si="88"/>
        <v/>
      </c>
      <c r="G324" s="124" t="str">
        <f t="shared" si="89"/>
        <v/>
      </c>
      <c r="H324" s="125" t="str">
        <f t="shared" si="90"/>
        <v/>
      </c>
      <c r="I324" s="125" t="str">
        <f t="shared" si="91"/>
        <v/>
      </c>
      <c r="J324" s="125" t="str">
        <f t="shared" si="92"/>
        <v/>
      </c>
      <c r="K324" s="124" t="str">
        <f t="shared" si="93"/>
        <v/>
      </c>
      <c r="L324" s="124" t="str">
        <f t="shared" si="94"/>
        <v/>
      </c>
      <c r="M324" s="124" t="str">
        <f t="shared" si="95"/>
        <v/>
      </c>
      <c r="N324" s="124" t="str">
        <f t="shared" si="96"/>
        <v/>
      </c>
      <c r="O324" s="124" t="str">
        <f t="shared" si="97"/>
        <v/>
      </c>
      <c r="P324" s="124" t="str">
        <f t="shared" si="98"/>
        <v xml:space="preserve"> </v>
      </c>
      <c r="Q324" s="124" t="str">
        <f t="shared" si="99"/>
        <v/>
      </c>
      <c r="AA324" s="189">
        <f t="shared" si="101"/>
        <v>-1</v>
      </c>
      <c r="AB324" s="188">
        <f t="shared" si="102"/>
        <v>277</v>
      </c>
      <c r="AC324" s="191">
        <f t="shared" si="103"/>
        <v>-276</v>
      </c>
      <c r="AD324" s="191">
        <f t="shared" si="104"/>
        <v>-279</v>
      </c>
    </row>
    <row r="325" spans="1:30" x14ac:dyDescent="0.2">
      <c r="A325" s="126">
        <f t="shared" si="100"/>
        <v>-256</v>
      </c>
      <c r="B325" s="181">
        <f t="shared" si="84"/>
        <v>-6502.4</v>
      </c>
      <c r="C325" s="229" t="str">
        <f t="shared" si="85"/>
        <v/>
      </c>
      <c r="D325" s="126" t="str">
        <f t="shared" si="86"/>
        <v/>
      </c>
      <c r="E325" s="229" t="str">
        <f t="shared" si="87"/>
        <v/>
      </c>
      <c r="F325" s="126" t="str">
        <f t="shared" si="88"/>
        <v/>
      </c>
      <c r="G325" s="124" t="str">
        <f t="shared" si="89"/>
        <v/>
      </c>
      <c r="H325" s="125" t="str">
        <f t="shared" si="90"/>
        <v/>
      </c>
      <c r="I325" s="125" t="str">
        <f t="shared" si="91"/>
        <v/>
      </c>
      <c r="J325" s="125" t="str">
        <f t="shared" si="92"/>
        <v/>
      </c>
      <c r="K325" s="124" t="str">
        <f t="shared" si="93"/>
        <v/>
      </c>
      <c r="L325" s="124" t="str">
        <f t="shared" si="94"/>
        <v/>
      </c>
      <c r="M325" s="124" t="str">
        <f t="shared" si="95"/>
        <v/>
      </c>
      <c r="N325" s="124" t="str">
        <f t="shared" si="96"/>
        <v/>
      </c>
      <c r="O325" s="124" t="str">
        <f t="shared" si="97"/>
        <v/>
      </c>
      <c r="P325" s="124" t="str">
        <f t="shared" si="98"/>
        <v xml:space="preserve"> </v>
      </c>
      <c r="Q325" s="124" t="str">
        <f t="shared" si="99"/>
        <v/>
      </c>
      <c r="AA325" s="189">
        <f t="shared" si="101"/>
        <v>-1</v>
      </c>
      <c r="AB325" s="188">
        <f t="shared" si="102"/>
        <v>278</v>
      </c>
      <c r="AC325" s="191">
        <f t="shared" si="103"/>
        <v>-277</v>
      </c>
      <c r="AD325" s="191">
        <f t="shared" si="104"/>
        <v>-280</v>
      </c>
    </row>
    <row r="326" spans="1:30" x14ac:dyDescent="0.2">
      <c r="A326" s="126">
        <f t="shared" si="100"/>
        <v>-257</v>
      </c>
      <c r="B326" s="181">
        <f t="shared" si="84"/>
        <v>-6527.7999999999993</v>
      </c>
      <c r="C326" s="229" t="str">
        <f t="shared" si="85"/>
        <v/>
      </c>
      <c r="D326" s="126" t="str">
        <f t="shared" si="86"/>
        <v/>
      </c>
      <c r="E326" s="229" t="str">
        <f t="shared" si="87"/>
        <v/>
      </c>
      <c r="F326" s="126" t="str">
        <f t="shared" si="88"/>
        <v/>
      </c>
      <c r="G326" s="124" t="str">
        <f t="shared" si="89"/>
        <v/>
      </c>
      <c r="H326" s="125" t="str">
        <f t="shared" si="90"/>
        <v/>
      </c>
      <c r="I326" s="125" t="str">
        <f t="shared" si="91"/>
        <v/>
      </c>
      <c r="J326" s="125" t="str">
        <f t="shared" si="92"/>
        <v/>
      </c>
      <c r="K326" s="124" t="str">
        <f t="shared" si="93"/>
        <v/>
      </c>
      <c r="L326" s="124" t="str">
        <f t="shared" si="94"/>
        <v/>
      </c>
      <c r="M326" s="124" t="str">
        <f t="shared" si="95"/>
        <v/>
      </c>
      <c r="N326" s="124" t="str">
        <f t="shared" si="96"/>
        <v/>
      </c>
      <c r="O326" s="124" t="str">
        <f t="shared" si="97"/>
        <v/>
      </c>
      <c r="P326" s="124" t="str">
        <f t="shared" si="98"/>
        <v xml:space="preserve"> </v>
      </c>
      <c r="Q326" s="124" t="str">
        <f t="shared" si="99"/>
        <v/>
      </c>
      <c r="AA326" s="189">
        <f t="shared" si="101"/>
        <v>-1</v>
      </c>
      <c r="AB326" s="188">
        <f t="shared" si="102"/>
        <v>279</v>
      </c>
      <c r="AC326" s="191">
        <f t="shared" si="103"/>
        <v>-278</v>
      </c>
      <c r="AD326" s="191">
        <f t="shared" si="104"/>
        <v>-281</v>
      </c>
    </row>
    <row r="327" spans="1:30" x14ac:dyDescent="0.2">
      <c r="A327" s="126">
        <f t="shared" si="100"/>
        <v>-258</v>
      </c>
      <c r="B327" s="181">
        <f t="shared" si="84"/>
        <v>-6553.2</v>
      </c>
      <c r="C327" s="229" t="str">
        <f t="shared" si="85"/>
        <v/>
      </c>
      <c r="D327" s="126" t="str">
        <f t="shared" si="86"/>
        <v/>
      </c>
      <c r="E327" s="229" t="str">
        <f t="shared" si="87"/>
        <v/>
      </c>
      <c r="F327" s="126" t="str">
        <f t="shared" si="88"/>
        <v/>
      </c>
      <c r="G327" s="124" t="str">
        <f t="shared" si="89"/>
        <v/>
      </c>
      <c r="H327" s="125" t="str">
        <f t="shared" si="90"/>
        <v/>
      </c>
      <c r="I327" s="125" t="str">
        <f t="shared" si="91"/>
        <v/>
      </c>
      <c r="J327" s="125" t="str">
        <f t="shared" si="92"/>
        <v/>
      </c>
      <c r="K327" s="124" t="str">
        <f t="shared" si="93"/>
        <v/>
      </c>
      <c r="L327" s="124" t="str">
        <f t="shared" si="94"/>
        <v/>
      </c>
      <c r="M327" s="124" t="str">
        <f t="shared" si="95"/>
        <v/>
      </c>
      <c r="N327" s="124" t="str">
        <f t="shared" si="96"/>
        <v/>
      </c>
      <c r="O327" s="124" t="str">
        <f t="shared" si="97"/>
        <v/>
      </c>
      <c r="P327" s="124" t="str">
        <f t="shared" si="98"/>
        <v xml:space="preserve"> </v>
      </c>
      <c r="Q327" s="124" t="str">
        <f t="shared" si="99"/>
        <v/>
      </c>
      <c r="AA327" s="189">
        <f t="shared" si="101"/>
        <v>-1</v>
      </c>
      <c r="AB327" s="188">
        <f t="shared" si="102"/>
        <v>280</v>
      </c>
      <c r="AC327" s="191">
        <f t="shared" si="103"/>
        <v>-279</v>
      </c>
      <c r="AD327" s="191">
        <f t="shared" si="104"/>
        <v>-282</v>
      </c>
    </row>
    <row r="328" spans="1:30" x14ac:dyDescent="0.2">
      <c r="A328" s="126">
        <f t="shared" si="100"/>
        <v>-259</v>
      </c>
      <c r="B328" s="181">
        <f t="shared" si="84"/>
        <v>-6578.5999999999995</v>
      </c>
      <c r="C328" s="229" t="str">
        <f t="shared" si="85"/>
        <v/>
      </c>
      <c r="D328" s="126" t="str">
        <f t="shared" si="86"/>
        <v/>
      </c>
      <c r="E328" s="229" t="str">
        <f t="shared" si="87"/>
        <v/>
      </c>
      <c r="F328" s="126" t="str">
        <f t="shared" si="88"/>
        <v/>
      </c>
      <c r="G328" s="124" t="str">
        <f t="shared" si="89"/>
        <v/>
      </c>
      <c r="H328" s="125" t="str">
        <f t="shared" si="90"/>
        <v/>
      </c>
      <c r="I328" s="125" t="str">
        <f t="shared" si="91"/>
        <v/>
      </c>
      <c r="J328" s="125" t="str">
        <f t="shared" si="92"/>
        <v/>
      </c>
      <c r="K328" s="124" t="str">
        <f t="shared" si="93"/>
        <v/>
      </c>
      <c r="L328" s="124" t="str">
        <f t="shared" si="94"/>
        <v/>
      </c>
      <c r="M328" s="124" t="str">
        <f t="shared" si="95"/>
        <v/>
      </c>
      <c r="N328" s="124" t="str">
        <f t="shared" si="96"/>
        <v/>
      </c>
      <c r="O328" s="124" t="str">
        <f t="shared" si="97"/>
        <v/>
      </c>
      <c r="P328" s="124" t="str">
        <f t="shared" si="98"/>
        <v xml:space="preserve"> </v>
      </c>
      <c r="Q328" s="124" t="str">
        <f t="shared" si="99"/>
        <v/>
      </c>
      <c r="AA328" s="189">
        <f t="shared" si="101"/>
        <v>-1</v>
      </c>
      <c r="AB328" s="188">
        <f t="shared" si="102"/>
        <v>281</v>
      </c>
      <c r="AC328" s="191">
        <f t="shared" si="103"/>
        <v>-280</v>
      </c>
      <c r="AD328" s="191">
        <f t="shared" si="104"/>
        <v>-283</v>
      </c>
    </row>
    <row r="329" spans="1:30" x14ac:dyDescent="0.2">
      <c r="A329" s="126">
        <f t="shared" si="100"/>
        <v>-260</v>
      </c>
      <c r="B329" s="181">
        <f t="shared" si="84"/>
        <v>-6604</v>
      </c>
      <c r="C329" s="229" t="str">
        <f t="shared" si="85"/>
        <v/>
      </c>
      <c r="D329" s="126" t="str">
        <f t="shared" si="86"/>
        <v/>
      </c>
      <c r="E329" s="229" t="str">
        <f t="shared" si="87"/>
        <v/>
      </c>
      <c r="F329" s="126" t="str">
        <f t="shared" si="88"/>
        <v/>
      </c>
      <c r="G329" s="124" t="str">
        <f t="shared" si="89"/>
        <v/>
      </c>
      <c r="H329" s="125" t="str">
        <f t="shared" si="90"/>
        <v/>
      </c>
      <c r="I329" s="125" t="str">
        <f t="shared" si="91"/>
        <v/>
      </c>
      <c r="J329" s="125" t="str">
        <f t="shared" si="92"/>
        <v/>
      </c>
      <c r="K329" s="124" t="str">
        <f t="shared" si="93"/>
        <v/>
      </c>
      <c r="L329" s="124" t="str">
        <f t="shared" si="94"/>
        <v/>
      </c>
      <c r="M329" s="124" t="str">
        <f t="shared" si="95"/>
        <v/>
      </c>
      <c r="N329" s="124" t="str">
        <f t="shared" si="96"/>
        <v/>
      </c>
      <c r="O329" s="124" t="str">
        <f t="shared" si="97"/>
        <v/>
      </c>
      <c r="P329" s="124" t="str">
        <f t="shared" si="98"/>
        <v xml:space="preserve"> </v>
      </c>
      <c r="Q329" s="124" t="str">
        <f t="shared" si="99"/>
        <v/>
      </c>
      <c r="AA329" s="189">
        <f t="shared" si="101"/>
        <v>-1</v>
      </c>
      <c r="AB329" s="188">
        <f t="shared" si="102"/>
        <v>282</v>
      </c>
      <c r="AC329" s="191">
        <f t="shared" si="103"/>
        <v>-281</v>
      </c>
      <c r="AD329" s="191">
        <f t="shared" si="104"/>
        <v>-284</v>
      </c>
    </row>
    <row r="330" spans="1:30" x14ac:dyDescent="0.2">
      <c r="A330" s="126">
        <f t="shared" si="100"/>
        <v>0</v>
      </c>
      <c r="B330" s="181">
        <f t="shared" si="84"/>
        <v>0</v>
      </c>
      <c r="C330" s="229">
        <f t="shared" si="85"/>
        <v>0</v>
      </c>
      <c r="D330" s="126" t="str">
        <f t="shared" si="86"/>
        <v/>
      </c>
      <c r="E330" s="229">
        <f t="shared" si="87"/>
        <v>0</v>
      </c>
      <c r="F330" s="126" t="str">
        <f t="shared" si="88"/>
        <v/>
      </c>
      <c r="G330" s="124">
        <f t="shared" si="89"/>
        <v>0</v>
      </c>
      <c r="H330" s="125" t="str">
        <f t="shared" si="90"/>
        <v/>
      </c>
      <c r="I330" s="125">
        <f t="shared" si="91"/>
        <v>0</v>
      </c>
      <c r="J330" s="125" t="str">
        <f t="shared" si="92"/>
        <v/>
      </c>
      <c r="K330" s="124">
        <f t="shared" si="93"/>
        <v>0</v>
      </c>
      <c r="L330" s="124" t="str">
        <f t="shared" si="94"/>
        <v/>
      </c>
      <c r="M330" s="124">
        <f t="shared" si="95"/>
        <v>0</v>
      </c>
      <c r="N330" s="124" t="str">
        <f t="shared" si="96"/>
        <v/>
      </c>
      <c r="O330" s="124">
        <f t="shared" si="97"/>
        <v>0</v>
      </c>
      <c r="P330" s="124" t="str">
        <f t="shared" si="98"/>
        <v xml:space="preserve"> </v>
      </c>
      <c r="Q330" s="124">
        <f t="shared" si="99"/>
        <v>0</v>
      </c>
      <c r="AA330" s="189">
        <f t="shared" si="101"/>
        <v>-1</v>
      </c>
      <c r="AB330" s="188">
        <f t="shared" si="102"/>
        <v>283</v>
      </c>
      <c r="AC330" s="191">
        <f t="shared" si="103"/>
        <v>-282</v>
      </c>
      <c r="AD330" s="191">
        <f t="shared" si="104"/>
        <v>-285</v>
      </c>
    </row>
    <row r="331" spans="1:30" x14ac:dyDescent="0.2">
      <c r="A331" s="126">
        <f t="shared" si="100"/>
        <v>0</v>
      </c>
      <c r="B331" s="181">
        <f t="shared" si="84"/>
        <v>0</v>
      </c>
      <c r="C331" s="229">
        <f t="shared" si="85"/>
        <v>0</v>
      </c>
      <c r="D331" s="126" t="str">
        <f t="shared" si="86"/>
        <v/>
      </c>
      <c r="E331" s="229">
        <f t="shared" si="87"/>
        <v>0</v>
      </c>
      <c r="F331" s="126" t="str">
        <f t="shared" si="88"/>
        <v/>
      </c>
      <c r="G331" s="124">
        <f t="shared" si="89"/>
        <v>0</v>
      </c>
      <c r="H331" s="125" t="str">
        <f t="shared" si="90"/>
        <v/>
      </c>
      <c r="I331" s="125">
        <f t="shared" si="91"/>
        <v>0</v>
      </c>
      <c r="J331" s="125" t="str">
        <f t="shared" si="92"/>
        <v/>
      </c>
      <c r="K331" s="124">
        <f t="shared" si="93"/>
        <v>0</v>
      </c>
      <c r="L331" s="124" t="str">
        <f t="shared" si="94"/>
        <v/>
      </c>
      <c r="M331" s="124">
        <f t="shared" si="95"/>
        <v>0</v>
      </c>
      <c r="N331" s="124" t="str">
        <f t="shared" si="96"/>
        <v/>
      </c>
      <c r="O331" s="124">
        <f t="shared" si="97"/>
        <v>0</v>
      </c>
      <c r="P331" s="124" t="str">
        <f t="shared" si="98"/>
        <v xml:space="preserve"> </v>
      </c>
      <c r="Q331" s="124">
        <f t="shared" si="99"/>
        <v>0</v>
      </c>
      <c r="AA331" s="189">
        <f t="shared" si="101"/>
        <v>-1</v>
      </c>
      <c r="AB331" s="188">
        <f t="shared" si="102"/>
        <v>284</v>
      </c>
      <c r="AC331" s="191">
        <f t="shared" si="103"/>
        <v>-283</v>
      </c>
      <c r="AD331" s="191">
        <f t="shared" si="104"/>
        <v>-286</v>
      </c>
    </row>
    <row r="332" spans="1:30" x14ac:dyDescent="0.2">
      <c r="A332" s="71"/>
      <c r="B332" s="71"/>
      <c r="C332" s="71"/>
      <c r="D332" s="71"/>
      <c r="E332" s="71"/>
      <c r="F332" s="71"/>
      <c r="G332" s="71"/>
      <c r="H332" s="71"/>
      <c r="I332" s="71"/>
      <c r="J332" s="123"/>
      <c r="K332" s="122"/>
      <c r="L332" s="122"/>
      <c r="M332" s="122"/>
      <c r="N332" s="122"/>
      <c r="O332" s="122"/>
      <c r="P332" s="122"/>
      <c r="Q332" s="122"/>
      <c r="AA332" s="189">
        <f t="shared" si="101"/>
        <v>-1</v>
      </c>
      <c r="AB332" s="188">
        <f t="shared" si="102"/>
        <v>285</v>
      </c>
      <c r="AC332" s="191">
        <f t="shared" si="103"/>
        <v>-284</v>
      </c>
      <c r="AD332" s="191">
        <f t="shared" si="104"/>
        <v>-287</v>
      </c>
    </row>
    <row r="333" spans="1:30" x14ac:dyDescent="0.2">
      <c r="A333" s="71"/>
      <c r="B333" s="71"/>
      <c r="C333" s="71"/>
      <c r="D333" s="71"/>
      <c r="E333" s="71"/>
      <c r="F333" s="71"/>
      <c r="G333" s="71"/>
      <c r="H333" s="71"/>
      <c r="I333" s="71"/>
      <c r="J333" s="123"/>
      <c r="K333" s="122"/>
      <c r="L333" s="122"/>
      <c r="M333" s="122"/>
      <c r="N333" s="122"/>
      <c r="O333" s="122"/>
      <c r="P333" s="122"/>
      <c r="Q333" s="122"/>
      <c r="AA333" s="189">
        <f t="shared" si="101"/>
        <v>-1</v>
      </c>
      <c r="AB333" s="188">
        <f t="shared" si="102"/>
        <v>286</v>
      </c>
      <c r="AC333" s="191">
        <f t="shared" si="103"/>
        <v>-285</v>
      </c>
      <c r="AD333" s="191">
        <f t="shared" si="104"/>
        <v>-288</v>
      </c>
    </row>
    <row r="334" spans="1:30" x14ac:dyDescent="0.2">
      <c r="A334" s="71"/>
      <c r="B334" s="71"/>
      <c r="C334" s="71"/>
      <c r="D334" s="71"/>
      <c r="E334" s="71"/>
      <c r="F334" s="71"/>
      <c r="G334" s="71"/>
      <c r="H334" s="71"/>
      <c r="I334" s="71"/>
      <c r="J334" s="123"/>
      <c r="K334" s="122"/>
      <c r="L334" s="122"/>
      <c r="M334" s="122"/>
      <c r="N334" s="122"/>
      <c r="O334" s="122"/>
      <c r="P334" s="122"/>
      <c r="Q334" s="122"/>
      <c r="AA334" s="189">
        <f t="shared" si="101"/>
        <v>-1</v>
      </c>
      <c r="AB334" s="188">
        <f t="shared" si="102"/>
        <v>287</v>
      </c>
      <c r="AC334" s="191">
        <f t="shared" si="103"/>
        <v>-286</v>
      </c>
      <c r="AD334" s="191">
        <f t="shared" si="104"/>
        <v>-289</v>
      </c>
    </row>
    <row r="335" spans="1:30" x14ac:dyDescent="0.2">
      <c r="A335" s="71"/>
      <c r="B335" s="71"/>
      <c r="C335" s="71"/>
      <c r="D335" s="71"/>
      <c r="E335" s="71"/>
      <c r="F335" s="71"/>
      <c r="G335" s="71"/>
      <c r="H335" s="71"/>
      <c r="I335" s="71"/>
      <c r="J335" s="123"/>
      <c r="K335" s="122"/>
      <c r="L335" s="122"/>
      <c r="M335" s="122"/>
      <c r="N335" s="122"/>
      <c r="O335" s="122"/>
      <c r="P335" s="122"/>
      <c r="Q335" s="122"/>
      <c r="AA335" s="189">
        <f t="shared" si="101"/>
        <v>-1</v>
      </c>
      <c r="AB335" s="188">
        <f t="shared" si="102"/>
        <v>288</v>
      </c>
      <c r="AC335" s="191">
        <f t="shared" si="103"/>
        <v>-287</v>
      </c>
      <c r="AD335" s="191">
        <f t="shared" si="104"/>
        <v>-290</v>
      </c>
    </row>
    <row r="336" spans="1:30" x14ac:dyDescent="0.2">
      <c r="A336" s="71"/>
      <c r="B336" s="71"/>
      <c r="C336" s="71"/>
      <c r="D336" s="71"/>
      <c r="E336" s="71"/>
      <c r="F336" s="71"/>
      <c r="G336" s="71"/>
      <c r="H336" s="71"/>
      <c r="I336" s="71"/>
      <c r="J336" s="123"/>
      <c r="K336" s="122"/>
      <c r="L336" s="122"/>
      <c r="M336" s="122"/>
      <c r="N336" s="122"/>
      <c r="O336" s="122"/>
      <c r="P336" s="122"/>
      <c r="Q336" s="122"/>
    </row>
    <row r="337" spans="1:17" s="189" customFormat="1" x14ac:dyDescent="0.2">
      <c r="A337" s="71"/>
      <c r="B337" s="71"/>
      <c r="C337" s="71"/>
      <c r="D337" s="71"/>
      <c r="E337" s="71"/>
      <c r="F337" s="71"/>
      <c r="G337" s="71"/>
      <c r="H337" s="71"/>
      <c r="I337" s="71"/>
      <c r="J337" s="123"/>
      <c r="K337" s="122"/>
      <c r="L337" s="122"/>
      <c r="M337" s="122"/>
      <c r="N337" s="122"/>
      <c r="O337" s="122"/>
      <c r="P337" s="122"/>
      <c r="Q337" s="122"/>
    </row>
    <row r="338" spans="1:17" s="189" customFormat="1" x14ac:dyDescent="0.2">
      <c r="A338" s="71"/>
      <c r="B338" s="71"/>
      <c r="C338" s="71"/>
      <c r="D338" s="71"/>
      <c r="E338" s="71"/>
      <c r="F338" s="71"/>
      <c r="G338" s="71"/>
      <c r="H338" s="71"/>
      <c r="I338" s="71"/>
      <c r="J338" s="123"/>
      <c r="K338" s="122"/>
      <c r="L338" s="122"/>
      <c r="M338" s="122"/>
      <c r="N338" s="122"/>
      <c r="O338" s="122"/>
      <c r="P338" s="122"/>
      <c r="Q338" s="122"/>
    </row>
    <row r="339" spans="1:17" s="189" customFormat="1" x14ac:dyDescent="0.2">
      <c r="A339" s="71"/>
      <c r="B339" s="71"/>
      <c r="C339" s="71"/>
      <c r="D339" s="71"/>
      <c r="E339" s="71"/>
      <c r="F339" s="71"/>
      <c r="G339" s="71"/>
      <c r="H339" s="71"/>
      <c r="I339" s="71"/>
      <c r="J339" s="123"/>
      <c r="K339" s="122"/>
      <c r="L339" s="122"/>
      <c r="M339" s="122"/>
      <c r="N339" s="122"/>
      <c r="O339" s="122"/>
      <c r="P339" s="122"/>
      <c r="Q339" s="122"/>
    </row>
    <row r="340" spans="1:17" s="189" customFormat="1" x14ac:dyDescent="0.2">
      <c r="A340" s="71"/>
      <c r="B340" s="71"/>
      <c r="C340" s="71"/>
      <c r="D340" s="71"/>
      <c r="E340" s="71"/>
      <c r="F340" s="71"/>
      <c r="G340" s="71"/>
      <c r="H340" s="71"/>
      <c r="I340" s="71"/>
      <c r="J340" s="123"/>
      <c r="K340" s="122"/>
      <c r="L340" s="122"/>
      <c r="M340" s="122"/>
      <c r="N340" s="122"/>
      <c r="O340" s="122"/>
      <c r="P340" s="122"/>
      <c r="Q340" s="122"/>
    </row>
    <row r="341" spans="1:17" s="189" customFormat="1" x14ac:dyDescent="0.2">
      <c r="A341" s="71"/>
      <c r="B341" s="71"/>
      <c r="C341" s="71"/>
      <c r="D341" s="71"/>
      <c r="E341" s="71"/>
      <c r="F341" s="71"/>
      <c r="G341" s="71"/>
      <c r="H341" s="71"/>
      <c r="I341" s="71"/>
      <c r="J341" s="123"/>
      <c r="K341" s="122"/>
      <c r="L341" s="122"/>
      <c r="M341" s="122"/>
      <c r="N341" s="122"/>
      <c r="O341" s="122"/>
      <c r="P341" s="122"/>
      <c r="Q341" s="122"/>
    </row>
    <row r="342" spans="1:17" s="189" customFormat="1" x14ac:dyDescent="0.2">
      <c r="A342" s="71"/>
      <c r="B342" s="71"/>
      <c r="C342" s="71"/>
      <c r="D342" s="71"/>
      <c r="E342" s="71"/>
      <c r="F342" s="71"/>
      <c r="G342" s="71"/>
      <c r="H342" s="71"/>
      <c r="I342" s="71"/>
      <c r="J342" s="123"/>
      <c r="K342" s="122"/>
      <c r="L342" s="122"/>
      <c r="M342" s="122"/>
      <c r="N342" s="122"/>
      <c r="O342" s="122"/>
      <c r="P342" s="122"/>
      <c r="Q342" s="122"/>
    </row>
    <row r="343" spans="1:17" s="189" customFormat="1" x14ac:dyDescent="0.2">
      <c r="A343" s="71"/>
      <c r="B343" s="71"/>
      <c r="C343" s="71"/>
      <c r="D343" s="71"/>
      <c r="E343" s="71"/>
      <c r="F343" s="71"/>
      <c r="G343" s="71"/>
      <c r="H343" s="71"/>
      <c r="I343" s="71"/>
      <c r="J343" s="123"/>
      <c r="K343" s="122"/>
      <c r="L343" s="122"/>
      <c r="M343" s="122"/>
      <c r="N343" s="122"/>
      <c r="O343" s="122"/>
      <c r="P343" s="122"/>
      <c r="Q343" s="122"/>
    </row>
    <row r="344" spans="1:17" s="189" customFormat="1" x14ac:dyDescent="0.2">
      <c r="A344" s="71"/>
      <c r="B344" s="71"/>
      <c r="C344" s="71"/>
      <c r="D344" s="71"/>
      <c r="E344" s="71"/>
      <c r="F344" s="71"/>
      <c r="G344" s="71"/>
      <c r="H344" s="71"/>
      <c r="I344" s="71"/>
      <c r="J344" s="123"/>
      <c r="K344" s="122"/>
      <c r="L344" s="122"/>
      <c r="M344" s="122"/>
      <c r="N344" s="122"/>
      <c r="O344" s="122"/>
      <c r="P344" s="122"/>
      <c r="Q344" s="122"/>
    </row>
    <row r="345" spans="1:17" s="189" customFormat="1" x14ac:dyDescent="0.2">
      <c r="A345" s="71"/>
      <c r="B345" s="71"/>
      <c r="C345" s="71"/>
      <c r="D345" s="71"/>
      <c r="E345" s="71"/>
      <c r="F345" s="71"/>
      <c r="G345" s="71"/>
      <c r="H345" s="71"/>
      <c r="I345" s="71"/>
      <c r="J345" s="123"/>
      <c r="K345" s="122"/>
      <c r="L345" s="122"/>
      <c r="M345" s="122"/>
      <c r="N345" s="122"/>
      <c r="O345" s="122"/>
      <c r="P345" s="122"/>
      <c r="Q345" s="122"/>
    </row>
    <row r="346" spans="1:17" s="189" customFormat="1" x14ac:dyDescent="0.2">
      <c r="A346" s="71"/>
      <c r="B346" s="71"/>
      <c r="C346" s="71"/>
      <c r="D346" s="71"/>
      <c r="E346" s="71"/>
      <c r="F346" s="71"/>
      <c r="G346" s="71"/>
      <c r="H346" s="71"/>
      <c r="I346" s="71"/>
      <c r="J346" s="123"/>
      <c r="K346" s="122"/>
      <c r="L346" s="122"/>
      <c r="M346" s="122"/>
      <c r="N346" s="122"/>
      <c r="O346" s="122"/>
      <c r="P346" s="122"/>
      <c r="Q346" s="122"/>
    </row>
    <row r="347" spans="1:17" s="189" customFormat="1" x14ac:dyDescent="0.2">
      <c r="A347" s="71"/>
      <c r="B347" s="71"/>
      <c r="C347" s="71"/>
      <c r="D347" s="71"/>
      <c r="E347" s="71"/>
      <c r="F347" s="71"/>
      <c r="G347" s="71"/>
      <c r="H347" s="71"/>
      <c r="I347" s="71"/>
      <c r="J347" s="123"/>
      <c r="K347" s="122"/>
      <c r="L347" s="122"/>
      <c r="M347" s="122"/>
      <c r="N347" s="122"/>
      <c r="O347" s="122"/>
      <c r="P347" s="122"/>
      <c r="Q347" s="122"/>
    </row>
    <row r="348" spans="1:17" s="189" customFormat="1" x14ac:dyDescent="0.2">
      <c r="A348" s="71"/>
      <c r="B348" s="71"/>
      <c r="C348" s="71"/>
      <c r="D348" s="71"/>
      <c r="E348" s="71"/>
      <c r="F348" s="71"/>
      <c r="G348" s="71"/>
      <c r="H348" s="71"/>
      <c r="I348" s="71"/>
      <c r="J348" s="123"/>
      <c r="K348" s="122"/>
      <c r="L348" s="122"/>
      <c r="M348" s="122"/>
      <c r="N348" s="122"/>
      <c r="O348" s="122"/>
      <c r="P348" s="122"/>
      <c r="Q348" s="122"/>
    </row>
    <row r="349" spans="1:17" s="189" customFormat="1" x14ac:dyDescent="0.2">
      <c r="A349" s="71"/>
      <c r="B349" s="71"/>
      <c r="C349" s="71"/>
      <c r="D349" s="71"/>
      <c r="E349" s="71"/>
      <c r="F349" s="71"/>
      <c r="G349" s="71"/>
      <c r="H349" s="71"/>
      <c r="I349" s="71"/>
      <c r="J349" s="123"/>
      <c r="K349" s="122"/>
      <c r="L349" s="122"/>
      <c r="M349" s="122"/>
      <c r="N349" s="122"/>
      <c r="O349" s="122"/>
      <c r="P349" s="122"/>
      <c r="Q349" s="122"/>
    </row>
    <row r="350" spans="1:17" s="189" customFormat="1" x14ac:dyDescent="0.2">
      <c r="A350" s="71"/>
      <c r="B350" s="71"/>
      <c r="C350" s="71"/>
      <c r="D350" s="71"/>
      <c r="E350" s="71"/>
      <c r="F350" s="71"/>
      <c r="G350" s="71"/>
      <c r="H350" s="71"/>
      <c r="I350" s="71"/>
      <c r="J350" s="123"/>
      <c r="K350" s="122"/>
      <c r="L350" s="122"/>
      <c r="M350" s="122"/>
      <c r="N350" s="122"/>
      <c r="O350" s="122"/>
      <c r="P350" s="122"/>
      <c r="Q350" s="122"/>
    </row>
    <row r="351" spans="1:17" s="189" customFormat="1" x14ac:dyDescent="0.2">
      <c r="A351" s="71"/>
      <c r="B351" s="71"/>
      <c r="C351" s="71"/>
      <c r="D351" s="71"/>
      <c r="E351" s="71"/>
      <c r="F351" s="71"/>
      <c r="G351" s="71"/>
      <c r="H351" s="71"/>
      <c r="I351" s="71"/>
      <c r="J351" s="123"/>
      <c r="K351" s="122"/>
      <c r="L351" s="122"/>
      <c r="M351" s="122"/>
      <c r="N351" s="122"/>
      <c r="O351" s="122"/>
      <c r="P351" s="122"/>
      <c r="Q351" s="122"/>
    </row>
    <row r="352" spans="1:17" s="189" customFormat="1" x14ac:dyDescent="0.2">
      <c r="A352" s="71"/>
      <c r="B352" s="71"/>
      <c r="C352" s="71"/>
      <c r="D352" s="71"/>
      <c r="E352" s="71"/>
      <c r="F352" s="71"/>
      <c r="G352" s="71"/>
      <c r="H352" s="71"/>
      <c r="I352" s="71"/>
      <c r="J352" s="123"/>
      <c r="K352" s="122"/>
      <c r="L352" s="122"/>
      <c r="M352" s="122"/>
      <c r="N352" s="122"/>
      <c r="O352" s="122"/>
      <c r="P352" s="122"/>
      <c r="Q352" s="122"/>
    </row>
    <row r="353" spans="1:17" s="189" customFormat="1" x14ac:dyDescent="0.2">
      <c r="A353" s="71"/>
      <c r="B353" s="71"/>
      <c r="C353" s="71"/>
      <c r="D353" s="71"/>
      <c r="E353" s="71"/>
      <c r="F353" s="71"/>
      <c r="G353" s="71"/>
      <c r="H353" s="71"/>
      <c r="I353" s="71"/>
      <c r="J353" s="123"/>
      <c r="K353" s="122"/>
      <c r="L353" s="122"/>
      <c r="M353" s="122"/>
      <c r="N353" s="122"/>
      <c r="O353" s="122"/>
      <c r="P353" s="122"/>
      <c r="Q353" s="122"/>
    </row>
    <row r="354" spans="1:17" s="189" customFormat="1" x14ac:dyDescent="0.2">
      <c r="A354" s="71"/>
      <c r="B354" s="71"/>
      <c r="C354" s="71"/>
      <c r="D354" s="71"/>
      <c r="E354" s="71"/>
      <c r="F354" s="71"/>
      <c r="G354" s="71"/>
      <c r="H354" s="71"/>
      <c r="I354" s="71"/>
      <c r="J354" s="123"/>
      <c r="K354" s="122"/>
      <c r="L354" s="122"/>
      <c r="M354" s="122"/>
      <c r="N354" s="122"/>
      <c r="O354" s="122"/>
      <c r="P354" s="122"/>
      <c r="Q354" s="122"/>
    </row>
    <row r="355" spans="1:17" s="189" customFormat="1" x14ac:dyDescent="0.2">
      <c r="A355" s="71"/>
      <c r="B355" s="71"/>
      <c r="C355" s="71"/>
      <c r="D355" s="71"/>
      <c r="E355" s="71"/>
      <c r="F355" s="71"/>
      <c r="G355" s="71"/>
      <c r="H355" s="71"/>
      <c r="I355" s="71"/>
      <c r="J355" s="123"/>
      <c r="K355" s="122"/>
      <c r="L355" s="122"/>
      <c r="M355" s="122"/>
      <c r="N355" s="122"/>
      <c r="O355" s="122"/>
      <c r="P355" s="122"/>
      <c r="Q355" s="122"/>
    </row>
    <row r="356" spans="1:17" s="189" customFormat="1" x14ac:dyDescent="0.2">
      <c r="A356" s="71"/>
      <c r="B356" s="71"/>
      <c r="C356" s="71"/>
      <c r="D356" s="71"/>
      <c r="E356" s="71"/>
      <c r="F356" s="71"/>
      <c r="G356" s="71"/>
      <c r="H356" s="71"/>
      <c r="I356" s="71"/>
      <c r="J356" s="123"/>
      <c r="K356" s="122"/>
      <c r="L356" s="122"/>
      <c r="M356" s="122"/>
      <c r="N356" s="122"/>
      <c r="O356" s="122"/>
      <c r="P356" s="122"/>
      <c r="Q356" s="122"/>
    </row>
    <row r="357" spans="1:17" s="189" customFormat="1" x14ac:dyDescent="0.2">
      <c r="A357" s="71"/>
      <c r="B357" s="71"/>
      <c r="C357" s="71"/>
      <c r="D357" s="71"/>
      <c r="E357" s="71"/>
      <c r="F357" s="71"/>
      <c r="G357" s="71"/>
      <c r="H357" s="71"/>
      <c r="I357" s="71"/>
      <c r="J357" s="123"/>
      <c r="K357" s="122"/>
      <c r="L357" s="122"/>
      <c r="M357" s="122"/>
      <c r="N357" s="122"/>
      <c r="O357" s="122"/>
      <c r="P357" s="122"/>
      <c r="Q357" s="122"/>
    </row>
    <row r="358" spans="1:17" s="189" customFormat="1" x14ac:dyDescent="0.2">
      <c r="A358" s="71"/>
      <c r="B358" s="71"/>
      <c r="C358" s="71"/>
      <c r="D358" s="71"/>
      <c r="E358" s="71"/>
      <c r="F358" s="71"/>
      <c r="G358" s="71"/>
      <c r="H358" s="71"/>
      <c r="I358" s="71"/>
      <c r="J358" s="123"/>
      <c r="K358" s="122"/>
      <c r="L358" s="122"/>
      <c r="M358" s="122"/>
      <c r="N358" s="122"/>
      <c r="O358" s="122"/>
      <c r="P358" s="122"/>
      <c r="Q358" s="122"/>
    </row>
    <row r="359" spans="1:17" s="189" customFormat="1" x14ac:dyDescent="0.2">
      <c r="A359" s="71"/>
      <c r="B359" s="71"/>
      <c r="C359" s="71"/>
      <c r="D359" s="71"/>
      <c r="E359" s="71"/>
      <c r="F359" s="71"/>
      <c r="G359" s="71"/>
      <c r="H359" s="71"/>
      <c r="I359" s="71"/>
      <c r="J359" s="123"/>
      <c r="K359" s="122"/>
      <c r="L359" s="122"/>
      <c r="M359" s="122"/>
      <c r="N359" s="122"/>
      <c r="O359" s="122"/>
      <c r="P359" s="122"/>
      <c r="Q359" s="122"/>
    </row>
    <row r="360" spans="1:17" s="189" customFormat="1" x14ac:dyDescent="0.2">
      <c r="A360" s="71"/>
      <c r="B360" s="71"/>
      <c r="C360" s="71"/>
      <c r="D360" s="71"/>
      <c r="E360" s="71"/>
      <c r="F360" s="71"/>
      <c r="G360" s="71"/>
      <c r="H360" s="71"/>
      <c r="I360" s="71"/>
      <c r="J360" s="123"/>
      <c r="K360" s="122"/>
      <c r="L360" s="122"/>
      <c r="M360" s="122"/>
      <c r="N360" s="122"/>
      <c r="O360" s="122"/>
      <c r="P360" s="122"/>
      <c r="Q360" s="122"/>
    </row>
    <row r="361" spans="1:17" s="189" customFormat="1" x14ac:dyDescent="0.2">
      <c r="A361" s="71"/>
      <c r="B361" s="71"/>
      <c r="C361" s="71"/>
      <c r="D361" s="71"/>
      <c r="E361" s="71"/>
      <c r="F361" s="71"/>
      <c r="G361" s="71"/>
      <c r="H361" s="71"/>
      <c r="I361" s="71"/>
      <c r="J361" s="123"/>
      <c r="K361" s="122"/>
      <c r="L361" s="122"/>
      <c r="M361" s="122"/>
      <c r="N361" s="122"/>
      <c r="O361" s="122"/>
      <c r="P361" s="122"/>
      <c r="Q361" s="122"/>
    </row>
    <row r="362" spans="1:17" s="189" customFormat="1" x14ac:dyDescent="0.2">
      <c r="A362" s="71"/>
      <c r="B362" s="71"/>
      <c r="C362" s="71"/>
      <c r="D362" s="71"/>
      <c r="E362" s="71"/>
      <c r="F362" s="71"/>
      <c r="G362" s="71"/>
      <c r="H362" s="71"/>
      <c r="I362" s="71"/>
      <c r="J362" s="123"/>
      <c r="K362" s="122"/>
      <c r="L362" s="122"/>
      <c r="M362" s="122"/>
      <c r="N362" s="122"/>
      <c r="O362" s="122"/>
      <c r="P362" s="122"/>
      <c r="Q362" s="122"/>
    </row>
    <row r="363" spans="1:17" s="189" customFormat="1" x14ac:dyDescent="0.2">
      <c r="A363" s="71"/>
      <c r="B363" s="71"/>
      <c r="C363" s="71"/>
      <c r="D363" s="71"/>
      <c r="E363" s="71"/>
      <c r="F363" s="71"/>
      <c r="G363" s="71"/>
      <c r="H363" s="71"/>
      <c r="I363" s="71"/>
      <c r="J363" s="123"/>
      <c r="K363" s="122"/>
      <c r="L363" s="122"/>
      <c r="M363" s="122"/>
      <c r="N363" s="122"/>
      <c r="O363" s="122"/>
      <c r="P363" s="122"/>
      <c r="Q363" s="122"/>
    </row>
    <row r="364" spans="1:17" s="189" customFormat="1" x14ac:dyDescent="0.2">
      <c r="A364" s="71"/>
      <c r="B364" s="71"/>
      <c r="C364" s="71"/>
      <c r="D364" s="71"/>
      <c r="E364" s="71"/>
      <c r="F364" s="71"/>
      <c r="G364" s="71"/>
      <c r="H364" s="71"/>
      <c r="I364" s="71"/>
      <c r="J364" s="123"/>
      <c r="K364" s="122"/>
      <c r="L364" s="122"/>
      <c r="M364" s="122"/>
      <c r="N364" s="122"/>
      <c r="O364" s="122"/>
      <c r="P364" s="122"/>
      <c r="Q364" s="122"/>
    </row>
    <row r="365" spans="1:17" s="189" customFormat="1" x14ac:dyDescent="0.2">
      <c r="A365" s="71"/>
      <c r="B365" s="71"/>
      <c r="C365" s="71"/>
      <c r="D365" s="71"/>
      <c r="E365" s="71"/>
      <c r="F365" s="71"/>
      <c r="G365" s="71"/>
      <c r="H365" s="71"/>
      <c r="I365" s="71"/>
      <c r="J365" s="123"/>
      <c r="K365" s="122"/>
      <c r="L365" s="122"/>
      <c r="M365" s="122"/>
      <c r="N365" s="122"/>
      <c r="O365" s="122"/>
      <c r="P365" s="122"/>
      <c r="Q365" s="122"/>
    </row>
    <row r="366" spans="1:17" s="189" customFormat="1" x14ac:dyDescent="0.2">
      <c r="A366" s="71"/>
      <c r="B366" s="71"/>
      <c r="C366" s="71"/>
      <c r="D366" s="71"/>
      <c r="E366" s="71"/>
      <c r="F366" s="71"/>
      <c r="G366" s="71"/>
      <c r="H366" s="71"/>
      <c r="I366" s="71"/>
      <c r="J366" s="123"/>
      <c r="K366" s="122"/>
      <c r="L366" s="122"/>
      <c r="M366" s="122"/>
      <c r="N366" s="122"/>
      <c r="O366" s="122"/>
      <c r="P366" s="122"/>
      <c r="Q366" s="122"/>
    </row>
    <row r="367" spans="1:17" s="189" customFormat="1" x14ac:dyDescent="0.2">
      <c r="A367" s="71"/>
      <c r="B367" s="71"/>
      <c r="C367" s="71"/>
      <c r="D367" s="71"/>
      <c r="E367" s="71"/>
      <c r="F367" s="71"/>
      <c r="G367" s="71"/>
      <c r="H367" s="71"/>
      <c r="I367" s="71"/>
      <c r="J367" s="123"/>
      <c r="K367" s="122"/>
      <c r="L367" s="122"/>
      <c r="M367" s="122"/>
      <c r="N367" s="122"/>
      <c r="O367" s="122"/>
      <c r="P367" s="122"/>
      <c r="Q367" s="122"/>
    </row>
    <row r="368" spans="1:17" s="189" customFormat="1" x14ac:dyDescent="0.2">
      <c r="A368" s="71"/>
      <c r="B368" s="71"/>
      <c r="C368" s="71"/>
      <c r="D368" s="71"/>
      <c r="E368" s="71"/>
      <c r="F368" s="71"/>
      <c r="G368" s="71"/>
      <c r="H368" s="71"/>
      <c r="I368" s="71"/>
      <c r="J368" s="123"/>
      <c r="K368" s="122"/>
      <c r="L368" s="122"/>
      <c r="M368" s="122"/>
      <c r="N368" s="122"/>
      <c r="O368" s="122"/>
      <c r="P368" s="122"/>
      <c r="Q368" s="122"/>
    </row>
    <row r="369" spans="1:17" s="189" customFormat="1" x14ac:dyDescent="0.2">
      <c r="A369" s="71"/>
      <c r="B369" s="71"/>
      <c r="C369" s="71"/>
      <c r="D369" s="71"/>
      <c r="E369" s="71"/>
      <c r="F369" s="71"/>
      <c r="G369" s="71"/>
      <c r="H369" s="71"/>
      <c r="I369" s="71"/>
      <c r="J369" s="123"/>
      <c r="K369" s="122"/>
      <c r="L369" s="122"/>
      <c r="M369" s="122"/>
      <c r="N369" s="122"/>
      <c r="O369" s="122"/>
      <c r="P369" s="122"/>
      <c r="Q369" s="122"/>
    </row>
    <row r="370" spans="1:17" s="189" customFormat="1" x14ac:dyDescent="0.2">
      <c r="A370" s="71"/>
      <c r="B370" s="71"/>
      <c r="C370" s="71"/>
      <c r="D370" s="71"/>
      <c r="E370" s="71"/>
      <c r="F370" s="71"/>
      <c r="G370" s="71"/>
      <c r="H370" s="71"/>
      <c r="I370" s="71"/>
      <c r="J370" s="123"/>
      <c r="K370" s="122"/>
      <c r="L370" s="122"/>
      <c r="M370" s="122"/>
      <c r="N370" s="122"/>
      <c r="O370" s="122"/>
      <c r="P370" s="122"/>
      <c r="Q370" s="122"/>
    </row>
    <row r="371" spans="1:17" s="189" customFormat="1" x14ac:dyDescent="0.2">
      <c r="A371" s="71"/>
      <c r="B371" s="71"/>
      <c r="C371" s="71"/>
      <c r="D371" s="71"/>
      <c r="E371" s="71"/>
      <c r="F371" s="71"/>
      <c r="G371" s="71"/>
      <c r="H371" s="71"/>
      <c r="I371" s="71"/>
      <c r="J371" s="123"/>
      <c r="K371" s="122"/>
      <c r="L371" s="122"/>
      <c r="M371" s="122"/>
      <c r="N371" s="122"/>
      <c r="O371" s="122"/>
      <c r="P371" s="122"/>
      <c r="Q371" s="122"/>
    </row>
    <row r="372" spans="1:17" s="189" customFormat="1" x14ac:dyDescent="0.2">
      <c r="A372" s="71"/>
      <c r="B372" s="71"/>
      <c r="C372" s="71"/>
      <c r="D372" s="71"/>
      <c r="E372" s="71"/>
      <c r="F372" s="71"/>
      <c r="G372" s="71"/>
      <c r="H372" s="71"/>
      <c r="I372" s="71"/>
      <c r="J372" s="123"/>
      <c r="K372" s="122"/>
      <c r="L372" s="122"/>
      <c r="M372" s="122"/>
      <c r="N372" s="122"/>
      <c r="O372" s="122"/>
      <c r="P372" s="122"/>
      <c r="Q372" s="122"/>
    </row>
    <row r="373" spans="1:17" s="189" customFormat="1" x14ac:dyDescent="0.2">
      <c r="A373" s="71"/>
      <c r="B373" s="71"/>
      <c r="C373" s="71"/>
      <c r="D373" s="71"/>
      <c r="E373" s="71"/>
      <c r="F373" s="71"/>
      <c r="G373" s="71"/>
      <c r="H373" s="71"/>
      <c r="I373" s="71"/>
      <c r="J373" s="123"/>
      <c r="K373" s="122"/>
      <c r="L373" s="122"/>
      <c r="M373" s="122"/>
      <c r="N373" s="122"/>
      <c r="O373" s="122"/>
      <c r="P373" s="122"/>
      <c r="Q373" s="122"/>
    </row>
    <row r="374" spans="1:17" s="189" customFormat="1" x14ac:dyDescent="0.2">
      <c r="A374" s="71"/>
      <c r="B374" s="71"/>
      <c r="C374" s="71"/>
      <c r="D374" s="71"/>
      <c r="E374" s="71"/>
      <c r="F374" s="71"/>
      <c r="G374" s="71"/>
      <c r="H374" s="71"/>
      <c r="I374" s="71"/>
      <c r="J374" s="123"/>
      <c r="K374" s="122"/>
      <c r="L374" s="122"/>
      <c r="M374" s="122"/>
      <c r="N374" s="122"/>
      <c r="O374" s="122"/>
      <c r="P374" s="122"/>
      <c r="Q374" s="122"/>
    </row>
    <row r="375" spans="1:17" s="189" customFormat="1" x14ac:dyDescent="0.2">
      <c r="A375" s="71"/>
      <c r="B375" s="71"/>
      <c r="C375" s="71"/>
      <c r="D375" s="71"/>
      <c r="E375" s="71"/>
      <c r="F375" s="71"/>
      <c r="G375" s="71"/>
      <c r="H375" s="71"/>
      <c r="I375" s="71"/>
      <c r="J375" s="123"/>
      <c r="K375" s="122"/>
      <c r="L375" s="122"/>
      <c r="M375" s="122"/>
      <c r="N375" s="122"/>
      <c r="O375" s="122"/>
      <c r="P375" s="122"/>
      <c r="Q375" s="122"/>
    </row>
    <row r="376" spans="1:17" s="189" customFormat="1" x14ac:dyDescent="0.2">
      <c r="A376" s="71"/>
      <c r="B376" s="71"/>
      <c r="C376" s="71"/>
      <c r="D376" s="71"/>
      <c r="E376" s="71"/>
      <c r="F376" s="71"/>
      <c r="G376" s="71"/>
      <c r="H376" s="71"/>
      <c r="I376" s="71"/>
      <c r="J376" s="123"/>
      <c r="K376" s="122"/>
      <c r="L376" s="122"/>
      <c r="M376" s="122"/>
      <c r="N376" s="122"/>
      <c r="O376" s="122"/>
      <c r="P376" s="122"/>
      <c r="Q376" s="122"/>
    </row>
    <row r="377" spans="1:17" s="189" customFormat="1" x14ac:dyDescent="0.2">
      <c r="A377" s="71"/>
      <c r="B377" s="71"/>
      <c r="C377" s="71"/>
      <c r="D377" s="71"/>
      <c r="E377" s="71"/>
      <c r="F377" s="71"/>
      <c r="G377" s="71"/>
      <c r="H377" s="71"/>
      <c r="I377" s="71"/>
      <c r="J377" s="123"/>
      <c r="K377" s="122"/>
      <c r="L377" s="122"/>
      <c r="M377" s="122"/>
      <c r="N377" s="122"/>
      <c r="O377" s="122"/>
      <c r="P377" s="122"/>
      <c r="Q377" s="122"/>
    </row>
    <row r="378" spans="1:17" s="189" customFormat="1" x14ac:dyDescent="0.2">
      <c r="A378" s="71"/>
      <c r="B378" s="71"/>
      <c r="C378" s="71"/>
      <c r="D378" s="71"/>
      <c r="E378" s="71"/>
      <c r="F378" s="71"/>
      <c r="G378" s="71"/>
      <c r="H378" s="71"/>
      <c r="I378" s="71"/>
      <c r="J378" s="123"/>
      <c r="K378" s="122"/>
      <c r="L378" s="122"/>
      <c r="M378" s="122"/>
      <c r="N378" s="122"/>
      <c r="O378" s="122"/>
      <c r="P378" s="122"/>
      <c r="Q378" s="122"/>
    </row>
    <row r="379" spans="1:17" s="189" customFormat="1" x14ac:dyDescent="0.2">
      <c r="A379" s="71"/>
      <c r="B379" s="71"/>
      <c r="C379" s="71"/>
      <c r="D379" s="71"/>
      <c r="E379" s="71"/>
      <c r="F379" s="71"/>
      <c r="G379" s="71"/>
      <c r="H379" s="71"/>
      <c r="I379" s="71"/>
      <c r="J379" s="123"/>
      <c r="K379" s="122"/>
      <c r="L379" s="122"/>
      <c r="M379" s="122"/>
      <c r="N379" s="122"/>
      <c r="O379" s="122"/>
      <c r="P379" s="122"/>
      <c r="Q379" s="122"/>
    </row>
    <row r="380" spans="1:17" s="189" customFormat="1" x14ac:dyDescent="0.2">
      <c r="A380" s="71"/>
      <c r="B380" s="71"/>
      <c r="C380" s="71"/>
      <c r="D380" s="71"/>
      <c r="E380" s="71"/>
      <c r="F380" s="71"/>
      <c r="G380" s="71"/>
      <c r="H380" s="71"/>
      <c r="I380" s="71"/>
      <c r="J380" s="123"/>
      <c r="K380" s="122"/>
      <c r="L380" s="122"/>
      <c r="M380" s="122"/>
      <c r="N380" s="122"/>
      <c r="O380" s="122"/>
      <c r="P380" s="122"/>
      <c r="Q380" s="122"/>
    </row>
    <row r="381" spans="1:17" s="189" customFormat="1" x14ac:dyDescent="0.2">
      <c r="A381" s="71"/>
      <c r="B381" s="71"/>
      <c r="C381" s="71"/>
      <c r="D381" s="71"/>
      <c r="E381" s="71"/>
      <c r="F381" s="71"/>
      <c r="G381" s="71"/>
      <c r="H381" s="71"/>
      <c r="I381" s="71"/>
      <c r="J381" s="123"/>
      <c r="K381" s="122"/>
      <c r="L381" s="122"/>
      <c r="M381" s="122"/>
      <c r="N381" s="122"/>
      <c r="O381" s="122"/>
      <c r="P381" s="122"/>
      <c r="Q381" s="122"/>
    </row>
    <row r="382" spans="1:17" s="189" customFormat="1" x14ac:dyDescent="0.2">
      <c r="A382" s="71"/>
      <c r="B382" s="71"/>
      <c r="C382" s="71"/>
      <c r="D382" s="71"/>
      <c r="E382" s="71"/>
      <c r="F382" s="71"/>
      <c r="G382" s="71"/>
      <c r="H382" s="71"/>
      <c r="I382" s="71"/>
      <c r="J382" s="123"/>
      <c r="K382" s="122"/>
      <c r="L382" s="122"/>
      <c r="M382" s="122"/>
      <c r="N382" s="122"/>
      <c r="O382" s="122"/>
      <c r="P382" s="122"/>
      <c r="Q382" s="122"/>
    </row>
    <row r="383" spans="1:17" s="189" customFormat="1" x14ac:dyDescent="0.2">
      <c r="A383" s="71"/>
      <c r="B383" s="71"/>
      <c r="C383" s="71"/>
      <c r="D383" s="71"/>
      <c r="E383" s="71"/>
      <c r="F383" s="71"/>
      <c r="G383" s="71"/>
      <c r="H383" s="71"/>
      <c r="I383" s="71"/>
      <c r="J383" s="123"/>
      <c r="K383" s="122"/>
      <c r="L383" s="122"/>
      <c r="M383" s="122"/>
      <c r="N383" s="122"/>
      <c r="O383" s="122"/>
      <c r="P383" s="122"/>
      <c r="Q383" s="122"/>
    </row>
    <row r="384" spans="1:17" s="189" customFormat="1" x14ac:dyDescent="0.2">
      <c r="A384" s="71"/>
      <c r="B384" s="71"/>
      <c r="C384" s="71"/>
      <c r="D384" s="71"/>
      <c r="E384" s="71"/>
      <c r="F384" s="71"/>
      <c r="G384" s="71"/>
      <c r="H384" s="71"/>
      <c r="I384" s="71"/>
      <c r="J384" s="123"/>
      <c r="K384" s="122"/>
      <c r="L384" s="122"/>
      <c r="M384" s="122"/>
      <c r="N384" s="122"/>
      <c r="O384" s="122"/>
      <c r="P384" s="122"/>
      <c r="Q384" s="122"/>
    </row>
    <row r="385" spans="1:17" s="189" customFormat="1" x14ac:dyDescent="0.2">
      <c r="A385" s="71"/>
      <c r="B385" s="71"/>
      <c r="C385" s="71"/>
      <c r="D385" s="71"/>
      <c r="E385" s="71"/>
      <c r="F385" s="71"/>
      <c r="G385" s="71"/>
      <c r="H385" s="71"/>
      <c r="I385" s="71"/>
      <c r="J385" s="123"/>
      <c r="K385" s="122"/>
      <c r="L385" s="122"/>
      <c r="M385" s="122"/>
      <c r="N385" s="122"/>
      <c r="O385" s="122"/>
      <c r="P385" s="122"/>
      <c r="Q385" s="122"/>
    </row>
    <row r="386" spans="1:17" s="189" customFormat="1" x14ac:dyDescent="0.2">
      <c r="A386" s="71"/>
      <c r="B386" s="71"/>
      <c r="C386" s="71"/>
      <c r="D386" s="71"/>
      <c r="E386" s="71"/>
      <c r="F386" s="71"/>
      <c r="G386" s="71"/>
      <c r="H386" s="71"/>
      <c r="I386" s="71"/>
      <c r="J386" s="123"/>
      <c r="K386" s="122"/>
      <c r="L386" s="122"/>
      <c r="M386" s="122"/>
      <c r="N386" s="122"/>
      <c r="O386" s="122"/>
      <c r="P386" s="122"/>
      <c r="Q386" s="122"/>
    </row>
    <row r="387" spans="1:17" s="189" customFormat="1" x14ac:dyDescent="0.2">
      <c r="A387" s="71"/>
      <c r="B387" s="71"/>
      <c r="C387" s="71"/>
      <c r="D387" s="71"/>
      <c r="E387" s="71"/>
      <c r="F387" s="71"/>
      <c r="G387" s="71"/>
      <c r="H387" s="71"/>
      <c r="I387" s="71"/>
      <c r="J387" s="123"/>
      <c r="K387" s="122"/>
      <c r="L387" s="122"/>
      <c r="M387" s="122"/>
      <c r="N387" s="122"/>
      <c r="O387" s="122"/>
      <c r="P387" s="122"/>
      <c r="Q387" s="122"/>
    </row>
    <row r="388" spans="1:17" s="189" customFormat="1" x14ac:dyDescent="0.2">
      <c r="A388" s="71"/>
      <c r="B388" s="71"/>
      <c r="C388" s="71"/>
      <c r="D388" s="71"/>
      <c r="E388" s="71"/>
      <c r="F388" s="71"/>
      <c r="G388" s="71"/>
      <c r="H388" s="71"/>
      <c r="I388" s="71"/>
      <c r="J388" s="123"/>
      <c r="K388" s="122"/>
      <c r="L388" s="122"/>
      <c r="M388" s="122"/>
      <c r="N388" s="122"/>
      <c r="O388" s="122"/>
      <c r="P388" s="122"/>
      <c r="Q388" s="122"/>
    </row>
    <row r="389" spans="1:17" s="189" customFormat="1" x14ac:dyDescent="0.2">
      <c r="A389" s="71"/>
      <c r="B389" s="71"/>
      <c r="C389" s="71"/>
      <c r="D389" s="71"/>
      <c r="E389" s="71"/>
      <c r="F389" s="71"/>
      <c r="G389" s="71"/>
      <c r="H389" s="71"/>
      <c r="I389" s="71"/>
      <c r="J389" s="123"/>
      <c r="K389" s="122"/>
      <c r="L389" s="122"/>
      <c r="M389" s="122"/>
      <c r="N389" s="122"/>
      <c r="O389" s="122"/>
      <c r="P389" s="122"/>
      <c r="Q389" s="122"/>
    </row>
    <row r="390" spans="1:17" s="189" customFormat="1" x14ac:dyDescent="0.2">
      <c r="A390" s="71"/>
      <c r="B390" s="71"/>
      <c r="C390" s="71"/>
      <c r="D390" s="71"/>
      <c r="E390" s="71"/>
      <c r="F390" s="71"/>
      <c r="G390" s="71"/>
      <c r="H390" s="71"/>
      <c r="I390" s="71"/>
      <c r="J390" s="123"/>
      <c r="K390" s="122"/>
      <c r="L390" s="122"/>
      <c r="M390" s="122"/>
      <c r="N390" s="122"/>
      <c r="O390" s="122"/>
      <c r="P390" s="122"/>
      <c r="Q390" s="122"/>
    </row>
    <row r="391" spans="1:17" s="189" customFormat="1" x14ac:dyDescent="0.2">
      <c r="A391" s="71"/>
      <c r="B391" s="71"/>
      <c r="C391" s="71"/>
      <c r="D391" s="71"/>
      <c r="E391" s="71"/>
      <c r="F391" s="71"/>
      <c r="G391" s="71"/>
      <c r="H391" s="71"/>
      <c r="I391" s="71"/>
      <c r="J391" s="123"/>
      <c r="K391" s="122"/>
      <c r="L391" s="122"/>
      <c r="M391" s="122"/>
      <c r="N391" s="122"/>
      <c r="O391" s="122"/>
      <c r="P391" s="122"/>
      <c r="Q391" s="122"/>
    </row>
    <row r="392" spans="1:17" s="189" customFormat="1" x14ac:dyDescent="0.2">
      <c r="A392" s="71"/>
      <c r="B392" s="71"/>
      <c r="C392" s="71"/>
      <c r="D392" s="71"/>
      <c r="E392" s="71"/>
      <c r="F392" s="71"/>
      <c r="G392" s="71"/>
      <c r="H392" s="71"/>
      <c r="I392" s="71"/>
      <c r="J392" s="123"/>
      <c r="K392" s="122"/>
      <c r="L392" s="122"/>
      <c r="M392" s="122"/>
      <c r="N392" s="122"/>
      <c r="O392" s="122"/>
      <c r="P392" s="122"/>
      <c r="Q392" s="122"/>
    </row>
    <row r="393" spans="1:17" s="189" customFormat="1" x14ac:dyDescent="0.2">
      <c r="A393" s="71"/>
      <c r="B393" s="71"/>
      <c r="C393" s="71"/>
      <c r="D393" s="71"/>
      <c r="E393" s="71"/>
      <c r="F393" s="71"/>
      <c r="G393" s="71"/>
      <c r="H393" s="71"/>
      <c r="I393" s="71"/>
      <c r="J393" s="123"/>
      <c r="K393" s="122"/>
      <c r="L393" s="122"/>
      <c r="M393" s="122"/>
      <c r="N393" s="122"/>
      <c r="O393" s="122"/>
      <c r="P393" s="122"/>
      <c r="Q393" s="122"/>
    </row>
    <row r="394" spans="1:17" s="189" customFormat="1" x14ac:dyDescent="0.2">
      <c r="A394" s="71"/>
      <c r="B394" s="71"/>
      <c r="C394" s="71"/>
      <c r="D394" s="71"/>
      <c r="E394" s="71"/>
      <c r="F394" s="71"/>
      <c r="G394" s="71"/>
      <c r="H394" s="71"/>
      <c r="I394" s="71"/>
      <c r="J394" s="123"/>
      <c r="K394" s="122"/>
      <c r="L394" s="122"/>
      <c r="M394" s="122"/>
      <c r="N394" s="122"/>
      <c r="O394" s="122"/>
      <c r="P394" s="122"/>
      <c r="Q394" s="122"/>
    </row>
    <row r="395" spans="1:17" s="189" customFormat="1" x14ac:dyDescent="0.2">
      <c r="A395" s="71"/>
      <c r="B395" s="71"/>
      <c r="C395" s="71"/>
      <c r="D395" s="71"/>
      <c r="E395" s="71"/>
      <c r="F395" s="71"/>
      <c r="G395" s="71"/>
      <c r="H395" s="71"/>
      <c r="I395" s="71"/>
      <c r="J395" s="123"/>
      <c r="K395" s="122"/>
      <c r="L395" s="122"/>
      <c r="M395" s="122"/>
      <c r="N395" s="122"/>
      <c r="O395" s="122"/>
      <c r="P395" s="122"/>
      <c r="Q395" s="122"/>
    </row>
    <row r="396" spans="1:17" s="189" customFormat="1" x14ac:dyDescent="0.2">
      <c r="A396" s="71"/>
      <c r="B396" s="71"/>
      <c r="C396" s="71"/>
      <c r="D396" s="71"/>
      <c r="E396" s="71"/>
      <c r="F396" s="71"/>
      <c r="G396" s="71"/>
      <c r="H396" s="71"/>
      <c r="I396" s="71"/>
      <c r="J396" s="123"/>
      <c r="K396" s="122"/>
      <c r="L396" s="122"/>
      <c r="M396" s="122"/>
      <c r="N396" s="122"/>
      <c r="O396" s="122"/>
      <c r="P396" s="122"/>
      <c r="Q396" s="122"/>
    </row>
    <row r="397" spans="1:17" s="189" customFormat="1" x14ac:dyDescent="0.2">
      <c r="A397" s="71"/>
      <c r="B397" s="71"/>
      <c r="C397" s="71"/>
      <c r="D397" s="71"/>
      <c r="E397" s="71"/>
      <c r="F397" s="71"/>
      <c r="G397" s="71"/>
      <c r="H397" s="71"/>
      <c r="I397" s="71"/>
      <c r="J397" s="123"/>
      <c r="K397" s="122"/>
      <c r="L397" s="122"/>
      <c r="M397" s="122"/>
      <c r="N397" s="122"/>
      <c r="O397" s="122"/>
      <c r="P397" s="122"/>
      <c r="Q397" s="122"/>
    </row>
    <row r="398" spans="1:17" s="189" customFormat="1" x14ac:dyDescent="0.2">
      <c r="A398" s="71"/>
      <c r="B398" s="71"/>
      <c r="C398" s="71"/>
      <c r="D398" s="71"/>
      <c r="E398" s="71"/>
      <c r="F398" s="71"/>
      <c r="G398" s="71"/>
      <c r="H398" s="71"/>
      <c r="I398" s="71"/>
      <c r="J398" s="123"/>
      <c r="K398" s="122"/>
      <c r="L398" s="122"/>
      <c r="M398" s="122"/>
      <c r="N398" s="122"/>
      <c r="O398" s="122"/>
      <c r="P398" s="122"/>
      <c r="Q398" s="122"/>
    </row>
    <row r="399" spans="1:17" s="189" customFormat="1" x14ac:dyDescent="0.2">
      <c r="A399" s="71"/>
      <c r="B399" s="71"/>
      <c r="C399" s="71"/>
      <c r="D399" s="71"/>
      <c r="E399" s="71"/>
      <c r="F399" s="71"/>
      <c r="G399" s="71"/>
      <c r="H399" s="71"/>
      <c r="I399" s="71"/>
      <c r="J399" s="123"/>
      <c r="K399" s="122"/>
      <c r="L399" s="122"/>
      <c r="M399" s="122"/>
      <c r="N399" s="122"/>
      <c r="O399" s="122"/>
      <c r="P399" s="122"/>
      <c r="Q399" s="122"/>
    </row>
    <row r="400" spans="1:17" s="189" customFormat="1" x14ac:dyDescent="0.2">
      <c r="A400" s="71"/>
      <c r="B400" s="71"/>
      <c r="C400" s="71"/>
      <c r="D400" s="71"/>
      <c r="E400" s="71"/>
      <c r="F400" s="71"/>
      <c r="G400" s="71"/>
      <c r="H400" s="71"/>
      <c r="I400" s="71"/>
      <c r="J400" s="123"/>
      <c r="K400" s="122"/>
      <c r="L400" s="122"/>
      <c r="M400" s="122"/>
      <c r="N400" s="122"/>
      <c r="O400" s="122"/>
      <c r="P400" s="122"/>
      <c r="Q400" s="122"/>
    </row>
    <row r="401" spans="1:17" s="189" customFormat="1" x14ac:dyDescent="0.2">
      <c r="A401" s="71"/>
      <c r="B401" s="71"/>
      <c r="C401" s="71"/>
      <c r="D401" s="71"/>
      <c r="E401" s="71"/>
      <c r="F401" s="71"/>
      <c r="G401" s="71"/>
      <c r="H401" s="71"/>
      <c r="I401" s="71"/>
      <c r="J401" s="123"/>
      <c r="K401" s="122"/>
      <c r="L401" s="122"/>
      <c r="M401" s="122"/>
      <c r="N401" s="122"/>
      <c r="O401" s="122"/>
      <c r="P401" s="122"/>
      <c r="Q401" s="122"/>
    </row>
    <row r="402" spans="1:17" s="189" customFormat="1" x14ac:dyDescent="0.2">
      <c r="A402" s="71"/>
      <c r="B402" s="71"/>
      <c r="C402" s="71"/>
      <c r="D402" s="71"/>
      <c r="E402" s="71"/>
      <c r="F402" s="71"/>
      <c r="G402" s="71"/>
      <c r="H402" s="71"/>
      <c r="I402" s="71"/>
      <c r="J402" s="123"/>
      <c r="K402" s="122"/>
      <c r="L402" s="122"/>
      <c r="M402" s="122"/>
      <c r="N402" s="122"/>
      <c r="O402" s="122"/>
      <c r="P402" s="122"/>
      <c r="Q402" s="122"/>
    </row>
    <row r="403" spans="1:17" s="189" customFormat="1" x14ac:dyDescent="0.2">
      <c r="A403" s="71"/>
      <c r="B403" s="71"/>
      <c r="C403" s="71"/>
      <c r="D403" s="71"/>
      <c r="E403" s="71"/>
      <c r="F403" s="71"/>
      <c r="G403" s="71"/>
      <c r="H403" s="71"/>
      <c r="I403" s="71"/>
      <c r="J403" s="123"/>
      <c r="K403" s="122"/>
      <c r="L403" s="122"/>
      <c r="M403" s="122"/>
      <c r="N403" s="122"/>
      <c r="O403" s="122"/>
      <c r="P403" s="122"/>
      <c r="Q403" s="122"/>
    </row>
    <row r="404" spans="1:17" s="189" customFormat="1" x14ac:dyDescent="0.2">
      <c r="A404" s="71"/>
      <c r="B404" s="71"/>
      <c r="C404" s="71"/>
      <c r="D404" s="71"/>
      <c r="E404" s="71"/>
      <c r="F404" s="71"/>
      <c r="G404" s="71"/>
      <c r="H404" s="71"/>
      <c r="I404" s="71"/>
      <c r="J404" s="123"/>
      <c r="K404" s="122"/>
      <c r="L404" s="122"/>
      <c r="M404" s="122"/>
      <c r="N404" s="122"/>
      <c r="O404" s="122"/>
      <c r="P404" s="122"/>
      <c r="Q404" s="122"/>
    </row>
    <row r="405" spans="1:17" s="189" customFormat="1" x14ac:dyDescent="0.2">
      <c r="A405" s="71"/>
      <c r="B405" s="71"/>
      <c r="C405" s="71"/>
      <c r="D405" s="71"/>
      <c r="E405" s="71"/>
      <c r="F405" s="71"/>
      <c r="G405" s="71"/>
      <c r="H405" s="71"/>
      <c r="I405" s="71"/>
      <c r="J405" s="123"/>
      <c r="K405" s="122"/>
      <c r="L405" s="122"/>
      <c r="M405" s="122"/>
      <c r="N405" s="122"/>
      <c r="O405" s="122"/>
      <c r="P405" s="122"/>
      <c r="Q405" s="122"/>
    </row>
    <row r="406" spans="1:17" s="189" customFormat="1" x14ac:dyDescent="0.2">
      <c r="A406" s="71"/>
      <c r="B406" s="71"/>
      <c r="C406" s="71"/>
      <c r="D406" s="71"/>
      <c r="E406" s="71"/>
      <c r="F406" s="71"/>
      <c r="G406" s="71"/>
      <c r="H406" s="71"/>
      <c r="I406" s="71"/>
      <c r="J406" s="123"/>
      <c r="K406" s="122"/>
      <c r="L406" s="122"/>
      <c r="M406" s="122"/>
      <c r="N406" s="122"/>
      <c r="O406" s="122"/>
      <c r="P406" s="122"/>
      <c r="Q406" s="122"/>
    </row>
    <row r="407" spans="1:17" s="189" customFormat="1" x14ac:dyDescent="0.2">
      <c r="A407" s="71"/>
      <c r="B407" s="71"/>
      <c r="C407" s="71"/>
      <c r="D407" s="71"/>
      <c r="E407" s="71"/>
      <c r="F407" s="71"/>
      <c r="G407" s="71"/>
      <c r="H407" s="71"/>
      <c r="I407" s="71"/>
      <c r="J407" s="123"/>
      <c r="K407" s="122"/>
      <c r="L407" s="122"/>
      <c r="M407" s="122"/>
      <c r="N407" s="122"/>
      <c r="O407" s="122"/>
      <c r="P407" s="122"/>
      <c r="Q407" s="122"/>
    </row>
    <row r="408" spans="1:17" s="189" customFormat="1" x14ac:dyDescent="0.2">
      <c r="A408" s="71"/>
      <c r="B408" s="71"/>
      <c r="C408" s="71"/>
      <c r="D408" s="71"/>
      <c r="E408" s="71"/>
      <c r="F408" s="71"/>
      <c r="G408" s="71"/>
      <c r="H408" s="71"/>
      <c r="I408" s="71"/>
      <c r="J408" s="123"/>
      <c r="K408" s="122"/>
      <c r="L408" s="122"/>
      <c r="M408" s="122"/>
      <c r="N408" s="122"/>
      <c r="O408" s="122"/>
      <c r="P408" s="122"/>
      <c r="Q408" s="122"/>
    </row>
    <row r="409" spans="1:17" s="189" customFormat="1" x14ac:dyDescent="0.2">
      <c r="A409" s="71"/>
      <c r="B409" s="71"/>
      <c r="C409" s="71"/>
      <c r="D409" s="71"/>
      <c r="E409" s="71"/>
      <c r="F409" s="71"/>
      <c r="G409" s="71"/>
      <c r="H409" s="71"/>
      <c r="I409" s="71"/>
      <c r="J409" s="123"/>
      <c r="K409" s="122"/>
      <c r="L409" s="122"/>
      <c r="M409" s="122"/>
      <c r="N409" s="122"/>
      <c r="O409" s="122"/>
      <c r="P409" s="122"/>
      <c r="Q409" s="122"/>
    </row>
    <row r="410" spans="1:17" s="189" customFormat="1" x14ac:dyDescent="0.2">
      <c r="A410" s="71"/>
      <c r="B410" s="71"/>
      <c r="C410" s="71"/>
      <c r="D410" s="71"/>
      <c r="E410" s="71"/>
      <c r="F410" s="71"/>
      <c r="G410" s="71"/>
      <c r="H410" s="71"/>
      <c r="I410" s="71"/>
      <c r="J410" s="123"/>
      <c r="K410" s="122"/>
      <c r="L410" s="122"/>
      <c r="M410" s="122"/>
      <c r="N410" s="122"/>
      <c r="O410" s="122"/>
      <c r="P410" s="122"/>
      <c r="Q410" s="122"/>
    </row>
    <row r="411" spans="1:17" s="189" customFormat="1" x14ac:dyDescent="0.2">
      <c r="A411" s="71"/>
      <c r="B411" s="71"/>
      <c r="C411" s="71"/>
      <c r="D411" s="71"/>
      <c r="E411" s="71"/>
      <c r="F411" s="71"/>
      <c r="G411" s="71"/>
      <c r="H411" s="71"/>
      <c r="I411" s="71"/>
      <c r="J411" s="123"/>
      <c r="K411" s="122"/>
      <c r="L411" s="122"/>
      <c r="M411" s="122"/>
      <c r="N411" s="122"/>
      <c r="O411" s="122"/>
      <c r="P411" s="122"/>
      <c r="Q411" s="122"/>
    </row>
    <row r="412" spans="1:17" s="189" customFormat="1" x14ac:dyDescent="0.2">
      <c r="A412" s="71"/>
      <c r="B412" s="71"/>
      <c r="C412" s="71"/>
      <c r="D412" s="71"/>
      <c r="E412" s="71"/>
      <c r="F412" s="71"/>
      <c r="G412" s="71"/>
      <c r="H412" s="71"/>
      <c r="I412" s="71"/>
      <c r="J412" s="123"/>
      <c r="K412" s="122"/>
      <c r="L412" s="122"/>
      <c r="M412" s="122"/>
      <c r="N412" s="122"/>
      <c r="O412" s="122"/>
      <c r="P412" s="122"/>
      <c r="Q412" s="122"/>
    </row>
    <row r="413" spans="1:17" s="189" customFormat="1" x14ac:dyDescent="0.2">
      <c r="A413" s="71"/>
      <c r="B413" s="71"/>
      <c r="C413" s="71"/>
      <c r="D413" s="71"/>
      <c r="E413" s="71"/>
      <c r="F413" s="71"/>
      <c r="G413" s="71"/>
      <c r="H413" s="71"/>
      <c r="I413" s="71"/>
      <c r="J413" s="123"/>
      <c r="K413" s="122"/>
      <c r="L413" s="122"/>
      <c r="M413" s="122"/>
      <c r="N413" s="122"/>
      <c r="O413" s="122"/>
      <c r="P413" s="122"/>
      <c r="Q413" s="122"/>
    </row>
    <row r="414" spans="1:17" s="189" customFormat="1" x14ac:dyDescent="0.2">
      <c r="A414" s="71"/>
      <c r="B414" s="71"/>
      <c r="C414" s="71"/>
      <c r="D414" s="71"/>
      <c r="E414" s="71"/>
      <c r="F414" s="71"/>
      <c r="G414" s="71"/>
      <c r="H414" s="71"/>
      <c r="I414" s="71"/>
      <c r="J414" s="123"/>
      <c r="K414" s="122"/>
      <c r="L414" s="122"/>
      <c r="M414" s="122"/>
      <c r="N414" s="122"/>
      <c r="O414" s="122"/>
      <c r="P414" s="122"/>
      <c r="Q414" s="122"/>
    </row>
    <row r="415" spans="1:17" s="189" customFormat="1" x14ac:dyDescent="0.2">
      <c r="A415" s="71"/>
      <c r="B415" s="71"/>
      <c r="C415" s="71"/>
      <c r="D415" s="71"/>
      <c r="E415" s="71"/>
      <c r="F415" s="71"/>
      <c r="G415" s="71"/>
      <c r="H415" s="71"/>
      <c r="I415" s="71"/>
      <c r="J415" s="123"/>
      <c r="K415" s="122"/>
      <c r="L415" s="122"/>
      <c r="M415" s="122"/>
      <c r="N415" s="122"/>
      <c r="O415" s="122"/>
      <c r="P415" s="122"/>
      <c r="Q415" s="122"/>
    </row>
    <row r="416" spans="1:17" s="189" customFormat="1" x14ac:dyDescent="0.2">
      <c r="A416" s="71"/>
      <c r="B416" s="71"/>
      <c r="C416" s="71"/>
      <c r="D416" s="71"/>
      <c r="E416" s="71"/>
      <c r="F416" s="71"/>
      <c r="G416" s="71"/>
      <c r="H416" s="71"/>
      <c r="I416" s="71"/>
      <c r="J416" s="123"/>
      <c r="K416" s="122"/>
      <c r="L416" s="122"/>
      <c r="M416" s="122"/>
      <c r="N416" s="122"/>
      <c r="O416" s="122"/>
      <c r="P416" s="122"/>
      <c r="Q416" s="122"/>
    </row>
    <row r="417" spans="1:17" s="189" customFormat="1" x14ac:dyDescent="0.2">
      <c r="A417" s="71"/>
      <c r="B417" s="71"/>
      <c r="C417" s="71"/>
      <c r="D417" s="71"/>
      <c r="E417" s="71"/>
      <c r="F417" s="71"/>
      <c r="G417" s="71"/>
      <c r="H417" s="71"/>
      <c r="I417" s="71"/>
      <c r="J417" s="123"/>
      <c r="K417" s="122"/>
      <c r="L417" s="122"/>
      <c r="M417" s="122"/>
      <c r="N417" s="122"/>
      <c r="O417" s="122"/>
      <c r="P417" s="122"/>
      <c r="Q417" s="122"/>
    </row>
    <row r="418" spans="1:17" s="189" customFormat="1" x14ac:dyDescent="0.2">
      <c r="A418" s="71"/>
      <c r="B418" s="71"/>
      <c r="C418" s="71"/>
      <c r="D418" s="71"/>
      <c r="E418" s="71"/>
      <c r="F418" s="71"/>
      <c r="G418" s="71"/>
      <c r="H418" s="71"/>
      <c r="I418" s="71"/>
      <c r="J418" s="123"/>
      <c r="K418" s="122"/>
      <c r="L418" s="122"/>
      <c r="M418" s="122"/>
      <c r="N418" s="122"/>
      <c r="O418" s="122"/>
      <c r="P418" s="122"/>
      <c r="Q418" s="122"/>
    </row>
    <row r="419" spans="1:17" s="189" customFormat="1" x14ac:dyDescent="0.2">
      <c r="A419" s="71"/>
      <c r="B419" s="71"/>
      <c r="C419" s="71"/>
      <c r="D419" s="71"/>
      <c r="E419" s="71"/>
      <c r="F419" s="71"/>
      <c r="G419" s="71"/>
      <c r="H419" s="71"/>
      <c r="I419" s="71"/>
      <c r="J419" s="123"/>
      <c r="K419" s="122"/>
      <c r="L419" s="122"/>
      <c r="M419" s="122"/>
      <c r="N419" s="122"/>
      <c r="O419" s="122"/>
      <c r="P419" s="122"/>
      <c r="Q419" s="122"/>
    </row>
    <row r="420" spans="1:17" s="189" customFormat="1" x14ac:dyDescent="0.2">
      <c r="A420" s="71"/>
      <c r="B420" s="71"/>
      <c r="C420" s="71"/>
      <c r="D420" s="71"/>
      <c r="E420" s="71"/>
      <c r="F420" s="71"/>
      <c r="G420" s="71"/>
      <c r="H420" s="71"/>
      <c r="I420" s="71"/>
      <c r="J420" s="123"/>
      <c r="K420" s="122"/>
      <c r="L420" s="122"/>
      <c r="M420" s="122"/>
      <c r="N420" s="122"/>
      <c r="O420" s="122"/>
      <c r="P420" s="122"/>
      <c r="Q420" s="122"/>
    </row>
    <row r="421" spans="1:17" s="189" customFormat="1" x14ac:dyDescent="0.2">
      <c r="A421" s="71"/>
      <c r="B421" s="71"/>
      <c r="C421" s="71"/>
      <c r="D421" s="71"/>
      <c r="E421" s="71"/>
      <c r="F421" s="71"/>
      <c r="G421" s="71"/>
      <c r="H421" s="71"/>
      <c r="I421" s="71"/>
      <c r="J421" s="123"/>
      <c r="K421" s="122"/>
      <c r="L421" s="122"/>
      <c r="M421" s="122"/>
      <c r="N421" s="122"/>
      <c r="O421" s="122"/>
      <c r="P421" s="122"/>
      <c r="Q421" s="122"/>
    </row>
    <row r="422" spans="1:17" s="189" customFormat="1" x14ac:dyDescent="0.2">
      <c r="A422" s="71"/>
      <c r="B422" s="71"/>
      <c r="C422" s="71"/>
      <c r="D422" s="71"/>
      <c r="E422" s="71"/>
      <c r="F422" s="71"/>
      <c r="G422" s="71"/>
      <c r="H422" s="71"/>
      <c r="I422" s="71"/>
      <c r="J422" s="123"/>
      <c r="K422" s="122"/>
      <c r="L422" s="122"/>
      <c r="M422" s="122"/>
      <c r="N422" s="122"/>
      <c r="O422" s="122"/>
      <c r="P422" s="122"/>
      <c r="Q422" s="122"/>
    </row>
    <row r="423" spans="1:17" s="189" customFormat="1" x14ac:dyDescent="0.2">
      <c r="A423" s="71"/>
      <c r="B423" s="71"/>
      <c r="C423" s="71"/>
      <c r="D423" s="71"/>
      <c r="E423" s="71"/>
      <c r="F423" s="71"/>
      <c r="G423" s="71"/>
      <c r="H423" s="71"/>
      <c r="I423" s="71"/>
      <c r="J423" s="123"/>
      <c r="K423" s="122"/>
      <c r="L423" s="122"/>
      <c r="M423" s="122"/>
      <c r="N423" s="122"/>
      <c r="O423" s="122"/>
      <c r="P423" s="122"/>
      <c r="Q423" s="122"/>
    </row>
    <row r="424" spans="1:17" s="189" customFormat="1" x14ac:dyDescent="0.2">
      <c r="A424" s="71"/>
      <c r="B424" s="71"/>
      <c r="C424" s="71"/>
      <c r="D424" s="71"/>
      <c r="E424" s="71"/>
      <c r="F424" s="71"/>
      <c r="G424" s="71"/>
      <c r="H424" s="71"/>
      <c r="I424" s="71"/>
      <c r="J424" s="123"/>
      <c r="K424" s="122"/>
      <c r="L424" s="122"/>
      <c r="M424" s="122"/>
      <c r="N424" s="122"/>
      <c r="O424" s="122"/>
      <c r="P424" s="122"/>
      <c r="Q424" s="122"/>
    </row>
    <row r="425" spans="1:17" s="189" customFormat="1" x14ac:dyDescent="0.2">
      <c r="A425" s="71"/>
      <c r="B425" s="71"/>
      <c r="C425" s="71"/>
      <c r="D425" s="71"/>
      <c r="E425" s="71"/>
      <c r="F425" s="71"/>
      <c r="G425" s="71"/>
      <c r="H425" s="71"/>
      <c r="I425" s="71"/>
      <c r="J425" s="123"/>
      <c r="K425" s="122"/>
      <c r="L425" s="122"/>
      <c r="M425" s="122"/>
      <c r="N425" s="122"/>
      <c r="O425" s="122"/>
      <c r="P425" s="122"/>
      <c r="Q425" s="122"/>
    </row>
    <row r="426" spans="1:17" s="189" customFormat="1" x14ac:dyDescent="0.2">
      <c r="A426" s="71"/>
      <c r="B426" s="71"/>
      <c r="C426" s="71"/>
      <c r="D426" s="71"/>
      <c r="E426" s="71"/>
      <c r="F426" s="71"/>
      <c r="G426" s="71"/>
      <c r="H426" s="71"/>
      <c r="I426" s="71"/>
      <c r="J426" s="123"/>
      <c r="K426" s="122"/>
      <c r="L426" s="122"/>
      <c r="M426" s="122"/>
      <c r="N426" s="122"/>
      <c r="O426" s="122"/>
      <c r="P426" s="122"/>
      <c r="Q426" s="122"/>
    </row>
    <row r="427" spans="1:17" s="189" customFormat="1" x14ac:dyDescent="0.2">
      <c r="A427" s="71"/>
      <c r="B427" s="71"/>
      <c r="C427" s="71"/>
      <c r="D427" s="71"/>
      <c r="E427" s="71"/>
      <c r="F427" s="71"/>
      <c r="G427" s="71"/>
      <c r="H427" s="71"/>
      <c r="I427" s="71"/>
      <c r="J427" s="123"/>
      <c r="K427" s="122"/>
      <c r="L427" s="122"/>
      <c r="M427" s="122"/>
      <c r="N427" s="122"/>
      <c r="O427" s="122"/>
      <c r="P427" s="122"/>
      <c r="Q427" s="122"/>
    </row>
    <row r="428" spans="1:17" s="189" customFormat="1" x14ac:dyDescent="0.2">
      <c r="A428" s="71"/>
      <c r="B428" s="71"/>
      <c r="C428" s="71"/>
      <c r="D428" s="71"/>
      <c r="E428" s="71"/>
      <c r="F428" s="71"/>
      <c r="G428" s="71"/>
      <c r="H428" s="71"/>
      <c r="I428" s="71"/>
      <c r="J428" s="123"/>
      <c r="K428" s="122"/>
      <c r="L428" s="122"/>
      <c r="M428" s="122"/>
      <c r="N428" s="122"/>
      <c r="O428" s="122"/>
      <c r="P428" s="122"/>
      <c r="Q428" s="122"/>
    </row>
    <row r="429" spans="1:17" s="189" customFormat="1" x14ac:dyDescent="0.2">
      <c r="A429" s="71"/>
      <c r="B429" s="71"/>
      <c r="C429" s="71"/>
      <c r="D429" s="71"/>
      <c r="E429" s="71"/>
      <c r="F429" s="71"/>
      <c r="G429" s="71"/>
      <c r="H429" s="71"/>
      <c r="I429" s="71"/>
      <c r="J429" s="123"/>
      <c r="K429" s="122"/>
      <c r="L429" s="122"/>
      <c r="M429" s="122"/>
      <c r="N429" s="122"/>
      <c r="O429" s="122"/>
      <c r="P429" s="122"/>
      <c r="Q429" s="122"/>
    </row>
    <row r="430" spans="1:17" s="189" customFormat="1" x14ac:dyDescent="0.2">
      <c r="A430" s="71"/>
      <c r="B430" s="71"/>
      <c r="C430" s="71"/>
      <c r="D430" s="71"/>
      <c r="E430" s="71"/>
      <c r="F430" s="71"/>
      <c r="G430" s="71"/>
      <c r="H430" s="71"/>
      <c r="I430" s="71"/>
      <c r="J430" s="123"/>
      <c r="K430" s="122"/>
      <c r="L430" s="122"/>
      <c r="M430" s="122"/>
      <c r="N430" s="122"/>
      <c r="O430" s="122"/>
      <c r="P430" s="122"/>
      <c r="Q430" s="122"/>
    </row>
    <row r="431" spans="1:17" s="189" customFormat="1" x14ac:dyDescent="0.2">
      <c r="A431" s="71"/>
      <c r="B431" s="71"/>
      <c r="C431" s="71"/>
      <c r="D431" s="71"/>
      <c r="E431" s="71"/>
      <c r="F431" s="71"/>
      <c r="G431" s="71"/>
      <c r="H431" s="71"/>
      <c r="I431" s="71"/>
      <c r="J431" s="123"/>
      <c r="K431" s="122"/>
      <c r="L431" s="122"/>
      <c r="M431" s="122"/>
      <c r="N431" s="122"/>
      <c r="O431" s="122"/>
      <c r="P431" s="122"/>
      <c r="Q431" s="122"/>
    </row>
    <row r="432" spans="1:17" s="189" customFormat="1" x14ac:dyDescent="0.2">
      <c r="A432" s="71"/>
      <c r="B432" s="71"/>
      <c r="C432" s="71"/>
      <c r="D432" s="71"/>
      <c r="E432" s="71"/>
      <c r="F432" s="71"/>
      <c r="G432" s="71"/>
      <c r="H432" s="71"/>
      <c r="I432" s="71"/>
      <c r="J432" s="123"/>
      <c r="K432" s="122"/>
      <c r="L432" s="122"/>
      <c r="M432" s="122"/>
      <c r="N432" s="122"/>
      <c r="O432" s="122"/>
      <c r="P432" s="122"/>
      <c r="Q432" s="122"/>
    </row>
    <row r="433" spans="1:17" s="189" customFormat="1" x14ac:dyDescent="0.2">
      <c r="A433" s="71"/>
      <c r="B433" s="71"/>
      <c r="C433" s="71"/>
      <c r="D433" s="71"/>
      <c r="E433" s="71"/>
      <c r="F433" s="71"/>
      <c r="G433" s="71"/>
      <c r="H433" s="71"/>
      <c r="I433" s="71"/>
      <c r="J433" s="123"/>
      <c r="K433" s="122"/>
      <c r="L433" s="122"/>
      <c r="M433" s="122"/>
      <c r="N433" s="122"/>
      <c r="O433" s="122"/>
      <c r="P433" s="122"/>
      <c r="Q433" s="122"/>
    </row>
    <row r="434" spans="1:17" s="189" customFormat="1" x14ac:dyDescent="0.2">
      <c r="A434" s="71"/>
      <c r="B434" s="71"/>
      <c r="C434" s="71"/>
      <c r="D434" s="71"/>
      <c r="E434" s="71"/>
      <c r="F434" s="71"/>
      <c r="G434" s="71"/>
      <c r="H434" s="71"/>
      <c r="I434" s="71"/>
      <c r="J434" s="123"/>
      <c r="K434" s="122"/>
      <c r="L434" s="122"/>
      <c r="M434" s="122"/>
      <c r="N434" s="122"/>
      <c r="O434" s="122"/>
      <c r="P434" s="122"/>
      <c r="Q434" s="122"/>
    </row>
    <row r="435" spans="1:17" s="189" customFormat="1" x14ac:dyDescent="0.2">
      <c r="A435" s="71"/>
      <c r="B435" s="71"/>
      <c r="C435" s="71"/>
      <c r="D435" s="71"/>
      <c r="E435" s="71"/>
      <c r="F435" s="71"/>
      <c r="G435" s="71"/>
      <c r="H435" s="71"/>
      <c r="I435" s="71"/>
      <c r="J435" s="123"/>
      <c r="K435" s="122"/>
      <c r="L435" s="122"/>
      <c r="M435" s="122"/>
      <c r="N435" s="122"/>
      <c r="O435" s="122"/>
      <c r="P435" s="122"/>
      <c r="Q435" s="122"/>
    </row>
    <row r="436" spans="1:17" s="189" customFormat="1" x14ac:dyDescent="0.2">
      <c r="A436" s="71"/>
      <c r="B436" s="71"/>
      <c r="C436" s="71"/>
      <c r="D436" s="71"/>
      <c r="E436" s="71"/>
      <c r="F436" s="71"/>
      <c r="G436" s="71"/>
      <c r="H436" s="71"/>
      <c r="I436" s="71"/>
      <c r="J436" s="123"/>
      <c r="K436" s="122"/>
      <c r="L436" s="122"/>
      <c r="M436" s="122"/>
      <c r="N436" s="122"/>
      <c r="O436" s="122"/>
      <c r="P436" s="122"/>
      <c r="Q436" s="122"/>
    </row>
    <row r="437" spans="1:17" s="189" customFormat="1" x14ac:dyDescent="0.2">
      <c r="A437" s="71"/>
      <c r="B437" s="71"/>
      <c r="C437" s="71"/>
      <c r="D437" s="71"/>
      <c r="E437" s="71"/>
      <c r="F437" s="71"/>
      <c r="G437" s="71"/>
      <c r="H437" s="71"/>
      <c r="I437" s="71"/>
      <c r="J437" s="123"/>
      <c r="K437" s="122"/>
      <c r="L437" s="122"/>
      <c r="M437" s="122"/>
      <c r="N437" s="122"/>
      <c r="O437" s="122"/>
      <c r="P437" s="122"/>
      <c r="Q437" s="122"/>
    </row>
    <row r="438" spans="1:17" s="189" customFormat="1" x14ac:dyDescent="0.2">
      <c r="A438" s="71"/>
      <c r="B438" s="71"/>
      <c r="C438" s="71"/>
      <c r="D438" s="71"/>
      <c r="E438" s="71"/>
      <c r="F438" s="71"/>
      <c r="G438" s="71"/>
      <c r="H438" s="71"/>
      <c r="I438" s="71"/>
      <c r="J438" s="123"/>
      <c r="K438" s="122"/>
      <c r="L438" s="122"/>
      <c r="M438" s="122"/>
      <c r="N438" s="122"/>
      <c r="O438" s="122"/>
      <c r="P438" s="122"/>
      <c r="Q438" s="122"/>
    </row>
    <row r="439" spans="1:17" s="189" customFormat="1" x14ac:dyDescent="0.2">
      <c r="A439" s="71"/>
      <c r="B439" s="71"/>
      <c r="C439" s="71"/>
      <c r="D439" s="71"/>
      <c r="E439" s="71"/>
      <c r="F439" s="71"/>
      <c r="G439" s="71"/>
      <c r="H439" s="71"/>
      <c r="I439" s="71"/>
      <c r="J439" s="123"/>
      <c r="K439" s="122"/>
      <c r="L439" s="122"/>
      <c r="M439" s="122"/>
      <c r="N439" s="122"/>
      <c r="O439" s="122"/>
      <c r="P439" s="122"/>
      <c r="Q439" s="122"/>
    </row>
    <row r="440" spans="1:17" s="189" customFormat="1" x14ac:dyDescent="0.2">
      <c r="A440" s="71"/>
      <c r="B440" s="71"/>
      <c r="C440" s="71"/>
      <c r="D440" s="71"/>
      <c r="E440" s="71"/>
      <c r="F440" s="71"/>
      <c r="G440" s="71"/>
      <c r="H440" s="71"/>
      <c r="I440" s="71"/>
      <c r="J440" s="123"/>
      <c r="K440" s="122"/>
      <c r="L440" s="122"/>
      <c r="M440" s="122"/>
      <c r="N440" s="122"/>
      <c r="O440" s="122"/>
      <c r="P440" s="122"/>
      <c r="Q440" s="122"/>
    </row>
    <row r="441" spans="1:17" s="189" customFormat="1" x14ac:dyDescent="0.2">
      <c r="A441" s="71"/>
      <c r="B441" s="71"/>
      <c r="C441" s="71"/>
      <c r="D441" s="71"/>
      <c r="E441" s="71"/>
      <c r="F441" s="71"/>
      <c r="G441" s="71"/>
      <c r="H441" s="71"/>
      <c r="I441" s="71"/>
      <c r="J441" s="123"/>
      <c r="K441" s="122"/>
      <c r="L441" s="122"/>
      <c r="M441" s="122"/>
      <c r="N441" s="122"/>
      <c r="O441" s="122"/>
      <c r="P441" s="122"/>
      <c r="Q441" s="122"/>
    </row>
    <row r="442" spans="1:17" s="189" customFormat="1" x14ac:dyDescent="0.2">
      <c r="A442" s="71"/>
      <c r="B442" s="71"/>
      <c r="C442" s="71"/>
      <c r="D442" s="71"/>
      <c r="E442" s="71"/>
      <c r="F442" s="71"/>
      <c r="G442" s="71"/>
      <c r="H442" s="71"/>
      <c r="I442" s="71"/>
      <c r="J442" s="123"/>
      <c r="K442" s="122"/>
      <c r="L442" s="122"/>
      <c r="M442" s="122"/>
      <c r="N442" s="122"/>
      <c r="O442" s="122"/>
      <c r="P442" s="122"/>
      <c r="Q442" s="122"/>
    </row>
    <row r="443" spans="1:17" s="189" customFormat="1" x14ac:dyDescent="0.2">
      <c r="A443" s="71"/>
      <c r="B443" s="71"/>
      <c r="C443" s="71"/>
      <c r="D443" s="71"/>
      <c r="E443" s="71"/>
      <c r="F443" s="71"/>
      <c r="G443" s="71"/>
      <c r="H443" s="71"/>
      <c r="I443" s="71"/>
      <c r="J443" s="123"/>
      <c r="K443" s="122"/>
      <c r="L443" s="122"/>
      <c r="M443" s="122"/>
      <c r="N443" s="122"/>
      <c r="O443" s="122"/>
      <c r="P443" s="122"/>
      <c r="Q443" s="122"/>
    </row>
    <row r="444" spans="1:17" s="189" customFormat="1" x14ac:dyDescent="0.2">
      <c r="A444" s="71"/>
      <c r="B444" s="71"/>
      <c r="C444" s="71"/>
      <c r="D444" s="71"/>
      <c r="E444" s="71"/>
      <c r="F444" s="71"/>
      <c r="G444" s="71"/>
      <c r="H444" s="71"/>
      <c r="I444" s="71"/>
      <c r="J444" s="123"/>
      <c r="K444" s="122"/>
      <c r="L444" s="122"/>
      <c r="M444" s="122"/>
      <c r="N444" s="122"/>
      <c r="O444" s="122"/>
      <c r="P444" s="122"/>
      <c r="Q444" s="122"/>
    </row>
    <row r="445" spans="1:17" s="189" customFormat="1" x14ac:dyDescent="0.2">
      <c r="A445" s="71"/>
      <c r="B445" s="71"/>
      <c r="C445" s="71"/>
      <c r="D445" s="71"/>
      <c r="E445" s="71"/>
      <c r="F445" s="71"/>
      <c r="G445" s="71"/>
      <c r="H445" s="71"/>
      <c r="I445" s="71"/>
      <c r="J445" s="123"/>
      <c r="K445" s="122"/>
      <c r="L445" s="122"/>
      <c r="M445" s="122"/>
      <c r="N445" s="122"/>
      <c r="O445" s="122"/>
      <c r="P445" s="122"/>
      <c r="Q445" s="122"/>
    </row>
    <row r="446" spans="1:17" s="189" customFormat="1" x14ac:dyDescent="0.2">
      <c r="A446" s="71"/>
      <c r="B446" s="71"/>
      <c r="C446" s="71"/>
      <c r="D446" s="71"/>
      <c r="E446" s="71"/>
      <c r="F446" s="71"/>
      <c r="G446" s="71"/>
      <c r="H446" s="71"/>
      <c r="I446" s="71"/>
      <c r="J446" s="123"/>
      <c r="K446" s="122"/>
      <c r="L446" s="122"/>
      <c r="M446" s="122"/>
      <c r="N446" s="122"/>
      <c r="O446" s="122"/>
      <c r="P446" s="122"/>
      <c r="Q446" s="122"/>
    </row>
    <row r="447" spans="1:17" s="189" customFormat="1" x14ac:dyDescent="0.2">
      <c r="A447" s="71"/>
      <c r="B447" s="71"/>
      <c r="C447" s="71"/>
      <c r="D447" s="71"/>
      <c r="E447" s="71"/>
      <c r="F447" s="71"/>
      <c r="G447" s="71"/>
      <c r="H447" s="71"/>
      <c r="I447" s="71"/>
      <c r="J447" s="123"/>
      <c r="K447" s="122"/>
      <c r="L447" s="122"/>
      <c r="M447" s="122"/>
      <c r="N447" s="122"/>
      <c r="O447" s="122"/>
      <c r="P447" s="122"/>
      <c r="Q447" s="122"/>
    </row>
    <row r="448" spans="1:17" s="189" customFormat="1" x14ac:dyDescent="0.2">
      <c r="A448" s="71"/>
      <c r="B448" s="71"/>
      <c r="C448" s="71"/>
      <c r="D448" s="71"/>
      <c r="E448" s="71"/>
      <c r="F448" s="71"/>
      <c r="G448" s="71"/>
      <c r="H448" s="71"/>
      <c r="I448" s="71"/>
      <c r="J448" s="123"/>
      <c r="K448" s="122"/>
      <c r="L448" s="122"/>
      <c r="M448" s="122"/>
      <c r="N448" s="122"/>
      <c r="O448" s="122"/>
      <c r="P448" s="122"/>
      <c r="Q448" s="122"/>
    </row>
    <row r="449" spans="1:17" s="189" customFormat="1" x14ac:dyDescent="0.2">
      <c r="A449" s="71"/>
      <c r="B449" s="71"/>
      <c r="C449" s="71"/>
      <c r="D449" s="71"/>
      <c r="E449" s="71"/>
      <c r="F449" s="71"/>
      <c r="G449" s="71"/>
      <c r="H449" s="71"/>
      <c r="I449" s="71"/>
      <c r="J449" s="123"/>
      <c r="K449" s="122"/>
      <c r="L449" s="122"/>
      <c r="M449" s="122"/>
      <c r="N449" s="122"/>
      <c r="O449" s="122"/>
      <c r="P449" s="122"/>
      <c r="Q449" s="122"/>
    </row>
    <row r="450" spans="1:17" s="189" customFormat="1" x14ac:dyDescent="0.2">
      <c r="A450" s="71"/>
      <c r="B450" s="71"/>
      <c r="C450" s="71"/>
      <c r="D450" s="71"/>
      <c r="E450" s="71"/>
      <c r="F450" s="71"/>
      <c r="G450" s="71"/>
      <c r="H450" s="71"/>
      <c r="I450" s="71"/>
      <c r="J450" s="123"/>
      <c r="K450" s="122"/>
      <c r="L450" s="122"/>
      <c r="M450" s="122"/>
      <c r="N450" s="122"/>
      <c r="O450" s="122"/>
      <c r="P450" s="122"/>
      <c r="Q450" s="122"/>
    </row>
    <row r="451" spans="1:17" s="189" customFormat="1" x14ac:dyDescent="0.2">
      <c r="A451" s="71"/>
      <c r="B451" s="71"/>
      <c r="C451" s="71"/>
      <c r="D451" s="71"/>
      <c r="E451" s="71"/>
      <c r="F451" s="71"/>
      <c r="G451" s="71"/>
      <c r="H451" s="71"/>
      <c r="I451" s="71"/>
      <c r="J451" s="123"/>
      <c r="K451" s="122"/>
      <c r="L451" s="122"/>
      <c r="M451" s="122"/>
      <c r="N451" s="122"/>
      <c r="O451" s="122"/>
      <c r="P451" s="122"/>
      <c r="Q451" s="122"/>
    </row>
    <row r="452" spans="1:17" s="189" customFormat="1" x14ac:dyDescent="0.2">
      <c r="A452" s="71"/>
      <c r="B452" s="71"/>
      <c r="C452" s="71"/>
      <c r="D452" s="71"/>
      <c r="E452" s="71"/>
      <c r="F452" s="71"/>
      <c r="G452" s="71"/>
      <c r="H452" s="71"/>
      <c r="I452" s="71"/>
      <c r="J452" s="123"/>
      <c r="K452" s="122"/>
      <c r="L452" s="122"/>
      <c r="M452" s="122"/>
      <c r="N452" s="122"/>
      <c r="O452" s="122"/>
      <c r="P452" s="122"/>
      <c r="Q452" s="122"/>
    </row>
    <row r="453" spans="1:17" s="189" customFormat="1" x14ac:dyDescent="0.2">
      <c r="A453" s="71"/>
      <c r="B453" s="71"/>
      <c r="C453" s="71"/>
      <c r="D453" s="71"/>
      <c r="E453" s="71"/>
      <c r="F453" s="71"/>
      <c r="G453" s="71"/>
      <c r="H453" s="71"/>
      <c r="I453" s="71"/>
      <c r="J453" s="123"/>
      <c r="K453" s="122"/>
      <c r="L453" s="122"/>
      <c r="M453" s="122"/>
      <c r="N453" s="122"/>
      <c r="O453" s="122"/>
      <c r="P453" s="122"/>
      <c r="Q453" s="122"/>
    </row>
    <row r="454" spans="1:17" s="189" customFormat="1" x14ac:dyDescent="0.2">
      <c r="A454" s="71"/>
      <c r="B454" s="71"/>
      <c r="C454" s="71"/>
      <c r="D454" s="71"/>
      <c r="E454" s="71"/>
      <c r="F454" s="71"/>
      <c r="G454" s="71"/>
      <c r="H454" s="71"/>
      <c r="I454" s="71"/>
      <c r="J454" s="123"/>
      <c r="K454" s="122"/>
      <c r="L454" s="122"/>
      <c r="M454" s="122"/>
      <c r="N454" s="122"/>
      <c r="O454" s="122"/>
      <c r="P454" s="122"/>
      <c r="Q454" s="122"/>
    </row>
    <row r="455" spans="1:17" s="189" customFormat="1" x14ac:dyDescent="0.2">
      <c r="A455" s="71"/>
      <c r="B455" s="71"/>
      <c r="C455" s="71"/>
      <c r="D455" s="71"/>
      <c r="E455" s="71"/>
      <c r="F455" s="71"/>
      <c r="G455" s="71"/>
      <c r="H455" s="71"/>
      <c r="I455" s="71"/>
      <c r="J455" s="123"/>
      <c r="K455" s="122"/>
      <c r="L455" s="122"/>
      <c r="M455" s="122"/>
      <c r="N455" s="122"/>
      <c r="O455" s="122"/>
      <c r="P455" s="122"/>
      <c r="Q455" s="122"/>
    </row>
    <row r="456" spans="1:17" s="189" customFormat="1" x14ac:dyDescent="0.2">
      <c r="A456" s="71"/>
      <c r="B456" s="71"/>
      <c r="C456" s="71"/>
      <c r="D456" s="71"/>
      <c r="E456" s="71"/>
      <c r="F456" s="71"/>
      <c r="G456" s="71"/>
      <c r="H456" s="71"/>
      <c r="I456" s="71"/>
      <c r="J456" s="123"/>
      <c r="K456" s="122"/>
      <c r="L456" s="122"/>
      <c r="M456" s="122"/>
      <c r="N456" s="122"/>
      <c r="O456" s="122"/>
      <c r="P456" s="122"/>
      <c r="Q456" s="122"/>
    </row>
    <row r="457" spans="1:17" s="189" customFormat="1" x14ac:dyDescent="0.2">
      <c r="A457" s="71"/>
      <c r="B457" s="71"/>
      <c r="C457" s="71"/>
      <c r="D457" s="71"/>
      <c r="E457" s="71"/>
      <c r="F457" s="71"/>
      <c r="G457" s="71"/>
      <c r="H457" s="71"/>
      <c r="I457" s="71"/>
      <c r="J457" s="123"/>
      <c r="K457" s="122"/>
      <c r="L457" s="122"/>
      <c r="M457" s="122"/>
      <c r="N457" s="122"/>
      <c r="O457" s="122"/>
      <c r="P457" s="122"/>
      <c r="Q457" s="122"/>
    </row>
    <row r="458" spans="1:17" s="189" customFormat="1" x14ac:dyDescent="0.2">
      <c r="A458" s="71"/>
      <c r="B458" s="71"/>
      <c r="C458" s="71"/>
      <c r="D458" s="71"/>
      <c r="E458" s="71"/>
      <c r="F458" s="71"/>
      <c r="G458" s="71"/>
      <c r="H458" s="71"/>
      <c r="I458" s="71"/>
      <c r="J458" s="123"/>
      <c r="K458" s="122"/>
      <c r="L458" s="122"/>
      <c r="M458" s="122"/>
      <c r="N458" s="122"/>
      <c r="O458" s="122"/>
      <c r="P458" s="122"/>
      <c r="Q458" s="122"/>
    </row>
    <row r="459" spans="1:17" s="189" customFormat="1" x14ac:dyDescent="0.2">
      <c r="A459" s="71"/>
      <c r="B459" s="71"/>
      <c r="C459" s="71"/>
      <c r="D459" s="71"/>
      <c r="E459" s="71"/>
      <c r="F459" s="71"/>
      <c r="G459" s="71"/>
      <c r="H459" s="71"/>
      <c r="I459" s="71"/>
      <c r="J459" s="123"/>
      <c r="K459" s="122"/>
      <c r="L459" s="122"/>
      <c r="M459" s="122"/>
      <c r="N459" s="122"/>
      <c r="O459" s="122"/>
      <c r="P459" s="122"/>
      <c r="Q459" s="122"/>
    </row>
    <row r="460" spans="1:17" s="189" customFormat="1" x14ac:dyDescent="0.2">
      <c r="A460" s="71"/>
      <c r="B460" s="71"/>
      <c r="C460" s="71"/>
      <c r="D460" s="71"/>
      <c r="E460" s="71"/>
      <c r="F460" s="71"/>
      <c r="G460" s="71"/>
      <c r="H460" s="71"/>
      <c r="I460" s="71"/>
      <c r="J460" s="123"/>
      <c r="K460" s="122"/>
      <c r="L460" s="122"/>
      <c r="M460" s="122"/>
      <c r="N460" s="122"/>
      <c r="O460" s="122"/>
      <c r="P460" s="122"/>
      <c r="Q460" s="122"/>
    </row>
    <row r="461" spans="1:17" s="189" customFormat="1" x14ac:dyDescent="0.2">
      <c r="A461" s="71"/>
      <c r="B461" s="71"/>
      <c r="C461" s="71"/>
      <c r="D461" s="71"/>
      <c r="E461" s="71"/>
      <c r="F461" s="71"/>
      <c r="G461" s="71"/>
      <c r="H461" s="71"/>
      <c r="I461" s="71"/>
      <c r="J461" s="123"/>
      <c r="K461" s="122"/>
      <c r="L461" s="122"/>
      <c r="M461" s="122"/>
      <c r="N461" s="122"/>
      <c r="O461" s="122"/>
      <c r="P461" s="122"/>
      <c r="Q461" s="122"/>
    </row>
    <row r="462" spans="1:17" s="189" customFormat="1" x14ac:dyDescent="0.2">
      <c r="A462" s="71"/>
      <c r="B462" s="71"/>
      <c r="C462" s="71"/>
      <c r="D462" s="71"/>
      <c r="E462" s="71"/>
      <c r="F462" s="71"/>
      <c r="G462" s="71"/>
      <c r="H462" s="71"/>
      <c r="I462" s="71"/>
      <c r="J462" s="123"/>
      <c r="K462" s="122"/>
      <c r="L462" s="122"/>
      <c r="M462" s="122"/>
      <c r="N462" s="122"/>
      <c r="O462" s="122"/>
      <c r="P462" s="122"/>
      <c r="Q462" s="122"/>
    </row>
    <row r="463" spans="1:17" s="189" customFormat="1" x14ac:dyDescent="0.2">
      <c r="A463" s="71"/>
      <c r="B463" s="71"/>
      <c r="C463" s="71"/>
      <c r="D463" s="71"/>
      <c r="E463" s="71"/>
      <c r="F463" s="71"/>
      <c r="G463" s="71"/>
      <c r="H463" s="71"/>
      <c r="I463" s="71"/>
      <c r="J463" s="123"/>
      <c r="K463" s="122"/>
      <c r="L463" s="122"/>
      <c r="M463" s="122"/>
      <c r="N463" s="122"/>
      <c r="O463" s="122"/>
      <c r="P463" s="122"/>
      <c r="Q463" s="122"/>
    </row>
    <row r="464" spans="1:17" s="189" customFormat="1" x14ac:dyDescent="0.2">
      <c r="A464" s="71"/>
      <c r="B464" s="71"/>
      <c r="C464" s="71"/>
      <c r="D464" s="71"/>
      <c r="E464" s="71"/>
      <c r="F464" s="71"/>
      <c r="G464" s="71"/>
      <c r="H464" s="71"/>
      <c r="I464" s="71"/>
      <c r="J464" s="123"/>
      <c r="K464" s="122"/>
      <c r="L464" s="122"/>
      <c r="M464" s="122"/>
      <c r="N464" s="122"/>
      <c r="O464" s="122"/>
      <c r="P464" s="122"/>
      <c r="Q464" s="122"/>
    </row>
    <row r="465" spans="1:17" s="189" customFormat="1" x14ac:dyDescent="0.2">
      <c r="A465" s="71"/>
      <c r="B465" s="71"/>
      <c r="C465" s="71"/>
      <c r="D465" s="71"/>
      <c r="E465" s="71"/>
      <c r="F465" s="71"/>
      <c r="G465" s="71"/>
      <c r="H465" s="71"/>
      <c r="I465" s="71"/>
      <c r="J465" s="123"/>
      <c r="K465" s="122"/>
      <c r="L465" s="122"/>
      <c r="M465" s="122"/>
      <c r="N465" s="122"/>
      <c r="O465" s="122"/>
      <c r="P465" s="122"/>
      <c r="Q465" s="122"/>
    </row>
    <row r="466" spans="1:17" s="189" customFormat="1" x14ac:dyDescent="0.2">
      <c r="A466" s="71"/>
      <c r="B466" s="71"/>
      <c r="C466" s="71"/>
      <c r="D466" s="71"/>
      <c r="E466" s="71"/>
      <c r="F466" s="71"/>
      <c r="G466" s="71"/>
      <c r="H466" s="71"/>
      <c r="I466" s="71"/>
      <c r="J466" s="123"/>
      <c r="K466" s="122"/>
      <c r="L466" s="122"/>
      <c r="M466" s="122"/>
      <c r="N466" s="122"/>
      <c r="O466" s="122"/>
      <c r="P466" s="122"/>
      <c r="Q466" s="122"/>
    </row>
    <row r="467" spans="1:17" s="189" customFormat="1" x14ac:dyDescent="0.2">
      <c r="A467" s="71"/>
      <c r="B467" s="71"/>
      <c r="C467" s="71"/>
      <c r="D467" s="71"/>
      <c r="E467" s="71"/>
      <c r="F467" s="71"/>
      <c r="G467" s="71"/>
      <c r="H467" s="71"/>
      <c r="I467" s="71"/>
      <c r="J467" s="123"/>
      <c r="K467" s="122"/>
      <c r="L467" s="122"/>
      <c r="M467" s="122"/>
      <c r="N467" s="122"/>
      <c r="O467" s="122"/>
      <c r="P467" s="122"/>
      <c r="Q467" s="122"/>
    </row>
    <row r="468" spans="1:17" s="189" customFormat="1" x14ac:dyDescent="0.2">
      <c r="A468" s="71"/>
      <c r="B468" s="71"/>
      <c r="C468" s="71"/>
      <c r="D468" s="71"/>
      <c r="E468" s="71"/>
      <c r="F468" s="71"/>
      <c r="G468" s="71"/>
      <c r="H468" s="71"/>
      <c r="I468" s="71"/>
      <c r="J468" s="123"/>
      <c r="K468" s="122"/>
      <c r="L468" s="122"/>
      <c r="M468" s="122"/>
      <c r="N468" s="122"/>
      <c r="O468" s="122"/>
      <c r="P468" s="122"/>
      <c r="Q468" s="122"/>
    </row>
    <row r="469" spans="1:17" s="189" customFormat="1" x14ac:dyDescent="0.2">
      <c r="A469" s="71"/>
      <c r="B469" s="71"/>
      <c r="C469" s="71"/>
      <c r="D469" s="71"/>
      <c r="E469" s="71"/>
      <c r="F469" s="71"/>
      <c r="G469" s="71"/>
      <c r="H469" s="71"/>
      <c r="I469" s="71"/>
      <c r="J469" s="123"/>
      <c r="K469" s="122"/>
      <c r="L469" s="122"/>
      <c r="M469" s="122"/>
      <c r="N469" s="122"/>
      <c r="O469" s="122"/>
      <c r="P469" s="122"/>
      <c r="Q469" s="122"/>
    </row>
    <row r="470" spans="1:17" s="189" customFormat="1" x14ac:dyDescent="0.2">
      <c r="A470" s="71"/>
      <c r="B470" s="71"/>
      <c r="C470" s="71"/>
      <c r="D470" s="71"/>
      <c r="E470" s="71"/>
      <c r="F470" s="71"/>
      <c r="G470" s="71"/>
      <c r="H470" s="71"/>
      <c r="I470" s="71"/>
      <c r="J470" s="123"/>
      <c r="K470" s="122"/>
      <c r="L470" s="122"/>
      <c r="M470" s="122"/>
      <c r="N470" s="122"/>
      <c r="O470" s="122"/>
      <c r="P470" s="122"/>
      <c r="Q470" s="122"/>
    </row>
    <row r="471" spans="1:17" s="189" customFormat="1" x14ac:dyDescent="0.2">
      <c r="A471" s="71"/>
      <c r="B471" s="71"/>
      <c r="C471" s="71"/>
      <c r="D471" s="71"/>
      <c r="E471" s="71"/>
      <c r="F471" s="71"/>
      <c r="G471" s="71"/>
      <c r="H471" s="71"/>
      <c r="I471" s="71"/>
      <c r="J471" s="123"/>
      <c r="K471" s="122"/>
      <c r="L471" s="122"/>
      <c r="M471" s="122"/>
      <c r="N471" s="122"/>
      <c r="O471" s="122"/>
      <c r="P471" s="122"/>
      <c r="Q471" s="122"/>
    </row>
    <row r="472" spans="1:17" s="189" customFormat="1" x14ac:dyDescent="0.2">
      <c r="A472" s="71"/>
      <c r="B472" s="71"/>
      <c r="C472" s="71"/>
      <c r="D472" s="71"/>
      <c r="E472" s="71"/>
      <c r="F472" s="71"/>
      <c r="G472" s="71"/>
      <c r="H472" s="71"/>
      <c r="I472" s="71"/>
      <c r="J472" s="123"/>
      <c r="K472" s="122"/>
      <c r="L472" s="122"/>
      <c r="M472" s="122"/>
      <c r="N472" s="122"/>
      <c r="O472" s="122"/>
      <c r="P472" s="122"/>
      <c r="Q472" s="122"/>
    </row>
    <row r="473" spans="1:17" s="189" customFormat="1" x14ac:dyDescent="0.2">
      <c r="A473" s="71"/>
      <c r="B473" s="71"/>
      <c r="C473" s="71"/>
      <c r="D473" s="71"/>
      <c r="E473" s="71"/>
      <c r="F473" s="71"/>
      <c r="G473" s="71"/>
      <c r="H473" s="71"/>
      <c r="I473" s="71"/>
      <c r="J473" s="123"/>
      <c r="K473" s="122"/>
      <c r="L473" s="122"/>
      <c r="M473" s="122"/>
      <c r="N473" s="122"/>
      <c r="O473" s="122"/>
      <c r="P473" s="122"/>
      <c r="Q473" s="122"/>
    </row>
    <row r="474" spans="1:17" s="189" customFormat="1" x14ac:dyDescent="0.2">
      <c r="A474" s="71"/>
      <c r="B474" s="71"/>
      <c r="C474" s="71"/>
      <c r="D474" s="71"/>
      <c r="E474" s="71"/>
      <c r="F474" s="71"/>
      <c r="G474" s="71"/>
      <c r="H474" s="71"/>
      <c r="I474" s="71"/>
      <c r="J474" s="123"/>
      <c r="K474" s="122"/>
      <c r="L474" s="122"/>
      <c r="M474" s="122"/>
      <c r="N474" s="122"/>
      <c r="O474" s="122"/>
      <c r="P474" s="122"/>
      <c r="Q474" s="122"/>
    </row>
    <row r="475" spans="1:17" s="189" customFormat="1" x14ac:dyDescent="0.2">
      <c r="A475" s="71"/>
      <c r="B475" s="71"/>
      <c r="C475" s="71"/>
      <c r="D475" s="71"/>
      <c r="E475" s="71"/>
      <c r="F475" s="71"/>
      <c r="G475" s="71"/>
      <c r="H475" s="71"/>
      <c r="I475" s="71"/>
      <c r="J475" s="123"/>
      <c r="K475" s="122"/>
      <c r="L475" s="122"/>
      <c r="M475" s="122"/>
      <c r="N475" s="122"/>
      <c r="O475" s="122"/>
      <c r="P475" s="122"/>
      <c r="Q475" s="122"/>
    </row>
    <row r="476" spans="1:17" s="189" customFormat="1" x14ac:dyDescent="0.2">
      <c r="A476" s="71"/>
      <c r="B476" s="71"/>
      <c r="C476" s="71"/>
      <c r="D476" s="71"/>
      <c r="E476" s="71"/>
      <c r="F476" s="71"/>
      <c r="G476" s="71"/>
      <c r="H476" s="71"/>
      <c r="I476" s="71"/>
      <c r="J476" s="123"/>
      <c r="K476" s="122"/>
      <c r="L476" s="122"/>
      <c r="M476" s="122"/>
      <c r="N476" s="122"/>
      <c r="O476" s="122"/>
      <c r="P476" s="122"/>
      <c r="Q476" s="122"/>
    </row>
    <row r="477" spans="1:17" s="189" customFormat="1" x14ac:dyDescent="0.2">
      <c r="A477" s="71"/>
      <c r="B477" s="71"/>
      <c r="C477" s="71"/>
      <c r="D477" s="71"/>
      <c r="E477" s="71"/>
      <c r="F477" s="71"/>
      <c r="G477" s="71"/>
      <c r="H477" s="71"/>
      <c r="I477" s="71"/>
      <c r="J477" s="123"/>
      <c r="K477" s="122"/>
      <c r="L477" s="122"/>
      <c r="M477" s="122"/>
      <c r="N477" s="122"/>
      <c r="O477" s="122"/>
      <c r="P477" s="122"/>
      <c r="Q477" s="122"/>
    </row>
    <row r="478" spans="1:17" s="189" customFormat="1" x14ac:dyDescent="0.2">
      <c r="A478" s="71"/>
      <c r="B478" s="71"/>
      <c r="C478" s="71"/>
      <c r="D478" s="71"/>
      <c r="E478" s="71"/>
      <c r="F478" s="71"/>
      <c r="G478" s="71"/>
      <c r="H478" s="71"/>
      <c r="I478" s="71"/>
      <c r="J478" s="123"/>
      <c r="K478" s="122"/>
      <c r="L478" s="122"/>
      <c r="M478" s="122"/>
      <c r="N478" s="122"/>
      <c r="O478" s="122"/>
      <c r="P478" s="122"/>
      <c r="Q478" s="122"/>
    </row>
    <row r="479" spans="1:17" s="189" customFormat="1" x14ac:dyDescent="0.2">
      <c r="A479" s="71"/>
      <c r="B479" s="71"/>
      <c r="C479" s="71"/>
      <c r="D479" s="71"/>
      <c r="E479" s="71"/>
      <c r="F479" s="71"/>
      <c r="G479" s="71"/>
      <c r="H479" s="71"/>
      <c r="I479" s="71"/>
      <c r="J479" s="123"/>
      <c r="K479" s="122"/>
      <c r="L479" s="122"/>
      <c r="M479" s="122"/>
      <c r="N479" s="122"/>
      <c r="O479" s="122"/>
      <c r="P479" s="122"/>
      <c r="Q479" s="122"/>
    </row>
    <row r="480" spans="1:17" s="189" customFormat="1" x14ac:dyDescent="0.2">
      <c r="A480" s="71"/>
      <c r="B480" s="71"/>
      <c r="C480" s="71"/>
      <c r="D480" s="71"/>
      <c r="E480" s="71"/>
      <c r="F480" s="71"/>
      <c r="G480" s="71"/>
      <c r="H480" s="71"/>
      <c r="I480" s="71"/>
      <c r="J480" s="123"/>
      <c r="K480" s="122"/>
      <c r="L480" s="122"/>
      <c r="M480" s="122"/>
      <c r="N480" s="122"/>
      <c r="O480" s="122"/>
      <c r="P480" s="122"/>
      <c r="Q480" s="122"/>
    </row>
    <row r="481" spans="1:17" s="189" customFormat="1" x14ac:dyDescent="0.2">
      <c r="A481" s="71"/>
      <c r="B481" s="71"/>
      <c r="C481" s="71"/>
      <c r="D481" s="71"/>
      <c r="E481" s="71"/>
      <c r="F481" s="71"/>
      <c r="G481" s="71"/>
      <c r="H481" s="71"/>
      <c r="I481" s="71"/>
      <c r="J481" s="123"/>
      <c r="K481" s="122"/>
      <c r="L481" s="122"/>
      <c r="M481" s="122"/>
      <c r="N481" s="122"/>
      <c r="O481" s="122"/>
      <c r="P481" s="122"/>
      <c r="Q481" s="122"/>
    </row>
    <row r="482" spans="1:17" s="189" customFormat="1" x14ac:dyDescent="0.2">
      <c r="A482" s="71"/>
      <c r="B482" s="71"/>
      <c r="C482" s="71"/>
      <c r="D482" s="71"/>
      <c r="E482" s="71"/>
      <c r="F482" s="71"/>
      <c r="G482" s="71"/>
      <c r="H482" s="71"/>
      <c r="I482" s="71"/>
      <c r="J482" s="123"/>
      <c r="K482" s="122"/>
      <c r="L482" s="122"/>
      <c r="M482" s="122"/>
      <c r="N482" s="122"/>
      <c r="O482" s="122"/>
      <c r="P482" s="122"/>
      <c r="Q482" s="122"/>
    </row>
    <row r="483" spans="1:17" s="189" customFormat="1" x14ac:dyDescent="0.2">
      <c r="A483" s="71"/>
      <c r="B483" s="71"/>
      <c r="C483" s="71"/>
      <c r="D483" s="71"/>
      <c r="E483" s="71"/>
      <c r="F483" s="71"/>
      <c r="G483" s="71"/>
      <c r="H483" s="71"/>
      <c r="I483" s="71"/>
      <c r="J483" s="123"/>
      <c r="K483" s="122"/>
      <c r="L483" s="122"/>
      <c r="M483" s="122"/>
      <c r="N483" s="122"/>
      <c r="O483" s="122"/>
      <c r="P483" s="122"/>
      <c r="Q483" s="122"/>
    </row>
    <row r="484" spans="1:17" s="189" customFormat="1" x14ac:dyDescent="0.2">
      <c r="A484" s="71"/>
      <c r="B484" s="71"/>
      <c r="C484" s="71"/>
      <c r="D484" s="71"/>
      <c r="E484" s="71"/>
      <c r="F484" s="71"/>
      <c r="G484" s="71"/>
      <c r="H484" s="71"/>
      <c r="I484" s="71"/>
      <c r="J484" s="123"/>
      <c r="K484" s="122"/>
      <c r="L484" s="122"/>
      <c r="M484" s="122"/>
      <c r="N484" s="122"/>
      <c r="O484" s="122"/>
      <c r="P484" s="122"/>
      <c r="Q484" s="122"/>
    </row>
    <row r="485" spans="1:17" s="189" customFormat="1" x14ac:dyDescent="0.2">
      <c r="A485" s="71"/>
      <c r="B485" s="71"/>
      <c r="C485" s="71"/>
      <c r="D485" s="71"/>
      <c r="E485" s="71"/>
      <c r="F485" s="71"/>
      <c r="G485" s="71"/>
      <c r="H485" s="71"/>
      <c r="I485" s="71"/>
      <c r="J485" s="123"/>
      <c r="K485" s="122"/>
      <c r="L485" s="122"/>
      <c r="M485" s="122"/>
      <c r="N485" s="122"/>
      <c r="O485" s="122"/>
      <c r="P485" s="122"/>
      <c r="Q485" s="122"/>
    </row>
    <row r="486" spans="1:17" s="189" customFormat="1" x14ac:dyDescent="0.2">
      <c r="A486" s="71"/>
      <c r="B486" s="71"/>
      <c r="C486" s="71"/>
      <c r="D486" s="71"/>
      <c r="E486" s="71"/>
      <c r="F486" s="71"/>
      <c r="G486" s="71"/>
      <c r="H486" s="71"/>
      <c r="I486" s="71"/>
      <c r="J486" s="123"/>
      <c r="K486" s="122"/>
      <c r="L486" s="122"/>
      <c r="M486" s="122"/>
      <c r="N486" s="122"/>
      <c r="O486" s="122"/>
      <c r="P486" s="122"/>
      <c r="Q486" s="122"/>
    </row>
    <row r="487" spans="1:17" s="189" customFormat="1" x14ac:dyDescent="0.2">
      <c r="A487" s="71"/>
      <c r="B487" s="71"/>
      <c r="C487" s="71"/>
      <c r="D487" s="71"/>
      <c r="E487" s="71"/>
      <c r="F487" s="71"/>
      <c r="G487" s="71"/>
      <c r="H487" s="71"/>
      <c r="I487" s="71"/>
      <c r="J487" s="123"/>
      <c r="K487" s="122"/>
      <c r="L487" s="122"/>
      <c r="M487" s="122"/>
      <c r="N487" s="122"/>
      <c r="O487" s="122"/>
      <c r="P487" s="122"/>
      <c r="Q487" s="122"/>
    </row>
    <row r="488" spans="1:17" s="189" customFormat="1" x14ac:dyDescent="0.2">
      <c r="A488" s="71"/>
      <c r="B488" s="71"/>
      <c r="C488" s="71"/>
      <c r="D488" s="71"/>
      <c r="E488" s="71"/>
      <c r="F488" s="71"/>
      <c r="G488" s="71"/>
      <c r="H488" s="71"/>
      <c r="I488" s="71"/>
      <c r="J488" s="123"/>
      <c r="K488" s="122"/>
      <c r="L488" s="122"/>
      <c r="M488" s="122"/>
      <c r="N488" s="122"/>
      <c r="O488" s="122"/>
      <c r="P488" s="122"/>
      <c r="Q488" s="122"/>
    </row>
    <row r="489" spans="1:17" s="189" customFormat="1" x14ac:dyDescent="0.2">
      <c r="A489" s="71"/>
      <c r="B489" s="71"/>
      <c r="C489" s="71"/>
      <c r="D489" s="71"/>
      <c r="E489" s="71"/>
      <c r="F489" s="71"/>
      <c r="G489" s="71"/>
      <c r="H489" s="71"/>
      <c r="I489" s="71"/>
      <c r="J489" s="123"/>
      <c r="K489" s="122"/>
      <c r="L489" s="122"/>
      <c r="M489" s="122"/>
      <c r="N489" s="122"/>
      <c r="O489" s="122"/>
      <c r="P489" s="122"/>
      <c r="Q489" s="122"/>
    </row>
    <row r="490" spans="1:17" s="189" customFormat="1" x14ac:dyDescent="0.2">
      <c r="A490" s="71"/>
      <c r="B490" s="71"/>
      <c r="C490" s="71"/>
      <c r="D490" s="71"/>
      <c r="E490" s="71"/>
      <c r="F490" s="71"/>
      <c r="G490" s="71"/>
      <c r="H490" s="71"/>
      <c r="I490" s="71"/>
      <c r="J490" s="123"/>
      <c r="K490" s="122"/>
      <c r="L490" s="122"/>
      <c r="M490" s="122"/>
      <c r="N490" s="122"/>
      <c r="O490" s="122"/>
      <c r="P490" s="122"/>
      <c r="Q490" s="122"/>
    </row>
    <row r="491" spans="1:17" s="189" customFormat="1" x14ac:dyDescent="0.2">
      <c r="A491" s="71"/>
      <c r="B491" s="71"/>
      <c r="C491" s="71"/>
      <c r="D491" s="71"/>
      <c r="E491" s="71"/>
      <c r="F491" s="71"/>
      <c r="G491" s="71"/>
      <c r="H491" s="71"/>
      <c r="I491" s="71"/>
      <c r="J491" s="123"/>
      <c r="K491" s="122"/>
      <c r="L491" s="122"/>
      <c r="M491" s="122"/>
      <c r="N491" s="122"/>
      <c r="O491" s="122"/>
      <c r="P491" s="122"/>
      <c r="Q491" s="122"/>
    </row>
    <row r="492" spans="1:17" s="189" customFormat="1" x14ac:dyDescent="0.2">
      <c r="A492" s="71"/>
      <c r="B492" s="71"/>
      <c r="C492" s="71"/>
      <c r="D492" s="71"/>
      <c r="E492" s="71"/>
      <c r="F492" s="71"/>
      <c r="G492" s="71"/>
      <c r="H492" s="71"/>
      <c r="I492" s="71"/>
      <c r="J492" s="123"/>
      <c r="K492" s="122"/>
      <c r="L492" s="122"/>
      <c r="M492" s="122"/>
      <c r="N492" s="122"/>
      <c r="O492" s="122"/>
      <c r="P492" s="122"/>
      <c r="Q492" s="122"/>
    </row>
    <row r="493" spans="1:17" s="189" customFormat="1" x14ac:dyDescent="0.2">
      <c r="A493" s="71"/>
      <c r="B493" s="71"/>
      <c r="C493" s="71"/>
      <c r="D493" s="71"/>
      <c r="E493" s="71"/>
      <c r="F493" s="71"/>
      <c r="G493" s="71"/>
      <c r="H493" s="71"/>
      <c r="I493" s="71"/>
      <c r="J493" s="123"/>
      <c r="K493" s="122"/>
      <c r="L493" s="122"/>
      <c r="M493" s="122"/>
      <c r="N493" s="122"/>
      <c r="O493" s="122"/>
      <c r="P493" s="122"/>
      <c r="Q493" s="122"/>
    </row>
    <row r="494" spans="1:17" s="189" customFormat="1" x14ac:dyDescent="0.2">
      <c r="A494" s="71"/>
      <c r="B494" s="71"/>
      <c r="C494" s="71"/>
      <c r="D494" s="71"/>
      <c r="E494" s="71"/>
      <c r="F494" s="71"/>
      <c r="G494" s="71"/>
      <c r="H494" s="71"/>
      <c r="I494" s="71"/>
      <c r="J494" s="123"/>
      <c r="K494" s="122"/>
      <c r="L494" s="122"/>
      <c r="M494" s="122"/>
      <c r="N494" s="122"/>
      <c r="O494" s="122"/>
      <c r="P494" s="122"/>
      <c r="Q494" s="122"/>
    </row>
    <row r="495" spans="1:17" s="189" customFormat="1" x14ac:dyDescent="0.2">
      <c r="A495" s="71"/>
      <c r="B495" s="71"/>
      <c r="C495" s="71"/>
      <c r="D495" s="71"/>
      <c r="E495" s="71"/>
      <c r="F495" s="71"/>
      <c r="G495" s="71"/>
      <c r="H495" s="71"/>
      <c r="I495" s="71"/>
      <c r="J495" s="123"/>
      <c r="K495" s="122"/>
      <c r="L495" s="122"/>
      <c r="M495" s="122"/>
      <c r="N495" s="122"/>
      <c r="O495" s="122"/>
      <c r="P495" s="122"/>
      <c r="Q495" s="122"/>
    </row>
    <row r="496" spans="1:17" s="189" customFormat="1" x14ac:dyDescent="0.2">
      <c r="A496" s="71"/>
      <c r="B496" s="71"/>
      <c r="C496" s="71"/>
      <c r="D496" s="71"/>
      <c r="E496" s="71"/>
      <c r="F496" s="71"/>
      <c r="G496" s="71"/>
      <c r="H496" s="71"/>
      <c r="I496" s="71"/>
      <c r="J496" s="123"/>
      <c r="K496" s="122"/>
      <c r="L496" s="122"/>
      <c r="M496" s="122"/>
      <c r="N496" s="122"/>
      <c r="O496" s="122"/>
      <c r="P496" s="122"/>
      <c r="Q496" s="122"/>
    </row>
    <row r="497" spans="1:17" s="189" customFormat="1" x14ac:dyDescent="0.2">
      <c r="A497" s="71"/>
      <c r="B497" s="71"/>
      <c r="C497" s="71"/>
      <c r="D497" s="71"/>
      <c r="E497" s="71"/>
      <c r="F497" s="71"/>
      <c r="G497" s="71"/>
      <c r="H497" s="71"/>
      <c r="I497" s="71"/>
      <c r="J497" s="123"/>
      <c r="K497" s="122"/>
      <c r="L497" s="122"/>
      <c r="M497" s="122"/>
      <c r="N497" s="122"/>
      <c r="O497" s="122"/>
      <c r="P497" s="122"/>
      <c r="Q497" s="122"/>
    </row>
    <row r="498" spans="1:17" s="189" customFormat="1" x14ac:dyDescent="0.2">
      <c r="A498" s="71"/>
      <c r="B498" s="71"/>
      <c r="C498" s="71"/>
      <c r="D498" s="71"/>
      <c r="E498" s="71"/>
      <c r="F498" s="71"/>
      <c r="G498" s="71"/>
      <c r="H498" s="71"/>
      <c r="I498" s="71"/>
      <c r="J498" s="123"/>
      <c r="K498" s="122"/>
      <c r="L498" s="122"/>
      <c r="M498" s="122"/>
      <c r="N498" s="122"/>
      <c r="O498" s="122"/>
      <c r="P498" s="122"/>
      <c r="Q498" s="122"/>
    </row>
    <row r="499" spans="1:17" s="189" customFormat="1" x14ac:dyDescent="0.2">
      <c r="A499" s="71"/>
      <c r="B499" s="71"/>
      <c r="C499" s="71"/>
      <c r="D499" s="71"/>
      <c r="E499" s="71"/>
      <c r="F499" s="71"/>
      <c r="G499" s="71"/>
      <c r="H499" s="71"/>
      <c r="I499" s="71"/>
      <c r="J499" s="123"/>
      <c r="K499" s="122"/>
      <c r="L499" s="122"/>
      <c r="M499" s="122"/>
      <c r="N499" s="122"/>
      <c r="O499" s="122"/>
      <c r="P499" s="122"/>
      <c r="Q499" s="122"/>
    </row>
    <row r="500" spans="1:17" s="189" customFormat="1" x14ac:dyDescent="0.2">
      <c r="A500" s="71"/>
      <c r="B500" s="71"/>
      <c r="C500" s="71"/>
      <c r="D500" s="71"/>
      <c r="E500" s="71"/>
      <c r="F500" s="71"/>
      <c r="G500" s="71"/>
      <c r="H500" s="71"/>
      <c r="I500" s="71"/>
      <c r="J500" s="123"/>
      <c r="K500" s="122"/>
      <c r="L500" s="122"/>
      <c r="M500" s="122"/>
      <c r="N500" s="122"/>
      <c r="O500" s="122"/>
      <c r="P500" s="122"/>
      <c r="Q500" s="122"/>
    </row>
    <row r="501" spans="1:17" s="189" customFormat="1" x14ac:dyDescent="0.2">
      <c r="A501" s="71"/>
      <c r="B501" s="71"/>
      <c r="C501" s="71"/>
      <c r="D501" s="71"/>
      <c r="E501" s="71"/>
      <c r="F501" s="71"/>
      <c r="G501" s="71"/>
      <c r="H501" s="71"/>
      <c r="I501" s="71"/>
      <c r="J501" s="123"/>
      <c r="K501" s="122"/>
      <c r="L501" s="122"/>
      <c r="M501" s="122"/>
      <c r="N501" s="122"/>
      <c r="O501" s="122"/>
      <c r="P501" s="122"/>
      <c r="Q501" s="122"/>
    </row>
    <row r="502" spans="1:17" s="189" customFormat="1" x14ac:dyDescent="0.2">
      <c r="A502" s="71"/>
      <c r="B502" s="71"/>
      <c r="C502" s="71"/>
      <c r="D502" s="71"/>
      <c r="E502" s="71"/>
      <c r="F502" s="71"/>
      <c r="G502" s="71"/>
      <c r="H502" s="71"/>
      <c r="I502" s="71"/>
      <c r="J502" s="123"/>
      <c r="K502" s="122"/>
      <c r="L502" s="122"/>
      <c r="M502" s="122"/>
      <c r="N502" s="122"/>
      <c r="O502" s="122"/>
      <c r="P502" s="122"/>
      <c r="Q502" s="122"/>
    </row>
    <row r="503" spans="1:17" s="189" customFormat="1" x14ac:dyDescent="0.2">
      <c r="A503" s="71"/>
      <c r="B503" s="71"/>
      <c r="C503" s="71"/>
      <c r="D503" s="71"/>
      <c r="E503" s="71"/>
      <c r="F503" s="71"/>
      <c r="G503" s="71"/>
      <c r="H503" s="71"/>
      <c r="I503" s="71"/>
      <c r="J503" s="123"/>
      <c r="K503" s="122"/>
      <c r="L503" s="122"/>
      <c r="M503" s="122"/>
      <c r="N503" s="122"/>
      <c r="O503" s="122"/>
      <c r="P503" s="122"/>
      <c r="Q503" s="122"/>
    </row>
    <row r="504" spans="1:17" s="189" customFormat="1" x14ac:dyDescent="0.2">
      <c r="A504" s="71"/>
      <c r="B504" s="71"/>
      <c r="C504" s="71"/>
      <c r="D504" s="71"/>
      <c r="E504" s="71"/>
      <c r="F504" s="71"/>
      <c r="G504" s="71"/>
      <c r="H504" s="71"/>
      <c r="I504" s="71"/>
      <c r="J504" s="123"/>
      <c r="K504" s="122"/>
      <c r="L504" s="122"/>
      <c r="M504" s="122"/>
      <c r="N504" s="122"/>
      <c r="O504" s="122"/>
      <c r="P504" s="122"/>
      <c r="Q504" s="122"/>
    </row>
    <row r="505" spans="1:17" s="189" customFormat="1" x14ac:dyDescent="0.2">
      <c r="A505" s="71"/>
      <c r="B505" s="71"/>
      <c r="C505" s="71"/>
      <c r="D505" s="71"/>
      <c r="E505" s="71"/>
      <c r="F505" s="71"/>
      <c r="G505" s="71"/>
      <c r="H505" s="71"/>
      <c r="I505" s="71"/>
      <c r="J505" s="123"/>
      <c r="K505" s="122"/>
      <c r="L505" s="122"/>
      <c r="M505" s="122"/>
      <c r="N505" s="122"/>
      <c r="O505" s="122"/>
      <c r="P505" s="122"/>
      <c r="Q505" s="122"/>
    </row>
    <row r="506" spans="1:17" s="189" customFormat="1" x14ac:dyDescent="0.2">
      <c r="A506" s="71"/>
      <c r="B506" s="71"/>
      <c r="C506" s="71"/>
      <c r="D506" s="71"/>
      <c r="E506" s="71"/>
      <c r="F506" s="71"/>
      <c r="G506" s="71"/>
      <c r="H506" s="71"/>
      <c r="I506" s="71"/>
      <c r="J506" s="123"/>
      <c r="K506" s="122"/>
      <c r="L506" s="122"/>
      <c r="M506" s="122"/>
      <c r="N506" s="122"/>
      <c r="O506" s="122"/>
      <c r="P506" s="122"/>
      <c r="Q506" s="122"/>
    </row>
    <row r="507" spans="1:17" s="189" customFormat="1" x14ac:dyDescent="0.2">
      <c r="A507" s="71"/>
      <c r="B507" s="71"/>
      <c r="C507" s="71"/>
      <c r="D507" s="71"/>
      <c r="E507" s="71"/>
      <c r="F507" s="71"/>
      <c r="G507" s="71"/>
      <c r="H507" s="71"/>
      <c r="I507" s="71"/>
      <c r="J507" s="123"/>
      <c r="K507" s="122"/>
      <c r="L507" s="122"/>
      <c r="M507" s="122"/>
      <c r="N507" s="122"/>
      <c r="O507" s="122"/>
      <c r="P507" s="122"/>
      <c r="Q507" s="122"/>
    </row>
    <row r="508" spans="1:17" s="189" customFormat="1" x14ac:dyDescent="0.2">
      <c r="A508" s="71"/>
      <c r="B508" s="71"/>
      <c r="C508" s="71"/>
      <c r="D508" s="71"/>
      <c r="E508" s="71"/>
      <c r="F508" s="71"/>
      <c r="G508" s="71"/>
      <c r="H508" s="71"/>
      <c r="I508" s="71"/>
      <c r="J508" s="123"/>
      <c r="K508" s="122"/>
      <c r="L508" s="122"/>
      <c r="M508" s="122"/>
      <c r="N508" s="122"/>
      <c r="O508" s="122"/>
      <c r="P508" s="122"/>
      <c r="Q508" s="122"/>
    </row>
    <row r="509" spans="1:17" s="189" customFormat="1" x14ac:dyDescent="0.2">
      <c r="A509" s="71"/>
      <c r="B509" s="71"/>
      <c r="C509" s="71"/>
      <c r="D509" s="71"/>
      <c r="E509" s="71"/>
      <c r="F509" s="71"/>
      <c r="G509" s="71"/>
      <c r="H509" s="71"/>
      <c r="I509" s="71"/>
      <c r="J509" s="123"/>
      <c r="K509" s="122"/>
      <c r="L509" s="122"/>
      <c r="M509" s="122"/>
      <c r="N509" s="122"/>
      <c r="O509" s="122"/>
      <c r="P509" s="122"/>
      <c r="Q509" s="122"/>
    </row>
    <row r="510" spans="1:17" s="189" customFormat="1" x14ac:dyDescent="0.2">
      <c r="A510" s="71"/>
      <c r="B510" s="71"/>
      <c r="C510" s="71"/>
      <c r="D510" s="71"/>
      <c r="E510" s="71"/>
      <c r="F510" s="71"/>
      <c r="G510" s="71"/>
      <c r="H510" s="71"/>
      <c r="I510" s="71"/>
      <c r="J510" s="123"/>
      <c r="K510" s="122"/>
      <c r="L510" s="122"/>
      <c r="M510" s="122"/>
      <c r="N510" s="122"/>
      <c r="O510" s="122"/>
      <c r="P510" s="122"/>
      <c r="Q510" s="122"/>
    </row>
    <row r="511" spans="1:17" s="189" customFormat="1" x14ac:dyDescent="0.2">
      <c r="A511" s="71"/>
      <c r="B511" s="71"/>
      <c r="C511" s="71"/>
      <c r="D511" s="71"/>
      <c r="E511" s="71"/>
      <c r="F511" s="71"/>
      <c r="G511" s="71"/>
      <c r="H511" s="71"/>
      <c r="I511" s="71"/>
      <c r="J511" s="123"/>
      <c r="K511" s="122"/>
      <c r="L511" s="122"/>
      <c r="M511" s="122"/>
      <c r="N511" s="122"/>
      <c r="O511" s="122"/>
      <c r="P511" s="122"/>
      <c r="Q511" s="122"/>
    </row>
    <row r="512" spans="1:17" s="189" customFormat="1" x14ac:dyDescent="0.2">
      <c r="A512" s="71"/>
      <c r="B512" s="71"/>
      <c r="C512" s="71"/>
      <c r="D512" s="71"/>
      <c r="E512" s="71"/>
      <c r="F512" s="71"/>
      <c r="G512" s="71"/>
      <c r="H512" s="71"/>
      <c r="I512" s="71"/>
      <c r="J512" s="123"/>
      <c r="K512" s="122"/>
      <c r="L512" s="122"/>
      <c r="M512" s="122"/>
      <c r="N512" s="122"/>
      <c r="O512" s="122"/>
      <c r="P512" s="122"/>
      <c r="Q512" s="122"/>
    </row>
    <row r="513" spans="1:17" s="189" customFormat="1" x14ac:dyDescent="0.2">
      <c r="A513" s="71"/>
      <c r="B513" s="71"/>
      <c r="C513" s="71"/>
      <c r="D513" s="71"/>
      <c r="E513" s="71"/>
      <c r="F513" s="71"/>
      <c r="G513" s="71"/>
      <c r="H513" s="71"/>
      <c r="I513" s="71"/>
      <c r="J513" s="123"/>
      <c r="K513" s="122"/>
      <c r="L513" s="122"/>
      <c r="M513" s="122"/>
      <c r="N513" s="122"/>
      <c r="O513" s="122"/>
      <c r="P513" s="122"/>
      <c r="Q513" s="122"/>
    </row>
    <row r="514" spans="1:17" s="189" customFormat="1" x14ac:dyDescent="0.2">
      <c r="A514" s="71"/>
      <c r="B514" s="71"/>
      <c r="C514" s="71"/>
      <c r="D514" s="71"/>
      <c r="E514" s="71"/>
      <c r="F514" s="71"/>
      <c r="G514" s="71"/>
      <c r="H514" s="71"/>
      <c r="I514" s="71"/>
      <c r="J514" s="123"/>
      <c r="K514" s="122"/>
      <c r="L514" s="122"/>
      <c r="M514" s="122"/>
      <c r="N514" s="122"/>
      <c r="O514" s="122"/>
      <c r="P514" s="122"/>
      <c r="Q514" s="122"/>
    </row>
    <row r="515" spans="1:17" s="189" customFormat="1" x14ac:dyDescent="0.2">
      <c r="A515" s="71"/>
      <c r="B515" s="71"/>
      <c r="C515" s="71"/>
      <c r="D515" s="71"/>
      <c r="E515" s="71"/>
      <c r="F515" s="71"/>
      <c r="G515" s="71"/>
      <c r="H515" s="71"/>
      <c r="I515" s="71"/>
      <c r="J515" s="123"/>
      <c r="K515" s="122"/>
      <c r="L515" s="122"/>
      <c r="M515" s="122"/>
      <c r="N515" s="122"/>
      <c r="O515" s="122"/>
      <c r="P515" s="122"/>
      <c r="Q515" s="122"/>
    </row>
    <row r="516" spans="1:17" s="189" customFormat="1" x14ac:dyDescent="0.2">
      <c r="A516" s="71"/>
      <c r="B516" s="71"/>
      <c r="C516" s="71"/>
      <c r="D516" s="71"/>
      <c r="E516" s="71"/>
      <c r="F516" s="71"/>
      <c r="G516" s="71"/>
      <c r="H516" s="71"/>
      <c r="I516" s="71"/>
      <c r="J516" s="123"/>
      <c r="K516" s="122"/>
      <c r="L516" s="122"/>
      <c r="M516" s="122"/>
      <c r="N516" s="122"/>
      <c r="O516" s="122"/>
      <c r="P516" s="122"/>
      <c r="Q516" s="122"/>
    </row>
    <row r="517" spans="1:17" s="189" customFormat="1" x14ac:dyDescent="0.2">
      <c r="A517" s="71"/>
      <c r="B517" s="71"/>
      <c r="C517" s="71"/>
      <c r="D517" s="71"/>
      <c r="E517" s="71"/>
      <c r="F517" s="71"/>
      <c r="G517" s="71"/>
      <c r="H517" s="71"/>
      <c r="I517" s="71"/>
      <c r="J517" s="123"/>
      <c r="K517" s="122"/>
      <c r="L517" s="122"/>
      <c r="M517" s="122"/>
      <c r="N517" s="122"/>
      <c r="O517" s="122"/>
      <c r="P517" s="122"/>
      <c r="Q517" s="122"/>
    </row>
    <row r="518" spans="1:17" s="189" customFormat="1" x14ac:dyDescent="0.2">
      <c r="A518" s="71"/>
      <c r="B518" s="71"/>
      <c r="C518" s="71"/>
      <c r="D518" s="71"/>
      <c r="E518" s="71"/>
      <c r="F518" s="71"/>
      <c r="G518" s="71"/>
      <c r="H518" s="71"/>
      <c r="I518" s="71"/>
      <c r="J518" s="123"/>
      <c r="K518" s="122"/>
      <c r="L518" s="122"/>
      <c r="M518" s="122"/>
      <c r="N518" s="122"/>
      <c r="O518" s="122"/>
      <c r="P518" s="122"/>
      <c r="Q518" s="122"/>
    </row>
    <row r="519" spans="1:17" s="189" customFormat="1" x14ac:dyDescent="0.2">
      <c r="A519" s="71"/>
      <c r="B519" s="71"/>
      <c r="C519" s="71"/>
      <c r="D519" s="71"/>
      <c r="E519" s="71"/>
      <c r="F519" s="71"/>
      <c r="G519" s="71"/>
      <c r="H519" s="71"/>
      <c r="I519" s="71"/>
      <c r="J519" s="123"/>
      <c r="K519" s="122"/>
      <c r="L519" s="122"/>
      <c r="M519" s="122"/>
      <c r="N519" s="122"/>
      <c r="O519" s="122"/>
      <c r="P519" s="122"/>
      <c r="Q519" s="122"/>
    </row>
    <row r="520" spans="1:17" s="189" customFormat="1" x14ac:dyDescent="0.2">
      <c r="A520" s="71"/>
      <c r="B520" s="71"/>
      <c r="C520" s="71"/>
      <c r="D520" s="71"/>
      <c r="E520" s="71"/>
      <c r="F520" s="71"/>
      <c r="G520" s="71"/>
      <c r="H520" s="71"/>
      <c r="I520" s="71"/>
      <c r="J520" s="123"/>
      <c r="K520" s="122"/>
      <c r="L520" s="122"/>
      <c r="M520" s="122"/>
      <c r="N520" s="122"/>
      <c r="O520" s="122"/>
      <c r="P520" s="122"/>
      <c r="Q520" s="122"/>
    </row>
    <row r="521" spans="1:17" s="189" customFormat="1" x14ac:dyDescent="0.2">
      <c r="A521" s="71"/>
      <c r="B521" s="71"/>
      <c r="C521" s="71"/>
      <c r="D521" s="71"/>
      <c r="E521" s="71"/>
      <c r="F521" s="71"/>
      <c r="G521" s="71"/>
      <c r="H521" s="71"/>
      <c r="I521" s="71"/>
      <c r="J521" s="123"/>
      <c r="K521" s="122"/>
      <c r="L521" s="122"/>
      <c r="M521" s="122"/>
      <c r="N521" s="122"/>
      <c r="O521" s="122"/>
      <c r="P521" s="122"/>
      <c r="Q521" s="122"/>
    </row>
    <row r="522" spans="1:17" s="189" customFormat="1" x14ac:dyDescent="0.2">
      <c r="A522" s="71"/>
      <c r="B522" s="71"/>
      <c r="C522" s="71"/>
      <c r="D522" s="71"/>
      <c r="E522" s="71"/>
      <c r="F522" s="71"/>
      <c r="G522" s="71"/>
      <c r="H522" s="71"/>
      <c r="I522" s="71"/>
      <c r="J522" s="123"/>
      <c r="K522" s="122"/>
      <c r="L522" s="122"/>
      <c r="M522" s="122"/>
      <c r="N522" s="122"/>
      <c r="O522" s="122"/>
      <c r="P522" s="122"/>
      <c r="Q522" s="122"/>
    </row>
    <row r="523" spans="1:17" s="189" customFormat="1" x14ac:dyDescent="0.2">
      <c r="A523" s="71"/>
      <c r="B523" s="71"/>
      <c r="C523" s="71"/>
      <c r="D523" s="71"/>
      <c r="E523" s="71"/>
      <c r="F523" s="71"/>
      <c r="G523" s="71"/>
      <c r="H523" s="71"/>
      <c r="I523" s="71"/>
      <c r="J523" s="123"/>
      <c r="K523" s="122"/>
      <c r="L523" s="122"/>
      <c r="M523" s="122"/>
      <c r="N523" s="122"/>
      <c r="O523" s="122"/>
      <c r="P523" s="122"/>
      <c r="Q523" s="122"/>
    </row>
    <row r="524" spans="1:17" s="189" customFormat="1" x14ac:dyDescent="0.2">
      <c r="A524" s="71"/>
      <c r="B524" s="71"/>
      <c r="C524" s="71"/>
      <c r="D524" s="71"/>
      <c r="E524" s="71"/>
      <c r="F524" s="71"/>
      <c r="G524" s="71"/>
      <c r="H524" s="71"/>
      <c r="I524" s="71"/>
      <c r="J524" s="123"/>
      <c r="K524" s="122"/>
      <c r="L524" s="122"/>
      <c r="M524" s="122"/>
      <c r="N524" s="122"/>
      <c r="O524" s="122"/>
      <c r="P524" s="122"/>
      <c r="Q524" s="122"/>
    </row>
    <row r="525" spans="1:17" s="189" customFormat="1" x14ac:dyDescent="0.2">
      <c r="A525" s="71"/>
      <c r="B525" s="71"/>
      <c r="C525" s="71"/>
      <c r="D525" s="71"/>
      <c r="E525" s="71"/>
      <c r="F525" s="71"/>
      <c r="G525" s="71"/>
      <c r="H525" s="71"/>
      <c r="I525" s="71"/>
      <c r="J525" s="123"/>
      <c r="K525" s="122"/>
      <c r="L525" s="122"/>
      <c r="M525" s="122"/>
      <c r="N525" s="122"/>
      <c r="O525" s="122"/>
      <c r="P525" s="122"/>
      <c r="Q525" s="122"/>
    </row>
    <row r="526" spans="1:17" s="189" customFormat="1" x14ac:dyDescent="0.2">
      <c r="A526" s="71"/>
      <c r="B526" s="71"/>
      <c r="C526" s="71"/>
      <c r="D526" s="71"/>
      <c r="E526" s="71"/>
      <c r="F526" s="71"/>
      <c r="G526" s="71"/>
      <c r="H526" s="71"/>
      <c r="I526" s="71"/>
      <c r="J526" s="123"/>
      <c r="K526" s="122"/>
      <c r="L526" s="122"/>
      <c r="M526" s="122"/>
      <c r="N526" s="122"/>
      <c r="O526" s="122"/>
      <c r="P526" s="122"/>
      <c r="Q526" s="122"/>
    </row>
    <row r="527" spans="1:17" s="189" customFormat="1" x14ac:dyDescent="0.2">
      <c r="A527" s="71"/>
      <c r="B527" s="71"/>
      <c r="C527" s="71"/>
      <c r="D527" s="71"/>
      <c r="E527" s="71"/>
      <c r="F527" s="71"/>
      <c r="G527" s="71"/>
      <c r="H527" s="71"/>
      <c r="I527" s="71"/>
      <c r="J527" s="123"/>
      <c r="K527" s="122"/>
      <c r="L527" s="122"/>
      <c r="M527" s="122"/>
      <c r="N527" s="122"/>
      <c r="O527" s="122"/>
      <c r="P527" s="122"/>
      <c r="Q527" s="122"/>
    </row>
    <row r="528" spans="1:17" s="189" customFormat="1" x14ac:dyDescent="0.2">
      <c r="A528" s="71"/>
      <c r="B528" s="71"/>
      <c r="C528" s="71"/>
      <c r="D528" s="71"/>
      <c r="E528" s="71"/>
      <c r="F528" s="71"/>
      <c r="G528" s="71"/>
      <c r="H528" s="71"/>
      <c r="I528" s="71"/>
      <c r="J528" s="123"/>
      <c r="K528" s="122"/>
      <c r="L528" s="122"/>
      <c r="M528" s="122"/>
      <c r="N528" s="122"/>
      <c r="O528" s="122"/>
      <c r="P528" s="122"/>
      <c r="Q528" s="122"/>
    </row>
    <row r="529" spans="1:17" s="189" customFormat="1" x14ac:dyDescent="0.2">
      <c r="A529" s="71"/>
      <c r="B529" s="71"/>
      <c r="C529" s="71"/>
      <c r="D529" s="71"/>
      <c r="E529" s="71"/>
      <c r="F529" s="71"/>
      <c r="G529" s="71"/>
      <c r="H529" s="71"/>
      <c r="I529" s="71"/>
      <c r="J529" s="123"/>
      <c r="K529" s="122"/>
      <c r="L529" s="122"/>
      <c r="M529" s="122"/>
      <c r="N529" s="122"/>
      <c r="O529" s="122"/>
      <c r="P529" s="122"/>
      <c r="Q529" s="122"/>
    </row>
    <row r="530" spans="1:17" s="189" customFormat="1" x14ac:dyDescent="0.2">
      <c r="A530" s="71"/>
      <c r="B530" s="71"/>
      <c r="C530" s="71"/>
      <c r="D530" s="71"/>
      <c r="E530" s="71"/>
      <c r="F530" s="71"/>
      <c r="G530" s="71"/>
      <c r="H530" s="71"/>
      <c r="I530" s="71"/>
      <c r="J530" s="123"/>
      <c r="K530" s="122"/>
      <c r="L530" s="122"/>
      <c r="M530" s="122"/>
      <c r="N530" s="122"/>
      <c r="O530" s="122"/>
      <c r="P530" s="122"/>
      <c r="Q530" s="122"/>
    </row>
    <row r="531" spans="1:17" s="189" customFormat="1" x14ac:dyDescent="0.2">
      <c r="A531" s="71"/>
      <c r="B531" s="71"/>
      <c r="C531" s="71"/>
      <c r="D531" s="71"/>
      <c r="E531" s="71"/>
      <c r="F531" s="71"/>
      <c r="G531" s="71"/>
      <c r="H531" s="71"/>
      <c r="I531" s="71"/>
      <c r="J531" s="123"/>
      <c r="K531" s="122"/>
      <c r="L531" s="122"/>
      <c r="M531" s="122"/>
      <c r="N531" s="122"/>
      <c r="O531" s="122"/>
      <c r="P531" s="122"/>
      <c r="Q531" s="122"/>
    </row>
    <row r="532" spans="1:17" s="189" customFormat="1" x14ac:dyDescent="0.2">
      <c r="A532" s="71"/>
      <c r="B532" s="71"/>
      <c r="C532" s="71"/>
      <c r="D532" s="71"/>
      <c r="E532" s="71"/>
      <c r="F532" s="71"/>
      <c r="G532" s="71"/>
      <c r="H532" s="71"/>
      <c r="I532" s="71"/>
      <c r="J532" s="123"/>
      <c r="K532" s="122"/>
      <c r="L532" s="122"/>
      <c r="M532" s="122"/>
      <c r="N532" s="122"/>
      <c r="O532" s="122"/>
      <c r="P532" s="122"/>
      <c r="Q532" s="122"/>
    </row>
    <row r="533" spans="1:17" s="189" customFormat="1" x14ac:dyDescent="0.2">
      <c r="A533" s="71"/>
      <c r="B533" s="71"/>
      <c r="C533" s="71"/>
      <c r="D533" s="71"/>
      <c r="E533" s="71"/>
      <c r="F533" s="71"/>
      <c r="G533" s="71"/>
      <c r="H533" s="71"/>
      <c r="I533" s="71"/>
      <c r="J533" s="123"/>
      <c r="K533" s="122"/>
      <c r="L533" s="122"/>
      <c r="M533" s="122"/>
      <c r="N533" s="122"/>
      <c r="O533" s="122"/>
      <c r="P533" s="122"/>
      <c r="Q533" s="122"/>
    </row>
    <row r="534" spans="1:17" s="189" customFormat="1" x14ac:dyDescent="0.2">
      <c r="A534" s="71"/>
      <c r="B534" s="71"/>
      <c r="C534" s="71"/>
      <c r="D534" s="71"/>
      <c r="E534" s="71"/>
      <c r="F534" s="71"/>
      <c r="G534" s="71"/>
      <c r="H534" s="71"/>
      <c r="I534" s="71"/>
      <c r="J534" s="123"/>
      <c r="K534" s="122"/>
      <c r="L534" s="122"/>
      <c r="M534" s="122"/>
      <c r="N534" s="122"/>
      <c r="O534" s="122"/>
      <c r="P534" s="122"/>
      <c r="Q534" s="122"/>
    </row>
    <row r="535" spans="1:17" s="189" customFormat="1" x14ac:dyDescent="0.2">
      <c r="A535" s="71"/>
      <c r="B535" s="71"/>
      <c r="C535" s="71"/>
      <c r="D535" s="71"/>
      <c r="E535" s="71"/>
      <c r="F535" s="71"/>
      <c r="G535" s="71"/>
      <c r="H535" s="71"/>
      <c r="I535" s="71"/>
      <c r="J535" s="123"/>
      <c r="K535" s="122"/>
      <c r="L535" s="122"/>
      <c r="M535" s="122"/>
      <c r="N535" s="122"/>
      <c r="O535" s="122"/>
      <c r="P535" s="122"/>
      <c r="Q535" s="122"/>
    </row>
    <row r="536" spans="1:17" s="189" customFormat="1" x14ac:dyDescent="0.2">
      <c r="A536" s="71"/>
      <c r="B536" s="71"/>
      <c r="C536" s="71"/>
      <c r="D536" s="71"/>
      <c r="E536" s="71"/>
      <c r="F536" s="71"/>
      <c r="G536" s="71"/>
      <c r="H536" s="71"/>
      <c r="I536" s="71"/>
      <c r="J536" s="123"/>
      <c r="K536" s="122"/>
      <c r="L536" s="122"/>
      <c r="M536" s="122"/>
      <c r="N536" s="122"/>
      <c r="O536" s="122"/>
      <c r="P536" s="122"/>
      <c r="Q536" s="122"/>
    </row>
    <row r="537" spans="1:17" s="189" customFormat="1" x14ac:dyDescent="0.2">
      <c r="A537" s="71"/>
      <c r="B537" s="71"/>
      <c r="C537" s="71"/>
      <c r="D537" s="71"/>
      <c r="E537" s="71"/>
      <c r="F537" s="71"/>
      <c r="G537" s="71"/>
      <c r="H537" s="71"/>
      <c r="I537" s="71"/>
      <c r="J537" s="123"/>
      <c r="K537" s="122"/>
      <c r="L537" s="122"/>
      <c r="M537" s="122"/>
      <c r="N537" s="122"/>
      <c r="O537" s="122"/>
      <c r="P537" s="122"/>
      <c r="Q537" s="122"/>
    </row>
    <row r="538" spans="1:17" s="189" customFormat="1" x14ac:dyDescent="0.2">
      <c r="A538" s="71"/>
      <c r="B538" s="71"/>
      <c r="C538" s="71"/>
      <c r="D538" s="71"/>
      <c r="E538" s="71"/>
      <c r="F538" s="71"/>
      <c r="G538" s="71"/>
      <c r="H538" s="71"/>
      <c r="I538" s="71"/>
      <c r="J538" s="123"/>
      <c r="K538" s="122"/>
      <c r="L538" s="122"/>
      <c r="M538" s="122"/>
      <c r="N538" s="122"/>
      <c r="O538" s="122"/>
      <c r="P538" s="122"/>
      <c r="Q538" s="122"/>
    </row>
    <row r="539" spans="1:17" s="189" customFormat="1" x14ac:dyDescent="0.2">
      <c r="A539" s="71"/>
      <c r="B539" s="71"/>
      <c r="C539" s="71"/>
      <c r="D539" s="71"/>
      <c r="E539" s="71"/>
      <c r="F539" s="71"/>
      <c r="G539" s="71"/>
      <c r="H539" s="71"/>
      <c r="I539" s="71"/>
      <c r="J539" s="123"/>
      <c r="K539" s="122"/>
      <c r="L539" s="122"/>
      <c r="M539" s="122"/>
      <c r="N539" s="122"/>
      <c r="O539" s="122"/>
      <c r="P539" s="122"/>
      <c r="Q539" s="122"/>
    </row>
    <row r="540" spans="1:17" s="189" customFormat="1" x14ac:dyDescent="0.2">
      <c r="A540" s="71"/>
      <c r="B540" s="71"/>
      <c r="C540" s="71"/>
      <c r="D540" s="71"/>
      <c r="E540" s="71"/>
      <c r="F540" s="71"/>
      <c r="G540" s="71"/>
      <c r="H540" s="71"/>
      <c r="I540" s="71"/>
      <c r="J540" s="123"/>
      <c r="K540" s="122"/>
      <c r="L540" s="122"/>
      <c r="M540" s="122"/>
      <c r="N540" s="122"/>
      <c r="O540" s="122"/>
      <c r="P540" s="122"/>
      <c r="Q540" s="122"/>
    </row>
    <row r="541" spans="1:17" s="189" customFormat="1" x14ac:dyDescent="0.2">
      <c r="A541" s="71"/>
      <c r="B541" s="71"/>
      <c r="C541" s="71"/>
      <c r="D541" s="71"/>
      <c r="E541" s="71"/>
      <c r="F541" s="71"/>
      <c r="G541" s="71"/>
      <c r="H541" s="71"/>
      <c r="I541" s="71"/>
      <c r="J541" s="123"/>
      <c r="K541" s="122"/>
      <c r="L541" s="122"/>
      <c r="M541" s="122"/>
      <c r="N541" s="122"/>
      <c r="O541" s="122"/>
      <c r="P541" s="122"/>
      <c r="Q541" s="122"/>
    </row>
    <row r="542" spans="1:17" s="189" customFormat="1" x14ac:dyDescent="0.2">
      <c r="A542" s="71"/>
      <c r="B542" s="71"/>
      <c r="C542" s="71"/>
      <c r="D542" s="71"/>
      <c r="E542" s="71"/>
      <c r="F542" s="71"/>
      <c r="G542" s="71"/>
      <c r="H542" s="71"/>
      <c r="I542" s="71"/>
      <c r="J542" s="123"/>
      <c r="K542" s="122"/>
      <c r="L542" s="122"/>
      <c r="M542" s="122"/>
      <c r="N542" s="122"/>
      <c r="O542" s="122"/>
      <c r="P542" s="122"/>
      <c r="Q542" s="122"/>
    </row>
    <row r="543" spans="1:17" s="189" customFormat="1" x14ac:dyDescent="0.2">
      <c r="A543" s="71"/>
      <c r="B543" s="71"/>
      <c r="C543" s="71"/>
      <c r="D543" s="71"/>
      <c r="E543" s="71"/>
      <c r="F543" s="71"/>
      <c r="G543" s="71"/>
      <c r="H543" s="71"/>
      <c r="I543" s="71"/>
      <c r="J543" s="123"/>
      <c r="K543" s="122"/>
      <c r="L543" s="122"/>
      <c r="M543" s="122"/>
      <c r="N543" s="122"/>
      <c r="O543" s="122"/>
      <c r="P543" s="122"/>
      <c r="Q543" s="122"/>
    </row>
    <row r="544" spans="1:17" s="189" customFormat="1" x14ac:dyDescent="0.2">
      <c r="A544" s="71"/>
      <c r="B544" s="71"/>
      <c r="C544" s="71"/>
      <c r="D544" s="71"/>
      <c r="E544" s="71"/>
      <c r="F544" s="71"/>
      <c r="G544" s="71"/>
      <c r="H544" s="71"/>
      <c r="I544" s="71"/>
      <c r="J544" s="123"/>
      <c r="K544" s="122"/>
      <c r="L544" s="122"/>
      <c r="M544" s="122"/>
      <c r="N544" s="122"/>
      <c r="O544" s="122"/>
      <c r="P544" s="122"/>
      <c r="Q544" s="122"/>
    </row>
    <row r="545" spans="1:17" s="189" customFormat="1" x14ac:dyDescent="0.2">
      <c r="A545" s="71"/>
      <c r="B545" s="71"/>
      <c r="C545" s="71"/>
      <c r="D545" s="71"/>
      <c r="E545" s="71"/>
      <c r="F545" s="71"/>
      <c r="G545" s="71"/>
      <c r="H545" s="71"/>
      <c r="I545" s="71"/>
      <c r="J545" s="123"/>
      <c r="K545" s="122"/>
      <c r="L545" s="122"/>
      <c r="M545" s="122"/>
      <c r="N545" s="122"/>
      <c r="O545" s="122"/>
      <c r="P545" s="122"/>
      <c r="Q545" s="122"/>
    </row>
    <row r="546" spans="1:17" s="189" customFormat="1" x14ac:dyDescent="0.2">
      <c r="A546" s="71"/>
      <c r="B546" s="71"/>
      <c r="C546" s="71"/>
      <c r="D546" s="71"/>
      <c r="E546" s="71"/>
      <c r="F546" s="71"/>
      <c r="G546" s="71"/>
      <c r="H546" s="71"/>
      <c r="I546" s="71"/>
      <c r="J546" s="123"/>
      <c r="K546" s="122"/>
      <c r="L546" s="122"/>
      <c r="M546" s="122"/>
      <c r="N546" s="122"/>
      <c r="O546" s="122"/>
      <c r="P546" s="122"/>
      <c r="Q546" s="122"/>
    </row>
    <row r="547" spans="1:17" s="189" customFormat="1" x14ac:dyDescent="0.2">
      <c r="A547" s="71"/>
      <c r="B547" s="71"/>
      <c r="C547" s="71"/>
      <c r="D547" s="71"/>
      <c r="E547" s="71"/>
      <c r="F547" s="71"/>
      <c r="G547" s="71"/>
      <c r="H547" s="71"/>
      <c r="I547" s="71"/>
      <c r="J547" s="123"/>
      <c r="K547" s="122"/>
      <c r="L547" s="122"/>
      <c r="M547" s="122"/>
      <c r="N547" s="122"/>
      <c r="O547" s="122"/>
      <c r="P547" s="122"/>
      <c r="Q547" s="122"/>
    </row>
    <row r="548" spans="1:17" s="189" customFormat="1" x14ac:dyDescent="0.2">
      <c r="A548" s="71"/>
      <c r="B548" s="71"/>
      <c r="C548" s="71"/>
      <c r="D548" s="71"/>
      <c r="E548" s="71"/>
      <c r="F548" s="71"/>
      <c r="G548" s="71"/>
      <c r="H548" s="71"/>
      <c r="I548" s="71"/>
      <c r="J548" s="123"/>
      <c r="K548" s="122"/>
      <c r="L548" s="122"/>
      <c r="M548" s="122"/>
      <c r="N548" s="122"/>
      <c r="O548" s="122"/>
      <c r="P548" s="122"/>
      <c r="Q548" s="122"/>
    </row>
    <row r="549" spans="1:17" s="189" customFormat="1" x14ac:dyDescent="0.2">
      <c r="A549" s="71"/>
      <c r="B549" s="71"/>
      <c r="C549" s="71"/>
      <c r="D549" s="71"/>
      <c r="E549" s="71"/>
      <c r="F549" s="71"/>
      <c r="G549" s="71"/>
      <c r="H549" s="71"/>
      <c r="I549" s="71"/>
      <c r="J549" s="123"/>
      <c r="K549" s="122"/>
      <c r="L549" s="122"/>
      <c r="M549" s="122"/>
      <c r="N549" s="122"/>
      <c r="O549" s="122"/>
      <c r="P549" s="122"/>
      <c r="Q549" s="122"/>
    </row>
    <row r="550" spans="1:17" s="189" customFormat="1" x14ac:dyDescent="0.2">
      <c r="A550" s="71"/>
      <c r="B550" s="71"/>
      <c r="C550" s="71"/>
      <c r="D550" s="71"/>
      <c r="E550" s="71"/>
      <c r="F550" s="71"/>
      <c r="G550" s="71"/>
      <c r="H550" s="71"/>
      <c r="I550" s="71"/>
      <c r="J550" s="123"/>
      <c r="K550" s="122"/>
      <c r="L550" s="122"/>
      <c r="M550" s="122"/>
      <c r="N550" s="122"/>
      <c r="O550" s="122"/>
      <c r="P550" s="122"/>
      <c r="Q550" s="122"/>
    </row>
    <row r="551" spans="1:17" s="189" customFormat="1" x14ac:dyDescent="0.2">
      <c r="A551" s="71"/>
      <c r="B551" s="71"/>
      <c r="C551" s="71"/>
      <c r="D551" s="71"/>
      <c r="E551" s="71"/>
      <c r="F551" s="71"/>
      <c r="G551" s="71"/>
      <c r="H551" s="71"/>
      <c r="I551" s="71"/>
      <c r="J551" s="123"/>
      <c r="K551" s="122"/>
      <c r="L551" s="122"/>
      <c r="M551" s="122"/>
      <c r="N551" s="122"/>
      <c r="O551" s="122"/>
      <c r="P551" s="122"/>
      <c r="Q551" s="122"/>
    </row>
    <row r="552" spans="1:17" s="189" customFormat="1" x14ac:dyDescent="0.2">
      <c r="A552" s="71"/>
      <c r="B552" s="71"/>
      <c r="C552" s="71"/>
      <c r="D552" s="71"/>
      <c r="E552" s="71"/>
      <c r="F552" s="71"/>
      <c r="G552" s="71"/>
      <c r="H552" s="71"/>
      <c r="I552" s="71"/>
      <c r="J552" s="123"/>
      <c r="K552" s="122"/>
      <c r="L552" s="122"/>
      <c r="M552" s="122"/>
      <c r="N552" s="122"/>
      <c r="O552" s="122"/>
      <c r="P552" s="122"/>
      <c r="Q552" s="122"/>
    </row>
    <row r="553" spans="1:17" s="189" customFormat="1" x14ac:dyDescent="0.2">
      <c r="A553" s="71"/>
      <c r="B553" s="71"/>
      <c r="C553" s="71"/>
      <c r="D553" s="71"/>
      <c r="E553" s="71"/>
      <c r="F553" s="71"/>
      <c r="G553" s="71"/>
      <c r="H553" s="71"/>
      <c r="I553" s="71"/>
      <c r="J553" s="123"/>
      <c r="K553" s="122"/>
      <c r="L553" s="122"/>
      <c r="M553" s="122"/>
      <c r="N553" s="122"/>
      <c r="O553" s="122"/>
      <c r="P553" s="122"/>
      <c r="Q553" s="122"/>
    </row>
    <row r="554" spans="1:17" s="189" customFormat="1" x14ac:dyDescent="0.2">
      <c r="A554" s="71"/>
      <c r="B554" s="71"/>
      <c r="C554" s="71"/>
      <c r="D554" s="71"/>
      <c r="E554" s="71"/>
      <c r="F554" s="71"/>
      <c r="G554" s="71"/>
      <c r="H554" s="71"/>
      <c r="I554" s="71"/>
      <c r="J554" s="123"/>
      <c r="K554" s="122"/>
      <c r="L554" s="122"/>
      <c r="M554" s="122"/>
      <c r="N554" s="122"/>
      <c r="O554" s="122"/>
      <c r="P554" s="122"/>
      <c r="Q554" s="122"/>
    </row>
    <row r="555" spans="1:17" s="189" customFormat="1" x14ac:dyDescent="0.2">
      <c r="A555" s="71"/>
      <c r="B555" s="71"/>
      <c r="C555" s="71"/>
      <c r="D555" s="71"/>
      <c r="E555" s="71"/>
      <c r="F555" s="71"/>
      <c r="G555" s="71"/>
      <c r="H555" s="71"/>
      <c r="I555" s="71"/>
      <c r="J555" s="123"/>
      <c r="K555" s="122"/>
      <c r="L555" s="122"/>
      <c r="M555" s="122"/>
      <c r="N555" s="122"/>
      <c r="O555" s="122"/>
      <c r="P555" s="122"/>
      <c r="Q555" s="122"/>
    </row>
    <row r="556" spans="1:17" s="189" customFormat="1" x14ac:dyDescent="0.2">
      <c r="A556" s="71"/>
      <c r="B556" s="71"/>
      <c r="C556" s="71"/>
      <c r="D556" s="71"/>
      <c r="E556" s="71"/>
      <c r="F556" s="71"/>
      <c r="G556" s="71"/>
      <c r="H556" s="71"/>
      <c r="I556" s="71"/>
      <c r="J556" s="123"/>
      <c r="K556" s="122"/>
      <c r="L556" s="122"/>
      <c r="M556" s="122"/>
      <c r="N556" s="122"/>
      <c r="O556" s="122"/>
      <c r="P556" s="122"/>
      <c r="Q556" s="122"/>
    </row>
    <row r="557" spans="1:17" s="189" customFormat="1" x14ac:dyDescent="0.2">
      <c r="A557" s="71"/>
      <c r="B557" s="71"/>
      <c r="C557" s="71"/>
      <c r="D557" s="71"/>
      <c r="E557" s="71"/>
      <c r="F557" s="71"/>
      <c r="G557" s="71"/>
      <c r="H557" s="71"/>
      <c r="I557" s="71"/>
      <c r="J557" s="123"/>
      <c r="K557" s="122"/>
      <c r="L557" s="122"/>
      <c r="M557" s="122"/>
      <c r="N557" s="122"/>
      <c r="O557" s="122"/>
      <c r="P557" s="122"/>
      <c r="Q557" s="122"/>
    </row>
    <row r="558" spans="1:17" s="189" customFormat="1" x14ac:dyDescent="0.2">
      <c r="A558" s="71"/>
      <c r="B558" s="71"/>
      <c r="C558" s="71"/>
      <c r="D558" s="71"/>
      <c r="E558" s="71"/>
      <c r="F558" s="71"/>
      <c r="G558" s="71"/>
      <c r="H558" s="71"/>
      <c r="I558" s="71"/>
      <c r="J558" s="123"/>
      <c r="K558" s="122"/>
      <c r="L558" s="122"/>
      <c r="M558" s="122"/>
      <c r="N558" s="122"/>
      <c r="O558" s="122"/>
      <c r="P558" s="122"/>
      <c r="Q558" s="122"/>
    </row>
    <row r="559" spans="1:17" s="189" customFormat="1" x14ac:dyDescent="0.2">
      <c r="A559" s="71"/>
      <c r="B559" s="71"/>
      <c r="C559" s="71"/>
      <c r="D559" s="71"/>
      <c r="E559" s="71"/>
      <c r="F559" s="71"/>
      <c r="G559" s="71"/>
      <c r="H559" s="71"/>
      <c r="I559" s="71"/>
      <c r="J559" s="123"/>
      <c r="K559" s="122"/>
      <c r="L559" s="122"/>
      <c r="M559" s="122"/>
      <c r="N559" s="122"/>
      <c r="O559" s="122"/>
      <c r="P559" s="122"/>
      <c r="Q559" s="122"/>
    </row>
    <row r="560" spans="1:17" s="189" customFormat="1" x14ac:dyDescent="0.2">
      <c r="A560" s="71"/>
      <c r="B560" s="71"/>
      <c r="C560" s="71"/>
      <c r="D560" s="71"/>
      <c r="E560" s="71"/>
      <c r="F560" s="71"/>
      <c r="G560" s="71"/>
      <c r="H560" s="71"/>
      <c r="I560" s="71"/>
      <c r="J560" s="123"/>
      <c r="K560" s="122"/>
      <c r="L560" s="122"/>
      <c r="M560" s="122"/>
      <c r="N560" s="122"/>
      <c r="O560" s="122"/>
      <c r="P560" s="122"/>
      <c r="Q560" s="122"/>
    </row>
    <row r="561" spans="1:17" s="189" customFormat="1" x14ac:dyDescent="0.2">
      <c r="A561" s="71"/>
      <c r="B561" s="71"/>
      <c r="C561" s="71"/>
      <c r="D561" s="71"/>
      <c r="E561" s="71"/>
      <c r="F561" s="71"/>
      <c r="G561" s="71"/>
      <c r="H561" s="71"/>
      <c r="I561" s="71"/>
      <c r="J561" s="123"/>
      <c r="K561" s="122"/>
      <c r="L561" s="122"/>
      <c r="M561" s="122"/>
      <c r="N561" s="122"/>
      <c r="O561" s="122"/>
      <c r="P561" s="122"/>
      <c r="Q561" s="122"/>
    </row>
    <row r="562" spans="1:17" s="189" customFormat="1" x14ac:dyDescent="0.2">
      <c r="A562" s="71"/>
      <c r="B562" s="71"/>
      <c r="C562" s="71"/>
      <c r="D562" s="71"/>
      <c r="E562" s="71"/>
      <c r="F562" s="71"/>
      <c r="G562" s="71"/>
      <c r="H562" s="71"/>
      <c r="I562" s="71"/>
      <c r="J562" s="123"/>
      <c r="K562" s="122"/>
      <c r="L562" s="122"/>
      <c r="M562" s="122"/>
      <c r="N562" s="122"/>
      <c r="O562" s="122"/>
      <c r="P562" s="122"/>
      <c r="Q562" s="122"/>
    </row>
    <row r="563" spans="1:17" s="189" customFormat="1" x14ac:dyDescent="0.2">
      <c r="A563" s="71"/>
      <c r="B563" s="71"/>
      <c r="C563" s="71"/>
      <c r="D563" s="71"/>
      <c r="E563" s="71"/>
      <c r="F563" s="71"/>
      <c r="G563" s="71"/>
      <c r="H563" s="71"/>
      <c r="I563" s="71"/>
      <c r="J563" s="123"/>
      <c r="K563" s="122"/>
      <c r="L563" s="122"/>
      <c r="M563" s="122"/>
      <c r="N563" s="122"/>
      <c r="O563" s="122"/>
      <c r="P563" s="122"/>
      <c r="Q563" s="122"/>
    </row>
    <row r="564" spans="1:17" s="189" customFormat="1" x14ac:dyDescent="0.2">
      <c r="A564" s="71"/>
      <c r="B564" s="71"/>
      <c r="C564" s="71"/>
      <c r="D564" s="71"/>
      <c r="E564" s="71"/>
      <c r="F564" s="71"/>
      <c r="G564" s="71"/>
      <c r="H564" s="71"/>
      <c r="I564" s="71"/>
      <c r="J564" s="123"/>
      <c r="K564" s="122"/>
      <c r="L564" s="122"/>
      <c r="M564" s="122"/>
      <c r="N564" s="122"/>
      <c r="O564" s="122"/>
      <c r="P564" s="122"/>
      <c r="Q564" s="122"/>
    </row>
    <row r="565" spans="1:17" s="189" customFormat="1" x14ac:dyDescent="0.2">
      <c r="A565" s="71"/>
      <c r="B565" s="71"/>
      <c r="C565" s="71"/>
      <c r="D565" s="71"/>
      <c r="E565" s="71"/>
      <c r="F565" s="71"/>
      <c r="G565" s="71"/>
      <c r="H565" s="71"/>
      <c r="I565" s="71"/>
      <c r="J565" s="123"/>
      <c r="K565" s="122"/>
      <c r="L565" s="122"/>
      <c r="M565" s="122"/>
      <c r="N565" s="122"/>
      <c r="O565" s="122"/>
      <c r="P565" s="122"/>
      <c r="Q565" s="122"/>
    </row>
    <row r="566" spans="1:17" s="189" customFormat="1" x14ac:dyDescent="0.2">
      <c r="A566" s="71"/>
      <c r="B566" s="71"/>
      <c r="C566" s="71"/>
      <c r="D566" s="71"/>
      <c r="E566" s="71"/>
      <c r="F566" s="71"/>
      <c r="G566" s="71"/>
      <c r="H566" s="71"/>
      <c r="I566" s="71"/>
      <c r="J566" s="123"/>
      <c r="K566" s="122"/>
      <c r="L566" s="122"/>
      <c r="M566" s="122"/>
      <c r="N566" s="122"/>
      <c r="O566" s="122"/>
      <c r="P566" s="122"/>
      <c r="Q566" s="122"/>
    </row>
    <row r="567" spans="1:17" s="189" customFormat="1" x14ac:dyDescent="0.2">
      <c r="A567" s="71"/>
      <c r="B567" s="71"/>
      <c r="C567" s="71"/>
      <c r="D567" s="71"/>
      <c r="E567" s="71"/>
      <c r="F567" s="71"/>
      <c r="G567" s="71"/>
      <c r="H567" s="71"/>
      <c r="I567" s="71"/>
      <c r="J567" s="123"/>
      <c r="K567" s="122"/>
      <c r="L567" s="122"/>
      <c r="M567" s="122"/>
      <c r="N567" s="122"/>
      <c r="O567" s="122"/>
      <c r="P567" s="122"/>
      <c r="Q567" s="122"/>
    </row>
    <row r="568" spans="1:17" s="189" customFormat="1" x14ac:dyDescent="0.2">
      <c r="A568" s="71"/>
      <c r="B568" s="71"/>
      <c r="C568" s="71"/>
      <c r="D568" s="71"/>
      <c r="E568" s="71"/>
      <c r="F568" s="71"/>
      <c r="G568" s="71"/>
      <c r="H568" s="71"/>
      <c r="I568" s="71"/>
      <c r="J568" s="123"/>
      <c r="K568" s="122"/>
      <c r="L568" s="122"/>
      <c r="M568" s="122"/>
      <c r="N568" s="122"/>
      <c r="O568" s="122"/>
      <c r="P568" s="122"/>
      <c r="Q568" s="122"/>
    </row>
    <row r="569" spans="1:17" s="189" customFormat="1" x14ac:dyDescent="0.2">
      <c r="A569" s="71"/>
      <c r="B569" s="71"/>
      <c r="C569" s="71"/>
      <c r="D569" s="71"/>
      <c r="E569" s="71"/>
      <c r="F569" s="71"/>
      <c r="G569" s="71"/>
      <c r="H569" s="71"/>
      <c r="I569" s="71"/>
      <c r="J569" s="123"/>
      <c r="K569" s="122"/>
      <c r="L569" s="122"/>
      <c r="M569" s="122"/>
      <c r="N569" s="122"/>
      <c r="O569" s="122"/>
      <c r="P569" s="122"/>
      <c r="Q569" s="122"/>
    </row>
    <row r="570" spans="1:17" s="189" customFormat="1" x14ac:dyDescent="0.2">
      <c r="A570" s="71"/>
      <c r="B570" s="71"/>
      <c r="C570" s="71"/>
      <c r="D570" s="71"/>
      <c r="E570" s="71"/>
      <c r="F570" s="71"/>
      <c r="G570" s="71"/>
      <c r="H570" s="71"/>
      <c r="I570" s="71"/>
      <c r="J570" s="123"/>
      <c r="K570" s="122"/>
      <c r="L570" s="122"/>
      <c r="M570" s="122"/>
      <c r="N570" s="122"/>
      <c r="O570" s="122"/>
      <c r="P570" s="122"/>
      <c r="Q570" s="122"/>
    </row>
    <row r="571" spans="1:17" s="189" customFormat="1" x14ac:dyDescent="0.2">
      <c r="A571" s="71"/>
      <c r="B571" s="71"/>
      <c r="C571" s="71"/>
      <c r="D571" s="71"/>
      <c r="E571" s="71"/>
      <c r="F571" s="71"/>
      <c r="G571" s="71"/>
      <c r="H571" s="71"/>
      <c r="I571" s="71"/>
      <c r="J571" s="123"/>
      <c r="K571" s="122"/>
      <c r="L571" s="122"/>
      <c r="M571" s="122"/>
      <c r="N571" s="122"/>
      <c r="O571" s="122"/>
      <c r="P571" s="122"/>
      <c r="Q571" s="122"/>
    </row>
    <row r="572" spans="1:17" s="189" customFormat="1" x14ac:dyDescent="0.2">
      <c r="A572" s="71"/>
      <c r="B572" s="71"/>
      <c r="C572" s="71"/>
      <c r="D572" s="71"/>
      <c r="E572" s="71"/>
      <c r="F572" s="71"/>
      <c r="G572" s="71"/>
      <c r="H572" s="71"/>
      <c r="I572" s="71"/>
      <c r="J572" s="123"/>
      <c r="K572" s="122"/>
      <c r="L572" s="122"/>
      <c r="M572" s="122"/>
      <c r="N572" s="122"/>
      <c r="O572" s="122"/>
      <c r="P572" s="122"/>
      <c r="Q572" s="122"/>
    </row>
    <row r="573" spans="1:17" s="189" customFormat="1" x14ac:dyDescent="0.2">
      <c r="A573" s="71"/>
      <c r="B573" s="71"/>
      <c r="C573" s="71"/>
      <c r="D573" s="71"/>
      <c r="E573" s="71"/>
      <c r="F573" s="71"/>
      <c r="G573" s="71"/>
      <c r="H573" s="71"/>
      <c r="I573" s="71"/>
      <c r="J573" s="123"/>
      <c r="K573" s="122"/>
      <c r="L573" s="122"/>
      <c r="M573" s="122"/>
      <c r="N573" s="122"/>
      <c r="O573" s="122"/>
      <c r="P573" s="122"/>
      <c r="Q573" s="122"/>
    </row>
    <row r="574" spans="1:17" s="189" customFormat="1" x14ac:dyDescent="0.2">
      <c r="A574" s="71"/>
      <c r="B574" s="71"/>
      <c r="C574" s="71"/>
      <c r="D574" s="71"/>
      <c r="E574" s="71"/>
      <c r="F574" s="71"/>
      <c r="G574" s="71"/>
      <c r="H574" s="71"/>
      <c r="I574" s="71"/>
      <c r="J574" s="123"/>
      <c r="K574" s="122"/>
      <c r="L574" s="122"/>
      <c r="M574" s="122"/>
      <c r="N574" s="122"/>
      <c r="O574" s="122"/>
      <c r="P574" s="122"/>
      <c r="Q574" s="122"/>
    </row>
    <row r="575" spans="1:17" s="189" customFormat="1" x14ac:dyDescent="0.2">
      <c r="A575" s="71"/>
      <c r="B575" s="71"/>
      <c r="C575" s="71"/>
      <c r="D575" s="71"/>
      <c r="E575" s="71"/>
      <c r="F575" s="71"/>
      <c r="G575" s="71"/>
      <c r="H575" s="71"/>
      <c r="I575" s="71"/>
      <c r="J575" s="123"/>
      <c r="K575" s="122"/>
      <c r="L575" s="122"/>
      <c r="M575" s="122"/>
      <c r="N575" s="122"/>
      <c r="O575" s="122"/>
      <c r="P575" s="122"/>
      <c r="Q575" s="122"/>
    </row>
    <row r="576" spans="1:17" s="189" customFormat="1" x14ac:dyDescent="0.2">
      <c r="A576" s="71"/>
      <c r="B576" s="71"/>
      <c r="C576" s="71"/>
      <c r="D576" s="71"/>
      <c r="E576" s="71"/>
      <c r="F576" s="71"/>
      <c r="G576" s="71"/>
      <c r="H576" s="71"/>
      <c r="I576" s="71"/>
      <c r="J576" s="123"/>
      <c r="K576" s="122"/>
      <c r="L576" s="122"/>
      <c r="M576" s="122"/>
      <c r="N576" s="122"/>
      <c r="O576" s="122"/>
      <c r="P576" s="122"/>
      <c r="Q576" s="122"/>
    </row>
    <row r="577" spans="1:17" s="189" customFormat="1" x14ac:dyDescent="0.2">
      <c r="A577" s="71"/>
      <c r="B577" s="71"/>
      <c r="C577" s="71"/>
      <c r="D577" s="71"/>
      <c r="E577" s="71"/>
      <c r="F577" s="71"/>
      <c r="G577" s="71"/>
      <c r="H577" s="71"/>
      <c r="I577" s="71"/>
      <c r="J577" s="123"/>
      <c r="K577" s="122"/>
      <c r="L577" s="122"/>
      <c r="M577" s="122"/>
      <c r="N577" s="122"/>
      <c r="O577" s="122"/>
      <c r="P577" s="122"/>
      <c r="Q577" s="122"/>
    </row>
    <row r="578" spans="1:17" s="189" customFormat="1" x14ac:dyDescent="0.2">
      <c r="A578" s="71"/>
      <c r="B578" s="71"/>
      <c r="C578" s="71"/>
      <c r="D578" s="71"/>
      <c r="E578" s="71"/>
      <c r="F578" s="71"/>
      <c r="G578" s="71"/>
      <c r="H578" s="71"/>
      <c r="I578" s="71"/>
      <c r="J578" s="123"/>
      <c r="K578" s="122"/>
      <c r="L578" s="122"/>
      <c r="M578" s="122"/>
      <c r="N578" s="122"/>
      <c r="O578" s="122"/>
      <c r="P578" s="122"/>
      <c r="Q578" s="122"/>
    </row>
    <row r="579" spans="1:17" s="189" customFormat="1" x14ac:dyDescent="0.2">
      <c r="A579" s="71"/>
      <c r="B579" s="71"/>
      <c r="C579" s="71"/>
      <c r="D579" s="71"/>
      <c r="E579" s="71"/>
      <c r="F579" s="71"/>
      <c r="G579" s="71"/>
      <c r="H579" s="71"/>
      <c r="I579" s="71"/>
      <c r="J579" s="123"/>
      <c r="K579" s="122"/>
      <c r="L579" s="122"/>
      <c r="M579" s="122"/>
      <c r="N579" s="122"/>
      <c r="O579" s="122"/>
      <c r="P579" s="122"/>
      <c r="Q579" s="122"/>
    </row>
    <row r="580" spans="1:17" s="189" customFormat="1" x14ac:dyDescent="0.2">
      <c r="A580" s="71"/>
      <c r="B580" s="71"/>
      <c r="C580" s="71"/>
      <c r="D580" s="71"/>
      <c r="E580" s="71"/>
      <c r="F580" s="71"/>
      <c r="G580" s="71"/>
      <c r="H580" s="71"/>
      <c r="I580" s="71"/>
      <c r="J580" s="123"/>
      <c r="K580" s="122"/>
      <c r="L580" s="122"/>
      <c r="M580" s="122"/>
      <c r="N580" s="122"/>
      <c r="O580" s="122"/>
      <c r="P580" s="122"/>
      <c r="Q580" s="122"/>
    </row>
    <row r="581" spans="1:17" s="189" customFormat="1" x14ac:dyDescent="0.2">
      <c r="A581" s="71"/>
      <c r="B581" s="71"/>
      <c r="C581" s="71"/>
      <c r="D581" s="71"/>
      <c r="E581" s="71"/>
      <c r="F581" s="71"/>
      <c r="G581" s="71"/>
      <c r="H581" s="71"/>
      <c r="I581" s="71"/>
      <c r="J581" s="123"/>
      <c r="K581" s="122"/>
      <c r="L581" s="122"/>
      <c r="M581" s="122"/>
      <c r="N581" s="122"/>
      <c r="O581" s="122"/>
      <c r="P581" s="122"/>
      <c r="Q581" s="122"/>
    </row>
    <row r="582" spans="1:17" s="189" customFormat="1" x14ac:dyDescent="0.2">
      <c r="A582" s="71"/>
      <c r="B582" s="71"/>
      <c r="C582" s="71"/>
      <c r="D582" s="71"/>
      <c r="E582" s="71"/>
      <c r="F582" s="71"/>
      <c r="G582" s="71"/>
      <c r="H582" s="71"/>
      <c r="I582" s="71"/>
      <c r="J582" s="123"/>
      <c r="K582" s="122"/>
      <c r="L582" s="122"/>
      <c r="M582" s="122"/>
      <c r="N582" s="122"/>
      <c r="O582" s="122"/>
      <c r="P582" s="122"/>
      <c r="Q582" s="122"/>
    </row>
    <row r="583" spans="1:17" s="189" customFormat="1" x14ac:dyDescent="0.2">
      <c r="A583" s="71"/>
      <c r="B583" s="71"/>
      <c r="C583" s="71"/>
      <c r="D583" s="71"/>
      <c r="E583" s="71"/>
      <c r="F583" s="71"/>
      <c r="G583" s="71"/>
      <c r="H583" s="71"/>
      <c r="I583" s="71"/>
      <c r="J583" s="123"/>
      <c r="K583" s="122"/>
      <c r="L583" s="122"/>
      <c r="M583" s="122"/>
      <c r="N583" s="122"/>
      <c r="O583" s="122"/>
      <c r="P583" s="122"/>
      <c r="Q583" s="122"/>
    </row>
    <row r="584" spans="1:17" s="189" customFormat="1" x14ac:dyDescent="0.2">
      <c r="A584" s="71"/>
      <c r="B584" s="71"/>
      <c r="C584" s="71"/>
      <c r="D584" s="71"/>
      <c r="E584" s="71"/>
      <c r="F584" s="71"/>
      <c r="G584" s="71"/>
      <c r="H584" s="71"/>
      <c r="I584" s="71"/>
      <c r="J584" s="123"/>
      <c r="K584" s="122"/>
      <c r="L584" s="122"/>
      <c r="M584" s="122"/>
      <c r="N584" s="122"/>
      <c r="O584" s="122"/>
      <c r="P584" s="122"/>
      <c r="Q584" s="122"/>
    </row>
    <row r="585" spans="1:17" s="189" customFormat="1" x14ac:dyDescent="0.2">
      <c r="A585" s="71"/>
      <c r="B585" s="71"/>
      <c r="C585" s="71"/>
      <c r="D585" s="71"/>
      <c r="E585" s="71"/>
      <c r="F585" s="71"/>
      <c r="G585" s="71"/>
      <c r="H585" s="71"/>
      <c r="I585" s="71"/>
      <c r="J585" s="123"/>
      <c r="K585" s="122"/>
      <c r="L585" s="122"/>
      <c r="M585" s="122"/>
      <c r="N585" s="122"/>
      <c r="O585" s="122"/>
      <c r="P585" s="122"/>
      <c r="Q585" s="122"/>
    </row>
    <row r="586" spans="1:17" s="189" customFormat="1" x14ac:dyDescent="0.2">
      <c r="A586" s="71"/>
      <c r="B586" s="71"/>
      <c r="C586" s="71"/>
      <c r="D586" s="71"/>
      <c r="E586" s="71"/>
      <c r="F586" s="71"/>
      <c r="G586" s="71"/>
      <c r="H586" s="71"/>
      <c r="I586" s="71"/>
      <c r="J586" s="123"/>
      <c r="K586" s="122"/>
      <c r="L586" s="122"/>
      <c r="M586" s="122"/>
      <c r="N586" s="122"/>
      <c r="O586" s="122"/>
      <c r="P586" s="122"/>
      <c r="Q586" s="122"/>
    </row>
    <row r="587" spans="1:17" s="189" customFormat="1" x14ac:dyDescent="0.2">
      <c r="A587" s="71"/>
      <c r="B587" s="71"/>
      <c r="C587" s="71"/>
      <c r="D587" s="71"/>
      <c r="E587" s="71"/>
      <c r="F587" s="71"/>
      <c r="G587" s="71"/>
      <c r="H587" s="71"/>
      <c r="I587" s="71"/>
      <c r="J587" s="123"/>
      <c r="K587" s="122"/>
      <c r="L587" s="122"/>
      <c r="M587" s="122"/>
      <c r="N587" s="122"/>
      <c r="O587" s="122"/>
      <c r="P587" s="122"/>
      <c r="Q587" s="122"/>
    </row>
    <row r="588" spans="1:17" s="189" customFormat="1" x14ac:dyDescent="0.2">
      <c r="A588" s="71"/>
      <c r="B588" s="71"/>
      <c r="C588" s="71"/>
      <c r="D588" s="71"/>
      <c r="E588" s="71"/>
      <c r="F588" s="71"/>
      <c r="G588" s="71"/>
      <c r="H588" s="71"/>
      <c r="I588" s="71"/>
      <c r="J588" s="123"/>
      <c r="K588" s="122"/>
      <c r="L588" s="122"/>
      <c r="M588" s="122"/>
      <c r="N588" s="122"/>
      <c r="O588" s="122"/>
      <c r="P588" s="122"/>
      <c r="Q588" s="122"/>
    </row>
    <row r="589" spans="1:17" s="189" customFormat="1" x14ac:dyDescent="0.2">
      <c r="A589" s="71"/>
      <c r="B589" s="71"/>
      <c r="C589" s="71"/>
      <c r="D589" s="71"/>
      <c r="E589" s="71"/>
      <c r="F589" s="71"/>
      <c r="G589" s="71"/>
      <c r="H589" s="71"/>
      <c r="I589" s="71"/>
      <c r="J589" s="123"/>
      <c r="K589" s="122"/>
      <c r="L589" s="122"/>
      <c r="M589" s="122"/>
      <c r="N589" s="122"/>
      <c r="O589" s="122"/>
      <c r="P589" s="122"/>
      <c r="Q589" s="122"/>
    </row>
    <row r="590" spans="1:17" s="189" customFormat="1" x14ac:dyDescent="0.2">
      <c r="A590" s="71"/>
      <c r="B590" s="71"/>
      <c r="C590" s="71"/>
      <c r="D590" s="71"/>
      <c r="E590" s="71"/>
      <c r="F590" s="71"/>
      <c r="G590" s="71"/>
      <c r="H590" s="71"/>
      <c r="I590" s="71"/>
      <c r="J590" s="123"/>
      <c r="K590" s="122"/>
      <c r="L590" s="122"/>
      <c r="M590" s="122"/>
      <c r="N590" s="122"/>
      <c r="O590" s="122"/>
      <c r="P590" s="122"/>
      <c r="Q590" s="122"/>
    </row>
    <row r="591" spans="1:17" s="189" customFormat="1" x14ac:dyDescent="0.2">
      <c r="A591" s="71"/>
      <c r="B591" s="71"/>
      <c r="C591" s="71"/>
      <c r="D591" s="71"/>
      <c r="E591" s="71"/>
      <c r="F591" s="71"/>
      <c r="G591" s="71"/>
      <c r="H591" s="71"/>
      <c r="I591" s="71"/>
      <c r="J591" s="123"/>
      <c r="K591" s="122"/>
      <c r="L591" s="122"/>
      <c r="M591" s="122"/>
      <c r="N591" s="122"/>
      <c r="O591" s="122"/>
      <c r="P591" s="122"/>
      <c r="Q591" s="122"/>
    </row>
    <row r="592" spans="1:17" s="189" customFormat="1" x14ac:dyDescent="0.2">
      <c r="A592" s="71"/>
      <c r="B592" s="71"/>
      <c r="C592" s="71"/>
      <c r="D592" s="71"/>
      <c r="E592" s="71"/>
      <c r="F592" s="71"/>
      <c r="G592" s="71"/>
      <c r="H592" s="71"/>
      <c r="I592" s="71"/>
      <c r="J592" s="123"/>
      <c r="K592" s="122"/>
      <c r="L592" s="122"/>
      <c r="M592" s="122"/>
      <c r="N592" s="122"/>
      <c r="O592" s="122"/>
      <c r="P592" s="122"/>
      <c r="Q592" s="122"/>
    </row>
    <row r="593" spans="1:17" s="189" customFormat="1" x14ac:dyDescent="0.2">
      <c r="A593" s="71"/>
      <c r="B593" s="71"/>
      <c r="C593" s="71"/>
      <c r="D593" s="71"/>
      <c r="E593" s="71"/>
      <c r="F593" s="71"/>
      <c r="G593" s="71"/>
      <c r="H593" s="71"/>
      <c r="I593" s="71"/>
      <c r="J593" s="123"/>
      <c r="K593" s="122"/>
      <c r="L593" s="122"/>
      <c r="M593" s="122"/>
      <c r="N593" s="122"/>
      <c r="O593" s="122"/>
      <c r="P593" s="122"/>
      <c r="Q593" s="122"/>
    </row>
    <row r="594" spans="1:17" s="189" customFormat="1" x14ac:dyDescent="0.2">
      <c r="A594" s="71"/>
      <c r="B594" s="71"/>
      <c r="C594" s="71"/>
      <c r="D594" s="71"/>
      <c r="E594" s="71"/>
      <c r="F594" s="71"/>
      <c r="G594" s="71"/>
      <c r="H594" s="71"/>
      <c r="I594" s="71"/>
      <c r="J594" s="123"/>
      <c r="K594" s="122"/>
      <c r="L594" s="122"/>
      <c r="M594" s="122"/>
      <c r="N594" s="122"/>
      <c r="O594" s="122"/>
      <c r="P594" s="122"/>
      <c r="Q594" s="122"/>
    </row>
    <row r="595" spans="1:17" s="189" customFormat="1" x14ac:dyDescent="0.2">
      <c r="A595" s="71"/>
      <c r="B595" s="71"/>
      <c r="C595" s="71"/>
      <c r="D595" s="71"/>
      <c r="E595" s="71"/>
      <c r="F595" s="71"/>
      <c r="G595" s="71"/>
      <c r="H595" s="71"/>
      <c r="I595" s="71"/>
      <c r="J595" s="123"/>
      <c r="K595" s="122"/>
      <c r="L595" s="122"/>
      <c r="M595" s="122"/>
      <c r="N595" s="122"/>
      <c r="O595" s="122"/>
      <c r="P595" s="122"/>
      <c r="Q595" s="122"/>
    </row>
    <row r="596" spans="1:17" s="189" customFormat="1" x14ac:dyDescent="0.2">
      <c r="A596" s="71"/>
      <c r="B596" s="71"/>
      <c r="C596" s="71"/>
      <c r="D596" s="71"/>
      <c r="E596" s="71"/>
      <c r="F596" s="71"/>
      <c r="G596" s="71"/>
      <c r="H596" s="71"/>
      <c r="I596" s="71"/>
      <c r="J596" s="123"/>
      <c r="K596" s="122"/>
      <c r="L596" s="122"/>
      <c r="M596" s="122"/>
      <c r="N596" s="122"/>
      <c r="O596" s="122"/>
      <c r="P596" s="122"/>
      <c r="Q596" s="122"/>
    </row>
    <row r="597" spans="1:17" s="189" customFormat="1" x14ac:dyDescent="0.2">
      <c r="A597" s="71"/>
      <c r="B597" s="71"/>
      <c r="C597" s="71"/>
      <c r="D597" s="71"/>
      <c r="E597" s="71"/>
      <c r="F597" s="71"/>
      <c r="G597" s="71"/>
      <c r="H597" s="71"/>
      <c r="I597" s="71"/>
      <c r="J597" s="123"/>
      <c r="K597" s="122"/>
      <c r="L597" s="122"/>
      <c r="M597" s="122"/>
      <c r="N597" s="122"/>
      <c r="O597" s="122"/>
      <c r="P597" s="122"/>
      <c r="Q597" s="122"/>
    </row>
    <row r="598" spans="1:17" s="189" customFormat="1" x14ac:dyDescent="0.2">
      <c r="A598" s="71"/>
      <c r="B598" s="71"/>
      <c r="C598" s="71"/>
      <c r="D598" s="71"/>
      <c r="E598" s="71"/>
      <c r="F598" s="71"/>
      <c r="G598" s="71"/>
      <c r="H598" s="71"/>
      <c r="I598" s="71"/>
      <c r="J598" s="123"/>
      <c r="K598" s="122"/>
      <c r="L598" s="122"/>
      <c r="M598" s="122"/>
      <c r="N598" s="122"/>
      <c r="O598" s="122"/>
      <c r="P598" s="122"/>
      <c r="Q598" s="122"/>
    </row>
    <row r="599" spans="1:17" s="189" customFormat="1" x14ac:dyDescent="0.2">
      <c r="A599" s="71"/>
      <c r="B599" s="71"/>
      <c r="C599" s="71"/>
      <c r="D599" s="71"/>
      <c r="E599" s="71"/>
      <c r="F599" s="71"/>
      <c r="G599" s="71"/>
      <c r="H599" s="71"/>
      <c r="I599" s="71"/>
      <c r="J599" s="123"/>
      <c r="K599" s="122"/>
      <c r="L599" s="122"/>
      <c r="M599" s="122"/>
      <c r="N599" s="122"/>
      <c r="O599" s="122"/>
      <c r="P599" s="122"/>
      <c r="Q599" s="122"/>
    </row>
    <row r="600" spans="1:17" s="189" customFormat="1" x14ac:dyDescent="0.2">
      <c r="A600" s="71"/>
      <c r="B600" s="71"/>
      <c r="C600" s="71"/>
      <c r="D600" s="71"/>
      <c r="E600" s="71"/>
      <c r="F600" s="71"/>
      <c r="G600" s="71"/>
      <c r="H600" s="71"/>
      <c r="I600" s="71"/>
      <c r="J600" s="123"/>
      <c r="K600" s="122"/>
      <c r="L600" s="122"/>
      <c r="M600" s="122"/>
      <c r="N600" s="122"/>
      <c r="O600" s="122"/>
      <c r="P600" s="122"/>
      <c r="Q600" s="122"/>
    </row>
    <row r="601" spans="1:17" s="189" customFormat="1" x14ac:dyDescent="0.2">
      <c r="A601" s="71"/>
      <c r="B601" s="71"/>
      <c r="C601" s="71"/>
      <c r="D601" s="71"/>
      <c r="E601" s="71"/>
      <c r="F601" s="71"/>
      <c r="G601" s="71"/>
      <c r="H601" s="71"/>
      <c r="I601" s="71"/>
      <c r="J601" s="123"/>
      <c r="K601" s="122"/>
      <c r="L601" s="122"/>
      <c r="M601" s="122"/>
      <c r="N601" s="122"/>
      <c r="O601" s="122"/>
      <c r="P601" s="122"/>
      <c r="Q601" s="122"/>
    </row>
    <row r="602" spans="1:17" s="189" customFormat="1" x14ac:dyDescent="0.2">
      <c r="A602" s="71"/>
      <c r="B602" s="71"/>
      <c r="C602" s="71"/>
      <c r="D602" s="71"/>
      <c r="E602" s="71"/>
      <c r="F602" s="71"/>
      <c r="G602" s="71"/>
      <c r="H602" s="71"/>
      <c r="I602" s="71"/>
      <c r="J602" s="123"/>
      <c r="K602" s="122"/>
      <c r="L602" s="122"/>
      <c r="M602" s="122"/>
      <c r="N602" s="122"/>
      <c r="O602" s="122"/>
      <c r="P602" s="122"/>
      <c r="Q602" s="122"/>
    </row>
    <row r="603" spans="1:17" s="189" customFormat="1" x14ac:dyDescent="0.2">
      <c r="A603" s="71"/>
      <c r="B603" s="71"/>
      <c r="C603" s="71"/>
      <c r="D603" s="71"/>
      <c r="E603" s="71"/>
      <c r="F603" s="71"/>
      <c r="G603" s="71"/>
      <c r="H603" s="71"/>
      <c r="I603" s="71"/>
      <c r="J603" s="123"/>
      <c r="K603" s="122"/>
      <c r="L603" s="122"/>
      <c r="M603" s="122"/>
      <c r="N603" s="122"/>
      <c r="O603" s="122"/>
      <c r="P603" s="122"/>
      <c r="Q603" s="122"/>
    </row>
    <row r="604" spans="1:17" s="189" customFormat="1" x14ac:dyDescent="0.2">
      <c r="A604" s="71"/>
      <c r="B604" s="71"/>
      <c r="C604" s="71"/>
      <c r="D604" s="71"/>
      <c r="E604" s="71"/>
      <c r="F604" s="71"/>
      <c r="G604" s="71"/>
      <c r="H604" s="71"/>
      <c r="I604" s="71"/>
      <c r="J604" s="123"/>
      <c r="K604" s="122"/>
      <c r="L604" s="122"/>
      <c r="M604" s="122"/>
      <c r="N604" s="122"/>
      <c r="O604" s="122"/>
      <c r="P604" s="122"/>
      <c r="Q604" s="122"/>
    </row>
    <row r="605" spans="1:17" s="189" customFormat="1" x14ac:dyDescent="0.2">
      <c r="A605" s="71"/>
      <c r="B605" s="71"/>
      <c r="C605" s="71"/>
      <c r="D605" s="71"/>
      <c r="E605" s="71"/>
      <c r="F605" s="71"/>
      <c r="G605" s="71"/>
      <c r="H605" s="71"/>
      <c r="I605" s="71"/>
      <c r="J605" s="123"/>
      <c r="K605" s="122"/>
      <c r="L605" s="122"/>
      <c r="M605" s="122"/>
      <c r="N605" s="122"/>
      <c r="O605" s="122"/>
      <c r="P605" s="122"/>
      <c r="Q605" s="122"/>
    </row>
    <row r="606" spans="1:17" s="189" customFormat="1" x14ac:dyDescent="0.2">
      <c r="A606" s="71"/>
      <c r="B606" s="71"/>
      <c r="C606" s="71"/>
      <c r="D606" s="71"/>
      <c r="E606" s="71"/>
      <c r="F606" s="71"/>
      <c r="G606" s="71"/>
      <c r="H606" s="71"/>
      <c r="I606" s="71"/>
      <c r="J606" s="123"/>
      <c r="K606" s="122"/>
      <c r="L606" s="122"/>
      <c r="M606" s="122"/>
      <c r="N606" s="122"/>
      <c r="O606" s="122"/>
      <c r="P606" s="122"/>
      <c r="Q606" s="122"/>
    </row>
    <row r="607" spans="1:17" s="189" customFormat="1" x14ac:dyDescent="0.2">
      <c r="A607" s="71"/>
      <c r="B607" s="71"/>
      <c r="C607" s="71"/>
      <c r="D607" s="71"/>
      <c r="E607" s="71"/>
      <c r="F607" s="71"/>
      <c r="G607" s="71"/>
      <c r="H607" s="71"/>
      <c r="I607" s="71"/>
      <c r="J607" s="123"/>
      <c r="K607" s="122"/>
      <c r="L607" s="122"/>
      <c r="M607" s="122"/>
      <c r="N607" s="122"/>
      <c r="O607" s="122"/>
      <c r="P607" s="122"/>
      <c r="Q607" s="122"/>
    </row>
    <row r="608" spans="1:17" s="189" customFormat="1" x14ac:dyDescent="0.2">
      <c r="A608" s="71"/>
      <c r="B608" s="71"/>
      <c r="C608" s="71"/>
      <c r="D608" s="71"/>
      <c r="E608" s="71"/>
      <c r="F608" s="71"/>
      <c r="G608" s="71"/>
      <c r="H608" s="71"/>
      <c r="I608" s="71"/>
      <c r="J608" s="123"/>
      <c r="K608" s="122"/>
      <c r="L608" s="122"/>
      <c r="M608" s="122"/>
      <c r="N608" s="122"/>
      <c r="O608" s="122"/>
      <c r="P608" s="122"/>
      <c r="Q608" s="122"/>
    </row>
    <row r="609" spans="1:17" s="189" customFormat="1" x14ac:dyDescent="0.2">
      <c r="A609" s="71"/>
      <c r="B609" s="71"/>
      <c r="C609" s="71"/>
      <c r="D609" s="71"/>
      <c r="E609" s="71"/>
      <c r="F609" s="71"/>
      <c r="G609" s="71"/>
      <c r="H609" s="71"/>
      <c r="I609" s="71"/>
      <c r="J609" s="123"/>
      <c r="K609" s="122"/>
      <c r="L609" s="122"/>
      <c r="M609" s="122"/>
      <c r="N609" s="122"/>
      <c r="O609" s="122"/>
      <c r="P609" s="122"/>
      <c r="Q609" s="122"/>
    </row>
    <row r="610" spans="1:17" s="189" customFormat="1" x14ac:dyDescent="0.2">
      <c r="A610" s="71"/>
      <c r="B610" s="71"/>
      <c r="C610" s="71"/>
      <c r="D610" s="71"/>
      <c r="E610" s="71"/>
      <c r="F610" s="71"/>
      <c r="G610" s="71"/>
      <c r="H610" s="71"/>
      <c r="I610" s="71"/>
      <c r="J610" s="123"/>
      <c r="K610" s="122"/>
      <c r="L610" s="122"/>
      <c r="M610" s="122"/>
      <c r="N610" s="122"/>
      <c r="O610" s="122"/>
      <c r="P610" s="122"/>
      <c r="Q610" s="122"/>
    </row>
    <row r="611" spans="1:17" s="189" customFormat="1" x14ac:dyDescent="0.2">
      <c r="A611" s="71"/>
      <c r="B611" s="71"/>
      <c r="C611" s="71"/>
      <c r="D611" s="71"/>
      <c r="E611" s="71"/>
      <c r="F611" s="71"/>
      <c r="G611" s="71"/>
      <c r="H611" s="71"/>
      <c r="I611" s="71"/>
      <c r="J611" s="123"/>
      <c r="K611" s="122"/>
      <c r="L611" s="122"/>
      <c r="M611" s="122"/>
      <c r="N611" s="122"/>
      <c r="O611" s="122"/>
      <c r="P611" s="122"/>
      <c r="Q611" s="122"/>
    </row>
    <row r="612" spans="1:17" s="189" customFormat="1" x14ac:dyDescent="0.2">
      <c r="A612" s="71"/>
      <c r="B612" s="71"/>
      <c r="C612" s="71"/>
      <c r="D612" s="71"/>
      <c r="E612" s="71"/>
      <c r="F612" s="71"/>
      <c r="G612" s="71"/>
      <c r="H612" s="71"/>
      <c r="I612" s="71"/>
      <c r="J612" s="123"/>
      <c r="K612" s="122"/>
      <c r="L612" s="122"/>
      <c r="M612" s="122"/>
      <c r="N612" s="122"/>
      <c r="O612" s="122"/>
      <c r="P612" s="122"/>
      <c r="Q612" s="122"/>
    </row>
    <row r="613" spans="1:17" s="189" customFormat="1" x14ac:dyDescent="0.2">
      <c r="A613" s="71"/>
      <c r="B613" s="71"/>
      <c r="C613" s="71"/>
      <c r="D613" s="71"/>
      <c r="E613" s="71"/>
      <c r="F613" s="71"/>
      <c r="G613" s="71"/>
      <c r="H613" s="71"/>
      <c r="I613" s="71"/>
      <c r="J613" s="123"/>
      <c r="K613" s="122"/>
      <c r="L613" s="122"/>
      <c r="M613" s="122"/>
      <c r="N613" s="122"/>
      <c r="O613" s="122"/>
      <c r="P613" s="122"/>
      <c r="Q613" s="122"/>
    </row>
    <row r="614" spans="1:17" s="189" customFormat="1" x14ac:dyDescent="0.2">
      <c r="A614" s="71"/>
      <c r="B614" s="71"/>
      <c r="C614" s="71"/>
      <c r="D614" s="71"/>
      <c r="E614" s="71"/>
      <c r="F614" s="71"/>
      <c r="G614" s="71"/>
      <c r="H614" s="71"/>
      <c r="I614" s="71"/>
      <c r="J614" s="123"/>
      <c r="K614" s="122"/>
      <c r="L614" s="122"/>
      <c r="M614" s="122"/>
      <c r="N614" s="122"/>
      <c r="O614" s="122"/>
      <c r="P614" s="122"/>
      <c r="Q614" s="122"/>
    </row>
    <row r="615" spans="1:17" s="189" customFormat="1" x14ac:dyDescent="0.2">
      <c r="A615" s="71"/>
      <c r="B615" s="71"/>
      <c r="C615" s="71"/>
      <c r="D615" s="71"/>
      <c r="E615" s="71"/>
      <c r="F615" s="71"/>
      <c r="G615" s="71"/>
      <c r="H615" s="71"/>
      <c r="I615" s="71"/>
      <c r="J615" s="123"/>
      <c r="K615" s="122"/>
      <c r="L615" s="122"/>
      <c r="M615" s="122"/>
      <c r="N615" s="122"/>
      <c r="O615" s="122"/>
      <c r="P615" s="122"/>
      <c r="Q615" s="122"/>
    </row>
    <row r="616" spans="1:17" s="189" customFormat="1" x14ac:dyDescent="0.2">
      <c r="A616" s="71"/>
      <c r="B616" s="71"/>
      <c r="C616" s="71"/>
      <c r="D616" s="71"/>
      <c r="E616" s="71"/>
      <c r="F616" s="71"/>
      <c r="G616" s="71"/>
      <c r="H616" s="71"/>
      <c r="I616" s="71"/>
      <c r="J616" s="123"/>
      <c r="K616" s="122"/>
      <c r="L616" s="122"/>
      <c r="M616" s="122"/>
      <c r="N616" s="122"/>
      <c r="O616" s="122"/>
      <c r="P616" s="122"/>
      <c r="Q616" s="122"/>
    </row>
    <row r="617" spans="1:17" s="189" customFormat="1" x14ac:dyDescent="0.2">
      <c r="A617" s="71"/>
      <c r="B617" s="71"/>
      <c r="C617" s="71"/>
      <c r="D617" s="71"/>
      <c r="E617" s="71"/>
      <c r="F617" s="71"/>
      <c r="G617" s="71"/>
      <c r="H617" s="71"/>
      <c r="I617" s="71"/>
      <c r="J617" s="123"/>
      <c r="K617" s="122"/>
      <c r="L617" s="122"/>
      <c r="M617" s="122"/>
      <c r="N617" s="122"/>
      <c r="O617" s="122"/>
      <c r="P617" s="122"/>
      <c r="Q617" s="122"/>
    </row>
    <row r="618" spans="1:17" s="189" customFormat="1" x14ac:dyDescent="0.2">
      <c r="A618" s="71"/>
      <c r="B618" s="71"/>
      <c r="C618" s="71"/>
      <c r="D618" s="71"/>
      <c r="E618" s="71"/>
      <c r="F618" s="71"/>
      <c r="G618" s="71"/>
      <c r="H618" s="71"/>
      <c r="I618" s="71"/>
      <c r="J618" s="123"/>
      <c r="K618" s="122"/>
      <c r="L618" s="122"/>
      <c r="M618" s="122"/>
      <c r="N618" s="122"/>
      <c r="O618" s="122"/>
      <c r="P618" s="122"/>
      <c r="Q618" s="122"/>
    </row>
    <row r="619" spans="1:17" s="189" customFormat="1" x14ac:dyDescent="0.2">
      <c r="A619" s="71"/>
      <c r="B619" s="71"/>
      <c r="C619" s="71"/>
      <c r="D619" s="71"/>
      <c r="E619" s="71"/>
      <c r="F619" s="71"/>
      <c r="G619" s="71"/>
      <c r="H619" s="71"/>
      <c r="I619" s="71"/>
      <c r="J619" s="123"/>
      <c r="K619" s="122"/>
      <c r="L619" s="122"/>
      <c r="M619" s="122"/>
      <c r="N619" s="122"/>
      <c r="O619" s="122"/>
      <c r="P619" s="122"/>
      <c r="Q619" s="122"/>
    </row>
    <row r="620" spans="1:17" s="189" customFormat="1" x14ac:dyDescent="0.2">
      <c r="A620" s="71"/>
      <c r="B620" s="71"/>
      <c r="C620" s="71"/>
      <c r="D620" s="71"/>
      <c r="E620" s="71"/>
      <c r="F620" s="71"/>
      <c r="G620" s="71"/>
      <c r="H620" s="71"/>
      <c r="I620" s="71"/>
      <c r="J620" s="123"/>
      <c r="K620" s="122"/>
      <c r="L620" s="122"/>
      <c r="M620" s="122"/>
      <c r="N620" s="122"/>
      <c r="O620" s="122"/>
      <c r="P620" s="122"/>
      <c r="Q620" s="122"/>
    </row>
    <row r="621" spans="1:17" s="189" customFormat="1" x14ac:dyDescent="0.2">
      <c r="A621" s="71"/>
      <c r="B621" s="71"/>
      <c r="C621" s="71"/>
      <c r="D621" s="71"/>
      <c r="E621" s="71"/>
      <c r="F621" s="71"/>
      <c r="G621" s="71"/>
      <c r="H621" s="71"/>
      <c r="I621" s="71"/>
      <c r="J621" s="123"/>
      <c r="K621" s="122"/>
      <c r="L621" s="122"/>
      <c r="M621" s="122"/>
      <c r="N621" s="122"/>
      <c r="O621" s="122"/>
      <c r="P621" s="122"/>
      <c r="Q621" s="122"/>
    </row>
    <row r="622" spans="1:17" s="189" customFormat="1" x14ac:dyDescent="0.2">
      <c r="A622" s="71"/>
      <c r="B622" s="71"/>
      <c r="C622" s="71"/>
      <c r="D622" s="71"/>
      <c r="E622" s="71"/>
      <c r="F622" s="71"/>
      <c r="G622" s="71"/>
      <c r="H622" s="71"/>
      <c r="I622" s="71"/>
      <c r="J622" s="123"/>
      <c r="K622" s="122"/>
      <c r="L622" s="122"/>
      <c r="M622" s="122"/>
      <c r="N622" s="122"/>
      <c r="O622" s="122"/>
      <c r="P622" s="122"/>
      <c r="Q622" s="122"/>
    </row>
    <row r="623" spans="1:17" s="189" customFormat="1" x14ac:dyDescent="0.2">
      <c r="A623" s="71"/>
      <c r="B623" s="71"/>
      <c r="C623" s="71"/>
      <c r="D623" s="71"/>
      <c r="E623" s="71"/>
      <c r="F623" s="71"/>
      <c r="G623" s="71"/>
      <c r="H623" s="71"/>
      <c r="I623" s="71"/>
      <c r="J623" s="123"/>
      <c r="K623" s="122"/>
      <c r="L623" s="122"/>
      <c r="M623" s="122"/>
      <c r="N623" s="122"/>
      <c r="O623" s="122"/>
      <c r="P623" s="122"/>
      <c r="Q623" s="122"/>
    </row>
    <row r="624" spans="1:17" s="189" customFormat="1" x14ac:dyDescent="0.2">
      <c r="A624" s="71"/>
      <c r="B624" s="71"/>
      <c r="C624" s="71"/>
      <c r="D624" s="71"/>
      <c r="E624" s="71"/>
      <c r="F624" s="71"/>
      <c r="G624" s="71"/>
      <c r="H624" s="71"/>
      <c r="I624" s="71"/>
      <c r="J624" s="123"/>
      <c r="K624" s="122"/>
      <c r="L624" s="122"/>
      <c r="M624" s="122"/>
      <c r="N624" s="122"/>
      <c r="O624" s="122"/>
      <c r="P624" s="122"/>
      <c r="Q624" s="122"/>
    </row>
    <row r="625" spans="1:17" s="189" customFormat="1" x14ac:dyDescent="0.2">
      <c r="A625" s="71"/>
      <c r="B625" s="71"/>
      <c r="C625" s="71"/>
      <c r="D625" s="71"/>
      <c r="E625" s="71"/>
      <c r="F625" s="71"/>
      <c r="G625" s="71"/>
      <c r="H625" s="71"/>
      <c r="I625" s="71"/>
      <c r="J625" s="123"/>
      <c r="K625" s="122"/>
      <c r="L625" s="122"/>
      <c r="M625" s="122"/>
      <c r="N625" s="122"/>
      <c r="O625" s="122"/>
      <c r="P625" s="122"/>
      <c r="Q625" s="122"/>
    </row>
    <row r="626" spans="1:17" s="189" customFormat="1" x14ac:dyDescent="0.2">
      <c r="A626" s="71"/>
      <c r="B626" s="71"/>
      <c r="C626" s="71"/>
      <c r="D626" s="71"/>
      <c r="E626" s="71"/>
      <c r="F626" s="71"/>
      <c r="G626" s="71"/>
      <c r="H626" s="71"/>
      <c r="I626" s="71"/>
      <c r="J626" s="123"/>
      <c r="K626" s="122"/>
      <c r="L626" s="122"/>
      <c r="M626" s="122"/>
      <c r="N626" s="122"/>
      <c r="O626" s="122"/>
      <c r="P626" s="122"/>
      <c r="Q626" s="122"/>
    </row>
    <row r="627" spans="1:17" s="189" customFormat="1" x14ac:dyDescent="0.2">
      <c r="A627" s="71"/>
      <c r="B627" s="71"/>
      <c r="C627" s="71"/>
      <c r="D627" s="71"/>
      <c r="E627" s="71"/>
      <c r="F627" s="71"/>
      <c r="G627" s="71"/>
      <c r="H627" s="71"/>
      <c r="I627" s="71"/>
      <c r="J627" s="123"/>
      <c r="K627" s="122"/>
      <c r="L627" s="122"/>
      <c r="M627" s="122"/>
      <c r="N627" s="122"/>
      <c r="O627" s="122"/>
      <c r="P627" s="122"/>
      <c r="Q627" s="122"/>
    </row>
    <row r="628" spans="1:17" s="189" customFormat="1" x14ac:dyDescent="0.2">
      <c r="A628" s="71"/>
      <c r="B628" s="71"/>
      <c r="C628" s="71"/>
      <c r="D628" s="71"/>
      <c r="E628" s="71"/>
      <c r="F628" s="71"/>
      <c r="G628" s="71"/>
      <c r="H628" s="71"/>
      <c r="I628" s="71"/>
      <c r="J628" s="123"/>
      <c r="K628" s="122"/>
      <c r="L628" s="122"/>
      <c r="M628" s="122"/>
      <c r="N628" s="122"/>
      <c r="O628" s="122"/>
      <c r="P628" s="122"/>
      <c r="Q628" s="122"/>
    </row>
    <row r="629" spans="1:17" s="189" customFormat="1" x14ac:dyDescent="0.2">
      <c r="A629" s="71"/>
      <c r="B629" s="71"/>
      <c r="C629" s="71"/>
      <c r="D629" s="71"/>
      <c r="E629" s="71"/>
      <c r="F629" s="71"/>
      <c r="G629" s="71"/>
      <c r="H629" s="71"/>
      <c r="I629" s="71"/>
      <c r="J629" s="123"/>
      <c r="K629" s="122"/>
      <c r="L629" s="122"/>
      <c r="M629" s="122"/>
      <c r="N629" s="122"/>
      <c r="O629" s="122"/>
      <c r="P629" s="122"/>
      <c r="Q629" s="122"/>
    </row>
    <row r="630" spans="1:17" s="189" customFormat="1" x14ac:dyDescent="0.2">
      <c r="A630" s="71"/>
      <c r="B630" s="71"/>
      <c r="C630" s="71"/>
      <c r="D630" s="71"/>
      <c r="E630" s="71"/>
      <c r="F630" s="71"/>
      <c r="G630" s="71"/>
      <c r="H630" s="71"/>
      <c r="I630" s="71"/>
      <c r="J630" s="123"/>
      <c r="K630" s="122"/>
      <c r="L630" s="122"/>
      <c r="M630" s="122"/>
      <c r="N630" s="122"/>
      <c r="O630" s="122"/>
      <c r="P630" s="122"/>
      <c r="Q630" s="122"/>
    </row>
    <row r="631" spans="1:17" s="189" customFormat="1" x14ac:dyDescent="0.2">
      <c r="A631" s="71"/>
      <c r="B631" s="71"/>
      <c r="C631" s="71"/>
      <c r="D631" s="71"/>
      <c r="E631" s="71"/>
      <c r="F631" s="71"/>
      <c r="G631" s="71"/>
      <c r="H631" s="71"/>
      <c r="I631" s="71"/>
      <c r="J631" s="123"/>
      <c r="K631" s="122"/>
      <c r="L631" s="122"/>
      <c r="M631" s="122"/>
      <c r="N631" s="122"/>
      <c r="O631" s="122"/>
      <c r="P631" s="122"/>
      <c r="Q631" s="122"/>
    </row>
    <row r="632" spans="1:17" s="189" customFormat="1" x14ac:dyDescent="0.2">
      <c r="A632" s="71"/>
      <c r="B632" s="71"/>
      <c r="C632" s="71"/>
      <c r="D632" s="71"/>
      <c r="E632" s="71"/>
      <c r="F632" s="71"/>
      <c r="G632" s="71"/>
      <c r="H632" s="71"/>
      <c r="I632" s="71"/>
      <c r="J632" s="123"/>
      <c r="K632" s="122"/>
      <c r="L632" s="122"/>
      <c r="M632" s="122"/>
      <c r="N632" s="122"/>
      <c r="O632" s="122"/>
      <c r="P632" s="122"/>
      <c r="Q632" s="122"/>
    </row>
    <row r="633" spans="1:17" s="189" customFormat="1" x14ac:dyDescent="0.2">
      <c r="A633" s="71"/>
      <c r="B633" s="71"/>
      <c r="C633" s="71"/>
      <c r="D633" s="71"/>
      <c r="E633" s="71"/>
      <c r="F633" s="71"/>
      <c r="G633" s="71"/>
      <c r="H633" s="71"/>
      <c r="I633" s="71"/>
      <c r="J633" s="123"/>
      <c r="K633" s="122"/>
      <c r="L633" s="122"/>
      <c r="M633" s="122"/>
      <c r="N633" s="122"/>
      <c r="O633" s="122"/>
      <c r="P633" s="122"/>
      <c r="Q633" s="122"/>
    </row>
    <row r="634" spans="1:17" s="189" customFormat="1" x14ac:dyDescent="0.2">
      <c r="A634" s="71"/>
      <c r="B634" s="71"/>
      <c r="C634" s="71"/>
      <c r="D634" s="71"/>
      <c r="E634" s="71"/>
      <c r="F634" s="71"/>
      <c r="G634" s="71"/>
      <c r="H634" s="71"/>
      <c r="I634" s="71"/>
      <c r="J634" s="123"/>
      <c r="K634" s="122"/>
      <c r="L634" s="122"/>
      <c r="M634" s="122"/>
      <c r="N634" s="122"/>
      <c r="O634" s="122"/>
      <c r="P634" s="122"/>
      <c r="Q634" s="122"/>
    </row>
    <row r="635" spans="1:17" s="189" customFormat="1" x14ac:dyDescent="0.2">
      <c r="A635" s="71"/>
      <c r="B635" s="71"/>
      <c r="C635" s="71"/>
      <c r="D635" s="71"/>
      <c r="E635" s="71"/>
      <c r="F635" s="71"/>
      <c r="G635" s="71"/>
      <c r="H635" s="71"/>
      <c r="I635" s="71"/>
      <c r="J635" s="123"/>
      <c r="K635" s="122"/>
      <c r="L635" s="122"/>
      <c r="M635" s="122"/>
      <c r="N635" s="122"/>
      <c r="O635" s="122"/>
      <c r="P635" s="122"/>
      <c r="Q635" s="122"/>
    </row>
    <row r="636" spans="1:17" s="189" customFormat="1" x14ac:dyDescent="0.2">
      <c r="A636" s="71"/>
      <c r="B636" s="71"/>
      <c r="C636" s="71"/>
      <c r="D636" s="71"/>
      <c r="E636" s="71"/>
      <c r="F636" s="71"/>
      <c r="G636" s="71"/>
      <c r="H636" s="71"/>
      <c r="I636" s="71"/>
      <c r="J636" s="123"/>
      <c r="K636" s="122"/>
      <c r="L636" s="122"/>
      <c r="M636" s="122"/>
      <c r="N636" s="122"/>
      <c r="O636" s="122"/>
      <c r="P636" s="122"/>
      <c r="Q636" s="122"/>
    </row>
    <row r="637" spans="1:17" s="189" customFormat="1" x14ac:dyDescent="0.2">
      <c r="A637" s="71"/>
      <c r="B637" s="71"/>
      <c r="C637" s="71"/>
      <c r="D637" s="71"/>
      <c r="E637" s="71"/>
      <c r="F637" s="71"/>
      <c r="G637" s="71"/>
      <c r="H637" s="71"/>
      <c r="I637" s="71"/>
      <c r="J637" s="123"/>
      <c r="K637" s="122"/>
      <c r="L637" s="122"/>
      <c r="M637" s="122"/>
      <c r="N637" s="122"/>
      <c r="O637" s="122"/>
      <c r="P637" s="122"/>
      <c r="Q637" s="122"/>
    </row>
    <row r="638" spans="1:17" s="189" customFormat="1" x14ac:dyDescent="0.2">
      <c r="A638" s="71"/>
      <c r="B638" s="71"/>
      <c r="C638" s="71"/>
      <c r="D638" s="71"/>
      <c r="E638" s="71"/>
      <c r="F638" s="71"/>
      <c r="G638" s="71"/>
      <c r="H638" s="71"/>
      <c r="I638" s="71"/>
      <c r="J638" s="123"/>
      <c r="K638" s="122"/>
      <c r="L638" s="122"/>
      <c r="M638" s="122"/>
      <c r="N638" s="122"/>
      <c r="O638" s="122"/>
      <c r="P638" s="122"/>
      <c r="Q638" s="122"/>
    </row>
    <row r="639" spans="1:17" s="189" customFormat="1" x14ac:dyDescent="0.2">
      <c r="A639" s="71"/>
      <c r="B639" s="71"/>
      <c r="C639" s="71"/>
      <c r="D639" s="71"/>
      <c r="E639" s="71"/>
      <c r="F639" s="71"/>
      <c r="G639" s="71"/>
      <c r="H639" s="71"/>
      <c r="I639" s="71"/>
      <c r="J639" s="123"/>
      <c r="K639" s="122"/>
      <c r="L639" s="122"/>
      <c r="M639" s="122"/>
      <c r="N639" s="122"/>
      <c r="O639" s="122"/>
      <c r="P639" s="122"/>
      <c r="Q639" s="122"/>
    </row>
    <row r="640" spans="1:17" s="189" customFormat="1" x14ac:dyDescent="0.2">
      <c r="A640" s="71"/>
      <c r="B640" s="71"/>
      <c r="C640" s="71"/>
      <c r="D640" s="71"/>
      <c r="E640" s="71"/>
      <c r="F640" s="71"/>
      <c r="G640" s="71"/>
      <c r="H640" s="71"/>
      <c r="I640" s="71"/>
      <c r="J640" s="123"/>
      <c r="K640" s="122"/>
      <c r="L640" s="122"/>
      <c r="M640" s="122"/>
      <c r="N640" s="122"/>
      <c r="O640" s="122"/>
      <c r="P640" s="122"/>
      <c r="Q640" s="122"/>
    </row>
    <row r="641" spans="1:17" s="189" customFormat="1" x14ac:dyDescent="0.2">
      <c r="A641" s="71"/>
      <c r="B641" s="71"/>
      <c r="C641" s="71"/>
      <c r="D641" s="71"/>
      <c r="E641" s="71"/>
      <c r="F641" s="71"/>
      <c r="G641" s="71"/>
      <c r="H641" s="71"/>
      <c r="I641" s="71"/>
      <c r="J641" s="123"/>
      <c r="K641" s="122"/>
      <c r="L641" s="122"/>
      <c r="M641" s="122"/>
      <c r="N641" s="122"/>
      <c r="O641" s="122"/>
      <c r="P641" s="122"/>
      <c r="Q641" s="122"/>
    </row>
    <row r="642" spans="1:17" s="189" customFormat="1" x14ac:dyDescent="0.2">
      <c r="A642" s="71"/>
      <c r="B642" s="71"/>
      <c r="C642" s="71"/>
      <c r="D642" s="71"/>
      <c r="E642" s="71"/>
      <c r="F642" s="71"/>
      <c r="G642" s="71"/>
      <c r="H642" s="71"/>
      <c r="I642" s="71"/>
      <c r="J642" s="123"/>
      <c r="K642" s="122"/>
      <c r="L642" s="122"/>
      <c r="M642" s="122"/>
      <c r="N642" s="122"/>
      <c r="O642" s="122"/>
      <c r="P642" s="122"/>
      <c r="Q642" s="122"/>
    </row>
    <row r="643" spans="1:17" s="189" customFormat="1" x14ac:dyDescent="0.2">
      <c r="A643" s="71"/>
      <c r="B643" s="71"/>
      <c r="C643" s="71"/>
      <c r="D643" s="71"/>
      <c r="E643" s="71"/>
      <c r="F643" s="71"/>
      <c r="G643" s="71"/>
      <c r="H643" s="71"/>
      <c r="I643" s="71"/>
      <c r="J643" s="123"/>
      <c r="K643" s="122"/>
      <c r="L643" s="122"/>
      <c r="M643" s="122"/>
      <c r="N643" s="122"/>
      <c r="O643" s="122"/>
      <c r="P643" s="122"/>
      <c r="Q643" s="122"/>
    </row>
    <row r="644" spans="1:17" s="189" customFormat="1" x14ac:dyDescent="0.2">
      <c r="A644" s="71"/>
      <c r="B644" s="71"/>
      <c r="C644" s="71"/>
      <c r="D644" s="71"/>
      <c r="E644" s="71"/>
      <c r="F644" s="71"/>
      <c r="G644" s="71"/>
      <c r="H644" s="71"/>
      <c r="I644" s="71"/>
      <c r="J644" s="123"/>
      <c r="K644" s="122"/>
      <c r="L644" s="122"/>
      <c r="M644" s="122"/>
      <c r="N644" s="122"/>
      <c r="O644" s="122"/>
      <c r="P644" s="122"/>
      <c r="Q644" s="122"/>
    </row>
    <row r="645" spans="1:17" s="189" customFormat="1" x14ac:dyDescent="0.2">
      <c r="A645" s="71"/>
      <c r="B645" s="71"/>
      <c r="C645" s="71"/>
      <c r="D645" s="71"/>
      <c r="E645" s="71"/>
      <c r="F645" s="71"/>
      <c r="G645" s="71"/>
      <c r="H645" s="71"/>
      <c r="I645" s="71"/>
      <c r="J645" s="123"/>
      <c r="K645" s="122"/>
      <c r="L645" s="122"/>
      <c r="M645" s="122"/>
      <c r="N645" s="122"/>
      <c r="O645" s="122"/>
      <c r="P645" s="122"/>
      <c r="Q645" s="122"/>
    </row>
    <row r="646" spans="1:17" s="189" customFormat="1" x14ac:dyDescent="0.2">
      <c r="A646" s="71"/>
      <c r="B646" s="71"/>
      <c r="C646" s="71"/>
      <c r="D646" s="71"/>
      <c r="E646" s="71"/>
      <c r="F646" s="71"/>
      <c r="G646" s="71"/>
      <c r="H646" s="71"/>
      <c r="I646" s="71"/>
      <c r="J646" s="123"/>
      <c r="K646" s="122"/>
      <c r="L646" s="122"/>
      <c r="M646" s="122"/>
      <c r="N646" s="122"/>
      <c r="O646" s="122"/>
      <c r="P646" s="122"/>
      <c r="Q646" s="122"/>
    </row>
    <row r="647" spans="1:17" s="189" customFormat="1" x14ac:dyDescent="0.2">
      <c r="A647" s="71"/>
      <c r="B647" s="71"/>
      <c r="C647" s="71"/>
      <c r="D647" s="71"/>
      <c r="E647" s="71"/>
      <c r="F647" s="71"/>
      <c r="G647" s="71"/>
      <c r="H647" s="71"/>
      <c r="I647" s="71"/>
      <c r="J647" s="123"/>
      <c r="K647" s="122"/>
      <c r="L647" s="122"/>
      <c r="M647" s="122"/>
      <c r="N647" s="122"/>
      <c r="O647" s="122"/>
      <c r="P647" s="122"/>
      <c r="Q647" s="122"/>
    </row>
    <row r="648" spans="1:17" s="189" customFormat="1" x14ac:dyDescent="0.2">
      <c r="A648" s="71"/>
      <c r="B648" s="71"/>
      <c r="C648" s="71"/>
      <c r="D648" s="71"/>
      <c r="E648" s="71"/>
      <c r="F648" s="71"/>
      <c r="G648" s="71"/>
      <c r="H648" s="71"/>
      <c r="I648" s="71"/>
      <c r="J648" s="123"/>
      <c r="K648" s="122"/>
      <c r="L648" s="122"/>
      <c r="M648" s="122"/>
      <c r="N648" s="122"/>
      <c r="O648" s="122"/>
      <c r="P648" s="122"/>
      <c r="Q648" s="122"/>
    </row>
    <row r="649" spans="1:17" s="189" customFormat="1" x14ac:dyDescent="0.2">
      <c r="A649" s="71"/>
      <c r="B649" s="71"/>
      <c r="C649" s="71"/>
      <c r="D649" s="71"/>
      <c r="E649" s="71"/>
      <c r="F649" s="71"/>
      <c r="G649" s="71"/>
      <c r="H649" s="71"/>
      <c r="I649" s="71"/>
      <c r="J649" s="123"/>
      <c r="K649" s="122"/>
      <c r="L649" s="122"/>
      <c r="M649" s="122"/>
      <c r="N649" s="122"/>
      <c r="O649" s="122"/>
      <c r="P649" s="122"/>
      <c r="Q649" s="122"/>
    </row>
    <row r="650" spans="1:17" s="189" customFormat="1" x14ac:dyDescent="0.2">
      <c r="A650" s="71"/>
      <c r="B650" s="71"/>
      <c r="C650" s="71"/>
      <c r="D650" s="71"/>
      <c r="E650" s="71"/>
      <c r="F650" s="71"/>
      <c r="G650" s="71"/>
      <c r="H650" s="71"/>
      <c r="I650" s="71"/>
      <c r="J650" s="123"/>
      <c r="K650" s="122"/>
      <c r="L650" s="122"/>
      <c r="M650" s="122"/>
      <c r="N650" s="122"/>
      <c r="O650" s="122"/>
      <c r="P650" s="122"/>
      <c r="Q650" s="122"/>
    </row>
    <row r="651" spans="1:17" s="189" customFormat="1" x14ac:dyDescent="0.2">
      <c r="A651" s="71"/>
      <c r="B651" s="71"/>
      <c r="C651" s="71"/>
      <c r="D651" s="71"/>
      <c r="E651" s="71"/>
      <c r="F651" s="71"/>
      <c r="G651" s="71"/>
      <c r="H651" s="71"/>
      <c r="I651" s="71"/>
      <c r="J651" s="123"/>
      <c r="K651" s="122"/>
      <c r="L651" s="122"/>
      <c r="M651" s="122"/>
      <c r="N651" s="122"/>
      <c r="O651" s="122"/>
      <c r="P651" s="122"/>
      <c r="Q651" s="122"/>
    </row>
    <row r="652" spans="1:17" s="189" customFormat="1" x14ac:dyDescent="0.2">
      <c r="A652" s="71"/>
      <c r="B652" s="71"/>
      <c r="C652" s="71"/>
      <c r="D652" s="71"/>
      <c r="E652" s="71"/>
      <c r="F652" s="71"/>
      <c r="G652" s="71"/>
      <c r="H652" s="71"/>
      <c r="I652" s="71"/>
      <c r="J652" s="123"/>
      <c r="K652" s="122"/>
      <c r="L652" s="122"/>
      <c r="M652" s="122"/>
      <c r="N652" s="122"/>
      <c r="O652" s="122"/>
      <c r="P652" s="122"/>
      <c r="Q652" s="122"/>
    </row>
    <row r="653" spans="1:17" s="189" customFormat="1" x14ac:dyDescent="0.2">
      <c r="A653" s="71"/>
      <c r="B653" s="71"/>
      <c r="C653" s="71"/>
      <c r="D653" s="71"/>
      <c r="E653" s="71"/>
      <c r="F653" s="71"/>
      <c r="G653" s="71"/>
      <c r="H653" s="71"/>
      <c r="I653" s="71"/>
      <c r="J653" s="123"/>
      <c r="K653" s="122"/>
      <c r="L653" s="122"/>
      <c r="M653" s="122"/>
      <c r="N653" s="122"/>
      <c r="O653" s="122"/>
      <c r="P653" s="122"/>
      <c r="Q653" s="122"/>
    </row>
    <row r="654" spans="1:17" s="189" customFormat="1" x14ac:dyDescent="0.2">
      <c r="A654" s="71"/>
      <c r="B654" s="71"/>
      <c r="C654" s="71"/>
      <c r="D654" s="71"/>
      <c r="E654" s="71"/>
      <c r="F654" s="71"/>
      <c r="G654" s="71"/>
      <c r="H654" s="71"/>
      <c r="I654" s="71"/>
      <c r="J654" s="123"/>
      <c r="K654" s="122"/>
      <c r="L654" s="122"/>
      <c r="M654" s="122"/>
      <c r="N654" s="122"/>
      <c r="O654" s="122"/>
      <c r="P654" s="122"/>
      <c r="Q654" s="122"/>
    </row>
    <row r="655" spans="1:17" s="189" customFormat="1" x14ac:dyDescent="0.2">
      <c r="A655" s="71"/>
      <c r="B655" s="71"/>
      <c r="C655" s="71"/>
      <c r="D655" s="71"/>
      <c r="E655" s="71"/>
      <c r="F655" s="71"/>
      <c r="G655" s="71"/>
      <c r="H655" s="71"/>
      <c r="I655" s="71"/>
      <c r="J655" s="123"/>
      <c r="K655" s="122"/>
      <c r="L655" s="122"/>
      <c r="M655" s="122"/>
      <c r="N655" s="122"/>
      <c r="O655" s="122"/>
      <c r="P655" s="122"/>
      <c r="Q655" s="122"/>
    </row>
    <row r="656" spans="1:17" s="189" customFormat="1" x14ac:dyDescent="0.2">
      <c r="A656" s="71"/>
      <c r="B656" s="71"/>
      <c r="C656" s="71"/>
      <c r="D656" s="71"/>
      <c r="E656" s="71"/>
      <c r="F656" s="71"/>
      <c r="G656" s="71"/>
      <c r="H656" s="71"/>
      <c r="I656" s="71"/>
      <c r="J656" s="123"/>
      <c r="K656" s="122"/>
      <c r="L656" s="122"/>
      <c r="M656" s="122"/>
      <c r="N656" s="122"/>
      <c r="O656" s="122"/>
      <c r="P656" s="122"/>
      <c r="Q656" s="122"/>
    </row>
    <row r="657" spans="1:17" s="189" customFormat="1" x14ac:dyDescent="0.2">
      <c r="A657" s="71"/>
      <c r="B657" s="71"/>
      <c r="C657" s="71"/>
      <c r="D657" s="71"/>
      <c r="E657" s="71"/>
      <c r="F657" s="71"/>
      <c r="G657" s="71"/>
      <c r="H657" s="71"/>
      <c r="I657" s="71"/>
      <c r="J657" s="123"/>
      <c r="K657" s="122"/>
      <c r="L657" s="122"/>
      <c r="M657" s="122"/>
      <c r="N657" s="122"/>
      <c r="O657" s="122"/>
      <c r="P657" s="122"/>
      <c r="Q657" s="122"/>
    </row>
    <row r="658" spans="1:17" s="189" customFormat="1" x14ac:dyDescent="0.2">
      <c r="A658" s="71"/>
      <c r="B658" s="71"/>
      <c r="C658" s="71"/>
      <c r="D658" s="71"/>
      <c r="E658" s="71"/>
      <c r="F658" s="71"/>
      <c r="G658" s="71"/>
      <c r="H658" s="71"/>
      <c r="I658" s="71"/>
      <c r="J658" s="123"/>
      <c r="K658" s="122"/>
      <c r="L658" s="122"/>
      <c r="M658" s="122"/>
      <c r="N658" s="122"/>
      <c r="O658" s="122"/>
      <c r="P658" s="122"/>
      <c r="Q658" s="122"/>
    </row>
    <row r="659" spans="1:17" s="189" customFormat="1" x14ac:dyDescent="0.2">
      <c r="A659" s="71"/>
      <c r="B659" s="71"/>
      <c r="C659" s="71"/>
      <c r="D659" s="71"/>
      <c r="E659" s="71"/>
      <c r="F659" s="71"/>
      <c r="G659" s="71"/>
      <c r="H659" s="71"/>
      <c r="I659" s="71"/>
      <c r="J659" s="123"/>
      <c r="K659" s="122"/>
      <c r="L659" s="122"/>
      <c r="M659" s="122"/>
      <c r="N659" s="122"/>
      <c r="O659" s="122"/>
      <c r="P659" s="122"/>
      <c r="Q659" s="122"/>
    </row>
    <row r="660" spans="1:17" s="189" customFormat="1" x14ac:dyDescent="0.2">
      <c r="A660" s="71"/>
      <c r="B660" s="71"/>
      <c r="C660" s="71"/>
      <c r="D660" s="71"/>
      <c r="E660" s="71"/>
      <c r="F660" s="71"/>
      <c r="G660" s="71"/>
      <c r="H660" s="71"/>
      <c r="I660" s="71"/>
      <c r="J660" s="123"/>
      <c r="K660" s="122"/>
      <c r="L660" s="122"/>
      <c r="M660" s="122"/>
      <c r="N660" s="122"/>
      <c r="O660" s="122"/>
      <c r="P660" s="122"/>
      <c r="Q660" s="122"/>
    </row>
    <row r="661" spans="1:17" s="189" customFormat="1" x14ac:dyDescent="0.2">
      <c r="A661" s="71"/>
      <c r="B661" s="71"/>
      <c r="C661" s="71"/>
      <c r="D661" s="71"/>
      <c r="E661" s="71"/>
      <c r="F661" s="71"/>
      <c r="G661" s="71"/>
      <c r="H661" s="71"/>
      <c r="I661" s="71"/>
      <c r="J661" s="123"/>
      <c r="K661" s="122"/>
      <c r="L661" s="122"/>
      <c r="M661" s="122"/>
      <c r="N661" s="122"/>
      <c r="O661" s="122"/>
      <c r="P661" s="122"/>
      <c r="Q661" s="122"/>
    </row>
    <row r="662" spans="1:17" s="189" customFormat="1" x14ac:dyDescent="0.2">
      <c r="A662" s="71"/>
      <c r="B662" s="71"/>
      <c r="C662" s="71"/>
      <c r="D662" s="71"/>
      <c r="E662" s="71"/>
      <c r="F662" s="71"/>
      <c r="G662" s="71"/>
      <c r="H662" s="71"/>
      <c r="I662" s="71"/>
      <c r="J662" s="123"/>
      <c r="K662" s="122"/>
      <c r="L662" s="122"/>
      <c r="M662" s="122"/>
      <c r="N662" s="122"/>
      <c r="O662" s="122"/>
      <c r="P662" s="122"/>
      <c r="Q662" s="122"/>
    </row>
    <row r="663" spans="1:17" s="189" customFormat="1" x14ac:dyDescent="0.2">
      <c r="A663" s="71"/>
      <c r="B663" s="71"/>
      <c r="C663" s="71"/>
      <c r="D663" s="71"/>
      <c r="E663" s="71"/>
      <c r="F663" s="71"/>
      <c r="G663" s="71"/>
      <c r="H663" s="71"/>
      <c r="I663" s="71"/>
      <c r="J663" s="123"/>
      <c r="K663" s="122"/>
      <c r="L663" s="122"/>
      <c r="M663" s="122"/>
      <c r="N663" s="122"/>
      <c r="O663" s="122"/>
      <c r="P663" s="122"/>
      <c r="Q663" s="122"/>
    </row>
    <row r="664" spans="1:17" s="189" customFormat="1" x14ac:dyDescent="0.2">
      <c r="A664" s="71"/>
      <c r="B664" s="71"/>
      <c r="C664" s="71"/>
      <c r="D664" s="71"/>
      <c r="E664" s="71"/>
      <c r="F664" s="71"/>
      <c r="G664" s="71"/>
      <c r="H664" s="71"/>
      <c r="I664" s="71"/>
      <c r="J664" s="123"/>
      <c r="K664" s="122"/>
      <c r="L664" s="122"/>
      <c r="M664" s="122"/>
      <c r="N664" s="122"/>
      <c r="O664" s="122"/>
      <c r="P664" s="122"/>
      <c r="Q664" s="122"/>
    </row>
    <row r="665" spans="1:17" s="189" customFormat="1" x14ac:dyDescent="0.2">
      <c r="A665" s="71"/>
      <c r="B665" s="71"/>
      <c r="C665" s="71"/>
      <c r="D665" s="71"/>
      <c r="E665" s="71"/>
      <c r="F665" s="71"/>
      <c r="G665" s="71"/>
      <c r="H665" s="71"/>
      <c r="I665" s="71"/>
      <c r="J665" s="123"/>
      <c r="K665" s="122"/>
      <c r="L665" s="122"/>
      <c r="M665" s="122"/>
      <c r="N665" s="122"/>
      <c r="O665" s="122"/>
      <c r="P665" s="122"/>
      <c r="Q665" s="122"/>
    </row>
    <row r="666" spans="1:17" s="189" customFormat="1" x14ac:dyDescent="0.2">
      <c r="A666" s="71"/>
      <c r="B666" s="71"/>
      <c r="C666" s="71"/>
      <c r="D666" s="71"/>
      <c r="E666" s="71"/>
      <c r="F666" s="71"/>
      <c r="G666" s="71"/>
      <c r="H666" s="71"/>
      <c r="I666" s="71"/>
      <c r="J666" s="123"/>
      <c r="K666" s="122"/>
      <c r="L666" s="122"/>
      <c r="M666" s="122"/>
      <c r="N666" s="122"/>
      <c r="O666" s="122"/>
      <c r="P666" s="122"/>
      <c r="Q666" s="122"/>
    </row>
    <row r="667" spans="1:17" s="189" customFormat="1" x14ac:dyDescent="0.2">
      <c r="A667" s="71"/>
      <c r="B667" s="71"/>
      <c r="C667" s="71"/>
      <c r="D667" s="71"/>
      <c r="E667" s="71"/>
      <c r="F667" s="71"/>
      <c r="G667" s="71"/>
      <c r="H667" s="71"/>
      <c r="I667" s="71"/>
      <c r="J667" s="123"/>
      <c r="K667" s="122"/>
      <c r="L667" s="122"/>
      <c r="M667" s="122"/>
      <c r="N667" s="122"/>
      <c r="O667" s="122"/>
      <c r="P667" s="122"/>
      <c r="Q667" s="122"/>
    </row>
    <row r="668" spans="1:17" s="189" customFormat="1" x14ac:dyDescent="0.2">
      <c r="A668" s="71"/>
      <c r="B668" s="71"/>
      <c r="C668" s="71"/>
      <c r="D668" s="71"/>
      <c r="E668" s="71"/>
      <c r="F668" s="71"/>
      <c r="G668" s="71"/>
      <c r="H668" s="71"/>
      <c r="I668" s="71"/>
      <c r="J668" s="123"/>
      <c r="K668" s="122"/>
      <c r="L668" s="122"/>
      <c r="M668" s="122"/>
      <c r="N668" s="122"/>
      <c r="O668" s="122"/>
      <c r="P668" s="122"/>
      <c r="Q668" s="122"/>
    </row>
    <row r="669" spans="1:17" s="189" customFormat="1" x14ac:dyDescent="0.2">
      <c r="A669" s="71"/>
      <c r="B669" s="71"/>
      <c r="C669" s="71"/>
      <c r="D669" s="71"/>
      <c r="E669" s="71"/>
      <c r="F669" s="71"/>
      <c r="G669" s="71"/>
      <c r="H669" s="71"/>
      <c r="I669" s="71"/>
      <c r="J669" s="123"/>
      <c r="K669" s="122"/>
      <c r="L669" s="122"/>
      <c r="M669" s="122"/>
      <c r="N669" s="122"/>
      <c r="O669" s="122"/>
      <c r="P669" s="122"/>
      <c r="Q669" s="122"/>
    </row>
    <row r="670" spans="1:17" s="189" customFormat="1" x14ac:dyDescent="0.2">
      <c r="A670" s="71"/>
      <c r="B670" s="71"/>
      <c r="C670" s="71"/>
      <c r="D670" s="71"/>
      <c r="E670" s="71"/>
      <c r="F670" s="71"/>
      <c r="G670" s="71"/>
      <c r="H670" s="71"/>
      <c r="I670" s="71"/>
      <c r="J670" s="123"/>
      <c r="K670" s="122"/>
      <c r="L670" s="122"/>
      <c r="M670" s="122"/>
      <c r="N670" s="122"/>
      <c r="O670" s="122"/>
      <c r="P670" s="122"/>
      <c r="Q670" s="122"/>
    </row>
    <row r="671" spans="1:17" s="189" customFormat="1" x14ac:dyDescent="0.2">
      <c r="A671" s="71"/>
      <c r="B671" s="71"/>
      <c r="C671" s="71"/>
      <c r="D671" s="71"/>
      <c r="E671" s="71"/>
      <c r="F671" s="71"/>
      <c r="G671" s="71"/>
      <c r="H671" s="71"/>
      <c r="I671" s="71"/>
      <c r="J671" s="123"/>
      <c r="K671" s="122"/>
      <c r="L671" s="122"/>
      <c r="M671" s="122"/>
      <c r="N671" s="122"/>
      <c r="O671" s="122"/>
      <c r="P671" s="122"/>
      <c r="Q671" s="122"/>
    </row>
    <row r="672" spans="1:17" s="189" customFormat="1" x14ac:dyDescent="0.2">
      <c r="A672" s="71"/>
      <c r="B672" s="71"/>
      <c r="C672" s="71"/>
      <c r="D672" s="71"/>
      <c r="E672" s="71"/>
      <c r="F672" s="71"/>
      <c r="G672" s="71"/>
      <c r="H672" s="71"/>
      <c r="I672" s="71"/>
      <c r="J672" s="123"/>
      <c r="K672" s="122"/>
      <c r="L672" s="122"/>
      <c r="M672" s="122"/>
      <c r="N672" s="122"/>
      <c r="O672" s="122"/>
      <c r="P672" s="122"/>
      <c r="Q672" s="122"/>
    </row>
    <row r="673" spans="1:17" s="189" customFormat="1" x14ac:dyDescent="0.2">
      <c r="A673" s="71"/>
      <c r="B673" s="71"/>
      <c r="C673" s="71"/>
      <c r="D673" s="71"/>
      <c r="E673" s="71"/>
      <c r="F673" s="71"/>
      <c r="G673" s="71"/>
      <c r="H673" s="71"/>
      <c r="I673" s="71"/>
      <c r="J673" s="123"/>
      <c r="K673" s="122"/>
      <c r="L673" s="122"/>
      <c r="M673" s="122"/>
      <c r="N673" s="122"/>
      <c r="O673" s="122"/>
      <c r="P673" s="122"/>
      <c r="Q673" s="122"/>
    </row>
    <row r="674" spans="1:17" s="189" customFormat="1" x14ac:dyDescent="0.2">
      <c r="A674" s="71"/>
      <c r="B674" s="71"/>
      <c r="C674" s="71"/>
      <c r="D674" s="71"/>
      <c r="E674" s="71"/>
      <c r="F674" s="71"/>
      <c r="G674" s="71"/>
      <c r="H674" s="71"/>
      <c r="I674" s="71"/>
      <c r="J674" s="123"/>
      <c r="K674" s="122"/>
      <c r="L674" s="122"/>
      <c r="M674" s="122"/>
      <c r="N674" s="122"/>
      <c r="O674" s="122"/>
      <c r="P674" s="122"/>
      <c r="Q674" s="122"/>
    </row>
    <row r="675" spans="1:17" s="189" customFormat="1" x14ac:dyDescent="0.2">
      <c r="A675" s="71"/>
      <c r="B675" s="71"/>
      <c r="C675" s="71"/>
      <c r="D675" s="71"/>
      <c r="E675" s="71"/>
      <c r="F675" s="71"/>
      <c r="G675" s="71"/>
      <c r="H675" s="71"/>
      <c r="I675" s="71"/>
      <c r="J675" s="123"/>
      <c r="K675" s="122"/>
      <c r="L675" s="122"/>
      <c r="M675" s="122"/>
      <c r="N675" s="122"/>
      <c r="O675" s="122"/>
      <c r="P675" s="122"/>
      <c r="Q675" s="122"/>
    </row>
    <row r="676" spans="1:17" s="189" customFormat="1" x14ac:dyDescent="0.2">
      <c r="A676" s="71"/>
      <c r="B676" s="71"/>
      <c r="C676" s="71"/>
      <c r="D676" s="71"/>
      <c r="E676" s="71"/>
      <c r="F676" s="71"/>
      <c r="G676" s="71"/>
      <c r="H676" s="71"/>
      <c r="I676" s="71"/>
      <c r="J676" s="123"/>
      <c r="K676" s="122"/>
      <c r="L676" s="122"/>
      <c r="M676" s="122"/>
      <c r="N676" s="122"/>
      <c r="O676" s="122"/>
      <c r="P676" s="122"/>
      <c r="Q676" s="122"/>
    </row>
    <row r="677" spans="1:17" s="189" customFormat="1" x14ac:dyDescent="0.2">
      <c r="A677" s="71"/>
      <c r="B677" s="71"/>
      <c r="C677" s="71"/>
      <c r="D677" s="71"/>
      <c r="E677" s="71"/>
      <c r="F677" s="71"/>
      <c r="G677" s="71"/>
      <c r="H677" s="71"/>
      <c r="I677" s="71"/>
      <c r="J677" s="123"/>
      <c r="K677" s="122"/>
      <c r="L677" s="122"/>
      <c r="M677" s="122"/>
      <c r="N677" s="122"/>
      <c r="O677" s="122"/>
      <c r="P677" s="122"/>
      <c r="Q677" s="122"/>
    </row>
    <row r="678" spans="1:17" s="189" customFormat="1" x14ac:dyDescent="0.2">
      <c r="A678" s="71"/>
      <c r="B678" s="71"/>
      <c r="C678" s="71"/>
      <c r="D678" s="71"/>
      <c r="E678" s="71"/>
      <c r="F678" s="71"/>
      <c r="G678" s="71"/>
      <c r="H678" s="71"/>
      <c r="I678" s="71"/>
      <c r="J678" s="123"/>
      <c r="K678" s="122"/>
      <c r="L678" s="122"/>
      <c r="M678" s="122"/>
      <c r="N678" s="122"/>
      <c r="O678" s="122"/>
      <c r="P678" s="122"/>
      <c r="Q678" s="122"/>
    </row>
    <row r="679" spans="1:17" s="189" customFormat="1" x14ac:dyDescent="0.2">
      <c r="A679" s="71"/>
      <c r="B679" s="71"/>
      <c r="C679" s="71"/>
      <c r="D679" s="71"/>
      <c r="E679" s="71"/>
      <c r="F679" s="71"/>
      <c r="G679" s="71"/>
      <c r="H679" s="71"/>
      <c r="I679" s="71"/>
      <c r="J679" s="123"/>
      <c r="K679" s="122"/>
      <c r="L679" s="122"/>
      <c r="M679" s="122"/>
      <c r="N679" s="122"/>
      <c r="O679" s="122"/>
      <c r="P679" s="122"/>
      <c r="Q679" s="122"/>
    </row>
    <row r="680" spans="1:17" s="189" customFormat="1" x14ac:dyDescent="0.2">
      <c r="A680" s="71"/>
      <c r="B680" s="71"/>
      <c r="C680" s="71"/>
      <c r="D680" s="71"/>
      <c r="E680" s="71"/>
      <c r="F680" s="71"/>
      <c r="G680" s="71"/>
      <c r="H680" s="71"/>
      <c r="I680" s="71"/>
      <c r="J680" s="123"/>
      <c r="K680" s="122"/>
      <c r="L680" s="122"/>
      <c r="M680" s="122"/>
      <c r="N680" s="122"/>
      <c r="O680" s="122"/>
      <c r="P680" s="122"/>
      <c r="Q680" s="122"/>
    </row>
    <row r="681" spans="1:17" s="189" customFormat="1" x14ac:dyDescent="0.2">
      <c r="A681" s="71"/>
      <c r="B681" s="71"/>
      <c r="C681" s="71"/>
      <c r="D681" s="71"/>
      <c r="E681" s="71"/>
      <c r="F681" s="71"/>
      <c r="G681" s="71"/>
      <c r="H681" s="71"/>
      <c r="I681" s="71"/>
      <c r="J681" s="123"/>
      <c r="K681" s="122"/>
      <c r="L681" s="122"/>
      <c r="M681" s="122"/>
      <c r="N681" s="122"/>
      <c r="O681" s="122"/>
      <c r="P681" s="122"/>
      <c r="Q681" s="122"/>
    </row>
    <row r="682" spans="1:17" s="189" customFormat="1" x14ac:dyDescent="0.2">
      <c r="A682" s="71"/>
      <c r="B682" s="71"/>
      <c r="C682" s="71"/>
      <c r="D682" s="71"/>
      <c r="E682" s="71"/>
      <c r="F682" s="71"/>
      <c r="G682" s="71"/>
      <c r="H682" s="71"/>
      <c r="I682" s="71"/>
      <c r="J682" s="123"/>
      <c r="K682" s="122"/>
      <c r="L682" s="122"/>
      <c r="M682" s="122"/>
      <c r="N682" s="122"/>
      <c r="O682" s="122"/>
      <c r="P682" s="122"/>
      <c r="Q682" s="122"/>
    </row>
    <row r="683" spans="1:17" s="189" customFormat="1" x14ac:dyDescent="0.2">
      <c r="A683" s="71"/>
      <c r="B683" s="71"/>
      <c r="C683" s="71"/>
      <c r="D683" s="71"/>
      <c r="E683" s="71"/>
      <c r="F683" s="71"/>
      <c r="G683" s="71"/>
      <c r="H683" s="71"/>
      <c r="I683" s="71"/>
      <c r="J683" s="123"/>
      <c r="K683" s="122"/>
      <c r="L683" s="122"/>
      <c r="M683" s="122"/>
      <c r="N683" s="122"/>
      <c r="O683" s="122"/>
      <c r="P683" s="122"/>
      <c r="Q683" s="122"/>
    </row>
    <row r="684" spans="1:17" s="189" customFormat="1" x14ac:dyDescent="0.2">
      <c r="A684" s="71"/>
      <c r="B684" s="71"/>
      <c r="C684" s="71"/>
      <c r="D684" s="71"/>
      <c r="E684" s="71"/>
      <c r="F684" s="71"/>
      <c r="G684" s="71"/>
      <c r="H684" s="71"/>
      <c r="I684" s="71"/>
      <c r="J684" s="123"/>
      <c r="K684" s="122"/>
      <c r="L684" s="122"/>
      <c r="M684" s="122"/>
      <c r="N684" s="122"/>
      <c r="O684" s="122"/>
      <c r="P684" s="122"/>
      <c r="Q684" s="122"/>
    </row>
    <row r="685" spans="1:17" s="189" customFormat="1" x14ac:dyDescent="0.2">
      <c r="A685" s="71"/>
      <c r="B685" s="71"/>
      <c r="C685" s="71"/>
      <c r="D685" s="71"/>
      <c r="E685" s="71"/>
      <c r="F685" s="71"/>
      <c r="G685" s="71"/>
      <c r="H685" s="71"/>
      <c r="I685" s="71"/>
      <c r="J685" s="123"/>
      <c r="K685" s="122"/>
      <c r="L685" s="122"/>
      <c r="M685" s="122"/>
      <c r="N685" s="122"/>
      <c r="O685" s="122"/>
      <c r="P685" s="122"/>
      <c r="Q685" s="122"/>
    </row>
    <row r="686" spans="1:17" s="189" customFormat="1" x14ac:dyDescent="0.2">
      <c r="A686" s="71"/>
      <c r="B686" s="71"/>
      <c r="C686" s="71"/>
      <c r="D686" s="71"/>
      <c r="E686" s="71"/>
      <c r="F686" s="71"/>
      <c r="G686" s="71"/>
      <c r="H686" s="71"/>
      <c r="I686" s="71"/>
      <c r="J686" s="123"/>
      <c r="K686" s="122"/>
      <c r="L686" s="122"/>
      <c r="M686" s="122"/>
      <c r="N686" s="122"/>
      <c r="O686" s="122"/>
      <c r="P686" s="122"/>
      <c r="Q686" s="122"/>
    </row>
    <row r="687" spans="1:17" s="189" customFormat="1" x14ac:dyDescent="0.2">
      <c r="A687" s="71"/>
      <c r="B687" s="71"/>
      <c r="C687" s="71"/>
      <c r="D687" s="71"/>
      <c r="E687" s="71"/>
      <c r="F687" s="71"/>
      <c r="G687" s="71"/>
      <c r="H687" s="71"/>
      <c r="I687" s="71"/>
      <c r="J687" s="123"/>
      <c r="K687" s="122"/>
      <c r="L687" s="122"/>
      <c r="M687" s="122"/>
      <c r="N687" s="122"/>
      <c r="O687" s="122"/>
      <c r="P687" s="122"/>
      <c r="Q687" s="122"/>
    </row>
    <row r="688" spans="1:17" s="189" customFormat="1" x14ac:dyDescent="0.2">
      <c r="A688" s="71"/>
      <c r="B688" s="71"/>
      <c r="C688" s="71"/>
      <c r="D688" s="71"/>
      <c r="E688" s="71"/>
      <c r="F688" s="71"/>
      <c r="G688" s="71"/>
      <c r="H688" s="71"/>
      <c r="I688" s="71"/>
      <c r="J688" s="123"/>
      <c r="K688" s="122"/>
      <c r="L688" s="122"/>
      <c r="M688" s="122"/>
      <c r="N688" s="122"/>
      <c r="O688" s="122"/>
      <c r="P688" s="122"/>
      <c r="Q688" s="122"/>
    </row>
    <row r="689" spans="1:17" s="189" customFormat="1" x14ac:dyDescent="0.2">
      <c r="A689" s="71"/>
      <c r="B689" s="71"/>
      <c r="C689" s="71"/>
      <c r="D689" s="71"/>
      <c r="E689" s="71"/>
      <c r="F689" s="71"/>
      <c r="G689" s="71"/>
      <c r="H689" s="71"/>
      <c r="I689" s="71"/>
      <c r="J689" s="123"/>
      <c r="K689" s="122"/>
      <c r="L689" s="122"/>
      <c r="M689" s="122"/>
      <c r="N689" s="122"/>
      <c r="O689" s="122"/>
      <c r="P689" s="122"/>
      <c r="Q689" s="122"/>
    </row>
    <row r="690" spans="1:17" s="189" customFormat="1" x14ac:dyDescent="0.2">
      <c r="A690" s="71"/>
      <c r="B690" s="71"/>
      <c r="C690" s="71"/>
      <c r="D690" s="71"/>
      <c r="E690" s="71"/>
      <c r="F690" s="71"/>
      <c r="G690" s="71"/>
      <c r="H690" s="71"/>
      <c r="I690" s="71"/>
      <c r="J690" s="123"/>
      <c r="K690" s="122"/>
      <c r="L690" s="122"/>
      <c r="M690" s="122"/>
      <c r="N690" s="122"/>
      <c r="O690" s="122"/>
      <c r="P690" s="122"/>
      <c r="Q690" s="122"/>
    </row>
    <row r="691" spans="1:17" s="189" customFormat="1" x14ac:dyDescent="0.2">
      <c r="A691" s="71"/>
      <c r="B691" s="71"/>
      <c r="C691" s="71"/>
      <c r="D691" s="71"/>
      <c r="E691" s="71"/>
      <c r="F691" s="71"/>
      <c r="G691" s="71"/>
      <c r="H691" s="71"/>
      <c r="I691" s="71"/>
      <c r="J691" s="123"/>
      <c r="K691" s="122"/>
      <c r="L691" s="122"/>
      <c r="M691" s="122"/>
      <c r="N691" s="122"/>
      <c r="O691" s="122"/>
      <c r="P691" s="122"/>
      <c r="Q691" s="122"/>
    </row>
    <row r="692" spans="1:17" s="189" customFormat="1" x14ac:dyDescent="0.2">
      <c r="A692" s="71"/>
      <c r="B692" s="71"/>
      <c r="C692" s="71"/>
      <c r="D692" s="71"/>
      <c r="E692" s="71"/>
      <c r="F692" s="71"/>
      <c r="G692" s="71"/>
      <c r="H692" s="71"/>
      <c r="I692" s="71"/>
      <c r="J692" s="123"/>
      <c r="K692" s="122"/>
      <c r="L692" s="122"/>
      <c r="M692" s="122"/>
      <c r="N692" s="122"/>
      <c r="O692" s="122"/>
      <c r="P692" s="122"/>
      <c r="Q692" s="122"/>
    </row>
    <row r="693" spans="1:17" s="189" customFormat="1" x14ac:dyDescent="0.2">
      <c r="A693" s="71"/>
      <c r="B693" s="71"/>
      <c r="C693" s="71"/>
      <c r="D693" s="71"/>
      <c r="E693" s="71"/>
      <c r="F693" s="71"/>
      <c r="G693" s="71"/>
      <c r="H693" s="71"/>
      <c r="I693" s="71"/>
      <c r="J693" s="123"/>
      <c r="K693" s="122"/>
      <c r="L693" s="122"/>
      <c r="M693" s="122"/>
      <c r="N693" s="122"/>
      <c r="O693" s="122"/>
      <c r="P693" s="122"/>
      <c r="Q693" s="122"/>
    </row>
    <row r="694" spans="1:17" s="189" customFormat="1" x14ac:dyDescent="0.2">
      <c r="A694" s="71"/>
      <c r="B694" s="71"/>
      <c r="C694" s="71"/>
      <c r="D694" s="71"/>
      <c r="E694" s="71"/>
      <c r="F694" s="71"/>
      <c r="G694" s="71"/>
      <c r="H694" s="71"/>
      <c r="I694" s="71"/>
      <c r="J694" s="123"/>
      <c r="K694" s="122"/>
      <c r="L694" s="122"/>
      <c r="M694" s="122"/>
      <c r="N694" s="122"/>
      <c r="O694" s="122"/>
      <c r="P694" s="122"/>
      <c r="Q694" s="122"/>
    </row>
    <row r="695" spans="1:17" s="189" customFormat="1" x14ac:dyDescent="0.2">
      <c r="A695" s="71"/>
      <c r="B695" s="71"/>
      <c r="C695" s="71"/>
      <c r="D695" s="71"/>
      <c r="E695" s="71"/>
      <c r="F695" s="71"/>
      <c r="G695" s="71"/>
      <c r="H695" s="71"/>
      <c r="I695" s="71"/>
      <c r="J695" s="123"/>
      <c r="K695" s="122"/>
      <c r="L695" s="122"/>
      <c r="M695" s="122"/>
      <c r="N695" s="122"/>
      <c r="O695" s="122"/>
      <c r="P695" s="122"/>
      <c r="Q695" s="122"/>
    </row>
    <row r="696" spans="1:17" s="189" customFormat="1" x14ac:dyDescent="0.2">
      <c r="A696" s="71"/>
      <c r="B696" s="71"/>
      <c r="C696" s="71"/>
      <c r="D696" s="71"/>
      <c r="E696" s="71"/>
      <c r="F696" s="71"/>
      <c r="G696" s="71"/>
      <c r="H696" s="71"/>
      <c r="I696" s="71"/>
      <c r="J696" s="123"/>
      <c r="K696" s="122"/>
      <c r="L696" s="122"/>
      <c r="M696" s="122"/>
      <c r="N696" s="122"/>
      <c r="O696" s="122"/>
      <c r="P696" s="122"/>
      <c r="Q696" s="122"/>
    </row>
    <row r="697" spans="1:17" s="189" customFormat="1" x14ac:dyDescent="0.2">
      <c r="A697" s="71"/>
      <c r="B697" s="71"/>
      <c r="C697" s="71"/>
      <c r="D697" s="71"/>
      <c r="E697" s="71"/>
      <c r="F697" s="71"/>
      <c r="G697" s="71"/>
      <c r="H697" s="71"/>
      <c r="I697" s="71"/>
      <c r="J697" s="123"/>
      <c r="K697" s="122"/>
      <c r="L697" s="122"/>
      <c r="M697" s="122"/>
      <c r="N697" s="122"/>
      <c r="O697" s="122"/>
      <c r="P697" s="122"/>
      <c r="Q697" s="122"/>
    </row>
    <row r="698" spans="1:17" s="189" customFormat="1" x14ac:dyDescent="0.2">
      <c r="A698" s="71"/>
      <c r="B698" s="71"/>
      <c r="C698" s="71"/>
      <c r="D698" s="71"/>
      <c r="E698" s="71"/>
      <c r="F698" s="71"/>
      <c r="G698" s="71"/>
      <c r="H698" s="71"/>
      <c r="I698" s="71"/>
      <c r="J698" s="123"/>
      <c r="K698" s="122"/>
      <c r="L698" s="122"/>
      <c r="M698" s="122"/>
      <c r="N698" s="122"/>
      <c r="O698" s="122"/>
      <c r="P698" s="122"/>
      <c r="Q698" s="122"/>
    </row>
    <row r="699" spans="1:17" s="189" customFormat="1" x14ac:dyDescent="0.2">
      <c r="A699" s="71"/>
      <c r="B699" s="71"/>
      <c r="C699" s="71"/>
      <c r="D699" s="71"/>
      <c r="E699" s="71"/>
      <c r="F699" s="71"/>
      <c r="G699" s="71"/>
      <c r="H699" s="71"/>
      <c r="I699" s="71"/>
      <c r="J699" s="123"/>
      <c r="K699" s="122"/>
      <c r="L699" s="122"/>
      <c r="M699" s="122"/>
      <c r="N699" s="122"/>
      <c r="O699" s="122"/>
      <c r="P699" s="122"/>
      <c r="Q699" s="122"/>
    </row>
    <row r="700" spans="1:17" s="189" customFormat="1" x14ac:dyDescent="0.2">
      <c r="A700" s="71"/>
      <c r="B700" s="71"/>
      <c r="C700" s="71"/>
      <c r="D700" s="71"/>
      <c r="E700" s="71"/>
      <c r="F700" s="71"/>
      <c r="G700" s="71"/>
      <c r="H700" s="71"/>
      <c r="I700" s="71"/>
      <c r="J700" s="123"/>
      <c r="K700" s="122"/>
      <c r="L700" s="122"/>
      <c r="M700" s="122"/>
      <c r="N700" s="122"/>
      <c r="O700" s="122"/>
      <c r="P700" s="122"/>
      <c r="Q700" s="122"/>
    </row>
    <row r="701" spans="1:17" s="189" customFormat="1" x14ac:dyDescent="0.2">
      <c r="A701" s="71"/>
      <c r="B701" s="71"/>
      <c r="C701" s="71"/>
      <c r="D701" s="71"/>
      <c r="E701" s="71"/>
      <c r="F701" s="71"/>
      <c r="G701" s="71"/>
      <c r="H701" s="71"/>
      <c r="I701" s="71"/>
      <c r="J701" s="123"/>
      <c r="K701" s="122"/>
      <c r="L701" s="122"/>
      <c r="M701" s="122"/>
      <c r="N701" s="122"/>
      <c r="O701" s="122"/>
      <c r="P701" s="122"/>
      <c r="Q701" s="122"/>
    </row>
    <row r="702" spans="1:17" s="189" customFormat="1" x14ac:dyDescent="0.2">
      <c r="A702" s="71"/>
      <c r="B702" s="71"/>
      <c r="C702" s="71"/>
      <c r="D702" s="71"/>
      <c r="E702" s="71"/>
      <c r="F702" s="71"/>
      <c r="G702" s="71"/>
      <c r="H702" s="71"/>
      <c r="I702" s="71"/>
      <c r="J702" s="123"/>
      <c r="K702" s="122"/>
      <c r="L702" s="122"/>
      <c r="M702" s="122"/>
      <c r="N702" s="122"/>
      <c r="O702" s="122"/>
      <c r="P702" s="122"/>
      <c r="Q702" s="122"/>
    </row>
    <row r="703" spans="1:17" s="189" customFormat="1" x14ac:dyDescent="0.2">
      <c r="A703" s="71"/>
      <c r="B703" s="71"/>
      <c r="C703" s="71"/>
      <c r="D703" s="71"/>
      <c r="E703" s="71"/>
      <c r="F703" s="71"/>
      <c r="G703" s="71"/>
      <c r="H703" s="71"/>
      <c r="I703" s="71"/>
      <c r="J703" s="123"/>
      <c r="K703" s="122"/>
      <c r="L703" s="122"/>
      <c r="M703" s="122"/>
      <c r="N703" s="122"/>
      <c r="O703" s="122"/>
      <c r="P703" s="122"/>
      <c r="Q703" s="122"/>
    </row>
    <row r="704" spans="1:17" s="189" customFormat="1" x14ac:dyDescent="0.2">
      <c r="A704" s="71"/>
      <c r="B704" s="71"/>
      <c r="C704" s="71"/>
      <c r="D704" s="71"/>
      <c r="E704" s="71"/>
      <c r="F704" s="71"/>
      <c r="G704" s="71"/>
      <c r="H704" s="71"/>
      <c r="I704" s="71"/>
      <c r="J704" s="123"/>
      <c r="K704" s="122"/>
      <c r="L704" s="122"/>
      <c r="M704" s="122"/>
      <c r="N704" s="122"/>
      <c r="O704" s="122"/>
      <c r="P704" s="122"/>
      <c r="Q704" s="122"/>
    </row>
    <row r="705" spans="1:17" s="189" customFormat="1" x14ac:dyDescent="0.2">
      <c r="A705" s="71"/>
      <c r="B705" s="71"/>
      <c r="C705" s="71"/>
      <c r="D705" s="71"/>
      <c r="E705" s="71"/>
      <c r="F705" s="71"/>
      <c r="G705" s="71"/>
      <c r="H705" s="71"/>
      <c r="I705" s="71"/>
      <c r="J705" s="123"/>
      <c r="K705" s="122"/>
      <c r="L705" s="122"/>
      <c r="M705" s="122"/>
      <c r="N705" s="122"/>
      <c r="O705" s="122"/>
      <c r="P705" s="122"/>
      <c r="Q705" s="122"/>
    </row>
    <row r="706" spans="1:17" s="189" customFormat="1" x14ac:dyDescent="0.2">
      <c r="A706" s="71"/>
      <c r="B706" s="71"/>
      <c r="C706" s="71"/>
      <c r="D706" s="71"/>
      <c r="E706" s="71"/>
      <c r="F706" s="71"/>
      <c r="G706" s="71"/>
      <c r="H706" s="71"/>
      <c r="I706" s="71"/>
      <c r="J706" s="123"/>
      <c r="K706" s="122"/>
      <c r="L706" s="122"/>
      <c r="M706" s="122"/>
      <c r="N706" s="122"/>
      <c r="O706" s="122"/>
      <c r="P706" s="122"/>
      <c r="Q706" s="122"/>
    </row>
    <row r="707" spans="1:17" s="189" customFormat="1" x14ac:dyDescent="0.2">
      <c r="A707" s="71"/>
      <c r="B707" s="71"/>
      <c r="C707" s="71"/>
      <c r="D707" s="71"/>
      <c r="E707" s="71"/>
      <c r="F707" s="71"/>
      <c r="G707" s="71"/>
      <c r="H707" s="71"/>
      <c r="I707" s="71"/>
      <c r="J707" s="123"/>
      <c r="K707" s="122"/>
      <c r="L707" s="122"/>
      <c r="M707" s="122"/>
      <c r="N707" s="122"/>
      <c r="O707" s="122"/>
      <c r="P707" s="122"/>
      <c r="Q707" s="122"/>
    </row>
    <row r="708" spans="1:17" s="189" customFormat="1" x14ac:dyDescent="0.2">
      <c r="A708" s="71"/>
      <c r="B708" s="71"/>
      <c r="C708" s="71"/>
      <c r="D708" s="71"/>
      <c r="E708" s="71"/>
      <c r="F708" s="71"/>
      <c r="G708" s="71"/>
      <c r="H708" s="71"/>
      <c r="I708" s="71"/>
      <c r="J708" s="123"/>
      <c r="K708" s="122"/>
      <c r="L708" s="122"/>
      <c r="M708" s="122"/>
      <c r="N708" s="122"/>
      <c r="O708" s="122"/>
      <c r="P708" s="122"/>
      <c r="Q708" s="122"/>
    </row>
    <row r="709" spans="1:17" s="189" customFormat="1" x14ac:dyDescent="0.2">
      <c r="A709" s="71"/>
      <c r="B709" s="71"/>
      <c r="C709" s="71"/>
      <c r="D709" s="71"/>
      <c r="E709" s="71"/>
      <c r="F709" s="71"/>
      <c r="G709" s="71"/>
      <c r="H709" s="71"/>
      <c r="I709" s="71"/>
      <c r="J709" s="123"/>
      <c r="K709" s="122"/>
      <c r="L709" s="122"/>
      <c r="M709" s="122"/>
      <c r="N709" s="122"/>
      <c r="O709" s="122"/>
      <c r="P709" s="122"/>
      <c r="Q709" s="122"/>
    </row>
    <row r="710" spans="1:17" s="189" customFormat="1" x14ac:dyDescent="0.2">
      <c r="A710" s="71"/>
      <c r="B710" s="71"/>
      <c r="C710" s="71"/>
      <c r="D710" s="71"/>
      <c r="E710" s="71"/>
      <c r="F710" s="71"/>
      <c r="G710" s="71"/>
      <c r="H710" s="71"/>
      <c r="I710" s="71"/>
      <c r="J710" s="123"/>
      <c r="K710" s="122"/>
      <c r="L710" s="122"/>
      <c r="M710" s="122"/>
      <c r="N710" s="122"/>
      <c r="O710" s="122"/>
      <c r="P710" s="122"/>
      <c r="Q710" s="122"/>
    </row>
    <row r="711" spans="1:17" s="189" customFormat="1" x14ac:dyDescent="0.2">
      <c r="A711" s="71"/>
      <c r="B711" s="71"/>
      <c r="C711" s="71"/>
      <c r="D711" s="71"/>
      <c r="E711" s="71"/>
      <c r="F711" s="71"/>
      <c r="G711" s="71"/>
      <c r="H711" s="71"/>
      <c r="I711" s="71"/>
      <c r="J711" s="123"/>
      <c r="K711" s="122"/>
      <c r="L711" s="122"/>
      <c r="M711" s="122"/>
      <c r="N711" s="122"/>
      <c r="O711" s="122"/>
      <c r="P711" s="122"/>
      <c r="Q711" s="122"/>
    </row>
    <row r="712" spans="1:17" s="189" customFormat="1" x14ac:dyDescent="0.2">
      <c r="A712" s="71"/>
      <c r="B712" s="71"/>
      <c r="C712" s="71"/>
      <c r="D712" s="71"/>
      <c r="E712" s="71"/>
      <c r="F712" s="71"/>
      <c r="G712" s="71"/>
      <c r="H712" s="71"/>
      <c r="I712" s="71"/>
      <c r="J712" s="123"/>
      <c r="K712" s="122"/>
      <c r="L712" s="122"/>
      <c r="M712" s="122"/>
      <c r="N712" s="122"/>
      <c r="O712" s="122"/>
      <c r="P712" s="122"/>
      <c r="Q712" s="122"/>
    </row>
    <row r="713" spans="1:17" s="189" customFormat="1" x14ac:dyDescent="0.2">
      <c r="A713" s="71"/>
      <c r="B713" s="71"/>
      <c r="C713" s="71"/>
      <c r="D713" s="71"/>
      <c r="E713" s="71"/>
      <c r="F713" s="71"/>
      <c r="G713" s="71"/>
      <c r="H713" s="71"/>
      <c r="I713" s="71"/>
      <c r="J713" s="123"/>
      <c r="K713" s="122"/>
      <c r="L713" s="122"/>
      <c r="M713" s="122"/>
      <c r="N713" s="122"/>
      <c r="O713" s="122"/>
      <c r="P713" s="122"/>
      <c r="Q713" s="122"/>
    </row>
    <row r="714" spans="1:17" s="189" customFormat="1" x14ac:dyDescent="0.2">
      <c r="A714" s="71"/>
      <c r="B714" s="71"/>
      <c r="C714" s="71"/>
      <c r="D714" s="71"/>
      <c r="E714" s="71"/>
      <c r="F714" s="71"/>
      <c r="G714" s="71"/>
      <c r="H714" s="71"/>
      <c r="I714" s="71"/>
      <c r="J714" s="123"/>
      <c r="K714" s="122"/>
      <c r="L714" s="122"/>
      <c r="M714" s="122"/>
      <c r="N714" s="122"/>
      <c r="O714" s="122"/>
      <c r="P714" s="122"/>
      <c r="Q714" s="122"/>
    </row>
    <row r="715" spans="1:17" s="189" customFormat="1" x14ac:dyDescent="0.2">
      <c r="A715" s="71"/>
      <c r="B715" s="71"/>
      <c r="C715" s="71"/>
      <c r="D715" s="71"/>
      <c r="E715" s="71"/>
      <c r="F715" s="71"/>
      <c r="G715" s="71"/>
      <c r="H715" s="71"/>
      <c r="I715" s="71"/>
      <c r="J715" s="123"/>
      <c r="K715" s="122"/>
      <c r="L715" s="122"/>
      <c r="M715" s="122"/>
      <c r="N715" s="122"/>
      <c r="O715" s="122"/>
      <c r="P715" s="122"/>
      <c r="Q715" s="122"/>
    </row>
    <row r="716" spans="1:17" s="189" customFormat="1" x14ac:dyDescent="0.2">
      <c r="A716" s="71"/>
      <c r="B716" s="71"/>
      <c r="C716" s="71"/>
      <c r="D716" s="71"/>
      <c r="E716" s="71"/>
      <c r="F716" s="71"/>
      <c r="G716" s="71"/>
      <c r="H716" s="71"/>
      <c r="I716" s="71"/>
      <c r="J716" s="123"/>
      <c r="K716" s="122"/>
      <c r="L716" s="122"/>
      <c r="M716" s="122"/>
      <c r="N716" s="122"/>
      <c r="O716" s="122"/>
      <c r="P716" s="122"/>
      <c r="Q716" s="122"/>
    </row>
    <row r="717" spans="1:17" s="189" customFormat="1" x14ac:dyDescent="0.2">
      <c r="A717" s="71"/>
      <c r="B717" s="71"/>
      <c r="C717" s="71"/>
      <c r="D717" s="71"/>
      <c r="E717" s="71"/>
      <c r="F717" s="71"/>
      <c r="G717" s="71"/>
      <c r="H717" s="71"/>
      <c r="I717" s="71"/>
      <c r="J717" s="123"/>
      <c r="K717" s="122"/>
      <c r="L717" s="122"/>
      <c r="M717" s="122"/>
      <c r="N717" s="122"/>
      <c r="O717" s="122"/>
      <c r="P717" s="122"/>
      <c r="Q717" s="122"/>
    </row>
    <row r="718" spans="1:17" s="189" customFormat="1" x14ac:dyDescent="0.2">
      <c r="A718" s="71"/>
      <c r="B718" s="71"/>
      <c r="C718" s="71"/>
      <c r="D718" s="71"/>
      <c r="E718" s="71"/>
      <c r="F718" s="71"/>
      <c r="G718" s="71"/>
      <c r="H718" s="71"/>
      <c r="I718" s="71"/>
      <c r="J718" s="123"/>
      <c r="K718" s="122"/>
      <c r="L718" s="122"/>
      <c r="M718" s="122"/>
      <c r="N718" s="122"/>
      <c r="O718" s="122"/>
      <c r="P718" s="122"/>
      <c r="Q718" s="122"/>
    </row>
    <row r="719" spans="1:17" s="189" customFormat="1" x14ac:dyDescent="0.2">
      <c r="A719" s="71"/>
      <c r="B719" s="71"/>
      <c r="C719" s="71"/>
      <c r="D719" s="71"/>
      <c r="E719" s="71"/>
      <c r="F719" s="71"/>
      <c r="G719" s="71"/>
      <c r="H719" s="71"/>
      <c r="I719" s="71"/>
      <c r="J719" s="123"/>
      <c r="K719" s="122"/>
      <c r="L719" s="122"/>
      <c r="M719" s="122"/>
      <c r="N719" s="122"/>
      <c r="O719" s="122"/>
      <c r="P719" s="122"/>
      <c r="Q719" s="122"/>
    </row>
    <row r="720" spans="1:17" s="189" customFormat="1" x14ac:dyDescent="0.2">
      <c r="A720" s="71"/>
      <c r="B720" s="71"/>
      <c r="C720" s="71"/>
      <c r="D720" s="71"/>
      <c r="E720" s="71"/>
      <c r="F720" s="71"/>
      <c r="G720" s="71"/>
      <c r="H720" s="71"/>
      <c r="I720" s="71"/>
      <c r="J720" s="123"/>
      <c r="K720" s="122"/>
      <c r="L720" s="122"/>
      <c r="M720" s="122"/>
      <c r="N720" s="122"/>
      <c r="O720" s="122"/>
      <c r="P720" s="122"/>
      <c r="Q720" s="122"/>
    </row>
    <row r="721" spans="1:17" s="189" customFormat="1" x14ac:dyDescent="0.2">
      <c r="A721" s="71"/>
      <c r="B721" s="71"/>
      <c r="C721" s="71"/>
      <c r="D721" s="71"/>
      <c r="E721" s="71"/>
      <c r="F721" s="71"/>
      <c r="G721" s="71"/>
      <c r="H721" s="71"/>
      <c r="I721" s="71"/>
      <c r="J721" s="123"/>
      <c r="K721" s="122"/>
      <c r="L721" s="122"/>
      <c r="M721" s="122"/>
      <c r="N721" s="122"/>
      <c r="O721" s="122"/>
      <c r="P721" s="122"/>
      <c r="Q721" s="122"/>
    </row>
    <row r="722" spans="1:17" s="189" customFormat="1" x14ac:dyDescent="0.2">
      <c r="A722" s="71"/>
      <c r="B722" s="71"/>
      <c r="C722" s="71"/>
      <c r="D722" s="71"/>
      <c r="E722" s="71"/>
      <c r="F722" s="71"/>
      <c r="G722" s="71"/>
      <c r="H722" s="71"/>
      <c r="I722" s="71"/>
      <c r="J722" s="123"/>
      <c r="K722" s="122"/>
      <c r="L722" s="122"/>
      <c r="M722" s="122"/>
      <c r="N722" s="122"/>
      <c r="O722" s="122"/>
      <c r="P722" s="122"/>
      <c r="Q722" s="122"/>
    </row>
    <row r="723" spans="1:17" s="189" customFormat="1" x14ac:dyDescent="0.2">
      <c r="A723" s="71"/>
      <c r="B723" s="71"/>
      <c r="C723" s="71"/>
      <c r="D723" s="71"/>
      <c r="E723" s="71"/>
      <c r="F723" s="71"/>
      <c r="G723" s="71"/>
      <c r="H723" s="71"/>
      <c r="I723" s="71"/>
      <c r="J723" s="123"/>
      <c r="K723" s="122"/>
      <c r="L723" s="122"/>
      <c r="M723" s="122"/>
      <c r="N723" s="122"/>
      <c r="O723" s="122"/>
      <c r="P723" s="122"/>
      <c r="Q723" s="122"/>
    </row>
    <row r="724" spans="1:17" s="189" customFormat="1" x14ac:dyDescent="0.2">
      <c r="A724" s="71"/>
      <c r="B724" s="71"/>
      <c r="C724" s="71"/>
      <c r="D724" s="71"/>
      <c r="E724" s="71"/>
      <c r="F724" s="71"/>
      <c r="G724" s="71"/>
      <c r="H724" s="71"/>
      <c r="I724" s="71"/>
      <c r="J724" s="123"/>
      <c r="K724" s="122"/>
      <c r="L724" s="122"/>
      <c r="M724" s="122"/>
      <c r="N724" s="122"/>
      <c r="O724" s="122"/>
      <c r="P724" s="122"/>
      <c r="Q724" s="122"/>
    </row>
    <row r="725" spans="1:17" s="189" customFormat="1" x14ac:dyDescent="0.2">
      <c r="A725" s="71"/>
      <c r="B725" s="71"/>
      <c r="C725" s="71"/>
      <c r="D725" s="71"/>
      <c r="E725" s="71"/>
      <c r="F725" s="71"/>
      <c r="G725" s="71"/>
      <c r="H725" s="71"/>
      <c r="I725" s="71"/>
      <c r="J725" s="123"/>
      <c r="K725" s="122"/>
      <c r="L725" s="122"/>
      <c r="M725" s="122"/>
      <c r="N725" s="122"/>
      <c r="O725" s="122"/>
      <c r="P725" s="122"/>
      <c r="Q725" s="122"/>
    </row>
    <row r="726" spans="1:17" s="189" customFormat="1" x14ac:dyDescent="0.2">
      <c r="A726" s="71"/>
      <c r="B726" s="71"/>
      <c r="C726" s="71"/>
      <c r="D726" s="71"/>
      <c r="E726" s="71"/>
      <c r="F726" s="71"/>
      <c r="G726" s="71"/>
      <c r="H726" s="71"/>
      <c r="I726" s="71"/>
      <c r="J726" s="123"/>
      <c r="K726" s="122"/>
      <c r="L726" s="122"/>
      <c r="M726" s="122"/>
      <c r="N726" s="122"/>
      <c r="O726" s="122"/>
      <c r="P726" s="122"/>
      <c r="Q726" s="122"/>
    </row>
    <row r="727" spans="1:17" s="189" customFormat="1" x14ac:dyDescent="0.2">
      <c r="A727" s="71"/>
      <c r="B727" s="71"/>
      <c r="C727" s="71"/>
      <c r="D727" s="71"/>
      <c r="E727" s="71"/>
      <c r="F727" s="71"/>
      <c r="G727" s="71"/>
      <c r="H727" s="71"/>
      <c r="I727" s="71"/>
      <c r="J727" s="123"/>
      <c r="K727" s="122"/>
      <c r="L727" s="122"/>
      <c r="M727" s="122"/>
      <c r="N727" s="122"/>
      <c r="O727" s="122"/>
      <c r="P727" s="122"/>
      <c r="Q727" s="122"/>
    </row>
    <row r="728" spans="1:17" s="189" customFormat="1" x14ac:dyDescent="0.2">
      <c r="A728" s="71"/>
      <c r="B728" s="71"/>
      <c r="C728" s="71"/>
      <c r="D728" s="71"/>
      <c r="E728" s="71"/>
      <c r="F728" s="71"/>
      <c r="G728" s="71"/>
      <c r="H728" s="71"/>
      <c r="I728" s="71"/>
      <c r="J728" s="123"/>
      <c r="K728" s="122"/>
      <c r="L728" s="122"/>
      <c r="M728" s="122"/>
      <c r="N728" s="122"/>
      <c r="O728" s="122"/>
      <c r="P728" s="122"/>
      <c r="Q728" s="122"/>
    </row>
    <row r="729" spans="1:17" s="189" customFormat="1" x14ac:dyDescent="0.2">
      <c r="A729" s="71"/>
      <c r="B729" s="71"/>
      <c r="C729" s="71"/>
      <c r="D729" s="71"/>
      <c r="E729" s="71"/>
      <c r="F729" s="71"/>
      <c r="G729" s="71"/>
      <c r="H729" s="71"/>
      <c r="I729" s="71"/>
      <c r="J729" s="123"/>
      <c r="K729" s="122"/>
      <c r="L729" s="122"/>
      <c r="M729" s="122"/>
      <c r="N729" s="122"/>
      <c r="O729" s="122"/>
      <c r="P729" s="122"/>
      <c r="Q729" s="122"/>
    </row>
    <row r="730" spans="1:17" s="189" customFormat="1" x14ac:dyDescent="0.2">
      <c r="A730" s="71"/>
      <c r="B730" s="71"/>
      <c r="C730" s="71"/>
      <c r="D730" s="71"/>
      <c r="E730" s="71"/>
      <c r="F730" s="71"/>
      <c r="G730" s="71"/>
      <c r="H730" s="71"/>
      <c r="I730" s="71"/>
      <c r="J730" s="123"/>
      <c r="K730" s="122"/>
      <c r="L730" s="122"/>
      <c r="M730" s="122"/>
      <c r="N730" s="122"/>
      <c r="O730" s="122"/>
      <c r="P730" s="122"/>
      <c r="Q730" s="122"/>
    </row>
    <row r="731" spans="1:17" s="189" customFormat="1" x14ac:dyDescent="0.2">
      <c r="A731" s="71"/>
      <c r="B731" s="71"/>
      <c r="C731" s="71"/>
      <c r="D731" s="71"/>
      <c r="E731" s="71"/>
      <c r="F731" s="71"/>
      <c r="G731" s="71"/>
      <c r="H731" s="71"/>
      <c r="I731" s="71"/>
      <c r="J731" s="123"/>
      <c r="K731" s="122"/>
      <c r="L731" s="122"/>
      <c r="M731" s="122"/>
      <c r="N731" s="122"/>
      <c r="O731" s="122"/>
      <c r="P731" s="122"/>
      <c r="Q731" s="122"/>
    </row>
    <row r="732" spans="1:17" s="189" customFormat="1" x14ac:dyDescent="0.2">
      <c r="A732" s="71"/>
      <c r="B732" s="71"/>
      <c r="C732" s="71"/>
      <c r="D732" s="71"/>
      <c r="E732" s="71"/>
      <c r="F732" s="71"/>
      <c r="G732" s="71"/>
      <c r="H732" s="71"/>
      <c r="I732" s="71"/>
      <c r="J732" s="123"/>
      <c r="K732" s="122"/>
      <c r="L732" s="122"/>
      <c r="M732" s="122"/>
      <c r="N732" s="122"/>
      <c r="O732" s="122"/>
      <c r="P732" s="122"/>
      <c r="Q732" s="122"/>
    </row>
    <row r="733" spans="1:17" s="189" customFormat="1" x14ac:dyDescent="0.2">
      <c r="A733" s="71"/>
      <c r="B733" s="71"/>
      <c r="C733" s="71"/>
      <c r="D733" s="71"/>
      <c r="E733" s="71"/>
      <c r="F733" s="71"/>
      <c r="G733" s="71"/>
      <c r="H733" s="71"/>
      <c r="I733" s="71"/>
      <c r="J733" s="123"/>
      <c r="K733" s="122"/>
      <c r="L733" s="122"/>
      <c r="M733" s="122"/>
      <c r="N733" s="122"/>
      <c r="O733" s="122"/>
      <c r="P733" s="122"/>
      <c r="Q733" s="122"/>
    </row>
    <row r="734" spans="1:17" s="189" customFormat="1" x14ac:dyDescent="0.2">
      <c r="A734" s="71"/>
      <c r="B734" s="71"/>
      <c r="C734" s="71"/>
      <c r="D734" s="71"/>
      <c r="E734" s="71"/>
      <c r="F734" s="71"/>
      <c r="G734" s="71"/>
      <c r="H734" s="71"/>
      <c r="I734" s="71"/>
      <c r="J734" s="123"/>
      <c r="K734" s="122"/>
      <c r="L734" s="122"/>
      <c r="M734" s="122"/>
      <c r="N734" s="122"/>
      <c r="O734" s="122"/>
      <c r="P734" s="122"/>
      <c r="Q734" s="122"/>
    </row>
    <row r="735" spans="1:17" s="189" customFormat="1" x14ac:dyDescent="0.2">
      <c r="A735" s="71"/>
      <c r="B735" s="71"/>
      <c r="C735" s="71"/>
      <c r="D735" s="71"/>
      <c r="E735" s="71"/>
      <c r="F735" s="71"/>
      <c r="G735" s="71"/>
      <c r="H735" s="71"/>
      <c r="I735" s="71"/>
      <c r="J735" s="123"/>
      <c r="K735" s="122"/>
      <c r="L735" s="122"/>
      <c r="M735" s="122"/>
      <c r="N735" s="122"/>
      <c r="O735" s="122"/>
      <c r="P735" s="122"/>
      <c r="Q735" s="122"/>
    </row>
    <row r="736" spans="1:17" s="189" customFormat="1" x14ac:dyDescent="0.2">
      <c r="A736" s="71"/>
      <c r="B736" s="71"/>
      <c r="C736" s="71"/>
      <c r="D736" s="71"/>
      <c r="E736" s="71"/>
      <c r="F736" s="71"/>
      <c r="G736" s="71"/>
      <c r="H736" s="71"/>
      <c r="I736" s="71"/>
      <c r="J736" s="123"/>
      <c r="K736" s="122"/>
      <c r="L736" s="122"/>
      <c r="M736" s="122"/>
      <c r="N736" s="122"/>
      <c r="O736" s="122"/>
      <c r="P736" s="122"/>
      <c r="Q736" s="122"/>
    </row>
    <row r="737" spans="1:17" s="189" customFormat="1" x14ac:dyDescent="0.2">
      <c r="A737" s="71"/>
      <c r="B737" s="71"/>
      <c r="C737" s="71"/>
      <c r="D737" s="71"/>
      <c r="E737" s="71"/>
      <c r="F737" s="71"/>
      <c r="G737" s="71"/>
      <c r="H737" s="71"/>
      <c r="I737" s="71"/>
      <c r="J737" s="123"/>
      <c r="K737" s="122"/>
      <c r="L737" s="122"/>
      <c r="M737" s="122"/>
      <c r="N737" s="122"/>
      <c r="O737" s="122"/>
      <c r="P737" s="122"/>
      <c r="Q737" s="122"/>
    </row>
    <row r="738" spans="1:17" s="189" customFormat="1" x14ac:dyDescent="0.2">
      <c r="A738" s="71"/>
      <c r="B738" s="71"/>
      <c r="C738" s="71"/>
      <c r="D738" s="71"/>
      <c r="E738" s="71"/>
      <c r="F738" s="71"/>
      <c r="G738" s="71"/>
      <c r="H738" s="71"/>
      <c r="I738" s="71"/>
      <c r="J738" s="123"/>
      <c r="K738" s="122"/>
      <c r="L738" s="122"/>
      <c r="M738" s="122"/>
      <c r="N738" s="122"/>
      <c r="O738" s="122"/>
      <c r="P738" s="122"/>
      <c r="Q738" s="122"/>
    </row>
    <row r="739" spans="1:17" s="189" customFormat="1" x14ac:dyDescent="0.2">
      <c r="A739" s="71"/>
      <c r="B739" s="71"/>
      <c r="C739" s="71"/>
      <c r="D739" s="71"/>
      <c r="E739" s="71"/>
      <c r="F739" s="71"/>
      <c r="G739" s="71"/>
      <c r="H739" s="71"/>
      <c r="I739" s="71"/>
      <c r="J739" s="123"/>
      <c r="K739" s="122"/>
      <c r="L739" s="122"/>
      <c r="M739" s="122"/>
      <c r="N739" s="122"/>
      <c r="O739" s="122"/>
      <c r="P739" s="122"/>
      <c r="Q739" s="122"/>
    </row>
    <row r="740" spans="1:17" s="189" customFormat="1" x14ac:dyDescent="0.2">
      <c r="A740" s="71"/>
      <c r="B740" s="71"/>
      <c r="C740" s="71"/>
      <c r="D740" s="71"/>
      <c r="E740" s="71"/>
      <c r="F740" s="71"/>
      <c r="G740" s="71"/>
      <c r="H740" s="71"/>
      <c r="I740" s="71"/>
      <c r="J740" s="123"/>
      <c r="K740" s="122"/>
      <c r="L740" s="122"/>
      <c r="M740" s="122"/>
      <c r="N740" s="122"/>
      <c r="O740" s="122"/>
      <c r="P740" s="122"/>
      <c r="Q740" s="122"/>
    </row>
    <row r="741" spans="1:17" s="189" customFormat="1" x14ac:dyDescent="0.2">
      <c r="A741" s="71"/>
      <c r="B741" s="71"/>
      <c r="C741" s="71"/>
      <c r="D741" s="71"/>
      <c r="E741" s="71"/>
      <c r="F741" s="71"/>
      <c r="G741" s="71"/>
      <c r="H741" s="71"/>
      <c r="I741" s="71"/>
      <c r="J741" s="123"/>
      <c r="K741" s="122"/>
      <c r="L741" s="122"/>
      <c r="M741" s="122"/>
      <c r="N741" s="122"/>
      <c r="O741" s="122"/>
      <c r="P741" s="122"/>
      <c r="Q741" s="122"/>
    </row>
    <row r="742" spans="1:17" s="189" customFormat="1" x14ac:dyDescent="0.2">
      <c r="A742" s="71"/>
      <c r="B742" s="71"/>
      <c r="C742" s="71"/>
      <c r="D742" s="71"/>
      <c r="E742" s="71"/>
      <c r="F742" s="71"/>
      <c r="G742" s="71"/>
      <c r="H742" s="71"/>
      <c r="I742" s="71"/>
      <c r="J742" s="123"/>
      <c r="K742" s="122"/>
      <c r="L742" s="122"/>
      <c r="M742" s="122"/>
      <c r="N742" s="122"/>
      <c r="O742" s="122"/>
      <c r="P742" s="122"/>
      <c r="Q742" s="122"/>
    </row>
    <row r="743" spans="1:17" s="189" customFormat="1" x14ac:dyDescent="0.2">
      <c r="A743" s="71"/>
      <c r="B743" s="71"/>
      <c r="C743" s="71"/>
      <c r="D743" s="71"/>
      <c r="E743" s="71"/>
      <c r="F743" s="71"/>
      <c r="G743" s="71"/>
      <c r="H743" s="71"/>
      <c r="I743" s="71"/>
      <c r="J743" s="123"/>
      <c r="K743" s="122"/>
      <c r="L743" s="122"/>
      <c r="M743" s="122"/>
      <c r="N743" s="122"/>
      <c r="O743" s="122"/>
      <c r="P743" s="122"/>
      <c r="Q743" s="122"/>
    </row>
    <row r="744" spans="1:17" s="189" customFormat="1" x14ac:dyDescent="0.2">
      <c r="A744" s="71"/>
      <c r="B744" s="71"/>
      <c r="C744" s="71"/>
      <c r="D744" s="71"/>
      <c r="E744" s="71"/>
      <c r="F744" s="71"/>
      <c r="G744" s="71"/>
      <c r="H744" s="71"/>
      <c r="I744" s="71"/>
      <c r="J744" s="123"/>
      <c r="K744" s="122"/>
      <c r="L744" s="122"/>
      <c r="M744" s="122"/>
      <c r="N744" s="122"/>
      <c r="O744" s="122"/>
      <c r="P744" s="122"/>
      <c r="Q744" s="122"/>
    </row>
    <row r="745" spans="1:17" s="189" customFormat="1" x14ac:dyDescent="0.2">
      <c r="A745" s="71"/>
      <c r="B745" s="71"/>
      <c r="C745" s="71"/>
      <c r="D745" s="71"/>
      <c r="E745" s="71"/>
      <c r="F745" s="71"/>
      <c r="G745" s="71"/>
      <c r="H745" s="71"/>
      <c r="I745" s="71"/>
      <c r="J745" s="123"/>
      <c r="K745" s="122"/>
      <c r="L745" s="122"/>
      <c r="M745" s="122"/>
      <c r="N745" s="122"/>
      <c r="O745" s="122"/>
      <c r="P745" s="122"/>
      <c r="Q745" s="122"/>
    </row>
    <row r="746" spans="1:17" s="189" customFormat="1" x14ac:dyDescent="0.2">
      <c r="A746" s="71"/>
      <c r="B746" s="71"/>
      <c r="C746" s="71"/>
      <c r="D746" s="71"/>
      <c r="E746" s="71"/>
      <c r="F746" s="71"/>
      <c r="G746" s="71"/>
      <c r="H746" s="71"/>
      <c r="I746" s="71"/>
      <c r="J746" s="123"/>
      <c r="K746" s="122"/>
      <c r="L746" s="122"/>
      <c r="M746" s="122"/>
      <c r="N746" s="122"/>
      <c r="O746" s="122"/>
      <c r="P746" s="122"/>
      <c r="Q746" s="122"/>
    </row>
    <row r="747" spans="1:17" s="189" customFormat="1" x14ac:dyDescent="0.2">
      <c r="A747" s="71"/>
      <c r="B747" s="71"/>
      <c r="C747" s="71"/>
      <c r="D747" s="71"/>
      <c r="E747" s="71"/>
      <c r="F747" s="71"/>
      <c r="G747" s="71"/>
      <c r="H747" s="71"/>
      <c r="I747" s="71"/>
      <c r="J747" s="123"/>
      <c r="K747" s="122"/>
      <c r="L747" s="122"/>
      <c r="M747" s="122"/>
      <c r="N747" s="122"/>
      <c r="O747" s="122"/>
      <c r="P747" s="122"/>
      <c r="Q747" s="122"/>
    </row>
    <row r="748" spans="1:17" s="189" customFormat="1" x14ac:dyDescent="0.2">
      <c r="A748" s="71"/>
      <c r="B748" s="71"/>
      <c r="C748" s="71"/>
      <c r="D748" s="71"/>
      <c r="E748" s="71"/>
      <c r="F748" s="71"/>
      <c r="G748" s="71"/>
      <c r="H748" s="71"/>
      <c r="I748" s="71"/>
      <c r="J748" s="123"/>
      <c r="K748" s="122"/>
      <c r="L748" s="122"/>
      <c r="M748" s="122"/>
      <c r="N748" s="122"/>
      <c r="O748" s="122"/>
      <c r="P748" s="122"/>
      <c r="Q748" s="122"/>
    </row>
    <row r="749" spans="1:17" s="189" customFormat="1" x14ac:dyDescent="0.2">
      <c r="A749" s="71"/>
      <c r="B749" s="71"/>
      <c r="C749" s="71"/>
      <c r="D749" s="71"/>
      <c r="E749" s="71"/>
      <c r="F749" s="71"/>
      <c r="G749" s="71"/>
      <c r="H749" s="71"/>
      <c r="I749" s="71"/>
      <c r="J749" s="123"/>
      <c r="K749" s="122"/>
      <c r="L749" s="122"/>
      <c r="M749" s="122"/>
      <c r="N749" s="122"/>
      <c r="O749" s="122"/>
      <c r="P749" s="122"/>
      <c r="Q749" s="122"/>
    </row>
    <row r="750" spans="1:17" s="189" customFormat="1" x14ac:dyDescent="0.2">
      <c r="A750" s="71"/>
      <c r="B750" s="71"/>
      <c r="C750" s="71"/>
      <c r="D750" s="71"/>
      <c r="E750" s="71"/>
      <c r="F750" s="71"/>
      <c r="G750" s="71"/>
      <c r="H750" s="71"/>
      <c r="I750" s="71"/>
      <c r="J750" s="123"/>
      <c r="K750" s="122"/>
      <c r="L750" s="122"/>
      <c r="M750" s="122"/>
      <c r="N750" s="122"/>
      <c r="O750" s="122"/>
      <c r="P750" s="122"/>
      <c r="Q750" s="122"/>
    </row>
    <row r="751" spans="1:17" s="189" customFormat="1" x14ac:dyDescent="0.2">
      <c r="A751" s="71"/>
      <c r="B751" s="71"/>
      <c r="C751" s="71"/>
      <c r="D751" s="71"/>
      <c r="E751" s="71"/>
      <c r="F751" s="71"/>
      <c r="G751" s="71"/>
      <c r="H751" s="71"/>
      <c r="I751" s="71"/>
      <c r="J751" s="123"/>
      <c r="K751" s="122"/>
      <c r="L751" s="122"/>
      <c r="M751" s="122"/>
      <c r="N751" s="122"/>
      <c r="O751" s="122"/>
      <c r="P751" s="122"/>
      <c r="Q751" s="122"/>
    </row>
    <row r="752" spans="1:17" s="189" customFormat="1" x14ac:dyDescent="0.2">
      <c r="A752" s="71"/>
      <c r="B752" s="71"/>
      <c r="C752" s="71"/>
      <c r="D752" s="71"/>
      <c r="E752" s="71"/>
      <c r="F752" s="71"/>
      <c r="G752" s="71"/>
      <c r="H752" s="71"/>
      <c r="I752" s="71"/>
      <c r="J752" s="123"/>
      <c r="K752" s="122"/>
      <c r="L752" s="122"/>
      <c r="M752" s="122"/>
      <c r="N752" s="122"/>
      <c r="O752" s="122"/>
      <c r="P752" s="122"/>
      <c r="Q752" s="122"/>
    </row>
    <row r="753" spans="1:17" s="189" customFormat="1" x14ac:dyDescent="0.2">
      <c r="A753" s="71"/>
      <c r="B753" s="71"/>
      <c r="C753" s="71"/>
      <c r="D753" s="71"/>
      <c r="E753" s="71"/>
      <c r="F753" s="71"/>
      <c r="G753" s="71"/>
      <c r="H753" s="71"/>
      <c r="I753" s="71"/>
      <c r="J753" s="123"/>
      <c r="K753" s="122"/>
      <c r="L753" s="122"/>
      <c r="M753" s="122"/>
      <c r="N753" s="122"/>
      <c r="O753" s="122"/>
      <c r="P753" s="122"/>
      <c r="Q753" s="122"/>
    </row>
    <row r="754" spans="1:17" s="189" customFormat="1" x14ac:dyDescent="0.2">
      <c r="A754" s="71"/>
      <c r="B754" s="71"/>
      <c r="C754" s="71"/>
      <c r="D754" s="71"/>
      <c r="E754" s="71"/>
      <c r="F754" s="71"/>
      <c r="G754" s="71"/>
      <c r="H754" s="71"/>
      <c r="I754" s="71"/>
      <c r="J754" s="123"/>
      <c r="K754" s="122"/>
      <c r="L754" s="122"/>
      <c r="M754" s="122"/>
      <c r="N754" s="122"/>
      <c r="O754" s="122"/>
      <c r="P754" s="122"/>
      <c r="Q754" s="122"/>
    </row>
    <row r="755" spans="1:17" s="189" customFormat="1" x14ac:dyDescent="0.2">
      <c r="A755" s="71"/>
      <c r="B755" s="71"/>
      <c r="C755" s="71"/>
      <c r="D755" s="71"/>
      <c r="E755" s="71"/>
      <c r="F755" s="71"/>
      <c r="G755" s="71"/>
      <c r="H755" s="71"/>
      <c r="I755" s="71"/>
      <c r="J755" s="123"/>
      <c r="K755" s="122"/>
      <c r="L755" s="122"/>
      <c r="M755" s="122"/>
      <c r="N755" s="122"/>
      <c r="O755" s="122"/>
      <c r="P755" s="122"/>
      <c r="Q755" s="122"/>
    </row>
    <row r="756" spans="1:17" s="189" customFormat="1" x14ac:dyDescent="0.2">
      <c r="A756" s="71"/>
      <c r="B756" s="71"/>
      <c r="C756" s="71"/>
      <c r="D756" s="71"/>
      <c r="E756" s="71"/>
      <c r="F756" s="71"/>
      <c r="G756" s="71"/>
      <c r="H756" s="71"/>
      <c r="I756" s="71"/>
      <c r="J756" s="123"/>
      <c r="K756" s="122"/>
      <c r="L756" s="122"/>
      <c r="M756" s="122"/>
      <c r="N756" s="122"/>
      <c r="O756" s="122"/>
      <c r="P756" s="122"/>
      <c r="Q756" s="122"/>
    </row>
    <row r="757" spans="1:17" s="189" customFormat="1" x14ac:dyDescent="0.2">
      <c r="A757" s="71"/>
      <c r="B757" s="71"/>
      <c r="C757" s="71"/>
      <c r="D757" s="71"/>
      <c r="E757" s="71"/>
      <c r="F757" s="71"/>
      <c r="G757" s="71"/>
      <c r="H757" s="71"/>
      <c r="I757" s="71"/>
      <c r="J757" s="123"/>
      <c r="K757" s="122"/>
      <c r="L757" s="122"/>
      <c r="M757" s="122"/>
      <c r="N757" s="122"/>
      <c r="O757" s="122"/>
      <c r="P757" s="122"/>
      <c r="Q757" s="122"/>
    </row>
    <row r="758" spans="1:17" s="189" customFormat="1" x14ac:dyDescent="0.2">
      <c r="A758" s="71"/>
      <c r="B758" s="71"/>
      <c r="C758" s="71"/>
      <c r="D758" s="71"/>
      <c r="E758" s="71"/>
      <c r="F758" s="71"/>
      <c r="G758" s="71"/>
      <c r="H758" s="71"/>
      <c r="I758" s="71"/>
      <c r="J758" s="123"/>
      <c r="K758" s="122"/>
      <c r="L758" s="122"/>
      <c r="M758" s="122"/>
      <c r="N758" s="122"/>
      <c r="O758" s="122"/>
      <c r="P758" s="122"/>
      <c r="Q758" s="122"/>
    </row>
    <row r="759" spans="1:17" s="189" customFormat="1" x14ac:dyDescent="0.2">
      <c r="A759" s="71"/>
      <c r="B759" s="71"/>
      <c r="C759" s="71"/>
      <c r="D759" s="71"/>
      <c r="E759" s="71"/>
      <c r="F759" s="71"/>
      <c r="G759" s="71"/>
      <c r="H759" s="71"/>
      <c r="I759" s="71"/>
      <c r="J759" s="123"/>
      <c r="K759" s="122"/>
      <c r="L759" s="122"/>
      <c r="M759" s="122"/>
      <c r="N759" s="122"/>
      <c r="O759" s="122"/>
      <c r="P759" s="122"/>
      <c r="Q759" s="122"/>
    </row>
    <row r="760" spans="1:17" s="189" customFormat="1" x14ac:dyDescent="0.2">
      <c r="A760" s="71"/>
      <c r="B760" s="71"/>
      <c r="C760" s="71"/>
      <c r="D760" s="71"/>
      <c r="E760" s="71"/>
      <c r="F760" s="71"/>
      <c r="G760" s="71"/>
      <c r="H760" s="71"/>
      <c r="I760" s="71"/>
      <c r="J760" s="123"/>
      <c r="K760" s="122"/>
      <c r="L760" s="122"/>
      <c r="M760" s="122"/>
      <c r="N760" s="122"/>
      <c r="O760" s="122"/>
      <c r="P760" s="122"/>
      <c r="Q760" s="122"/>
    </row>
    <row r="761" spans="1:17" s="189" customFormat="1" x14ac:dyDescent="0.2">
      <c r="A761" s="71"/>
      <c r="B761" s="71"/>
      <c r="C761" s="71"/>
      <c r="D761" s="71"/>
      <c r="E761" s="71"/>
      <c r="F761" s="71"/>
      <c r="G761" s="71"/>
      <c r="H761" s="71"/>
      <c r="I761" s="71"/>
      <c r="J761" s="123"/>
      <c r="K761" s="122"/>
      <c r="L761" s="122"/>
      <c r="M761" s="122"/>
      <c r="N761" s="122"/>
      <c r="O761" s="122"/>
      <c r="P761" s="122"/>
      <c r="Q761" s="122"/>
    </row>
    <row r="762" spans="1:17" s="189" customFormat="1" x14ac:dyDescent="0.2">
      <c r="A762" s="71"/>
      <c r="B762" s="71"/>
      <c r="C762" s="71"/>
      <c r="D762" s="71"/>
      <c r="E762" s="71"/>
      <c r="F762" s="71"/>
      <c r="G762" s="71"/>
      <c r="H762" s="71"/>
      <c r="I762" s="71"/>
      <c r="J762" s="123"/>
      <c r="K762" s="122"/>
      <c r="L762" s="122"/>
      <c r="M762" s="122"/>
      <c r="N762" s="122"/>
      <c r="O762" s="122"/>
      <c r="P762" s="122"/>
      <c r="Q762" s="122"/>
    </row>
    <row r="763" spans="1:17" s="189" customFormat="1" x14ac:dyDescent="0.2">
      <c r="A763" s="71"/>
      <c r="B763" s="71"/>
      <c r="C763" s="71"/>
      <c r="D763" s="71"/>
      <c r="E763" s="71"/>
      <c r="F763" s="71"/>
      <c r="G763" s="71"/>
      <c r="H763" s="71"/>
      <c r="I763" s="71"/>
      <c r="J763" s="123"/>
      <c r="K763" s="122"/>
      <c r="L763" s="122"/>
      <c r="M763" s="122"/>
      <c r="N763" s="122"/>
      <c r="O763" s="122"/>
      <c r="P763" s="122"/>
      <c r="Q763" s="122"/>
    </row>
    <row r="764" spans="1:17" s="189" customFormat="1" x14ac:dyDescent="0.2">
      <c r="A764" s="71"/>
      <c r="B764" s="71"/>
      <c r="C764" s="71"/>
      <c r="D764" s="71"/>
      <c r="E764" s="71"/>
      <c r="F764" s="71"/>
      <c r="G764" s="71"/>
      <c r="H764" s="71"/>
      <c r="I764" s="71"/>
      <c r="J764" s="123"/>
      <c r="K764" s="122"/>
      <c r="L764" s="122"/>
      <c r="M764" s="122"/>
      <c r="N764" s="122"/>
      <c r="O764" s="122"/>
      <c r="P764" s="122"/>
      <c r="Q764" s="122"/>
    </row>
    <row r="765" spans="1:17" s="189" customFormat="1" x14ac:dyDescent="0.2">
      <c r="A765" s="71"/>
      <c r="B765" s="71"/>
      <c r="C765" s="71"/>
      <c r="D765" s="71"/>
      <c r="E765" s="71"/>
      <c r="F765" s="71"/>
      <c r="G765" s="71"/>
      <c r="H765" s="71"/>
      <c r="I765" s="71"/>
      <c r="J765" s="123"/>
      <c r="K765" s="122"/>
      <c r="L765" s="122"/>
      <c r="M765" s="122"/>
      <c r="N765" s="122"/>
      <c r="O765" s="122"/>
      <c r="P765" s="122"/>
      <c r="Q765" s="122"/>
    </row>
    <row r="766" spans="1:17" s="189" customFormat="1" x14ac:dyDescent="0.2">
      <c r="A766" s="71"/>
      <c r="B766" s="71"/>
      <c r="C766" s="71"/>
      <c r="D766" s="71"/>
      <c r="E766" s="71"/>
      <c r="F766" s="71"/>
      <c r="G766" s="71"/>
      <c r="H766" s="71"/>
      <c r="I766" s="71"/>
      <c r="J766" s="123"/>
      <c r="K766" s="122"/>
      <c r="L766" s="122"/>
      <c r="M766" s="122"/>
      <c r="N766" s="122"/>
      <c r="O766" s="122"/>
      <c r="P766" s="122"/>
      <c r="Q766" s="122"/>
    </row>
    <row r="767" spans="1:17" s="189" customFormat="1" x14ac:dyDescent="0.2">
      <c r="A767" s="71"/>
      <c r="B767" s="71"/>
      <c r="C767" s="71"/>
      <c r="D767" s="71"/>
      <c r="E767" s="71"/>
      <c r="F767" s="71"/>
      <c r="G767" s="71"/>
      <c r="H767" s="71"/>
      <c r="I767" s="71"/>
      <c r="J767" s="123"/>
      <c r="K767" s="122"/>
      <c r="L767" s="122"/>
      <c r="M767" s="122"/>
      <c r="N767" s="122"/>
      <c r="O767" s="122"/>
      <c r="P767" s="122"/>
      <c r="Q767" s="122"/>
    </row>
    <row r="768" spans="1:17" s="189" customFormat="1" x14ac:dyDescent="0.2">
      <c r="A768" s="71"/>
      <c r="B768" s="71"/>
      <c r="C768" s="71"/>
      <c r="D768" s="71"/>
      <c r="E768" s="71"/>
      <c r="F768" s="71"/>
      <c r="G768" s="71"/>
      <c r="H768" s="71"/>
      <c r="I768" s="71"/>
      <c r="J768" s="123"/>
      <c r="K768" s="122"/>
      <c r="L768" s="122"/>
      <c r="M768" s="122"/>
      <c r="N768" s="122"/>
      <c r="O768" s="122"/>
      <c r="P768" s="122"/>
      <c r="Q768" s="122"/>
    </row>
    <row r="769" spans="1:17" s="189" customFormat="1" x14ac:dyDescent="0.2">
      <c r="A769" s="71"/>
      <c r="B769" s="71"/>
      <c r="C769" s="71"/>
      <c r="D769" s="71"/>
      <c r="E769" s="71"/>
      <c r="F769" s="71"/>
      <c r="G769" s="71"/>
      <c r="H769" s="71"/>
      <c r="I769" s="71"/>
      <c r="J769" s="123"/>
      <c r="K769" s="122"/>
      <c r="L769" s="122"/>
      <c r="M769" s="122"/>
      <c r="N769" s="122"/>
      <c r="O769" s="122"/>
      <c r="P769" s="122"/>
      <c r="Q769" s="122"/>
    </row>
    <row r="770" spans="1:17" s="189" customFormat="1" x14ac:dyDescent="0.2">
      <c r="A770" s="71"/>
      <c r="B770" s="71"/>
      <c r="C770" s="71"/>
      <c r="D770" s="71"/>
      <c r="E770" s="71"/>
      <c r="F770" s="71"/>
      <c r="G770" s="71"/>
      <c r="H770" s="71"/>
      <c r="I770" s="71"/>
      <c r="J770" s="123"/>
      <c r="K770" s="122"/>
      <c r="L770" s="122"/>
      <c r="M770" s="122"/>
      <c r="N770" s="122"/>
      <c r="O770" s="122"/>
      <c r="P770" s="122"/>
      <c r="Q770" s="122"/>
    </row>
    <row r="771" spans="1:17" s="189" customFormat="1" x14ac:dyDescent="0.2">
      <c r="A771" s="71"/>
      <c r="B771" s="71"/>
      <c r="C771" s="71"/>
      <c r="D771" s="71"/>
      <c r="E771" s="71"/>
      <c r="F771" s="71"/>
      <c r="G771" s="71"/>
      <c r="H771" s="71"/>
      <c r="I771" s="71"/>
      <c r="J771" s="123"/>
      <c r="K771" s="122"/>
      <c r="L771" s="122"/>
      <c r="M771" s="122"/>
      <c r="N771" s="122"/>
      <c r="O771" s="122"/>
      <c r="P771" s="122"/>
      <c r="Q771" s="122"/>
    </row>
    <row r="772" spans="1:17" s="189" customFormat="1" x14ac:dyDescent="0.2">
      <c r="A772" s="71"/>
      <c r="B772" s="71"/>
      <c r="C772" s="71"/>
      <c r="D772" s="71"/>
      <c r="E772" s="71"/>
      <c r="F772" s="71"/>
      <c r="G772" s="71"/>
      <c r="H772" s="71"/>
      <c r="I772" s="71"/>
      <c r="J772" s="123"/>
      <c r="K772" s="122"/>
      <c r="L772" s="122"/>
      <c r="M772" s="122"/>
      <c r="N772" s="122"/>
      <c r="O772" s="122"/>
      <c r="P772" s="122"/>
      <c r="Q772" s="122"/>
    </row>
    <row r="773" spans="1:17" s="189" customFormat="1" x14ac:dyDescent="0.2">
      <c r="A773" s="71"/>
      <c r="B773" s="71"/>
      <c r="C773" s="71"/>
      <c r="D773" s="71"/>
      <c r="E773" s="71"/>
      <c r="F773" s="71"/>
      <c r="G773" s="71"/>
      <c r="H773" s="71"/>
      <c r="I773" s="71"/>
      <c r="J773" s="123"/>
      <c r="K773" s="122"/>
      <c r="L773" s="122"/>
      <c r="M773" s="122"/>
      <c r="N773" s="122"/>
      <c r="O773" s="122"/>
      <c r="P773" s="122"/>
      <c r="Q773" s="122"/>
    </row>
    <row r="774" spans="1:17" s="189" customFormat="1" x14ac:dyDescent="0.2">
      <c r="A774" s="71"/>
      <c r="B774" s="71"/>
      <c r="C774" s="71"/>
      <c r="D774" s="71"/>
      <c r="E774" s="71"/>
      <c r="F774" s="71"/>
      <c r="G774" s="71"/>
      <c r="H774" s="71"/>
      <c r="I774" s="71"/>
      <c r="J774" s="123"/>
      <c r="K774" s="122"/>
      <c r="L774" s="122"/>
      <c r="M774" s="122"/>
      <c r="N774" s="122"/>
      <c r="O774" s="122"/>
      <c r="P774" s="122"/>
      <c r="Q774" s="122"/>
    </row>
    <row r="775" spans="1:17" s="189" customFormat="1" x14ac:dyDescent="0.2">
      <c r="A775" s="71"/>
      <c r="B775" s="71"/>
      <c r="C775" s="71"/>
      <c r="D775" s="71"/>
      <c r="E775" s="71"/>
      <c r="F775" s="71"/>
      <c r="G775" s="71"/>
      <c r="H775" s="71"/>
      <c r="I775" s="71"/>
      <c r="J775" s="123"/>
      <c r="K775" s="122"/>
      <c r="L775" s="122"/>
      <c r="M775" s="122"/>
      <c r="N775" s="122"/>
      <c r="O775" s="122"/>
      <c r="P775" s="122"/>
      <c r="Q775" s="122"/>
    </row>
    <row r="776" spans="1:17" s="189" customFormat="1" x14ac:dyDescent="0.2">
      <c r="A776" s="71"/>
      <c r="B776" s="71"/>
      <c r="C776" s="71"/>
      <c r="D776" s="71"/>
      <c r="E776" s="71"/>
      <c r="F776" s="71"/>
      <c r="G776" s="71"/>
      <c r="H776" s="71"/>
      <c r="I776" s="71"/>
      <c r="J776" s="123"/>
      <c r="K776" s="122"/>
      <c r="L776" s="122"/>
      <c r="M776" s="122"/>
      <c r="N776" s="122"/>
      <c r="O776" s="122"/>
      <c r="P776" s="122"/>
      <c r="Q776" s="122"/>
    </row>
    <row r="777" spans="1:17" s="189" customFormat="1" x14ac:dyDescent="0.2">
      <c r="A777" s="71"/>
      <c r="B777" s="71"/>
      <c r="C777" s="71"/>
      <c r="D777" s="71"/>
      <c r="E777" s="71"/>
      <c r="F777" s="71"/>
      <c r="G777" s="71"/>
      <c r="H777" s="71"/>
      <c r="I777" s="71"/>
      <c r="J777" s="123"/>
      <c r="K777" s="122"/>
      <c r="L777" s="122"/>
      <c r="M777" s="122"/>
      <c r="N777" s="122"/>
      <c r="O777" s="122"/>
      <c r="P777" s="122"/>
      <c r="Q777" s="122"/>
    </row>
    <row r="778" spans="1:17" s="189" customFormat="1" x14ac:dyDescent="0.2">
      <c r="A778" s="71"/>
      <c r="B778" s="71"/>
      <c r="C778" s="71"/>
      <c r="D778" s="71"/>
      <c r="E778" s="71"/>
      <c r="F778" s="71"/>
      <c r="G778" s="71"/>
      <c r="H778" s="71"/>
      <c r="I778" s="71"/>
      <c r="J778" s="123"/>
      <c r="K778" s="122"/>
      <c r="L778" s="122"/>
      <c r="M778" s="122"/>
      <c r="N778" s="122"/>
      <c r="O778" s="122"/>
      <c r="P778" s="122"/>
      <c r="Q778" s="122"/>
    </row>
    <row r="779" spans="1:17" s="189" customFormat="1" x14ac:dyDescent="0.2">
      <c r="A779" s="71"/>
      <c r="B779" s="71"/>
      <c r="C779" s="71"/>
      <c r="D779" s="71"/>
      <c r="E779" s="71"/>
      <c r="F779" s="71"/>
      <c r="G779" s="71"/>
      <c r="H779" s="71"/>
      <c r="I779" s="71"/>
      <c r="J779" s="123"/>
      <c r="K779" s="122"/>
      <c r="L779" s="122"/>
      <c r="M779" s="122"/>
      <c r="N779" s="122"/>
      <c r="O779" s="122"/>
      <c r="P779" s="122"/>
      <c r="Q779" s="122"/>
    </row>
    <row r="780" spans="1:17" s="189" customFormat="1" x14ac:dyDescent="0.2">
      <c r="A780" s="71"/>
      <c r="B780" s="71"/>
      <c r="C780" s="71"/>
      <c r="D780" s="71"/>
      <c r="E780" s="71"/>
      <c r="F780" s="71"/>
      <c r="G780" s="71"/>
      <c r="H780" s="71"/>
      <c r="I780" s="71"/>
      <c r="J780" s="123"/>
      <c r="K780" s="122"/>
      <c r="L780" s="122"/>
      <c r="M780" s="122"/>
      <c r="N780" s="122"/>
      <c r="O780" s="122"/>
      <c r="P780" s="122"/>
      <c r="Q780" s="122"/>
    </row>
    <row r="781" spans="1:17" s="189" customFormat="1" x14ac:dyDescent="0.2">
      <c r="A781" s="71"/>
      <c r="B781" s="71"/>
      <c r="C781" s="71"/>
      <c r="D781" s="71"/>
      <c r="E781" s="71"/>
      <c r="F781" s="71"/>
      <c r="G781" s="71"/>
      <c r="H781" s="71"/>
      <c r="I781" s="71"/>
      <c r="J781" s="123"/>
      <c r="K781" s="122"/>
      <c r="L781" s="122"/>
      <c r="M781" s="122"/>
      <c r="N781" s="122"/>
      <c r="O781" s="122"/>
      <c r="P781" s="122"/>
      <c r="Q781" s="122"/>
    </row>
    <row r="782" spans="1:17" s="189" customFormat="1" x14ac:dyDescent="0.2">
      <c r="A782" s="71"/>
      <c r="B782" s="71"/>
      <c r="C782" s="71"/>
      <c r="D782" s="71"/>
      <c r="E782" s="71"/>
      <c r="F782" s="71"/>
      <c r="G782" s="71"/>
      <c r="H782" s="71"/>
      <c r="I782" s="71"/>
      <c r="J782" s="123"/>
      <c r="K782" s="122"/>
      <c r="L782" s="122"/>
      <c r="M782" s="122"/>
      <c r="N782" s="122"/>
      <c r="O782" s="122"/>
      <c r="P782" s="122"/>
      <c r="Q782" s="122"/>
    </row>
    <row r="783" spans="1:17" s="189" customFormat="1" x14ac:dyDescent="0.2">
      <c r="A783" s="71"/>
      <c r="B783" s="71"/>
      <c r="C783" s="71"/>
      <c r="D783" s="71"/>
      <c r="E783" s="71"/>
      <c r="F783" s="71"/>
      <c r="G783" s="71"/>
      <c r="H783" s="71"/>
      <c r="I783" s="71"/>
      <c r="J783" s="123"/>
      <c r="K783" s="122"/>
      <c r="L783" s="122"/>
      <c r="M783" s="122"/>
      <c r="N783" s="122"/>
      <c r="O783" s="122"/>
      <c r="P783" s="122"/>
      <c r="Q783" s="122"/>
    </row>
    <row r="784" spans="1:17" s="189" customFormat="1" x14ac:dyDescent="0.2">
      <c r="A784" s="71"/>
      <c r="B784" s="71"/>
      <c r="C784" s="71"/>
      <c r="D784" s="71"/>
      <c r="E784" s="71"/>
      <c r="F784" s="71"/>
      <c r="G784" s="71"/>
      <c r="H784" s="71"/>
      <c r="I784" s="71"/>
      <c r="J784" s="123"/>
      <c r="K784" s="122"/>
      <c r="L784" s="122"/>
      <c r="M784" s="122"/>
      <c r="N784" s="122"/>
      <c r="O784" s="122"/>
      <c r="P784" s="122"/>
      <c r="Q784" s="122"/>
    </row>
    <row r="785" spans="1:17" s="189" customFormat="1" x14ac:dyDescent="0.2">
      <c r="A785" s="71"/>
      <c r="B785" s="71"/>
      <c r="C785" s="71"/>
      <c r="D785" s="71"/>
      <c r="E785" s="71"/>
      <c r="F785" s="71"/>
      <c r="G785" s="71"/>
      <c r="H785" s="71"/>
      <c r="I785" s="71"/>
      <c r="J785" s="123"/>
      <c r="K785" s="122"/>
      <c r="L785" s="122"/>
      <c r="M785" s="122"/>
      <c r="N785" s="122"/>
      <c r="O785" s="122"/>
      <c r="P785" s="122"/>
      <c r="Q785" s="122"/>
    </row>
    <row r="786" spans="1:17" s="189" customFormat="1" x14ac:dyDescent="0.2">
      <c r="A786" s="71"/>
      <c r="B786" s="71"/>
      <c r="C786" s="71"/>
      <c r="D786" s="71"/>
      <c r="E786" s="71"/>
      <c r="F786" s="71"/>
      <c r="G786" s="71"/>
      <c r="H786" s="71"/>
      <c r="I786" s="71"/>
      <c r="J786" s="123"/>
      <c r="K786" s="122"/>
      <c r="L786" s="122"/>
      <c r="M786" s="122"/>
      <c r="N786" s="122"/>
      <c r="O786" s="122"/>
      <c r="P786" s="122"/>
      <c r="Q786" s="122"/>
    </row>
    <row r="787" spans="1:17" s="189" customFormat="1" x14ac:dyDescent="0.2">
      <c r="A787" s="71"/>
      <c r="B787" s="71"/>
      <c r="C787" s="71"/>
      <c r="D787" s="71"/>
      <c r="E787" s="71"/>
      <c r="F787" s="71"/>
      <c r="G787" s="71"/>
      <c r="H787" s="71"/>
      <c r="I787" s="71"/>
      <c r="J787" s="123"/>
      <c r="K787" s="122"/>
      <c r="L787" s="122"/>
      <c r="M787" s="122"/>
      <c r="N787" s="122"/>
      <c r="O787" s="122"/>
      <c r="P787" s="122"/>
      <c r="Q787" s="122"/>
    </row>
    <row r="788" spans="1:17" s="189" customFormat="1" x14ac:dyDescent="0.2">
      <c r="A788" s="71"/>
      <c r="B788" s="71"/>
      <c r="C788" s="71"/>
      <c r="D788" s="71"/>
      <c r="E788" s="71"/>
      <c r="F788" s="71"/>
      <c r="G788" s="71"/>
      <c r="H788" s="71"/>
      <c r="I788" s="71"/>
      <c r="J788" s="123"/>
      <c r="K788" s="122"/>
      <c r="L788" s="122"/>
      <c r="M788" s="122"/>
      <c r="N788" s="122"/>
      <c r="O788" s="122"/>
      <c r="P788" s="122"/>
      <c r="Q788" s="122"/>
    </row>
    <row r="789" spans="1:17" s="189" customFormat="1" x14ac:dyDescent="0.2">
      <c r="A789" s="71"/>
      <c r="B789" s="71"/>
      <c r="C789" s="71"/>
      <c r="D789" s="71"/>
      <c r="E789" s="71"/>
      <c r="F789" s="71"/>
      <c r="G789" s="71"/>
      <c r="H789" s="71"/>
      <c r="I789" s="71"/>
      <c r="J789" s="123"/>
      <c r="K789" s="122"/>
      <c r="L789" s="122"/>
      <c r="M789" s="122"/>
      <c r="N789" s="122"/>
      <c r="O789" s="122"/>
      <c r="P789" s="122"/>
      <c r="Q789" s="122"/>
    </row>
    <row r="790" spans="1:17" s="189" customFormat="1" x14ac:dyDescent="0.2">
      <c r="A790" s="71"/>
      <c r="B790" s="71"/>
      <c r="C790" s="71"/>
      <c r="D790" s="71"/>
      <c r="E790" s="71"/>
      <c r="F790" s="71"/>
      <c r="G790" s="71"/>
      <c r="H790" s="71"/>
      <c r="I790" s="71"/>
      <c r="J790" s="123"/>
      <c r="K790" s="122"/>
      <c r="L790" s="122"/>
      <c r="M790" s="122"/>
      <c r="N790" s="122"/>
      <c r="O790" s="122"/>
      <c r="P790" s="122"/>
      <c r="Q790" s="122"/>
    </row>
    <row r="791" spans="1:17" s="189" customFormat="1" x14ac:dyDescent="0.2">
      <c r="A791" s="71"/>
      <c r="B791" s="71"/>
      <c r="C791" s="71"/>
      <c r="D791" s="71"/>
      <c r="E791" s="71"/>
      <c r="F791" s="71"/>
      <c r="G791" s="71"/>
      <c r="H791" s="71"/>
      <c r="I791" s="71"/>
      <c r="J791" s="123"/>
      <c r="K791" s="122"/>
      <c r="L791" s="122"/>
      <c r="M791" s="122"/>
      <c r="N791" s="122"/>
      <c r="O791" s="122"/>
      <c r="P791" s="122"/>
      <c r="Q791" s="122"/>
    </row>
    <row r="792" spans="1:17" s="189" customFormat="1" x14ac:dyDescent="0.2">
      <c r="A792" s="71"/>
      <c r="B792" s="71"/>
      <c r="C792" s="71"/>
      <c r="D792" s="71"/>
      <c r="E792" s="71"/>
      <c r="F792" s="71"/>
      <c r="G792" s="71"/>
      <c r="H792" s="71"/>
      <c r="I792" s="71"/>
      <c r="J792" s="123"/>
      <c r="K792" s="122"/>
      <c r="L792" s="122"/>
      <c r="M792" s="122"/>
      <c r="N792" s="122"/>
      <c r="O792" s="122"/>
      <c r="P792" s="122"/>
      <c r="Q792" s="122"/>
    </row>
    <row r="793" spans="1:17" s="189" customFormat="1" x14ac:dyDescent="0.2">
      <c r="A793" s="71"/>
      <c r="B793" s="71"/>
      <c r="C793" s="71"/>
      <c r="D793" s="71"/>
      <c r="E793" s="71"/>
      <c r="F793" s="71"/>
      <c r="G793" s="71"/>
      <c r="H793" s="71"/>
      <c r="I793" s="71"/>
      <c r="J793" s="123"/>
      <c r="K793" s="122"/>
      <c r="L793" s="122"/>
      <c r="M793" s="122"/>
      <c r="N793" s="122"/>
      <c r="O793" s="122"/>
      <c r="P793" s="122"/>
      <c r="Q793" s="122"/>
    </row>
    <row r="794" spans="1:17" s="189" customFormat="1" x14ac:dyDescent="0.2">
      <c r="A794" s="71"/>
      <c r="B794" s="71"/>
      <c r="C794" s="71"/>
      <c r="D794" s="71"/>
      <c r="E794" s="71"/>
      <c r="F794" s="71"/>
      <c r="G794" s="71"/>
      <c r="H794" s="71"/>
      <c r="I794" s="71"/>
      <c r="J794" s="123"/>
      <c r="K794" s="122"/>
      <c r="L794" s="122"/>
      <c r="M794" s="122"/>
      <c r="N794" s="122"/>
      <c r="O794" s="122"/>
      <c r="P794" s="122"/>
      <c r="Q794" s="122"/>
    </row>
    <row r="795" spans="1:17" s="189" customFormat="1" x14ac:dyDescent="0.2">
      <c r="A795" s="71"/>
      <c r="B795" s="71"/>
      <c r="C795" s="71"/>
      <c r="D795" s="71"/>
      <c r="E795" s="71"/>
      <c r="F795" s="71"/>
      <c r="G795" s="71"/>
      <c r="H795" s="71"/>
      <c r="I795" s="71"/>
      <c r="J795" s="123"/>
      <c r="K795" s="122"/>
      <c r="L795" s="122"/>
      <c r="M795" s="122"/>
      <c r="N795" s="122"/>
      <c r="O795" s="122"/>
      <c r="P795" s="122"/>
      <c r="Q795" s="122"/>
    </row>
    <row r="796" spans="1:17" s="189" customFormat="1" x14ac:dyDescent="0.2">
      <c r="A796" s="71"/>
      <c r="B796" s="71"/>
      <c r="C796" s="71"/>
      <c r="D796" s="71"/>
      <c r="E796" s="71"/>
      <c r="F796" s="71"/>
      <c r="G796" s="71"/>
      <c r="H796" s="71"/>
      <c r="I796" s="71"/>
      <c r="J796" s="123"/>
      <c r="K796" s="122"/>
      <c r="L796" s="122"/>
      <c r="M796" s="122"/>
      <c r="N796" s="122"/>
      <c r="O796" s="122"/>
      <c r="P796" s="122"/>
      <c r="Q796" s="122"/>
    </row>
    <row r="797" spans="1:17" s="189" customFormat="1" x14ac:dyDescent="0.2">
      <c r="A797" s="71"/>
      <c r="B797" s="71"/>
      <c r="C797" s="71"/>
      <c r="D797" s="71"/>
      <c r="E797" s="71"/>
      <c r="F797" s="71"/>
      <c r="G797" s="71"/>
      <c r="H797" s="71"/>
      <c r="I797" s="71"/>
      <c r="J797" s="123"/>
      <c r="K797" s="122"/>
      <c r="L797" s="122"/>
      <c r="M797" s="122"/>
      <c r="N797" s="122"/>
      <c r="O797" s="122"/>
      <c r="P797" s="122"/>
      <c r="Q797" s="122"/>
    </row>
    <row r="798" spans="1:17" s="189" customFormat="1" x14ac:dyDescent="0.2">
      <c r="A798" s="71"/>
      <c r="B798" s="71"/>
      <c r="C798" s="71"/>
      <c r="D798" s="71"/>
      <c r="E798" s="71"/>
      <c r="F798" s="71"/>
      <c r="G798" s="71"/>
      <c r="H798" s="71"/>
      <c r="I798" s="71"/>
      <c r="J798" s="123"/>
      <c r="K798" s="122"/>
      <c r="L798" s="122"/>
      <c r="M798" s="122"/>
      <c r="N798" s="122"/>
      <c r="O798" s="122"/>
      <c r="P798" s="122"/>
      <c r="Q798" s="122"/>
    </row>
    <row r="799" spans="1:17" s="189" customFormat="1" x14ac:dyDescent="0.2">
      <c r="A799" s="71"/>
      <c r="B799" s="71"/>
      <c r="C799" s="71"/>
      <c r="D799" s="71"/>
      <c r="E799" s="71"/>
      <c r="F799" s="71"/>
      <c r="G799" s="71"/>
      <c r="H799" s="71"/>
      <c r="I799" s="71"/>
      <c r="J799" s="123"/>
      <c r="K799" s="122"/>
      <c r="L799" s="122"/>
      <c r="M799" s="122"/>
      <c r="N799" s="122"/>
      <c r="O799" s="122"/>
      <c r="P799" s="122"/>
      <c r="Q799" s="122"/>
    </row>
    <row r="800" spans="1:17" s="189" customFormat="1" x14ac:dyDescent="0.2">
      <c r="A800" s="71"/>
      <c r="B800" s="71"/>
      <c r="C800" s="71"/>
      <c r="D800" s="71"/>
      <c r="E800" s="71"/>
      <c r="F800" s="71"/>
      <c r="G800" s="71"/>
      <c r="H800" s="71"/>
      <c r="I800" s="71"/>
      <c r="J800" s="123"/>
      <c r="K800" s="122"/>
      <c r="L800" s="122"/>
      <c r="M800" s="122"/>
      <c r="N800" s="122"/>
      <c r="O800" s="122"/>
      <c r="P800" s="122"/>
      <c r="Q800" s="122"/>
    </row>
    <row r="801" spans="1:17" s="189" customFormat="1" x14ac:dyDescent="0.2">
      <c r="A801" s="71"/>
      <c r="B801" s="71"/>
      <c r="C801" s="71"/>
      <c r="D801" s="71"/>
      <c r="E801" s="71"/>
      <c r="F801" s="71"/>
      <c r="G801" s="71"/>
      <c r="H801" s="71"/>
      <c r="I801" s="71"/>
      <c r="J801" s="123"/>
      <c r="K801" s="122"/>
      <c r="L801" s="122"/>
      <c r="M801" s="122"/>
      <c r="N801" s="122"/>
      <c r="O801" s="122"/>
      <c r="P801" s="122"/>
      <c r="Q801" s="122"/>
    </row>
    <row r="802" spans="1:17" s="189" customFormat="1" x14ac:dyDescent="0.2">
      <c r="A802" s="71"/>
      <c r="B802" s="71"/>
      <c r="C802" s="71"/>
      <c r="D802" s="71"/>
      <c r="E802" s="71"/>
      <c r="F802" s="71"/>
      <c r="G802" s="71"/>
      <c r="H802" s="71"/>
      <c r="I802" s="71"/>
      <c r="J802" s="123"/>
      <c r="K802" s="122"/>
      <c r="L802" s="122"/>
      <c r="M802" s="122"/>
      <c r="N802" s="122"/>
      <c r="O802" s="122"/>
      <c r="P802" s="122"/>
      <c r="Q802" s="122"/>
    </row>
    <row r="803" spans="1:17" s="189" customFormat="1" x14ac:dyDescent="0.2">
      <c r="A803" s="71"/>
      <c r="B803" s="71"/>
      <c r="C803" s="71"/>
      <c r="D803" s="71"/>
      <c r="E803" s="71"/>
      <c r="F803" s="71"/>
      <c r="G803" s="71"/>
      <c r="H803" s="71"/>
      <c r="I803" s="71"/>
      <c r="J803" s="123"/>
      <c r="K803" s="122"/>
      <c r="L803" s="122"/>
      <c r="M803" s="122"/>
      <c r="N803" s="122"/>
      <c r="O803" s="122"/>
      <c r="P803" s="122"/>
      <c r="Q803" s="122"/>
    </row>
    <row r="804" spans="1:17" s="189" customFormat="1" x14ac:dyDescent="0.2">
      <c r="A804" s="71"/>
      <c r="B804" s="71"/>
      <c r="C804" s="71"/>
      <c r="D804" s="71"/>
      <c r="E804" s="71"/>
      <c r="F804" s="71"/>
      <c r="G804" s="71"/>
      <c r="H804" s="71"/>
      <c r="I804" s="71"/>
      <c r="J804" s="123"/>
      <c r="K804" s="122"/>
      <c r="L804" s="122"/>
      <c r="M804" s="122"/>
      <c r="N804" s="122"/>
      <c r="O804" s="122"/>
      <c r="P804" s="122"/>
      <c r="Q804" s="122"/>
    </row>
    <row r="805" spans="1:17" s="189" customFormat="1" x14ac:dyDescent="0.2">
      <c r="A805" s="71"/>
      <c r="B805" s="71"/>
      <c r="C805" s="71"/>
      <c r="D805" s="71"/>
      <c r="E805" s="71"/>
      <c r="F805" s="71"/>
      <c r="G805" s="71"/>
      <c r="H805" s="71"/>
      <c r="I805" s="71"/>
      <c r="J805" s="123"/>
      <c r="K805" s="122"/>
      <c r="L805" s="122"/>
      <c r="M805" s="122"/>
      <c r="N805" s="122"/>
      <c r="O805" s="122"/>
      <c r="P805" s="122"/>
      <c r="Q805" s="122"/>
    </row>
    <row r="806" spans="1:17" s="189" customFormat="1" x14ac:dyDescent="0.2">
      <c r="A806" s="71"/>
      <c r="B806" s="71"/>
      <c r="C806" s="71"/>
      <c r="D806" s="71"/>
      <c r="E806" s="71"/>
      <c r="F806" s="71"/>
      <c r="G806" s="71"/>
      <c r="H806" s="71"/>
      <c r="I806" s="71"/>
      <c r="J806" s="123"/>
      <c r="K806" s="122"/>
      <c r="L806" s="122"/>
      <c r="M806" s="122"/>
      <c r="N806" s="122"/>
      <c r="O806" s="122"/>
      <c r="P806" s="122"/>
      <c r="Q806" s="122"/>
    </row>
    <row r="807" spans="1:17" s="189" customFormat="1" x14ac:dyDescent="0.2">
      <c r="A807" s="71"/>
      <c r="B807" s="71"/>
      <c r="C807" s="71"/>
      <c r="D807" s="71"/>
      <c r="E807" s="71"/>
      <c r="F807" s="71"/>
      <c r="G807" s="71"/>
      <c r="H807" s="71"/>
      <c r="I807" s="71"/>
      <c r="J807" s="123"/>
      <c r="K807" s="122"/>
      <c r="L807" s="122"/>
      <c r="M807" s="122"/>
      <c r="N807" s="122"/>
      <c r="O807" s="122"/>
      <c r="P807" s="122"/>
      <c r="Q807" s="122"/>
    </row>
    <row r="808" spans="1:17" s="189" customFormat="1" x14ac:dyDescent="0.2">
      <c r="A808" s="71"/>
      <c r="B808" s="71"/>
      <c r="C808" s="71"/>
      <c r="D808" s="71"/>
      <c r="E808" s="71"/>
      <c r="F808" s="71"/>
      <c r="G808" s="71"/>
      <c r="H808" s="71"/>
      <c r="I808" s="71"/>
      <c r="J808" s="123"/>
      <c r="K808" s="122"/>
      <c r="L808" s="122"/>
      <c r="M808" s="122"/>
      <c r="N808" s="122"/>
      <c r="O808" s="122"/>
      <c r="P808" s="122"/>
      <c r="Q808" s="122"/>
    </row>
    <row r="809" spans="1:17" s="189" customFormat="1" x14ac:dyDescent="0.2">
      <c r="A809" s="71"/>
      <c r="B809" s="71"/>
      <c r="C809" s="71"/>
      <c r="D809" s="71"/>
      <c r="E809" s="71"/>
      <c r="F809" s="71"/>
      <c r="G809" s="71"/>
      <c r="H809" s="71"/>
      <c r="I809" s="71"/>
      <c r="J809" s="123"/>
      <c r="K809" s="122"/>
      <c r="L809" s="122"/>
      <c r="M809" s="122"/>
      <c r="N809" s="122"/>
      <c r="O809" s="122"/>
      <c r="P809" s="122"/>
      <c r="Q809" s="122"/>
    </row>
    <row r="810" spans="1:17" s="189" customFormat="1" x14ac:dyDescent="0.2">
      <c r="A810" s="71"/>
      <c r="B810" s="71"/>
      <c r="C810" s="71"/>
      <c r="D810" s="71"/>
      <c r="E810" s="71"/>
      <c r="F810" s="71"/>
      <c r="G810" s="71"/>
      <c r="H810" s="71"/>
      <c r="I810" s="71"/>
      <c r="J810" s="123"/>
      <c r="K810" s="122"/>
      <c r="L810" s="122"/>
      <c r="M810" s="122"/>
      <c r="N810" s="122"/>
      <c r="O810" s="122"/>
      <c r="P810" s="122"/>
      <c r="Q810" s="122"/>
    </row>
    <row r="811" spans="1:17" s="189" customFormat="1" x14ac:dyDescent="0.2">
      <c r="A811" s="71"/>
      <c r="B811" s="71"/>
      <c r="C811" s="71"/>
      <c r="D811" s="71"/>
      <c r="E811" s="71"/>
      <c r="F811" s="71"/>
      <c r="G811" s="71"/>
      <c r="H811" s="71"/>
      <c r="I811" s="71"/>
      <c r="J811" s="123"/>
      <c r="K811" s="122"/>
      <c r="L811" s="122"/>
      <c r="M811" s="122"/>
      <c r="N811" s="122"/>
      <c r="O811" s="122"/>
      <c r="P811" s="122"/>
      <c r="Q811" s="122"/>
    </row>
    <row r="812" spans="1:17" s="189" customFormat="1" x14ac:dyDescent="0.2">
      <c r="A812" s="71"/>
      <c r="B812" s="71"/>
      <c r="C812" s="71"/>
      <c r="D812" s="71"/>
      <c r="E812" s="71"/>
      <c r="F812" s="71"/>
      <c r="G812" s="71"/>
      <c r="H812" s="71"/>
      <c r="I812" s="71"/>
      <c r="J812" s="123"/>
      <c r="K812" s="122"/>
      <c r="L812" s="122"/>
      <c r="M812" s="122"/>
      <c r="N812" s="122"/>
      <c r="O812" s="122"/>
      <c r="P812" s="122"/>
      <c r="Q812" s="122"/>
    </row>
    <row r="813" spans="1:17" s="189" customFormat="1" x14ac:dyDescent="0.2">
      <c r="A813" s="71"/>
      <c r="B813" s="71"/>
      <c r="C813" s="71"/>
      <c r="D813" s="71"/>
      <c r="E813" s="71"/>
      <c r="F813" s="71"/>
      <c r="G813" s="71"/>
      <c r="H813" s="71"/>
      <c r="I813" s="71"/>
      <c r="J813" s="123"/>
      <c r="K813" s="122"/>
      <c r="L813" s="122"/>
      <c r="M813" s="122"/>
      <c r="N813" s="122"/>
      <c r="O813" s="122"/>
      <c r="P813" s="122"/>
      <c r="Q813" s="122"/>
    </row>
    <row r="814" spans="1:17" s="189" customFormat="1" x14ac:dyDescent="0.2">
      <c r="A814" s="71"/>
      <c r="B814" s="71"/>
      <c r="C814" s="71"/>
      <c r="D814" s="71"/>
      <c r="E814" s="71"/>
      <c r="F814" s="71"/>
      <c r="G814" s="71"/>
      <c r="H814" s="71"/>
      <c r="I814" s="71"/>
      <c r="J814" s="123"/>
      <c r="K814" s="122"/>
      <c r="L814" s="122"/>
      <c r="M814" s="122"/>
      <c r="N814" s="122"/>
      <c r="O814" s="122"/>
      <c r="P814" s="122"/>
      <c r="Q814" s="122"/>
    </row>
    <row r="815" spans="1:17" s="189" customFormat="1" x14ac:dyDescent="0.2">
      <c r="A815" s="71"/>
      <c r="B815" s="71"/>
      <c r="C815" s="71"/>
      <c r="D815" s="71"/>
      <c r="E815" s="71"/>
      <c r="F815" s="71"/>
      <c r="G815" s="71"/>
      <c r="H815" s="71"/>
      <c r="I815" s="71"/>
      <c r="J815" s="123"/>
      <c r="K815" s="122"/>
      <c r="L815" s="122"/>
      <c r="M815" s="122"/>
      <c r="N815" s="122"/>
      <c r="O815" s="122"/>
      <c r="P815" s="122"/>
      <c r="Q815" s="122"/>
    </row>
    <row r="816" spans="1:17" s="189" customFormat="1" x14ac:dyDescent="0.2">
      <c r="A816" s="71"/>
      <c r="B816" s="71"/>
      <c r="C816" s="71"/>
      <c r="D816" s="71"/>
      <c r="E816" s="71"/>
      <c r="F816" s="71"/>
      <c r="G816" s="71"/>
      <c r="H816" s="71"/>
      <c r="I816" s="71"/>
      <c r="J816" s="123"/>
      <c r="K816" s="122"/>
      <c r="L816" s="122"/>
      <c r="M816" s="122"/>
      <c r="N816" s="122"/>
      <c r="O816" s="122"/>
      <c r="P816" s="122"/>
      <c r="Q816" s="122"/>
    </row>
    <row r="817" spans="1:17" s="189" customFormat="1" x14ac:dyDescent="0.2">
      <c r="A817" s="71"/>
      <c r="B817" s="71"/>
      <c r="C817" s="71"/>
      <c r="D817" s="71"/>
      <c r="E817" s="71"/>
      <c r="F817" s="71"/>
      <c r="G817" s="71"/>
      <c r="H817" s="71"/>
      <c r="I817" s="71"/>
      <c r="J817" s="123"/>
      <c r="K817" s="122"/>
      <c r="L817" s="122"/>
      <c r="M817" s="122"/>
      <c r="N817" s="122"/>
      <c r="O817" s="122"/>
      <c r="P817" s="122"/>
      <c r="Q817" s="122"/>
    </row>
    <row r="818" spans="1:17" s="189" customFormat="1" x14ac:dyDescent="0.2">
      <c r="A818" s="71"/>
      <c r="B818" s="71"/>
      <c r="C818" s="71"/>
      <c r="D818" s="71"/>
      <c r="E818" s="71"/>
      <c r="F818" s="71"/>
      <c r="G818" s="71"/>
      <c r="H818" s="71"/>
      <c r="I818" s="71"/>
      <c r="J818" s="123"/>
      <c r="K818" s="122"/>
      <c r="L818" s="122"/>
      <c r="M818" s="122"/>
      <c r="N818" s="122"/>
      <c r="O818" s="122"/>
      <c r="P818" s="122"/>
      <c r="Q818" s="122"/>
    </row>
    <row r="819" spans="1:17" s="189" customFormat="1" x14ac:dyDescent="0.2">
      <c r="A819" s="71"/>
      <c r="B819" s="71"/>
      <c r="C819" s="71"/>
      <c r="D819" s="71"/>
      <c r="E819" s="71"/>
      <c r="F819" s="71"/>
      <c r="G819" s="71"/>
      <c r="H819" s="71"/>
      <c r="I819" s="71"/>
      <c r="J819" s="123"/>
      <c r="K819" s="122"/>
      <c r="L819" s="122"/>
      <c r="M819" s="122"/>
      <c r="N819" s="122"/>
      <c r="O819" s="122"/>
      <c r="P819" s="122"/>
      <c r="Q819" s="122"/>
    </row>
    <row r="820" spans="1:17" s="189" customFormat="1" x14ac:dyDescent="0.2">
      <c r="A820" s="71"/>
      <c r="B820" s="71"/>
      <c r="C820" s="71"/>
      <c r="D820" s="71"/>
      <c r="E820" s="71"/>
      <c r="F820" s="71"/>
      <c r="G820" s="71"/>
      <c r="H820" s="71"/>
      <c r="I820" s="71"/>
      <c r="J820" s="123"/>
      <c r="K820" s="122"/>
      <c r="L820" s="122"/>
      <c r="M820" s="122"/>
      <c r="N820" s="122"/>
      <c r="O820" s="122"/>
      <c r="P820" s="122"/>
      <c r="Q820" s="122"/>
    </row>
    <row r="821" spans="1:17" s="189" customFormat="1" x14ac:dyDescent="0.2">
      <c r="A821" s="71"/>
      <c r="B821" s="71"/>
      <c r="C821" s="71"/>
      <c r="D821" s="71"/>
      <c r="E821" s="71"/>
      <c r="F821" s="71"/>
      <c r="G821" s="71"/>
      <c r="H821" s="71"/>
      <c r="I821" s="71"/>
      <c r="J821" s="123"/>
      <c r="K821" s="122"/>
      <c r="L821" s="122"/>
      <c r="M821" s="122"/>
      <c r="N821" s="122"/>
      <c r="O821" s="122"/>
      <c r="P821" s="122"/>
      <c r="Q821" s="122"/>
    </row>
    <row r="822" spans="1:17" s="189" customFormat="1" x14ac:dyDescent="0.2">
      <c r="A822" s="71"/>
      <c r="B822" s="71"/>
      <c r="C822" s="71"/>
      <c r="D822" s="71"/>
      <c r="E822" s="71"/>
      <c r="F822" s="71"/>
      <c r="G822" s="71"/>
      <c r="H822" s="71"/>
      <c r="I822" s="71"/>
      <c r="J822" s="123"/>
      <c r="K822" s="122"/>
      <c r="L822" s="122"/>
      <c r="M822" s="122"/>
      <c r="N822" s="122"/>
      <c r="O822" s="122"/>
      <c r="P822" s="122"/>
      <c r="Q822" s="122"/>
    </row>
    <row r="823" spans="1:17" s="189" customFormat="1" x14ac:dyDescent="0.2">
      <c r="A823" s="71"/>
      <c r="B823" s="71"/>
      <c r="C823" s="71"/>
      <c r="D823" s="71"/>
      <c r="E823" s="71"/>
      <c r="F823" s="71"/>
      <c r="G823" s="71"/>
      <c r="H823" s="71"/>
      <c r="I823" s="71"/>
      <c r="J823" s="123"/>
      <c r="K823" s="122"/>
      <c r="L823" s="122"/>
      <c r="M823" s="122"/>
      <c r="N823" s="122"/>
      <c r="O823" s="122"/>
      <c r="P823" s="122"/>
      <c r="Q823" s="122"/>
    </row>
    <row r="824" spans="1:17" s="189" customFormat="1" x14ac:dyDescent="0.2">
      <c r="A824" s="71"/>
      <c r="B824" s="71"/>
      <c r="C824" s="71"/>
      <c r="D824" s="71"/>
      <c r="E824" s="71"/>
      <c r="F824" s="71"/>
      <c r="G824" s="71"/>
      <c r="H824" s="71"/>
      <c r="I824" s="71"/>
      <c r="J824" s="123"/>
      <c r="K824" s="122"/>
      <c r="L824" s="122"/>
      <c r="M824" s="122"/>
      <c r="N824" s="122"/>
      <c r="O824" s="122"/>
      <c r="P824" s="122"/>
      <c r="Q824" s="122"/>
    </row>
    <row r="825" spans="1:17" s="189" customFormat="1" x14ac:dyDescent="0.2">
      <c r="A825" s="71"/>
      <c r="B825" s="71"/>
      <c r="C825" s="71"/>
      <c r="D825" s="71"/>
      <c r="E825" s="71"/>
      <c r="F825" s="71"/>
      <c r="G825" s="71"/>
      <c r="H825" s="71"/>
      <c r="I825" s="71"/>
      <c r="J825" s="123"/>
      <c r="K825" s="122"/>
      <c r="L825" s="122"/>
      <c r="M825" s="122"/>
      <c r="N825" s="122"/>
      <c r="O825" s="122"/>
      <c r="P825" s="122"/>
      <c r="Q825" s="122"/>
    </row>
    <row r="826" spans="1:17" s="189" customFormat="1" x14ac:dyDescent="0.2">
      <c r="A826" s="71"/>
      <c r="B826" s="71"/>
      <c r="C826" s="71"/>
      <c r="D826" s="71"/>
      <c r="E826" s="71"/>
      <c r="F826" s="71"/>
      <c r="G826" s="71"/>
      <c r="H826" s="71"/>
      <c r="I826" s="71"/>
      <c r="J826" s="123"/>
      <c r="K826" s="122"/>
      <c r="L826" s="122"/>
      <c r="M826" s="122"/>
      <c r="N826" s="122"/>
      <c r="O826" s="122"/>
      <c r="P826" s="122"/>
      <c r="Q826" s="122"/>
    </row>
    <row r="827" spans="1:17" s="189" customFormat="1" x14ac:dyDescent="0.2">
      <c r="A827" s="71"/>
      <c r="B827" s="71"/>
      <c r="C827" s="71"/>
      <c r="D827" s="71"/>
      <c r="E827" s="71"/>
      <c r="F827" s="71"/>
      <c r="G827" s="71"/>
      <c r="H827" s="71"/>
      <c r="I827" s="71"/>
      <c r="J827" s="123"/>
      <c r="K827" s="122"/>
      <c r="L827" s="122"/>
      <c r="M827" s="122"/>
      <c r="N827" s="122"/>
      <c r="O827" s="122"/>
      <c r="P827" s="122"/>
      <c r="Q827" s="122"/>
    </row>
    <row r="828" spans="1:17" s="189" customFormat="1" x14ac:dyDescent="0.2">
      <c r="A828" s="71"/>
      <c r="B828" s="71"/>
      <c r="C828" s="71"/>
      <c r="D828" s="71"/>
      <c r="E828" s="71"/>
      <c r="F828" s="71"/>
      <c r="G828" s="71"/>
      <c r="H828" s="71"/>
      <c r="I828" s="71"/>
      <c r="J828" s="123"/>
      <c r="K828" s="122"/>
      <c r="L828" s="122"/>
      <c r="M828" s="122"/>
      <c r="N828" s="122"/>
      <c r="O828" s="122"/>
      <c r="P828" s="122"/>
      <c r="Q828" s="122"/>
    </row>
    <row r="829" spans="1:17" s="189" customFormat="1" x14ac:dyDescent="0.2">
      <c r="A829" s="71"/>
      <c r="B829" s="71"/>
      <c r="C829" s="71"/>
      <c r="D829" s="71"/>
      <c r="E829" s="71"/>
      <c r="F829" s="71"/>
      <c r="G829" s="71"/>
      <c r="H829" s="71"/>
      <c r="I829" s="71"/>
      <c r="J829" s="123"/>
      <c r="K829" s="122"/>
      <c r="L829" s="122"/>
      <c r="M829" s="122"/>
      <c r="N829" s="122"/>
      <c r="O829" s="122"/>
      <c r="P829" s="122"/>
      <c r="Q829" s="122"/>
    </row>
    <row r="830" spans="1:17" s="189" customFormat="1" x14ac:dyDescent="0.2">
      <c r="A830" s="71"/>
      <c r="B830" s="71"/>
      <c r="C830" s="71"/>
      <c r="D830" s="71"/>
      <c r="E830" s="71"/>
      <c r="F830" s="71"/>
      <c r="G830" s="71"/>
      <c r="H830" s="71"/>
      <c r="I830" s="71"/>
      <c r="J830" s="123"/>
      <c r="K830" s="122"/>
      <c r="L830" s="122"/>
      <c r="M830" s="122"/>
      <c r="N830" s="122"/>
      <c r="O830" s="122"/>
      <c r="P830" s="122"/>
      <c r="Q830" s="122"/>
    </row>
    <row r="831" spans="1:17" s="189" customFormat="1" x14ac:dyDescent="0.2">
      <c r="A831" s="71"/>
      <c r="B831" s="71"/>
      <c r="C831" s="71"/>
      <c r="D831" s="71"/>
      <c r="E831" s="71"/>
      <c r="F831" s="71"/>
      <c r="G831" s="71"/>
      <c r="H831" s="71"/>
      <c r="I831" s="71"/>
      <c r="J831" s="123"/>
      <c r="K831" s="122"/>
      <c r="L831" s="122"/>
      <c r="M831" s="122"/>
      <c r="N831" s="122"/>
      <c r="O831" s="122"/>
      <c r="P831" s="122"/>
      <c r="Q831" s="122"/>
    </row>
    <row r="832" spans="1:17" s="189" customFormat="1" x14ac:dyDescent="0.2">
      <c r="A832" s="71"/>
      <c r="B832" s="71"/>
      <c r="C832" s="71"/>
      <c r="D832" s="71"/>
      <c r="E832" s="71"/>
      <c r="F832" s="71"/>
      <c r="G832" s="71"/>
      <c r="H832" s="71"/>
      <c r="I832" s="71"/>
      <c r="J832" s="123"/>
      <c r="K832" s="122"/>
      <c r="L832" s="122"/>
      <c r="M832" s="122"/>
      <c r="N832" s="122"/>
      <c r="O832" s="122"/>
      <c r="P832" s="122"/>
      <c r="Q832" s="122"/>
    </row>
    <row r="833" spans="1:17" s="189" customFormat="1" x14ac:dyDescent="0.2">
      <c r="A833" s="71"/>
      <c r="B833" s="71"/>
      <c r="C833" s="71"/>
      <c r="D833" s="71"/>
      <c r="E833" s="71"/>
      <c r="F833" s="71"/>
      <c r="G833" s="71"/>
      <c r="H833" s="71"/>
      <c r="I833" s="71"/>
      <c r="J833" s="123"/>
      <c r="K833" s="122"/>
      <c r="L833" s="122"/>
      <c r="M833" s="122"/>
      <c r="N833" s="122"/>
      <c r="O833" s="122"/>
      <c r="P833" s="122"/>
      <c r="Q833" s="122"/>
    </row>
    <row r="834" spans="1:17" s="189" customFormat="1" x14ac:dyDescent="0.2">
      <c r="A834" s="71"/>
      <c r="B834" s="71"/>
      <c r="C834" s="71"/>
      <c r="D834" s="71"/>
      <c r="E834" s="71"/>
      <c r="F834" s="71"/>
      <c r="G834" s="71"/>
      <c r="H834" s="71"/>
      <c r="I834" s="71"/>
      <c r="J834" s="123"/>
      <c r="K834" s="122"/>
      <c r="L834" s="122"/>
      <c r="M834" s="122"/>
      <c r="N834" s="122"/>
      <c r="O834" s="122"/>
      <c r="P834" s="122"/>
      <c r="Q834" s="122"/>
    </row>
    <row r="835" spans="1:17" s="189" customFormat="1" x14ac:dyDescent="0.2">
      <c r="A835" s="71"/>
      <c r="B835" s="71"/>
      <c r="C835" s="71"/>
      <c r="D835" s="71"/>
      <c r="E835" s="71"/>
      <c r="F835" s="71"/>
      <c r="G835" s="71"/>
      <c r="H835" s="71"/>
      <c r="I835" s="71"/>
      <c r="J835" s="123"/>
      <c r="K835" s="122"/>
      <c r="L835" s="122"/>
      <c r="M835" s="122"/>
      <c r="N835" s="122"/>
      <c r="O835" s="122"/>
      <c r="P835" s="122"/>
      <c r="Q835" s="122"/>
    </row>
    <row r="836" spans="1:17" s="189" customFormat="1" x14ac:dyDescent="0.2">
      <c r="A836" s="71"/>
      <c r="B836" s="71"/>
      <c r="C836" s="71"/>
      <c r="D836" s="71"/>
      <c r="E836" s="71"/>
      <c r="F836" s="71"/>
      <c r="G836" s="71"/>
      <c r="H836" s="71"/>
      <c r="I836" s="71"/>
      <c r="J836" s="123"/>
      <c r="K836" s="122"/>
      <c r="L836" s="122"/>
      <c r="M836" s="122"/>
      <c r="N836" s="122"/>
      <c r="O836" s="122"/>
      <c r="P836" s="122"/>
      <c r="Q836" s="122"/>
    </row>
    <row r="837" spans="1:17" s="189" customFormat="1" x14ac:dyDescent="0.2">
      <c r="A837" s="71"/>
      <c r="B837" s="71"/>
      <c r="C837" s="71"/>
      <c r="D837" s="71"/>
      <c r="E837" s="71"/>
      <c r="F837" s="71"/>
      <c r="G837" s="71"/>
      <c r="H837" s="71"/>
      <c r="I837" s="71"/>
      <c r="J837" s="123"/>
      <c r="K837" s="122"/>
      <c r="L837" s="122"/>
      <c r="M837" s="122"/>
      <c r="N837" s="122"/>
      <c r="O837" s="122"/>
      <c r="P837" s="122"/>
      <c r="Q837" s="122"/>
    </row>
    <row r="838" spans="1:17" s="189" customFormat="1" x14ac:dyDescent="0.2">
      <c r="A838" s="71"/>
      <c r="B838" s="71"/>
      <c r="C838" s="71"/>
      <c r="D838" s="71"/>
      <c r="E838" s="71"/>
      <c r="F838" s="71"/>
      <c r="G838" s="71"/>
      <c r="H838" s="71"/>
      <c r="I838" s="71"/>
      <c r="J838" s="123"/>
      <c r="K838" s="122"/>
      <c r="L838" s="122"/>
      <c r="M838" s="122"/>
      <c r="N838" s="122"/>
      <c r="O838" s="122"/>
      <c r="P838" s="122"/>
      <c r="Q838" s="122"/>
    </row>
    <row r="839" spans="1:17" s="189" customFormat="1" x14ac:dyDescent="0.2">
      <c r="A839" s="71"/>
      <c r="B839" s="71"/>
      <c r="C839" s="71"/>
      <c r="D839" s="71"/>
      <c r="E839" s="71"/>
      <c r="F839" s="71"/>
      <c r="G839" s="71"/>
      <c r="H839" s="71"/>
      <c r="I839" s="71"/>
      <c r="J839" s="123"/>
      <c r="K839" s="122"/>
      <c r="L839" s="122"/>
      <c r="M839" s="122"/>
      <c r="N839" s="122"/>
      <c r="O839" s="122"/>
      <c r="P839" s="122"/>
      <c r="Q839" s="122"/>
    </row>
    <row r="840" spans="1:17" s="189" customFormat="1" x14ac:dyDescent="0.2">
      <c r="A840" s="71"/>
      <c r="B840" s="71"/>
      <c r="C840" s="71"/>
      <c r="D840" s="71"/>
      <c r="E840" s="71"/>
      <c r="F840" s="71"/>
      <c r="G840" s="71"/>
      <c r="H840" s="71"/>
      <c r="I840" s="71"/>
      <c r="J840" s="123"/>
      <c r="K840" s="122"/>
      <c r="L840" s="122"/>
      <c r="M840" s="122"/>
      <c r="N840" s="122"/>
      <c r="O840" s="122"/>
      <c r="P840" s="122"/>
      <c r="Q840" s="122"/>
    </row>
    <row r="841" spans="1:17" s="189" customFormat="1" x14ac:dyDescent="0.2">
      <c r="A841" s="71"/>
      <c r="B841" s="71"/>
      <c r="C841" s="71"/>
      <c r="D841" s="71"/>
      <c r="E841" s="71"/>
      <c r="F841" s="71"/>
      <c r="G841" s="71"/>
      <c r="H841" s="71"/>
      <c r="I841" s="71"/>
      <c r="J841" s="123"/>
      <c r="K841" s="122"/>
      <c r="L841" s="122"/>
      <c r="M841" s="122"/>
      <c r="N841" s="122"/>
      <c r="O841" s="122"/>
      <c r="P841" s="122"/>
      <c r="Q841" s="122"/>
    </row>
    <row r="842" spans="1:17" s="189" customFormat="1" x14ac:dyDescent="0.2">
      <c r="A842" s="71"/>
      <c r="B842" s="71"/>
      <c r="C842" s="71"/>
      <c r="D842" s="71"/>
      <c r="E842" s="71"/>
      <c r="F842" s="71"/>
      <c r="G842" s="71"/>
      <c r="H842" s="71"/>
      <c r="I842" s="71"/>
      <c r="J842" s="123"/>
      <c r="K842" s="122"/>
      <c r="L842" s="122"/>
      <c r="M842" s="122"/>
      <c r="N842" s="122"/>
      <c r="O842" s="122"/>
      <c r="P842" s="122"/>
      <c r="Q842" s="122"/>
    </row>
    <row r="843" spans="1:17" s="189" customFormat="1" x14ac:dyDescent="0.2">
      <c r="A843" s="71"/>
      <c r="B843" s="71"/>
      <c r="C843" s="71"/>
      <c r="D843" s="71"/>
      <c r="E843" s="71"/>
      <c r="F843" s="71"/>
      <c r="G843" s="71"/>
      <c r="H843" s="71"/>
      <c r="I843" s="71"/>
      <c r="J843" s="123"/>
      <c r="K843" s="122"/>
      <c r="L843" s="122"/>
      <c r="M843" s="122"/>
      <c r="N843" s="122"/>
      <c r="O843" s="122"/>
      <c r="P843" s="122"/>
      <c r="Q843" s="122"/>
    </row>
    <row r="844" spans="1:17" s="189" customFormat="1" x14ac:dyDescent="0.2">
      <c r="A844" s="71"/>
      <c r="B844" s="71"/>
      <c r="C844" s="71"/>
      <c r="D844" s="71"/>
      <c r="E844" s="71"/>
      <c r="F844" s="71"/>
      <c r="G844" s="71"/>
      <c r="H844" s="71"/>
      <c r="I844" s="71"/>
      <c r="J844" s="123"/>
      <c r="K844" s="122"/>
      <c r="L844" s="122"/>
      <c r="M844" s="122"/>
      <c r="N844" s="122"/>
      <c r="O844" s="122"/>
      <c r="P844" s="122"/>
      <c r="Q844" s="122"/>
    </row>
    <row r="845" spans="1:17" s="189" customFormat="1" x14ac:dyDescent="0.2">
      <c r="A845" s="71"/>
      <c r="B845" s="71"/>
      <c r="C845" s="71"/>
      <c r="D845" s="71"/>
      <c r="E845" s="71"/>
      <c r="F845" s="71"/>
      <c r="G845" s="71"/>
      <c r="H845" s="71"/>
      <c r="I845" s="71"/>
      <c r="J845" s="123"/>
      <c r="K845" s="122"/>
      <c r="L845" s="122"/>
      <c r="M845" s="122"/>
      <c r="N845" s="122"/>
      <c r="O845" s="122"/>
      <c r="P845" s="122"/>
      <c r="Q845" s="122"/>
    </row>
    <row r="846" spans="1:17" s="189" customFormat="1" x14ac:dyDescent="0.2">
      <c r="A846" s="71"/>
      <c r="B846" s="71"/>
      <c r="C846" s="71"/>
      <c r="D846" s="71"/>
      <c r="E846" s="71"/>
      <c r="F846" s="71"/>
      <c r="G846" s="71"/>
      <c r="H846" s="71"/>
      <c r="I846" s="71"/>
      <c r="J846" s="123"/>
      <c r="K846" s="122"/>
      <c r="L846" s="122"/>
      <c r="M846" s="122"/>
      <c r="N846" s="122"/>
      <c r="O846" s="122"/>
      <c r="P846" s="122"/>
      <c r="Q846" s="122"/>
    </row>
    <row r="847" spans="1:17" s="189" customFormat="1" x14ac:dyDescent="0.2">
      <c r="A847" s="71"/>
      <c r="B847" s="71"/>
      <c r="C847" s="71"/>
      <c r="D847" s="71"/>
      <c r="E847" s="71"/>
      <c r="F847" s="71"/>
      <c r="G847" s="71"/>
      <c r="H847" s="71"/>
      <c r="I847" s="71"/>
      <c r="J847" s="123"/>
      <c r="K847" s="122"/>
      <c r="L847" s="122"/>
      <c r="M847" s="122"/>
      <c r="N847" s="122"/>
      <c r="O847" s="122"/>
      <c r="P847" s="122"/>
      <c r="Q847" s="122"/>
    </row>
    <row r="848" spans="1:17" s="189" customFormat="1" x14ac:dyDescent="0.2">
      <c r="A848" s="71"/>
      <c r="B848" s="71"/>
      <c r="C848" s="71"/>
      <c r="D848" s="71"/>
      <c r="E848" s="71"/>
      <c r="F848" s="71"/>
      <c r="G848" s="71"/>
      <c r="H848" s="71"/>
      <c r="I848" s="71"/>
      <c r="J848" s="123"/>
      <c r="K848" s="122"/>
      <c r="L848" s="122"/>
      <c r="M848" s="122"/>
      <c r="N848" s="122"/>
      <c r="O848" s="122"/>
      <c r="P848" s="122"/>
      <c r="Q848" s="122"/>
    </row>
    <row r="849" spans="1:17" s="189" customFormat="1" x14ac:dyDescent="0.2">
      <c r="A849" s="71"/>
      <c r="B849" s="71"/>
      <c r="C849" s="71"/>
      <c r="D849" s="71"/>
      <c r="E849" s="71"/>
      <c r="F849" s="71"/>
      <c r="G849" s="71"/>
      <c r="H849" s="71"/>
      <c r="I849" s="71"/>
      <c r="J849" s="123"/>
      <c r="K849" s="122"/>
      <c r="L849" s="122"/>
      <c r="M849" s="122"/>
      <c r="N849" s="122"/>
      <c r="O849" s="122"/>
      <c r="P849" s="122"/>
      <c r="Q849" s="122"/>
    </row>
    <row r="850" spans="1:17" s="189" customFormat="1" x14ac:dyDescent="0.2">
      <c r="A850" s="71"/>
      <c r="B850" s="71"/>
      <c r="C850" s="71"/>
      <c r="D850" s="71"/>
      <c r="E850" s="71"/>
      <c r="F850" s="71"/>
      <c r="G850" s="71"/>
      <c r="H850" s="71"/>
      <c r="I850" s="71"/>
      <c r="J850" s="123"/>
      <c r="K850" s="122"/>
      <c r="L850" s="122"/>
      <c r="M850" s="122"/>
      <c r="N850" s="122"/>
      <c r="O850" s="122"/>
      <c r="P850" s="122"/>
      <c r="Q850" s="122"/>
    </row>
    <row r="851" spans="1:17" s="189" customFormat="1" x14ac:dyDescent="0.2">
      <c r="A851" s="71"/>
      <c r="B851" s="71"/>
      <c r="C851" s="71"/>
      <c r="D851" s="71"/>
      <c r="E851" s="71"/>
      <c r="F851" s="71"/>
      <c r="G851" s="71"/>
      <c r="H851" s="71"/>
      <c r="I851" s="71"/>
      <c r="J851" s="123"/>
      <c r="K851" s="122"/>
      <c r="L851" s="122"/>
      <c r="M851" s="122"/>
      <c r="N851" s="122"/>
      <c r="O851" s="122"/>
      <c r="P851" s="122"/>
      <c r="Q851" s="122"/>
    </row>
    <row r="852" spans="1:17" s="189" customFormat="1" x14ac:dyDescent="0.2">
      <c r="A852" s="71"/>
      <c r="B852" s="71"/>
      <c r="C852" s="71"/>
      <c r="D852" s="71"/>
      <c r="E852" s="71"/>
      <c r="F852" s="71"/>
      <c r="G852" s="71"/>
      <c r="H852" s="71"/>
      <c r="I852" s="71"/>
      <c r="J852" s="123"/>
      <c r="K852" s="122"/>
      <c r="L852" s="122"/>
      <c r="M852" s="122"/>
      <c r="N852" s="122"/>
      <c r="O852" s="122"/>
      <c r="P852" s="122"/>
      <c r="Q852" s="122"/>
    </row>
    <row r="853" spans="1:17" s="189" customFormat="1" x14ac:dyDescent="0.2">
      <c r="A853" s="71"/>
      <c r="B853" s="71"/>
      <c r="C853" s="71"/>
      <c r="D853" s="71"/>
      <c r="E853" s="71"/>
      <c r="F853" s="71"/>
      <c r="G853" s="71"/>
      <c r="H853" s="71"/>
      <c r="I853" s="71"/>
      <c r="J853" s="123"/>
      <c r="K853" s="122"/>
      <c r="L853" s="122"/>
      <c r="M853" s="122"/>
      <c r="N853" s="122"/>
      <c r="O853" s="122"/>
      <c r="P853" s="122"/>
      <c r="Q853" s="122"/>
    </row>
    <row r="854" spans="1:17" s="189" customFormat="1" x14ac:dyDescent="0.2">
      <c r="A854" s="71"/>
      <c r="B854" s="71"/>
      <c r="C854" s="71"/>
      <c r="D854" s="71"/>
      <c r="E854" s="71"/>
      <c r="F854" s="71"/>
      <c r="G854" s="71"/>
      <c r="H854" s="71"/>
      <c r="I854" s="71"/>
      <c r="J854" s="123"/>
      <c r="K854" s="122"/>
      <c r="L854" s="122"/>
      <c r="M854" s="122"/>
      <c r="N854" s="122"/>
      <c r="O854" s="122"/>
      <c r="P854" s="122"/>
      <c r="Q854" s="122"/>
    </row>
    <row r="855" spans="1:17" s="189" customFormat="1" x14ac:dyDescent="0.2">
      <c r="A855" s="71"/>
      <c r="B855" s="71"/>
      <c r="C855" s="71"/>
      <c r="D855" s="71"/>
      <c r="E855" s="71"/>
      <c r="F855" s="71"/>
      <c r="G855" s="71"/>
      <c r="H855" s="71"/>
      <c r="I855" s="71"/>
      <c r="J855" s="123"/>
      <c r="K855" s="122"/>
      <c r="L855" s="122"/>
      <c r="M855" s="122"/>
      <c r="N855" s="122"/>
      <c r="O855" s="122"/>
      <c r="P855" s="122"/>
      <c r="Q855" s="122"/>
    </row>
    <row r="856" spans="1:17" s="189" customFormat="1" x14ac:dyDescent="0.2">
      <c r="A856" s="71"/>
      <c r="B856" s="71"/>
      <c r="C856" s="71"/>
      <c r="D856" s="71"/>
      <c r="E856" s="71"/>
      <c r="F856" s="71"/>
      <c r="G856" s="71"/>
      <c r="H856" s="71"/>
      <c r="I856" s="71"/>
      <c r="J856" s="123"/>
      <c r="K856" s="122"/>
      <c r="L856" s="122"/>
      <c r="M856" s="122"/>
      <c r="N856" s="122"/>
      <c r="O856" s="122"/>
      <c r="P856" s="122"/>
      <c r="Q856" s="122"/>
    </row>
    <row r="857" spans="1:17" s="189" customFormat="1" x14ac:dyDescent="0.2">
      <c r="A857" s="71"/>
      <c r="B857" s="71"/>
      <c r="C857" s="71"/>
      <c r="D857" s="71"/>
      <c r="E857" s="71"/>
      <c r="F857" s="71"/>
      <c r="G857" s="71"/>
      <c r="H857" s="71"/>
      <c r="I857" s="71"/>
      <c r="J857" s="123"/>
      <c r="K857" s="122"/>
      <c r="L857" s="122"/>
      <c r="M857" s="122"/>
      <c r="N857" s="122"/>
      <c r="O857" s="122"/>
      <c r="P857" s="122"/>
      <c r="Q857" s="122"/>
    </row>
    <row r="858" spans="1:17" s="189" customFormat="1" x14ac:dyDescent="0.2">
      <c r="A858" s="71"/>
      <c r="B858" s="71"/>
      <c r="C858" s="71"/>
      <c r="D858" s="71"/>
      <c r="E858" s="71"/>
      <c r="F858" s="71"/>
      <c r="G858" s="71"/>
      <c r="H858" s="71"/>
      <c r="I858" s="71"/>
      <c r="J858" s="123"/>
      <c r="K858" s="122"/>
      <c r="L858" s="122"/>
      <c r="M858" s="122"/>
      <c r="N858" s="122"/>
      <c r="O858" s="122"/>
      <c r="P858" s="122"/>
      <c r="Q858" s="122"/>
    </row>
    <row r="859" spans="1:17" s="189" customFormat="1" x14ac:dyDescent="0.2">
      <c r="A859" s="71"/>
      <c r="B859" s="71"/>
      <c r="C859" s="71"/>
      <c r="D859" s="71"/>
      <c r="E859" s="71"/>
      <c r="F859" s="71"/>
      <c r="G859" s="71"/>
      <c r="H859" s="71"/>
      <c r="I859" s="71"/>
      <c r="J859" s="123"/>
      <c r="K859" s="122"/>
      <c r="L859" s="122"/>
      <c r="M859" s="122"/>
      <c r="N859" s="122"/>
      <c r="O859" s="122"/>
      <c r="P859" s="122"/>
      <c r="Q859" s="122"/>
    </row>
    <row r="860" spans="1:17" s="189" customFormat="1" x14ac:dyDescent="0.2">
      <c r="A860" s="71"/>
      <c r="B860" s="71"/>
      <c r="C860" s="71"/>
      <c r="D860" s="71"/>
      <c r="E860" s="71"/>
      <c r="F860" s="71"/>
      <c r="G860" s="71"/>
      <c r="H860" s="71"/>
      <c r="I860" s="71"/>
      <c r="J860" s="123"/>
      <c r="K860" s="122"/>
      <c r="L860" s="122"/>
      <c r="M860" s="122"/>
      <c r="N860" s="122"/>
      <c r="O860" s="122"/>
      <c r="P860" s="122"/>
      <c r="Q860" s="122"/>
    </row>
    <row r="861" spans="1:17" s="189" customFormat="1" x14ac:dyDescent="0.2">
      <c r="A861" s="71"/>
      <c r="B861" s="71"/>
      <c r="C861" s="71"/>
      <c r="D861" s="71"/>
      <c r="E861" s="71"/>
      <c r="F861" s="71"/>
      <c r="G861" s="71"/>
      <c r="H861" s="71"/>
      <c r="I861" s="71"/>
      <c r="J861" s="123"/>
      <c r="K861" s="122"/>
      <c r="L861" s="122"/>
      <c r="M861" s="122"/>
      <c r="N861" s="122"/>
      <c r="O861" s="122"/>
      <c r="P861" s="122"/>
      <c r="Q861" s="122"/>
    </row>
    <row r="862" spans="1:17" s="189" customFormat="1" x14ac:dyDescent="0.2">
      <c r="A862" s="71"/>
      <c r="B862" s="71"/>
      <c r="C862" s="71"/>
      <c r="D862" s="71"/>
      <c r="E862" s="71"/>
      <c r="F862" s="71"/>
      <c r="G862" s="71"/>
      <c r="H862" s="71"/>
      <c r="I862" s="71"/>
      <c r="J862" s="123"/>
      <c r="K862" s="122"/>
      <c r="L862" s="122"/>
      <c r="M862" s="122"/>
      <c r="N862" s="122"/>
      <c r="O862" s="122"/>
      <c r="P862" s="122"/>
      <c r="Q862" s="122"/>
    </row>
    <row r="863" spans="1:17" s="189" customFormat="1" x14ac:dyDescent="0.2">
      <c r="A863" s="71"/>
      <c r="B863" s="71"/>
      <c r="C863" s="71"/>
      <c r="D863" s="71"/>
      <c r="E863" s="71"/>
      <c r="F863" s="71"/>
      <c r="G863" s="71"/>
      <c r="H863" s="71"/>
      <c r="I863" s="71"/>
      <c r="J863" s="123"/>
      <c r="K863" s="122"/>
      <c r="L863" s="122"/>
      <c r="M863" s="122"/>
      <c r="N863" s="122"/>
      <c r="O863" s="122"/>
      <c r="P863" s="122"/>
      <c r="Q863" s="122"/>
    </row>
    <row r="864" spans="1:17" s="189" customFormat="1" x14ac:dyDescent="0.2">
      <c r="A864" s="71"/>
      <c r="B864" s="71"/>
      <c r="C864" s="71"/>
      <c r="D864" s="71"/>
      <c r="E864" s="71"/>
      <c r="F864" s="71"/>
      <c r="G864" s="71"/>
      <c r="H864" s="71"/>
      <c r="I864" s="71"/>
      <c r="J864" s="123"/>
      <c r="K864" s="122"/>
      <c r="L864" s="122"/>
      <c r="M864" s="122"/>
      <c r="N864" s="122"/>
      <c r="O864" s="122"/>
      <c r="P864" s="122"/>
      <c r="Q864" s="122"/>
    </row>
    <row r="865" spans="1:17" s="189" customFormat="1" x14ac:dyDescent="0.2">
      <c r="A865" s="71"/>
      <c r="B865" s="71"/>
      <c r="C865" s="71"/>
      <c r="D865" s="71"/>
      <c r="E865" s="71"/>
      <c r="F865" s="71"/>
      <c r="G865" s="71"/>
      <c r="H865" s="71"/>
      <c r="I865" s="71"/>
      <c r="J865" s="123"/>
      <c r="K865" s="122"/>
      <c r="L865" s="122"/>
      <c r="M865" s="122"/>
      <c r="N865" s="122"/>
      <c r="O865" s="122"/>
      <c r="P865" s="122"/>
      <c r="Q865" s="122"/>
    </row>
    <row r="866" spans="1:17" s="189" customFormat="1" x14ac:dyDescent="0.2">
      <c r="A866" s="71"/>
      <c r="B866" s="71"/>
      <c r="C866" s="71"/>
      <c r="D866" s="71"/>
      <c r="E866" s="71"/>
      <c r="F866" s="71"/>
      <c r="G866" s="71"/>
      <c r="H866" s="71"/>
      <c r="I866" s="71"/>
      <c r="J866" s="123"/>
      <c r="K866" s="122"/>
      <c r="L866" s="122"/>
      <c r="M866" s="122"/>
      <c r="N866" s="122"/>
      <c r="O866" s="122"/>
      <c r="P866" s="122"/>
      <c r="Q866" s="122"/>
    </row>
    <row r="867" spans="1:17" s="189" customFormat="1" x14ac:dyDescent="0.2">
      <c r="A867" s="71"/>
      <c r="B867" s="71"/>
      <c r="C867" s="71"/>
      <c r="D867" s="71"/>
      <c r="E867" s="71"/>
      <c r="F867" s="71"/>
      <c r="G867" s="71"/>
      <c r="H867" s="71"/>
      <c r="I867" s="71"/>
      <c r="J867" s="123"/>
      <c r="K867" s="122"/>
      <c r="L867" s="122"/>
      <c r="M867" s="122"/>
      <c r="N867" s="122"/>
      <c r="O867" s="122"/>
      <c r="P867" s="122"/>
      <c r="Q867" s="122"/>
    </row>
    <row r="868" spans="1:17" s="189" customFormat="1" x14ac:dyDescent="0.2">
      <c r="A868" s="71"/>
      <c r="B868" s="71"/>
      <c r="C868" s="71"/>
      <c r="D868" s="71"/>
      <c r="E868" s="71"/>
      <c r="F868" s="71"/>
      <c r="G868" s="71"/>
      <c r="H868" s="71"/>
      <c r="I868" s="71"/>
      <c r="J868" s="123"/>
      <c r="K868" s="122"/>
      <c r="L868" s="122"/>
      <c r="M868" s="122"/>
      <c r="N868" s="122"/>
      <c r="O868" s="122"/>
      <c r="P868" s="122"/>
      <c r="Q868" s="122"/>
    </row>
    <row r="869" spans="1:17" s="189" customFormat="1" x14ac:dyDescent="0.2">
      <c r="A869" s="71"/>
      <c r="B869" s="71"/>
      <c r="C869" s="71"/>
      <c r="D869" s="71"/>
      <c r="E869" s="71"/>
      <c r="F869" s="71"/>
      <c r="G869" s="71"/>
      <c r="H869" s="71"/>
      <c r="I869" s="71"/>
      <c r="J869" s="123"/>
      <c r="K869" s="122"/>
      <c r="L869" s="122"/>
      <c r="M869" s="122"/>
      <c r="N869" s="122"/>
      <c r="O869" s="122"/>
      <c r="P869" s="122"/>
      <c r="Q869" s="122"/>
    </row>
    <row r="870" spans="1:17" s="189" customFormat="1" x14ac:dyDescent="0.2">
      <c r="A870" s="71"/>
      <c r="B870" s="71"/>
      <c r="C870" s="71"/>
      <c r="D870" s="71"/>
      <c r="E870" s="71"/>
      <c r="F870" s="71"/>
      <c r="G870" s="71"/>
      <c r="H870" s="71"/>
      <c r="I870" s="71"/>
      <c r="J870" s="123"/>
      <c r="K870" s="122"/>
      <c r="L870" s="122"/>
      <c r="M870" s="122"/>
      <c r="N870" s="122"/>
      <c r="O870" s="122"/>
      <c r="P870" s="122"/>
      <c r="Q870" s="122"/>
    </row>
    <row r="871" spans="1:17" s="189" customFormat="1" x14ac:dyDescent="0.2">
      <c r="A871" s="71"/>
      <c r="B871" s="71"/>
      <c r="C871" s="71"/>
      <c r="D871" s="71"/>
      <c r="E871" s="71"/>
      <c r="F871" s="71"/>
      <c r="G871" s="71"/>
      <c r="H871" s="71"/>
      <c r="I871" s="71"/>
      <c r="J871" s="123"/>
      <c r="K871" s="122"/>
      <c r="L871" s="122"/>
      <c r="M871" s="122"/>
      <c r="N871" s="122"/>
      <c r="O871" s="122"/>
      <c r="P871" s="122"/>
      <c r="Q871" s="122"/>
    </row>
    <row r="872" spans="1:17" s="189" customFormat="1" x14ac:dyDescent="0.2">
      <c r="A872" s="71"/>
      <c r="B872" s="71"/>
      <c r="C872" s="71"/>
      <c r="D872" s="71"/>
      <c r="E872" s="71"/>
      <c r="F872" s="71"/>
      <c r="G872" s="71"/>
      <c r="H872" s="71"/>
      <c r="I872" s="71"/>
      <c r="J872" s="123"/>
      <c r="K872" s="122"/>
      <c r="L872" s="122"/>
      <c r="M872" s="122"/>
      <c r="N872" s="122"/>
      <c r="O872" s="122"/>
      <c r="P872" s="122"/>
      <c r="Q872" s="122"/>
    </row>
    <row r="873" spans="1:17" s="189" customFormat="1" x14ac:dyDescent="0.2">
      <c r="A873" s="71"/>
      <c r="B873" s="71"/>
      <c r="C873" s="71"/>
      <c r="D873" s="71"/>
      <c r="E873" s="71"/>
      <c r="F873" s="71"/>
      <c r="G873" s="71"/>
      <c r="H873" s="71"/>
      <c r="I873" s="71"/>
      <c r="J873" s="123"/>
      <c r="K873" s="122"/>
      <c r="L873" s="122"/>
      <c r="M873" s="122"/>
      <c r="N873" s="122"/>
      <c r="O873" s="122"/>
      <c r="P873" s="122"/>
      <c r="Q873" s="122"/>
    </row>
    <row r="874" spans="1:17" s="189" customFormat="1" x14ac:dyDescent="0.2">
      <c r="A874" s="71"/>
      <c r="B874" s="71"/>
      <c r="C874" s="71"/>
      <c r="D874" s="71"/>
      <c r="E874" s="71"/>
      <c r="F874" s="71"/>
      <c r="G874" s="71"/>
      <c r="H874" s="71"/>
      <c r="I874" s="71"/>
      <c r="J874" s="123"/>
      <c r="K874" s="122"/>
      <c r="L874" s="122"/>
      <c r="M874" s="122"/>
      <c r="N874" s="122"/>
      <c r="O874" s="122"/>
      <c r="P874" s="122"/>
      <c r="Q874" s="122"/>
    </row>
    <row r="875" spans="1:17" s="189" customFormat="1" x14ac:dyDescent="0.2">
      <c r="A875" s="71"/>
      <c r="B875" s="71"/>
      <c r="C875" s="71"/>
      <c r="D875" s="71"/>
      <c r="E875" s="71"/>
      <c r="F875" s="71"/>
      <c r="G875" s="71"/>
      <c r="H875" s="71"/>
      <c r="I875" s="71"/>
      <c r="J875" s="123"/>
      <c r="K875" s="122"/>
      <c r="L875" s="122"/>
      <c r="M875" s="122"/>
      <c r="N875" s="122"/>
      <c r="O875" s="122"/>
      <c r="P875" s="122"/>
      <c r="Q875" s="122"/>
    </row>
    <row r="876" spans="1:17" s="189" customFormat="1" x14ac:dyDescent="0.2">
      <c r="A876" s="71"/>
      <c r="B876" s="71"/>
      <c r="C876" s="71"/>
      <c r="D876" s="71"/>
      <c r="E876" s="71"/>
      <c r="F876" s="71"/>
      <c r="G876" s="71"/>
      <c r="H876" s="71"/>
      <c r="I876" s="71"/>
      <c r="J876" s="123"/>
      <c r="K876" s="122"/>
      <c r="L876" s="122"/>
      <c r="M876" s="122"/>
      <c r="N876" s="122"/>
      <c r="O876" s="122"/>
      <c r="P876" s="122"/>
      <c r="Q876" s="122"/>
    </row>
    <row r="877" spans="1:17" s="189" customFormat="1" x14ac:dyDescent="0.2">
      <c r="A877" s="71"/>
      <c r="B877" s="71"/>
      <c r="C877" s="71"/>
      <c r="D877" s="71"/>
      <c r="E877" s="71"/>
      <c r="F877" s="71"/>
      <c r="G877" s="71"/>
      <c r="H877" s="71"/>
      <c r="I877" s="71"/>
      <c r="J877" s="123"/>
      <c r="K877" s="122"/>
      <c r="L877" s="122"/>
      <c r="M877" s="122"/>
      <c r="N877" s="122"/>
      <c r="O877" s="122"/>
      <c r="P877" s="122"/>
      <c r="Q877" s="122"/>
    </row>
    <row r="878" spans="1:17" s="189" customFormat="1" x14ac:dyDescent="0.2">
      <c r="A878" s="71"/>
      <c r="B878" s="71"/>
      <c r="C878" s="71"/>
      <c r="D878" s="71"/>
      <c r="E878" s="71"/>
      <c r="F878" s="71"/>
      <c r="G878" s="71"/>
      <c r="H878" s="71"/>
      <c r="I878" s="71"/>
      <c r="J878" s="123"/>
      <c r="K878" s="122"/>
      <c r="L878" s="122"/>
      <c r="M878" s="122"/>
      <c r="N878" s="122"/>
      <c r="O878" s="122"/>
      <c r="P878" s="122"/>
      <c r="Q878" s="122"/>
    </row>
    <row r="879" spans="1:17" s="189" customFormat="1" x14ac:dyDescent="0.2">
      <c r="A879" s="71"/>
      <c r="B879" s="71"/>
      <c r="C879" s="71"/>
      <c r="D879" s="71"/>
      <c r="E879" s="71"/>
      <c r="F879" s="71"/>
      <c r="G879" s="71"/>
      <c r="H879" s="71"/>
      <c r="I879" s="71"/>
      <c r="J879" s="123"/>
      <c r="K879" s="122"/>
      <c r="L879" s="122"/>
      <c r="M879" s="122"/>
      <c r="N879" s="122"/>
      <c r="O879" s="122"/>
      <c r="P879" s="122"/>
      <c r="Q879" s="122"/>
    </row>
    <row r="880" spans="1:17" s="189" customFormat="1" x14ac:dyDescent="0.2">
      <c r="A880" s="71"/>
      <c r="B880" s="71"/>
      <c r="C880" s="71"/>
      <c r="D880" s="71"/>
      <c r="E880" s="71"/>
      <c r="F880" s="71"/>
      <c r="G880" s="71"/>
      <c r="H880" s="71"/>
      <c r="I880" s="71"/>
      <c r="J880" s="123"/>
      <c r="K880" s="122"/>
      <c r="L880" s="122"/>
      <c r="M880" s="122"/>
      <c r="N880" s="122"/>
      <c r="O880" s="122"/>
      <c r="P880" s="122"/>
      <c r="Q880" s="122"/>
    </row>
    <row r="881" spans="1:17" s="189" customFormat="1" x14ac:dyDescent="0.2">
      <c r="A881" s="71"/>
      <c r="B881" s="71"/>
      <c r="C881" s="71"/>
      <c r="D881" s="71"/>
      <c r="E881" s="71"/>
      <c r="F881" s="71"/>
      <c r="G881" s="71"/>
      <c r="H881" s="71"/>
      <c r="I881" s="71"/>
      <c r="J881" s="123"/>
      <c r="K881" s="122"/>
      <c r="L881" s="122"/>
      <c r="M881" s="122"/>
      <c r="N881" s="122"/>
      <c r="O881" s="122"/>
      <c r="P881" s="122"/>
      <c r="Q881" s="122"/>
    </row>
    <row r="882" spans="1:17" s="189" customFormat="1" x14ac:dyDescent="0.2">
      <c r="A882" s="71"/>
      <c r="B882" s="71"/>
      <c r="C882" s="71"/>
      <c r="D882" s="71"/>
      <c r="E882" s="71"/>
      <c r="F882" s="71"/>
      <c r="G882" s="71"/>
      <c r="H882" s="71"/>
      <c r="I882" s="71"/>
      <c r="J882" s="123"/>
      <c r="K882" s="122"/>
      <c r="L882" s="122"/>
      <c r="M882" s="122"/>
      <c r="N882" s="122"/>
      <c r="O882" s="122"/>
      <c r="P882" s="122"/>
      <c r="Q882" s="122"/>
    </row>
    <row r="883" spans="1:17" s="189" customFormat="1" x14ac:dyDescent="0.2">
      <c r="A883" s="71"/>
      <c r="B883" s="71"/>
      <c r="C883" s="71"/>
      <c r="D883" s="71"/>
      <c r="E883" s="71"/>
      <c r="F883" s="71"/>
      <c r="G883" s="71"/>
      <c r="H883" s="71"/>
      <c r="I883" s="71"/>
      <c r="J883" s="123"/>
      <c r="K883" s="122"/>
      <c r="L883" s="122"/>
      <c r="M883" s="122"/>
      <c r="N883" s="122"/>
      <c r="O883" s="122"/>
      <c r="P883" s="122"/>
      <c r="Q883" s="122"/>
    </row>
    <row r="884" spans="1:17" s="189" customFormat="1" x14ac:dyDescent="0.2">
      <c r="A884" s="71"/>
      <c r="B884" s="71"/>
      <c r="C884" s="71"/>
      <c r="D884" s="71"/>
      <c r="E884" s="71"/>
      <c r="F884" s="71"/>
      <c r="G884" s="71"/>
      <c r="H884" s="71"/>
      <c r="I884" s="71"/>
      <c r="J884" s="123"/>
      <c r="K884" s="122"/>
      <c r="L884" s="122"/>
      <c r="M884" s="122"/>
      <c r="N884" s="122"/>
      <c r="O884" s="122"/>
      <c r="P884" s="122"/>
      <c r="Q884" s="122"/>
    </row>
    <row r="885" spans="1:17" s="189" customFormat="1" x14ac:dyDescent="0.2">
      <c r="A885" s="71"/>
      <c r="B885" s="71"/>
      <c r="C885" s="71"/>
      <c r="D885" s="71"/>
      <c r="E885" s="71"/>
      <c r="F885" s="71"/>
      <c r="G885" s="71"/>
      <c r="H885" s="71"/>
      <c r="I885" s="71"/>
      <c r="J885" s="123"/>
      <c r="K885" s="122"/>
      <c r="L885" s="122"/>
      <c r="M885" s="122"/>
      <c r="N885" s="122"/>
      <c r="O885" s="122"/>
      <c r="P885" s="122"/>
      <c r="Q885" s="122"/>
    </row>
    <row r="886" spans="1:17" s="189" customFormat="1" x14ac:dyDescent="0.2">
      <c r="A886" s="71"/>
      <c r="B886" s="71"/>
      <c r="C886" s="71"/>
      <c r="D886" s="71"/>
      <c r="E886" s="71"/>
      <c r="F886" s="71"/>
      <c r="G886" s="71"/>
      <c r="H886" s="71"/>
      <c r="I886" s="71"/>
      <c r="J886" s="123"/>
      <c r="K886" s="122"/>
      <c r="L886" s="122"/>
      <c r="M886" s="122"/>
      <c r="N886" s="122"/>
      <c r="O886" s="122"/>
      <c r="P886" s="122"/>
      <c r="Q886" s="122"/>
    </row>
    <row r="887" spans="1:17" s="189" customFormat="1" x14ac:dyDescent="0.2">
      <c r="A887" s="71"/>
      <c r="B887" s="71"/>
      <c r="C887" s="71"/>
      <c r="D887" s="71"/>
      <c r="E887" s="71"/>
      <c r="F887" s="71"/>
      <c r="G887" s="71"/>
      <c r="H887" s="71"/>
      <c r="I887" s="71"/>
      <c r="J887" s="123"/>
      <c r="K887" s="122"/>
      <c r="L887" s="122"/>
      <c r="M887" s="122"/>
      <c r="N887" s="122"/>
      <c r="O887" s="122"/>
      <c r="P887" s="122"/>
      <c r="Q887" s="122"/>
    </row>
    <row r="888" spans="1:17" s="189" customFormat="1" x14ac:dyDescent="0.2">
      <c r="A888" s="71"/>
      <c r="B888" s="71"/>
      <c r="C888" s="71"/>
      <c r="D888" s="71"/>
      <c r="E888" s="71"/>
      <c r="F888" s="71"/>
      <c r="G888" s="71"/>
      <c r="H888" s="71"/>
      <c r="I888" s="71"/>
      <c r="J888" s="123"/>
      <c r="K888" s="122"/>
      <c r="L888" s="122"/>
      <c r="M888" s="122"/>
      <c r="N888" s="122"/>
      <c r="O888" s="122"/>
      <c r="P888" s="122"/>
      <c r="Q888" s="122"/>
    </row>
    <row r="889" spans="1:17" s="189" customFormat="1" x14ac:dyDescent="0.2">
      <c r="A889" s="71"/>
      <c r="B889" s="71"/>
      <c r="C889" s="71"/>
      <c r="D889" s="71"/>
      <c r="E889" s="71"/>
      <c r="F889" s="71"/>
      <c r="G889" s="71"/>
      <c r="H889" s="71"/>
      <c r="I889" s="71"/>
      <c r="J889" s="123"/>
      <c r="K889" s="122"/>
      <c r="L889" s="122"/>
      <c r="M889" s="122"/>
      <c r="N889" s="122"/>
      <c r="O889" s="122"/>
      <c r="P889" s="122"/>
      <c r="Q889" s="122"/>
    </row>
    <row r="890" spans="1:17" s="189" customFormat="1" x14ac:dyDescent="0.2">
      <c r="A890" s="71"/>
      <c r="B890" s="71"/>
      <c r="C890" s="71"/>
      <c r="D890" s="71"/>
      <c r="E890" s="71"/>
      <c r="F890" s="71"/>
      <c r="G890" s="71"/>
      <c r="H890" s="71"/>
      <c r="I890" s="71"/>
      <c r="J890" s="123"/>
      <c r="K890" s="122"/>
      <c r="L890" s="122"/>
      <c r="M890" s="122"/>
      <c r="N890" s="122"/>
      <c r="O890" s="122"/>
      <c r="P890" s="122"/>
      <c r="Q890" s="122"/>
    </row>
    <row r="891" spans="1:17" s="189" customFormat="1" x14ac:dyDescent="0.2">
      <c r="A891" s="71"/>
      <c r="B891" s="71"/>
      <c r="C891" s="71"/>
      <c r="D891" s="71"/>
      <c r="E891" s="71"/>
      <c r="F891" s="71"/>
      <c r="G891" s="71"/>
      <c r="H891" s="71"/>
      <c r="I891" s="71"/>
      <c r="J891" s="123"/>
      <c r="K891" s="122"/>
      <c r="L891" s="122"/>
      <c r="M891" s="122"/>
      <c r="N891" s="122"/>
      <c r="O891" s="122"/>
      <c r="P891" s="122"/>
      <c r="Q891" s="122"/>
    </row>
    <row r="892" spans="1:17" s="189" customFormat="1" x14ac:dyDescent="0.2">
      <c r="A892" s="71"/>
      <c r="B892" s="71"/>
      <c r="C892" s="71"/>
      <c r="D892" s="71"/>
      <c r="E892" s="71"/>
      <c r="F892" s="71"/>
      <c r="G892" s="71"/>
      <c r="H892" s="71"/>
      <c r="I892" s="71"/>
      <c r="J892" s="123"/>
      <c r="K892" s="122"/>
      <c r="L892" s="122"/>
      <c r="M892" s="122"/>
      <c r="N892" s="122"/>
      <c r="O892" s="122"/>
      <c r="P892" s="122"/>
      <c r="Q892" s="122"/>
    </row>
    <row r="893" spans="1:17" s="189" customFormat="1" x14ac:dyDescent="0.2">
      <c r="A893" s="71"/>
      <c r="B893" s="71"/>
      <c r="C893" s="71"/>
      <c r="D893" s="71"/>
      <c r="E893" s="71"/>
      <c r="F893" s="71"/>
      <c r="G893" s="71"/>
      <c r="H893" s="71"/>
      <c r="I893" s="71"/>
      <c r="J893" s="123"/>
      <c r="K893" s="122"/>
      <c r="L893" s="122"/>
      <c r="M893" s="122"/>
      <c r="N893" s="122"/>
      <c r="O893" s="122"/>
      <c r="P893" s="122"/>
      <c r="Q893" s="122"/>
    </row>
    <row r="894" spans="1:17" s="189" customFormat="1" x14ac:dyDescent="0.2">
      <c r="A894" s="71"/>
      <c r="B894" s="71"/>
      <c r="C894" s="71"/>
      <c r="D894" s="71"/>
      <c r="E894" s="71"/>
      <c r="F894" s="71"/>
      <c r="G894" s="71"/>
      <c r="H894" s="71"/>
      <c r="I894" s="71"/>
      <c r="J894" s="123"/>
      <c r="K894" s="122"/>
      <c r="L894" s="122"/>
      <c r="M894" s="122"/>
      <c r="N894" s="122"/>
      <c r="O894" s="122"/>
      <c r="P894" s="122"/>
      <c r="Q894" s="122"/>
    </row>
    <row r="895" spans="1:17" s="189" customFormat="1" x14ac:dyDescent="0.2">
      <c r="A895" s="71"/>
      <c r="B895" s="71"/>
      <c r="C895" s="71"/>
      <c r="D895" s="71"/>
      <c r="E895" s="71"/>
      <c r="F895" s="71"/>
      <c r="G895" s="71"/>
      <c r="H895" s="71"/>
      <c r="I895" s="71"/>
      <c r="J895" s="123"/>
      <c r="K895" s="122"/>
      <c r="L895" s="122"/>
      <c r="M895" s="122"/>
      <c r="N895" s="122"/>
      <c r="O895" s="122"/>
      <c r="P895" s="122"/>
      <c r="Q895" s="122"/>
    </row>
    <row r="896" spans="1:17" s="189" customFormat="1" x14ac:dyDescent="0.2">
      <c r="A896" s="71"/>
      <c r="B896" s="71"/>
      <c r="C896" s="71"/>
      <c r="D896" s="71"/>
      <c r="E896" s="71"/>
      <c r="F896" s="71"/>
      <c r="G896" s="71"/>
      <c r="H896" s="71"/>
      <c r="I896" s="71"/>
      <c r="J896" s="123"/>
      <c r="K896" s="122"/>
      <c r="L896" s="122"/>
      <c r="M896" s="122"/>
      <c r="N896" s="122"/>
      <c r="O896" s="122"/>
      <c r="P896" s="122"/>
      <c r="Q896" s="122"/>
    </row>
    <row r="897" spans="1:17" s="189" customFormat="1" x14ac:dyDescent="0.2">
      <c r="A897" s="71"/>
      <c r="B897" s="71"/>
      <c r="C897" s="71"/>
      <c r="D897" s="71"/>
      <c r="E897" s="71"/>
      <c r="F897" s="71"/>
      <c r="G897" s="71"/>
      <c r="H897" s="71"/>
      <c r="I897" s="71"/>
      <c r="J897" s="123"/>
      <c r="K897" s="122"/>
      <c r="L897" s="122"/>
      <c r="M897" s="122"/>
      <c r="N897" s="122"/>
      <c r="O897" s="122"/>
      <c r="P897" s="122"/>
      <c r="Q897" s="122"/>
    </row>
    <row r="898" spans="1:17" s="189" customFormat="1" x14ac:dyDescent="0.2">
      <c r="A898" s="71"/>
      <c r="B898" s="71"/>
      <c r="C898" s="71"/>
      <c r="D898" s="71"/>
      <c r="E898" s="71"/>
      <c r="F898" s="71"/>
      <c r="G898" s="71"/>
      <c r="H898" s="71"/>
      <c r="I898" s="71"/>
      <c r="J898" s="123"/>
      <c r="K898" s="122"/>
      <c r="L898" s="122"/>
      <c r="M898" s="122"/>
      <c r="N898" s="122"/>
      <c r="O898" s="122"/>
      <c r="P898" s="122"/>
      <c r="Q898" s="122"/>
    </row>
    <row r="899" spans="1:17" s="189" customFormat="1" x14ac:dyDescent="0.2">
      <c r="A899" s="71"/>
      <c r="B899" s="71"/>
      <c r="C899" s="71"/>
      <c r="D899" s="71"/>
      <c r="E899" s="71"/>
      <c r="F899" s="71"/>
      <c r="G899" s="71"/>
      <c r="H899" s="71"/>
      <c r="I899" s="71"/>
      <c r="J899" s="123"/>
      <c r="K899" s="122"/>
      <c r="L899" s="122"/>
      <c r="M899" s="122"/>
      <c r="N899" s="122"/>
      <c r="O899" s="122"/>
      <c r="P899" s="122"/>
      <c r="Q899" s="122"/>
    </row>
    <row r="900" spans="1:17" s="189" customFormat="1" x14ac:dyDescent="0.2">
      <c r="A900" s="71"/>
      <c r="B900" s="71"/>
      <c r="C900" s="71"/>
      <c r="D900" s="71"/>
      <c r="E900" s="71"/>
      <c r="F900" s="71"/>
      <c r="G900" s="71"/>
      <c r="H900" s="71"/>
      <c r="I900" s="71"/>
      <c r="J900" s="123"/>
      <c r="K900" s="122"/>
      <c r="L900" s="122"/>
      <c r="M900" s="122"/>
      <c r="N900" s="122"/>
      <c r="O900" s="122"/>
      <c r="P900" s="122"/>
      <c r="Q900" s="122"/>
    </row>
    <row r="901" spans="1:17" s="189" customFormat="1" x14ac:dyDescent="0.2">
      <c r="A901" s="71"/>
      <c r="B901" s="71"/>
      <c r="C901" s="71"/>
      <c r="D901" s="71"/>
      <c r="E901" s="71"/>
      <c r="F901" s="71"/>
      <c r="G901" s="71"/>
      <c r="H901" s="71"/>
      <c r="I901" s="71"/>
      <c r="J901" s="123"/>
      <c r="K901" s="122"/>
      <c r="L901" s="122"/>
      <c r="M901" s="122"/>
      <c r="N901" s="122"/>
      <c r="O901" s="122"/>
      <c r="P901" s="122"/>
      <c r="Q901" s="122"/>
    </row>
    <row r="902" spans="1:17" s="189" customFormat="1" x14ac:dyDescent="0.2">
      <c r="A902" s="71"/>
      <c r="B902" s="71"/>
      <c r="C902" s="71"/>
      <c r="D902" s="71"/>
      <c r="E902" s="71"/>
      <c r="F902" s="71"/>
      <c r="G902" s="71"/>
      <c r="H902" s="71"/>
      <c r="I902" s="71"/>
      <c r="J902" s="123"/>
      <c r="K902" s="122"/>
      <c r="L902" s="122"/>
      <c r="M902" s="122"/>
      <c r="N902" s="122"/>
      <c r="O902" s="122"/>
      <c r="P902" s="122"/>
      <c r="Q902" s="122"/>
    </row>
    <row r="903" spans="1:17" s="189" customFormat="1" x14ac:dyDescent="0.2">
      <c r="A903" s="71"/>
      <c r="B903" s="71"/>
      <c r="C903" s="71"/>
      <c r="D903" s="71"/>
      <c r="E903" s="71"/>
      <c r="F903" s="71"/>
      <c r="G903" s="71"/>
      <c r="H903" s="71"/>
      <c r="I903" s="71"/>
      <c r="J903" s="123"/>
      <c r="K903" s="122"/>
      <c r="L903" s="122"/>
      <c r="M903" s="122"/>
      <c r="N903" s="122"/>
      <c r="O903" s="122"/>
      <c r="P903" s="122"/>
      <c r="Q903" s="122"/>
    </row>
    <row r="904" spans="1:17" s="189" customFormat="1" x14ac:dyDescent="0.2">
      <c r="A904" s="71"/>
      <c r="B904" s="71"/>
      <c r="C904" s="71"/>
      <c r="D904" s="71"/>
      <c r="E904" s="71"/>
      <c r="F904" s="71"/>
      <c r="G904" s="71"/>
      <c r="H904" s="71"/>
      <c r="I904" s="71"/>
      <c r="J904" s="123"/>
      <c r="K904" s="122"/>
      <c r="L904" s="122"/>
      <c r="M904" s="122"/>
      <c r="N904" s="122"/>
      <c r="O904" s="122"/>
      <c r="P904" s="122"/>
      <c r="Q904" s="122"/>
    </row>
    <row r="905" spans="1:17" s="189" customFormat="1" x14ac:dyDescent="0.2">
      <c r="A905" s="71"/>
      <c r="B905" s="71"/>
      <c r="C905" s="71"/>
      <c r="D905" s="71"/>
      <c r="E905" s="71"/>
      <c r="F905" s="71"/>
      <c r="G905" s="71"/>
      <c r="H905" s="71"/>
      <c r="I905" s="71"/>
      <c r="J905" s="123"/>
      <c r="K905" s="122"/>
      <c r="L905" s="122"/>
      <c r="M905" s="122"/>
      <c r="N905" s="122"/>
      <c r="O905" s="122"/>
      <c r="P905" s="122"/>
      <c r="Q905" s="122"/>
    </row>
    <row r="906" spans="1:17" s="189" customFormat="1" x14ac:dyDescent="0.2">
      <c r="A906" s="71"/>
      <c r="B906" s="71"/>
      <c r="C906" s="71"/>
      <c r="D906" s="71"/>
      <c r="E906" s="71"/>
      <c r="F906" s="71"/>
      <c r="G906" s="71"/>
      <c r="H906" s="71"/>
      <c r="I906" s="71"/>
      <c r="J906" s="123"/>
      <c r="K906" s="122"/>
      <c r="L906" s="122"/>
      <c r="M906" s="122"/>
      <c r="N906" s="122"/>
      <c r="O906" s="122"/>
      <c r="P906" s="122"/>
      <c r="Q906" s="122"/>
    </row>
    <row r="907" spans="1:17" s="189" customFormat="1" x14ac:dyDescent="0.2">
      <c r="A907" s="71"/>
      <c r="B907" s="71"/>
      <c r="C907" s="71"/>
      <c r="D907" s="71"/>
      <c r="E907" s="71"/>
      <c r="F907" s="71"/>
      <c r="G907" s="71"/>
      <c r="H907" s="71"/>
      <c r="I907" s="71"/>
      <c r="J907" s="123"/>
      <c r="K907" s="122"/>
      <c r="L907" s="122"/>
      <c r="M907" s="122"/>
      <c r="N907" s="122"/>
      <c r="O907" s="122"/>
      <c r="P907" s="122"/>
      <c r="Q907" s="122"/>
    </row>
    <row r="908" spans="1:17" s="189" customFormat="1" x14ac:dyDescent="0.2">
      <c r="A908" s="71"/>
      <c r="B908" s="71"/>
      <c r="C908" s="71"/>
      <c r="D908" s="71"/>
      <c r="E908" s="71"/>
      <c r="F908" s="71"/>
      <c r="G908" s="71"/>
      <c r="H908" s="71"/>
      <c r="I908" s="71"/>
      <c r="J908" s="123"/>
      <c r="K908" s="122"/>
      <c r="L908" s="122"/>
      <c r="M908" s="122"/>
      <c r="N908" s="122"/>
      <c r="O908" s="122"/>
      <c r="P908" s="122"/>
      <c r="Q908" s="122"/>
    </row>
    <row r="909" spans="1:17" s="189" customFormat="1" x14ac:dyDescent="0.2">
      <c r="A909" s="71"/>
      <c r="B909" s="71"/>
      <c r="C909" s="71"/>
      <c r="D909" s="71"/>
      <c r="E909" s="71"/>
      <c r="F909" s="71"/>
      <c r="G909" s="71"/>
      <c r="H909" s="71"/>
      <c r="I909" s="71"/>
      <c r="J909" s="123"/>
      <c r="K909" s="122"/>
      <c r="L909" s="122"/>
      <c r="M909" s="122"/>
      <c r="N909" s="122"/>
      <c r="O909" s="122"/>
      <c r="P909" s="122"/>
      <c r="Q909" s="122"/>
    </row>
    <row r="910" spans="1:17" s="189" customFormat="1" x14ac:dyDescent="0.2">
      <c r="A910" s="71"/>
      <c r="B910" s="71"/>
      <c r="C910" s="71"/>
      <c r="D910" s="71"/>
      <c r="E910" s="71"/>
      <c r="F910" s="71"/>
      <c r="G910" s="71"/>
      <c r="H910" s="71"/>
      <c r="I910" s="71"/>
      <c r="J910" s="123"/>
      <c r="K910" s="122"/>
      <c r="L910" s="122"/>
      <c r="M910" s="122"/>
      <c r="N910" s="122"/>
      <c r="O910" s="122"/>
      <c r="P910" s="122"/>
      <c r="Q910" s="122"/>
    </row>
    <row r="911" spans="1:17" s="189" customFormat="1" x14ac:dyDescent="0.2">
      <c r="A911" s="71"/>
      <c r="B911" s="71"/>
      <c r="C911" s="71"/>
      <c r="D911" s="71"/>
      <c r="E911" s="71"/>
      <c r="F911" s="71"/>
      <c r="G911" s="71"/>
      <c r="H911" s="71"/>
      <c r="I911" s="71"/>
      <c r="J911" s="123"/>
      <c r="K911" s="122"/>
      <c r="L911" s="122"/>
      <c r="M911" s="122"/>
      <c r="N911" s="122"/>
      <c r="O911" s="122"/>
      <c r="P911" s="122"/>
      <c r="Q911" s="122"/>
    </row>
    <row r="912" spans="1:17" s="189" customFormat="1" x14ac:dyDescent="0.2">
      <c r="A912" s="71"/>
      <c r="B912" s="71"/>
      <c r="C912" s="71"/>
      <c r="D912" s="71"/>
      <c r="E912" s="71"/>
      <c r="F912" s="71"/>
      <c r="G912" s="71"/>
      <c r="H912" s="71"/>
      <c r="I912" s="71"/>
      <c r="J912" s="123"/>
      <c r="K912" s="122"/>
      <c r="L912" s="122"/>
      <c r="M912" s="122"/>
      <c r="N912" s="122"/>
      <c r="O912" s="122"/>
      <c r="P912" s="122"/>
      <c r="Q912" s="122"/>
    </row>
    <row r="913" spans="1:17" s="189" customFormat="1" x14ac:dyDescent="0.2">
      <c r="A913" s="71"/>
      <c r="B913" s="71"/>
      <c r="C913" s="71"/>
      <c r="D913" s="71"/>
      <c r="E913" s="71"/>
      <c r="F913" s="71"/>
      <c r="G913" s="71"/>
      <c r="H913" s="71"/>
      <c r="I913" s="71"/>
      <c r="J913" s="123"/>
      <c r="K913" s="122"/>
      <c r="L913" s="122"/>
      <c r="M913" s="122"/>
      <c r="N913" s="122"/>
      <c r="O913" s="122"/>
      <c r="P913" s="122"/>
      <c r="Q913" s="122"/>
    </row>
    <row r="914" spans="1:17" s="189" customFormat="1" x14ac:dyDescent="0.2">
      <c r="A914" s="71"/>
      <c r="B914" s="71"/>
      <c r="C914" s="71"/>
      <c r="D914" s="71"/>
      <c r="E914" s="71"/>
      <c r="F914" s="71"/>
      <c r="G914" s="71"/>
      <c r="H914" s="71"/>
      <c r="I914" s="71"/>
      <c r="J914" s="123"/>
      <c r="K914" s="122"/>
      <c r="L914" s="122"/>
      <c r="M914" s="122"/>
      <c r="N914" s="122"/>
      <c r="O914" s="122"/>
      <c r="P914" s="122"/>
      <c r="Q914" s="122"/>
    </row>
    <row r="915" spans="1:17" s="189" customFormat="1" x14ac:dyDescent="0.2">
      <c r="A915" s="71"/>
      <c r="B915" s="71"/>
      <c r="C915" s="71"/>
      <c r="D915" s="71"/>
      <c r="E915" s="71"/>
      <c r="F915" s="71"/>
      <c r="G915" s="71"/>
      <c r="H915" s="71"/>
      <c r="I915" s="71"/>
      <c r="J915" s="123"/>
      <c r="K915" s="122"/>
      <c r="L915" s="122"/>
      <c r="M915" s="122"/>
      <c r="N915" s="122"/>
      <c r="O915" s="122"/>
      <c r="P915" s="122"/>
      <c r="Q915" s="122"/>
    </row>
    <row r="916" spans="1:17" s="189" customFormat="1" x14ac:dyDescent="0.2">
      <c r="A916" s="71"/>
      <c r="B916" s="71"/>
      <c r="C916" s="71"/>
      <c r="D916" s="71"/>
      <c r="E916" s="71"/>
      <c r="F916" s="71"/>
      <c r="G916" s="71"/>
      <c r="H916" s="71"/>
      <c r="I916" s="71"/>
      <c r="J916" s="123"/>
      <c r="K916" s="122"/>
      <c r="L916" s="122"/>
      <c r="M916" s="122"/>
      <c r="N916" s="122"/>
      <c r="O916" s="122"/>
      <c r="P916" s="122"/>
      <c r="Q916" s="122"/>
    </row>
    <row r="917" spans="1:17" s="189" customFormat="1" x14ac:dyDescent="0.2">
      <c r="A917" s="71"/>
      <c r="B917" s="71"/>
      <c r="C917" s="71"/>
      <c r="D917" s="71"/>
      <c r="E917" s="71"/>
      <c r="F917" s="71"/>
      <c r="G917" s="71"/>
      <c r="H917" s="71"/>
      <c r="I917" s="71"/>
      <c r="J917" s="123"/>
      <c r="K917" s="122"/>
      <c r="L917" s="122"/>
      <c r="M917" s="122"/>
      <c r="N917" s="122"/>
      <c r="O917" s="122"/>
      <c r="P917" s="122"/>
      <c r="Q917" s="122"/>
    </row>
    <row r="918" spans="1:17" s="189" customFormat="1" x14ac:dyDescent="0.2">
      <c r="A918" s="71"/>
      <c r="B918" s="71"/>
      <c r="C918" s="71"/>
      <c r="D918" s="71"/>
      <c r="E918" s="71"/>
      <c r="F918" s="71"/>
      <c r="G918" s="71"/>
      <c r="H918" s="71"/>
      <c r="I918" s="71"/>
      <c r="J918" s="123"/>
      <c r="K918" s="122"/>
      <c r="L918" s="122"/>
      <c r="M918" s="122"/>
      <c r="N918" s="122"/>
      <c r="O918" s="122"/>
      <c r="P918" s="122"/>
      <c r="Q918" s="122"/>
    </row>
    <row r="919" spans="1:17" s="189" customFormat="1" x14ac:dyDescent="0.2">
      <c r="A919" s="71"/>
      <c r="B919" s="71"/>
      <c r="C919" s="71"/>
      <c r="D919" s="71"/>
      <c r="E919" s="71"/>
      <c r="F919" s="71"/>
      <c r="G919" s="71"/>
      <c r="H919" s="71"/>
      <c r="I919" s="71"/>
      <c r="J919" s="123"/>
      <c r="K919" s="122"/>
      <c r="L919" s="122"/>
      <c r="M919" s="122"/>
      <c r="N919" s="122"/>
      <c r="O919" s="122"/>
      <c r="P919" s="122"/>
      <c r="Q919" s="122"/>
    </row>
    <row r="920" spans="1:17" s="189" customFormat="1" x14ac:dyDescent="0.2">
      <c r="A920" s="71"/>
      <c r="B920" s="71"/>
      <c r="C920" s="71"/>
      <c r="D920" s="71"/>
      <c r="E920" s="71"/>
      <c r="F920" s="71"/>
      <c r="G920" s="71"/>
      <c r="H920" s="71"/>
      <c r="I920" s="71"/>
      <c r="J920" s="123"/>
      <c r="K920" s="122"/>
      <c r="L920" s="122"/>
      <c r="M920" s="122"/>
      <c r="N920" s="122"/>
      <c r="O920" s="122"/>
      <c r="P920" s="122"/>
      <c r="Q920" s="122"/>
    </row>
    <row r="921" spans="1:17" s="189" customFormat="1" x14ac:dyDescent="0.2">
      <c r="A921" s="71"/>
      <c r="B921" s="71"/>
      <c r="C921" s="71"/>
      <c r="D921" s="71"/>
      <c r="E921" s="71"/>
      <c r="F921" s="71"/>
      <c r="G921" s="71"/>
      <c r="H921" s="71"/>
      <c r="I921" s="71"/>
      <c r="J921" s="123"/>
      <c r="K921" s="122"/>
      <c r="L921" s="122"/>
      <c r="M921" s="122"/>
      <c r="N921" s="122"/>
      <c r="O921" s="122"/>
      <c r="P921" s="122"/>
      <c r="Q921" s="122"/>
    </row>
    <row r="922" spans="1:17" s="189" customFormat="1" x14ac:dyDescent="0.2">
      <c r="A922" s="71"/>
      <c r="B922" s="71"/>
      <c r="C922" s="71"/>
      <c r="D922" s="71"/>
      <c r="E922" s="71"/>
      <c r="F922" s="71"/>
      <c r="G922" s="71"/>
      <c r="H922" s="71"/>
      <c r="I922" s="71"/>
      <c r="J922" s="123"/>
      <c r="K922" s="122"/>
      <c r="L922" s="122"/>
      <c r="M922" s="122"/>
      <c r="N922" s="122"/>
      <c r="O922" s="122"/>
      <c r="P922" s="122"/>
      <c r="Q922" s="122"/>
    </row>
    <row r="923" spans="1:17" s="189" customFormat="1" x14ac:dyDescent="0.2">
      <c r="A923" s="71"/>
      <c r="B923" s="71"/>
      <c r="C923" s="71"/>
      <c r="D923" s="71"/>
      <c r="E923" s="71"/>
      <c r="F923" s="71"/>
      <c r="G923" s="71"/>
      <c r="H923" s="71"/>
      <c r="I923" s="71"/>
      <c r="J923" s="123"/>
      <c r="K923" s="122"/>
      <c r="L923" s="122"/>
      <c r="M923" s="122"/>
      <c r="N923" s="122"/>
      <c r="O923" s="122"/>
      <c r="P923" s="122"/>
      <c r="Q923" s="122"/>
    </row>
    <row r="924" spans="1:17" s="189" customFormat="1" x14ac:dyDescent="0.2">
      <c r="A924" s="71"/>
      <c r="B924" s="71"/>
      <c r="C924" s="71"/>
      <c r="D924" s="71"/>
      <c r="E924" s="71"/>
      <c r="F924" s="71"/>
      <c r="G924" s="71"/>
      <c r="H924" s="71"/>
      <c r="I924" s="71"/>
      <c r="J924" s="123"/>
      <c r="K924" s="122"/>
      <c r="L924" s="122"/>
      <c r="M924" s="122"/>
      <c r="N924" s="122"/>
      <c r="O924" s="122"/>
      <c r="P924" s="122"/>
      <c r="Q924" s="122"/>
    </row>
    <row r="925" spans="1:17" s="189" customFormat="1" x14ac:dyDescent="0.2">
      <c r="A925" s="71"/>
      <c r="B925" s="71"/>
      <c r="C925" s="71"/>
      <c r="D925" s="71"/>
      <c r="E925" s="71"/>
      <c r="F925" s="71"/>
      <c r="G925" s="71"/>
      <c r="H925" s="71"/>
      <c r="I925" s="71"/>
      <c r="J925" s="123"/>
      <c r="K925" s="122"/>
      <c r="L925" s="122"/>
      <c r="M925" s="122"/>
      <c r="N925" s="122"/>
      <c r="O925" s="122"/>
      <c r="P925" s="122"/>
      <c r="Q925" s="122"/>
    </row>
    <row r="926" spans="1:17" s="189" customFormat="1" x14ac:dyDescent="0.2">
      <c r="A926" s="71"/>
      <c r="B926" s="71"/>
      <c r="C926" s="71"/>
      <c r="D926" s="71"/>
      <c r="E926" s="71"/>
      <c r="F926" s="71"/>
      <c r="G926" s="71"/>
      <c r="H926" s="71"/>
      <c r="I926" s="71"/>
      <c r="J926" s="123"/>
      <c r="K926" s="122"/>
      <c r="L926" s="122"/>
      <c r="M926" s="122"/>
      <c r="N926" s="122"/>
      <c r="O926" s="122"/>
      <c r="P926" s="122"/>
      <c r="Q926" s="122"/>
    </row>
    <row r="927" spans="1:17" s="189" customFormat="1" x14ac:dyDescent="0.2">
      <c r="A927" s="71"/>
      <c r="B927" s="71"/>
      <c r="C927" s="71"/>
      <c r="D927" s="71"/>
      <c r="E927" s="71"/>
      <c r="F927" s="71"/>
      <c r="G927" s="71"/>
      <c r="H927" s="71"/>
      <c r="I927" s="71"/>
      <c r="J927" s="123"/>
      <c r="K927" s="122"/>
      <c r="L927" s="122"/>
      <c r="M927" s="122"/>
      <c r="N927" s="122"/>
      <c r="O927" s="122"/>
      <c r="P927" s="122"/>
      <c r="Q927" s="122"/>
    </row>
    <row r="928" spans="1:17" s="189" customFormat="1" x14ac:dyDescent="0.2">
      <c r="A928" s="71"/>
      <c r="B928" s="71"/>
      <c r="C928" s="71"/>
      <c r="D928" s="71"/>
      <c r="E928" s="71"/>
      <c r="F928" s="71"/>
      <c r="G928" s="71"/>
      <c r="H928" s="71"/>
      <c r="I928" s="71"/>
      <c r="J928" s="123"/>
      <c r="K928" s="122"/>
      <c r="L928" s="122"/>
      <c r="M928" s="122"/>
      <c r="N928" s="122"/>
      <c r="O928" s="122"/>
      <c r="P928" s="122"/>
      <c r="Q928" s="122"/>
    </row>
    <row r="929" spans="1:17" s="189" customFormat="1" x14ac:dyDescent="0.2">
      <c r="A929" s="71"/>
      <c r="B929" s="71"/>
      <c r="C929" s="71"/>
      <c r="D929" s="71"/>
      <c r="E929" s="71"/>
      <c r="F929" s="71"/>
      <c r="G929" s="71"/>
      <c r="H929" s="71"/>
      <c r="I929" s="71"/>
      <c r="J929" s="123"/>
      <c r="K929" s="122"/>
      <c r="L929" s="122"/>
      <c r="M929" s="122"/>
      <c r="N929" s="122"/>
      <c r="O929" s="122"/>
      <c r="P929" s="122"/>
      <c r="Q929" s="122"/>
    </row>
    <row r="930" spans="1:17" s="189" customFormat="1" x14ac:dyDescent="0.2">
      <c r="A930" s="71"/>
      <c r="B930" s="71"/>
      <c r="C930" s="71"/>
      <c r="D930" s="71"/>
      <c r="E930" s="71"/>
      <c r="F930" s="71"/>
      <c r="G930" s="71"/>
      <c r="H930" s="71"/>
      <c r="I930" s="71"/>
      <c r="J930" s="123"/>
      <c r="K930" s="122"/>
      <c r="L930" s="122"/>
      <c r="M930" s="122"/>
      <c r="N930" s="122"/>
      <c r="O930" s="122"/>
      <c r="P930" s="122"/>
      <c r="Q930" s="122"/>
    </row>
    <row r="931" spans="1:17" s="189" customFormat="1" x14ac:dyDescent="0.2">
      <c r="A931" s="71"/>
      <c r="B931" s="71"/>
      <c r="C931" s="71"/>
      <c r="D931" s="71"/>
      <c r="E931" s="71"/>
      <c r="F931" s="71"/>
      <c r="G931" s="71"/>
      <c r="H931" s="71"/>
      <c r="I931" s="71"/>
      <c r="J931" s="123"/>
      <c r="K931" s="122"/>
      <c r="L931" s="122"/>
      <c r="M931" s="122"/>
      <c r="N931" s="122"/>
      <c r="O931" s="122"/>
      <c r="P931" s="122"/>
      <c r="Q931" s="122"/>
    </row>
    <row r="932" spans="1:17" s="189" customFormat="1" x14ac:dyDescent="0.2">
      <c r="A932" s="71"/>
      <c r="B932" s="71"/>
      <c r="C932" s="71"/>
      <c r="D932" s="71"/>
      <c r="E932" s="71"/>
      <c r="F932" s="71"/>
      <c r="G932" s="71"/>
      <c r="H932" s="71"/>
      <c r="I932" s="71"/>
      <c r="J932" s="123"/>
      <c r="K932" s="122"/>
      <c r="L932" s="122"/>
      <c r="M932" s="122"/>
      <c r="N932" s="122"/>
      <c r="O932" s="122"/>
      <c r="P932" s="122"/>
      <c r="Q932" s="122"/>
    </row>
    <row r="933" spans="1:17" s="189" customFormat="1" x14ac:dyDescent="0.2">
      <c r="A933" s="71"/>
      <c r="B933" s="71"/>
      <c r="C933" s="71"/>
      <c r="D933" s="71"/>
      <c r="E933" s="71"/>
      <c r="F933" s="71"/>
      <c r="G933" s="71"/>
      <c r="H933" s="71"/>
      <c r="I933" s="71"/>
      <c r="J933" s="123"/>
      <c r="K933" s="122"/>
      <c r="L933" s="122"/>
      <c r="M933" s="122"/>
      <c r="N933" s="122"/>
      <c r="O933" s="122"/>
      <c r="P933" s="122"/>
      <c r="Q933" s="122"/>
    </row>
    <row r="934" spans="1:17" s="189" customFormat="1" x14ac:dyDescent="0.2">
      <c r="A934" s="71"/>
      <c r="B934" s="71"/>
      <c r="C934" s="71"/>
      <c r="D934" s="71"/>
      <c r="E934" s="71"/>
      <c r="F934" s="71"/>
      <c r="G934" s="71"/>
      <c r="H934" s="71"/>
      <c r="I934" s="71"/>
      <c r="J934" s="123"/>
      <c r="K934" s="122"/>
      <c r="L934" s="122"/>
      <c r="M934" s="122"/>
      <c r="N934" s="122"/>
      <c r="O934" s="122"/>
      <c r="P934" s="122"/>
      <c r="Q934" s="122"/>
    </row>
    <row r="935" spans="1:17" s="189" customFormat="1" x14ac:dyDescent="0.2">
      <c r="A935" s="71"/>
      <c r="B935" s="71"/>
      <c r="C935" s="71"/>
      <c r="D935" s="71"/>
      <c r="E935" s="71"/>
      <c r="F935" s="71"/>
      <c r="G935" s="71"/>
      <c r="H935" s="71"/>
      <c r="I935" s="71"/>
      <c r="J935" s="123"/>
      <c r="K935" s="122"/>
      <c r="L935" s="122"/>
      <c r="M935" s="122"/>
      <c r="N935" s="122"/>
      <c r="O935" s="122"/>
      <c r="P935" s="122"/>
      <c r="Q935" s="122"/>
    </row>
    <row r="936" spans="1:17" s="189" customFormat="1" x14ac:dyDescent="0.2">
      <c r="A936" s="71"/>
      <c r="B936" s="71"/>
      <c r="C936" s="71"/>
      <c r="D936" s="71"/>
      <c r="E936" s="71"/>
      <c r="F936" s="71"/>
      <c r="G936" s="71"/>
      <c r="H936" s="71"/>
      <c r="I936" s="71"/>
      <c r="J936" s="123"/>
      <c r="K936" s="122"/>
      <c r="L936" s="122"/>
      <c r="M936" s="122"/>
      <c r="N936" s="122"/>
      <c r="O936" s="122"/>
      <c r="P936" s="122"/>
      <c r="Q936" s="122"/>
    </row>
    <row r="937" spans="1:17" s="189" customFormat="1" x14ac:dyDescent="0.2">
      <c r="A937" s="71"/>
      <c r="B937" s="71"/>
      <c r="C937" s="71"/>
      <c r="D937" s="71"/>
      <c r="E937" s="71"/>
      <c r="F937" s="71"/>
      <c r="G937" s="71"/>
      <c r="H937" s="71"/>
      <c r="I937" s="71"/>
      <c r="J937" s="123"/>
      <c r="K937" s="122"/>
      <c r="L937" s="122"/>
      <c r="M937" s="122"/>
      <c r="N937" s="122"/>
      <c r="O937" s="122"/>
      <c r="P937" s="122"/>
      <c r="Q937" s="122"/>
    </row>
    <row r="938" spans="1:17" s="189" customFormat="1" x14ac:dyDescent="0.2">
      <c r="A938" s="71"/>
      <c r="B938" s="71"/>
      <c r="C938" s="71"/>
      <c r="D938" s="71"/>
      <c r="E938" s="71"/>
      <c r="F938" s="71"/>
      <c r="G938" s="71"/>
      <c r="H938" s="71"/>
      <c r="I938" s="71"/>
      <c r="J938" s="123"/>
      <c r="K938" s="122"/>
      <c r="L938" s="122"/>
      <c r="M938" s="122"/>
      <c r="N938" s="122"/>
      <c r="O938" s="122"/>
      <c r="P938" s="122"/>
      <c r="Q938" s="122"/>
    </row>
    <row r="939" spans="1:17" s="189" customFormat="1" x14ac:dyDescent="0.2">
      <c r="A939" s="71"/>
      <c r="B939" s="71"/>
      <c r="C939" s="71"/>
      <c r="D939" s="71"/>
      <c r="E939" s="71"/>
      <c r="F939" s="71"/>
      <c r="G939" s="71"/>
      <c r="H939" s="71"/>
      <c r="I939" s="71"/>
      <c r="J939" s="123"/>
      <c r="K939" s="122"/>
      <c r="L939" s="122"/>
      <c r="M939" s="122"/>
      <c r="N939" s="122"/>
      <c r="O939" s="122"/>
      <c r="P939" s="122"/>
      <c r="Q939" s="122"/>
    </row>
    <row r="940" spans="1:17" s="189" customFormat="1" x14ac:dyDescent="0.2">
      <c r="A940" s="71"/>
      <c r="B940" s="71"/>
      <c r="C940" s="71"/>
      <c r="D940" s="71"/>
      <c r="E940" s="71"/>
      <c r="F940" s="71"/>
      <c r="G940" s="71"/>
      <c r="H940" s="71"/>
      <c r="I940" s="71"/>
      <c r="J940" s="123"/>
      <c r="K940" s="122"/>
      <c r="L940" s="122"/>
      <c r="M940" s="122"/>
      <c r="N940" s="122"/>
      <c r="O940" s="122"/>
      <c r="P940" s="122"/>
      <c r="Q940" s="122"/>
    </row>
    <row r="941" spans="1:17" s="189" customFormat="1" x14ac:dyDescent="0.2">
      <c r="A941" s="71"/>
      <c r="B941" s="71"/>
      <c r="C941" s="71"/>
      <c r="D941" s="71"/>
      <c r="E941" s="71"/>
      <c r="F941" s="71"/>
      <c r="G941" s="71"/>
      <c r="H941" s="71"/>
      <c r="I941" s="71"/>
      <c r="J941" s="123"/>
      <c r="K941" s="122"/>
      <c r="L941" s="122"/>
      <c r="M941" s="122"/>
      <c r="N941" s="122"/>
      <c r="O941" s="122"/>
      <c r="P941" s="122"/>
      <c r="Q941" s="122"/>
    </row>
    <row r="942" spans="1:17" s="189" customFormat="1" x14ac:dyDescent="0.2">
      <c r="A942" s="71"/>
      <c r="B942" s="71"/>
      <c r="C942" s="71"/>
      <c r="D942" s="71"/>
      <c r="E942" s="71"/>
      <c r="F942" s="71"/>
      <c r="G942" s="71"/>
      <c r="H942" s="71"/>
      <c r="I942" s="71"/>
      <c r="J942" s="123"/>
      <c r="K942" s="122"/>
      <c r="L942" s="122"/>
      <c r="M942" s="122"/>
      <c r="N942" s="122"/>
      <c r="O942" s="122"/>
      <c r="P942" s="122"/>
      <c r="Q942" s="122"/>
    </row>
    <row r="943" spans="1:17" s="189" customFormat="1" x14ac:dyDescent="0.2">
      <c r="A943" s="71"/>
      <c r="B943" s="71"/>
      <c r="C943" s="71"/>
      <c r="D943" s="71"/>
      <c r="E943" s="71"/>
      <c r="F943" s="71"/>
      <c r="G943" s="71"/>
      <c r="H943" s="71"/>
      <c r="I943" s="71"/>
      <c r="J943" s="123"/>
      <c r="K943" s="122"/>
      <c r="L943" s="122"/>
      <c r="M943" s="122"/>
      <c r="N943" s="122"/>
      <c r="O943" s="122"/>
      <c r="P943" s="122"/>
      <c r="Q943" s="122"/>
    </row>
    <row r="944" spans="1:17" s="189" customFormat="1" x14ac:dyDescent="0.2">
      <c r="A944" s="71"/>
      <c r="B944" s="71"/>
      <c r="C944" s="71"/>
      <c r="D944" s="71"/>
      <c r="E944" s="71"/>
      <c r="F944" s="71"/>
      <c r="G944" s="71"/>
      <c r="H944" s="71"/>
      <c r="I944" s="71"/>
      <c r="J944" s="123"/>
      <c r="K944" s="122"/>
      <c r="L944" s="122"/>
      <c r="M944" s="122"/>
      <c r="N944" s="122"/>
      <c r="O944" s="122"/>
      <c r="P944" s="122"/>
      <c r="Q944" s="122"/>
    </row>
    <row r="945" spans="1:17" s="189" customFormat="1" x14ac:dyDescent="0.2">
      <c r="A945" s="71"/>
      <c r="B945" s="71"/>
      <c r="C945" s="71"/>
      <c r="D945" s="71"/>
      <c r="E945" s="71"/>
      <c r="F945" s="71"/>
      <c r="G945" s="71"/>
      <c r="H945" s="71"/>
      <c r="I945" s="71"/>
      <c r="J945" s="123"/>
      <c r="K945" s="122"/>
      <c r="L945" s="122"/>
      <c r="M945" s="122"/>
      <c r="N945" s="122"/>
      <c r="O945" s="122"/>
      <c r="P945" s="122"/>
      <c r="Q945" s="122"/>
    </row>
    <row r="946" spans="1:17" s="189" customFormat="1" x14ac:dyDescent="0.2">
      <c r="A946" s="71"/>
      <c r="B946" s="71"/>
      <c r="C946" s="71"/>
      <c r="D946" s="71"/>
      <c r="E946" s="71"/>
      <c r="F946" s="71"/>
      <c r="G946" s="71"/>
      <c r="H946" s="71"/>
      <c r="I946" s="71"/>
      <c r="J946" s="123"/>
      <c r="K946" s="122"/>
      <c r="L946" s="122"/>
      <c r="M946" s="122"/>
      <c r="N946" s="122"/>
      <c r="O946" s="122"/>
      <c r="P946" s="122"/>
      <c r="Q946" s="122"/>
    </row>
    <row r="947" spans="1:17" s="189" customFormat="1" x14ac:dyDescent="0.2">
      <c r="A947" s="71"/>
      <c r="B947" s="71"/>
      <c r="C947" s="71"/>
      <c r="D947" s="71"/>
      <c r="E947" s="71"/>
      <c r="F947" s="71"/>
      <c r="G947" s="71"/>
      <c r="H947" s="71"/>
      <c r="I947" s="71"/>
      <c r="J947" s="123"/>
      <c r="K947" s="122"/>
      <c r="L947" s="122"/>
      <c r="M947" s="122"/>
      <c r="N947" s="122"/>
      <c r="O947" s="122"/>
      <c r="P947" s="122"/>
      <c r="Q947" s="122"/>
    </row>
    <row r="948" spans="1:17" s="189" customFormat="1" x14ac:dyDescent="0.2">
      <c r="A948" s="71"/>
      <c r="B948" s="71"/>
      <c r="C948" s="71"/>
      <c r="D948" s="71"/>
      <c r="E948" s="71"/>
      <c r="F948" s="71"/>
      <c r="G948" s="71"/>
      <c r="H948" s="71"/>
      <c r="I948" s="71"/>
      <c r="J948" s="123"/>
      <c r="K948" s="122"/>
      <c r="L948" s="122"/>
      <c r="M948" s="122"/>
      <c r="N948" s="122"/>
      <c r="O948" s="122"/>
      <c r="P948" s="122"/>
      <c r="Q948" s="122"/>
    </row>
    <row r="949" spans="1:17" s="189" customFormat="1" x14ac:dyDescent="0.2">
      <c r="A949" s="71"/>
      <c r="B949" s="71"/>
      <c r="C949" s="71"/>
      <c r="D949" s="71"/>
      <c r="E949" s="71"/>
      <c r="F949" s="71"/>
      <c r="G949" s="71"/>
      <c r="H949" s="71"/>
      <c r="I949" s="71"/>
      <c r="J949" s="123"/>
      <c r="K949" s="122"/>
      <c r="L949" s="122"/>
      <c r="M949" s="122"/>
      <c r="N949" s="122"/>
      <c r="O949" s="122"/>
      <c r="P949" s="122"/>
      <c r="Q949" s="122"/>
    </row>
    <row r="950" spans="1:17" s="189" customFormat="1" x14ac:dyDescent="0.2">
      <c r="A950" s="71"/>
      <c r="B950" s="71"/>
      <c r="C950" s="71"/>
      <c r="D950" s="71"/>
      <c r="E950" s="71"/>
      <c r="F950" s="71"/>
      <c r="G950" s="71"/>
      <c r="H950" s="71"/>
      <c r="I950" s="71"/>
      <c r="J950" s="123"/>
      <c r="K950" s="122"/>
      <c r="L950" s="122"/>
      <c r="M950" s="122"/>
      <c r="N950" s="122"/>
      <c r="O950" s="122"/>
      <c r="P950" s="122"/>
      <c r="Q950" s="122"/>
    </row>
    <row r="951" spans="1:17" s="189" customFormat="1" x14ac:dyDescent="0.2">
      <c r="A951" s="71"/>
      <c r="B951" s="71"/>
      <c r="C951" s="71"/>
      <c r="D951" s="71"/>
      <c r="E951" s="71"/>
      <c r="F951" s="71"/>
      <c r="G951" s="71"/>
      <c r="H951" s="71"/>
      <c r="I951" s="71"/>
      <c r="J951" s="123"/>
      <c r="K951" s="122"/>
      <c r="L951" s="122"/>
      <c r="M951" s="122"/>
      <c r="N951" s="122"/>
      <c r="O951" s="122"/>
      <c r="P951" s="122"/>
      <c r="Q951" s="122"/>
    </row>
    <row r="952" spans="1:17" s="189" customFormat="1" x14ac:dyDescent="0.2">
      <c r="A952" s="71"/>
      <c r="B952" s="71"/>
      <c r="C952" s="71"/>
      <c r="D952" s="71"/>
      <c r="E952" s="71"/>
      <c r="F952" s="71"/>
      <c r="G952" s="71"/>
      <c r="H952" s="71"/>
      <c r="I952" s="71"/>
      <c r="J952" s="123"/>
      <c r="K952" s="122"/>
      <c r="L952" s="122"/>
      <c r="M952" s="122"/>
      <c r="N952" s="122"/>
      <c r="O952" s="122"/>
      <c r="P952" s="122"/>
      <c r="Q952" s="122"/>
    </row>
    <row r="953" spans="1:17" s="189" customFormat="1" x14ac:dyDescent="0.2">
      <c r="A953" s="71"/>
      <c r="B953" s="71"/>
      <c r="C953" s="71"/>
      <c r="D953" s="71"/>
      <c r="E953" s="71"/>
      <c r="F953" s="71"/>
      <c r="G953" s="71"/>
      <c r="H953" s="71"/>
      <c r="I953" s="71"/>
      <c r="J953" s="123"/>
      <c r="K953" s="122"/>
      <c r="L953" s="122"/>
      <c r="M953" s="122"/>
      <c r="N953" s="122"/>
      <c r="O953" s="122"/>
      <c r="P953" s="122"/>
      <c r="Q953" s="122"/>
    </row>
    <row r="954" spans="1:17" s="189" customFormat="1" x14ac:dyDescent="0.2">
      <c r="A954" s="71"/>
      <c r="B954" s="71"/>
      <c r="C954" s="71"/>
      <c r="D954" s="71"/>
      <c r="E954" s="71"/>
      <c r="F954" s="71"/>
      <c r="G954" s="71"/>
      <c r="H954" s="71"/>
      <c r="I954" s="71"/>
      <c r="J954" s="123"/>
      <c r="K954" s="122"/>
      <c r="L954" s="122"/>
      <c r="M954" s="122"/>
      <c r="N954" s="122"/>
      <c r="O954" s="122"/>
      <c r="P954" s="122"/>
      <c r="Q954" s="122"/>
    </row>
    <row r="955" spans="1:17" s="189" customFormat="1" x14ac:dyDescent="0.2">
      <c r="A955" s="71"/>
      <c r="B955" s="71"/>
      <c r="C955" s="71"/>
      <c r="D955" s="71"/>
      <c r="E955" s="71"/>
      <c r="F955" s="71"/>
      <c r="G955" s="71"/>
      <c r="H955" s="71"/>
      <c r="I955" s="71"/>
      <c r="J955" s="123"/>
      <c r="K955" s="122"/>
      <c r="L955" s="122"/>
      <c r="M955" s="122"/>
      <c r="N955" s="122"/>
      <c r="O955" s="122"/>
      <c r="P955" s="122"/>
      <c r="Q955" s="122"/>
    </row>
    <row r="956" spans="1:17" s="189" customFormat="1" x14ac:dyDescent="0.2">
      <c r="A956" s="71"/>
      <c r="B956" s="71"/>
      <c r="C956" s="71"/>
      <c r="D956" s="71"/>
      <c r="E956" s="71"/>
      <c r="F956" s="71"/>
      <c r="G956" s="71"/>
      <c r="H956" s="71"/>
      <c r="I956" s="71"/>
      <c r="J956" s="123"/>
      <c r="K956" s="122"/>
      <c r="L956" s="122"/>
      <c r="M956" s="122"/>
      <c r="N956" s="122"/>
      <c r="O956" s="122"/>
      <c r="P956" s="122"/>
      <c r="Q956" s="122"/>
    </row>
    <row r="957" spans="1:17" s="189" customFormat="1" x14ac:dyDescent="0.2">
      <c r="A957" s="71"/>
      <c r="B957" s="71"/>
      <c r="C957" s="71"/>
      <c r="D957" s="71"/>
      <c r="E957" s="71"/>
      <c r="F957" s="71"/>
      <c r="G957" s="71"/>
      <c r="H957" s="71"/>
      <c r="I957" s="71"/>
      <c r="J957" s="123"/>
      <c r="K957" s="122"/>
      <c r="L957" s="122"/>
      <c r="M957" s="122"/>
      <c r="N957" s="122"/>
      <c r="O957" s="122"/>
      <c r="P957" s="122"/>
      <c r="Q957" s="122"/>
    </row>
    <row r="958" spans="1:17" s="189" customFormat="1" x14ac:dyDescent="0.2">
      <c r="A958" s="71"/>
      <c r="B958" s="71"/>
      <c r="C958" s="71"/>
      <c r="D958" s="71"/>
      <c r="E958" s="71"/>
      <c r="F958" s="71"/>
      <c r="G958" s="71"/>
      <c r="H958" s="71"/>
      <c r="I958" s="71"/>
      <c r="J958" s="123"/>
      <c r="K958" s="122"/>
      <c r="L958" s="122"/>
      <c r="M958" s="122"/>
      <c r="N958" s="122"/>
      <c r="O958" s="122"/>
      <c r="P958" s="122"/>
      <c r="Q958" s="122"/>
    </row>
    <row r="959" spans="1:17" s="189" customFormat="1" x14ac:dyDescent="0.2">
      <c r="A959" s="71"/>
      <c r="B959" s="71"/>
      <c r="C959" s="71"/>
      <c r="D959" s="71"/>
      <c r="E959" s="71"/>
      <c r="F959" s="71"/>
      <c r="G959" s="71"/>
      <c r="H959" s="71"/>
      <c r="I959" s="71"/>
      <c r="J959" s="123"/>
      <c r="K959" s="122"/>
      <c r="L959" s="122"/>
      <c r="M959" s="122"/>
      <c r="N959" s="122"/>
      <c r="O959" s="122"/>
      <c r="P959" s="122"/>
      <c r="Q959" s="122"/>
    </row>
  </sheetData>
  <sheetProtection algorithmName="SHA-512" hashValue="/d7tQbB2kJY0uBroMN4pG3lzAKcS8R9Vkp7OnMo0Ad+Pe3JKIvcbszAlkdzd5eLmK9pT9Uo5A1GyQ55ZzhA78g==" saltValue="GWZzL+yVrcq0GGyTPTSceQ==" spinCount="100000" sheet="1" objects="1" scenarios="1"/>
  <mergeCells count="5">
    <mergeCell ref="B10:K10"/>
    <mergeCell ref="B11:K11"/>
    <mergeCell ref="B12:K12"/>
    <mergeCell ref="B13:K13"/>
    <mergeCell ref="A26:Q26"/>
  </mergeCells>
  <conditionalFormatting sqref="I22">
    <cfRule type="cellIs" dxfId="148" priority="2" stopIfTrue="1" operator="lessThan">
      <formula>$M$22</formula>
    </cfRule>
  </conditionalFormatting>
  <conditionalFormatting sqref="A29:Q331">
    <cfRule type="cellIs" dxfId="147" priority="1" stopIfTrue="1" operator="lessThan">
      <formula>0</formula>
    </cfRule>
  </conditionalFormatting>
  <dataValidations disablePrompts="1" count="2">
    <dataValidation type="whole" operator="notBetween" allowBlank="1" showInputMessage="1" showErrorMessage="1" errorTitle="Min. Stone Base Not Met" error="Minimum of 152mm Stone Base Required " sqref="I20" xr:uid="{00000000-0002-0000-0E00-000000000000}">
      <formula1>0</formula1>
      <formula2>151</formula2>
    </dataValidation>
    <dataValidation type="whole" operator="notBetween" allowBlank="1" showInputMessage="1" showErrorMessage="1" errorTitle="Min. Stone Cover Not Met" error="Minimum of 152mm Stone Above_x000a_Required " sqref="I21" xr:uid="{00000000-0002-0000-0E00-000001000000}">
      <formula1>0</formula1>
      <formula2>151</formula2>
    </dataValidation>
  </dataValidations>
  <hyperlinks>
    <hyperlink ref="O12" r:id="rId1" xr:uid="{B5F0B7DF-2979-44BA-8D87-720571A2ACAA}"/>
    <hyperlink ref="O13" r:id="rId2" xr:uid="{DDDE6FEE-CCD9-43BA-9A14-65DD57AD79CA}"/>
    <hyperlink ref="O10" r:id="rId3" xr:uid="{FD34FC2A-0C32-48FE-894E-FAE068CBE5BB}"/>
    <hyperlink ref="O11" r:id="rId4" xr:uid="{F1AA0EA7-F395-48E1-B808-B0EAFCF3FD1F}"/>
  </hyperlinks>
  <pageMargins left="0.75" right="0.75" top="1" bottom="1" header="0.5" footer="0.5"/>
  <pageSetup scale="74" fitToHeight="0" orientation="portrait" r:id="rId5"/>
  <headerFooter alignWithMargins="0">
    <oddHeader>&amp;L&amp;"Arial,Bold"CULTEC&amp;"Arial,Regular"&amp;8
P.O. Box 280
Brookfield, CT 06804 USA&amp;R&amp;8 203-775-4416
CT-Tech@cultec.com
www.cultec.com</oddHeader>
    <oddFooter>&amp;L&amp;8Created on: &amp;D&amp;C&amp;8Copyright CULTEC, Inc. All Rights Reserved&amp;R&amp;8CULTEC Incremental Storage Calculator 10-23</oddFooter>
  </headerFooter>
  <drawing r:id="rId6"/>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7:AJ335"/>
  <sheetViews>
    <sheetView showGridLines="0" topLeftCell="B1" zoomScaleNormal="100" workbookViewId="0">
      <selection activeCell="A10" sqref="A10:P10"/>
    </sheetView>
  </sheetViews>
  <sheetFormatPr defaultRowHeight="12.75" x14ac:dyDescent="0.2"/>
  <cols>
    <col min="1" max="1" width="13" style="71" hidden="1" customWidth="1"/>
    <col min="2" max="3" width="13" style="71" customWidth="1"/>
    <col min="4" max="4" width="12.140625" style="71" hidden="1" customWidth="1"/>
    <col min="5" max="5" width="12.140625" style="71" customWidth="1"/>
    <col min="6" max="6" width="12.140625" style="71" hidden="1" customWidth="1"/>
    <col min="7" max="7" width="13.7109375" style="71" customWidth="1"/>
    <col min="8" max="8" width="9.42578125" style="71" hidden="1" customWidth="1"/>
    <col min="9" max="9" width="12.28515625" style="71" bestFit="1" customWidth="1"/>
    <col min="10" max="10" width="15" style="123" hidden="1" customWidth="1"/>
    <col min="11" max="11" width="14" style="122" customWidth="1"/>
    <col min="12" max="12" width="14.28515625" style="122" hidden="1" customWidth="1"/>
    <col min="13" max="13" width="14.28515625" style="122" customWidth="1"/>
    <col min="14" max="14" width="15.28515625" style="122" hidden="1" customWidth="1"/>
    <col min="15" max="15" width="15.28515625" style="122" customWidth="1"/>
    <col min="16" max="16" width="15.28515625" style="122" hidden="1" customWidth="1"/>
    <col min="17" max="17" width="12.7109375" style="122" customWidth="1"/>
    <col min="18" max="18" width="16.85546875" style="122" bestFit="1" customWidth="1"/>
    <col min="19" max="20" width="9.28515625" style="71" customWidth="1"/>
    <col min="21" max="21" width="15.85546875" style="71" hidden="1" customWidth="1"/>
    <col min="22" max="22" width="9.140625" style="71" hidden="1" customWidth="1"/>
    <col min="23" max="23" width="8.5703125" style="71" hidden="1" customWidth="1"/>
    <col min="24" max="24" width="15.28515625" style="71" hidden="1" customWidth="1"/>
    <col min="25" max="25" width="11.140625" style="71" hidden="1" customWidth="1"/>
    <col min="26" max="35" width="9.140625" style="71" hidden="1" customWidth="1"/>
    <col min="36" max="37" width="9.140625" style="71" customWidth="1"/>
    <col min="38" max="16384" width="9.140625" style="71"/>
  </cols>
  <sheetData>
    <row r="7" spans="1:20" x14ac:dyDescent="0.2">
      <c r="A7" s="137"/>
      <c r="B7" s="137"/>
      <c r="C7" s="137"/>
      <c r="J7" s="71"/>
      <c r="L7" s="169"/>
      <c r="M7" s="167"/>
      <c r="N7" s="169"/>
      <c r="O7" s="167"/>
      <c r="P7" s="169"/>
      <c r="Q7" s="167"/>
      <c r="R7" s="167"/>
      <c r="S7" s="122"/>
    </row>
    <row r="8" spans="1:20" ht="20.25" customHeight="1" x14ac:dyDescent="0.2">
      <c r="R8" s="167"/>
      <c r="S8" s="122"/>
    </row>
    <row r="9" spans="1:20" ht="15.75" x14ac:dyDescent="0.25">
      <c r="B9" s="116" t="s">
        <v>40</v>
      </c>
      <c r="F9" s="304" t="s">
        <v>41</v>
      </c>
      <c r="G9" s="303"/>
      <c r="I9" s="304" t="s">
        <v>41</v>
      </c>
      <c r="J9" s="303">
        <f ca="1">TODAY()</f>
        <v>45219</v>
      </c>
      <c r="K9" s="303"/>
      <c r="L9" s="167"/>
      <c r="M9" s="167"/>
      <c r="N9" s="167"/>
      <c r="O9" s="50" t="s">
        <v>30</v>
      </c>
      <c r="P9" s="169"/>
      <c r="Q9" s="167"/>
      <c r="R9" s="167"/>
      <c r="S9" s="122"/>
    </row>
    <row r="10" spans="1:20" x14ac:dyDescent="0.2">
      <c r="A10" s="72"/>
      <c r="B10" s="426"/>
      <c r="C10" s="426"/>
      <c r="D10" s="426"/>
      <c r="E10" s="426"/>
      <c r="F10" s="426"/>
      <c r="G10" s="426"/>
      <c r="H10" s="426"/>
      <c r="I10" s="426"/>
      <c r="J10" s="426"/>
      <c r="K10" s="426"/>
      <c r="L10" s="167"/>
      <c r="M10" s="167"/>
      <c r="N10" s="167"/>
      <c r="O10" s="62" t="s">
        <v>31</v>
      </c>
      <c r="P10" s="169"/>
      <c r="Q10" s="167"/>
      <c r="R10" s="167"/>
      <c r="S10" s="122"/>
    </row>
    <row r="11" spans="1:20" x14ac:dyDescent="0.2">
      <c r="A11" s="72"/>
      <c r="B11" s="427"/>
      <c r="C11" s="427"/>
      <c r="D11" s="427"/>
      <c r="E11" s="427"/>
      <c r="F11" s="427"/>
      <c r="G11" s="427"/>
      <c r="H11" s="427"/>
      <c r="I11" s="427"/>
      <c r="J11" s="427"/>
      <c r="K11" s="427"/>
      <c r="L11" s="167"/>
      <c r="M11" s="167"/>
      <c r="N11" s="167"/>
      <c r="O11" s="395" t="s">
        <v>195</v>
      </c>
      <c r="P11" s="169"/>
      <c r="Q11" s="167"/>
      <c r="R11" s="167"/>
      <c r="S11" s="122"/>
    </row>
    <row r="12" spans="1:20" x14ac:dyDescent="0.2">
      <c r="A12" s="72"/>
      <c r="B12" s="427"/>
      <c r="C12" s="427"/>
      <c r="D12" s="427"/>
      <c r="E12" s="427"/>
      <c r="F12" s="427"/>
      <c r="G12" s="427"/>
      <c r="H12" s="427"/>
      <c r="I12" s="427"/>
      <c r="J12" s="427"/>
      <c r="K12" s="427"/>
      <c r="L12" s="167"/>
      <c r="M12" s="167"/>
      <c r="N12" s="167"/>
      <c r="O12" s="62" t="s">
        <v>192</v>
      </c>
      <c r="P12" s="169"/>
      <c r="Q12" s="167"/>
      <c r="R12" s="167"/>
      <c r="S12" s="122"/>
    </row>
    <row r="13" spans="1:20" s="263" customFormat="1" x14ac:dyDescent="0.2">
      <c r="A13" s="72"/>
      <c r="B13" s="427"/>
      <c r="C13" s="427"/>
      <c r="D13" s="427"/>
      <c r="E13" s="427"/>
      <c r="F13" s="427"/>
      <c r="G13" s="427"/>
      <c r="H13" s="427"/>
      <c r="I13" s="427"/>
      <c r="J13" s="427"/>
      <c r="K13" s="427"/>
      <c r="L13" s="167"/>
      <c r="M13" s="167"/>
      <c r="N13" s="167"/>
      <c r="O13" s="62" t="s">
        <v>193</v>
      </c>
      <c r="P13" s="169"/>
      <c r="Q13" s="167"/>
      <c r="R13" s="167"/>
      <c r="S13" s="122"/>
      <c r="T13" s="71"/>
    </row>
    <row r="14" spans="1:20" x14ac:dyDescent="0.2">
      <c r="A14" s="169"/>
      <c r="B14" s="169"/>
      <c r="C14" s="169"/>
      <c r="D14" s="169"/>
      <c r="E14" s="169"/>
      <c r="F14" s="169"/>
      <c r="G14" s="169"/>
      <c r="H14" s="169"/>
      <c r="I14" s="169"/>
      <c r="J14" s="169"/>
      <c r="K14" s="167"/>
      <c r="L14" s="167"/>
      <c r="M14" s="167"/>
      <c r="N14" s="167"/>
      <c r="O14" s="167"/>
      <c r="P14" s="169"/>
      <c r="Q14" s="167"/>
      <c r="R14" s="167"/>
      <c r="S14" s="122"/>
    </row>
    <row r="15" spans="1:20" x14ac:dyDescent="0.2">
      <c r="A15" s="137"/>
      <c r="B15" s="137"/>
      <c r="C15" s="137"/>
      <c r="J15" s="122"/>
      <c r="L15" s="169"/>
      <c r="M15" s="167"/>
    </row>
    <row r="16" spans="1:20" x14ac:dyDescent="0.2">
      <c r="B16" s="166" t="s">
        <v>43</v>
      </c>
      <c r="C16" s="166"/>
      <c r="I16" s="163">
        <f>'Cumulative Volume- Metric'!C10</f>
        <v>2</v>
      </c>
      <c r="J16" s="122"/>
      <c r="K16" s="158" t="s">
        <v>44</v>
      </c>
      <c r="M16" s="161"/>
      <c r="N16" s="169"/>
      <c r="O16" s="167"/>
      <c r="Q16" s="167"/>
    </row>
    <row r="17" spans="1:35" x14ac:dyDescent="0.2">
      <c r="B17" s="166" t="s">
        <v>45</v>
      </c>
      <c r="C17" s="165"/>
      <c r="I17" s="163">
        <f>'Cumulative Volume- Metric'!C11</f>
        <v>46</v>
      </c>
      <c r="J17" s="122"/>
      <c r="K17" s="158" t="s">
        <v>44</v>
      </c>
      <c r="M17" s="161"/>
      <c r="N17" s="169"/>
      <c r="O17" s="167"/>
      <c r="Q17" s="167"/>
    </row>
    <row r="18" spans="1:35" x14ac:dyDescent="0.2">
      <c r="B18" s="166" t="s">
        <v>98</v>
      </c>
      <c r="C18" s="166"/>
      <c r="I18" s="163">
        <f>'Cumulative Volume- Metric'!N11</f>
        <v>0</v>
      </c>
      <c r="J18" s="122"/>
      <c r="K18" s="158" t="s">
        <v>44</v>
      </c>
      <c r="M18" s="161"/>
      <c r="N18" s="167"/>
      <c r="O18" s="167"/>
    </row>
    <row r="19" spans="1:35" x14ac:dyDescent="0.2">
      <c r="B19" s="166" t="s">
        <v>46</v>
      </c>
      <c r="C19" s="165"/>
      <c r="I19" s="163">
        <f>'Cumulative Volume- Metric'!C12</f>
        <v>40</v>
      </c>
      <c r="J19" s="122"/>
      <c r="K19" s="158" t="s">
        <v>47</v>
      </c>
      <c r="M19" s="161"/>
      <c r="N19" s="167"/>
      <c r="O19" s="167"/>
      <c r="S19" s="122"/>
    </row>
    <row r="20" spans="1:35" x14ac:dyDescent="0.2">
      <c r="B20" s="166" t="s">
        <v>48</v>
      </c>
      <c r="I20" s="163">
        <f>'Cumulative Volume- Metric'!C13</f>
        <v>229</v>
      </c>
      <c r="J20" s="122"/>
      <c r="K20" s="161" t="s">
        <v>65</v>
      </c>
      <c r="M20" s="302" t="str">
        <f>IF(I20&lt;152,"Min. of 152mm Required","")</f>
        <v/>
      </c>
      <c r="N20" s="167"/>
      <c r="O20" s="167"/>
      <c r="S20" s="122"/>
    </row>
    <row r="21" spans="1:35" x14ac:dyDescent="0.2">
      <c r="B21" s="166" t="s">
        <v>50</v>
      </c>
      <c r="I21" s="163">
        <f>'Cumulative Volume- Metric'!C14</f>
        <v>305</v>
      </c>
      <c r="J21" s="122"/>
      <c r="K21" s="158" t="s">
        <v>65</v>
      </c>
      <c r="M21" s="302" t="str">
        <f>IF(I21&lt;152,"Min. of 152mm Required","")</f>
        <v/>
      </c>
      <c r="S21" s="122"/>
    </row>
    <row r="22" spans="1:35" ht="15" customHeight="1" x14ac:dyDescent="0.3">
      <c r="B22" s="166" t="s">
        <v>51</v>
      </c>
      <c r="C22" s="122"/>
      <c r="I22" s="159">
        <f>'Cumulative Volume- Metric'!C15</f>
        <v>127.79</v>
      </c>
      <c r="J22" s="122"/>
      <c r="K22" s="161" t="s">
        <v>66</v>
      </c>
      <c r="M22" s="160">
        <f>X50</f>
        <v>113.8867683525</v>
      </c>
      <c r="N22" s="160"/>
      <c r="O22" s="160" t="s">
        <v>53</v>
      </c>
      <c r="R22" s="264"/>
      <c r="S22" s="264"/>
      <c r="T22" s="264"/>
    </row>
    <row r="23" spans="1:35" ht="12.75" customHeight="1" x14ac:dyDescent="0.3">
      <c r="B23" s="166" t="s">
        <v>54</v>
      </c>
      <c r="I23" s="159">
        <f>'Cumulative Volume- Metric'!C16</f>
        <v>0</v>
      </c>
      <c r="J23" s="122"/>
      <c r="K23" s="158" t="s">
        <v>67</v>
      </c>
      <c r="M23" s="161"/>
      <c r="N23" s="71"/>
      <c r="O23" s="265" t="s">
        <v>56</v>
      </c>
      <c r="R23" s="264"/>
      <c r="S23" s="122"/>
      <c r="T23" s="264"/>
    </row>
    <row r="24" spans="1:35" ht="12.75" customHeight="1" x14ac:dyDescent="0.3">
      <c r="J24" s="122"/>
      <c r="O24" s="265" t="s">
        <v>68</v>
      </c>
      <c r="R24" s="264"/>
      <c r="S24" s="264"/>
      <c r="T24" s="264"/>
    </row>
    <row r="25" spans="1:35" ht="12.75" customHeight="1" x14ac:dyDescent="0.3">
      <c r="J25" s="122"/>
      <c r="O25" s="265"/>
      <c r="R25" s="264"/>
      <c r="S25" s="264"/>
      <c r="T25" s="264"/>
    </row>
    <row r="26" spans="1:35" ht="39" customHeight="1" x14ac:dyDescent="0.2">
      <c r="A26" s="436" t="s">
        <v>104</v>
      </c>
      <c r="B26" s="437"/>
      <c r="C26" s="437"/>
      <c r="D26" s="437"/>
      <c r="E26" s="437"/>
      <c r="F26" s="437"/>
      <c r="G26" s="437"/>
      <c r="H26" s="437"/>
      <c r="I26" s="437"/>
      <c r="J26" s="437"/>
      <c r="K26" s="437"/>
      <c r="L26" s="437"/>
      <c r="M26" s="437"/>
      <c r="N26" s="437"/>
      <c r="O26" s="437"/>
      <c r="P26" s="437"/>
      <c r="Q26" s="438"/>
      <c r="S26" s="122"/>
    </row>
    <row r="27" spans="1:35" ht="68.25" customHeight="1" x14ac:dyDescent="0.2">
      <c r="A27" s="301" t="s">
        <v>129</v>
      </c>
      <c r="B27" s="300" t="s">
        <v>58</v>
      </c>
      <c r="C27" s="297" t="s">
        <v>74</v>
      </c>
      <c r="D27" s="297" t="s">
        <v>130</v>
      </c>
      <c r="E27" s="297" t="s">
        <v>93</v>
      </c>
      <c r="F27" s="297" t="s">
        <v>145</v>
      </c>
      <c r="G27" s="298" t="s">
        <v>75</v>
      </c>
      <c r="H27" s="297" t="s">
        <v>136</v>
      </c>
      <c r="I27" s="298" t="s">
        <v>100</v>
      </c>
      <c r="J27" s="297" t="s">
        <v>146</v>
      </c>
      <c r="K27" s="298" t="s">
        <v>59</v>
      </c>
      <c r="L27" s="297" t="s">
        <v>138</v>
      </c>
      <c r="M27" s="298" t="s">
        <v>60</v>
      </c>
      <c r="N27" s="299" t="s">
        <v>139</v>
      </c>
      <c r="O27" s="298" t="s">
        <v>61</v>
      </c>
      <c r="P27" s="297" t="s">
        <v>140</v>
      </c>
      <c r="Q27" s="296" t="s">
        <v>62</v>
      </c>
    </row>
    <row r="28" spans="1:35" ht="19.5" customHeight="1" thickBot="1" x14ac:dyDescent="0.25">
      <c r="A28" s="295" t="s">
        <v>63</v>
      </c>
      <c r="B28" s="148" t="s">
        <v>65</v>
      </c>
      <c r="C28" s="147" t="s">
        <v>69</v>
      </c>
      <c r="D28" s="147" t="s">
        <v>76</v>
      </c>
      <c r="E28" s="147" t="s">
        <v>69</v>
      </c>
      <c r="F28" s="147" t="s">
        <v>76</v>
      </c>
      <c r="G28" s="147" t="s">
        <v>69</v>
      </c>
      <c r="H28" s="183" t="s">
        <v>76</v>
      </c>
      <c r="I28" s="147" t="s">
        <v>69</v>
      </c>
      <c r="J28" s="183" t="s">
        <v>76</v>
      </c>
      <c r="K28" s="147" t="s">
        <v>69</v>
      </c>
      <c r="L28" s="183" t="s">
        <v>76</v>
      </c>
      <c r="M28" s="147" t="s">
        <v>69</v>
      </c>
      <c r="N28" s="183" t="s">
        <v>76</v>
      </c>
      <c r="O28" s="147" t="s">
        <v>69</v>
      </c>
      <c r="P28" s="183" t="s">
        <v>76</v>
      </c>
      <c r="Q28" s="145" t="s">
        <v>67</v>
      </c>
      <c r="V28" s="263"/>
      <c r="W28" s="263"/>
      <c r="X28" s="263"/>
      <c r="Y28" s="263"/>
      <c r="Z28" s="263"/>
      <c r="AA28" s="263"/>
      <c r="AB28" s="263"/>
      <c r="AC28" s="294"/>
      <c r="AD28" s="263"/>
      <c r="AE28" s="263"/>
      <c r="AF28" s="263"/>
      <c r="AG28" s="263"/>
      <c r="AH28" s="263"/>
      <c r="AI28" s="263"/>
    </row>
    <row r="29" spans="1:35" x14ac:dyDescent="0.2">
      <c r="A29" s="144">
        <f>Y54</f>
        <v>41.5</v>
      </c>
      <c r="B29" s="181">
        <f t="shared" ref="B29:B92" si="0">A29*25.4</f>
        <v>1054.0999999999999</v>
      </c>
      <c r="C29" s="229">
        <f t="shared" ref="C29:C92" si="1">IF(A29&lt;0,"",D29*0.0283168)</f>
        <v>0</v>
      </c>
      <c r="D29" s="126">
        <f t="shared" ref="D29:D92" si="2">IF(A29&lt;0,"",IF(AA36&gt;=1,LOOKUP(AA36,AG$35:AG$61,AF$35:AF$61),0))</f>
        <v>0</v>
      </c>
      <c r="E29" s="229">
        <f t="shared" ref="E29:E92" si="3">IF(A29&lt;0,"",F29*0.0283168)</f>
        <v>0</v>
      </c>
      <c r="F29" s="126">
        <f t="shared" ref="F29:F92" si="4">IF(A29&lt;0,"",IF(AA36&gt;=10,LOOKUP(AA36,AG$50:AG$61,AH$50:AH$61),0))</f>
        <v>0</v>
      </c>
      <c r="G29" s="124">
        <f t="shared" ref="G29:G92" si="5">IF(A29&lt;0,"",H29*0.0283168)</f>
        <v>0</v>
      </c>
      <c r="H29" s="125">
        <f t="shared" ref="H29:H92" si="6">IF(A29&lt;0,"",D29*$W$48)</f>
        <v>0</v>
      </c>
      <c r="I29" s="125">
        <f t="shared" ref="I29:I92" si="7">IF(A29&lt;0,"",J29*0.0283168)</f>
        <v>0</v>
      </c>
      <c r="J29" s="125">
        <f t="shared" ref="J29:J92" si="8">IF(A29&lt;0,"",F29*$W$49)</f>
        <v>0</v>
      </c>
      <c r="K29" s="124">
        <f t="shared" ref="K29:K92" si="9">IF(A29&lt;0,"",L29*0.0283168)</f>
        <v>1.2983430072606934</v>
      </c>
      <c r="L29" s="124">
        <f t="shared" ref="L29:L92" si="10">IF(A29=0,0,IF(A29=0,0,IF(A29&lt;0,"",IF(D29=0.0001,((W$37*0.5/12)-H29)*X$56,((W$37*1/12)-H29)*X$56))))</f>
        <v>45.850626033333334</v>
      </c>
      <c r="M29" s="124">
        <f t="shared" ref="M29:M92" si="11">IF(A29&lt;0,"",N29*0.0283168)</f>
        <v>1.2983430072606934</v>
      </c>
      <c r="N29" s="124">
        <f t="shared" ref="N29:N92" si="12">IF(A29&lt;0,"",H29+L29+J29)</f>
        <v>45.850626033333334</v>
      </c>
      <c r="O29" s="124">
        <f t="shared" ref="O29:O92" si="13">IF(A29=0,0,IF(A29=0,0,IF(A29&lt;0,"",P29*0.0283168)))</f>
        <v>71.041800365892215</v>
      </c>
      <c r="P29" s="124">
        <f t="shared" ref="P29:P92" si="14">IF(A29=0,0,IF(A29=0,0,IF(A29&lt;0,"",IF(A29=1,L29,N29+P30))))</f>
        <v>2508.8216311833335</v>
      </c>
      <c r="Q29" s="124">
        <f t="shared" ref="Q29:Q92" si="15">IF(A29&lt;0,"",I$23+B29/1000)</f>
        <v>1.0540999999999998</v>
      </c>
    </row>
    <row r="30" spans="1:35" x14ac:dyDescent="0.2">
      <c r="A30" s="126">
        <f t="shared" ref="A30:A71" si="16">IF(AA36=0,0,IF(A29=" ","",IF(AA36=1,A29-0.5,A29-1)))</f>
        <v>40.5</v>
      </c>
      <c r="B30" s="181">
        <f t="shared" si="0"/>
        <v>1028.7</v>
      </c>
      <c r="C30" s="229">
        <f t="shared" si="1"/>
        <v>0</v>
      </c>
      <c r="D30" s="126">
        <f t="shared" si="2"/>
        <v>0</v>
      </c>
      <c r="E30" s="229">
        <f t="shared" si="3"/>
        <v>0</v>
      </c>
      <c r="F30" s="126">
        <f t="shared" si="4"/>
        <v>0</v>
      </c>
      <c r="G30" s="124">
        <f t="shared" si="5"/>
        <v>0</v>
      </c>
      <c r="H30" s="125">
        <f t="shared" si="6"/>
        <v>0</v>
      </c>
      <c r="I30" s="125">
        <f t="shared" si="7"/>
        <v>0</v>
      </c>
      <c r="J30" s="125">
        <f t="shared" si="8"/>
        <v>0</v>
      </c>
      <c r="K30" s="124">
        <f t="shared" si="9"/>
        <v>1.2983430072606934</v>
      </c>
      <c r="L30" s="124">
        <f t="shared" si="10"/>
        <v>45.850626033333334</v>
      </c>
      <c r="M30" s="124">
        <f t="shared" si="11"/>
        <v>1.2983430072606934</v>
      </c>
      <c r="N30" s="124">
        <f t="shared" si="12"/>
        <v>45.850626033333334</v>
      </c>
      <c r="O30" s="124">
        <f t="shared" si="13"/>
        <v>69.743457358631517</v>
      </c>
      <c r="P30" s="124">
        <f t="shared" si="14"/>
        <v>2462.9710051500001</v>
      </c>
      <c r="Q30" s="124">
        <f t="shared" si="15"/>
        <v>1.0286999999999999</v>
      </c>
      <c r="AC30" s="127">
        <f>ROUND(I21*0.0393701,0)</f>
        <v>12</v>
      </c>
      <c r="AD30" s="127">
        <f>ROUND(I20*0.0393701,0)</f>
        <v>9</v>
      </c>
    </row>
    <row r="31" spans="1:35" x14ac:dyDescent="0.2">
      <c r="A31" s="126">
        <f t="shared" si="16"/>
        <v>39.5</v>
      </c>
      <c r="B31" s="181">
        <f t="shared" si="0"/>
        <v>1003.3</v>
      </c>
      <c r="C31" s="229">
        <f t="shared" si="1"/>
        <v>0</v>
      </c>
      <c r="D31" s="126">
        <f t="shared" si="2"/>
        <v>0</v>
      </c>
      <c r="E31" s="229">
        <f t="shared" si="3"/>
        <v>0</v>
      </c>
      <c r="F31" s="126">
        <f t="shared" si="4"/>
        <v>0</v>
      </c>
      <c r="G31" s="124">
        <f t="shared" si="5"/>
        <v>0</v>
      </c>
      <c r="H31" s="125">
        <f t="shared" si="6"/>
        <v>0</v>
      </c>
      <c r="I31" s="125">
        <f t="shared" si="7"/>
        <v>0</v>
      </c>
      <c r="J31" s="125">
        <f t="shared" si="8"/>
        <v>0</v>
      </c>
      <c r="K31" s="124">
        <f t="shared" si="9"/>
        <v>1.2983430072606934</v>
      </c>
      <c r="L31" s="124">
        <f t="shared" si="10"/>
        <v>45.850626033333334</v>
      </c>
      <c r="M31" s="124">
        <f t="shared" si="11"/>
        <v>1.2983430072606934</v>
      </c>
      <c r="N31" s="124">
        <f t="shared" si="12"/>
        <v>45.850626033333334</v>
      </c>
      <c r="O31" s="124">
        <f t="shared" si="13"/>
        <v>68.445114351370833</v>
      </c>
      <c r="P31" s="124">
        <f t="shared" si="14"/>
        <v>2417.1203791166668</v>
      </c>
      <c r="Q31" s="124">
        <f t="shared" si="15"/>
        <v>1.0032999999999999</v>
      </c>
    </row>
    <row r="32" spans="1:35" x14ac:dyDescent="0.2">
      <c r="A32" s="126">
        <f t="shared" si="16"/>
        <v>38.5</v>
      </c>
      <c r="B32" s="181">
        <f t="shared" si="0"/>
        <v>977.9</v>
      </c>
      <c r="C32" s="229">
        <f t="shared" si="1"/>
        <v>0</v>
      </c>
      <c r="D32" s="126">
        <f t="shared" si="2"/>
        <v>0</v>
      </c>
      <c r="E32" s="229">
        <f t="shared" si="3"/>
        <v>0</v>
      </c>
      <c r="F32" s="126">
        <f t="shared" si="4"/>
        <v>0</v>
      </c>
      <c r="G32" s="124">
        <f t="shared" si="5"/>
        <v>0</v>
      </c>
      <c r="H32" s="125">
        <f t="shared" si="6"/>
        <v>0</v>
      </c>
      <c r="I32" s="125">
        <f t="shared" si="7"/>
        <v>0</v>
      </c>
      <c r="J32" s="125">
        <f t="shared" si="8"/>
        <v>0</v>
      </c>
      <c r="K32" s="124">
        <f t="shared" si="9"/>
        <v>1.2983430072606934</v>
      </c>
      <c r="L32" s="124">
        <f t="shared" si="10"/>
        <v>45.850626033333334</v>
      </c>
      <c r="M32" s="124">
        <f t="shared" si="11"/>
        <v>1.2983430072606934</v>
      </c>
      <c r="N32" s="124">
        <f t="shared" si="12"/>
        <v>45.850626033333334</v>
      </c>
      <c r="O32" s="124">
        <f t="shared" si="13"/>
        <v>67.146771344110135</v>
      </c>
      <c r="P32" s="124">
        <f t="shared" si="14"/>
        <v>2371.2697530833334</v>
      </c>
      <c r="Q32" s="124">
        <f t="shared" si="15"/>
        <v>0.97789999999999999</v>
      </c>
    </row>
    <row r="33" spans="1:36" x14ac:dyDescent="0.2">
      <c r="A33" s="126">
        <f t="shared" si="16"/>
        <v>37.5</v>
      </c>
      <c r="B33" s="181">
        <f t="shared" si="0"/>
        <v>952.5</v>
      </c>
      <c r="C33" s="229">
        <f t="shared" si="1"/>
        <v>0</v>
      </c>
      <c r="D33" s="126">
        <f t="shared" si="2"/>
        <v>0</v>
      </c>
      <c r="E33" s="229">
        <f t="shared" si="3"/>
        <v>0</v>
      </c>
      <c r="F33" s="126">
        <f t="shared" si="4"/>
        <v>0</v>
      </c>
      <c r="G33" s="124">
        <f t="shared" si="5"/>
        <v>0</v>
      </c>
      <c r="H33" s="125">
        <f t="shared" si="6"/>
        <v>0</v>
      </c>
      <c r="I33" s="125">
        <f t="shared" si="7"/>
        <v>0</v>
      </c>
      <c r="J33" s="125">
        <f t="shared" si="8"/>
        <v>0</v>
      </c>
      <c r="K33" s="124">
        <f t="shared" si="9"/>
        <v>1.2983430072606934</v>
      </c>
      <c r="L33" s="124">
        <f t="shared" si="10"/>
        <v>45.850626033333334</v>
      </c>
      <c r="M33" s="124">
        <f t="shared" si="11"/>
        <v>1.2983430072606934</v>
      </c>
      <c r="N33" s="124">
        <f t="shared" si="12"/>
        <v>45.850626033333334</v>
      </c>
      <c r="O33" s="124">
        <f t="shared" si="13"/>
        <v>65.848428336849437</v>
      </c>
      <c r="P33" s="124">
        <f t="shared" si="14"/>
        <v>2325.41912705</v>
      </c>
      <c r="Q33" s="124">
        <f t="shared" si="15"/>
        <v>0.95250000000000001</v>
      </c>
    </row>
    <row r="34" spans="1:36" x14ac:dyDescent="0.2">
      <c r="A34" s="126">
        <f t="shared" si="16"/>
        <v>36.5</v>
      </c>
      <c r="B34" s="181">
        <f t="shared" si="0"/>
        <v>927.09999999999991</v>
      </c>
      <c r="C34" s="229">
        <f t="shared" si="1"/>
        <v>0</v>
      </c>
      <c r="D34" s="126">
        <f t="shared" si="2"/>
        <v>0</v>
      </c>
      <c r="E34" s="229">
        <f t="shared" si="3"/>
        <v>0</v>
      </c>
      <c r="F34" s="126">
        <f t="shared" si="4"/>
        <v>0</v>
      </c>
      <c r="G34" s="124">
        <f t="shared" si="5"/>
        <v>0</v>
      </c>
      <c r="H34" s="125">
        <f t="shared" si="6"/>
        <v>0</v>
      </c>
      <c r="I34" s="125">
        <f t="shared" si="7"/>
        <v>0</v>
      </c>
      <c r="J34" s="125">
        <f t="shared" si="8"/>
        <v>0</v>
      </c>
      <c r="K34" s="124">
        <f t="shared" si="9"/>
        <v>1.2983430072606934</v>
      </c>
      <c r="L34" s="124">
        <f t="shared" si="10"/>
        <v>45.850626033333334</v>
      </c>
      <c r="M34" s="124">
        <f t="shared" si="11"/>
        <v>1.2983430072606934</v>
      </c>
      <c r="N34" s="124">
        <f t="shared" si="12"/>
        <v>45.850626033333334</v>
      </c>
      <c r="O34" s="124">
        <f t="shared" si="13"/>
        <v>64.55008532958874</v>
      </c>
      <c r="P34" s="124">
        <f t="shared" si="14"/>
        <v>2279.5685010166667</v>
      </c>
      <c r="Q34" s="124">
        <f t="shared" si="15"/>
        <v>0.92709999999999992</v>
      </c>
    </row>
    <row r="35" spans="1:36" x14ac:dyDescent="0.2">
      <c r="A35" s="126">
        <f t="shared" si="16"/>
        <v>35.5</v>
      </c>
      <c r="B35" s="181">
        <f t="shared" si="0"/>
        <v>901.69999999999993</v>
      </c>
      <c r="C35" s="229">
        <f t="shared" si="1"/>
        <v>0</v>
      </c>
      <c r="D35" s="126">
        <f t="shared" si="2"/>
        <v>0</v>
      </c>
      <c r="E35" s="229">
        <f t="shared" si="3"/>
        <v>0</v>
      </c>
      <c r="F35" s="126">
        <f t="shared" si="4"/>
        <v>0</v>
      </c>
      <c r="G35" s="124">
        <f t="shared" si="5"/>
        <v>0</v>
      </c>
      <c r="H35" s="125">
        <f t="shared" si="6"/>
        <v>0</v>
      </c>
      <c r="I35" s="125">
        <f t="shared" si="7"/>
        <v>0</v>
      </c>
      <c r="J35" s="125">
        <f t="shared" si="8"/>
        <v>0</v>
      </c>
      <c r="K35" s="124">
        <f t="shared" si="9"/>
        <v>1.2983430072606934</v>
      </c>
      <c r="L35" s="124">
        <f t="shared" si="10"/>
        <v>45.850626033333334</v>
      </c>
      <c r="M35" s="124">
        <f t="shared" si="11"/>
        <v>1.2983430072606934</v>
      </c>
      <c r="N35" s="124">
        <f t="shared" si="12"/>
        <v>45.850626033333334</v>
      </c>
      <c r="O35" s="124">
        <f t="shared" si="13"/>
        <v>63.251742322328056</v>
      </c>
      <c r="P35" s="124">
        <f t="shared" si="14"/>
        <v>2233.7178749833333</v>
      </c>
      <c r="Q35" s="124">
        <f t="shared" si="15"/>
        <v>0.90169999999999995</v>
      </c>
      <c r="W35" s="71" t="s">
        <v>22</v>
      </c>
      <c r="Z35" s="122"/>
      <c r="AA35" s="122">
        <v>-1</v>
      </c>
      <c r="AB35" s="71">
        <v>-1</v>
      </c>
      <c r="AC35" s="151" t="s">
        <v>77</v>
      </c>
      <c r="AD35" s="151" t="s">
        <v>78</v>
      </c>
    </row>
    <row r="36" spans="1:36" x14ac:dyDescent="0.2">
      <c r="A36" s="126">
        <f t="shared" si="16"/>
        <v>34.5</v>
      </c>
      <c r="B36" s="181">
        <f t="shared" si="0"/>
        <v>876.3</v>
      </c>
      <c r="C36" s="229">
        <f t="shared" si="1"/>
        <v>0</v>
      </c>
      <c r="D36" s="126">
        <f t="shared" si="2"/>
        <v>0</v>
      </c>
      <c r="E36" s="229">
        <f t="shared" si="3"/>
        <v>0</v>
      </c>
      <c r="F36" s="126">
        <f t="shared" si="4"/>
        <v>0</v>
      </c>
      <c r="G36" s="124">
        <f t="shared" si="5"/>
        <v>0</v>
      </c>
      <c r="H36" s="125">
        <f t="shared" si="6"/>
        <v>0</v>
      </c>
      <c r="I36" s="125">
        <f t="shared" si="7"/>
        <v>0</v>
      </c>
      <c r="J36" s="125">
        <f t="shared" si="8"/>
        <v>0</v>
      </c>
      <c r="K36" s="124">
        <f t="shared" si="9"/>
        <v>1.2983430072606934</v>
      </c>
      <c r="L36" s="124">
        <f t="shared" si="10"/>
        <v>45.850626033333334</v>
      </c>
      <c r="M36" s="124">
        <f t="shared" si="11"/>
        <v>1.2983430072606934</v>
      </c>
      <c r="N36" s="124">
        <f t="shared" si="12"/>
        <v>45.850626033333334</v>
      </c>
      <c r="O36" s="124">
        <f t="shared" si="13"/>
        <v>61.953399315067358</v>
      </c>
      <c r="P36" s="124">
        <f t="shared" si="14"/>
        <v>2187.86724895</v>
      </c>
      <c r="Q36" s="124">
        <f t="shared" si="15"/>
        <v>0.87629999999999997</v>
      </c>
      <c r="V36" s="71" t="s">
        <v>143</v>
      </c>
      <c r="W36" s="122">
        <f>I22</f>
        <v>127.79</v>
      </c>
      <c r="AA36" s="122">
        <f t="shared" ref="AA36:AA99" si="17">IF(AND(AA35&gt;=1,AA35&lt;20),AA35+1,IF(AC36=0,1,IF(AA35=20,AA35+0.5,-1)))</f>
        <v>-1</v>
      </c>
      <c r="AB36" s="71">
        <f t="shared" ref="AB36:AB99" si="18">IF(AB35&gt;=1,AB35+1,IF(AC36=0,1,-1))</f>
        <v>-1</v>
      </c>
      <c r="AC36" s="127">
        <f>AC30</f>
        <v>12</v>
      </c>
      <c r="AD36" s="127">
        <f>AD30</f>
        <v>9</v>
      </c>
    </row>
    <row r="37" spans="1:36" x14ac:dyDescent="0.2">
      <c r="A37" s="126">
        <f t="shared" si="16"/>
        <v>33.5</v>
      </c>
      <c r="B37" s="181">
        <f t="shared" si="0"/>
        <v>850.9</v>
      </c>
      <c r="C37" s="229">
        <f t="shared" si="1"/>
        <v>0</v>
      </c>
      <c r="D37" s="126">
        <f t="shared" si="2"/>
        <v>0</v>
      </c>
      <c r="E37" s="229">
        <f t="shared" si="3"/>
        <v>0</v>
      </c>
      <c r="F37" s="126">
        <f t="shared" si="4"/>
        <v>0</v>
      </c>
      <c r="G37" s="124">
        <f t="shared" si="5"/>
        <v>0</v>
      </c>
      <c r="H37" s="125">
        <f t="shared" si="6"/>
        <v>0</v>
      </c>
      <c r="I37" s="125">
        <f t="shared" si="7"/>
        <v>0</v>
      </c>
      <c r="J37" s="125">
        <f t="shared" si="8"/>
        <v>0</v>
      </c>
      <c r="K37" s="124">
        <f t="shared" si="9"/>
        <v>1.2983430072606934</v>
      </c>
      <c r="L37" s="124">
        <f t="shared" si="10"/>
        <v>45.850626033333334</v>
      </c>
      <c r="M37" s="124">
        <f t="shared" si="11"/>
        <v>1.2983430072606934</v>
      </c>
      <c r="N37" s="124">
        <f t="shared" si="12"/>
        <v>45.850626033333334</v>
      </c>
      <c r="O37" s="124">
        <f t="shared" si="13"/>
        <v>60.655056307806667</v>
      </c>
      <c r="P37" s="124">
        <f t="shared" si="14"/>
        <v>2142.0166229166666</v>
      </c>
      <c r="Q37" s="124">
        <f t="shared" si="15"/>
        <v>0.85089999999999999</v>
      </c>
      <c r="V37" s="71" t="s">
        <v>142</v>
      </c>
      <c r="W37" s="71">
        <f>W36*10.7639</f>
        <v>1375.518781</v>
      </c>
      <c r="AA37" s="122">
        <f t="shared" si="17"/>
        <v>-1</v>
      </c>
      <c r="AB37" s="71">
        <f t="shared" si="18"/>
        <v>-1</v>
      </c>
      <c r="AC37" s="127">
        <f t="shared" ref="AC37:AC100" si="19">AC36-1</f>
        <v>11</v>
      </c>
      <c r="AD37" s="127">
        <f t="shared" ref="AD37:AD100" si="20">AD36-1</f>
        <v>8</v>
      </c>
    </row>
    <row r="38" spans="1:36" x14ac:dyDescent="0.2">
      <c r="A38" s="126">
        <f t="shared" si="16"/>
        <v>32.5</v>
      </c>
      <c r="B38" s="181">
        <f t="shared" si="0"/>
        <v>825.5</v>
      </c>
      <c r="C38" s="229">
        <f t="shared" si="1"/>
        <v>0</v>
      </c>
      <c r="D38" s="126">
        <f t="shared" si="2"/>
        <v>0</v>
      </c>
      <c r="E38" s="229">
        <f t="shared" si="3"/>
        <v>0</v>
      </c>
      <c r="F38" s="126">
        <f t="shared" si="4"/>
        <v>0</v>
      </c>
      <c r="G38" s="124">
        <f t="shared" si="5"/>
        <v>0</v>
      </c>
      <c r="H38" s="125">
        <f t="shared" si="6"/>
        <v>0</v>
      </c>
      <c r="I38" s="125">
        <f t="shared" si="7"/>
        <v>0</v>
      </c>
      <c r="J38" s="125">
        <f t="shared" si="8"/>
        <v>0</v>
      </c>
      <c r="K38" s="124">
        <f t="shared" si="9"/>
        <v>1.2983430072606934</v>
      </c>
      <c r="L38" s="124">
        <f t="shared" si="10"/>
        <v>45.850626033333334</v>
      </c>
      <c r="M38" s="124">
        <f t="shared" si="11"/>
        <v>1.2983430072606934</v>
      </c>
      <c r="N38" s="124">
        <f t="shared" si="12"/>
        <v>45.850626033333334</v>
      </c>
      <c r="O38" s="124">
        <f t="shared" si="13"/>
        <v>59.35671330054597</v>
      </c>
      <c r="P38" s="124">
        <f t="shared" si="14"/>
        <v>2096.1659968833333</v>
      </c>
      <c r="Q38" s="124">
        <f t="shared" si="15"/>
        <v>0.82550000000000001</v>
      </c>
      <c r="AA38" s="122">
        <f t="shared" si="17"/>
        <v>-1</v>
      </c>
      <c r="AB38" s="71">
        <f t="shared" si="18"/>
        <v>-1</v>
      </c>
      <c r="AC38" s="127">
        <f t="shared" si="19"/>
        <v>10</v>
      </c>
      <c r="AD38" s="127">
        <f t="shared" si="20"/>
        <v>7</v>
      </c>
    </row>
    <row r="39" spans="1:36" x14ac:dyDescent="0.2">
      <c r="A39" s="126">
        <f t="shared" si="16"/>
        <v>31.5</v>
      </c>
      <c r="B39" s="181">
        <f t="shared" si="0"/>
        <v>800.09999999999991</v>
      </c>
      <c r="C39" s="229">
        <f t="shared" si="1"/>
        <v>0</v>
      </c>
      <c r="D39" s="126">
        <f t="shared" si="2"/>
        <v>0</v>
      </c>
      <c r="E39" s="229">
        <f t="shared" si="3"/>
        <v>0</v>
      </c>
      <c r="F39" s="126">
        <f t="shared" si="4"/>
        <v>0</v>
      </c>
      <c r="G39" s="124">
        <f t="shared" si="5"/>
        <v>0</v>
      </c>
      <c r="H39" s="125">
        <f t="shared" si="6"/>
        <v>0</v>
      </c>
      <c r="I39" s="125">
        <f t="shared" si="7"/>
        <v>0</v>
      </c>
      <c r="J39" s="125">
        <f t="shared" si="8"/>
        <v>0</v>
      </c>
      <c r="K39" s="124">
        <f t="shared" si="9"/>
        <v>1.2983430072606934</v>
      </c>
      <c r="L39" s="124">
        <f t="shared" si="10"/>
        <v>45.850626033333334</v>
      </c>
      <c r="M39" s="124">
        <f t="shared" si="11"/>
        <v>1.2983430072606934</v>
      </c>
      <c r="N39" s="124">
        <f t="shared" si="12"/>
        <v>45.850626033333334</v>
      </c>
      <c r="O39" s="124">
        <f t="shared" si="13"/>
        <v>58.058370293285279</v>
      </c>
      <c r="P39" s="124">
        <f t="shared" si="14"/>
        <v>2050.3153708499999</v>
      </c>
      <c r="Q39" s="124">
        <f t="shared" si="15"/>
        <v>0.80009999999999992</v>
      </c>
      <c r="AA39" s="122">
        <f t="shared" si="17"/>
        <v>-1</v>
      </c>
      <c r="AB39" s="71">
        <f t="shared" si="18"/>
        <v>-1</v>
      </c>
      <c r="AC39" s="127">
        <f t="shared" si="19"/>
        <v>9</v>
      </c>
      <c r="AD39" s="127">
        <f t="shared" si="20"/>
        <v>6</v>
      </c>
    </row>
    <row r="40" spans="1:36" ht="13.5" thickBot="1" x14ac:dyDescent="0.25">
      <c r="A40" s="126">
        <f t="shared" si="16"/>
        <v>30.5</v>
      </c>
      <c r="B40" s="181">
        <f t="shared" si="0"/>
        <v>774.69999999999993</v>
      </c>
      <c r="C40" s="229">
        <f t="shared" si="1"/>
        <v>0</v>
      </c>
      <c r="D40" s="126">
        <f t="shared" si="2"/>
        <v>0</v>
      </c>
      <c r="E40" s="229">
        <f t="shared" si="3"/>
        <v>0</v>
      </c>
      <c r="F40" s="126">
        <f t="shared" si="4"/>
        <v>0</v>
      </c>
      <c r="G40" s="124">
        <f t="shared" si="5"/>
        <v>0</v>
      </c>
      <c r="H40" s="125">
        <f t="shared" si="6"/>
        <v>0</v>
      </c>
      <c r="I40" s="125">
        <f t="shared" si="7"/>
        <v>0</v>
      </c>
      <c r="J40" s="125">
        <f t="shared" si="8"/>
        <v>0</v>
      </c>
      <c r="K40" s="124">
        <f t="shared" si="9"/>
        <v>1.2983430072606934</v>
      </c>
      <c r="L40" s="124">
        <f t="shared" si="10"/>
        <v>45.850626033333334</v>
      </c>
      <c r="M40" s="124">
        <f t="shared" si="11"/>
        <v>1.2983430072606934</v>
      </c>
      <c r="N40" s="124">
        <f t="shared" si="12"/>
        <v>45.850626033333334</v>
      </c>
      <c r="O40" s="124">
        <f t="shared" si="13"/>
        <v>56.760027286024581</v>
      </c>
      <c r="P40" s="124">
        <f t="shared" si="14"/>
        <v>2004.4647448166666</v>
      </c>
      <c r="Q40" s="124">
        <f t="shared" si="15"/>
        <v>0.77469999999999994</v>
      </c>
      <c r="AA40" s="122">
        <f t="shared" si="17"/>
        <v>-1</v>
      </c>
      <c r="AB40" s="71">
        <f t="shared" si="18"/>
        <v>-1</v>
      </c>
      <c r="AC40" s="127">
        <f t="shared" si="19"/>
        <v>8</v>
      </c>
      <c r="AD40" s="127">
        <f t="shared" si="20"/>
        <v>5</v>
      </c>
      <c r="AF40" s="71" t="s">
        <v>187</v>
      </c>
    </row>
    <row r="41" spans="1:36" x14ac:dyDescent="0.2">
      <c r="A41" s="126">
        <f t="shared" si="16"/>
        <v>29.5</v>
      </c>
      <c r="B41" s="181">
        <f t="shared" si="0"/>
        <v>749.3</v>
      </c>
      <c r="C41" s="229">
        <f t="shared" si="1"/>
        <v>1.0760384E-3</v>
      </c>
      <c r="D41" s="126">
        <f t="shared" si="2"/>
        <v>3.7999999999999999E-2</v>
      </c>
      <c r="E41" s="229">
        <f t="shared" si="3"/>
        <v>0</v>
      </c>
      <c r="F41" s="126">
        <f t="shared" si="4"/>
        <v>0</v>
      </c>
      <c r="G41" s="124">
        <f t="shared" si="5"/>
        <v>0.315472938112</v>
      </c>
      <c r="H41" s="125">
        <f t="shared" si="6"/>
        <v>11.140840000000001</v>
      </c>
      <c r="I41" s="125">
        <f t="shared" si="7"/>
        <v>0</v>
      </c>
      <c r="J41" s="125">
        <f t="shared" si="8"/>
        <v>0</v>
      </c>
      <c r="K41" s="124">
        <f t="shared" si="9"/>
        <v>1.1721538320158933</v>
      </c>
      <c r="L41" s="124">
        <f t="shared" si="10"/>
        <v>41.394290033333334</v>
      </c>
      <c r="M41" s="124">
        <f t="shared" si="11"/>
        <v>1.4876267701278933</v>
      </c>
      <c r="N41" s="124">
        <f t="shared" si="12"/>
        <v>52.535130033333331</v>
      </c>
      <c r="O41" s="124">
        <f t="shared" si="13"/>
        <v>55.46168427876389</v>
      </c>
      <c r="P41" s="124">
        <f t="shared" si="14"/>
        <v>1958.6141187833332</v>
      </c>
      <c r="Q41" s="124">
        <f t="shared" si="15"/>
        <v>0.74929999999999997</v>
      </c>
      <c r="X41" s="137" t="s">
        <v>79</v>
      </c>
      <c r="Y41" s="71">
        <f>COUNTIF(AC36:AC132,"&gt;0")</f>
        <v>12</v>
      </c>
      <c r="AA41" s="122">
        <f t="shared" si="17"/>
        <v>-1</v>
      </c>
      <c r="AB41" s="71">
        <f t="shared" si="18"/>
        <v>-1</v>
      </c>
      <c r="AC41" s="127">
        <f t="shared" si="19"/>
        <v>7</v>
      </c>
      <c r="AD41" s="127">
        <f t="shared" si="20"/>
        <v>4</v>
      </c>
      <c r="AF41" s="218">
        <v>3.7999999999999999E-2</v>
      </c>
      <c r="AG41" s="149">
        <v>1</v>
      </c>
      <c r="AJ41" s="223"/>
    </row>
    <row r="42" spans="1:36" x14ac:dyDescent="0.2">
      <c r="A42" s="126">
        <f t="shared" si="16"/>
        <v>29</v>
      </c>
      <c r="B42" s="181">
        <f t="shared" si="0"/>
        <v>736.59999999999991</v>
      </c>
      <c r="C42" s="229">
        <f t="shared" si="1"/>
        <v>1.6990079999999999E-3</v>
      </c>
      <c r="D42" s="126">
        <f t="shared" si="2"/>
        <v>0.06</v>
      </c>
      <c r="E42" s="229">
        <f t="shared" si="3"/>
        <v>0</v>
      </c>
      <c r="F42" s="126">
        <f t="shared" si="4"/>
        <v>0</v>
      </c>
      <c r="G42" s="124">
        <f t="shared" si="5"/>
        <v>0.49811516543999995</v>
      </c>
      <c r="H42" s="125">
        <f t="shared" si="6"/>
        <v>17.590799999999998</v>
      </c>
      <c r="I42" s="125">
        <f t="shared" si="7"/>
        <v>0</v>
      </c>
      <c r="J42" s="125">
        <f t="shared" si="8"/>
        <v>0</v>
      </c>
      <c r="K42" s="124">
        <f t="shared" si="9"/>
        <v>1.0990969410846934</v>
      </c>
      <c r="L42" s="124">
        <f t="shared" si="10"/>
        <v>38.814306033333338</v>
      </c>
      <c r="M42" s="124">
        <f t="shared" si="11"/>
        <v>1.5972121065246936</v>
      </c>
      <c r="N42" s="124">
        <f t="shared" si="12"/>
        <v>56.40510603333334</v>
      </c>
      <c r="O42" s="124">
        <f t="shared" si="13"/>
        <v>53.974057508635994</v>
      </c>
      <c r="P42" s="124">
        <f t="shared" si="14"/>
        <v>1906.0789887499998</v>
      </c>
      <c r="Q42" s="124">
        <f t="shared" si="15"/>
        <v>0.73659999999999992</v>
      </c>
      <c r="U42" s="71" t="s">
        <v>102</v>
      </c>
      <c r="W42" s="143">
        <f>I16*2</f>
        <v>4</v>
      </c>
      <c r="X42" s="142">
        <v>6.83</v>
      </c>
      <c r="AA42" s="122">
        <f t="shared" si="17"/>
        <v>-1</v>
      </c>
      <c r="AB42" s="71">
        <f t="shared" si="18"/>
        <v>-1</v>
      </c>
      <c r="AC42" s="127">
        <f t="shared" si="19"/>
        <v>6</v>
      </c>
      <c r="AD42" s="127">
        <f t="shared" si="20"/>
        <v>3</v>
      </c>
      <c r="AF42" s="135">
        <v>0.06</v>
      </c>
      <c r="AG42" s="134">
        <v>2</v>
      </c>
      <c r="AJ42" s="177"/>
    </row>
    <row r="43" spans="1:36" x14ac:dyDescent="0.2">
      <c r="A43" s="126">
        <f t="shared" si="16"/>
        <v>28</v>
      </c>
      <c r="B43" s="181">
        <f t="shared" si="0"/>
        <v>711.19999999999993</v>
      </c>
      <c r="C43" s="229">
        <f t="shared" si="1"/>
        <v>2.5485119999999997E-3</v>
      </c>
      <c r="D43" s="126">
        <f t="shared" si="2"/>
        <v>0.09</v>
      </c>
      <c r="E43" s="229">
        <f t="shared" si="3"/>
        <v>0</v>
      </c>
      <c r="F43" s="126">
        <f t="shared" si="4"/>
        <v>0</v>
      </c>
      <c r="G43" s="124">
        <f t="shared" si="5"/>
        <v>0.7471727481599999</v>
      </c>
      <c r="H43" s="125">
        <f t="shared" si="6"/>
        <v>26.386199999999999</v>
      </c>
      <c r="I43" s="125">
        <f t="shared" si="7"/>
        <v>0</v>
      </c>
      <c r="J43" s="125">
        <f t="shared" si="8"/>
        <v>0</v>
      </c>
      <c r="K43" s="124">
        <f t="shared" si="9"/>
        <v>0.99947390799669344</v>
      </c>
      <c r="L43" s="124">
        <f t="shared" si="10"/>
        <v>35.296146033333336</v>
      </c>
      <c r="M43" s="124">
        <f t="shared" si="11"/>
        <v>1.7466466561566933</v>
      </c>
      <c r="N43" s="124">
        <f t="shared" si="12"/>
        <v>61.682346033333332</v>
      </c>
      <c r="O43" s="124">
        <f t="shared" si="13"/>
        <v>52.3768454021113</v>
      </c>
      <c r="P43" s="124">
        <f t="shared" si="14"/>
        <v>1849.6738827166664</v>
      </c>
      <c r="Q43" s="124">
        <f t="shared" si="15"/>
        <v>0.71119999999999994</v>
      </c>
      <c r="U43" s="71" t="s">
        <v>103</v>
      </c>
      <c r="W43" s="143">
        <f>I17-W42</f>
        <v>42</v>
      </c>
      <c r="X43" s="142">
        <v>6.33</v>
      </c>
      <c r="AA43" s="122">
        <f t="shared" si="17"/>
        <v>-1</v>
      </c>
      <c r="AB43" s="71">
        <f t="shared" si="18"/>
        <v>-1</v>
      </c>
      <c r="AC43" s="127">
        <f t="shared" si="19"/>
        <v>5</v>
      </c>
      <c r="AD43" s="127">
        <f t="shared" si="20"/>
        <v>2</v>
      </c>
      <c r="AF43" s="135">
        <v>0.09</v>
      </c>
      <c r="AG43" s="134">
        <v>3</v>
      </c>
      <c r="AJ43" s="177"/>
    </row>
    <row r="44" spans="1:36" x14ac:dyDescent="0.2">
      <c r="A44" s="126">
        <f t="shared" si="16"/>
        <v>27</v>
      </c>
      <c r="B44" s="181">
        <f t="shared" si="0"/>
        <v>685.8</v>
      </c>
      <c r="C44" s="229">
        <f t="shared" si="1"/>
        <v>3.3130656000000002E-3</v>
      </c>
      <c r="D44" s="126">
        <f t="shared" si="2"/>
        <v>0.11700000000000001</v>
      </c>
      <c r="E44" s="229">
        <f t="shared" si="3"/>
        <v>0</v>
      </c>
      <c r="F44" s="126">
        <f t="shared" si="4"/>
        <v>0</v>
      </c>
      <c r="G44" s="124">
        <f t="shared" si="5"/>
        <v>0.97132457260800009</v>
      </c>
      <c r="H44" s="125">
        <f t="shared" si="6"/>
        <v>34.302060000000004</v>
      </c>
      <c r="I44" s="125">
        <f t="shared" si="7"/>
        <v>0</v>
      </c>
      <c r="J44" s="125">
        <f t="shared" si="8"/>
        <v>0</v>
      </c>
      <c r="K44" s="124">
        <f t="shared" si="9"/>
        <v>0.90981317821749319</v>
      </c>
      <c r="L44" s="124">
        <f t="shared" si="10"/>
        <v>32.129802033333327</v>
      </c>
      <c r="M44" s="124">
        <f t="shared" si="11"/>
        <v>1.8811377508254932</v>
      </c>
      <c r="N44" s="124">
        <f t="shared" si="12"/>
        <v>66.431862033333331</v>
      </c>
      <c r="O44" s="124">
        <f t="shared" si="13"/>
        <v>50.630198745954608</v>
      </c>
      <c r="P44" s="124">
        <f t="shared" si="14"/>
        <v>1787.9915366833332</v>
      </c>
      <c r="Q44" s="124">
        <f t="shared" si="15"/>
        <v>0.68579999999999997</v>
      </c>
      <c r="U44" s="71" t="s">
        <v>82</v>
      </c>
      <c r="W44" s="142">
        <v>1</v>
      </c>
      <c r="AA44" s="122">
        <f t="shared" si="17"/>
        <v>-1</v>
      </c>
      <c r="AB44" s="71">
        <f t="shared" si="18"/>
        <v>-1</v>
      </c>
      <c r="AC44" s="127">
        <f t="shared" si="19"/>
        <v>4</v>
      </c>
      <c r="AD44" s="127">
        <f t="shared" si="20"/>
        <v>1</v>
      </c>
      <c r="AF44" s="135">
        <v>0.11700000000000001</v>
      </c>
      <c r="AG44" s="134">
        <v>4</v>
      </c>
      <c r="AJ44" s="177"/>
    </row>
    <row r="45" spans="1:36" x14ac:dyDescent="0.2">
      <c r="A45" s="126">
        <f t="shared" si="16"/>
        <v>26</v>
      </c>
      <c r="B45" s="181">
        <f t="shared" si="0"/>
        <v>660.4</v>
      </c>
      <c r="C45" s="229">
        <f t="shared" si="1"/>
        <v>3.8227680000000003E-3</v>
      </c>
      <c r="D45" s="126">
        <f t="shared" si="2"/>
        <v>0.13500000000000001</v>
      </c>
      <c r="E45" s="229">
        <f t="shared" si="3"/>
        <v>0</v>
      </c>
      <c r="F45" s="126">
        <f t="shared" si="4"/>
        <v>0</v>
      </c>
      <c r="G45" s="124">
        <f t="shared" si="5"/>
        <v>1.1207591222400002</v>
      </c>
      <c r="H45" s="125">
        <f t="shared" si="6"/>
        <v>39.579300000000003</v>
      </c>
      <c r="I45" s="125">
        <f t="shared" si="7"/>
        <v>0</v>
      </c>
      <c r="J45" s="125">
        <f t="shared" si="8"/>
        <v>0</v>
      </c>
      <c r="K45" s="124">
        <f t="shared" si="9"/>
        <v>0.85003935836469335</v>
      </c>
      <c r="L45" s="124">
        <f t="shared" si="10"/>
        <v>30.018906033333334</v>
      </c>
      <c r="M45" s="124">
        <f t="shared" si="11"/>
        <v>1.9707984806046934</v>
      </c>
      <c r="N45" s="124">
        <f t="shared" si="12"/>
        <v>69.598206033333341</v>
      </c>
      <c r="O45" s="124">
        <f t="shared" si="13"/>
        <v>48.749060995129113</v>
      </c>
      <c r="P45" s="124">
        <f t="shared" si="14"/>
        <v>1721.5596746499998</v>
      </c>
      <c r="Q45" s="124">
        <f t="shared" si="15"/>
        <v>0.66039999999999999</v>
      </c>
      <c r="U45" s="71" t="s">
        <v>83</v>
      </c>
      <c r="W45" s="142">
        <v>0.25</v>
      </c>
      <c r="AA45" s="122">
        <f t="shared" si="17"/>
        <v>-1</v>
      </c>
      <c r="AB45" s="71">
        <f t="shared" si="18"/>
        <v>-1</v>
      </c>
      <c r="AC45" s="127">
        <f t="shared" si="19"/>
        <v>3</v>
      </c>
      <c r="AD45" s="127">
        <f t="shared" si="20"/>
        <v>0</v>
      </c>
      <c r="AF45" s="136">
        <v>0.13500000000000001</v>
      </c>
      <c r="AG45" s="134">
        <v>5</v>
      </c>
      <c r="AJ45" s="223"/>
    </row>
    <row r="46" spans="1:36" x14ac:dyDescent="0.2">
      <c r="A46" s="126">
        <f t="shared" si="16"/>
        <v>25</v>
      </c>
      <c r="B46" s="181">
        <f t="shared" si="0"/>
        <v>635</v>
      </c>
      <c r="C46" s="229">
        <f t="shared" si="1"/>
        <v>4.2475199999999994E-3</v>
      </c>
      <c r="D46" s="126">
        <f t="shared" si="2"/>
        <v>0.15</v>
      </c>
      <c r="E46" s="229">
        <f t="shared" si="3"/>
        <v>0</v>
      </c>
      <c r="F46" s="126">
        <f t="shared" si="4"/>
        <v>0</v>
      </c>
      <c r="G46" s="124">
        <f t="shared" si="5"/>
        <v>1.2452879135999999</v>
      </c>
      <c r="H46" s="125">
        <f t="shared" si="6"/>
        <v>43.976999999999997</v>
      </c>
      <c r="I46" s="125">
        <f t="shared" si="7"/>
        <v>0</v>
      </c>
      <c r="J46" s="125">
        <f t="shared" si="8"/>
        <v>0</v>
      </c>
      <c r="K46" s="124">
        <f t="shared" si="9"/>
        <v>0.80022784182069329</v>
      </c>
      <c r="L46" s="124">
        <f t="shared" si="10"/>
        <v>28.259826033333333</v>
      </c>
      <c r="M46" s="124">
        <f t="shared" si="11"/>
        <v>2.0455157554206931</v>
      </c>
      <c r="N46" s="124">
        <f t="shared" si="12"/>
        <v>72.23682603333333</v>
      </c>
      <c r="O46" s="124">
        <f t="shared" si="13"/>
        <v>46.778262514524421</v>
      </c>
      <c r="P46" s="124">
        <f t="shared" si="14"/>
        <v>1651.9614686166665</v>
      </c>
      <c r="Q46" s="124">
        <f t="shared" si="15"/>
        <v>0.63500000000000001</v>
      </c>
      <c r="U46" s="71" t="s">
        <v>84</v>
      </c>
      <c r="W46" s="142">
        <f>(I16*Y57+(2*W44)-W45)</f>
        <v>8.25</v>
      </c>
      <c r="AA46" s="122">
        <f t="shared" si="17"/>
        <v>-1</v>
      </c>
      <c r="AB46" s="71">
        <f t="shared" si="18"/>
        <v>-1</v>
      </c>
      <c r="AC46" s="127">
        <f t="shared" si="19"/>
        <v>2</v>
      </c>
      <c r="AD46" s="127">
        <f t="shared" si="20"/>
        <v>-1</v>
      </c>
      <c r="AF46" s="136">
        <v>0.15</v>
      </c>
      <c r="AG46" s="134">
        <v>6</v>
      </c>
      <c r="AJ46" s="223"/>
    </row>
    <row r="47" spans="1:36" x14ac:dyDescent="0.2">
      <c r="A47" s="126">
        <f t="shared" si="16"/>
        <v>24</v>
      </c>
      <c r="B47" s="181">
        <f t="shared" si="0"/>
        <v>609.59999999999991</v>
      </c>
      <c r="C47" s="229">
        <f t="shared" si="1"/>
        <v>4.5590048000000005E-3</v>
      </c>
      <c r="D47" s="126">
        <f t="shared" si="2"/>
        <v>0.161</v>
      </c>
      <c r="E47" s="229">
        <f t="shared" si="3"/>
        <v>0</v>
      </c>
      <c r="F47" s="126">
        <f t="shared" si="4"/>
        <v>0</v>
      </c>
      <c r="G47" s="124">
        <f t="shared" si="5"/>
        <v>1.3366090272639999</v>
      </c>
      <c r="H47" s="125">
        <f t="shared" si="6"/>
        <v>47.201979999999999</v>
      </c>
      <c r="I47" s="125">
        <f t="shared" si="7"/>
        <v>0</v>
      </c>
      <c r="J47" s="125">
        <f t="shared" si="8"/>
        <v>0</v>
      </c>
      <c r="K47" s="124">
        <f t="shared" si="9"/>
        <v>0.76369939635509343</v>
      </c>
      <c r="L47" s="124">
        <f t="shared" si="10"/>
        <v>26.969834033333338</v>
      </c>
      <c r="M47" s="124">
        <f t="shared" si="11"/>
        <v>2.1003084236190932</v>
      </c>
      <c r="N47" s="124">
        <f t="shared" si="12"/>
        <v>74.171814033333334</v>
      </c>
      <c r="O47" s="124">
        <f t="shared" si="13"/>
        <v>44.732746759103726</v>
      </c>
      <c r="P47" s="124">
        <f t="shared" si="14"/>
        <v>1579.7246425833332</v>
      </c>
      <c r="Q47" s="124">
        <f t="shared" si="15"/>
        <v>0.60959999999999992</v>
      </c>
      <c r="U47" s="71" t="s">
        <v>85</v>
      </c>
      <c r="W47" s="142">
        <f>((W51-2)*X43)+(2*X42)+(W44*2)</f>
        <v>148.59</v>
      </c>
      <c r="AA47" s="122">
        <f t="shared" si="17"/>
        <v>-1</v>
      </c>
      <c r="AB47" s="71">
        <f t="shared" si="18"/>
        <v>-1</v>
      </c>
      <c r="AC47" s="127">
        <f t="shared" si="19"/>
        <v>1</v>
      </c>
      <c r="AD47" s="127">
        <f t="shared" si="20"/>
        <v>-2</v>
      </c>
      <c r="AF47" s="135">
        <v>0.161</v>
      </c>
      <c r="AG47" s="134">
        <v>7</v>
      </c>
      <c r="AJ47" s="177"/>
    </row>
    <row r="48" spans="1:36" x14ac:dyDescent="0.2">
      <c r="A48" s="126">
        <f t="shared" si="16"/>
        <v>23</v>
      </c>
      <c r="B48" s="181">
        <f t="shared" si="0"/>
        <v>584.19999999999993</v>
      </c>
      <c r="C48" s="229">
        <f t="shared" si="1"/>
        <v>4.8421727999999999E-3</v>
      </c>
      <c r="D48" s="126">
        <f t="shared" si="2"/>
        <v>0.17100000000000001</v>
      </c>
      <c r="E48" s="229">
        <f t="shared" si="3"/>
        <v>0</v>
      </c>
      <c r="F48" s="126">
        <f t="shared" si="4"/>
        <v>0</v>
      </c>
      <c r="G48" s="124">
        <f t="shared" si="5"/>
        <v>1.4196282215039999</v>
      </c>
      <c r="H48" s="125">
        <f t="shared" si="6"/>
        <v>50.133780000000002</v>
      </c>
      <c r="I48" s="125">
        <f t="shared" si="7"/>
        <v>0</v>
      </c>
      <c r="J48" s="125">
        <f t="shared" si="8"/>
        <v>0</v>
      </c>
      <c r="K48" s="124">
        <f t="shared" si="9"/>
        <v>0.73049171865909335</v>
      </c>
      <c r="L48" s="124">
        <f t="shared" si="10"/>
        <v>25.797114033333333</v>
      </c>
      <c r="M48" s="124">
        <f t="shared" si="11"/>
        <v>2.1501199401630933</v>
      </c>
      <c r="N48" s="124">
        <f t="shared" si="12"/>
        <v>75.930894033333331</v>
      </c>
      <c r="O48" s="124">
        <f t="shared" si="13"/>
        <v>42.632438335484636</v>
      </c>
      <c r="P48" s="124">
        <f t="shared" si="14"/>
        <v>1505.55282855</v>
      </c>
      <c r="Q48" s="124">
        <f t="shared" si="15"/>
        <v>0.58419999999999994</v>
      </c>
      <c r="U48" s="122" t="s">
        <v>86</v>
      </c>
      <c r="V48" s="122"/>
      <c r="W48" s="142">
        <f>(W42*X42)+(W43*X43)</f>
        <v>293.18</v>
      </c>
      <c r="AA48" s="122">
        <f t="shared" si="17"/>
        <v>1</v>
      </c>
      <c r="AB48" s="71">
        <f t="shared" si="18"/>
        <v>1</v>
      </c>
      <c r="AC48" s="127">
        <f t="shared" si="19"/>
        <v>0</v>
      </c>
      <c r="AD48" s="127">
        <f t="shared" si="20"/>
        <v>-3</v>
      </c>
      <c r="AF48" s="135">
        <v>0.17100000000000001</v>
      </c>
      <c r="AG48" s="134">
        <v>8</v>
      </c>
      <c r="AJ48" s="177"/>
    </row>
    <row r="49" spans="1:36" ht="13.5" thickBot="1" x14ac:dyDescent="0.25">
      <c r="A49" s="126">
        <f t="shared" si="16"/>
        <v>22</v>
      </c>
      <c r="B49" s="181">
        <f t="shared" si="0"/>
        <v>558.79999999999995</v>
      </c>
      <c r="C49" s="229">
        <f t="shared" si="1"/>
        <v>5.1253407999999993E-3</v>
      </c>
      <c r="D49" s="126">
        <f t="shared" si="2"/>
        <v>0.18099999999999999</v>
      </c>
      <c r="E49" s="229">
        <f t="shared" si="3"/>
        <v>0</v>
      </c>
      <c r="F49" s="126">
        <f t="shared" si="4"/>
        <v>0</v>
      </c>
      <c r="G49" s="124">
        <f t="shared" si="5"/>
        <v>1.502647415744</v>
      </c>
      <c r="H49" s="125">
        <f t="shared" si="6"/>
        <v>53.065579999999997</v>
      </c>
      <c r="I49" s="125">
        <f t="shared" si="7"/>
        <v>0</v>
      </c>
      <c r="J49" s="125">
        <f t="shared" si="8"/>
        <v>0</v>
      </c>
      <c r="K49" s="124">
        <f t="shared" si="9"/>
        <v>0.69728404096309338</v>
      </c>
      <c r="L49" s="124">
        <f t="shared" si="10"/>
        <v>24.624394033333335</v>
      </c>
      <c r="M49" s="124">
        <f t="shared" si="11"/>
        <v>2.1999314567070933</v>
      </c>
      <c r="N49" s="124">
        <f t="shared" si="12"/>
        <v>77.689974033333328</v>
      </c>
      <c r="O49" s="124">
        <f t="shared" si="13"/>
        <v>40.482318395321549</v>
      </c>
      <c r="P49" s="124">
        <f t="shared" si="14"/>
        <v>1429.6219345166667</v>
      </c>
      <c r="Q49" s="124">
        <f t="shared" si="15"/>
        <v>0.55879999999999996</v>
      </c>
      <c r="U49" s="71" t="s">
        <v>95</v>
      </c>
      <c r="W49" s="142">
        <f>M18*W45</f>
        <v>0</v>
      </c>
      <c r="AA49" s="122">
        <f t="shared" si="17"/>
        <v>2</v>
      </c>
      <c r="AB49" s="71">
        <f t="shared" si="18"/>
        <v>2</v>
      </c>
      <c r="AC49" s="127">
        <f t="shared" si="19"/>
        <v>-1</v>
      </c>
      <c r="AD49" s="127">
        <f t="shared" si="20"/>
        <v>-4</v>
      </c>
      <c r="AF49" s="136">
        <v>0.18099999999999999</v>
      </c>
      <c r="AG49" s="134">
        <v>9</v>
      </c>
      <c r="AH49" s="71" t="s">
        <v>188</v>
      </c>
      <c r="AJ49" s="223"/>
    </row>
    <row r="50" spans="1:36" x14ac:dyDescent="0.2">
      <c r="A50" s="126">
        <f t="shared" si="16"/>
        <v>21</v>
      </c>
      <c r="B50" s="181">
        <f t="shared" si="0"/>
        <v>533.4</v>
      </c>
      <c r="C50" s="229">
        <f t="shared" si="1"/>
        <v>5.4651424000000002E-3</v>
      </c>
      <c r="D50" s="126">
        <f t="shared" si="2"/>
        <v>0.193</v>
      </c>
      <c r="E50" s="229">
        <f t="shared" si="3"/>
        <v>3.1148479999999999E-3</v>
      </c>
      <c r="F50" s="126">
        <f t="shared" si="4"/>
        <v>0.11</v>
      </c>
      <c r="G50" s="124">
        <f t="shared" si="5"/>
        <v>1.6022704488320001</v>
      </c>
      <c r="H50" s="125">
        <f t="shared" si="6"/>
        <v>56.583740000000006</v>
      </c>
      <c r="I50" s="125">
        <f t="shared" si="7"/>
        <v>0</v>
      </c>
      <c r="J50" s="125">
        <f t="shared" si="8"/>
        <v>0</v>
      </c>
      <c r="K50" s="124">
        <f t="shared" si="9"/>
        <v>0.6574348277278933</v>
      </c>
      <c r="L50" s="124">
        <f t="shared" si="10"/>
        <v>23.217130033333333</v>
      </c>
      <c r="M50" s="124">
        <f t="shared" si="11"/>
        <v>2.2597052765598935</v>
      </c>
      <c r="N50" s="124">
        <f t="shared" si="12"/>
        <v>79.800870033333339</v>
      </c>
      <c r="O50" s="124">
        <f t="shared" si="13"/>
        <v>38.282386938614451</v>
      </c>
      <c r="P50" s="124">
        <f t="shared" si="14"/>
        <v>1351.9319604833333</v>
      </c>
      <c r="Q50" s="124">
        <f t="shared" si="15"/>
        <v>0.53339999999999999</v>
      </c>
      <c r="U50" s="122" t="s">
        <v>87</v>
      </c>
      <c r="W50" s="142">
        <f>W47*W46</f>
        <v>1225.8675000000001</v>
      </c>
      <c r="X50" s="122">
        <f>W50*0.092903</f>
        <v>113.8867683525</v>
      </c>
      <c r="AA50" s="122">
        <f t="shared" si="17"/>
        <v>3</v>
      </c>
      <c r="AB50" s="71">
        <f t="shared" si="18"/>
        <v>3</v>
      </c>
      <c r="AC50" s="127">
        <f t="shared" si="19"/>
        <v>-2</v>
      </c>
      <c r="AD50" s="127">
        <f t="shared" si="20"/>
        <v>-5</v>
      </c>
      <c r="AF50" s="135">
        <v>0.193</v>
      </c>
      <c r="AG50" s="134">
        <v>10</v>
      </c>
      <c r="AH50" s="141">
        <v>0.11</v>
      </c>
      <c r="AI50" s="140">
        <v>1</v>
      </c>
      <c r="AJ50" s="177"/>
    </row>
    <row r="51" spans="1:36" x14ac:dyDescent="0.2">
      <c r="A51" s="126">
        <f t="shared" si="16"/>
        <v>20</v>
      </c>
      <c r="B51" s="181">
        <f t="shared" si="0"/>
        <v>508</v>
      </c>
      <c r="C51" s="229">
        <f t="shared" si="1"/>
        <v>5.6067264000000004E-3</v>
      </c>
      <c r="D51" s="126">
        <f t="shared" si="2"/>
        <v>0.19800000000000001</v>
      </c>
      <c r="E51" s="229">
        <f t="shared" si="3"/>
        <v>2.5485119999999997E-3</v>
      </c>
      <c r="F51" s="126">
        <f t="shared" si="4"/>
        <v>0.09</v>
      </c>
      <c r="G51" s="124">
        <f t="shared" si="5"/>
        <v>1.643780045952</v>
      </c>
      <c r="H51" s="125">
        <f t="shared" si="6"/>
        <v>58.049640000000004</v>
      </c>
      <c r="I51" s="125">
        <f t="shared" si="7"/>
        <v>0</v>
      </c>
      <c r="J51" s="125">
        <f t="shared" si="8"/>
        <v>0</v>
      </c>
      <c r="K51" s="124">
        <f t="shared" si="9"/>
        <v>0.64083098887989332</v>
      </c>
      <c r="L51" s="124">
        <f t="shared" si="10"/>
        <v>22.630770033333334</v>
      </c>
      <c r="M51" s="124">
        <f t="shared" si="11"/>
        <v>2.2846110348318938</v>
      </c>
      <c r="N51" s="124">
        <f t="shared" si="12"/>
        <v>80.680410033333345</v>
      </c>
      <c r="O51" s="124">
        <f t="shared" si="13"/>
        <v>36.022681662054559</v>
      </c>
      <c r="P51" s="124">
        <f t="shared" si="14"/>
        <v>1272.1310904500001</v>
      </c>
      <c r="Q51" s="124">
        <f t="shared" si="15"/>
        <v>0.50800000000000001</v>
      </c>
      <c r="U51" s="127">
        <f>I16</f>
        <v>2</v>
      </c>
      <c r="V51" s="71" t="s">
        <v>88</v>
      </c>
      <c r="W51" s="139">
        <f>I17/I16</f>
        <v>23</v>
      </c>
      <c r="AA51" s="122">
        <f t="shared" si="17"/>
        <v>4</v>
      </c>
      <c r="AB51" s="71">
        <f t="shared" si="18"/>
        <v>4</v>
      </c>
      <c r="AC51" s="127">
        <f t="shared" si="19"/>
        <v>-3</v>
      </c>
      <c r="AD51" s="127">
        <f t="shared" si="20"/>
        <v>-6</v>
      </c>
      <c r="AF51" s="135">
        <v>0.19800000000000001</v>
      </c>
      <c r="AG51" s="134">
        <v>11</v>
      </c>
      <c r="AH51" s="133">
        <v>0.09</v>
      </c>
      <c r="AI51" s="132">
        <v>2</v>
      </c>
      <c r="AJ51" s="177"/>
    </row>
    <row r="52" spans="1:36" x14ac:dyDescent="0.2">
      <c r="A52" s="126">
        <f t="shared" si="16"/>
        <v>19</v>
      </c>
      <c r="B52" s="181">
        <f t="shared" si="0"/>
        <v>482.59999999999997</v>
      </c>
      <c r="C52" s="229">
        <f t="shared" si="1"/>
        <v>5.7199936000000007E-3</v>
      </c>
      <c r="D52" s="126">
        <f t="shared" si="2"/>
        <v>0.20200000000000001</v>
      </c>
      <c r="E52" s="229">
        <f t="shared" si="3"/>
        <v>2.4352447999999999E-3</v>
      </c>
      <c r="F52" s="126">
        <f t="shared" si="4"/>
        <v>8.5999999999999993E-2</v>
      </c>
      <c r="G52" s="124">
        <f t="shared" si="5"/>
        <v>1.676987723648</v>
      </c>
      <c r="H52" s="125">
        <f t="shared" si="6"/>
        <v>59.222360000000002</v>
      </c>
      <c r="I52" s="125">
        <f t="shared" si="7"/>
        <v>0</v>
      </c>
      <c r="J52" s="125">
        <f t="shared" si="8"/>
        <v>0</v>
      </c>
      <c r="K52" s="124">
        <f t="shared" si="9"/>
        <v>0.62754791780149333</v>
      </c>
      <c r="L52" s="124">
        <f t="shared" si="10"/>
        <v>22.161682033333335</v>
      </c>
      <c r="M52" s="124">
        <f t="shared" si="11"/>
        <v>2.3045356414494935</v>
      </c>
      <c r="N52" s="124">
        <f t="shared" si="12"/>
        <v>81.384042033333344</v>
      </c>
      <c r="O52" s="124">
        <f t="shared" si="13"/>
        <v>33.738070627222669</v>
      </c>
      <c r="P52" s="124">
        <f t="shared" si="14"/>
        <v>1191.4506804166667</v>
      </c>
      <c r="Q52" s="124">
        <f t="shared" si="15"/>
        <v>0.48259999999999997</v>
      </c>
      <c r="U52" s="122"/>
      <c r="V52" s="122"/>
      <c r="AA52" s="122">
        <f t="shared" si="17"/>
        <v>5</v>
      </c>
      <c r="AB52" s="71">
        <f t="shared" si="18"/>
        <v>5</v>
      </c>
      <c r="AC52" s="127">
        <f t="shared" si="19"/>
        <v>-4</v>
      </c>
      <c r="AD52" s="127">
        <f t="shared" si="20"/>
        <v>-7</v>
      </c>
      <c r="AF52" s="135">
        <v>0.20200000000000001</v>
      </c>
      <c r="AG52" s="134">
        <v>12</v>
      </c>
      <c r="AH52" s="133">
        <v>8.5999999999999993E-2</v>
      </c>
      <c r="AI52" s="132">
        <v>3</v>
      </c>
      <c r="AJ52" s="177"/>
    </row>
    <row r="53" spans="1:36" x14ac:dyDescent="0.2">
      <c r="A53" s="126">
        <f t="shared" si="16"/>
        <v>18</v>
      </c>
      <c r="B53" s="181">
        <f t="shared" si="0"/>
        <v>457.2</v>
      </c>
      <c r="C53" s="229">
        <f t="shared" si="1"/>
        <v>5.8332607999999992E-3</v>
      </c>
      <c r="D53" s="126">
        <f t="shared" si="2"/>
        <v>0.20599999999999999</v>
      </c>
      <c r="E53" s="229">
        <f t="shared" si="3"/>
        <v>2.406928E-3</v>
      </c>
      <c r="F53" s="126">
        <f t="shared" si="4"/>
        <v>8.5000000000000006E-2</v>
      </c>
      <c r="G53" s="124">
        <f t="shared" si="5"/>
        <v>1.7101954013439999</v>
      </c>
      <c r="H53" s="125">
        <f t="shared" si="6"/>
        <v>60.39508</v>
      </c>
      <c r="I53" s="125">
        <f t="shared" si="7"/>
        <v>0</v>
      </c>
      <c r="J53" s="125">
        <f t="shared" si="8"/>
        <v>0</v>
      </c>
      <c r="K53" s="124">
        <f t="shared" si="9"/>
        <v>0.61426484672309345</v>
      </c>
      <c r="L53" s="124">
        <f t="shared" si="10"/>
        <v>21.692594033333336</v>
      </c>
      <c r="M53" s="124">
        <f t="shared" si="11"/>
        <v>2.3244602480670937</v>
      </c>
      <c r="N53" s="124">
        <f t="shared" si="12"/>
        <v>82.087674033333343</v>
      </c>
      <c r="O53" s="124">
        <f t="shared" si="13"/>
        <v>31.433534985773175</v>
      </c>
      <c r="P53" s="124">
        <f t="shared" si="14"/>
        <v>1110.0666383833334</v>
      </c>
      <c r="Q53" s="124">
        <f t="shared" si="15"/>
        <v>0.4572</v>
      </c>
      <c r="U53" s="122"/>
      <c r="V53" s="122"/>
      <c r="Y53" s="137" t="s">
        <v>149</v>
      </c>
      <c r="AA53" s="122">
        <f t="shared" si="17"/>
        <v>6</v>
      </c>
      <c r="AB53" s="71">
        <f t="shared" si="18"/>
        <v>6</v>
      </c>
      <c r="AC53" s="127">
        <f t="shared" si="19"/>
        <v>-5</v>
      </c>
      <c r="AD53" s="127">
        <f t="shared" si="20"/>
        <v>-8</v>
      </c>
      <c r="AF53" s="135">
        <v>0.20599999999999999</v>
      </c>
      <c r="AG53" s="134">
        <v>13</v>
      </c>
      <c r="AH53" s="133">
        <v>8.5000000000000006E-2</v>
      </c>
      <c r="AI53" s="132">
        <v>4</v>
      </c>
      <c r="AJ53" s="177"/>
    </row>
    <row r="54" spans="1:36" x14ac:dyDescent="0.2">
      <c r="A54" s="126">
        <f t="shared" si="16"/>
        <v>17</v>
      </c>
      <c r="B54" s="181">
        <f t="shared" si="0"/>
        <v>431.79999999999995</v>
      </c>
      <c r="C54" s="229">
        <f t="shared" si="1"/>
        <v>5.9182111999999997E-3</v>
      </c>
      <c r="D54" s="126">
        <f t="shared" si="2"/>
        <v>0.20899999999999999</v>
      </c>
      <c r="E54" s="229">
        <f t="shared" si="3"/>
        <v>2.3502944000000003E-3</v>
      </c>
      <c r="F54" s="126">
        <f t="shared" si="4"/>
        <v>8.3000000000000004E-2</v>
      </c>
      <c r="G54" s="124">
        <f t="shared" si="5"/>
        <v>1.735101159616</v>
      </c>
      <c r="H54" s="125">
        <f t="shared" si="6"/>
        <v>61.274619999999999</v>
      </c>
      <c r="I54" s="125">
        <f t="shared" si="7"/>
        <v>0</v>
      </c>
      <c r="J54" s="125">
        <f t="shared" si="8"/>
        <v>0</v>
      </c>
      <c r="K54" s="124">
        <f t="shared" si="9"/>
        <v>0.60430254341429346</v>
      </c>
      <c r="L54" s="124">
        <f t="shared" si="10"/>
        <v>21.340778033333336</v>
      </c>
      <c r="M54" s="124">
        <f t="shared" si="11"/>
        <v>2.3394037030302934</v>
      </c>
      <c r="N54" s="124">
        <f t="shared" si="12"/>
        <v>82.615398033333335</v>
      </c>
      <c r="O54" s="124">
        <f t="shared" si="13"/>
        <v>29.109074737706081</v>
      </c>
      <c r="P54" s="124">
        <f t="shared" si="14"/>
        <v>1027.9789643500001</v>
      </c>
      <c r="Q54" s="124">
        <f t="shared" si="15"/>
        <v>0.43179999999999996</v>
      </c>
      <c r="Y54" s="138">
        <f>AC30+20.5+AD30</f>
        <v>41.5</v>
      </c>
      <c r="AA54" s="122">
        <f t="shared" si="17"/>
        <v>7</v>
      </c>
      <c r="AB54" s="71">
        <f t="shared" si="18"/>
        <v>7</v>
      </c>
      <c r="AC54" s="127">
        <f t="shared" si="19"/>
        <v>-6</v>
      </c>
      <c r="AD54" s="127">
        <f t="shared" si="20"/>
        <v>-9</v>
      </c>
      <c r="AF54" s="135">
        <v>0.20899999999999999</v>
      </c>
      <c r="AG54" s="134">
        <v>14</v>
      </c>
      <c r="AH54" s="133">
        <v>8.3000000000000004E-2</v>
      </c>
      <c r="AI54" s="132">
        <v>5</v>
      </c>
      <c r="AJ54" s="177"/>
    </row>
    <row r="55" spans="1:36" x14ac:dyDescent="0.2">
      <c r="A55" s="126">
        <f t="shared" si="16"/>
        <v>16</v>
      </c>
      <c r="B55" s="181">
        <f t="shared" si="0"/>
        <v>406.4</v>
      </c>
      <c r="C55" s="229">
        <f t="shared" si="1"/>
        <v>6.1164287999999995E-3</v>
      </c>
      <c r="D55" s="126">
        <f t="shared" si="2"/>
        <v>0.216</v>
      </c>
      <c r="E55" s="229">
        <f t="shared" si="3"/>
        <v>2.2370272E-3</v>
      </c>
      <c r="F55" s="126">
        <f t="shared" si="4"/>
        <v>7.9000000000000001E-2</v>
      </c>
      <c r="G55" s="124">
        <f t="shared" si="5"/>
        <v>1.793214595584</v>
      </c>
      <c r="H55" s="125">
        <f t="shared" si="6"/>
        <v>63.326880000000003</v>
      </c>
      <c r="I55" s="125">
        <f t="shared" si="7"/>
        <v>0</v>
      </c>
      <c r="J55" s="125">
        <f t="shared" si="8"/>
        <v>0</v>
      </c>
      <c r="K55" s="124">
        <f t="shared" si="9"/>
        <v>0.58105716902709337</v>
      </c>
      <c r="L55" s="124">
        <f t="shared" si="10"/>
        <v>20.519874033333334</v>
      </c>
      <c r="M55" s="124">
        <f t="shared" si="11"/>
        <v>2.3742717646110933</v>
      </c>
      <c r="N55" s="124">
        <f t="shared" si="12"/>
        <v>83.84675403333334</v>
      </c>
      <c r="O55" s="124">
        <f t="shared" si="13"/>
        <v>26.769671034675792</v>
      </c>
      <c r="P55" s="124">
        <f t="shared" si="14"/>
        <v>945.36356631666683</v>
      </c>
      <c r="Q55" s="124">
        <f t="shared" si="15"/>
        <v>0.40639999999999998</v>
      </c>
      <c r="X55" s="137" t="s">
        <v>16</v>
      </c>
      <c r="AA55" s="122">
        <f t="shared" si="17"/>
        <v>8</v>
      </c>
      <c r="AB55" s="71">
        <f t="shared" si="18"/>
        <v>8</v>
      </c>
      <c r="AC55" s="127">
        <f t="shared" si="19"/>
        <v>-7</v>
      </c>
      <c r="AD55" s="127">
        <f t="shared" si="20"/>
        <v>-10</v>
      </c>
      <c r="AF55" s="135">
        <v>0.216</v>
      </c>
      <c r="AG55" s="134">
        <v>15</v>
      </c>
      <c r="AH55" s="133">
        <v>7.9000000000000001E-2</v>
      </c>
      <c r="AI55" s="132">
        <v>6</v>
      </c>
      <c r="AJ55" s="177"/>
    </row>
    <row r="56" spans="1:36" x14ac:dyDescent="0.2">
      <c r="A56" s="126">
        <f t="shared" si="16"/>
        <v>15</v>
      </c>
      <c r="B56" s="181">
        <f t="shared" si="0"/>
        <v>381</v>
      </c>
      <c r="C56" s="229">
        <f t="shared" si="1"/>
        <v>6.2296959999999998E-3</v>
      </c>
      <c r="D56" s="126">
        <f t="shared" si="2"/>
        <v>0.22</v>
      </c>
      <c r="E56" s="229">
        <f t="shared" si="3"/>
        <v>2.0954431999999999E-3</v>
      </c>
      <c r="F56" s="126">
        <f t="shared" si="4"/>
        <v>7.3999999999999996E-2</v>
      </c>
      <c r="G56" s="124">
        <f t="shared" si="5"/>
        <v>1.82642227328</v>
      </c>
      <c r="H56" s="125">
        <f t="shared" si="6"/>
        <v>64.499600000000001</v>
      </c>
      <c r="I56" s="125">
        <f t="shared" si="7"/>
        <v>0</v>
      </c>
      <c r="J56" s="125">
        <f t="shared" si="8"/>
        <v>0</v>
      </c>
      <c r="K56" s="124">
        <f t="shared" si="9"/>
        <v>0.56777409794869338</v>
      </c>
      <c r="L56" s="124">
        <f t="shared" si="10"/>
        <v>20.050786033333335</v>
      </c>
      <c r="M56" s="124">
        <f t="shared" si="11"/>
        <v>2.3941963712286936</v>
      </c>
      <c r="N56" s="124">
        <f t="shared" si="12"/>
        <v>84.550386033333339</v>
      </c>
      <c r="O56" s="124">
        <f t="shared" si="13"/>
        <v>24.395399270064697</v>
      </c>
      <c r="P56" s="124">
        <f t="shared" si="14"/>
        <v>861.51681228333348</v>
      </c>
      <c r="Q56" s="124">
        <f t="shared" si="15"/>
        <v>0.38100000000000001</v>
      </c>
      <c r="U56" s="122"/>
      <c r="X56" s="137">
        <f>I19/100</f>
        <v>0.4</v>
      </c>
      <c r="Y56" s="71" t="s">
        <v>150</v>
      </c>
      <c r="AA56" s="122">
        <f t="shared" si="17"/>
        <v>9</v>
      </c>
      <c r="AB56" s="71">
        <f t="shared" si="18"/>
        <v>9</v>
      </c>
      <c r="AC56" s="127">
        <f t="shared" si="19"/>
        <v>-8</v>
      </c>
      <c r="AD56" s="127">
        <f t="shared" si="20"/>
        <v>-11</v>
      </c>
      <c r="AF56" s="135">
        <v>0.22</v>
      </c>
      <c r="AG56" s="134">
        <v>16</v>
      </c>
      <c r="AH56" s="133">
        <v>7.3999999999999996E-2</v>
      </c>
      <c r="AI56" s="132">
        <v>7</v>
      </c>
      <c r="AJ56" s="177"/>
    </row>
    <row r="57" spans="1:36" x14ac:dyDescent="0.2">
      <c r="A57" s="126">
        <f t="shared" si="16"/>
        <v>14</v>
      </c>
      <c r="B57" s="181">
        <f t="shared" si="0"/>
        <v>355.59999999999997</v>
      </c>
      <c r="C57" s="229">
        <f t="shared" si="1"/>
        <v>6.2580127999999997E-3</v>
      </c>
      <c r="D57" s="126">
        <f t="shared" si="2"/>
        <v>0.221</v>
      </c>
      <c r="E57" s="229">
        <f t="shared" si="3"/>
        <v>2.0104927999999998E-3</v>
      </c>
      <c r="F57" s="126">
        <f t="shared" si="4"/>
        <v>7.0999999999999994E-2</v>
      </c>
      <c r="G57" s="124">
        <f t="shared" si="5"/>
        <v>1.8347241927040001</v>
      </c>
      <c r="H57" s="125">
        <f t="shared" si="6"/>
        <v>64.792780000000008</v>
      </c>
      <c r="I57" s="125">
        <f t="shared" si="7"/>
        <v>0</v>
      </c>
      <c r="J57" s="125">
        <f t="shared" si="8"/>
        <v>0</v>
      </c>
      <c r="K57" s="124">
        <f t="shared" si="9"/>
        <v>0.56445333017909327</v>
      </c>
      <c r="L57" s="124">
        <f t="shared" si="10"/>
        <v>19.933514033333331</v>
      </c>
      <c r="M57" s="124">
        <f t="shared" si="11"/>
        <v>2.3991775228830936</v>
      </c>
      <c r="N57" s="124">
        <f t="shared" si="12"/>
        <v>84.726294033333346</v>
      </c>
      <c r="O57" s="124">
        <f t="shared" si="13"/>
        <v>22.001202898836006</v>
      </c>
      <c r="P57" s="124">
        <f t="shared" si="14"/>
        <v>776.96642625000015</v>
      </c>
      <c r="Q57" s="124">
        <f t="shared" si="15"/>
        <v>0.35559999999999997</v>
      </c>
      <c r="U57" s="122"/>
      <c r="Y57" s="71">
        <v>3.25</v>
      </c>
      <c r="AA57" s="122">
        <f t="shared" si="17"/>
        <v>10</v>
      </c>
      <c r="AB57" s="71">
        <f t="shared" si="18"/>
        <v>10</v>
      </c>
      <c r="AC57" s="127">
        <f t="shared" si="19"/>
        <v>-9</v>
      </c>
      <c r="AD57" s="127">
        <f t="shared" si="20"/>
        <v>-12</v>
      </c>
      <c r="AF57" s="135">
        <v>0.221</v>
      </c>
      <c r="AG57" s="134">
        <v>17</v>
      </c>
      <c r="AH57" s="133">
        <v>7.0999999999999994E-2</v>
      </c>
      <c r="AI57" s="132">
        <v>8</v>
      </c>
      <c r="AJ57" s="177"/>
    </row>
    <row r="58" spans="1:36" x14ac:dyDescent="0.2">
      <c r="A58" s="126">
        <f t="shared" si="16"/>
        <v>13</v>
      </c>
      <c r="B58" s="181">
        <f t="shared" si="0"/>
        <v>330.2</v>
      </c>
      <c r="C58" s="229">
        <f t="shared" si="1"/>
        <v>6.2863296000000004E-3</v>
      </c>
      <c r="D58" s="126">
        <f t="shared" si="2"/>
        <v>0.222</v>
      </c>
      <c r="E58" s="229">
        <f t="shared" si="3"/>
        <v>1.7556416E-3</v>
      </c>
      <c r="F58" s="126">
        <f t="shared" si="4"/>
        <v>6.2E-2</v>
      </c>
      <c r="G58" s="124">
        <f t="shared" si="5"/>
        <v>1.843026112128</v>
      </c>
      <c r="H58" s="125">
        <f t="shared" si="6"/>
        <v>65.08596</v>
      </c>
      <c r="I58" s="125">
        <f t="shared" si="7"/>
        <v>0</v>
      </c>
      <c r="J58" s="125">
        <f t="shared" si="8"/>
        <v>0</v>
      </c>
      <c r="K58" s="124">
        <f t="shared" si="9"/>
        <v>0.56113256240949339</v>
      </c>
      <c r="L58" s="124">
        <f t="shared" si="10"/>
        <v>19.816242033333335</v>
      </c>
      <c r="M58" s="124">
        <f t="shared" si="11"/>
        <v>2.4041586745374937</v>
      </c>
      <c r="N58" s="124">
        <f t="shared" si="12"/>
        <v>84.902202033333339</v>
      </c>
      <c r="O58" s="124">
        <f t="shared" si="13"/>
        <v>19.602025375952909</v>
      </c>
      <c r="P58" s="124">
        <f t="shared" si="14"/>
        <v>692.24013221666678</v>
      </c>
      <c r="Q58" s="124">
        <f t="shared" si="15"/>
        <v>0.33019999999999999</v>
      </c>
      <c r="U58" s="122"/>
      <c r="AA58" s="122">
        <f t="shared" si="17"/>
        <v>11</v>
      </c>
      <c r="AB58" s="71">
        <f t="shared" si="18"/>
        <v>11</v>
      </c>
      <c r="AC58" s="127">
        <f t="shared" si="19"/>
        <v>-10</v>
      </c>
      <c r="AD58" s="127">
        <f t="shared" si="20"/>
        <v>-13</v>
      </c>
      <c r="AF58" s="136">
        <v>0.222</v>
      </c>
      <c r="AG58" s="134">
        <v>18</v>
      </c>
      <c r="AH58" s="133">
        <v>6.2E-2</v>
      </c>
      <c r="AI58" s="132">
        <v>9</v>
      </c>
      <c r="AJ58" s="223"/>
    </row>
    <row r="59" spans="1:36" x14ac:dyDescent="0.2">
      <c r="A59" s="126">
        <f t="shared" si="16"/>
        <v>12</v>
      </c>
      <c r="B59" s="181">
        <f t="shared" si="0"/>
        <v>304.79999999999995</v>
      </c>
      <c r="C59" s="229">
        <f t="shared" si="1"/>
        <v>6.2863296000000004E-3</v>
      </c>
      <c r="D59" s="126">
        <f t="shared" si="2"/>
        <v>0.222</v>
      </c>
      <c r="E59" s="229">
        <f t="shared" si="3"/>
        <v>1.3025727999999999E-3</v>
      </c>
      <c r="F59" s="126">
        <f t="shared" si="4"/>
        <v>4.5999999999999999E-2</v>
      </c>
      <c r="G59" s="124">
        <f t="shared" si="5"/>
        <v>1.843026112128</v>
      </c>
      <c r="H59" s="125">
        <f t="shared" si="6"/>
        <v>65.08596</v>
      </c>
      <c r="I59" s="125">
        <f t="shared" si="7"/>
        <v>0</v>
      </c>
      <c r="J59" s="125">
        <f t="shared" si="8"/>
        <v>0</v>
      </c>
      <c r="K59" s="124">
        <f t="shared" si="9"/>
        <v>0.56113256240949339</v>
      </c>
      <c r="L59" s="124">
        <f t="shared" si="10"/>
        <v>19.816242033333335</v>
      </c>
      <c r="M59" s="124">
        <f t="shared" si="11"/>
        <v>2.4041586745374937</v>
      </c>
      <c r="N59" s="124">
        <f t="shared" si="12"/>
        <v>84.902202033333339</v>
      </c>
      <c r="O59" s="124">
        <f t="shared" si="13"/>
        <v>17.197866701415418</v>
      </c>
      <c r="P59" s="124">
        <f t="shared" si="14"/>
        <v>607.33793018333347</v>
      </c>
      <c r="Q59" s="124">
        <f t="shared" si="15"/>
        <v>0.30479999999999996</v>
      </c>
      <c r="U59" s="122"/>
      <c r="AA59" s="122">
        <f t="shared" si="17"/>
        <v>12</v>
      </c>
      <c r="AB59" s="71">
        <f t="shared" si="18"/>
        <v>12</v>
      </c>
      <c r="AC59" s="127">
        <f t="shared" si="19"/>
        <v>-11</v>
      </c>
      <c r="AD59" s="127">
        <f t="shared" si="20"/>
        <v>-14</v>
      </c>
      <c r="AF59" s="135">
        <v>0.222</v>
      </c>
      <c r="AG59" s="134">
        <v>19</v>
      </c>
      <c r="AH59" s="133">
        <v>4.5999999999999999E-2</v>
      </c>
      <c r="AI59" s="132">
        <v>10</v>
      </c>
      <c r="AJ59" s="177"/>
    </row>
    <row r="60" spans="1:36" x14ac:dyDescent="0.2">
      <c r="A60" s="126">
        <f t="shared" si="16"/>
        <v>11</v>
      </c>
      <c r="B60" s="181">
        <f t="shared" si="0"/>
        <v>279.39999999999998</v>
      </c>
      <c r="C60" s="229">
        <f t="shared" si="1"/>
        <v>6.5978144000000006E-3</v>
      </c>
      <c r="D60" s="126">
        <f t="shared" si="2"/>
        <v>0.23300000000000001</v>
      </c>
      <c r="E60" s="229">
        <f t="shared" si="3"/>
        <v>5.6633599999999997E-4</v>
      </c>
      <c r="F60" s="126">
        <f t="shared" si="4"/>
        <v>0.02</v>
      </c>
      <c r="G60" s="124">
        <f t="shared" si="5"/>
        <v>1.934347225792</v>
      </c>
      <c r="H60" s="125">
        <f t="shared" si="6"/>
        <v>68.310940000000002</v>
      </c>
      <c r="I60" s="125">
        <f t="shared" si="7"/>
        <v>0</v>
      </c>
      <c r="J60" s="125">
        <f t="shared" si="8"/>
        <v>0</v>
      </c>
      <c r="K60" s="124">
        <f t="shared" si="9"/>
        <v>0.52460411694389331</v>
      </c>
      <c r="L60" s="124">
        <f t="shared" si="10"/>
        <v>18.526250033333334</v>
      </c>
      <c r="M60" s="124">
        <f t="shared" si="11"/>
        <v>2.4589513427358938</v>
      </c>
      <c r="N60" s="124">
        <f t="shared" si="12"/>
        <v>86.837190033333343</v>
      </c>
      <c r="O60" s="124">
        <f t="shared" si="13"/>
        <v>14.793708026877924</v>
      </c>
      <c r="P60" s="124">
        <f t="shared" si="14"/>
        <v>522.43572815000016</v>
      </c>
      <c r="Q60" s="124">
        <f t="shared" si="15"/>
        <v>0.27939999999999998</v>
      </c>
      <c r="U60" s="122"/>
      <c r="AA60" s="122">
        <f t="shared" si="17"/>
        <v>13</v>
      </c>
      <c r="AB60" s="71">
        <f t="shared" si="18"/>
        <v>13</v>
      </c>
      <c r="AC60" s="127">
        <f t="shared" si="19"/>
        <v>-12</v>
      </c>
      <c r="AD60" s="127">
        <f t="shared" si="20"/>
        <v>-15</v>
      </c>
      <c r="AF60" s="135">
        <v>0.23300000000000001</v>
      </c>
      <c r="AG60" s="134">
        <v>20</v>
      </c>
      <c r="AH60" s="133">
        <v>0.02</v>
      </c>
      <c r="AI60" s="132">
        <v>11</v>
      </c>
      <c r="AJ60" s="177"/>
    </row>
    <row r="61" spans="1:36" ht="13.5" thickBot="1" x14ac:dyDescent="0.25">
      <c r="A61" s="126">
        <f t="shared" si="16"/>
        <v>10</v>
      </c>
      <c r="B61" s="181">
        <f t="shared" si="0"/>
        <v>254</v>
      </c>
      <c r="C61" s="229">
        <f t="shared" si="1"/>
        <v>2.8316800000000002E-6</v>
      </c>
      <c r="D61" s="126">
        <f t="shared" si="2"/>
        <v>1E-4</v>
      </c>
      <c r="E61" s="229">
        <f t="shared" si="3"/>
        <v>3.6811839999999999E-4</v>
      </c>
      <c r="F61" s="126">
        <f t="shared" si="4"/>
        <v>1.2999999999999999E-2</v>
      </c>
      <c r="G61" s="124">
        <f t="shared" si="5"/>
        <v>8.3019194240000014E-4</v>
      </c>
      <c r="H61" s="125">
        <f t="shared" si="6"/>
        <v>2.9318000000000004E-2</v>
      </c>
      <c r="I61" s="125">
        <f t="shared" si="7"/>
        <v>0</v>
      </c>
      <c r="J61" s="125">
        <f t="shared" si="8"/>
        <v>0</v>
      </c>
      <c r="K61" s="124">
        <f t="shared" si="9"/>
        <v>0.64883942685338669</v>
      </c>
      <c r="L61" s="124">
        <f t="shared" si="10"/>
        <v>22.913585816666668</v>
      </c>
      <c r="M61" s="124">
        <f t="shared" si="11"/>
        <v>0.64966961879578666</v>
      </c>
      <c r="N61" s="124">
        <f t="shared" si="12"/>
        <v>22.942903816666668</v>
      </c>
      <c r="O61" s="124">
        <f t="shared" si="13"/>
        <v>12.334756684142029</v>
      </c>
      <c r="P61" s="124">
        <f t="shared" si="14"/>
        <v>435.59853811666676</v>
      </c>
      <c r="Q61" s="124">
        <f t="shared" si="15"/>
        <v>0.254</v>
      </c>
      <c r="AA61" s="122">
        <f t="shared" si="17"/>
        <v>14</v>
      </c>
      <c r="AB61" s="71">
        <f t="shared" si="18"/>
        <v>14</v>
      </c>
      <c r="AC61" s="127">
        <f t="shared" si="19"/>
        <v>-13</v>
      </c>
      <c r="AD61" s="127">
        <f t="shared" si="20"/>
        <v>-16</v>
      </c>
      <c r="AF61" s="193">
        <v>1E-4</v>
      </c>
      <c r="AG61" s="130">
        <v>20.5</v>
      </c>
      <c r="AH61" s="129">
        <v>1.2999999999999999E-2</v>
      </c>
      <c r="AI61" s="128">
        <v>12</v>
      </c>
      <c r="AJ61" s="177"/>
    </row>
    <row r="62" spans="1:36" x14ac:dyDescent="0.2">
      <c r="A62" s="126">
        <f t="shared" si="16"/>
        <v>9</v>
      </c>
      <c r="B62" s="181">
        <f t="shared" si="0"/>
        <v>228.6</v>
      </c>
      <c r="C62" s="229">
        <f t="shared" si="1"/>
        <v>0</v>
      </c>
      <c r="D62" s="126">
        <f t="shared" si="2"/>
        <v>0</v>
      </c>
      <c r="E62" s="229">
        <f t="shared" si="3"/>
        <v>0</v>
      </c>
      <c r="F62" s="126">
        <f t="shared" si="4"/>
        <v>0</v>
      </c>
      <c r="G62" s="124">
        <f t="shared" si="5"/>
        <v>0</v>
      </c>
      <c r="H62" s="125">
        <f t="shared" si="6"/>
        <v>0</v>
      </c>
      <c r="I62" s="125">
        <f t="shared" si="7"/>
        <v>0</v>
      </c>
      <c r="J62" s="125">
        <f t="shared" si="8"/>
        <v>0</v>
      </c>
      <c r="K62" s="124">
        <f t="shared" si="9"/>
        <v>1.2983430072606934</v>
      </c>
      <c r="L62" s="124">
        <f t="shared" si="10"/>
        <v>45.850626033333334</v>
      </c>
      <c r="M62" s="124">
        <f t="shared" si="11"/>
        <v>1.2983430072606934</v>
      </c>
      <c r="N62" s="124">
        <f t="shared" si="12"/>
        <v>45.850626033333334</v>
      </c>
      <c r="O62" s="124">
        <f t="shared" si="13"/>
        <v>11.685087065346242</v>
      </c>
      <c r="P62" s="124">
        <f t="shared" si="14"/>
        <v>412.65563430000009</v>
      </c>
      <c r="Q62" s="124">
        <f t="shared" si="15"/>
        <v>0.2286</v>
      </c>
      <c r="AA62" s="122">
        <f t="shared" si="17"/>
        <v>15</v>
      </c>
      <c r="AB62" s="71">
        <f t="shared" si="18"/>
        <v>15</v>
      </c>
      <c r="AC62" s="127">
        <f t="shared" si="19"/>
        <v>-14</v>
      </c>
      <c r="AD62" s="127">
        <f t="shared" si="20"/>
        <v>-17</v>
      </c>
      <c r="AF62" s="394"/>
    </row>
    <row r="63" spans="1:36" x14ac:dyDescent="0.2">
      <c r="A63" s="126">
        <f t="shared" si="16"/>
        <v>8</v>
      </c>
      <c r="B63" s="181">
        <f t="shared" si="0"/>
        <v>203.2</v>
      </c>
      <c r="C63" s="229">
        <f t="shared" si="1"/>
        <v>0</v>
      </c>
      <c r="D63" s="126">
        <f t="shared" si="2"/>
        <v>0</v>
      </c>
      <c r="E63" s="229">
        <f t="shared" si="3"/>
        <v>0</v>
      </c>
      <c r="F63" s="126">
        <f t="shared" si="4"/>
        <v>0</v>
      </c>
      <c r="G63" s="124">
        <f t="shared" si="5"/>
        <v>0</v>
      </c>
      <c r="H63" s="125">
        <f t="shared" si="6"/>
        <v>0</v>
      </c>
      <c r="I63" s="125">
        <f t="shared" si="7"/>
        <v>0</v>
      </c>
      <c r="J63" s="125">
        <f t="shared" si="8"/>
        <v>0</v>
      </c>
      <c r="K63" s="124">
        <f t="shared" si="9"/>
        <v>1.2983430072606934</v>
      </c>
      <c r="L63" s="124">
        <f t="shared" si="10"/>
        <v>45.850626033333334</v>
      </c>
      <c r="M63" s="124">
        <f t="shared" si="11"/>
        <v>1.2983430072606934</v>
      </c>
      <c r="N63" s="124">
        <f t="shared" si="12"/>
        <v>45.850626033333334</v>
      </c>
      <c r="O63" s="124">
        <f t="shared" si="13"/>
        <v>10.386744058085549</v>
      </c>
      <c r="P63" s="124">
        <f t="shared" si="14"/>
        <v>366.80500826666673</v>
      </c>
      <c r="Q63" s="124">
        <f t="shared" si="15"/>
        <v>0.20319999999999999</v>
      </c>
      <c r="AA63" s="122">
        <f t="shared" si="17"/>
        <v>16</v>
      </c>
      <c r="AB63" s="71">
        <f t="shared" si="18"/>
        <v>16</v>
      </c>
      <c r="AC63" s="127">
        <f t="shared" si="19"/>
        <v>-15</v>
      </c>
      <c r="AD63" s="127">
        <f t="shared" si="20"/>
        <v>-18</v>
      </c>
    </row>
    <row r="64" spans="1:36" x14ac:dyDescent="0.2">
      <c r="A64" s="126">
        <f t="shared" si="16"/>
        <v>7</v>
      </c>
      <c r="B64" s="181">
        <f t="shared" si="0"/>
        <v>177.79999999999998</v>
      </c>
      <c r="C64" s="229">
        <f t="shared" si="1"/>
        <v>0</v>
      </c>
      <c r="D64" s="126">
        <f t="shared" si="2"/>
        <v>0</v>
      </c>
      <c r="E64" s="229">
        <f t="shared" si="3"/>
        <v>0</v>
      </c>
      <c r="F64" s="126">
        <f t="shared" si="4"/>
        <v>0</v>
      </c>
      <c r="G64" s="124">
        <f t="shared" si="5"/>
        <v>0</v>
      </c>
      <c r="H64" s="125">
        <f t="shared" si="6"/>
        <v>0</v>
      </c>
      <c r="I64" s="125">
        <f t="shared" si="7"/>
        <v>0</v>
      </c>
      <c r="J64" s="125">
        <f t="shared" si="8"/>
        <v>0</v>
      </c>
      <c r="K64" s="124">
        <f t="shared" si="9"/>
        <v>1.2983430072606934</v>
      </c>
      <c r="L64" s="124">
        <f t="shared" si="10"/>
        <v>45.850626033333334</v>
      </c>
      <c r="M64" s="124">
        <f t="shared" si="11"/>
        <v>1.2983430072606934</v>
      </c>
      <c r="N64" s="124">
        <f t="shared" si="12"/>
        <v>45.850626033333334</v>
      </c>
      <c r="O64" s="124">
        <f t="shared" si="13"/>
        <v>9.0884010508248547</v>
      </c>
      <c r="P64" s="124">
        <f t="shared" si="14"/>
        <v>320.95438223333338</v>
      </c>
      <c r="Q64" s="124">
        <f t="shared" si="15"/>
        <v>0.17779999999999999</v>
      </c>
      <c r="AA64" s="122">
        <f t="shared" si="17"/>
        <v>17</v>
      </c>
      <c r="AB64" s="71">
        <f t="shared" si="18"/>
        <v>17</v>
      </c>
      <c r="AC64" s="127">
        <f t="shared" si="19"/>
        <v>-16</v>
      </c>
      <c r="AD64" s="127">
        <f t="shared" si="20"/>
        <v>-19</v>
      </c>
    </row>
    <row r="65" spans="1:30" x14ac:dyDescent="0.2">
      <c r="A65" s="126">
        <f t="shared" si="16"/>
        <v>6</v>
      </c>
      <c r="B65" s="181">
        <f t="shared" si="0"/>
        <v>152.39999999999998</v>
      </c>
      <c r="C65" s="229">
        <f t="shared" si="1"/>
        <v>0</v>
      </c>
      <c r="D65" s="126">
        <f t="shared" si="2"/>
        <v>0</v>
      </c>
      <c r="E65" s="229">
        <f t="shared" si="3"/>
        <v>0</v>
      </c>
      <c r="F65" s="126">
        <f t="shared" si="4"/>
        <v>0</v>
      </c>
      <c r="G65" s="124">
        <f t="shared" si="5"/>
        <v>0</v>
      </c>
      <c r="H65" s="125">
        <f t="shared" si="6"/>
        <v>0</v>
      </c>
      <c r="I65" s="125">
        <f t="shared" si="7"/>
        <v>0</v>
      </c>
      <c r="J65" s="125">
        <f t="shared" si="8"/>
        <v>0</v>
      </c>
      <c r="K65" s="124">
        <f t="shared" si="9"/>
        <v>1.2983430072606934</v>
      </c>
      <c r="L65" s="124">
        <f t="shared" si="10"/>
        <v>45.850626033333334</v>
      </c>
      <c r="M65" s="124">
        <f t="shared" si="11"/>
        <v>1.2983430072606934</v>
      </c>
      <c r="N65" s="124">
        <f t="shared" si="12"/>
        <v>45.850626033333334</v>
      </c>
      <c r="O65" s="124">
        <f t="shared" si="13"/>
        <v>7.7900580435641604</v>
      </c>
      <c r="P65" s="124">
        <f t="shared" si="14"/>
        <v>275.10375620000002</v>
      </c>
      <c r="Q65" s="124">
        <f t="shared" si="15"/>
        <v>0.15239999999999998</v>
      </c>
      <c r="AA65" s="122">
        <f t="shared" si="17"/>
        <v>18</v>
      </c>
      <c r="AB65" s="71">
        <f t="shared" si="18"/>
        <v>18</v>
      </c>
      <c r="AC65" s="127">
        <f t="shared" si="19"/>
        <v>-17</v>
      </c>
      <c r="AD65" s="127">
        <f t="shared" si="20"/>
        <v>-20</v>
      </c>
    </row>
    <row r="66" spans="1:30" x14ac:dyDescent="0.2">
      <c r="A66" s="126">
        <f t="shared" si="16"/>
        <v>5</v>
      </c>
      <c r="B66" s="181">
        <f t="shared" si="0"/>
        <v>127</v>
      </c>
      <c r="C66" s="229">
        <f t="shared" si="1"/>
        <v>0</v>
      </c>
      <c r="D66" s="126">
        <f t="shared" si="2"/>
        <v>0</v>
      </c>
      <c r="E66" s="229">
        <f t="shared" si="3"/>
        <v>0</v>
      </c>
      <c r="F66" s="126">
        <f t="shared" si="4"/>
        <v>0</v>
      </c>
      <c r="G66" s="124">
        <f t="shared" si="5"/>
        <v>0</v>
      </c>
      <c r="H66" s="125">
        <f t="shared" si="6"/>
        <v>0</v>
      </c>
      <c r="I66" s="125">
        <f t="shared" si="7"/>
        <v>0</v>
      </c>
      <c r="J66" s="125">
        <f t="shared" si="8"/>
        <v>0</v>
      </c>
      <c r="K66" s="124">
        <f t="shared" si="9"/>
        <v>1.2983430072606934</v>
      </c>
      <c r="L66" s="124">
        <f t="shared" si="10"/>
        <v>45.850626033333334</v>
      </c>
      <c r="M66" s="124">
        <f t="shared" si="11"/>
        <v>1.2983430072606934</v>
      </c>
      <c r="N66" s="124">
        <f t="shared" si="12"/>
        <v>45.850626033333334</v>
      </c>
      <c r="O66" s="124">
        <f t="shared" si="13"/>
        <v>6.4917150363034661</v>
      </c>
      <c r="P66" s="124">
        <f t="shared" si="14"/>
        <v>229.25313016666666</v>
      </c>
      <c r="Q66" s="124">
        <f t="shared" si="15"/>
        <v>0.127</v>
      </c>
      <c r="AA66" s="122">
        <f t="shared" si="17"/>
        <v>19</v>
      </c>
      <c r="AB66" s="71">
        <f t="shared" si="18"/>
        <v>19</v>
      </c>
      <c r="AC66" s="127">
        <f t="shared" si="19"/>
        <v>-18</v>
      </c>
      <c r="AD66" s="127">
        <f t="shared" si="20"/>
        <v>-21</v>
      </c>
    </row>
    <row r="67" spans="1:30" x14ac:dyDescent="0.2">
      <c r="A67" s="126">
        <f t="shared" si="16"/>
        <v>4</v>
      </c>
      <c r="B67" s="181">
        <f t="shared" si="0"/>
        <v>101.6</v>
      </c>
      <c r="C67" s="229">
        <f t="shared" si="1"/>
        <v>0</v>
      </c>
      <c r="D67" s="126">
        <f t="shared" si="2"/>
        <v>0</v>
      </c>
      <c r="E67" s="229">
        <f t="shared" si="3"/>
        <v>0</v>
      </c>
      <c r="F67" s="126">
        <f t="shared" si="4"/>
        <v>0</v>
      </c>
      <c r="G67" s="124">
        <f t="shared" si="5"/>
        <v>0</v>
      </c>
      <c r="H67" s="125">
        <f t="shared" si="6"/>
        <v>0</v>
      </c>
      <c r="I67" s="125">
        <f t="shared" si="7"/>
        <v>0</v>
      </c>
      <c r="J67" s="125">
        <f t="shared" si="8"/>
        <v>0</v>
      </c>
      <c r="K67" s="124">
        <f t="shared" si="9"/>
        <v>1.2983430072606934</v>
      </c>
      <c r="L67" s="124">
        <f t="shared" si="10"/>
        <v>45.850626033333334</v>
      </c>
      <c r="M67" s="124">
        <f t="shared" si="11"/>
        <v>1.2983430072606934</v>
      </c>
      <c r="N67" s="124">
        <f t="shared" si="12"/>
        <v>45.850626033333334</v>
      </c>
      <c r="O67" s="124">
        <f t="shared" si="13"/>
        <v>5.1933720290427736</v>
      </c>
      <c r="P67" s="124">
        <f t="shared" si="14"/>
        <v>183.40250413333334</v>
      </c>
      <c r="Q67" s="124">
        <f t="shared" si="15"/>
        <v>0.1016</v>
      </c>
      <c r="AA67" s="122">
        <f t="shared" si="17"/>
        <v>20</v>
      </c>
      <c r="AB67" s="71">
        <f t="shared" si="18"/>
        <v>20</v>
      </c>
      <c r="AC67" s="127">
        <f t="shared" si="19"/>
        <v>-19</v>
      </c>
      <c r="AD67" s="127">
        <f t="shared" si="20"/>
        <v>-22</v>
      </c>
    </row>
    <row r="68" spans="1:30" x14ac:dyDescent="0.2">
      <c r="A68" s="126">
        <f t="shared" si="16"/>
        <v>3</v>
      </c>
      <c r="B68" s="181">
        <f t="shared" si="0"/>
        <v>76.199999999999989</v>
      </c>
      <c r="C68" s="229">
        <f t="shared" si="1"/>
        <v>0</v>
      </c>
      <c r="D68" s="126">
        <f t="shared" si="2"/>
        <v>0</v>
      </c>
      <c r="E68" s="229">
        <f t="shared" si="3"/>
        <v>0</v>
      </c>
      <c r="F68" s="126">
        <f t="shared" si="4"/>
        <v>0</v>
      </c>
      <c r="G68" s="124">
        <f t="shared" si="5"/>
        <v>0</v>
      </c>
      <c r="H68" s="125">
        <f t="shared" si="6"/>
        <v>0</v>
      </c>
      <c r="I68" s="125">
        <f t="shared" si="7"/>
        <v>0</v>
      </c>
      <c r="J68" s="125">
        <f t="shared" si="8"/>
        <v>0</v>
      </c>
      <c r="K68" s="124">
        <f t="shared" si="9"/>
        <v>1.2983430072606934</v>
      </c>
      <c r="L68" s="124">
        <f t="shared" si="10"/>
        <v>45.850626033333334</v>
      </c>
      <c r="M68" s="124">
        <f t="shared" si="11"/>
        <v>1.2983430072606934</v>
      </c>
      <c r="N68" s="124">
        <f t="shared" si="12"/>
        <v>45.850626033333334</v>
      </c>
      <c r="O68" s="124">
        <f t="shared" si="13"/>
        <v>3.8950290217820802</v>
      </c>
      <c r="P68" s="124">
        <f t="shared" si="14"/>
        <v>137.55187810000001</v>
      </c>
      <c r="Q68" s="124">
        <f t="shared" si="15"/>
        <v>7.619999999999999E-2</v>
      </c>
      <c r="AA68" s="122">
        <f t="shared" si="17"/>
        <v>20.5</v>
      </c>
      <c r="AB68" s="71">
        <f t="shared" si="18"/>
        <v>21</v>
      </c>
      <c r="AC68" s="127">
        <f t="shared" si="19"/>
        <v>-20</v>
      </c>
      <c r="AD68" s="127">
        <f t="shared" si="20"/>
        <v>-23</v>
      </c>
    </row>
    <row r="69" spans="1:30" x14ac:dyDescent="0.2">
      <c r="A69" s="126">
        <f t="shared" si="16"/>
        <v>2</v>
      </c>
      <c r="B69" s="181">
        <f t="shared" si="0"/>
        <v>50.8</v>
      </c>
      <c r="C69" s="229">
        <f t="shared" si="1"/>
        <v>0</v>
      </c>
      <c r="D69" s="126">
        <f t="shared" si="2"/>
        <v>0</v>
      </c>
      <c r="E69" s="229">
        <f t="shared" si="3"/>
        <v>0</v>
      </c>
      <c r="F69" s="126">
        <f t="shared" si="4"/>
        <v>0</v>
      </c>
      <c r="G69" s="124">
        <f t="shared" si="5"/>
        <v>0</v>
      </c>
      <c r="H69" s="125">
        <f t="shared" si="6"/>
        <v>0</v>
      </c>
      <c r="I69" s="125">
        <f t="shared" si="7"/>
        <v>0</v>
      </c>
      <c r="J69" s="125">
        <f t="shared" si="8"/>
        <v>0</v>
      </c>
      <c r="K69" s="124">
        <f t="shared" si="9"/>
        <v>1.2983430072606934</v>
      </c>
      <c r="L69" s="124">
        <f t="shared" si="10"/>
        <v>45.850626033333334</v>
      </c>
      <c r="M69" s="124">
        <f t="shared" si="11"/>
        <v>1.2983430072606934</v>
      </c>
      <c r="N69" s="124">
        <f t="shared" si="12"/>
        <v>45.850626033333334</v>
      </c>
      <c r="O69" s="124">
        <f t="shared" si="13"/>
        <v>2.5966860145213868</v>
      </c>
      <c r="P69" s="124">
        <f t="shared" si="14"/>
        <v>91.701252066666669</v>
      </c>
      <c r="Q69" s="124">
        <f t="shared" si="15"/>
        <v>5.0799999999999998E-2</v>
      </c>
      <c r="AA69" s="122">
        <f t="shared" si="17"/>
        <v>-1</v>
      </c>
      <c r="AB69" s="71">
        <f t="shared" si="18"/>
        <v>22</v>
      </c>
      <c r="AC69" s="127">
        <f t="shared" si="19"/>
        <v>-21</v>
      </c>
      <c r="AD69" s="127">
        <f t="shared" si="20"/>
        <v>-24</v>
      </c>
    </row>
    <row r="70" spans="1:30" x14ac:dyDescent="0.2">
      <c r="A70" s="126">
        <f t="shared" si="16"/>
        <v>1</v>
      </c>
      <c r="B70" s="181">
        <f t="shared" si="0"/>
        <v>25.4</v>
      </c>
      <c r="C70" s="229">
        <f t="shared" si="1"/>
        <v>0</v>
      </c>
      <c r="D70" s="126">
        <f t="shared" si="2"/>
        <v>0</v>
      </c>
      <c r="E70" s="229">
        <f t="shared" si="3"/>
        <v>0</v>
      </c>
      <c r="F70" s="126">
        <f t="shared" si="4"/>
        <v>0</v>
      </c>
      <c r="G70" s="124">
        <f t="shared" si="5"/>
        <v>0</v>
      </c>
      <c r="H70" s="125">
        <f t="shared" si="6"/>
        <v>0</v>
      </c>
      <c r="I70" s="125">
        <f t="shared" si="7"/>
        <v>0</v>
      </c>
      <c r="J70" s="125">
        <f t="shared" si="8"/>
        <v>0</v>
      </c>
      <c r="K70" s="124">
        <f t="shared" si="9"/>
        <v>1.2983430072606934</v>
      </c>
      <c r="L70" s="124">
        <f t="shared" si="10"/>
        <v>45.850626033333334</v>
      </c>
      <c r="M70" s="124">
        <f t="shared" si="11"/>
        <v>1.2983430072606934</v>
      </c>
      <c r="N70" s="124">
        <f t="shared" si="12"/>
        <v>45.850626033333334</v>
      </c>
      <c r="O70" s="124">
        <f t="shared" si="13"/>
        <v>1.2983430072606934</v>
      </c>
      <c r="P70" s="124">
        <f t="shared" si="14"/>
        <v>45.850626033333334</v>
      </c>
      <c r="Q70" s="124">
        <f t="shared" si="15"/>
        <v>2.5399999999999999E-2</v>
      </c>
      <c r="AA70" s="122">
        <f t="shared" si="17"/>
        <v>-1</v>
      </c>
      <c r="AB70" s="71">
        <f t="shared" si="18"/>
        <v>23</v>
      </c>
      <c r="AC70" s="127">
        <f t="shared" si="19"/>
        <v>-22</v>
      </c>
      <c r="AD70" s="127">
        <f t="shared" si="20"/>
        <v>-25</v>
      </c>
    </row>
    <row r="71" spans="1:30" x14ac:dyDescent="0.2">
      <c r="A71" s="126">
        <f t="shared" si="16"/>
        <v>0</v>
      </c>
      <c r="B71" s="181">
        <f t="shared" si="0"/>
        <v>0</v>
      </c>
      <c r="C71" s="229">
        <f t="shared" si="1"/>
        <v>0</v>
      </c>
      <c r="D71" s="126">
        <f t="shared" si="2"/>
        <v>0</v>
      </c>
      <c r="E71" s="229">
        <f t="shared" si="3"/>
        <v>0</v>
      </c>
      <c r="F71" s="126">
        <f t="shared" si="4"/>
        <v>0</v>
      </c>
      <c r="G71" s="124">
        <f t="shared" si="5"/>
        <v>0</v>
      </c>
      <c r="H71" s="125">
        <f t="shared" si="6"/>
        <v>0</v>
      </c>
      <c r="I71" s="125">
        <f t="shared" si="7"/>
        <v>0</v>
      </c>
      <c r="J71" s="125">
        <f t="shared" si="8"/>
        <v>0</v>
      </c>
      <c r="K71" s="124">
        <f t="shared" si="9"/>
        <v>0</v>
      </c>
      <c r="L71" s="124">
        <f t="shared" si="10"/>
        <v>0</v>
      </c>
      <c r="M71" s="124">
        <f t="shared" si="11"/>
        <v>0</v>
      </c>
      <c r="N71" s="124">
        <f t="shared" si="12"/>
        <v>0</v>
      </c>
      <c r="O71" s="124">
        <f t="shared" si="13"/>
        <v>0</v>
      </c>
      <c r="P71" s="124">
        <f t="shared" si="14"/>
        <v>0</v>
      </c>
      <c r="Q71" s="124">
        <f t="shared" si="15"/>
        <v>0</v>
      </c>
      <c r="AA71" s="122">
        <f t="shared" si="17"/>
        <v>-1</v>
      </c>
      <c r="AB71" s="71">
        <f t="shared" si="18"/>
        <v>24</v>
      </c>
      <c r="AC71" s="127">
        <f t="shared" si="19"/>
        <v>-23</v>
      </c>
      <c r="AD71" s="127">
        <f t="shared" si="20"/>
        <v>-26</v>
      </c>
    </row>
    <row r="72" spans="1:30" x14ac:dyDescent="0.2">
      <c r="A72" s="126">
        <f t="shared" ref="A72:A135" si="21">IF(AA78=0,0,IF(A71="","",IF(AA78=1,A71-0.5,A71-1)))</f>
        <v>-1</v>
      </c>
      <c r="B72" s="181">
        <f t="shared" si="0"/>
        <v>-25.4</v>
      </c>
      <c r="C72" s="229" t="str">
        <f t="shared" si="1"/>
        <v/>
      </c>
      <c r="D72" s="126" t="str">
        <f t="shared" si="2"/>
        <v/>
      </c>
      <c r="E72" s="229" t="str">
        <f t="shared" si="3"/>
        <v/>
      </c>
      <c r="F72" s="126" t="str">
        <f t="shared" si="4"/>
        <v/>
      </c>
      <c r="G72" s="124" t="str">
        <f t="shared" si="5"/>
        <v/>
      </c>
      <c r="H72" s="125" t="str">
        <f t="shared" si="6"/>
        <v/>
      </c>
      <c r="I72" s="125" t="str">
        <f t="shared" si="7"/>
        <v/>
      </c>
      <c r="J72" s="125" t="str">
        <f t="shared" si="8"/>
        <v/>
      </c>
      <c r="K72" s="124" t="str">
        <f t="shared" si="9"/>
        <v/>
      </c>
      <c r="L72" s="124" t="str">
        <f t="shared" si="10"/>
        <v/>
      </c>
      <c r="M72" s="124" t="str">
        <f t="shared" si="11"/>
        <v/>
      </c>
      <c r="N72" s="124" t="str">
        <f t="shared" si="12"/>
        <v/>
      </c>
      <c r="O72" s="124" t="str">
        <f t="shared" si="13"/>
        <v/>
      </c>
      <c r="P72" s="124" t="str">
        <f t="shared" si="14"/>
        <v/>
      </c>
      <c r="Q72" s="124" t="str">
        <f t="shared" si="15"/>
        <v/>
      </c>
      <c r="AA72" s="122">
        <f t="shared" si="17"/>
        <v>-1</v>
      </c>
      <c r="AB72" s="71">
        <f t="shared" si="18"/>
        <v>25</v>
      </c>
      <c r="AC72" s="127">
        <f t="shared" si="19"/>
        <v>-24</v>
      </c>
      <c r="AD72" s="127">
        <f t="shared" si="20"/>
        <v>-27</v>
      </c>
    </row>
    <row r="73" spans="1:30" x14ac:dyDescent="0.2">
      <c r="A73" s="126">
        <f t="shared" si="21"/>
        <v>-2</v>
      </c>
      <c r="B73" s="181">
        <f t="shared" si="0"/>
        <v>-50.8</v>
      </c>
      <c r="C73" s="229" t="str">
        <f t="shared" si="1"/>
        <v/>
      </c>
      <c r="D73" s="126" t="str">
        <f t="shared" si="2"/>
        <v/>
      </c>
      <c r="E73" s="229" t="str">
        <f t="shared" si="3"/>
        <v/>
      </c>
      <c r="F73" s="126" t="str">
        <f t="shared" si="4"/>
        <v/>
      </c>
      <c r="G73" s="124" t="str">
        <f t="shared" si="5"/>
        <v/>
      </c>
      <c r="H73" s="125" t="str">
        <f t="shared" si="6"/>
        <v/>
      </c>
      <c r="I73" s="125" t="str">
        <f t="shared" si="7"/>
        <v/>
      </c>
      <c r="J73" s="125" t="str">
        <f t="shared" si="8"/>
        <v/>
      </c>
      <c r="K73" s="124" t="str">
        <f t="shared" si="9"/>
        <v/>
      </c>
      <c r="L73" s="124" t="str">
        <f t="shared" si="10"/>
        <v/>
      </c>
      <c r="M73" s="124" t="str">
        <f t="shared" si="11"/>
        <v/>
      </c>
      <c r="N73" s="124" t="str">
        <f t="shared" si="12"/>
        <v/>
      </c>
      <c r="O73" s="124" t="str">
        <f t="shared" si="13"/>
        <v/>
      </c>
      <c r="P73" s="124" t="str">
        <f t="shared" si="14"/>
        <v/>
      </c>
      <c r="Q73" s="124" t="str">
        <f t="shared" si="15"/>
        <v/>
      </c>
      <c r="AA73" s="122">
        <f t="shared" si="17"/>
        <v>-1</v>
      </c>
      <c r="AB73" s="71">
        <f t="shared" si="18"/>
        <v>26</v>
      </c>
      <c r="AC73" s="127">
        <f t="shared" si="19"/>
        <v>-25</v>
      </c>
      <c r="AD73" s="127">
        <f t="shared" si="20"/>
        <v>-28</v>
      </c>
    </row>
    <row r="74" spans="1:30" x14ac:dyDescent="0.2">
      <c r="A74" s="126">
        <f t="shared" si="21"/>
        <v>-3</v>
      </c>
      <c r="B74" s="181">
        <f t="shared" si="0"/>
        <v>-76.199999999999989</v>
      </c>
      <c r="C74" s="229" t="str">
        <f t="shared" si="1"/>
        <v/>
      </c>
      <c r="D74" s="126" t="str">
        <f t="shared" si="2"/>
        <v/>
      </c>
      <c r="E74" s="229" t="str">
        <f t="shared" si="3"/>
        <v/>
      </c>
      <c r="F74" s="126" t="str">
        <f t="shared" si="4"/>
        <v/>
      </c>
      <c r="G74" s="124" t="str">
        <f t="shared" si="5"/>
        <v/>
      </c>
      <c r="H74" s="125" t="str">
        <f t="shared" si="6"/>
        <v/>
      </c>
      <c r="I74" s="125" t="str">
        <f t="shared" si="7"/>
        <v/>
      </c>
      <c r="J74" s="125" t="str">
        <f t="shared" si="8"/>
        <v/>
      </c>
      <c r="K74" s="124" t="str">
        <f t="shared" si="9"/>
        <v/>
      </c>
      <c r="L74" s="124" t="str">
        <f t="shared" si="10"/>
        <v/>
      </c>
      <c r="M74" s="124" t="str">
        <f t="shared" si="11"/>
        <v/>
      </c>
      <c r="N74" s="124" t="str">
        <f t="shared" si="12"/>
        <v/>
      </c>
      <c r="O74" s="124" t="str">
        <f t="shared" si="13"/>
        <v/>
      </c>
      <c r="P74" s="124" t="str">
        <f t="shared" si="14"/>
        <v/>
      </c>
      <c r="Q74" s="124" t="str">
        <f t="shared" si="15"/>
        <v/>
      </c>
      <c r="AA74" s="122">
        <f t="shared" si="17"/>
        <v>-1</v>
      </c>
      <c r="AB74" s="71">
        <f t="shared" si="18"/>
        <v>27</v>
      </c>
      <c r="AC74" s="127">
        <f t="shared" si="19"/>
        <v>-26</v>
      </c>
      <c r="AD74" s="127">
        <f t="shared" si="20"/>
        <v>-29</v>
      </c>
    </row>
    <row r="75" spans="1:30" x14ac:dyDescent="0.2">
      <c r="A75" s="126">
        <f t="shared" si="21"/>
        <v>-4</v>
      </c>
      <c r="B75" s="181">
        <f t="shared" si="0"/>
        <v>-101.6</v>
      </c>
      <c r="C75" s="229" t="str">
        <f t="shared" si="1"/>
        <v/>
      </c>
      <c r="D75" s="126" t="str">
        <f t="shared" si="2"/>
        <v/>
      </c>
      <c r="E75" s="229" t="str">
        <f t="shared" si="3"/>
        <v/>
      </c>
      <c r="F75" s="126" t="str">
        <f t="shared" si="4"/>
        <v/>
      </c>
      <c r="G75" s="124" t="str">
        <f t="shared" si="5"/>
        <v/>
      </c>
      <c r="H75" s="125" t="str">
        <f t="shared" si="6"/>
        <v/>
      </c>
      <c r="I75" s="125" t="str">
        <f t="shared" si="7"/>
        <v/>
      </c>
      <c r="J75" s="125" t="str">
        <f t="shared" si="8"/>
        <v/>
      </c>
      <c r="K75" s="124" t="str">
        <f t="shared" si="9"/>
        <v/>
      </c>
      <c r="L75" s="124" t="str">
        <f t="shared" si="10"/>
        <v/>
      </c>
      <c r="M75" s="124" t="str">
        <f t="shared" si="11"/>
        <v/>
      </c>
      <c r="N75" s="124" t="str">
        <f t="shared" si="12"/>
        <v/>
      </c>
      <c r="O75" s="124" t="str">
        <f t="shared" si="13"/>
        <v/>
      </c>
      <c r="P75" s="124" t="str">
        <f t="shared" si="14"/>
        <v/>
      </c>
      <c r="Q75" s="124" t="str">
        <f t="shared" si="15"/>
        <v/>
      </c>
      <c r="AA75" s="122">
        <f t="shared" si="17"/>
        <v>-1</v>
      </c>
      <c r="AB75" s="71">
        <f t="shared" si="18"/>
        <v>28</v>
      </c>
      <c r="AC75" s="127">
        <f t="shared" si="19"/>
        <v>-27</v>
      </c>
      <c r="AD75" s="127">
        <f t="shared" si="20"/>
        <v>-30</v>
      </c>
    </row>
    <row r="76" spans="1:30" x14ac:dyDescent="0.2">
      <c r="A76" s="126">
        <f t="shared" si="21"/>
        <v>-5</v>
      </c>
      <c r="B76" s="181">
        <f t="shared" si="0"/>
        <v>-127</v>
      </c>
      <c r="C76" s="229" t="str">
        <f t="shared" si="1"/>
        <v/>
      </c>
      <c r="D76" s="126" t="str">
        <f t="shared" si="2"/>
        <v/>
      </c>
      <c r="E76" s="229" t="str">
        <f t="shared" si="3"/>
        <v/>
      </c>
      <c r="F76" s="126" t="str">
        <f t="shared" si="4"/>
        <v/>
      </c>
      <c r="G76" s="124" t="str">
        <f t="shared" si="5"/>
        <v/>
      </c>
      <c r="H76" s="125" t="str">
        <f t="shared" si="6"/>
        <v/>
      </c>
      <c r="I76" s="125" t="str">
        <f t="shared" si="7"/>
        <v/>
      </c>
      <c r="J76" s="125" t="str">
        <f t="shared" si="8"/>
        <v/>
      </c>
      <c r="K76" s="124" t="str">
        <f t="shared" si="9"/>
        <v/>
      </c>
      <c r="L76" s="124" t="str">
        <f t="shared" si="10"/>
        <v/>
      </c>
      <c r="M76" s="124" t="str">
        <f t="shared" si="11"/>
        <v/>
      </c>
      <c r="N76" s="124" t="str">
        <f t="shared" si="12"/>
        <v/>
      </c>
      <c r="O76" s="124" t="str">
        <f t="shared" si="13"/>
        <v/>
      </c>
      <c r="P76" s="124" t="str">
        <f t="shared" si="14"/>
        <v/>
      </c>
      <c r="Q76" s="124" t="str">
        <f t="shared" si="15"/>
        <v/>
      </c>
      <c r="AA76" s="122">
        <f t="shared" si="17"/>
        <v>-1</v>
      </c>
      <c r="AB76" s="71">
        <f t="shared" si="18"/>
        <v>29</v>
      </c>
      <c r="AC76" s="127">
        <f t="shared" si="19"/>
        <v>-28</v>
      </c>
      <c r="AD76" s="127">
        <f t="shared" si="20"/>
        <v>-31</v>
      </c>
    </row>
    <row r="77" spans="1:30" x14ac:dyDescent="0.2">
      <c r="A77" s="126">
        <f t="shared" si="21"/>
        <v>-6</v>
      </c>
      <c r="B77" s="181">
        <f t="shared" si="0"/>
        <v>-152.39999999999998</v>
      </c>
      <c r="C77" s="229" t="str">
        <f t="shared" si="1"/>
        <v/>
      </c>
      <c r="D77" s="126" t="str">
        <f t="shared" si="2"/>
        <v/>
      </c>
      <c r="E77" s="229" t="str">
        <f t="shared" si="3"/>
        <v/>
      </c>
      <c r="F77" s="126" t="str">
        <f t="shared" si="4"/>
        <v/>
      </c>
      <c r="G77" s="124" t="str">
        <f t="shared" si="5"/>
        <v/>
      </c>
      <c r="H77" s="125" t="str">
        <f t="shared" si="6"/>
        <v/>
      </c>
      <c r="I77" s="125" t="str">
        <f t="shared" si="7"/>
        <v/>
      </c>
      <c r="J77" s="125" t="str">
        <f t="shared" si="8"/>
        <v/>
      </c>
      <c r="K77" s="124" t="str">
        <f t="shared" si="9"/>
        <v/>
      </c>
      <c r="L77" s="124" t="str">
        <f t="shared" si="10"/>
        <v/>
      </c>
      <c r="M77" s="124" t="str">
        <f t="shared" si="11"/>
        <v/>
      </c>
      <c r="N77" s="124" t="str">
        <f t="shared" si="12"/>
        <v/>
      </c>
      <c r="O77" s="124" t="str">
        <f t="shared" si="13"/>
        <v/>
      </c>
      <c r="P77" s="124" t="str">
        <f t="shared" si="14"/>
        <v/>
      </c>
      <c r="Q77" s="124" t="str">
        <f t="shared" si="15"/>
        <v/>
      </c>
      <c r="AA77" s="122">
        <f t="shared" si="17"/>
        <v>-1</v>
      </c>
      <c r="AB77" s="71">
        <f t="shared" si="18"/>
        <v>30</v>
      </c>
      <c r="AC77" s="127">
        <f t="shared" si="19"/>
        <v>-29</v>
      </c>
      <c r="AD77" s="127">
        <f t="shared" si="20"/>
        <v>-32</v>
      </c>
    </row>
    <row r="78" spans="1:30" x14ac:dyDescent="0.2">
      <c r="A78" s="126">
        <f t="shared" si="21"/>
        <v>-7</v>
      </c>
      <c r="B78" s="181">
        <f t="shared" si="0"/>
        <v>-177.79999999999998</v>
      </c>
      <c r="C78" s="229" t="str">
        <f t="shared" si="1"/>
        <v/>
      </c>
      <c r="D78" s="126" t="str">
        <f t="shared" si="2"/>
        <v/>
      </c>
      <c r="E78" s="229" t="str">
        <f t="shared" si="3"/>
        <v/>
      </c>
      <c r="F78" s="126" t="str">
        <f t="shared" si="4"/>
        <v/>
      </c>
      <c r="G78" s="124" t="str">
        <f t="shared" si="5"/>
        <v/>
      </c>
      <c r="H78" s="125" t="str">
        <f t="shared" si="6"/>
        <v/>
      </c>
      <c r="I78" s="125" t="str">
        <f t="shared" si="7"/>
        <v/>
      </c>
      <c r="J78" s="125" t="str">
        <f t="shared" si="8"/>
        <v/>
      </c>
      <c r="K78" s="124" t="str">
        <f t="shared" si="9"/>
        <v/>
      </c>
      <c r="L78" s="124" t="str">
        <f t="shared" si="10"/>
        <v/>
      </c>
      <c r="M78" s="124" t="str">
        <f t="shared" si="11"/>
        <v/>
      </c>
      <c r="N78" s="124" t="str">
        <f t="shared" si="12"/>
        <v/>
      </c>
      <c r="O78" s="124" t="str">
        <f t="shared" si="13"/>
        <v/>
      </c>
      <c r="P78" s="124" t="str">
        <f t="shared" si="14"/>
        <v/>
      </c>
      <c r="Q78" s="124" t="str">
        <f t="shared" si="15"/>
        <v/>
      </c>
      <c r="AA78" s="122">
        <f t="shared" si="17"/>
        <v>-1</v>
      </c>
      <c r="AB78" s="71">
        <f t="shared" si="18"/>
        <v>31</v>
      </c>
      <c r="AC78" s="127">
        <f t="shared" si="19"/>
        <v>-30</v>
      </c>
      <c r="AD78" s="127">
        <f t="shared" si="20"/>
        <v>-33</v>
      </c>
    </row>
    <row r="79" spans="1:30" x14ac:dyDescent="0.2">
      <c r="A79" s="126">
        <f t="shared" si="21"/>
        <v>-8</v>
      </c>
      <c r="B79" s="181">
        <f t="shared" si="0"/>
        <v>-203.2</v>
      </c>
      <c r="C79" s="229" t="str">
        <f t="shared" si="1"/>
        <v/>
      </c>
      <c r="D79" s="126" t="str">
        <f t="shared" si="2"/>
        <v/>
      </c>
      <c r="E79" s="229" t="str">
        <f t="shared" si="3"/>
        <v/>
      </c>
      <c r="F79" s="126" t="str">
        <f t="shared" si="4"/>
        <v/>
      </c>
      <c r="G79" s="124" t="str">
        <f t="shared" si="5"/>
        <v/>
      </c>
      <c r="H79" s="125" t="str">
        <f t="shared" si="6"/>
        <v/>
      </c>
      <c r="I79" s="125" t="str">
        <f t="shared" si="7"/>
        <v/>
      </c>
      <c r="J79" s="125" t="str">
        <f t="shared" si="8"/>
        <v/>
      </c>
      <c r="K79" s="124" t="str">
        <f t="shared" si="9"/>
        <v/>
      </c>
      <c r="L79" s="124" t="str">
        <f t="shared" si="10"/>
        <v/>
      </c>
      <c r="M79" s="124" t="str">
        <f t="shared" si="11"/>
        <v/>
      </c>
      <c r="N79" s="124" t="str">
        <f t="shared" si="12"/>
        <v/>
      </c>
      <c r="O79" s="124" t="str">
        <f t="shared" si="13"/>
        <v/>
      </c>
      <c r="P79" s="124" t="str">
        <f t="shared" si="14"/>
        <v/>
      </c>
      <c r="Q79" s="124" t="str">
        <f t="shared" si="15"/>
        <v/>
      </c>
      <c r="AA79" s="122">
        <f t="shared" si="17"/>
        <v>-1</v>
      </c>
      <c r="AB79" s="71">
        <f t="shared" si="18"/>
        <v>32</v>
      </c>
      <c r="AC79" s="127">
        <f t="shared" si="19"/>
        <v>-31</v>
      </c>
      <c r="AD79" s="127">
        <f t="shared" si="20"/>
        <v>-34</v>
      </c>
    </row>
    <row r="80" spans="1:30" x14ac:dyDescent="0.2">
      <c r="A80" s="126">
        <f t="shared" si="21"/>
        <v>-9</v>
      </c>
      <c r="B80" s="181">
        <f t="shared" si="0"/>
        <v>-228.6</v>
      </c>
      <c r="C80" s="229" t="str">
        <f t="shared" si="1"/>
        <v/>
      </c>
      <c r="D80" s="126" t="str">
        <f t="shared" si="2"/>
        <v/>
      </c>
      <c r="E80" s="229" t="str">
        <f t="shared" si="3"/>
        <v/>
      </c>
      <c r="F80" s="126" t="str">
        <f t="shared" si="4"/>
        <v/>
      </c>
      <c r="G80" s="124" t="str">
        <f t="shared" si="5"/>
        <v/>
      </c>
      <c r="H80" s="125" t="str">
        <f t="shared" si="6"/>
        <v/>
      </c>
      <c r="I80" s="125" t="str">
        <f t="shared" si="7"/>
        <v/>
      </c>
      <c r="J80" s="125" t="str">
        <f t="shared" si="8"/>
        <v/>
      </c>
      <c r="K80" s="124" t="str">
        <f t="shared" si="9"/>
        <v/>
      </c>
      <c r="L80" s="124" t="str">
        <f t="shared" si="10"/>
        <v/>
      </c>
      <c r="M80" s="124" t="str">
        <f t="shared" si="11"/>
        <v/>
      </c>
      <c r="N80" s="124" t="str">
        <f t="shared" si="12"/>
        <v/>
      </c>
      <c r="O80" s="124" t="str">
        <f t="shared" si="13"/>
        <v/>
      </c>
      <c r="P80" s="124" t="str">
        <f t="shared" si="14"/>
        <v/>
      </c>
      <c r="Q80" s="124" t="str">
        <f t="shared" si="15"/>
        <v/>
      </c>
      <c r="AA80" s="122">
        <f t="shared" si="17"/>
        <v>-1</v>
      </c>
      <c r="AB80" s="71">
        <f t="shared" si="18"/>
        <v>33</v>
      </c>
      <c r="AC80" s="127">
        <f t="shared" si="19"/>
        <v>-32</v>
      </c>
      <c r="AD80" s="127">
        <f t="shared" si="20"/>
        <v>-35</v>
      </c>
    </row>
    <row r="81" spans="1:30" x14ac:dyDescent="0.2">
      <c r="A81" s="126">
        <f t="shared" si="21"/>
        <v>-10</v>
      </c>
      <c r="B81" s="181">
        <f t="shared" si="0"/>
        <v>-254</v>
      </c>
      <c r="C81" s="229" t="str">
        <f t="shared" si="1"/>
        <v/>
      </c>
      <c r="D81" s="126" t="str">
        <f t="shared" si="2"/>
        <v/>
      </c>
      <c r="E81" s="229" t="str">
        <f t="shared" si="3"/>
        <v/>
      </c>
      <c r="F81" s="126" t="str">
        <f t="shared" si="4"/>
        <v/>
      </c>
      <c r="G81" s="124" t="str">
        <f t="shared" si="5"/>
        <v/>
      </c>
      <c r="H81" s="125" t="str">
        <f t="shared" si="6"/>
        <v/>
      </c>
      <c r="I81" s="125" t="str">
        <f t="shared" si="7"/>
        <v/>
      </c>
      <c r="J81" s="125" t="str">
        <f t="shared" si="8"/>
        <v/>
      </c>
      <c r="K81" s="124" t="str">
        <f t="shared" si="9"/>
        <v/>
      </c>
      <c r="L81" s="124" t="str">
        <f t="shared" si="10"/>
        <v/>
      </c>
      <c r="M81" s="124" t="str">
        <f t="shared" si="11"/>
        <v/>
      </c>
      <c r="N81" s="124" t="str">
        <f t="shared" si="12"/>
        <v/>
      </c>
      <c r="O81" s="124" t="str">
        <f t="shared" si="13"/>
        <v/>
      </c>
      <c r="P81" s="124" t="str">
        <f t="shared" si="14"/>
        <v/>
      </c>
      <c r="Q81" s="124" t="str">
        <f t="shared" si="15"/>
        <v/>
      </c>
      <c r="AA81" s="122">
        <f t="shared" si="17"/>
        <v>-1</v>
      </c>
      <c r="AB81" s="71">
        <f t="shared" si="18"/>
        <v>34</v>
      </c>
      <c r="AC81" s="127">
        <f t="shared" si="19"/>
        <v>-33</v>
      </c>
      <c r="AD81" s="127">
        <f t="shared" si="20"/>
        <v>-36</v>
      </c>
    </row>
    <row r="82" spans="1:30" x14ac:dyDescent="0.2">
      <c r="A82" s="126">
        <f t="shared" si="21"/>
        <v>-11</v>
      </c>
      <c r="B82" s="181">
        <f t="shared" si="0"/>
        <v>-279.39999999999998</v>
      </c>
      <c r="C82" s="229" t="str">
        <f t="shared" si="1"/>
        <v/>
      </c>
      <c r="D82" s="126" t="str">
        <f t="shared" si="2"/>
        <v/>
      </c>
      <c r="E82" s="229" t="str">
        <f t="shared" si="3"/>
        <v/>
      </c>
      <c r="F82" s="126" t="str">
        <f t="shared" si="4"/>
        <v/>
      </c>
      <c r="G82" s="124" t="str">
        <f t="shared" si="5"/>
        <v/>
      </c>
      <c r="H82" s="125" t="str">
        <f t="shared" si="6"/>
        <v/>
      </c>
      <c r="I82" s="125" t="str">
        <f t="shared" si="7"/>
        <v/>
      </c>
      <c r="J82" s="125" t="str">
        <f t="shared" si="8"/>
        <v/>
      </c>
      <c r="K82" s="124" t="str">
        <f t="shared" si="9"/>
        <v/>
      </c>
      <c r="L82" s="124" t="str">
        <f t="shared" si="10"/>
        <v/>
      </c>
      <c r="M82" s="124" t="str">
        <f t="shared" si="11"/>
        <v/>
      </c>
      <c r="N82" s="124" t="str">
        <f t="shared" si="12"/>
        <v/>
      </c>
      <c r="O82" s="124" t="str">
        <f t="shared" si="13"/>
        <v/>
      </c>
      <c r="P82" s="124" t="str">
        <f t="shared" si="14"/>
        <v/>
      </c>
      <c r="Q82" s="124" t="str">
        <f t="shared" si="15"/>
        <v/>
      </c>
      <c r="AA82" s="122">
        <f t="shared" si="17"/>
        <v>-1</v>
      </c>
      <c r="AB82" s="71">
        <f t="shared" si="18"/>
        <v>35</v>
      </c>
      <c r="AC82" s="127">
        <f t="shared" si="19"/>
        <v>-34</v>
      </c>
      <c r="AD82" s="127">
        <f t="shared" si="20"/>
        <v>-37</v>
      </c>
    </row>
    <row r="83" spans="1:30" x14ac:dyDescent="0.2">
      <c r="A83" s="126">
        <f t="shared" si="21"/>
        <v>-12</v>
      </c>
      <c r="B83" s="181">
        <f t="shared" si="0"/>
        <v>-304.79999999999995</v>
      </c>
      <c r="C83" s="229" t="str">
        <f t="shared" si="1"/>
        <v/>
      </c>
      <c r="D83" s="126" t="str">
        <f t="shared" si="2"/>
        <v/>
      </c>
      <c r="E83" s="229" t="str">
        <f t="shared" si="3"/>
        <v/>
      </c>
      <c r="F83" s="126" t="str">
        <f t="shared" si="4"/>
        <v/>
      </c>
      <c r="G83" s="124" t="str">
        <f t="shared" si="5"/>
        <v/>
      </c>
      <c r="H83" s="125" t="str">
        <f t="shared" si="6"/>
        <v/>
      </c>
      <c r="I83" s="125" t="str">
        <f t="shared" si="7"/>
        <v/>
      </c>
      <c r="J83" s="125" t="str">
        <f t="shared" si="8"/>
        <v/>
      </c>
      <c r="K83" s="124" t="str">
        <f t="shared" si="9"/>
        <v/>
      </c>
      <c r="L83" s="124" t="str">
        <f t="shared" si="10"/>
        <v/>
      </c>
      <c r="M83" s="124" t="str">
        <f t="shared" si="11"/>
        <v/>
      </c>
      <c r="N83" s="124" t="str">
        <f t="shared" si="12"/>
        <v/>
      </c>
      <c r="O83" s="124" t="str">
        <f t="shared" si="13"/>
        <v/>
      </c>
      <c r="P83" s="124" t="str">
        <f t="shared" si="14"/>
        <v/>
      </c>
      <c r="Q83" s="124" t="str">
        <f t="shared" si="15"/>
        <v/>
      </c>
      <c r="AA83" s="122">
        <f t="shared" si="17"/>
        <v>-1</v>
      </c>
      <c r="AB83" s="71">
        <f t="shared" si="18"/>
        <v>36</v>
      </c>
      <c r="AC83" s="127">
        <f t="shared" si="19"/>
        <v>-35</v>
      </c>
      <c r="AD83" s="127">
        <f t="shared" si="20"/>
        <v>-38</v>
      </c>
    </row>
    <row r="84" spans="1:30" x14ac:dyDescent="0.2">
      <c r="A84" s="126">
        <f t="shared" si="21"/>
        <v>-13</v>
      </c>
      <c r="B84" s="181">
        <f t="shared" si="0"/>
        <v>-330.2</v>
      </c>
      <c r="C84" s="229" t="str">
        <f t="shared" si="1"/>
        <v/>
      </c>
      <c r="D84" s="126" t="str">
        <f t="shared" si="2"/>
        <v/>
      </c>
      <c r="E84" s="229" t="str">
        <f t="shared" si="3"/>
        <v/>
      </c>
      <c r="F84" s="126" t="str">
        <f t="shared" si="4"/>
        <v/>
      </c>
      <c r="G84" s="124" t="str">
        <f t="shared" si="5"/>
        <v/>
      </c>
      <c r="H84" s="125" t="str">
        <f t="shared" si="6"/>
        <v/>
      </c>
      <c r="I84" s="125" t="str">
        <f t="shared" si="7"/>
        <v/>
      </c>
      <c r="J84" s="125" t="str">
        <f t="shared" si="8"/>
        <v/>
      </c>
      <c r="K84" s="124" t="str">
        <f t="shared" si="9"/>
        <v/>
      </c>
      <c r="L84" s="124" t="str">
        <f t="shared" si="10"/>
        <v/>
      </c>
      <c r="M84" s="124" t="str">
        <f t="shared" si="11"/>
        <v/>
      </c>
      <c r="N84" s="124" t="str">
        <f t="shared" si="12"/>
        <v/>
      </c>
      <c r="O84" s="124" t="str">
        <f t="shared" si="13"/>
        <v/>
      </c>
      <c r="P84" s="124" t="str">
        <f t="shared" si="14"/>
        <v/>
      </c>
      <c r="Q84" s="124" t="str">
        <f t="shared" si="15"/>
        <v/>
      </c>
      <c r="AA84" s="122">
        <f t="shared" si="17"/>
        <v>-1</v>
      </c>
      <c r="AB84" s="71">
        <f t="shared" si="18"/>
        <v>37</v>
      </c>
      <c r="AC84" s="127">
        <f t="shared" si="19"/>
        <v>-36</v>
      </c>
      <c r="AD84" s="127">
        <f t="shared" si="20"/>
        <v>-39</v>
      </c>
    </row>
    <row r="85" spans="1:30" x14ac:dyDescent="0.2">
      <c r="A85" s="126">
        <f t="shared" si="21"/>
        <v>-14</v>
      </c>
      <c r="B85" s="181">
        <f t="shared" si="0"/>
        <v>-355.59999999999997</v>
      </c>
      <c r="C85" s="229" t="str">
        <f t="shared" si="1"/>
        <v/>
      </c>
      <c r="D85" s="126" t="str">
        <f t="shared" si="2"/>
        <v/>
      </c>
      <c r="E85" s="229" t="str">
        <f t="shared" si="3"/>
        <v/>
      </c>
      <c r="F85" s="126" t="str">
        <f t="shared" si="4"/>
        <v/>
      </c>
      <c r="G85" s="124" t="str">
        <f t="shared" si="5"/>
        <v/>
      </c>
      <c r="H85" s="125" t="str">
        <f t="shared" si="6"/>
        <v/>
      </c>
      <c r="I85" s="125" t="str">
        <f t="shared" si="7"/>
        <v/>
      </c>
      <c r="J85" s="125" t="str">
        <f t="shared" si="8"/>
        <v/>
      </c>
      <c r="K85" s="124" t="str">
        <f t="shared" si="9"/>
        <v/>
      </c>
      <c r="L85" s="124" t="str">
        <f t="shared" si="10"/>
        <v/>
      </c>
      <c r="M85" s="124" t="str">
        <f t="shared" si="11"/>
        <v/>
      </c>
      <c r="N85" s="124" t="str">
        <f t="shared" si="12"/>
        <v/>
      </c>
      <c r="O85" s="124" t="str">
        <f t="shared" si="13"/>
        <v/>
      </c>
      <c r="P85" s="124" t="str">
        <f t="shared" si="14"/>
        <v/>
      </c>
      <c r="Q85" s="124" t="str">
        <f t="shared" si="15"/>
        <v/>
      </c>
      <c r="AA85" s="122">
        <f t="shared" si="17"/>
        <v>-1</v>
      </c>
      <c r="AB85" s="71">
        <f t="shared" si="18"/>
        <v>38</v>
      </c>
      <c r="AC85" s="127">
        <f t="shared" si="19"/>
        <v>-37</v>
      </c>
      <c r="AD85" s="127">
        <f t="shared" si="20"/>
        <v>-40</v>
      </c>
    </row>
    <row r="86" spans="1:30" x14ac:dyDescent="0.2">
      <c r="A86" s="126">
        <f t="shared" si="21"/>
        <v>-15</v>
      </c>
      <c r="B86" s="181">
        <f t="shared" si="0"/>
        <v>-381</v>
      </c>
      <c r="C86" s="229" t="str">
        <f t="shared" si="1"/>
        <v/>
      </c>
      <c r="D86" s="126" t="str">
        <f t="shared" si="2"/>
        <v/>
      </c>
      <c r="E86" s="229" t="str">
        <f t="shared" si="3"/>
        <v/>
      </c>
      <c r="F86" s="126" t="str">
        <f t="shared" si="4"/>
        <v/>
      </c>
      <c r="G86" s="124" t="str">
        <f t="shared" si="5"/>
        <v/>
      </c>
      <c r="H86" s="125" t="str">
        <f t="shared" si="6"/>
        <v/>
      </c>
      <c r="I86" s="125" t="str">
        <f t="shared" si="7"/>
        <v/>
      </c>
      <c r="J86" s="125" t="str">
        <f t="shared" si="8"/>
        <v/>
      </c>
      <c r="K86" s="124" t="str">
        <f t="shared" si="9"/>
        <v/>
      </c>
      <c r="L86" s="124" t="str">
        <f t="shared" si="10"/>
        <v/>
      </c>
      <c r="M86" s="124" t="str">
        <f t="shared" si="11"/>
        <v/>
      </c>
      <c r="N86" s="124" t="str">
        <f t="shared" si="12"/>
        <v/>
      </c>
      <c r="O86" s="124" t="str">
        <f t="shared" si="13"/>
        <v/>
      </c>
      <c r="P86" s="124" t="str">
        <f t="shared" si="14"/>
        <v/>
      </c>
      <c r="Q86" s="124" t="str">
        <f t="shared" si="15"/>
        <v/>
      </c>
      <c r="AA86" s="122">
        <f t="shared" si="17"/>
        <v>-1</v>
      </c>
      <c r="AB86" s="71">
        <f t="shared" si="18"/>
        <v>39</v>
      </c>
      <c r="AC86" s="127">
        <f t="shared" si="19"/>
        <v>-38</v>
      </c>
      <c r="AD86" s="127">
        <f t="shared" si="20"/>
        <v>-41</v>
      </c>
    </row>
    <row r="87" spans="1:30" x14ac:dyDescent="0.2">
      <c r="A87" s="126">
        <f t="shared" si="21"/>
        <v>-16</v>
      </c>
      <c r="B87" s="181">
        <f t="shared" si="0"/>
        <v>-406.4</v>
      </c>
      <c r="C87" s="229" t="str">
        <f t="shared" si="1"/>
        <v/>
      </c>
      <c r="D87" s="126" t="str">
        <f t="shared" si="2"/>
        <v/>
      </c>
      <c r="E87" s="229" t="str">
        <f t="shared" si="3"/>
        <v/>
      </c>
      <c r="F87" s="126" t="str">
        <f t="shared" si="4"/>
        <v/>
      </c>
      <c r="G87" s="124" t="str">
        <f t="shared" si="5"/>
        <v/>
      </c>
      <c r="H87" s="125" t="str">
        <f t="shared" si="6"/>
        <v/>
      </c>
      <c r="I87" s="125" t="str">
        <f t="shared" si="7"/>
        <v/>
      </c>
      <c r="J87" s="125" t="str">
        <f t="shared" si="8"/>
        <v/>
      </c>
      <c r="K87" s="124" t="str">
        <f t="shared" si="9"/>
        <v/>
      </c>
      <c r="L87" s="124" t="str">
        <f t="shared" si="10"/>
        <v/>
      </c>
      <c r="M87" s="124" t="str">
        <f t="shared" si="11"/>
        <v/>
      </c>
      <c r="N87" s="124" t="str">
        <f t="shared" si="12"/>
        <v/>
      </c>
      <c r="O87" s="124" t="str">
        <f t="shared" si="13"/>
        <v/>
      </c>
      <c r="P87" s="124" t="str">
        <f t="shared" si="14"/>
        <v/>
      </c>
      <c r="Q87" s="124" t="str">
        <f t="shared" si="15"/>
        <v/>
      </c>
      <c r="AA87" s="122">
        <f t="shared" si="17"/>
        <v>-1</v>
      </c>
      <c r="AB87" s="71">
        <f t="shared" si="18"/>
        <v>40</v>
      </c>
      <c r="AC87" s="127">
        <f t="shared" si="19"/>
        <v>-39</v>
      </c>
      <c r="AD87" s="127">
        <f t="shared" si="20"/>
        <v>-42</v>
      </c>
    </row>
    <row r="88" spans="1:30" x14ac:dyDescent="0.2">
      <c r="A88" s="126">
        <f t="shared" si="21"/>
        <v>-17</v>
      </c>
      <c r="B88" s="181">
        <f t="shared" si="0"/>
        <v>-431.79999999999995</v>
      </c>
      <c r="C88" s="229" t="str">
        <f t="shared" si="1"/>
        <v/>
      </c>
      <c r="D88" s="126" t="str">
        <f t="shared" si="2"/>
        <v/>
      </c>
      <c r="E88" s="229" t="str">
        <f t="shared" si="3"/>
        <v/>
      </c>
      <c r="F88" s="126" t="str">
        <f t="shared" si="4"/>
        <v/>
      </c>
      <c r="G88" s="124" t="str">
        <f t="shared" si="5"/>
        <v/>
      </c>
      <c r="H88" s="125" t="str">
        <f t="shared" si="6"/>
        <v/>
      </c>
      <c r="I88" s="125" t="str">
        <f t="shared" si="7"/>
        <v/>
      </c>
      <c r="J88" s="125" t="str">
        <f t="shared" si="8"/>
        <v/>
      </c>
      <c r="K88" s="124" t="str">
        <f t="shared" si="9"/>
        <v/>
      </c>
      <c r="L88" s="124" t="str">
        <f t="shared" si="10"/>
        <v/>
      </c>
      <c r="M88" s="124" t="str">
        <f t="shared" si="11"/>
        <v/>
      </c>
      <c r="N88" s="124" t="str">
        <f t="shared" si="12"/>
        <v/>
      </c>
      <c r="O88" s="124" t="str">
        <f t="shared" si="13"/>
        <v/>
      </c>
      <c r="P88" s="124" t="str">
        <f t="shared" si="14"/>
        <v/>
      </c>
      <c r="Q88" s="124" t="str">
        <f t="shared" si="15"/>
        <v/>
      </c>
      <c r="AA88" s="122">
        <f t="shared" si="17"/>
        <v>-1</v>
      </c>
      <c r="AB88" s="71">
        <f t="shared" si="18"/>
        <v>41</v>
      </c>
      <c r="AC88" s="127">
        <f t="shared" si="19"/>
        <v>-40</v>
      </c>
      <c r="AD88" s="127">
        <f t="shared" si="20"/>
        <v>-43</v>
      </c>
    </row>
    <row r="89" spans="1:30" x14ac:dyDescent="0.2">
      <c r="A89" s="126">
        <f t="shared" si="21"/>
        <v>-18</v>
      </c>
      <c r="B89" s="181">
        <f t="shared" si="0"/>
        <v>-457.2</v>
      </c>
      <c r="C89" s="229" t="str">
        <f t="shared" si="1"/>
        <v/>
      </c>
      <c r="D89" s="126" t="str">
        <f t="shared" si="2"/>
        <v/>
      </c>
      <c r="E89" s="229" t="str">
        <f t="shared" si="3"/>
        <v/>
      </c>
      <c r="F89" s="126" t="str">
        <f t="shared" si="4"/>
        <v/>
      </c>
      <c r="G89" s="124" t="str">
        <f t="shared" si="5"/>
        <v/>
      </c>
      <c r="H89" s="125" t="str">
        <f t="shared" si="6"/>
        <v/>
      </c>
      <c r="I89" s="125" t="str">
        <f t="shared" si="7"/>
        <v/>
      </c>
      <c r="J89" s="125" t="str">
        <f t="shared" si="8"/>
        <v/>
      </c>
      <c r="K89" s="124" t="str">
        <f t="shared" si="9"/>
        <v/>
      </c>
      <c r="L89" s="124" t="str">
        <f t="shared" si="10"/>
        <v/>
      </c>
      <c r="M89" s="124" t="str">
        <f t="shared" si="11"/>
        <v/>
      </c>
      <c r="N89" s="124" t="str">
        <f t="shared" si="12"/>
        <v/>
      </c>
      <c r="O89" s="124" t="str">
        <f t="shared" si="13"/>
        <v/>
      </c>
      <c r="P89" s="124" t="str">
        <f t="shared" si="14"/>
        <v/>
      </c>
      <c r="Q89" s="124" t="str">
        <f t="shared" si="15"/>
        <v/>
      </c>
      <c r="AA89" s="122">
        <f t="shared" si="17"/>
        <v>-1</v>
      </c>
      <c r="AB89" s="71">
        <f t="shared" si="18"/>
        <v>42</v>
      </c>
      <c r="AC89" s="127">
        <f t="shared" si="19"/>
        <v>-41</v>
      </c>
      <c r="AD89" s="127">
        <f t="shared" si="20"/>
        <v>-44</v>
      </c>
    </row>
    <row r="90" spans="1:30" x14ac:dyDescent="0.2">
      <c r="A90" s="126">
        <f t="shared" si="21"/>
        <v>-19</v>
      </c>
      <c r="B90" s="181">
        <f t="shared" si="0"/>
        <v>-482.59999999999997</v>
      </c>
      <c r="C90" s="229" t="str">
        <f t="shared" si="1"/>
        <v/>
      </c>
      <c r="D90" s="126" t="str">
        <f t="shared" si="2"/>
        <v/>
      </c>
      <c r="E90" s="229" t="str">
        <f t="shared" si="3"/>
        <v/>
      </c>
      <c r="F90" s="126" t="str">
        <f t="shared" si="4"/>
        <v/>
      </c>
      <c r="G90" s="124" t="str">
        <f t="shared" si="5"/>
        <v/>
      </c>
      <c r="H90" s="125" t="str">
        <f t="shared" si="6"/>
        <v/>
      </c>
      <c r="I90" s="125" t="str">
        <f t="shared" si="7"/>
        <v/>
      </c>
      <c r="J90" s="125" t="str">
        <f t="shared" si="8"/>
        <v/>
      </c>
      <c r="K90" s="124" t="str">
        <f t="shared" si="9"/>
        <v/>
      </c>
      <c r="L90" s="124" t="str">
        <f t="shared" si="10"/>
        <v/>
      </c>
      <c r="M90" s="124" t="str">
        <f t="shared" si="11"/>
        <v/>
      </c>
      <c r="N90" s="124" t="str">
        <f t="shared" si="12"/>
        <v/>
      </c>
      <c r="O90" s="124" t="str">
        <f t="shared" si="13"/>
        <v/>
      </c>
      <c r="P90" s="124" t="str">
        <f t="shared" si="14"/>
        <v/>
      </c>
      <c r="Q90" s="124" t="str">
        <f t="shared" si="15"/>
        <v/>
      </c>
      <c r="AA90" s="122">
        <f t="shared" si="17"/>
        <v>-1</v>
      </c>
      <c r="AB90" s="71">
        <f t="shared" si="18"/>
        <v>43</v>
      </c>
      <c r="AC90" s="127">
        <f t="shared" si="19"/>
        <v>-42</v>
      </c>
      <c r="AD90" s="127">
        <f t="shared" si="20"/>
        <v>-45</v>
      </c>
    </row>
    <row r="91" spans="1:30" x14ac:dyDescent="0.2">
      <c r="A91" s="126">
        <f t="shared" si="21"/>
        <v>-20</v>
      </c>
      <c r="B91" s="181">
        <f t="shared" si="0"/>
        <v>-508</v>
      </c>
      <c r="C91" s="229" t="str">
        <f t="shared" si="1"/>
        <v/>
      </c>
      <c r="D91" s="126" t="str">
        <f t="shared" si="2"/>
        <v/>
      </c>
      <c r="E91" s="229" t="str">
        <f t="shared" si="3"/>
        <v/>
      </c>
      <c r="F91" s="126" t="str">
        <f t="shared" si="4"/>
        <v/>
      </c>
      <c r="G91" s="124" t="str">
        <f t="shared" si="5"/>
        <v/>
      </c>
      <c r="H91" s="125" t="str">
        <f t="shared" si="6"/>
        <v/>
      </c>
      <c r="I91" s="125" t="str">
        <f t="shared" si="7"/>
        <v/>
      </c>
      <c r="J91" s="125" t="str">
        <f t="shared" si="8"/>
        <v/>
      </c>
      <c r="K91" s="124" t="str">
        <f t="shared" si="9"/>
        <v/>
      </c>
      <c r="L91" s="124" t="str">
        <f t="shared" si="10"/>
        <v/>
      </c>
      <c r="M91" s="124" t="str">
        <f t="shared" si="11"/>
        <v/>
      </c>
      <c r="N91" s="124" t="str">
        <f t="shared" si="12"/>
        <v/>
      </c>
      <c r="O91" s="124" t="str">
        <f t="shared" si="13"/>
        <v/>
      </c>
      <c r="P91" s="124" t="str">
        <f t="shared" si="14"/>
        <v/>
      </c>
      <c r="Q91" s="124" t="str">
        <f t="shared" si="15"/>
        <v/>
      </c>
      <c r="AA91" s="122">
        <f t="shared" si="17"/>
        <v>-1</v>
      </c>
      <c r="AB91" s="71">
        <f t="shared" si="18"/>
        <v>44</v>
      </c>
      <c r="AC91" s="127">
        <f t="shared" si="19"/>
        <v>-43</v>
      </c>
      <c r="AD91" s="127">
        <f t="shared" si="20"/>
        <v>-46</v>
      </c>
    </row>
    <row r="92" spans="1:30" x14ac:dyDescent="0.2">
      <c r="A92" s="126">
        <f t="shared" si="21"/>
        <v>-21</v>
      </c>
      <c r="B92" s="181">
        <f t="shared" si="0"/>
        <v>-533.4</v>
      </c>
      <c r="C92" s="229" t="str">
        <f t="shared" si="1"/>
        <v/>
      </c>
      <c r="D92" s="126" t="str">
        <f t="shared" si="2"/>
        <v/>
      </c>
      <c r="E92" s="229" t="str">
        <f t="shared" si="3"/>
        <v/>
      </c>
      <c r="F92" s="126" t="str">
        <f t="shared" si="4"/>
        <v/>
      </c>
      <c r="G92" s="124" t="str">
        <f t="shared" si="5"/>
        <v/>
      </c>
      <c r="H92" s="125" t="str">
        <f t="shared" si="6"/>
        <v/>
      </c>
      <c r="I92" s="125" t="str">
        <f t="shared" si="7"/>
        <v/>
      </c>
      <c r="J92" s="125" t="str">
        <f t="shared" si="8"/>
        <v/>
      </c>
      <c r="K92" s="124" t="str">
        <f t="shared" si="9"/>
        <v/>
      </c>
      <c r="L92" s="124" t="str">
        <f t="shared" si="10"/>
        <v/>
      </c>
      <c r="M92" s="124" t="str">
        <f t="shared" si="11"/>
        <v/>
      </c>
      <c r="N92" s="124" t="str">
        <f t="shared" si="12"/>
        <v/>
      </c>
      <c r="O92" s="124" t="str">
        <f t="shared" si="13"/>
        <v/>
      </c>
      <c r="P92" s="124" t="str">
        <f t="shared" si="14"/>
        <v/>
      </c>
      <c r="Q92" s="124" t="str">
        <f t="shared" si="15"/>
        <v/>
      </c>
      <c r="AA92" s="122">
        <f t="shared" si="17"/>
        <v>-1</v>
      </c>
      <c r="AB92" s="71">
        <f t="shared" si="18"/>
        <v>45</v>
      </c>
      <c r="AC92" s="127">
        <f t="shared" si="19"/>
        <v>-44</v>
      </c>
      <c r="AD92" s="127">
        <f t="shared" si="20"/>
        <v>-47</v>
      </c>
    </row>
    <row r="93" spans="1:30" x14ac:dyDescent="0.2">
      <c r="A93" s="126">
        <f t="shared" si="21"/>
        <v>-22</v>
      </c>
      <c r="B93" s="181">
        <f t="shared" ref="B93:B156" si="22">A93*25.4</f>
        <v>-558.79999999999995</v>
      </c>
      <c r="C93" s="229" t="str">
        <f t="shared" ref="C93:C156" si="23">IF(A93&lt;0,"",D93*0.0283168)</f>
        <v/>
      </c>
      <c r="D93" s="126" t="str">
        <f t="shared" ref="D93:D156" si="24">IF(A93&lt;0,"",IF(AA100&gt;=1,LOOKUP(AA100,AG$35:AG$61,AF$35:AF$61),0))</f>
        <v/>
      </c>
      <c r="E93" s="229" t="str">
        <f t="shared" ref="E93:E156" si="25">IF(A93&lt;0,"",F93*0.0283168)</f>
        <v/>
      </c>
      <c r="F93" s="126" t="str">
        <f t="shared" ref="F93:F156" si="26">IF(A93&lt;0,"",IF(AA100&gt;=10,LOOKUP(AA100,AG$50:AG$61,AH$50:AH$61),0))</f>
        <v/>
      </c>
      <c r="G93" s="124" t="str">
        <f t="shared" ref="G93:G156" si="27">IF(A93&lt;0,"",H93*0.0283168)</f>
        <v/>
      </c>
      <c r="H93" s="125" t="str">
        <f t="shared" ref="H93:H156" si="28">IF(A93&lt;0,"",D93*$W$48)</f>
        <v/>
      </c>
      <c r="I93" s="125" t="str">
        <f t="shared" ref="I93:I156" si="29">IF(A93&lt;0,"",J93*0.0283168)</f>
        <v/>
      </c>
      <c r="J93" s="125" t="str">
        <f t="shared" ref="J93:J156" si="30">IF(A93&lt;0,"",F93*$W$49)</f>
        <v/>
      </c>
      <c r="K93" s="124" t="str">
        <f t="shared" ref="K93:K156" si="31">IF(A93&lt;0,"",L93*0.0283168)</f>
        <v/>
      </c>
      <c r="L93" s="124" t="str">
        <f t="shared" ref="L93:L156" si="32">IF(A93=0,0,IF(A93=0,0,IF(A93&lt;0,"",IF(D93=0.0001,((W$37*0.5/12)-H93)*X$56,((W$37*1/12)-H93)*X$56))))</f>
        <v/>
      </c>
      <c r="M93" s="124" t="str">
        <f t="shared" ref="M93:M156" si="33">IF(A93&lt;0,"",N93*0.0283168)</f>
        <v/>
      </c>
      <c r="N93" s="124" t="str">
        <f t="shared" ref="N93:N156" si="34">IF(A93&lt;0,"",H93+L93+J93)</f>
        <v/>
      </c>
      <c r="O93" s="124" t="str">
        <f t="shared" ref="O93:O156" si="35">IF(A93=0,0,IF(A93=0,0,IF(A93&lt;0,"",P93*0.0283168)))</f>
        <v/>
      </c>
      <c r="P93" s="124" t="str">
        <f t="shared" ref="P93:P156" si="36">IF(A93=0,0,IF(A93=0,0,IF(A93&lt;0,"",IF(A93=1,L93,N93+P94))))</f>
        <v/>
      </c>
      <c r="Q93" s="124" t="str">
        <f t="shared" ref="Q93:Q156" si="37">IF(A93&lt;0,"",I$23+B93/1000)</f>
        <v/>
      </c>
      <c r="AA93" s="122">
        <f t="shared" si="17"/>
        <v>-1</v>
      </c>
      <c r="AB93" s="71">
        <f t="shared" si="18"/>
        <v>46</v>
      </c>
      <c r="AC93" s="127">
        <f t="shared" si="19"/>
        <v>-45</v>
      </c>
      <c r="AD93" s="127">
        <f t="shared" si="20"/>
        <v>-48</v>
      </c>
    </row>
    <row r="94" spans="1:30" x14ac:dyDescent="0.2">
      <c r="A94" s="126">
        <f t="shared" si="21"/>
        <v>-23</v>
      </c>
      <c r="B94" s="181">
        <f t="shared" si="22"/>
        <v>-584.19999999999993</v>
      </c>
      <c r="C94" s="229" t="str">
        <f t="shared" si="23"/>
        <v/>
      </c>
      <c r="D94" s="126" t="str">
        <f t="shared" si="24"/>
        <v/>
      </c>
      <c r="E94" s="229" t="str">
        <f t="shared" si="25"/>
        <v/>
      </c>
      <c r="F94" s="126" t="str">
        <f t="shared" si="26"/>
        <v/>
      </c>
      <c r="G94" s="124" t="str">
        <f t="shared" si="27"/>
        <v/>
      </c>
      <c r="H94" s="125" t="str">
        <f t="shared" si="28"/>
        <v/>
      </c>
      <c r="I94" s="125" t="str">
        <f t="shared" si="29"/>
        <v/>
      </c>
      <c r="J94" s="125" t="str">
        <f t="shared" si="30"/>
        <v/>
      </c>
      <c r="K94" s="124" t="str">
        <f t="shared" si="31"/>
        <v/>
      </c>
      <c r="L94" s="124" t="str">
        <f t="shared" si="32"/>
        <v/>
      </c>
      <c r="M94" s="124" t="str">
        <f t="shared" si="33"/>
        <v/>
      </c>
      <c r="N94" s="124" t="str">
        <f t="shared" si="34"/>
        <v/>
      </c>
      <c r="O94" s="124" t="str">
        <f t="shared" si="35"/>
        <v/>
      </c>
      <c r="P94" s="124" t="str">
        <f t="shared" si="36"/>
        <v/>
      </c>
      <c r="Q94" s="124" t="str">
        <f t="shared" si="37"/>
        <v/>
      </c>
      <c r="AA94" s="122">
        <f t="shared" si="17"/>
        <v>-1</v>
      </c>
      <c r="AB94" s="71">
        <f t="shared" si="18"/>
        <v>47</v>
      </c>
      <c r="AC94" s="127">
        <f t="shared" si="19"/>
        <v>-46</v>
      </c>
      <c r="AD94" s="127">
        <f t="shared" si="20"/>
        <v>-49</v>
      </c>
    </row>
    <row r="95" spans="1:30" x14ac:dyDescent="0.2">
      <c r="A95" s="126">
        <f t="shared" si="21"/>
        <v>-24</v>
      </c>
      <c r="B95" s="181">
        <f t="shared" si="22"/>
        <v>-609.59999999999991</v>
      </c>
      <c r="C95" s="229" t="str">
        <f t="shared" si="23"/>
        <v/>
      </c>
      <c r="D95" s="126" t="str">
        <f t="shared" si="24"/>
        <v/>
      </c>
      <c r="E95" s="229" t="str">
        <f t="shared" si="25"/>
        <v/>
      </c>
      <c r="F95" s="126" t="str">
        <f t="shared" si="26"/>
        <v/>
      </c>
      <c r="G95" s="124" t="str">
        <f t="shared" si="27"/>
        <v/>
      </c>
      <c r="H95" s="125" t="str">
        <f t="shared" si="28"/>
        <v/>
      </c>
      <c r="I95" s="125" t="str">
        <f t="shared" si="29"/>
        <v/>
      </c>
      <c r="J95" s="125" t="str">
        <f t="shared" si="30"/>
        <v/>
      </c>
      <c r="K95" s="124" t="str">
        <f t="shared" si="31"/>
        <v/>
      </c>
      <c r="L95" s="124" t="str">
        <f t="shared" si="32"/>
        <v/>
      </c>
      <c r="M95" s="124" t="str">
        <f t="shared" si="33"/>
        <v/>
      </c>
      <c r="N95" s="124" t="str">
        <f t="shared" si="34"/>
        <v/>
      </c>
      <c r="O95" s="124" t="str">
        <f t="shared" si="35"/>
        <v/>
      </c>
      <c r="P95" s="124" t="str">
        <f t="shared" si="36"/>
        <v/>
      </c>
      <c r="Q95" s="124" t="str">
        <f t="shared" si="37"/>
        <v/>
      </c>
      <c r="AA95" s="122">
        <f t="shared" si="17"/>
        <v>-1</v>
      </c>
      <c r="AB95" s="71">
        <f t="shared" si="18"/>
        <v>48</v>
      </c>
      <c r="AC95" s="127">
        <f t="shared" si="19"/>
        <v>-47</v>
      </c>
      <c r="AD95" s="127">
        <f t="shared" si="20"/>
        <v>-50</v>
      </c>
    </row>
    <row r="96" spans="1:30" x14ac:dyDescent="0.2">
      <c r="A96" s="126">
        <f t="shared" si="21"/>
        <v>-25</v>
      </c>
      <c r="B96" s="181">
        <f t="shared" si="22"/>
        <v>-635</v>
      </c>
      <c r="C96" s="229" t="str">
        <f t="shared" si="23"/>
        <v/>
      </c>
      <c r="D96" s="126" t="str">
        <f t="shared" si="24"/>
        <v/>
      </c>
      <c r="E96" s="229" t="str">
        <f t="shared" si="25"/>
        <v/>
      </c>
      <c r="F96" s="126" t="str">
        <f t="shared" si="26"/>
        <v/>
      </c>
      <c r="G96" s="124" t="str">
        <f t="shared" si="27"/>
        <v/>
      </c>
      <c r="H96" s="125" t="str">
        <f t="shared" si="28"/>
        <v/>
      </c>
      <c r="I96" s="125" t="str">
        <f t="shared" si="29"/>
        <v/>
      </c>
      <c r="J96" s="125" t="str">
        <f t="shared" si="30"/>
        <v/>
      </c>
      <c r="K96" s="124" t="str">
        <f t="shared" si="31"/>
        <v/>
      </c>
      <c r="L96" s="124" t="str">
        <f t="shared" si="32"/>
        <v/>
      </c>
      <c r="M96" s="124" t="str">
        <f t="shared" si="33"/>
        <v/>
      </c>
      <c r="N96" s="124" t="str">
        <f t="shared" si="34"/>
        <v/>
      </c>
      <c r="O96" s="124" t="str">
        <f t="shared" si="35"/>
        <v/>
      </c>
      <c r="P96" s="124" t="str">
        <f t="shared" si="36"/>
        <v/>
      </c>
      <c r="Q96" s="124" t="str">
        <f t="shared" si="37"/>
        <v/>
      </c>
      <c r="AA96" s="122">
        <f t="shared" si="17"/>
        <v>-1</v>
      </c>
      <c r="AB96" s="71">
        <f t="shared" si="18"/>
        <v>49</v>
      </c>
      <c r="AC96" s="127">
        <f t="shared" si="19"/>
        <v>-48</v>
      </c>
      <c r="AD96" s="127">
        <f t="shared" si="20"/>
        <v>-51</v>
      </c>
    </row>
    <row r="97" spans="1:30" x14ac:dyDescent="0.2">
      <c r="A97" s="126">
        <f t="shared" si="21"/>
        <v>-26</v>
      </c>
      <c r="B97" s="181">
        <f t="shared" si="22"/>
        <v>-660.4</v>
      </c>
      <c r="C97" s="229" t="str">
        <f t="shared" si="23"/>
        <v/>
      </c>
      <c r="D97" s="126" t="str">
        <f t="shared" si="24"/>
        <v/>
      </c>
      <c r="E97" s="229" t="str">
        <f t="shared" si="25"/>
        <v/>
      </c>
      <c r="F97" s="126" t="str">
        <f t="shared" si="26"/>
        <v/>
      </c>
      <c r="G97" s="124" t="str">
        <f t="shared" si="27"/>
        <v/>
      </c>
      <c r="H97" s="125" t="str">
        <f t="shared" si="28"/>
        <v/>
      </c>
      <c r="I97" s="125" t="str">
        <f t="shared" si="29"/>
        <v/>
      </c>
      <c r="J97" s="125" t="str">
        <f t="shared" si="30"/>
        <v/>
      </c>
      <c r="K97" s="124" t="str">
        <f t="shared" si="31"/>
        <v/>
      </c>
      <c r="L97" s="124" t="str">
        <f t="shared" si="32"/>
        <v/>
      </c>
      <c r="M97" s="124" t="str">
        <f t="shared" si="33"/>
        <v/>
      </c>
      <c r="N97" s="124" t="str">
        <f t="shared" si="34"/>
        <v/>
      </c>
      <c r="O97" s="124" t="str">
        <f t="shared" si="35"/>
        <v/>
      </c>
      <c r="P97" s="124" t="str">
        <f t="shared" si="36"/>
        <v/>
      </c>
      <c r="Q97" s="124" t="str">
        <f t="shared" si="37"/>
        <v/>
      </c>
      <c r="AA97" s="122">
        <f t="shared" si="17"/>
        <v>-1</v>
      </c>
      <c r="AB97" s="71">
        <f t="shared" si="18"/>
        <v>50</v>
      </c>
      <c r="AC97" s="127">
        <f t="shared" si="19"/>
        <v>-49</v>
      </c>
      <c r="AD97" s="127">
        <f t="shared" si="20"/>
        <v>-52</v>
      </c>
    </row>
    <row r="98" spans="1:30" x14ac:dyDescent="0.2">
      <c r="A98" s="126">
        <f t="shared" si="21"/>
        <v>-27</v>
      </c>
      <c r="B98" s="181">
        <f t="shared" si="22"/>
        <v>-685.8</v>
      </c>
      <c r="C98" s="229" t="str">
        <f t="shared" si="23"/>
        <v/>
      </c>
      <c r="D98" s="126" t="str">
        <f t="shared" si="24"/>
        <v/>
      </c>
      <c r="E98" s="229" t="str">
        <f t="shared" si="25"/>
        <v/>
      </c>
      <c r="F98" s="126" t="str">
        <f t="shared" si="26"/>
        <v/>
      </c>
      <c r="G98" s="124" t="str">
        <f t="shared" si="27"/>
        <v/>
      </c>
      <c r="H98" s="125" t="str">
        <f t="shared" si="28"/>
        <v/>
      </c>
      <c r="I98" s="125" t="str">
        <f t="shared" si="29"/>
        <v/>
      </c>
      <c r="J98" s="125" t="str">
        <f t="shared" si="30"/>
        <v/>
      </c>
      <c r="K98" s="124" t="str">
        <f t="shared" si="31"/>
        <v/>
      </c>
      <c r="L98" s="124" t="str">
        <f t="shared" si="32"/>
        <v/>
      </c>
      <c r="M98" s="124" t="str">
        <f t="shared" si="33"/>
        <v/>
      </c>
      <c r="N98" s="124" t="str">
        <f t="shared" si="34"/>
        <v/>
      </c>
      <c r="O98" s="124" t="str">
        <f t="shared" si="35"/>
        <v/>
      </c>
      <c r="P98" s="124" t="str">
        <f t="shared" si="36"/>
        <v/>
      </c>
      <c r="Q98" s="124" t="str">
        <f t="shared" si="37"/>
        <v/>
      </c>
      <c r="AA98" s="122">
        <f t="shared" si="17"/>
        <v>-1</v>
      </c>
      <c r="AB98" s="71">
        <f t="shared" si="18"/>
        <v>51</v>
      </c>
      <c r="AC98" s="127">
        <f t="shared" si="19"/>
        <v>-50</v>
      </c>
      <c r="AD98" s="127">
        <f t="shared" si="20"/>
        <v>-53</v>
      </c>
    </row>
    <row r="99" spans="1:30" x14ac:dyDescent="0.2">
      <c r="A99" s="126">
        <f t="shared" si="21"/>
        <v>-28</v>
      </c>
      <c r="B99" s="181">
        <f t="shared" si="22"/>
        <v>-711.19999999999993</v>
      </c>
      <c r="C99" s="229" t="str">
        <f t="shared" si="23"/>
        <v/>
      </c>
      <c r="D99" s="126" t="str">
        <f t="shared" si="24"/>
        <v/>
      </c>
      <c r="E99" s="229" t="str">
        <f t="shared" si="25"/>
        <v/>
      </c>
      <c r="F99" s="126" t="str">
        <f t="shared" si="26"/>
        <v/>
      </c>
      <c r="G99" s="124" t="str">
        <f t="shared" si="27"/>
        <v/>
      </c>
      <c r="H99" s="125" t="str">
        <f t="shared" si="28"/>
        <v/>
      </c>
      <c r="I99" s="125" t="str">
        <f t="shared" si="29"/>
        <v/>
      </c>
      <c r="J99" s="125" t="str">
        <f t="shared" si="30"/>
        <v/>
      </c>
      <c r="K99" s="124" t="str">
        <f t="shared" si="31"/>
        <v/>
      </c>
      <c r="L99" s="124" t="str">
        <f t="shared" si="32"/>
        <v/>
      </c>
      <c r="M99" s="124" t="str">
        <f t="shared" si="33"/>
        <v/>
      </c>
      <c r="N99" s="124" t="str">
        <f t="shared" si="34"/>
        <v/>
      </c>
      <c r="O99" s="124" t="str">
        <f t="shared" si="35"/>
        <v/>
      </c>
      <c r="P99" s="124" t="str">
        <f t="shared" si="36"/>
        <v/>
      </c>
      <c r="Q99" s="124" t="str">
        <f t="shared" si="37"/>
        <v/>
      </c>
      <c r="AA99" s="122">
        <f t="shared" si="17"/>
        <v>-1</v>
      </c>
      <c r="AB99" s="71">
        <f t="shared" si="18"/>
        <v>52</v>
      </c>
      <c r="AC99" s="127">
        <f t="shared" si="19"/>
        <v>-51</v>
      </c>
      <c r="AD99" s="127">
        <f t="shared" si="20"/>
        <v>-54</v>
      </c>
    </row>
    <row r="100" spans="1:30" x14ac:dyDescent="0.2">
      <c r="A100" s="126">
        <f t="shared" si="21"/>
        <v>-29</v>
      </c>
      <c r="B100" s="181">
        <f t="shared" si="22"/>
        <v>-736.59999999999991</v>
      </c>
      <c r="C100" s="229" t="str">
        <f t="shared" si="23"/>
        <v/>
      </c>
      <c r="D100" s="126" t="str">
        <f t="shared" si="24"/>
        <v/>
      </c>
      <c r="E100" s="229" t="str">
        <f t="shared" si="25"/>
        <v/>
      </c>
      <c r="F100" s="126" t="str">
        <f t="shared" si="26"/>
        <v/>
      </c>
      <c r="G100" s="124" t="str">
        <f t="shared" si="27"/>
        <v/>
      </c>
      <c r="H100" s="125" t="str">
        <f t="shared" si="28"/>
        <v/>
      </c>
      <c r="I100" s="125" t="str">
        <f t="shared" si="29"/>
        <v/>
      </c>
      <c r="J100" s="125" t="str">
        <f t="shared" si="30"/>
        <v/>
      </c>
      <c r="K100" s="124" t="str">
        <f t="shared" si="31"/>
        <v/>
      </c>
      <c r="L100" s="124" t="str">
        <f t="shared" si="32"/>
        <v/>
      </c>
      <c r="M100" s="124" t="str">
        <f t="shared" si="33"/>
        <v/>
      </c>
      <c r="N100" s="124" t="str">
        <f t="shared" si="34"/>
        <v/>
      </c>
      <c r="O100" s="124" t="str">
        <f t="shared" si="35"/>
        <v/>
      </c>
      <c r="P100" s="124" t="str">
        <f t="shared" si="36"/>
        <v/>
      </c>
      <c r="Q100" s="124" t="str">
        <f t="shared" si="37"/>
        <v/>
      </c>
      <c r="AA100" s="122">
        <f t="shared" ref="AA100:AA163" si="38">IF(AND(AA99&gt;=1,AA99&lt;20),AA99+1,IF(AC100=0,1,IF(AA99=20,AA99+0.5,-1)))</f>
        <v>-1</v>
      </c>
      <c r="AB100" s="71">
        <f t="shared" ref="AB100:AB163" si="39">IF(AB99&gt;=1,AB99+1,IF(AC100=0,1,-1))</f>
        <v>53</v>
      </c>
      <c r="AC100" s="127">
        <f t="shared" si="19"/>
        <v>-52</v>
      </c>
      <c r="AD100" s="127">
        <f t="shared" si="20"/>
        <v>-55</v>
      </c>
    </row>
    <row r="101" spans="1:30" x14ac:dyDescent="0.2">
      <c r="A101" s="126">
        <f t="shared" si="21"/>
        <v>-30</v>
      </c>
      <c r="B101" s="181">
        <f t="shared" si="22"/>
        <v>-762</v>
      </c>
      <c r="C101" s="229" t="str">
        <f t="shared" si="23"/>
        <v/>
      </c>
      <c r="D101" s="126" t="str">
        <f t="shared" si="24"/>
        <v/>
      </c>
      <c r="E101" s="229" t="str">
        <f t="shared" si="25"/>
        <v/>
      </c>
      <c r="F101" s="126" t="str">
        <f t="shared" si="26"/>
        <v/>
      </c>
      <c r="G101" s="124" t="str">
        <f t="shared" si="27"/>
        <v/>
      </c>
      <c r="H101" s="125" t="str">
        <f t="shared" si="28"/>
        <v/>
      </c>
      <c r="I101" s="125" t="str">
        <f t="shared" si="29"/>
        <v/>
      </c>
      <c r="J101" s="125" t="str">
        <f t="shared" si="30"/>
        <v/>
      </c>
      <c r="K101" s="124" t="str">
        <f t="shared" si="31"/>
        <v/>
      </c>
      <c r="L101" s="124" t="str">
        <f t="shared" si="32"/>
        <v/>
      </c>
      <c r="M101" s="124" t="str">
        <f t="shared" si="33"/>
        <v/>
      </c>
      <c r="N101" s="124" t="str">
        <f t="shared" si="34"/>
        <v/>
      </c>
      <c r="O101" s="124" t="str">
        <f t="shared" si="35"/>
        <v/>
      </c>
      <c r="P101" s="124" t="str">
        <f t="shared" si="36"/>
        <v/>
      </c>
      <c r="Q101" s="124" t="str">
        <f t="shared" si="37"/>
        <v/>
      </c>
      <c r="AA101" s="122">
        <f t="shared" si="38"/>
        <v>-1</v>
      </c>
      <c r="AB101" s="71">
        <f t="shared" si="39"/>
        <v>54</v>
      </c>
      <c r="AC101" s="127">
        <f t="shared" ref="AC101:AC164" si="40">AC100-1</f>
        <v>-53</v>
      </c>
      <c r="AD101" s="127">
        <f t="shared" ref="AD101:AD164" si="41">AD100-1</f>
        <v>-56</v>
      </c>
    </row>
    <row r="102" spans="1:30" x14ac:dyDescent="0.2">
      <c r="A102" s="126">
        <f t="shared" si="21"/>
        <v>-31</v>
      </c>
      <c r="B102" s="181">
        <f t="shared" si="22"/>
        <v>-787.4</v>
      </c>
      <c r="C102" s="229" t="str">
        <f t="shared" si="23"/>
        <v/>
      </c>
      <c r="D102" s="126" t="str">
        <f t="shared" si="24"/>
        <v/>
      </c>
      <c r="E102" s="229" t="str">
        <f t="shared" si="25"/>
        <v/>
      </c>
      <c r="F102" s="126" t="str">
        <f t="shared" si="26"/>
        <v/>
      </c>
      <c r="G102" s="124" t="str">
        <f t="shared" si="27"/>
        <v/>
      </c>
      <c r="H102" s="125" t="str">
        <f t="shared" si="28"/>
        <v/>
      </c>
      <c r="I102" s="125" t="str">
        <f t="shared" si="29"/>
        <v/>
      </c>
      <c r="J102" s="125" t="str">
        <f t="shared" si="30"/>
        <v/>
      </c>
      <c r="K102" s="124" t="str">
        <f t="shared" si="31"/>
        <v/>
      </c>
      <c r="L102" s="124" t="str">
        <f t="shared" si="32"/>
        <v/>
      </c>
      <c r="M102" s="124" t="str">
        <f t="shared" si="33"/>
        <v/>
      </c>
      <c r="N102" s="124" t="str">
        <f t="shared" si="34"/>
        <v/>
      </c>
      <c r="O102" s="124" t="str">
        <f t="shared" si="35"/>
        <v/>
      </c>
      <c r="P102" s="124" t="str">
        <f t="shared" si="36"/>
        <v/>
      </c>
      <c r="Q102" s="124" t="str">
        <f t="shared" si="37"/>
        <v/>
      </c>
      <c r="AA102" s="122">
        <f t="shared" si="38"/>
        <v>-1</v>
      </c>
      <c r="AB102" s="71">
        <f t="shared" si="39"/>
        <v>55</v>
      </c>
      <c r="AC102" s="127">
        <f t="shared" si="40"/>
        <v>-54</v>
      </c>
      <c r="AD102" s="127">
        <f t="shared" si="41"/>
        <v>-57</v>
      </c>
    </row>
    <row r="103" spans="1:30" x14ac:dyDescent="0.2">
      <c r="A103" s="126">
        <f t="shared" si="21"/>
        <v>-32</v>
      </c>
      <c r="B103" s="181">
        <f t="shared" si="22"/>
        <v>-812.8</v>
      </c>
      <c r="C103" s="229" t="str">
        <f t="shared" si="23"/>
        <v/>
      </c>
      <c r="D103" s="126" t="str">
        <f t="shared" si="24"/>
        <v/>
      </c>
      <c r="E103" s="229" t="str">
        <f t="shared" si="25"/>
        <v/>
      </c>
      <c r="F103" s="126" t="str">
        <f t="shared" si="26"/>
        <v/>
      </c>
      <c r="G103" s="124" t="str">
        <f t="shared" si="27"/>
        <v/>
      </c>
      <c r="H103" s="125" t="str">
        <f t="shared" si="28"/>
        <v/>
      </c>
      <c r="I103" s="125" t="str">
        <f t="shared" si="29"/>
        <v/>
      </c>
      <c r="J103" s="125" t="str">
        <f t="shared" si="30"/>
        <v/>
      </c>
      <c r="K103" s="124" t="str">
        <f t="shared" si="31"/>
        <v/>
      </c>
      <c r="L103" s="124" t="str">
        <f t="shared" si="32"/>
        <v/>
      </c>
      <c r="M103" s="124" t="str">
        <f t="shared" si="33"/>
        <v/>
      </c>
      <c r="N103" s="124" t="str">
        <f t="shared" si="34"/>
        <v/>
      </c>
      <c r="O103" s="124" t="str">
        <f t="shared" si="35"/>
        <v/>
      </c>
      <c r="P103" s="124" t="str">
        <f t="shared" si="36"/>
        <v/>
      </c>
      <c r="Q103" s="124" t="str">
        <f t="shared" si="37"/>
        <v/>
      </c>
      <c r="AA103" s="122">
        <f t="shared" si="38"/>
        <v>-1</v>
      </c>
      <c r="AB103" s="71">
        <f t="shared" si="39"/>
        <v>56</v>
      </c>
      <c r="AC103" s="127">
        <f t="shared" si="40"/>
        <v>-55</v>
      </c>
      <c r="AD103" s="127">
        <f t="shared" si="41"/>
        <v>-58</v>
      </c>
    </row>
    <row r="104" spans="1:30" x14ac:dyDescent="0.2">
      <c r="A104" s="126">
        <f t="shared" si="21"/>
        <v>-33</v>
      </c>
      <c r="B104" s="181">
        <f t="shared" si="22"/>
        <v>-838.19999999999993</v>
      </c>
      <c r="C104" s="229" t="str">
        <f t="shared" si="23"/>
        <v/>
      </c>
      <c r="D104" s="126" t="str">
        <f t="shared" si="24"/>
        <v/>
      </c>
      <c r="E104" s="229" t="str">
        <f t="shared" si="25"/>
        <v/>
      </c>
      <c r="F104" s="126" t="str">
        <f t="shared" si="26"/>
        <v/>
      </c>
      <c r="G104" s="124" t="str">
        <f t="shared" si="27"/>
        <v/>
      </c>
      <c r="H104" s="125" t="str">
        <f t="shared" si="28"/>
        <v/>
      </c>
      <c r="I104" s="125" t="str">
        <f t="shared" si="29"/>
        <v/>
      </c>
      <c r="J104" s="125" t="str">
        <f t="shared" si="30"/>
        <v/>
      </c>
      <c r="K104" s="124" t="str">
        <f t="shared" si="31"/>
        <v/>
      </c>
      <c r="L104" s="124" t="str">
        <f t="shared" si="32"/>
        <v/>
      </c>
      <c r="M104" s="124" t="str">
        <f t="shared" si="33"/>
        <v/>
      </c>
      <c r="N104" s="124" t="str">
        <f t="shared" si="34"/>
        <v/>
      </c>
      <c r="O104" s="124" t="str">
        <f t="shared" si="35"/>
        <v/>
      </c>
      <c r="P104" s="124" t="str">
        <f t="shared" si="36"/>
        <v/>
      </c>
      <c r="Q104" s="124" t="str">
        <f t="shared" si="37"/>
        <v/>
      </c>
      <c r="AA104" s="122">
        <f t="shared" si="38"/>
        <v>-1</v>
      </c>
      <c r="AB104" s="71">
        <f t="shared" si="39"/>
        <v>57</v>
      </c>
      <c r="AC104" s="127">
        <f t="shared" si="40"/>
        <v>-56</v>
      </c>
      <c r="AD104" s="127">
        <f t="shared" si="41"/>
        <v>-59</v>
      </c>
    </row>
    <row r="105" spans="1:30" x14ac:dyDescent="0.2">
      <c r="A105" s="126">
        <f t="shared" si="21"/>
        <v>-34</v>
      </c>
      <c r="B105" s="181">
        <f t="shared" si="22"/>
        <v>-863.59999999999991</v>
      </c>
      <c r="C105" s="229" t="str">
        <f t="shared" si="23"/>
        <v/>
      </c>
      <c r="D105" s="126" t="str">
        <f t="shared" si="24"/>
        <v/>
      </c>
      <c r="E105" s="229" t="str">
        <f t="shared" si="25"/>
        <v/>
      </c>
      <c r="F105" s="126" t="str">
        <f t="shared" si="26"/>
        <v/>
      </c>
      <c r="G105" s="124" t="str">
        <f t="shared" si="27"/>
        <v/>
      </c>
      <c r="H105" s="125" t="str">
        <f t="shared" si="28"/>
        <v/>
      </c>
      <c r="I105" s="125" t="str">
        <f t="shared" si="29"/>
        <v/>
      </c>
      <c r="J105" s="125" t="str">
        <f t="shared" si="30"/>
        <v/>
      </c>
      <c r="K105" s="124" t="str">
        <f t="shared" si="31"/>
        <v/>
      </c>
      <c r="L105" s="124" t="str">
        <f t="shared" si="32"/>
        <v/>
      </c>
      <c r="M105" s="124" t="str">
        <f t="shared" si="33"/>
        <v/>
      </c>
      <c r="N105" s="124" t="str">
        <f t="shared" si="34"/>
        <v/>
      </c>
      <c r="O105" s="124" t="str">
        <f t="shared" si="35"/>
        <v/>
      </c>
      <c r="P105" s="124" t="str">
        <f t="shared" si="36"/>
        <v/>
      </c>
      <c r="Q105" s="124" t="str">
        <f t="shared" si="37"/>
        <v/>
      </c>
      <c r="AA105" s="122">
        <f t="shared" si="38"/>
        <v>-1</v>
      </c>
      <c r="AB105" s="71">
        <f t="shared" si="39"/>
        <v>58</v>
      </c>
      <c r="AC105" s="127">
        <f t="shared" si="40"/>
        <v>-57</v>
      </c>
      <c r="AD105" s="127">
        <f t="shared" si="41"/>
        <v>-60</v>
      </c>
    </row>
    <row r="106" spans="1:30" x14ac:dyDescent="0.2">
      <c r="A106" s="126">
        <f t="shared" si="21"/>
        <v>-35</v>
      </c>
      <c r="B106" s="181">
        <f t="shared" si="22"/>
        <v>-889</v>
      </c>
      <c r="C106" s="229" t="str">
        <f t="shared" si="23"/>
        <v/>
      </c>
      <c r="D106" s="126" t="str">
        <f t="shared" si="24"/>
        <v/>
      </c>
      <c r="E106" s="229" t="str">
        <f t="shared" si="25"/>
        <v/>
      </c>
      <c r="F106" s="126" t="str">
        <f t="shared" si="26"/>
        <v/>
      </c>
      <c r="G106" s="124" t="str">
        <f t="shared" si="27"/>
        <v/>
      </c>
      <c r="H106" s="125" t="str">
        <f t="shared" si="28"/>
        <v/>
      </c>
      <c r="I106" s="125" t="str">
        <f t="shared" si="29"/>
        <v/>
      </c>
      <c r="J106" s="125" t="str">
        <f t="shared" si="30"/>
        <v/>
      </c>
      <c r="K106" s="124" t="str">
        <f t="shared" si="31"/>
        <v/>
      </c>
      <c r="L106" s="124" t="str">
        <f t="shared" si="32"/>
        <v/>
      </c>
      <c r="M106" s="124" t="str">
        <f t="shared" si="33"/>
        <v/>
      </c>
      <c r="N106" s="124" t="str">
        <f t="shared" si="34"/>
        <v/>
      </c>
      <c r="O106" s="124" t="str">
        <f t="shared" si="35"/>
        <v/>
      </c>
      <c r="P106" s="124" t="str">
        <f t="shared" si="36"/>
        <v/>
      </c>
      <c r="Q106" s="124" t="str">
        <f t="shared" si="37"/>
        <v/>
      </c>
      <c r="AA106" s="122">
        <f t="shared" si="38"/>
        <v>-1</v>
      </c>
      <c r="AB106" s="71">
        <f t="shared" si="39"/>
        <v>59</v>
      </c>
      <c r="AC106" s="127">
        <f t="shared" si="40"/>
        <v>-58</v>
      </c>
      <c r="AD106" s="127">
        <f t="shared" si="41"/>
        <v>-61</v>
      </c>
    </row>
    <row r="107" spans="1:30" x14ac:dyDescent="0.2">
      <c r="A107" s="126">
        <f t="shared" si="21"/>
        <v>-36</v>
      </c>
      <c r="B107" s="181">
        <f t="shared" si="22"/>
        <v>-914.4</v>
      </c>
      <c r="C107" s="229" t="str">
        <f t="shared" si="23"/>
        <v/>
      </c>
      <c r="D107" s="126" t="str">
        <f t="shared" si="24"/>
        <v/>
      </c>
      <c r="E107" s="229" t="str">
        <f t="shared" si="25"/>
        <v/>
      </c>
      <c r="F107" s="126" t="str">
        <f t="shared" si="26"/>
        <v/>
      </c>
      <c r="G107" s="124" t="str">
        <f t="shared" si="27"/>
        <v/>
      </c>
      <c r="H107" s="125" t="str">
        <f t="shared" si="28"/>
        <v/>
      </c>
      <c r="I107" s="125" t="str">
        <f t="shared" si="29"/>
        <v/>
      </c>
      <c r="J107" s="125" t="str">
        <f t="shared" si="30"/>
        <v/>
      </c>
      <c r="K107" s="124" t="str">
        <f t="shared" si="31"/>
        <v/>
      </c>
      <c r="L107" s="124" t="str">
        <f t="shared" si="32"/>
        <v/>
      </c>
      <c r="M107" s="124" t="str">
        <f t="shared" si="33"/>
        <v/>
      </c>
      <c r="N107" s="124" t="str">
        <f t="shared" si="34"/>
        <v/>
      </c>
      <c r="O107" s="124" t="str">
        <f t="shared" si="35"/>
        <v/>
      </c>
      <c r="P107" s="124" t="str">
        <f t="shared" si="36"/>
        <v/>
      </c>
      <c r="Q107" s="124" t="str">
        <f t="shared" si="37"/>
        <v/>
      </c>
      <c r="AA107" s="122">
        <f t="shared" si="38"/>
        <v>-1</v>
      </c>
      <c r="AB107" s="71">
        <f t="shared" si="39"/>
        <v>60</v>
      </c>
      <c r="AC107" s="127">
        <f t="shared" si="40"/>
        <v>-59</v>
      </c>
      <c r="AD107" s="127">
        <f t="shared" si="41"/>
        <v>-62</v>
      </c>
    </row>
    <row r="108" spans="1:30" x14ac:dyDescent="0.2">
      <c r="A108" s="126">
        <f t="shared" si="21"/>
        <v>-37</v>
      </c>
      <c r="B108" s="181">
        <f t="shared" si="22"/>
        <v>-939.8</v>
      </c>
      <c r="C108" s="229" t="str">
        <f t="shared" si="23"/>
        <v/>
      </c>
      <c r="D108" s="126" t="str">
        <f t="shared" si="24"/>
        <v/>
      </c>
      <c r="E108" s="229" t="str">
        <f t="shared" si="25"/>
        <v/>
      </c>
      <c r="F108" s="126" t="str">
        <f t="shared" si="26"/>
        <v/>
      </c>
      <c r="G108" s="124" t="str">
        <f t="shared" si="27"/>
        <v/>
      </c>
      <c r="H108" s="125" t="str">
        <f t="shared" si="28"/>
        <v/>
      </c>
      <c r="I108" s="125" t="str">
        <f t="shared" si="29"/>
        <v/>
      </c>
      <c r="J108" s="125" t="str">
        <f t="shared" si="30"/>
        <v/>
      </c>
      <c r="K108" s="124" t="str">
        <f t="shared" si="31"/>
        <v/>
      </c>
      <c r="L108" s="124" t="str">
        <f t="shared" si="32"/>
        <v/>
      </c>
      <c r="M108" s="124" t="str">
        <f t="shared" si="33"/>
        <v/>
      </c>
      <c r="N108" s="124" t="str">
        <f t="shared" si="34"/>
        <v/>
      </c>
      <c r="O108" s="124" t="str">
        <f t="shared" si="35"/>
        <v/>
      </c>
      <c r="P108" s="124" t="str">
        <f t="shared" si="36"/>
        <v/>
      </c>
      <c r="Q108" s="124" t="str">
        <f t="shared" si="37"/>
        <v/>
      </c>
      <c r="AA108" s="122">
        <f t="shared" si="38"/>
        <v>-1</v>
      </c>
      <c r="AB108" s="71">
        <f t="shared" si="39"/>
        <v>61</v>
      </c>
      <c r="AC108" s="127">
        <f t="shared" si="40"/>
        <v>-60</v>
      </c>
      <c r="AD108" s="127">
        <f t="shared" si="41"/>
        <v>-63</v>
      </c>
    </row>
    <row r="109" spans="1:30" x14ac:dyDescent="0.2">
      <c r="A109" s="126">
        <f t="shared" si="21"/>
        <v>-38</v>
      </c>
      <c r="B109" s="181">
        <f t="shared" si="22"/>
        <v>-965.19999999999993</v>
      </c>
      <c r="C109" s="229" t="str">
        <f t="shared" si="23"/>
        <v/>
      </c>
      <c r="D109" s="126" t="str">
        <f t="shared" si="24"/>
        <v/>
      </c>
      <c r="E109" s="229" t="str">
        <f t="shared" si="25"/>
        <v/>
      </c>
      <c r="F109" s="126" t="str">
        <f t="shared" si="26"/>
        <v/>
      </c>
      <c r="G109" s="124" t="str">
        <f t="shared" si="27"/>
        <v/>
      </c>
      <c r="H109" s="125" t="str">
        <f t="shared" si="28"/>
        <v/>
      </c>
      <c r="I109" s="125" t="str">
        <f t="shared" si="29"/>
        <v/>
      </c>
      <c r="J109" s="125" t="str">
        <f t="shared" si="30"/>
        <v/>
      </c>
      <c r="K109" s="124" t="str">
        <f t="shared" si="31"/>
        <v/>
      </c>
      <c r="L109" s="124" t="str">
        <f t="shared" si="32"/>
        <v/>
      </c>
      <c r="M109" s="124" t="str">
        <f t="shared" si="33"/>
        <v/>
      </c>
      <c r="N109" s="124" t="str">
        <f t="shared" si="34"/>
        <v/>
      </c>
      <c r="O109" s="124" t="str">
        <f t="shared" si="35"/>
        <v/>
      </c>
      <c r="P109" s="124" t="str">
        <f t="shared" si="36"/>
        <v/>
      </c>
      <c r="Q109" s="124" t="str">
        <f t="shared" si="37"/>
        <v/>
      </c>
      <c r="AA109" s="122">
        <f t="shared" si="38"/>
        <v>-1</v>
      </c>
      <c r="AB109" s="71">
        <f t="shared" si="39"/>
        <v>62</v>
      </c>
      <c r="AC109" s="127">
        <f t="shared" si="40"/>
        <v>-61</v>
      </c>
      <c r="AD109" s="127">
        <f t="shared" si="41"/>
        <v>-64</v>
      </c>
    </row>
    <row r="110" spans="1:30" x14ac:dyDescent="0.2">
      <c r="A110" s="126">
        <f t="shared" si="21"/>
        <v>-39</v>
      </c>
      <c r="B110" s="181">
        <f t="shared" si="22"/>
        <v>-990.59999999999991</v>
      </c>
      <c r="C110" s="229" t="str">
        <f t="shared" si="23"/>
        <v/>
      </c>
      <c r="D110" s="126" t="str">
        <f t="shared" si="24"/>
        <v/>
      </c>
      <c r="E110" s="229" t="str">
        <f t="shared" si="25"/>
        <v/>
      </c>
      <c r="F110" s="126" t="str">
        <f t="shared" si="26"/>
        <v/>
      </c>
      <c r="G110" s="124" t="str">
        <f t="shared" si="27"/>
        <v/>
      </c>
      <c r="H110" s="125" t="str">
        <f t="shared" si="28"/>
        <v/>
      </c>
      <c r="I110" s="125" t="str">
        <f t="shared" si="29"/>
        <v/>
      </c>
      <c r="J110" s="125" t="str">
        <f t="shared" si="30"/>
        <v/>
      </c>
      <c r="K110" s="124" t="str">
        <f t="shared" si="31"/>
        <v/>
      </c>
      <c r="L110" s="124" t="str">
        <f t="shared" si="32"/>
        <v/>
      </c>
      <c r="M110" s="124" t="str">
        <f t="shared" si="33"/>
        <v/>
      </c>
      <c r="N110" s="124" t="str">
        <f t="shared" si="34"/>
        <v/>
      </c>
      <c r="O110" s="124" t="str">
        <f t="shared" si="35"/>
        <v/>
      </c>
      <c r="P110" s="124" t="str">
        <f t="shared" si="36"/>
        <v/>
      </c>
      <c r="Q110" s="124" t="str">
        <f t="shared" si="37"/>
        <v/>
      </c>
      <c r="AA110" s="122">
        <f t="shared" si="38"/>
        <v>-1</v>
      </c>
      <c r="AB110" s="71">
        <f t="shared" si="39"/>
        <v>63</v>
      </c>
      <c r="AC110" s="127">
        <f t="shared" si="40"/>
        <v>-62</v>
      </c>
      <c r="AD110" s="127">
        <f t="shared" si="41"/>
        <v>-65</v>
      </c>
    </row>
    <row r="111" spans="1:30" x14ac:dyDescent="0.2">
      <c r="A111" s="126">
        <f t="shared" si="21"/>
        <v>-40</v>
      </c>
      <c r="B111" s="181">
        <f t="shared" si="22"/>
        <v>-1016</v>
      </c>
      <c r="C111" s="229" t="str">
        <f t="shared" si="23"/>
        <v/>
      </c>
      <c r="D111" s="126" t="str">
        <f t="shared" si="24"/>
        <v/>
      </c>
      <c r="E111" s="229" t="str">
        <f t="shared" si="25"/>
        <v/>
      </c>
      <c r="F111" s="126" t="str">
        <f t="shared" si="26"/>
        <v/>
      </c>
      <c r="G111" s="124" t="str">
        <f t="shared" si="27"/>
        <v/>
      </c>
      <c r="H111" s="125" t="str">
        <f t="shared" si="28"/>
        <v/>
      </c>
      <c r="I111" s="125" t="str">
        <f t="shared" si="29"/>
        <v/>
      </c>
      <c r="J111" s="125" t="str">
        <f t="shared" si="30"/>
        <v/>
      </c>
      <c r="K111" s="124" t="str">
        <f t="shared" si="31"/>
        <v/>
      </c>
      <c r="L111" s="124" t="str">
        <f t="shared" si="32"/>
        <v/>
      </c>
      <c r="M111" s="124" t="str">
        <f t="shared" si="33"/>
        <v/>
      </c>
      <c r="N111" s="124" t="str">
        <f t="shared" si="34"/>
        <v/>
      </c>
      <c r="O111" s="124" t="str">
        <f t="shared" si="35"/>
        <v/>
      </c>
      <c r="P111" s="124" t="str">
        <f t="shared" si="36"/>
        <v/>
      </c>
      <c r="Q111" s="124" t="str">
        <f t="shared" si="37"/>
        <v/>
      </c>
      <c r="AA111" s="122">
        <f t="shared" si="38"/>
        <v>-1</v>
      </c>
      <c r="AB111" s="71">
        <f t="shared" si="39"/>
        <v>64</v>
      </c>
      <c r="AC111" s="127">
        <f t="shared" si="40"/>
        <v>-63</v>
      </c>
      <c r="AD111" s="127">
        <f t="shared" si="41"/>
        <v>-66</v>
      </c>
    </row>
    <row r="112" spans="1:30" x14ac:dyDescent="0.2">
      <c r="A112" s="126">
        <f t="shared" si="21"/>
        <v>-41</v>
      </c>
      <c r="B112" s="181">
        <f t="shared" si="22"/>
        <v>-1041.3999999999999</v>
      </c>
      <c r="C112" s="229" t="str">
        <f t="shared" si="23"/>
        <v/>
      </c>
      <c r="D112" s="126" t="str">
        <f t="shared" si="24"/>
        <v/>
      </c>
      <c r="E112" s="229" t="str">
        <f t="shared" si="25"/>
        <v/>
      </c>
      <c r="F112" s="126" t="str">
        <f t="shared" si="26"/>
        <v/>
      </c>
      <c r="G112" s="124" t="str">
        <f t="shared" si="27"/>
        <v/>
      </c>
      <c r="H112" s="125" t="str">
        <f t="shared" si="28"/>
        <v/>
      </c>
      <c r="I112" s="125" t="str">
        <f t="shared" si="29"/>
        <v/>
      </c>
      <c r="J112" s="125" t="str">
        <f t="shared" si="30"/>
        <v/>
      </c>
      <c r="K112" s="124" t="str">
        <f t="shared" si="31"/>
        <v/>
      </c>
      <c r="L112" s="124" t="str">
        <f t="shared" si="32"/>
        <v/>
      </c>
      <c r="M112" s="124" t="str">
        <f t="shared" si="33"/>
        <v/>
      </c>
      <c r="N112" s="124" t="str">
        <f t="shared" si="34"/>
        <v/>
      </c>
      <c r="O112" s="124" t="str">
        <f t="shared" si="35"/>
        <v/>
      </c>
      <c r="P112" s="124" t="str">
        <f t="shared" si="36"/>
        <v/>
      </c>
      <c r="Q112" s="124" t="str">
        <f t="shared" si="37"/>
        <v/>
      </c>
      <c r="AA112" s="122">
        <f t="shared" si="38"/>
        <v>-1</v>
      </c>
      <c r="AB112" s="71">
        <f t="shared" si="39"/>
        <v>65</v>
      </c>
      <c r="AC112" s="127">
        <f t="shared" si="40"/>
        <v>-64</v>
      </c>
      <c r="AD112" s="127">
        <f t="shared" si="41"/>
        <v>-67</v>
      </c>
    </row>
    <row r="113" spans="1:30" x14ac:dyDescent="0.2">
      <c r="A113" s="126">
        <f t="shared" si="21"/>
        <v>-42</v>
      </c>
      <c r="B113" s="181">
        <f t="shared" si="22"/>
        <v>-1066.8</v>
      </c>
      <c r="C113" s="229" t="str">
        <f t="shared" si="23"/>
        <v/>
      </c>
      <c r="D113" s="126" t="str">
        <f t="shared" si="24"/>
        <v/>
      </c>
      <c r="E113" s="229" t="str">
        <f t="shared" si="25"/>
        <v/>
      </c>
      <c r="F113" s="126" t="str">
        <f t="shared" si="26"/>
        <v/>
      </c>
      <c r="G113" s="124" t="str">
        <f t="shared" si="27"/>
        <v/>
      </c>
      <c r="H113" s="125" t="str">
        <f t="shared" si="28"/>
        <v/>
      </c>
      <c r="I113" s="125" t="str">
        <f t="shared" si="29"/>
        <v/>
      </c>
      <c r="J113" s="125" t="str">
        <f t="shared" si="30"/>
        <v/>
      </c>
      <c r="K113" s="124" t="str">
        <f t="shared" si="31"/>
        <v/>
      </c>
      <c r="L113" s="124" t="str">
        <f t="shared" si="32"/>
        <v/>
      </c>
      <c r="M113" s="124" t="str">
        <f t="shared" si="33"/>
        <v/>
      </c>
      <c r="N113" s="124" t="str">
        <f t="shared" si="34"/>
        <v/>
      </c>
      <c r="O113" s="124" t="str">
        <f t="shared" si="35"/>
        <v/>
      </c>
      <c r="P113" s="124" t="str">
        <f t="shared" si="36"/>
        <v/>
      </c>
      <c r="Q113" s="124" t="str">
        <f t="shared" si="37"/>
        <v/>
      </c>
      <c r="AA113" s="122">
        <f t="shared" si="38"/>
        <v>-1</v>
      </c>
      <c r="AB113" s="71">
        <f t="shared" si="39"/>
        <v>66</v>
      </c>
      <c r="AC113" s="127">
        <f t="shared" si="40"/>
        <v>-65</v>
      </c>
      <c r="AD113" s="127">
        <f t="shared" si="41"/>
        <v>-68</v>
      </c>
    </row>
    <row r="114" spans="1:30" x14ac:dyDescent="0.2">
      <c r="A114" s="126">
        <f t="shared" si="21"/>
        <v>-43</v>
      </c>
      <c r="B114" s="181">
        <f t="shared" si="22"/>
        <v>-1092.2</v>
      </c>
      <c r="C114" s="229" t="str">
        <f t="shared" si="23"/>
        <v/>
      </c>
      <c r="D114" s="126" t="str">
        <f t="shared" si="24"/>
        <v/>
      </c>
      <c r="E114" s="229" t="str">
        <f t="shared" si="25"/>
        <v/>
      </c>
      <c r="F114" s="126" t="str">
        <f t="shared" si="26"/>
        <v/>
      </c>
      <c r="G114" s="124" t="str">
        <f t="shared" si="27"/>
        <v/>
      </c>
      <c r="H114" s="125" t="str">
        <f t="shared" si="28"/>
        <v/>
      </c>
      <c r="I114" s="125" t="str">
        <f t="shared" si="29"/>
        <v/>
      </c>
      <c r="J114" s="125" t="str">
        <f t="shared" si="30"/>
        <v/>
      </c>
      <c r="K114" s="124" t="str">
        <f t="shared" si="31"/>
        <v/>
      </c>
      <c r="L114" s="124" t="str">
        <f t="shared" si="32"/>
        <v/>
      </c>
      <c r="M114" s="124" t="str">
        <f t="shared" si="33"/>
        <v/>
      </c>
      <c r="N114" s="124" t="str">
        <f t="shared" si="34"/>
        <v/>
      </c>
      <c r="O114" s="124" t="str">
        <f t="shared" si="35"/>
        <v/>
      </c>
      <c r="P114" s="124" t="str">
        <f t="shared" si="36"/>
        <v/>
      </c>
      <c r="Q114" s="124" t="str">
        <f t="shared" si="37"/>
        <v/>
      </c>
      <c r="AA114" s="122">
        <f t="shared" si="38"/>
        <v>-1</v>
      </c>
      <c r="AB114" s="71">
        <f t="shared" si="39"/>
        <v>67</v>
      </c>
      <c r="AC114" s="127">
        <f t="shared" si="40"/>
        <v>-66</v>
      </c>
      <c r="AD114" s="127">
        <f t="shared" si="41"/>
        <v>-69</v>
      </c>
    </row>
    <row r="115" spans="1:30" x14ac:dyDescent="0.2">
      <c r="A115" s="126">
        <f t="shared" si="21"/>
        <v>-44</v>
      </c>
      <c r="B115" s="181">
        <f t="shared" si="22"/>
        <v>-1117.5999999999999</v>
      </c>
      <c r="C115" s="229" t="str">
        <f t="shared" si="23"/>
        <v/>
      </c>
      <c r="D115" s="126" t="str">
        <f t="shared" si="24"/>
        <v/>
      </c>
      <c r="E115" s="229" t="str">
        <f t="shared" si="25"/>
        <v/>
      </c>
      <c r="F115" s="126" t="str">
        <f t="shared" si="26"/>
        <v/>
      </c>
      <c r="G115" s="124" t="str">
        <f t="shared" si="27"/>
        <v/>
      </c>
      <c r="H115" s="125" t="str">
        <f t="shared" si="28"/>
        <v/>
      </c>
      <c r="I115" s="125" t="str">
        <f t="shared" si="29"/>
        <v/>
      </c>
      <c r="J115" s="125" t="str">
        <f t="shared" si="30"/>
        <v/>
      </c>
      <c r="K115" s="124" t="str">
        <f t="shared" si="31"/>
        <v/>
      </c>
      <c r="L115" s="124" t="str">
        <f t="shared" si="32"/>
        <v/>
      </c>
      <c r="M115" s="124" t="str">
        <f t="shared" si="33"/>
        <v/>
      </c>
      <c r="N115" s="124" t="str">
        <f t="shared" si="34"/>
        <v/>
      </c>
      <c r="O115" s="124" t="str">
        <f t="shared" si="35"/>
        <v/>
      </c>
      <c r="P115" s="124" t="str">
        <f t="shared" si="36"/>
        <v/>
      </c>
      <c r="Q115" s="124" t="str">
        <f t="shared" si="37"/>
        <v/>
      </c>
      <c r="AA115" s="122">
        <f t="shared" si="38"/>
        <v>-1</v>
      </c>
      <c r="AB115" s="71">
        <f t="shared" si="39"/>
        <v>68</v>
      </c>
      <c r="AC115" s="127">
        <f t="shared" si="40"/>
        <v>-67</v>
      </c>
      <c r="AD115" s="127">
        <f t="shared" si="41"/>
        <v>-70</v>
      </c>
    </row>
    <row r="116" spans="1:30" x14ac:dyDescent="0.2">
      <c r="A116" s="126">
        <f t="shared" si="21"/>
        <v>-45</v>
      </c>
      <c r="B116" s="181">
        <f t="shared" si="22"/>
        <v>-1143</v>
      </c>
      <c r="C116" s="229" t="str">
        <f t="shared" si="23"/>
        <v/>
      </c>
      <c r="D116" s="126" t="str">
        <f t="shared" si="24"/>
        <v/>
      </c>
      <c r="E116" s="229" t="str">
        <f t="shared" si="25"/>
        <v/>
      </c>
      <c r="F116" s="126" t="str">
        <f t="shared" si="26"/>
        <v/>
      </c>
      <c r="G116" s="124" t="str">
        <f t="shared" si="27"/>
        <v/>
      </c>
      <c r="H116" s="125" t="str">
        <f t="shared" si="28"/>
        <v/>
      </c>
      <c r="I116" s="125" t="str">
        <f t="shared" si="29"/>
        <v/>
      </c>
      <c r="J116" s="125" t="str">
        <f t="shared" si="30"/>
        <v/>
      </c>
      <c r="K116" s="124" t="str">
        <f t="shared" si="31"/>
        <v/>
      </c>
      <c r="L116" s="124" t="str">
        <f t="shared" si="32"/>
        <v/>
      </c>
      <c r="M116" s="124" t="str">
        <f t="shared" si="33"/>
        <v/>
      </c>
      <c r="N116" s="124" t="str">
        <f t="shared" si="34"/>
        <v/>
      </c>
      <c r="O116" s="124" t="str">
        <f t="shared" si="35"/>
        <v/>
      </c>
      <c r="P116" s="124" t="str">
        <f t="shared" si="36"/>
        <v/>
      </c>
      <c r="Q116" s="124" t="str">
        <f t="shared" si="37"/>
        <v/>
      </c>
      <c r="AA116" s="122">
        <f t="shared" si="38"/>
        <v>-1</v>
      </c>
      <c r="AB116" s="71">
        <f t="shared" si="39"/>
        <v>69</v>
      </c>
      <c r="AC116" s="127">
        <f t="shared" si="40"/>
        <v>-68</v>
      </c>
      <c r="AD116" s="127">
        <f t="shared" si="41"/>
        <v>-71</v>
      </c>
    </row>
    <row r="117" spans="1:30" x14ac:dyDescent="0.2">
      <c r="A117" s="126">
        <f t="shared" si="21"/>
        <v>-46</v>
      </c>
      <c r="B117" s="181">
        <f t="shared" si="22"/>
        <v>-1168.3999999999999</v>
      </c>
      <c r="C117" s="229" t="str">
        <f t="shared" si="23"/>
        <v/>
      </c>
      <c r="D117" s="126" t="str">
        <f t="shared" si="24"/>
        <v/>
      </c>
      <c r="E117" s="229" t="str">
        <f t="shared" si="25"/>
        <v/>
      </c>
      <c r="F117" s="126" t="str">
        <f t="shared" si="26"/>
        <v/>
      </c>
      <c r="G117" s="124" t="str">
        <f t="shared" si="27"/>
        <v/>
      </c>
      <c r="H117" s="125" t="str">
        <f t="shared" si="28"/>
        <v/>
      </c>
      <c r="I117" s="125" t="str">
        <f t="shared" si="29"/>
        <v/>
      </c>
      <c r="J117" s="125" t="str">
        <f t="shared" si="30"/>
        <v/>
      </c>
      <c r="K117" s="124" t="str">
        <f t="shared" si="31"/>
        <v/>
      </c>
      <c r="L117" s="124" t="str">
        <f t="shared" si="32"/>
        <v/>
      </c>
      <c r="M117" s="124" t="str">
        <f t="shared" si="33"/>
        <v/>
      </c>
      <c r="N117" s="124" t="str">
        <f t="shared" si="34"/>
        <v/>
      </c>
      <c r="O117" s="124" t="str">
        <f t="shared" si="35"/>
        <v/>
      </c>
      <c r="P117" s="124" t="str">
        <f t="shared" si="36"/>
        <v/>
      </c>
      <c r="Q117" s="124" t="str">
        <f t="shared" si="37"/>
        <v/>
      </c>
      <c r="AA117" s="122">
        <f t="shared" si="38"/>
        <v>-1</v>
      </c>
      <c r="AB117" s="71">
        <f t="shared" si="39"/>
        <v>70</v>
      </c>
      <c r="AC117" s="127">
        <f t="shared" si="40"/>
        <v>-69</v>
      </c>
      <c r="AD117" s="127">
        <f t="shared" si="41"/>
        <v>-72</v>
      </c>
    </row>
    <row r="118" spans="1:30" x14ac:dyDescent="0.2">
      <c r="A118" s="126">
        <f t="shared" si="21"/>
        <v>-47</v>
      </c>
      <c r="B118" s="181">
        <f t="shared" si="22"/>
        <v>-1193.8</v>
      </c>
      <c r="C118" s="229" t="str">
        <f t="shared" si="23"/>
        <v/>
      </c>
      <c r="D118" s="126" t="str">
        <f t="shared" si="24"/>
        <v/>
      </c>
      <c r="E118" s="229" t="str">
        <f t="shared" si="25"/>
        <v/>
      </c>
      <c r="F118" s="126" t="str">
        <f t="shared" si="26"/>
        <v/>
      </c>
      <c r="G118" s="124" t="str">
        <f t="shared" si="27"/>
        <v/>
      </c>
      <c r="H118" s="125" t="str">
        <f t="shared" si="28"/>
        <v/>
      </c>
      <c r="I118" s="125" t="str">
        <f t="shared" si="29"/>
        <v/>
      </c>
      <c r="J118" s="125" t="str">
        <f t="shared" si="30"/>
        <v/>
      </c>
      <c r="K118" s="124" t="str">
        <f t="shared" si="31"/>
        <v/>
      </c>
      <c r="L118" s="124" t="str">
        <f t="shared" si="32"/>
        <v/>
      </c>
      <c r="M118" s="124" t="str">
        <f t="shared" si="33"/>
        <v/>
      </c>
      <c r="N118" s="124" t="str">
        <f t="shared" si="34"/>
        <v/>
      </c>
      <c r="O118" s="124" t="str">
        <f t="shared" si="35"/>
        <v/>
      </c>
      <c r="P118" s="124" t="str">
        <f t="shared" si="36"/>
        <v/>
      </c>
      <c r="Q118" s="124" t="str">
        <f t="shared" si="37"/>
        <v/>
      </c>
      <c r="AA118" s="122">
        <f t="shared" si="38"/>
        <v>-1</v>
      </c>
      <c r="AB118" s="71">
        <f t="shared" si="39"/>
        <v>71</v>
      </c>
      <c r="AC118" s="127">
        <f t="shared" si="40"/>
        <v>-70</v>
      </c>
      <c r="AD118" s="127">
        <f t="shared" si="41"/>
        <v>-73</v>
      </c>
    </row>
    <row r="119" spans="1:30" x14ac:dyDescent="0.2">
      <c r="A119" s="126">
        <f t="shared" si="21"/>
        <v>-48</v>
      </c>
      <c r="B119" s="181">
        <f t="shared" si="22"/>
        <v>-1219.1999999999998</v>
      </c>
      <c r="C119" s="229" t="str">
        <f t="shared" si="23"/>
        <v/>
      </c>
      <c r="D119" s="126" t="str">
        <f t="shared" si="24"/>
        <v/>
      </c>
      <c r="E119" s="229" t="str">
        <f t="shared" si="25"/>
        <v/>
      </c>
      <c r="F119" s="126" t="str">
        <f t="shared" si="26"/>
        <v/>
      </c>
      <c r="G119" s="124" t="str">
        <f t="shared" si="27"/>
        <v/>
      </c>
      <c r="H119" s="125" t="str">
        <f t="shared" si="28"/>
        <v/>
      </c>
      <c r="I119" s="125" t="str">
        <f t="shared" si="29"/>
        <v/>
      </c>
      <c r="J119" s="125" t="str">
        <f t="shared" si="30"/>
        <v/>
      </c>
      <c r="K119" s="124" t="str">
        <f t="shared" si="31"/>
        <v/>
      </c>
      <c r="L119" s="124" t="str">
        <f t="shared" si="32"/>
        <v/>
      </c>
      <c r="M119" s="124" t="str">
        <f t="shared" si="33"/>
        <v/>
      </c>
      <c r="N119" s="124" t="str">
        <f t="shared" si="34"/>
        <v/>
      </c>
      <c r="O119" s="124" t="str">
        <f t="shared" si="35"/>
        <v/>
      </c>
      <c r="P119" s="124" t="str">
        <f t="shared" si="36"/>
        <v/>
      </c>
      <c r="Q119" s="124" t="str">
        <f t="shared" si="37"/>
        <v/>
      </c>
      <c r="AA119" s="122">
        <f t="shared" si="38"/>
        <v>-1</v>
      </c>
      <c r="AB119" s="71">
        <f t="shared" si="39"/>
        <v>72</v>
      </c>
      <c r="AC119" s="127">
        <f t="shared" si="40"/>
        <v>-71</v>
      </c>
      <c r="AD119" s="127">
        <f t="shared" si="41"/>
        <v>-74</v>
      </c>
    </row>
    <row r="120" spans="1:30" x14ac:dyDescent="0.2">
      <c r="A120" s="126">
        <f t="shared" si="21"/>
        <v>-49</v>
      </c>
      <c r="B120" s="181">
        <f t="shared" si="22"/>
        <v>-1244.5999999999999</v>
      </c>
      <c r="C120" s="229" t="str">
        <f t="shared" si="23"/>
        <v/>
      </c>
      <c r="D120" s="126" t="str">
        <f t="shared" si="24"/>
        <v/>
      </c>
      <c r="E120" s="229" t="str">
        <f t="shared" si="25"/>
        <v/>
      </c>
      <c r="F120" s="126" t="str">
        <f t="shared" si="26"/>
        <v/>
      </c>
      <c r="G120" s="124" t="str">
        <f t="shared" si="27"/>
        <v/>
      </c>
      <c r="H120" s="125" t="str">
        <f t="shared" si="28"/>
        <v/>
      </c>
      <c r="I120" s="125" t="str">
        <f t="shared" si="29"/>
        <v/>
      </c>
      <c r="J120" s="125" t="str">
        <f t="shared" si="30"/>
        <v/>
      </c>
      <c r="K120" s="124" t="str">
        <f t="shared" si="31"/>
        <v/>
      </c>
      <c r="L120" s="124" t="str">
        <f t="shared" si="32"/>
        <v/>
      </c>
      <c r="M120" s="124" t="str">
        <f t="shared" si="33"/>
        <v/>
      </c>
      <c r="N120" s="124" t="str">
        <f t="shared" si="34"/>
        <v/>
      </c>
      <c r="O120" s="124" t="str">
        <f t="shared" si="35"/>
        <v/>
      </c>
      <c r="P120" s="124" t="str">
        <f t="shared" si="36"/>
        <v/>
      </c>
      <c r="Q120" s="124" t="str">
        <f t="shared" si="37"/>
        <v/>
      </c>
      <c r="AA120" s="122">
        <f t="shared" si="38"/>
        <v>-1</v>
      </c>
      <c r="AB120" s="71">
        <f t="shared" si="39"/>
        <v>73</v>
      </c>
      <c r="AC120" s="127">
        <f t="shared" si="40"/>
        <v>-72</v>
      </c>
      <c r="AD120" s="127">
        <f t="shared" si="41"/>
        <v>-75</v>
      </c>
    </row>
    <row r="121" spans="1:30" x14ac:dyDescent="0.2">
      <c r="A121" s="126">
        <f t="shared" si="21"/>
        <v>-50</v>
      </c>
      <c r="B121" s="181">
        <f t="shared" si="22"/>
        <v>-1270</v>
      </c>
      <c r="C121" s="229" t="str">
        <f t="shared" si="23"/>
        <v/>
      </c>
      <c r="D121" s="126" t="str">
        <f t="shared" si="24"/>
        <v/>
      </c>
      <c r="E121" s="229" t="str">
        <f t="shared" si="25"/>
        <v/>
      </c>
      <c r="F121" s="126" t="str">
        <f t="shared" si="26"/>
        <v/>
      </c>
      <c r="G121" s="124" t="str">
        <f t="shared" si="27"/>
        <v/>
      </c>
      <c r="H121" s="125" t="str">
        <f t="shared" si="28"/>
        <v/>
      </c>
      <c r="I121" s="125" t="str">
        <f t="shared" si="29"/>
        <v/>
      </c>
      <c r="J121" s="125" t="str">
        <f t="shared" si="30"/>
        <v/>
      </c>
      <c r="K121" s="124" t="str">
        <f t="shared" si="31"/>
        <v/>
      </c>
      <c r="L121" s="124" t="str">
        <f t="shared" si="32"/>
        <v/>
      </c>
      <c r="M121" s="124" t="str">
        <f t="shared" si="33"/>
        <v/>
      </c>
      <c r="N121" s="124" t="str">
        <f t="shared" si="34"/>
        <v/>
      </c>
      <c r="O121" s="124" t="str">
        <f t="shared" si="35"/>
        <v/>
      </c>
      <c r="P121" s="124" t="str">
        <f t="shared" si="36"/>
        <v/>
      </c>
      <c r="Q121" s="124" t="str">
        <f t="shared" si="37"/>
        <v/>
      </c>
      <c r="AA121" s="122">
        <f t="shared" si="38"/>
        <v>-1</v>
      </c>
      <c r="AB121" s="71">
        <f t="shared" si="39"/>
        <v>74</v>
      </c>
      <c r="AC121" s="127">
        <f t="shared" si="40"/>
        <v>-73</v>
      </c>
      <c r="AD121" s="127">
        <f t="shared" si="41"/>
        <v>-76</v>
      </c>
    </row>
    <row r="122" spans="1:30" x14ac:dyDescent="0.2">
      <c r="A122" s="126">
        <f t="shared" si="21"/>
        <v>-51</v>
      </c>
      <c r="B122" s="181">
        <f t="shared" si="22"/>
        <v>-1295.3999999999999</v>
      </c>
      <c r="C122" s="229" t="str">
        <f t="shared" si="23"/>
        <v/>
      </c>
      <c r="D122" s="126" t="str">
        <f t="shared" si="24"/>
        <v/>
      </c>
      <c r="E122" s="229" t="str">
        <f t="shared" si="25"/>
        <v/>
      </c>
      <c r="F122" s="126" t="str">
        <f t="shared" si="26"/>
        <v/>
      </c>
      <c r="G122" s="124" t="str">
        <f t="shared" si="27"/>
        <v/>
      </c>
      <c r="H122" s="125" t="str">
        <f t="shared" si="28"/>
        <v/>
      </c>
      <c r="I122" s="125" t="str">
        <f t="shared" si="29"/>
        <v/>
      </c>
      <c r="J122" s="125" t="str">
        <f t="shared" si="30"/>
        <v/>
      </c>
      <c r="K122" s="124" t="str">
        <f t="shared" si="31"/>
        <v/>
      </c>
      <c r="L122" s="124" t="str">
        <f t="shared" si="32"/>
        <v/>
      </c>
      <c r="M122" s="124" t="str">
        <f t="shared" si="33"/>
        <v/>
      </c>
      <c r="N122" s="124" t="str">
        <f t="shared" si="34"/>
        <v/>
      </c>
      <c r="O122" s="124" t="str">
        <f t="shared" si="35"/>
        <v/>
      </c>
      <c r="P122" s="124" t="str">
        <f t="shared" si="36"/>
        <v/>
      </c>
      <c r="Q122" s="124" t="str">
        <f t="shared" si="37"/>
        <v/>
      </c>
      <c r="AA122" s="122">
        <f t="shared" si="38"/>
        <v>-1</v>
      </c>
      <c r="AB122" s="71">
        <f t="shared" si="39"/>
        <v>75</v>
      </c>
      <c r="AC122" s="127">
        <f t="shared" si="40"/>
        <v>-74</v>
      </c>
      <c r="AD122" s="127">
        <f t="shared" si="41"/>
        <v>-77</v>
      </c>
    </row>
    <row r="123" spans="1:30" x14ac:dyDescent="0.2">
      <c r="A123" s="126">
        <f t="shared" si="21"/>
        <v>-52</v>
      </c>
      <c r="B123" s="181">
        <f t="shared" si="22"/>
        <v>-1320.8</v>
      </c>
      <c r="C123" s="229" t="str">
        <f t="shared" si="23"/>
        <v/>
      </c>
      <c r="D123" s="126" t="str">
        <f t="shared" si="24"/>
        <v/>
      </c>
      <c r="E123" s="229" t="str">
        <f t="shared" si="25"/>
        <v/>
      </c>
      <c r="F123" s="126" t="str">
        <f t="shared" si="26"/>
        <v/>
      </c>
      <c r="G123" s="124" t="str">
        <f t="shared" si="27"/>
        <v/>
      </c>
      <c r="H123" s="125" t="str">
        <f t="shared" si="28"/>
        <v/>
      </c>
      <c r="I123" s="125" t="str">
        <f t="shared" si="29"/>
        <v/>
      </c>
      <c r="J123" s="125" t="str">
        <f t="shared" si="30"/>
        <v/>
      </c>
      <c r="K123" s="124" t="str">
        <f t="shared" si="31"/>
        <v/>
      </c>
      <c r="L123" s="124" t="str">
        <f t="shared" si="32"/>
        <v/>
      </c>
      <c r="M123" s="124" t="str">
        <f t="shared" si="33"/>
        <v/>
      </c>
      <c r="N123" s="124" t="str">
        <f t="shared" si="34"/>
        <v/>
      </c>
      <c r="O123" s="124" t="str">
        <f t="shared" si="35"/>
        <v/>
      </c>
      <c r="P123" s="124" t="str">
        <f t="shared" si="36"/>
        <v/>
      </c>
      <c r="Q123" s="124" t="str">
        <f t="shared" si="37"/>
        <v/>
      </c>
      <c r="AA123" s="122">
        <f t="shared" si="38"/>
        <v>-1</v>
      </c>
      <c r="AB123" s="71">
        <f t="shared" si="39"/>
        <v>76</v>
      </c>
      <c r="AC123" s="127">
        <f t="shared" si="40"/>
        <v>-75</v>
      </c>
      <c r="AD123" s="127">
        <f t="shared" si="41"/>
        <v>-78</v>
      </c>
    </row>
    <row r="124" spans="1:30" x14ac:dyDescent="0.2">
      <c r="A124" s="126">
        <f t="shared" si="21"/>
        <v>-53</v>
      </c>
      <c r="B124" s="181">
        <f t="shared" si="22"/>
        <v>-1346.1999999999998</v>
      </c>
      <c r="C124" s="229" t="str">
        <f t="shared" si="23"/>
        <v/>
      </c>
      <c r="D124" s="126" t="str">
        <f t="shared" si="24"/>
        <v/>
      </c>
      <c r="E124" s="229" t="str">
        <f t="shared" si="25"/>
        <v/>
      </c>
      <c r="F124" s="126" t="str">
        <f t="shared" si="26"/>
        <v/>
      </c>
      <c r="G124" s="124" t="str">
        <f t="shared" si="27"/>
        <v/>
      </c>
      <c r="H124" s="125" t="str">
        <f t="shared" si="28"/>
        <v/>
      </c>
      <c r="I124" s="125" t="str">
        <f t="shared" si="29"/>
        <v/>
      </c>
      <c r="J124" s="125" t="str">
        <f t="shared" si="30"/>
        <v/>
      </c>
      <c r="K124" s="124" t="str">
        <f t="shared" si="31"/>
        <v/>
      </c>
      <c r="L124" s="124" t="str">
        <f t="shared" si="32"/>
        <v/>
      </c>
      <c r="M124" s="124" t="str">
        <f t="shared" si="33"/>
        <v/>
      </c>
      <c r="N124" s="124" t="str">
        <f t="shared" si="34"/>
        <v/>
      </c>
      <c r="O124" s="124" t="str">
        <f t="shared" si="35"/>
        <v/>
      </c>
      <c r="P124" s="124" t="str">
        <f t="shared" si="36"/>
        <v/>
      </c>
      <c r="Q124" s="124" t="str">
        <f t="shared" si="37"/>
        <v/>
      </c>
      <c r="AA124" s="122">
        <f t="shared" si="38"/>
        <v>-1</v>
      </c>
      <c r="AB124" s="71">
        <f t="shared" si="39"/>
        <v>77</v>
      </c>
      <c r="AC124" s="127">
        <f t="shared" si="40"/>
        <v>-76</v>
      </c>
      <c r="AD124" s="127">
        <f t="shared" si="41"/>
        <v>-79</v>
      </c>
    </row>
    <row r="125" spans="1:30" x14ac:dyDescent="0.2">
      <c r="A125" s="126">
        <f t="shared" si="21"/>
        <v>-54</v>
      </c>
      <c r="B125" s="181">
        <f t="shared" si="22"/>
        <v>-1371.6</v>
      </c>
      <c r="C125" s="229" t="str">
        <f t="shared" si="23"/>
        <v/>
      </c>
      <c r="D125" s="126" t="str">
        <f t="shared" si="24"/>
        <v/>
      </c>
      <c r="E125" s="229" t="str">
        <f t="shared" si="25"/>
        <v/>
      </c>
      <c r="F125" s="126" t="str">
        <f t="shared" si="26"/>
        <v/>
      </c>
      <c r="G125" s="124" t="str">
        <f t="shared" si="27"/>
        <v/>
      </c>
      <c r="H125" s="125" t="str">
        <f t="shared" si="28"/>
        <v/>
      </c>
      <c r="I125" s="125" t="str">
        <f t="shared" si="29"/>
        <v/>
      </c>
      <c r="J125" s="125" t="str">
        <f t="shared" si="30"/>
        <v/>
      </c>
      <c r="K125" s="124" t="str">
        <f t="shared" si="31"/>
        <v/>
      </c>
      <c r="L125" s="124" t="str">
        <f t="shared" si="32"/>
        <v/>
      </c>
      <c r="M125" s="124" t="str">
        <f t="shared" si="33"/>
        <v/>
      </c>
      <c r="N125" s="124" t="str">
        <f t="shared" si="34"/>
        <v/>
      </c>
      <c r="O125" s="124" t="str">
        <f t="shared" si="35"/>
        <v/>
      </c>
      <c r="P125" s="124" t="str">
        <f t="shared" si="36"/>
        <v/>
      </c>
      <c r="Q125" s="124" t="str">
        <f t="shared" si="37"/>
        <v/>
      </c>
      <c r="AA125" s="122">
        <f t="shared" si="38"/>
        <v>-1</v>
      </c>
      <c r="AB125" s="71">
        <f t="shared" si="39"/>
        <v>78</v>
      </c>
      <c r="AC125" s="127">
        <f t="shared" si="40"/>
        <v>-77</v>
      </c>
      <c r="AD125" s="127">
        <f t="shared" si="41"/>
        <v>-80</v>
      </c>
    </row>
    <row r="126" spans="1:30" x14ac:dyDescent="0.2">
      <c r="A126" s="126">
        <f t="shared" si="21"/>
        <v>-55</v>
      </c>
      <c r="B126" s="181">
        <f t="shared" si="22"/>
        <v>-1397</v>
      </c>
      <c r="C126" s="229" t="str">
        <f t="shared" si="23"/>
        <v/>
      </c>
      <c r="D126" s="126" t="str">
        <f t="shared" si="24"/>
        <v/>
      </c>
      <c r="E126" s="229" t="str">
        <f t="shared" si="25"/>
        <v/>
      </c>
      <c r="F126" s="126" t="str">
        <f t="shared" si="26"/>
        <v/>
      </c>
      <c r="G126" s="124" t="str">
        <f t="shared" si="27"/>
        <v/>
      </c>
      <c r="H126" s="125" t="str">
        <f t="shared" si="28"/>
        <v/>
      </c>
      <c r="I126" s="125" t="str">
        <f t="shared" si="29"/>
        <v/>
      </c>
      <c r="J126" s="125" t="str">
        <f t="shared" si="30"/>
        <v/>
      </c>
      <c r="K126" s="124" t="str">
        <f t="shared" si="31"/>
        <v/>
      </c>
      <c r="L126" s="124" t="str">
        <f t="shared" si="32"/>
        <v/>
      </c>
      <c r="M126" s="124" t="str">
        <f t="shared" si="33"/>
        <v/>
      </c>
      <c r="N126" s="124" t="str">
        <f t="shared" si="34"/>
        <v/>
      </c>
      <c r="O126" s="124" t="str">
        <f t="shared" si="35"/>
        <v/>
      </c>
      <c r="P126" s="124" t="str">
        <f t="shared" si="36"/>
        <v/>
      </c>
      <c r="Q126" s="124" t="str">
        <f t="shared" si="37"/>
        <v/>
      </c>
      <c r="AA126" s="122">
        <f t="shared" si="38"/>
        <v>-1</v>
      </c>
      <c r="AB126" s="71">
        <f t="shared" si="39"/>
        <v>79</v>
      </c>
      <c r="AC126" s="127">
        <f t="shared" si="40"/>
        <v>-78</v>
      </c>
      <c r="AD126" s="127">
        <f t="shared" si="41"/>
        <v>-81</v>
      </c>
    </row>
    <row r="127" spans="1:30" x14ac:dyDescent="0.2">
      <c r="A127" s="126">
        <f t="shared" si="21"/>
        <v>-56</v>
      </c>
      <c r="B127" s="181">
        <f t="shared" si="22"/>
        <v>-1422.3999999999999</v>
      </c>
      <c r="C127" s="229" t="str">
        <f t="shared" si="23"/>
        <v/>
      </c>
      <c r="D127" s="126" t="str">
        <f t="shared" si="24"/>
        <v/>
      </c>
      <c r="E127" s="229" t="str">
        <f t="shared" si="25"/>
        <v/>
      </c>
      <c r="F127" s="126" t="str">
        <f t="shared" si="26"/>
        <v/>
      </c>
      <c r="G127" s="124" t="str">
        <f t="shared" si="27"/>
        <v/>
      </c>
      <c r="H127" s="125" t="str">
        <f t="shared" si="28"/>
        <v/>
      </c>
      <c r="I127" s="125" t="str">
        <f t="shared" si="29"/>
        <v/>
      </c>
      <c r="J127" s="125" t="str">
        <f t="shared" si="30"/>
        <v/>
      </c>
      <c r="K127" s="124" t="str">
        <f t="shared" si="31"/>
        <v/>
      </c>
      <c r="L127" s="124" t="str">
        <f t="shared" si="32"/>
        <v/>
      </c>
      <c r="M127" s="124" t="str">
        <f t="shared" si="33"/>
        <v/>
      </c>
      <c r="N127" s="124" t="str">
        <f t="shared" si="34"/>
        <v/>
      </c>
      <c r="O127" s="124" t="str">
        <f t="shared" si="35"/>
        <v/>
      </c>
      <c r="P127" s="124" t="str">
        <f t="shared" si="36"/>
        <v/>
      </c>
      <c r="Q127" s="124" t="str">
        <f t="shared" si="37"/>
        <v/>
      </c>
      <c r="AA127" s="122">
        <f t="shared" si="38"/>
        <v>-1</v>
      </c>
      <c r="AB127" s="71">
        <f t="shared" si="39"/>
        <v>80</v>
      </c>
      <c r="AC127" s="127">
        <f t="shared" si="40"/>
        <v>-79</v>
      </c>
      <c r="AD127" s="127">
        <f t="shared" si="41"/>
        <v>-82</v>
      </c>
    </row>
    <row r="128" spans="1:30" x14ac:dyDescent="0.2">
      <c r="A128" s="126">
        <f t="shared" si="21"/>
        <v>-57</v>
      </c>
      <c r="B128" s="181">
        <f t="shared" si="22"/>
        <v>-1447.8</v>
      </c>
      <c r="C128" s="229" t="str">
        <f t="shared" si="23"/>
        <v/>
      </c>
      <c r="D128" s="126" t="str">
        <f t="shared" si="24"/>
        <v/>
      </c>
      <c r="E128" s="229" t="str">
        <f t="shared" si="25"/>
        <v/>
      </c>
      <c r="F128" s="126" t="str">
        <f t="shared" si="26"/>
        <v/>
      </c>
      <c r="G128" s="124" t="str">
        <f t="shared" si="27"/>
        <v/>
      </c>
      <c r="H128" s="125" t="str">
        <f t="shared" si="28"/>
        <v/>
      </c>
      <c r="I128" s="125" t="str">
        <f t="shared" si="29"/>
        <v/>
      </c>
      <c r="J128" s="125" t="str">
        <f t="shared" si="30"/>
        <v/>
      </c>
      <c r="K128" s="124" t="str">
        <f t="shared" si="31"/>
        <v/>
      </c>
      <c r="L128" s="124" t="str">
        <f t="shared" si="32"/>
        <v/>
      </c>
      <c r="M128" s="124" t="str">
        <f t="shared" si="33"/>
        <v/>
      </c>
      <c r="N128" s="124" t="str">
        <f t="shared" si="34"/>
        <v/>
      </c>
      <c r="O128" s="124" t="str">
        <f t="shared" si="35"/>
        <v/>
      </c>
      <c r="P128" s="124" t="str">
        <f t="shared" si="36"/>
        <v/>
      </c>
      <c r="Q128" s="124" t="str">
        <f t="shared" si="37"/>
        <v/>
      </c>
      <c r="AA128" s="122">
        <f t="shared" si="38"/>
        <v>-1</v>
      </c>
      <c r="AB128" s="71">
        <f t="shared" si="39"/>
        <v>81</v>
      </c>
      <c r="AC128" s="127">
        <f t="shared" si="40"/>
        <v>-80</v>
      </c>
      <c r="AD128" s="127">
        <f t="shared" si="41"/>
        <v>-83</v>
      </c>
    </row>
    <row r="129" spans="1:30" x14ac:dyDescent="0.2">
      <c r="A129" s="126">
        <f t="shared" si="21"/>
        <v>-58</v>
      </c>
      <c r="B129" s="181">
        <f t="shared" si="22"/>
        <v>-1473.1999999999998</v>
      </c>
      <c r="C129" s="229" t="str">
        <f t="shared" si="23"/>
        <v/>
      </c>
      <c r="D129" s="126" t="str">
        <f t="shared" si="24"/>
        <v/>
      </c>
      <c r="E129" s="229" t="str">
        <f t="shared" si="25"/>
        <v/>
      </c>
      <c r="F129" s="126" t="str">
        <f t="shared" si="26"/>
        <v/>
      </c>
      <c r="G129" s="124" t="str">
        <f t="shared" si="27"/>
        <v/>
      </c>
      <c r="H129" s="125" t="str">
        <f t="shared" si="28"/>
        <v/>
      </c>
      <c r="I129" s="125" t="str">
        <f t="shared" si="29"/>
        <v/>
      </c>
      <c r="J129" s="125" t="str">
        <f t="shared" si="30"/>
        <v/>
      </c>
      <c r="K129" s="124" t="str">
        <f t="shared" si="31"/>
        <v/>
      </c>
      <c r="L129" s="124" t="str">
        <f t="shared" si="32"/>
        <v/>
      </c>
      <c r="M129" s="124" t="str">
        <f t="shared" si="33"/>
        <v/>
      </c>
      <c r="N129" s="124" t="str">
        <f t="shared" si="34"/>
        <v/>
      </c>
      <c r="O129" s="124" t="str">
        <f t="shared" si="35"/>
        <v/>
      </c>
      <c r="P129" s="124" t="str">
        <f t="shared" si="36"/>
        <v/>
      </c>
      <c r="Q129" s="124" t="str">
        <f t="shared" si="37"/>
        <v/>
      </c>
      <c r="AA129" s="122">
        <f t="shared" si="38"/>
        <v>-1</v>
      </c>
      <c r="AB129" s="71">
        <f t="shared" si="39"/>
        <v>82</v>
      </c>
      <c r="AC129" s="127">
        <f t="shared" si="40"/>
        <v>-81</v>
      </c>
      <c r="AD129" s="127">
        <f t="shared" si="41"/>
        <v>-84</v>
      </c>
    </row>
    <row r="130" spans="1:30" x14ac:dyDescent="0.2">
      <c r="A130" s="126">
        <f t="shared" si="21"/>
        <v>-59</v>
      </c>
      <c r="B130" s="181">
        <f t="shared" si="22"/>
        <v>-1498.6</v>
      </c>
      <c r="C130" s="229" t="str">
        <f t="shared" si="23"/>
        <v/>
      </c>
      <c r="D130" s="126" t="str">
        <f t="shared" si="24"/>
        <v/>
      </c>
      <c r="E130" s="229" t="str">
        <f t="shared" si="25"/>
        <v/>
      </c>
      <c r="F130" s="126" t="str">
        <f t="shared" si="26"/>
        <v/>
      </c>
      <c r="G130" s="124" t="str">
        <f t="shared" si="27"/>
        <v/>
      </c>
      <c r="H130" s="125" t="str">
        <f t="shared" si="28"/>
        <v/>
      </c>
      <c r="I130" s="125" t="str">
        <f t="shared" si="29"/>
        <v/>
      </c>
      <c r="J130" s="125" t="str">
        <f t="shared" si="30"/>
        <v/>
      </c>
      <c r="K130" s="124" t="str">
        <f t="shared" si="31"/>
        <v/>
      </c>
      <c r="L130" s="124" t="str">
        <f t="shared" si="32"/>
        <v/>
      </c>
      <c r="M130" s="124" t="str">
        <f t="shared" si="33"/>
        <v/>
      </c>
      <c r="N130" s="124" t="str">
        <f t="shared" si="34"/>
        <v/>
      </c>
      <c r="O130" s="124" t="str">
        <f t="shared" si="35"/>
        <v/>
      </c>
      <c r="P130" s="124" t="str">
        <f t="shared" si="36"/>
        <v/>
      </c>
      <c r="Q130" s="124" t="str">
        <f t="shared" si="37"/>
        <v/>
      </c>
      <c r="AA130" s="122">
        <f t="shared" si="38"/>
        <v>-1</v>
      </c>
      <c r="AB130" s="71">
        <f t="shared" si="39"/>
        <v>83</v>
      </c>
      <c r="AC130" s="127">
        <f t="shared" si="40"/>
        <v>-82</v>
      </c>
      <c r="AD130" s="127">
        <f t="shared" si="41"/>
        <v>-85</v>
      </c>
    </row>
    <row r="131" spans="1:30" x14ac:dyDescent="0.2">
      <c r="A131" s="126">
        <f t="shared" si="21"/>
        <v>-60</v>
      </c>
      <c r="B131" s="181">
        <f t="shared" si="22"/>
        <v>-1524</v>
      </c>
      <c r="C131" s="229" t="str">
        <f t="shared" si="23"/>
        <v/>
      </c>
      <c r="D131" s="126" t="str">
        <f t="shared" si="24"/>
        <v/>
      </c>
      <c r="E131" s="229" t="str">
        <f t="shared" si="25"/>
        <v/>
      </c>
      <c r="F131" s="126" t="str">
        <f t="shared" si="26"/>
        <v/>
      </c>
      <c r="G131" s="124" t="str">
        <f t="shared" si="27"/>
        <v/>
      </c>
      <c r="H131" s="125" t="str">
        <f t="shared" si="28"/>
        <v/>
      </c>
      <c r="I131" s="125" t="str">
        <f t="shared" si="29"/>
        <v/>
      </c>
      <c r="J131" s="125" t="str">
        <f t="shared" si="30"/>
        <v/>
      </c>
      <c r="K131" s="124" t="str">
        <f t="shared" si="31"/>
        <v/>
      </c>
      <c r="L131" s="124" t="str">
        <f t="shared" si="32"/>
        <v/>
      </c>
      <c r="M131" s="124" t="str">
        <f t="shared" si="33"/>
        <v/>
      </c>
      <c r="N131" s="124" t="str">
        <f t="shared" si="34"/>
        <v/>
      </c>
      <c r="O131" s="124" t="str">
        <f t="shared" si="35"/>
        <v/>
      </c>
      <c r="P131" s="124" t="str">
        <f t="shared" si="36"/>
        <v/>
      </c>
      <c r="Q131" s="124" t="str">
        <f t="shared" si="37"/>
        <v/>
      </c>
      <c r="AA131" s="122">
        <f t="shared" si="38"/>
        <v>-1</v>
      </c>
      <c r="AB131" s="71">
        <f t="shared" si="39"/>
        <v>84</v>
      </c>
      <c r="AC131" s="127">
        <f t="shared" si="40"/>
        <v>-83</v>
      </c>
      <c r="AD131" s="127">
        <f t="shared" si="41"/>
        <v>-86</v>
      </c>
    </row>
    <row r="132" spans="1:30" x14ac:dyDescent="0.2">
      <c r="A132" s="126">
        <f t="shared" si="21"/>
        <v>-61</v>
      </c>
      <c r="B132" s="181">
        <f t="shared" si="22"/>
        <v>-1549.3999999999999</v>
      </c>
      <c r="C132" s="229" t="str">
        <f t="shared" si="23"/>
        <v/>
      </c>
      <c r="D132" s="126" t="str">
        <f t="shared" si="24"/>
        <v/>
      </c>
      <c r="E132" s="229" t="str">
        <f t="shared" si="25"/>
        <v/>
      </c>
      <c r="F132" s="126" t="str">
        <f t="shared" si="26"/>
        <v/>
      </c>
      <c r="G132" s="124" t="str">
        <f t="shared" si="27"/>
        <v/>
      </c>
      <c r="H132" s="125" t="str">
        <f t="shared" si="28"/>
        <v/>
      </c>
      <c r="I132" s="125" t="str">
        <f t="shared" si="29"/>
        <v/>
      </c>
      <c r="J132" s="125" t="str">
        <f t="shared" si="30"/>
        <v/>
      </c>
      <c r="K132" s="124" t="str">
        <f t="shared" si="31"/>
        <v/>
      </c>
      <c r="L132" s="124" t="str">
        <f t="shared" si="32"/>
        <v/>
      </c>
      <c r="M132" s="124" t="str">
        <f t="shared" si="33"/>
        <v/>
      </c>
      <c r="N132" s="124" t="str">
        <f t="shared" si="34"/>
        <v/>
      </c>
      <c r="O132" s="124" t="str">
        <f t="shared" si="35"/>
        <v/>
      </c>
      <c r="P132" s="124" t="str">
        <f t="shared" si="36"/>
        <v/>
      </c>
      <c r="Q132" s="124" t="str">
        <f t="shared" si="37"/>
        <v/>
      </c>
      <c r="AA132" s="122">
        <f t="shared" si="38"/>
        <v>-1</v>
      </c>
      <c r="AB132" s="71">
        <f t="shared" si="39"/>
        <v>85</v>
      </c>
      <c r="AC132" s="127">
        <f t="shared" si="40"/>
        <v>-84</v>
      </c>
      <c r="AD132" s="127">
        <f t="shared" si="41"/>
        <v>-87</v>
      </c>
    </row>
    <row r="133" spans="1:30" x14ac:dyDescent="0.2">
      <c r="A133" s="126">
        <f t="shared" si="21"/>
        <v>-62</v>
      </c>
      <c r="B133" s="181">
        <f t="shared" si="22"/>
        <v>-1574.8</v>
      </c>
      <c r="C133" s="229" t="str">
        <f t="shared" si="23"/>
        <v/>
      </c>
      <c r="D133" s="126" t="str">
        <f t="shared" si="24"/>
        <v/>
      </c>
      <c r="E133" s="229" t="str">
        <f t="shared" si="25"/>
        <v/>
      </c>
      <c r="F133" s="126" t="str">
        <f t="shared" si="26"/>
        <v/>
      </c>
      <c r="G133" s="124" t="str">
        <f t="shared" si="27"/>
        <v/>
      </c>
      <c r="H133" s="125" t="str">
        <f t="shared" si="28"/>
        <v/>
      </c>
      <c r="I133" s="125" t="str">
        <f t="shared" si="29"/>
        <v/>
      </c>
      <c r="J133" s="125" t="str">
        <f t="shared" si="30"/>
        <v/>
      </c>
      <c r="K133" s="124" t="str">
        <f t="shared" si="31"/>
        <v/>
      </c>
      <c r="L133" s="124" t="str">
        <f t="shared" si="32"/>
        <v/>
      </c>
      <c r="M133" s="124" t="str">
        <f t="shared" si="33"/>
        <v/>
      </c>
      <c r="N133" s="124" t="str">
        <f t="shared" si="34"/>
        <v/>
      </c>
      <c r="O133" s="124" t="str">
        <f t="shared" si="35"/>
        <v/>
      </c>
      <c r="P133" s="124" t="str">
        <f t="shared" si="36"/>
        <v/>
      </c>
      <c r="Q133" s="124" t="str">
        <f t="shared" si="37"/>
        <v/>
      </c>
      <c r="AA133" s="122">
        <f t="shared" si="38"/>
        <v>-1</v>
      </c>
      <c r="AB133" s="71">
        <f t="shared" si="39"/>
        <v>86</v>
      </c>
      <c r="AC133" s="127">
        <f t="shared" si="40"/>
        <v>-85</v>
      </c>
      <c r="AD133" s="127">
        <f t="shared" si="41"/>
        <v>-88</v>
      </c>
    </row>
    <row r="134" spans="1:30" x14ac:dyDescent="0.2">
      <c r="A134" s="126">
        <f t="shared" si="21"/>
        <v>-63</v>
      </c>
      <c r="B134" s="181">
        <f t="shared" si="22"/>
        <v>-1600.1999999999998</v>
      </c>
      <c r="C134" s="229" t="str">
        <f t="shared" si="23"/>
        <v/>
      </c>
      <c r="D134" s="126" t="str">
        <f t="shared" si="24"/>
        <v/>
      </c>
      <c r="E134" s="229" t="str">
        <f t="shared" si="25"/>
        <v/>
      </c>
      <c r="F134" s="126" t="str">
        <f t="shared" si="26"/>
        <v/>
      </c>
      <c r="G134" s="124" t="str">
        <f t="shared" si="27"/>
        <v/>
      </c>
      <c r="H134" s="125" t="str">
        <f t="shared" si="28"/>
        <v/>
      </c>
      <c r="I134" s="125" t="str">
        <f t="shared" si="29"/>
        <v/>
      </c>
      <c r="J134" s="125" t="str">
        <f t="shared" si="30"/>
        <v/>
      </c>
      <c r="K134" s="124" t="str">
        <f t="shared" si="31"/>
        <v/>
      </c>
      <c r="L134" s="124" t="str">
        <f t="shared" si="32"/>
        <v/>
      </c>
      <c r="M134" s="124" t="str">
        <f t="shared" si="33"/>
        <v/>
      </c>
      <c r="N134" s="124" t="str">
        <f t="shared" si="34"/>
        <v/>
      </c>
      <c r="O134" s="124" t="str">
        <f t="shared" si="35"/>
        <v/>
      </c>
      <c r="P134" s="124" t="str">
        <f t="shared" si="36"/>
        <v/>
      </c>
      <c r="Q134" s="124" t="str">
        <f t="shared" si="37"/>
        <v/>
      </c>
      <c r="AA134" s="122">
        <f t="shared" si="38"/>
        <v>-1</v>
      </c>
      <c r="AB134" s="71">
        <f t="shared" si="39"/>
        <v>87</v>
      </c>
      <c r="AC134" s="127">
        <f t="shared" si="40"/>
        <v>-86</v>
      </c>
      <c r="AD134" s="127">
        <f t="shared" si="41"/>
        <v>-89</v>
      </c>
    </row>
    <row r="135" spans="1:30" x14ac:dyDescent="0.2">
      <c r="A135" s="126">
        <f t="shared" si="21"/>
        <v>-64</v>
      </c>
      <c r="B135" s="181">
        <f t="shared" si="22"/>
        <v>-1625.6</v>
      </c>
      <c r="C135" s="229" t="str">
        <f t="shared" si="23"/>
        <v/>
      </c>
      <c r="D135" s="126" t="str">
        <f t="shared" si="24"/>
        <v/>
      </c>
      <c r="E135" s="229" t="str">
        <f t="shared" si="25"/>
        <v/>
      </c>
      <c r="F135" s="126" t="str">
        <f t="shared" si="26"/>
        <v/>
      </c>
      <c r="G135" s="124" t="str">
        <f t="shared" si="27"/>
        <v/>
      </c>
      <c r="H135" s="125" t="str">
        <f t="shared" si="28"/>
        <v/>
      </c>
      <c r="I135" s="125" t="str">
        <f t="shared" si="29"/>
        <v/>
      </c>
      <c r="J135" s="125" t="str">
        <f t="shared" si="30"/>
        <v/>
      </c>
      <c r="K135" s="124" t="str">
        <f t="shared" si="31"/>
        <v/>
      </c>
      <c r="L135" s="124" t="str">
        <f t="shared" si="32"/>
        <v/>
      </c>
      <c r="M135" s="124" t="str">
        <f t="shared" si="33"/>
        <v/>
      </c>
      <c r="N135" s="124" t="str">
        <f t="shared" si="34"/>
        <v/>
      </c>
      <c r="O135" s="124" t="str">
        <f t="shared" si="35"/>
        <v/>
      </c>
      <c r="P135" s="124" t="str">
        <f t="shared" si="36"/>
        <v/>
      </c>
      <c r="Q135" s="124" t="str">
        <f t="shared" si="37"/>
        <v/>
      </c>
      <c r="AA135" s="122">
        <f t="shared" si="38"/>
        <v>-1</v>
      </c>
      <c r="AB135" s="71">
        <f t="shared" si="39"/>
        <v>88</v>
      </c>
      <c r="AC135" s="127">
        <f t="shared" si="40"/>
        <v>-87</v>
      </c>
      <c r="AD135" s="127">
        <f t="shared" si="41"/>
        <v>-90</v>
      </c>
    </row>
    <row r="136" spans="1:30" x14ac:dyDescent="0.2">
      <c r="A136" s="126">
        <f t="shared" ref="A136:A199" si="42">IF(AA142=0,0,IF(A135="","",IF(AA142=1,A135-0.5,A135-1)))</f>
        <v>-65</v>
      </c>
      <c r="B136" s="181">
        <f t="shared" si="22"/>
        <v>-1651</v>
      </c>
      <c r="C136" s="229" t="str">
        <f t="shared" si="23"/>
        <v/>
      </c>
      <c r="D136" s="126" t="str">
        <f t="shared" si="24"/>
        <v/>
      </c>
      <c r="E136" s="229" t="str">
        <f t="shared" si="25"/>
        <v/>
      </c>
      <c r="F136" s="126" t="str">
        <f t="shared" si="26"/>
        <v/>
      </c>
      <c r="G136" s="124" t="str">
        <f t="shared" si="27"/>
        <v/>
      </c>
      <c r="H136" s="125" t="str">
        <f t="shared" si="28"/>
        <v/>
      </c>
      <c r="I136" s="125" t="str">
        <f t="shared" si="29"/>
        <v/>
      </c>
      <c r="J136" s="125" t="str">
        <f t="shared" si="30"/>
        <v/>
      </c>
      <c r="K136" s="124" t="str">
        <f t="shared" si="31"/>
        <v/>
      </c>
      <c r="L136" s="124" t="str">
        <f t="shared" si="32"/>
        <v/>
      </c>
      <c r="M136" s="124" t="str">
        <f t="shared" si="33"/>
        <v/>
      </c>
      <c r="N136" s="124" t="str">
        <f t="shared" si="34"/>
        <v/>
      </c>
      <c r="O136" s="124" t="str">
        <f t="shared" si="35"/>
        <v/>
      </c>
      <c r="P136" s="124" t="str">
        <f t="shared" si="36"/>
        <v/>
      </c>
      <c r="Q136" s="124" t="str">
        <f t="shared" si="37"/>
        <v/>
      </c>
      <c r="AA136" s="122">
        <f t="shared" si="38"/>
        <v>-1</v>
      </c>
      <c r="AB136" s="71">
        <f t="shared" si="39"/>
        <v>89</v>
      </c>
      <c r="AC136" s="127">
        <f t="shared" si="40"/>
        <v>-88</v>
      </c>
      <c r="AD136" s="127">
        <f t="shared" si="41"/>
        <v>-91</v>
      </c>
    </row>
    <row r="137" spans="1:30" x14ac:dyDescent="0.2">
      <c r="A137" s="126">
        <f t="shared" si="42"/>
        <v>-66</v>
      </c>
      <c r="B137" s="181">
        <f t="shared" si="22"/>
        <v>-1676.3999999999999</v>
      </c>
      <c r="C137" s="229" t="str">
        <f t="shared" si="23"/>
        <v/>
      </c>
      <c r="D137" s="126" t="str">
        <f t="shared" si="24"/>
        <v/>
      </c>
      <c r="E137" s="229" t="str">
        <f t="shared" si="25"/>
        <v/>
      </c>
      <c r="F137" s="126" t="str">
        <f t="shared" si="26"/>
        <v/>
      </c>
      <c r="G137" s="124" t="str">
        <f t="shared" si="27"/>
        <v/>
      </c>
      <c r="H137" s="125" t="str">
        <f t="shared" si="28"/>
        <v/>
      </c>
      <c r="I137" s="125" t="str">
        <f t="shared" si="29"/>
        <v/>
      </c>
      <c r="J137" s="125" t="str">
        <f t="shared" si="30"/>
        <v/>
      </c>
      <c r="K137" s="124" t="str">
        <f t="shared" si="31"/>
        <v/>
      </c>
      <c r="L137" s="124" t="str">
        <f t="shared" si="32"/>
        <v/>
      </c>
      <c r="M137" s="124" t="str">
        <f t="shared" si="33"/>
        <v/>
      </c>
      <c r="N137" s="124" t="str">
        <f t="shared" si="34"/>
        <v/>
      </c>
      <c r="O137" s="124" t="str">
        <f t="shared" si="35"/>
        <v/>
      </c>
      <c r="P137" s="124" t="str">
        <f t="shared" si="36"/>
        <v/>
      </c>
      <c r="Q137" s="124" t="str">
        <f t="shared" si="37"/>
        <v/>
      </c>
      <c r="AA137" s="122">
        <f t="shared" si="38"/>
        <v>-1</v>
      </c>
      <c r="AB137" s="71">
        <f t="shared" si="39"/>
        <v>90</v>
      </c>
      <c r="AC137" s="127">
        <f t="shared" si="40"/>
        <v>-89</v>
      </c>
      <c r="AD137" s="127">
        <f t="shared" si="41"/>
        <v>-92</v>
      </c>
    </row>
    <row r="138" spans="1:30" x14ac:dyDescent="0.2">
      <c r="A138" s="126">
        <f t="shared" si="42"/>
        <v>-67</v>
      </c>
      <c r="B138" s="181">
        <f t="shared" si="22"/>
        <v>-1701.8</v>
      </c>
      <c r="C138" s="229" t="str">
        <f t="shared" si="23"/>
        <v/>
      </c>
      <c r="D138" s="126" t="str">
        <f t="shared" si="24"/>
        <v/>
      </c>
      <c r="E138" s="229" t="str">
        <f t="shared" si="25"/>
        <v/>
      </c>
      <c r="F138" s="126" t="str">
        <f t="shared" si="26"/>
        <v/>
      </c>
      <c r="G138" s="124" t="str">
        <f t="shared" si="27"/>
        <v/>
      </c>
      <c r="H138" s="125" t="str">
        <f t="shared" si="28"/>
        <v/>
      </c>
      <c r="I138" s="125" t="str">
        <f t="shared" si="29"/>
        <v/>
      </c>
      <c r="J138" s="125" t="str">
        <f t="shared" si="30"/>
        <v/>
      </c>
      <c r="K138" s="124" t="str">
        <f t="shared" si="31"/>
        <v/>
      </c>
      <c r="L138" s="124" t="str">
        <f t="shared" si="32"/>
        <v/>
      </c>
      <c r="M138" s="124" t="str">
        <f t="shared" si="33"/>
        <v/>
      </c>
      <c r="N138" s="124" t="str">
        <f t="shared" si="34"/>
        <v/>
      </c>
      <c r="O138" s="124" t="str">
        <f t="shared" si="35"/>
        <v/>
      </c>
      <c r="P138" s="124" t="str">
        <f t="shared" si="36"/>
        <v/>
      </c>
      <c r="Q138" s="124" t="str">
        <f t="shared" si="37"/>
        <v/>
      </c>
      <c r="AA138" s="122">
        <f t="shared" si="38"/>
        <v>-1</v>
      </c>
      <c r="AB138" s="71">
        <f t="shared" si="39"/>
        <v>91</v>
      </c>
      <c r="AC138" s="127">
        <f t="shared" si="40"/>
        <v>-90</v>
      </c>
      <c r="AD138" s="127">
        <f t="shared" si="41"/>
        <v>-93</v>
      </c>
    </row>
    <row r="139" spans="1:30" x14ac:dyDescent="0.2">
      <c r="A139" s="126">
        <f t="shared" si="42"/>
        <v>-68</v>
      </c>
      <c r="B139" s="181">
        <f t="shared" si="22"/>
        <v>-1727.1999999999998</v>
      </c>
      <c r="C139" s="229" t="str">
        <f t="shared" si="23"/>
        <v/>
      </c>
      <c r="D139" s="126" t="str">
        <f t="shared" si="24"/>
        <v/>
      </c>
      <c r="E139" s="229" t="str">
        <f t="shared" si="25"/>
        <v/>
      </c>
      <c r="F139" s="126" t="str">
        <f t="shared" si="26"/>
        <v/>
      </c>
      <c r="G139" s="124" t="str">
        <f t="shared" si="27"/>
        <v/>
      </c>
      <c r="H139" s="125" t="str">
        <f t="shared" si="28"/>
        <v/>
      </c>
      <c r="I139" s="125" t="str">
        <f t="shared" si="29"/>
        <v/>
      </c>
      <c r="J139" s="125" t="str">
        <f t="shared" si="30"/>
        <v/>
      </c>
      <c r="K139" s="124" t="str">
        <f t="shared" si="31"/>
        <v/>
      </c>
      <c r="L139" s="124" t="str">
        <f t="shared" si="32"/>
        <v/>
      </c>
      <c r="M139" s="124" t="str">
        <f t="shared" si="33"/>
        <v/>
      </c>
      <c r="N139" s="124" t="str">
        <f t="shared" si="34"/>
        <v/>
      </c>
      <c r="O139" s="124" t="str">
        <f t="shared" si="35"/>
        <v/>
      </c>
      <c r="P139" s="124" t="str">
        <f t="shared" si="36"/>
        <v/>
      </c>
      <c r="Q139" s="124" t="str">
        <f t="shared" si="37"/>
        <v/>
      </c>
      <c r="AA139" s="122">
        <f t="shared" si="38"/>
        <v>-1</v>
      </c>
      <c r="AB139" s="71">
        <f t="shared" si="39"/>
        <v>92</v>
      </c>
      <c r="AC139" s="127">
        <f t="shared" si="40"/>
        <v>-91</v>
      </c>
      <c r="AD139" s="127">
        <f t="shared" si="41"/>
        <v>-94</v>
      </c>
    </row>
    <row r="140" spans="1:30" x14ac:dyDescent="0.2">
      <c r="A140" s="126">
        <f t="shared" si="42"/>
        <v>-69</v>
      </c>
      <c r="B140" s="181">
        <f t="shared" si="22"/>
        <v>-1752.6</v>
      </c>
      <c r="C140" s="229" t="str">
        <f t="shared" si="23"/>
        <v/>
      </c>
      <c r="D140" s="126" t="str">
        <f t="shared" si="24"/>
        <v/>
      </c>
      <c r="E140" s="229" t="str">
        <f t="shared" si="25"/>
        <v/>
      </c>
      <c r="F140" s="126" t="str">
        <f t="shared" si="26"/>
        <v/>
      </c>
      <c r="G140" s="124" t="str">
        <f t="shared" si="27"/>
        <v/>
      </c>
      <c r="H140" s="125" t="str">
        <f t="shared" si="28"/>
        <v/>
      </c>
      <c r="I140" s="125" t="str">
        <f t="shared" si="29"/>
        <v/>
      </c>
      <c r="J140" s="125" t="str">
        <f t="shared" si="30"/>
        <v/>
      </c>
      <c r="K140" s="124" t="str">
        <f t="shared" si="31"/>
        <v/>
      </c>
      <c r="L140" s="124" t="str">
        <f t="shared" si="32"/>
        <v/>
      </c>
      <c r="M140" s="124" t="str">
        <f t="shared" si="33"/>
        <v/>
      </c>
      <c r="N140" s="124" t="str">
        <f t="shared" si="34"/>
        <v/>
      </c>
      <c r="O140" s="124" t="str">
        <f t="shared" si="35"/>
        <v/>
      </c>
      <c r="P140" s="124" t="str">
        <f t="shared" si="36"/>
        <v/>
      </c>
      <c r="Q140" s="124" t="str">
        <f t="shared" si="37"/>
        <v/>
      </c>
      <c r="AA140" s="122">
        <f t="shared" si="38"/>
        <v>-1</v>
      </c>
      <c r="AB140" s="71">
        <f t="shared" si="39"/>
        <v>93</v>
      </c>
      <c r="AC140" s="127">
        <f t="shared" si="40"/>
        <v>-92</v>
      </c>
      <c r="AD140" s="127">
        <f t="shared" si="41"/>
        <v>-95</v>
      </c>
    </row>
    <row r="141" spans="1:30" x14ac:dyDescent="0.2">
      <c r="A141" s="126">
        <f t="shared" si="42"/>
        <v>-70</v>
      </c>
      <c r="B141" s="181">
        <f t="shared" si="22"/>
        <v>-1778</v>
      </c>
      <c r="C141" s="229" t="str">
        <f t="shared" si="23"/>
        <v/>
      </c>
      <c r="D141" s="126" t="str">
        <f t="shared" si="24"/>
        <v/>
      </c>
      <c r="E141" s="229" t="str">
        <f t="shared" si="25"/>
        <v/>
      </c>
      <c r="F141" s="126" t="str">
        <f t="shared" si="26"/>
        <v/>
      </c>
      <c r="G141" s="124" t="str">
        <f t="shared" si="27"/>
        <v/>
      </c>
      <c r="H141" s="125" t="str">
        <f t="shared" si="28"/>
        <v/>
      </c>
      <c r="I141" s="125" t="str">
        <f t="shared" si="29"/>
        <v/>
      </c>
      <c r="J141" s="125" t="str">
        <f t="shared" si="30"/>
        <v/>
      </c>
      <c r="K141" s="124" t="str">
        <f t="shared" si="31"/>
        <v/>
      </c>
      <c r="L141" s="124" t="str">
        <f t="shared" si="32"/>
        <v/>
      </c>
      <c r="M141" s="124" t="str">
        <f t="shared" si="33"/>
        <v/>
      </c>
      <c r="N141" s="124" t="str">
        <f t="shared" si="34"/>
        <v/>
      </c>
      <c r="O141" s="124" t="str">
        <f t="shared" si="35"/>
        <v/>
      </c>
      <c r="P141" s="124" t="str">
        <f t="shared" si="36"/>
        <v/>
      </c>
      <c r="Q141" s="124" t="str">
        <f t="shared" si="37"/>
        <v/>
      </c>
      <c r="AA141" s="122">
        <f t="shared" si="38"/>
        <v>-1</v>
      </c>
      <c r="AB141" s="71">
        <f t="shared" si="39"/>
        <v>94</v>
      </c>
      <c r="AC141" s="127">
        <f t="shared" si="40"/>
        <v>-93</v>
      </c>
      <c r="AD141" s="127">
        <f t="shared" si="41"/>
        <v>-96</v>
      </c>
    </row>
    <row r="142" spans="1:30" x14ac:dyDescent="0.2">
      <c r="A142" s="126">
        <f t="shared" si="42"/>
        <v>-71</v>
      </c>
      <c r="B142" s="181">
        <f t="shared" si="22"/>
        <v>-1803.3999999999999</v>
      </c>
      <c r="C142" s="229" t="str">
        <f t="shared" si="23"/>
        <v/>
      </c>
      <c r="D142" s="126" t="str">
        <f t="shared" si="24"/>
        <v/>
      </c>
      <c r="E142" s="229" t="str">
        <f t="shared" si="25"/>
        <v/>
      </c>
      <c r="F142" s="126" t="str">
        <f t="shared" si="26"/>
        <v/>
      </c>
      <c r="G142" s="124" t="str">
        <f t="shared" si="27"/>
        <v/>
      </c>
      <c r="H142" s="125" t="str">
        <f t="shared" si="28"/>
        <v/>
      </c>
      <c r="I142" s="125" t="str">
        <f t="shared" si="29"/>
        <v/>
      </c>
      <c r="J142" s="125" t="str">
        <f t="shared" si="30"/>
        <v/>
      </c>
      <c r="K142" s="124" t="str">
        <f t="shared" si="31"/>
        <v/>
      </c>
      <c r="L142" s="124" t="str">
        <f t="shared" si="32"/>
        <v/>
      </c>
      <c r="M142" s="124" t="str">
        <f t="shared" si="33"/>
        <v/>
      </c>
      <c r="N142" s="124" t="str">
        <f t="shared" si="34"/>
        <v/>
      </c>
      <c r="O142" s="124" t="str">
        <f t="shared" si="35"/>
        <v/>
      </c>
      <c r="P142" s="124" t="str">
        <f t="shared" si="36"/>
        <v/>
      </c>
      <c r="Q142" s="124" t="str">
        <f t="shared" si="37"/>
        <v/>
      </c>
      <c r="AA142" s="122">
        <f t="shared" si="38"/>
        <v>-1</v>
      </c>
      <c r="AB142" s="71">
        <f t="shared" si="39"/>
        <v>95</v>
      </c>
      <c r="AC142" s="127">
        <f t="shared" si="40"/>
        <v>-94</v>
      </c>
      <c r="AD142" s="127">
        <f t="shared" si="41"/>
        <v>-97</v>
      </c>
    </row>
    <row r="143" spans="1:30" x14ac:dyDescent="0.2">
      <c r="A143" s="126">
        <f t="shared" si="42"/>
        <v>-72</v>
      </c>
      <c r="B143" s="181">
        <f t="shared" si="22"/>
        <v>-1828.8</v>
      </c>
      <c r="C143" s="229" t="str">
        <f t="shared" si="23"/>
        <v/>
      </c>
      <c r="D143" s="126" t="str">
        <f t="shared" si="24"/>
        <v/>
      </c>
      <c r="E143" s="229" t="str">
        <f t="shared" si="25"/>
        <v/>
      </c>
      <c r="F143" s="126" t="str">
        <f t="shared" si="26"/>
        <v/>
      </c>
      <c r="G143" s="124" t="str">
        <f t="shared" si="27"/>
        <v/>
      </c>
      <c r="H143" s="125" t="str">
        <f t="shared" si="28"/>
        <v/>
      </c>
      <c r="I143" s="125" t="str">
        <f t="shared" si="29"/>
        <v/>
      </c>
      <c r="J143" s="125" t="str">
        <f t="shared" si="30"/>
        <v/>
      </c>
      <c r="K143" s="124" t="str">
        <f t="shared" si="31"/>
        <v/>
      </c>
      <c r="L143" s="124" t="str">
        <f t="shared" si="32"/>
        <v/>
      </c>
      <c r="M143" s="124" t="str">
        <f t="shared" si="33"/>
        <v/>
      </c>
      <c r="N143" s="124" t="str">
        <f t="shared" si="34"/>
        <v/>
      </c>
      <c r="O143" s="124" t="str">
        <f t="shared" si="35"/>
        <v/>
      </c>
      <c r="P143" s="124" t="str">
        <f t="shared" si="36"/>
        <v/>
      </c>
      <c r="Q143" s="124" t="str">
        <f t="shared" si="37"/>
        <v/>
      </c>
      <c r="AA143" s="122">
        <f t="shared" si="38"/>
        <v>-1</v>
      </c>
      <c r="AB143" s="71">
        <f t="shared" si="39"/>
        <v>96</v>
      </c>
      <c r="AC143" s="127">
        <f t="shared" si="40"/>
        <v>-95</v>
      </c>
      <c r="AD143" s="127">
        <f t="shared" si="41"/>
        <v>-98</v>
      </c>
    </row>
    <row r="144" spans="1:30" x14ac:dyDescent="0.2">
      <c r="A144" s="126">
        <f t="shared" si="42"/>
        <v>-73</v>
      </c>
      <c r="B144" s="181">
        <f t="shared" si="22"/>
        <v>-1854.1999999999998</v>
      </c>
      <c r="C144" s="229" t="str">
        <f t="shared" si="23"/>
        <v/>
      </c>
      <c r="D144" s="126" t="str">
        <f t="shared" si="24"/>
        <v/>
      </c>
      <c r="E144" s="229" t="str">
        <f t="shared" si="25"/>
        <v/>
      </c>
      <c r="F144" s="126" t="str">
        <f t="shared" si="26"/>
        <v/>
      </c>
      <c r="G144" s="124" t="str">
        <f t="shared" si="27"/>
        <v/>
      </c>
      <c r="H144" s="125" t="str">
        <f t="shared" si="28"/>
        <v/>
      </c>
      <c r="I144" s="125" t="str">
        <f t="shared" si="29"/>
        <v/>
      </c>
      <c r="J144" s="125" t="str">
        <f t="shared" si="30"/>
        <v/>
      </c>
      <c r="K144" s="124" t="str">
        <f t="shared" si="31"/>
        <v/>
      </c>
      <c r="L144" s="124" t="str">
        <f t="shared" si="32"/>
        <v/>
      </c>
      <c r="M144" s="124" t="str">
        <f t="shared" si="33"/>
        <v/>
      </c>
      <c r="N144" s="124" t="str">
        <f t="shared" si="34"/>
        <v/>
      </c>
      <c r="O144" s="124" t="str">
        <f t="shared" si="35"/>
        <v/>
      </c>
      <c r="P144" s="124" t="str">
        <f t="shared" si="36"/>
        <v/>
      </c>
      <c r="Q144" s="124" t="str">
        <f t="shared" si="37"/>
        <v/>
      </c>
      <c r="AA144" s="122">
        <f t="shared" si="38"/>
        <v>-1</v>
      </c>
      <c r="AB144" s="71">
        <f t="shared" si="39"/>
        <v>97</v>
      </c>
      <c r="AC144" s="127">
        <f t="shared" si="40"/>
        <v>-96</v>
      </c>
      <c r="AD144" s="127">
        <f t="shared" si="41"/>
        <v>-99</v>
      </c>
    </row>
    <row r="145" spans="1:30" x14ac:dyDescent="0.2">
      <c r="A145" s="126">
        <f t="shared" si="42"/>
        <v>-74</v>
      </c>
      <c r="B145" s="181">
        <f t="shared" si="22"/>
        <v>-1879.6</v>
      </c>
      <c r="C145" s="229" t="str">
        <f t="shared" si="23"/>
        <v/>
      </c>
      <c r="D145" s="126" t="str">
        <f t="shared" si="24"/>
        <v/>
      </c>
      <c r="E145" s="229" t="str">
        <f t="shared" si="25"/>
        <v/>
      </c>
      <c r="F145" s="126" t="str">
        <f t="shared" si="26"/>
        <v/>
      </c>
      <c r="G145" s="124" t="str">
        <f t="shared" si="27"/>
        <v/>
      </c>
      <c r="H145" s="125" t="str">
        <f t="shared" si="28"/>
        <v/>
      </c>
      <c r="I145" s="125" t="str">
        <f t="shared" si="29"/>
        <v/>
      </c>
      <c r="J145" s="125" t="str">
        <f t="shared" si="30"/>
        <v/>
      </c>
      <c r="K145" s="124" t="str">
        <f t="shared" si="31"/>
        <v/>
      </c>
      <c r="L145" s="124" t="str">
        <f t="shared" si="32"/>
        <v/>
      </c>
      <c r="M145" s="124" t="str">
        <f t="shared" si="33"/>
        <v/>
      </c>
      <c r="N145" s="124" t="str">
        <f t="shared" si="34"/>
        <v/>
      </c>
      <c r="O145" s="124" t="str">
        <f t="shared" si="35"/>
        <v/>
      </c>
      <c r="P145" s="124" t="str">
        <f t="shared" si="36"/>
        <v/>
      </c>
      <c r="Q145" s="124" t="str">
        <f t="shared" si="37"/>
        <v/>
      </c>
      <c r="AA145" s="122">
        <f t="shared" si="38"/>
        <v>-1</v>
      </c>
      <c r="AB145" s="71">
        <f t="shared" si="39"/>
        <v>98</v>
      </c>
      <c r="AC145" s="127">
        <f t="shared" si="40"/>
        <v>-97</v>
      </c>
      <c r="AD145" s="127">
        <f t="shared" si="41"/>
        <v>-100</v>
      </c>
    </row>
    <row r="146" spans="1:30" x14ac:dyDescent="0.2">
      <c r="A146" s="126">
        <f t="shared" si="42"/>
        <v>-75</v>
      </c>
      <c r="B146" s="181">
        <f t="shared" si="22"/>
        <v>-1905</v>
      </c>
      <c r="C146" s="229" t="str">
        <f t="shared" si="23"/>
        <v/>
      </c>
      <c r="D146" s="126" t="str">
        <f t="shared" si="24"/>
        <v/>
      </c>
      <c r="E146" s="229" t="str">
        <f t="shared" si="25"/>
        <v/>
      </c>
      <c r="F146" s="126" t="str">
        <f t="shared" si="26"/>
        <v/>
      </c>
      <c r="G146" s="124" t="str">
        <f t="shared" si="27"/>
        <v/>
      </c>
      <c r="H146" s="125" t="str">
        <f t="shared" si="28"/>
        <v/>
      </c>
      <c r="I146" s="125" t="str">
        <f t="shared" si="29"/>
        <v/>
      </c>
      <c r="J146" s="125" t="str">
        <f t="shared" si="30"/>
        <v/>
      </c>
      <c r="K146" s="124" t="str">
        <f t="shared" si="31"/>
        <v/>
      </c>
      <c r="L146" s="124" t="str">
        <f t="shared" si="32"/>
        <v/>
      </c>
      <c r="M146" s="124" t="str">
        <f t="shared" si="33"/>
        <v/>
      </c>
      <c r="N146" s="124" t="str">
        <f t="shared" si="34"/>
        <v/>
      </c>
      <c r="O146" s="124" t="str">
        <f t="shared" si="35"/>
        <v/>
      </c>
      <c r="P146" s="124" t="str">
        <f t="shared" si="36"/>
        <v/>
      </c>
      <c r="Q146" s="124" t="str">
        <f t="shared" si="37"/>
        <v/>
      </c>
      <c r="AA146" s="122">
        <f t="shared" si="38"/>
        <v>-1</v>
      </c>
      <c r="AB146" s="71">
        <f t="shared" si="39"/>
        <v>99</v>
      </c>
      <c r="AC146" s="127">
        <f t="shared" si="40"/>
        <v>-98</v>
      </c>
      <c r="AD146" s="127">
        <f t="shared" si="41"/>
        <v>-101</v>
      </c>
    </row>
    <row r="147" spans="1:30" x14ac:dyDescent="0.2">
      <c r="A147" s="126">
        <f t="shared" si="42"/>
        <v>-76</v>
      </c>
      <c r="B147" s="181">
        <f t="shared" si="22"/>
        <v>-1930.3999999999999</v>
      </c>
      <c r="C147" s="229" t="str">
        <f t="shared" si="23"/>
        <v/>
      </c>
      <c r="D147" s="126" t="str">
        <f t="shared" si="24"/>
        <v/>
      </c>
      <c r="E147" s="229" t="str">
        <f t="shared" si="25"/>
        <v/>
      </c>
      <c r="F147" s="126" t="str">
        <f t="shared" si="26"/>
        <v/>
      </c>
      <c r="G147" s="124" t="str">
        <f t="shared" si="27"/>
        <v/>
      </c>
      <c r="H147" s="125" t="str">
        <f t="shared" si="28"/>
        <v/>
      </c>
      <c r="I147" s="125" t="str">
        <f t="shared" si="29"/>
        <v/>
      </c>
      <c r="J147" s="125" t="str">
        <f t="shared" si="30"/>
        <v/>
      </c>
      <c r="K147" s="124" t="str">
        <f t="shared" si="31"/>
        <v/>
      </c>
      <c r="L147" s="124" t="str">
        <f t="shared" si="32"/>
        <v/>
      </c>
      <c r="M147" s="124" t="str">
        <f t="shared" si="33"/>
        <v/>
      </c>
      <c r="N147" s="124" t="str">
        <f t="shared" si="34"/>
        <v/>
      </c>
      <c r="O147" s="124" t="str">
        <f t="shared" si="35"/>
        <v/>
      </c>
      <c r="P147" s="124" t="str">
        <f t="shared" si="36"/>
        <v/>
      </c>
      <c r="Q147" s="124" t="str">
        <f t="shared" si="37"/>
        <v/>
      </c>
      <c r="AA147" s="122">
        <f t="shared" si="38"/>
        <v>-1</v>
      </c>
      <c r="AB147" s="71">
        <f t="shared" si="39"/>
        <v>100</v>
      </c>
      <c r="AC147" s="127">
        <f t="shared" si="40"/>
        <v>-99</v>
      </c>
      <c r="AD147" s="127">
        <f t="shared" si="41"/>
        <v>-102</v>
      </c>
    </row>
    <row r="148" spans="1:30" x14ac:dyDescent="0.2">
      <c r="A148" s="126">
        <f t="shared" si="42"/>
        <v>-77</v>
      </c>
      <c r="B148" s="181">
        <f t="shared" si="22"/>
        <v>-1955.8</v>
      </c>
      <c r="C148" s="229" t="str">
        <f t="shared" si="23"/>
        <v/>
      </c>
      <c r="D148" s="126" t="str">
        <f t="shared" si="24"/>
        <v/>
      </c>
      <c r="E148" s="229" t="str">
        <f t="shared" si="25"/>
        <v/>
      </c>
      <c r="F148" s="126" t="str">
        <f t="shared" si="26"/>
        <v/>
      </c>
      <c r="G148" s="124" t="str">
        <f t="shared" si="27"/>
        <v/>
      </c>
      <c r="H148" s="125" t="str">
        <f t="shared" si="28"/>
        <v/>
      </c>
      <c r="I148" s="125" t="str">
        <f t="shared" si="29"/>
        <v/>
      </c>
      <c r="J148" s="125" t="str">
        <f t="shared" si="30"/>
        <v/>
      </c>
      <c r="K148" s="124" t="str">
        <f t="shared" si="31"/>
        <v/>
      </c>
      <c r="L148" s="124" t="str">
        <f t="shared" si="32"/>
        <v/>
      </c>
      <c r="M148" s="124" t="str">
        <f t="shared" si="33"/>
        <v/>
      </c>
      <c r="N148" s="124" t="str">
        <f t="shared" si="34"/>
        <v/>
      </c>
      <c r="O148" s="124" t="str">
        <f t="shared" si="35"/>
        <v/>
      </c>
      <c r="P148" s="124" t="str">
        <f t="shared" si="36"/>
        <v/>
      </c>
      <c r="Q148" s="124" t="str">
        <f t="shared" si="37"/>
        <v/>
      </c>
      <c r="AA148" s="122">
        <f t="shared" si="38"/>
        <v>-1</v>
      </c>
      <c r="AB148" s="71">
        <f t="shared" si="39"/>
        <v>101</v>
      </c>
      <c r="AC148" s="127">
        <f t="shared" si="40"/>
        <v>-100</v>
      </c>
      <c r="AD148" s="127">
        <f t="shared" si="41"/>
        <v>-103</v>
      </c>
    </row>
    <row r="149" spans="1:30" x14ac:dyDescent="0.2">
      <c r="A149" s="126">
        <f t="shared" si="42"/>
        <v>-78</v>
      </c>
      <c r="B149" s="181">
        <f t="shared" si="22"/>
        <v>-1981.1999999999998</v>
      </c>
      <c r="C149" s="229" t="str">
        <f t="shared" si="23"/>
        <v/>
      </c>
      <c r="D149" s="126" t="str">
        <f t="shared" si="24"/>
        <v/>
      </c>
      <c r="E149" s="229" t="str">
        <f t="shared" si="25"/>
        <v/>
      </c>
      <c r="F149" s="126" t="str">
        <f t="shared" si="26"/>
        <v/>
      </c>
      <c r="G149" s="124" t="str">
        <f t="shared" si="27"/>
        <v/>
      </c>
      <c r="H149" s="125" t="str">
        <f t="shared" si="28"/>
        <v/>
      </c>
      <c r="I149" s="125" t="str">
        <f t="shared" si="29"/>
        <v/>
      </c>
      <c r="J149" s="125" t="str">
        <f t="shared" si="30"/>
        <v/>
      </c>
      <c r="K149" s="124" t="str">
        <f t="shared" si="31"/>
        <v/>
      </c>
      <c r="L149" s="124" t="str">
        <f t="shared" si="32"/>
        <v/>
      </c>
      <c r="M149" s="124" t="str">
        <f t="shared" si="33"/>
        <v/>
      </c>
      <c r="N149" s="124" t="str">
        <f t="shared" si="34"/>
        <v/>
      </c>
      <c r="O149" s="124" t="str">
        <f t="shared" si="35"/>
        <v/>
      </c>
      <c r="P149" s="124" t="str">
        <f t="shared" si="36"/>
        <v/>
      </c>
      <c r="Q149" s="124" t="str">
        <f t="shared" si="37"/>
        <v/>
      </c>
      <c r="AA149" s="122">
        <f t="shared" si="38"/>
        <v>-1</v>
      </c>
      <c r="AB149" s="71">
        <f t="shared" si="39"/>
        <v>102</v>
      </c>
      <c r="AC149" s="127">
        <f t="shared" si="40"/>
        <v>-101</v>
      </c>
      <c r="AD149" s="127">
        <f t="shared" si="41"/>
        <v>-104</v>
      </c>
    </row>
    <row r="150" spans="1:30" x14ac:dyDescent="0.2">
      <c r="A150" s="126">
        <f t="shared" si="42"/>
        <v>-79</v>
      </c>
      <c r="B150" s="181">
        <f t="shared" si="22"/>
        <v>-2006.6</v>
      </c>
      <c r="C150" s="229" t="str">
        <f t="shared" si="23"/>
        <v/>
      </c>
      <c r="D150" s="126" t="str">
        <f t="shared" si="24"/>
        <v/>
      </c>
      <c r="E150" s="229" t="str">
        <f t="shared" si="25"/>
        <v/>
      </c>
      <c r="F150" s="126" t="str">
        <f t="shared" si="26"/>
        <v/>
      </c>
      <c r="G150" s="124" t="str">
        <f t="shared" si="27"/>
        <v/>
      </c>
      <c r="H150" s="125" t="str">
        <f t="shared" si="28"/>
        <v/>
      </c>
      <c r="I150" s="125" t="str">
        <f t="shared" si="29"/>
        <v/>
      </c>
      <c r="J150" s="125" t="str">
        <f t="shared" si="30"/>
        <v/>
      </c>
      <c r="K150" s="124" t="str">
        <f t="shared" si="31"/>
        <v/>
      </c>
      <c r="L150" s="124" t="str">
        <f t="shared" si="32"/>
        <v/>
      </c>
      <c r="M150" s="124" t="str">
        <f t="shared" si="33"/>
        <v/>
      </c>
      <c r="N150" s="124" t="str">
        <f t="shared" si="34"/>
        <v/>
      </c>
      <c r="O150" s="124" t="str">
        <f t="shared" si="35"/>
        <v/>
      </c>
      <c r="P150" s="124" t="str">
        <f t="shared" si="36"/>
        <v/>
      </c>
      <c r="Q150" s="124" t="str">
        <f t="shared" si="37"/>
        <v/>
      </c>
      <c r="AA150" s="122">
        <f t="shared" si="38"/>
        <v>-1</v>
      </c>
      <c r="AB150" s="71">
        <f t="shared" si="39"/>
        <v>103</v>
      </c>
      <c r="AC150" s="127">
        <f t="shared" si="40"/>
        <v>-102</v>
      </c>
      <c r="AD150" s="127">
        <f t="shared" si="41"/>
        <v>-105</v>
      </c>
    </row>
    <row r="151" spans="1:30" x14ac:dyDescent="0.2">
      <c r="A151" s="126">
        <f t="shared" si="42"/>
        <v>-80</v>
      </c>
      <c r="B151" s="181">
        <f t="shared" si="22"/>
        <v>-2032</v>
      </c>
      <c r="C151" s="229" t="str">
        <f t="shared" si="23"/>
        <v/>
      </c>
      <c r="D151" s="126" t="str">
        <f t="shared" si="24"/>
        <v/>
      </c>
      <c r="E151" s="229" t="str">
        <f t="shared" si="25"/>
        <v/>
      </c>
      <c r="F151" s="126" t="str">
        <f t="shared" si="26"/>
        <v/>
      </c>
      <c r="G151" s="124" t="str">
        <f t="shared" si="27"/>
        <v/>
      </c>
      <c r="H151" s="125" t="str">
        <f t="shared" si="28"/>
        <v/>
      </c>
      <c r="I151" s="125" t="str">
        <f t="shared" si="29"/>
        <v/>
      </c>
      <c r="J151" s="125" t="str">
        <f t="shared" si="30"/>
        <v/>
      </c>
      <c r="K151" s="124" t="str">
        <f t="shared" si="31"/>
        <v/>
      </c>
      <c r="L151" s="124" t="str">
        <f t="shared" si="32"/>
        <v/>
      </c>
      <c r="M151" s="124" t="str">
        <f t="shared" si="33"/>
        <v/>
      </c>
      <c r="N151" s="124" t="str">
        <f t="shared" si="34"/>
        <v/>
      </c>
      <c r="O151" s="124" t="str">
        <f t="shared" si="35"/>
        <v/>
      </c>
      <c r="P151" s="124" t="str">
        <f t="shared" si="36"/>
        <v/>
      </c>
      <c r="Q151" s="124" t="str">
        <f t="shared" si="37"/>
        <v/>
      </c>
      <c r="AA151" s="122">
        <f t="shared" si="38"/>
        <v>-1</v>
      </c>
      <c r="AB151" s="71">
        <f t="shared" si="39"/>
        <v>104</v>
      </c>
      <c r="AC151" s="127">
        <f t="shared" si="40"/>
        <v>-103</v>
      </c>
      <c r="AD151" s="127">
        <f t="shared" si="41"/>
        <v>-106</v>
      </c>
    </row>
    <row r="152" spans="1:30" x14ac:dyDescent="0.2">
      <c r="A152" s="126">
        <f t="shared" si="42"/>
        <v>-81</v>
      </c>
      <c r="B152" s="181">
        <f t="shared" si="22"/>
        <v>-2057.4</v>
      </c>
      <c r="C152" s="229" t="str">
        <f t="shared" si="23"/>
        <v/>
      </c>
      <c r="D152" s="126" t="str">
        <f t="shared" si="24"/>
        <v/>
      </c>
      <c r="E152" s="229" t="str">
        <f t="shared" si="25"/>
        <v/>
      </c>
      <c r="F152" s="126" t="str">
        <f t="shared" si="26"/>
        <v/>
      </c>
      <c r="G152" s="124" t="str">
        <f t="shared" si="27"/>
        <v/>
      </c>
      <c r="H152" s="125" t="str">
        <f t="shared" si="28"/>
        <v/>
      </c>
      <c r="I152" s="125" t="str">
        <f t="shared" si="29"/>
        <v/>
      </c>
      <c r="J152" s="125" t="str">
        <f t="shared" si="30"/>
        <v/>
      </c>
      <c r="K152" s="124" t="str">
        <f t="shared" si="31"/>
        <v/>
      </c>
      <c r="L152" s="124" t="str">
        <f t="shared" si="32"/>
        <v/>
      </c>
      <c r="M152" s="124" t="str">
        <f t="shared" si="33"/>
        <v/>
      </c>
      <c r="N152" s="124" t="str">
        <f t="shared" si="34"/>
        <v/>
      </c>
      <c r="O152" s="124" t="str">
        <f t="shared" si="35"/>
        <v/>
      </c>
      <c r="P152" s="124" t="str">
        <f t="shared" si="36"/>
        <v/>
      </c>
      <c r="Q152" s="124" t="str">
        <f t="shared" si="37"/>
        <v/>
      </c>
      <c r="AA152" s="122">
        <f t="shared" si="38"/>
        <v>-1</v>
      </c>
      <c r="AB152" s="71">
        <f t="shared" si="39"/>
        <v>105</v>
      </c>
      <c r="AC152" s="127">
        <f t="shared" si="40"/>
        <v>-104</v>
      </c>
      <c r="AD152" s="127">
        <f t="shared" si="41"/>
        <v>-107</v>
      </c>
    </row>
    <row r="153" spans="1:30" x14ac:dyDescent="0.2">
      <c r="A153" s="126">
        <f t="shared" si="42"/>
        <v>-82</v>
      </c>
      <c r="B153" s="181">
        <f t="shared" si="22"/>
        <v>-2082.7999999999997</v>
      </c>
      <c r="C153" s="229" t="str">
        <f t="shared" si="23"/>
        <v/>
      </c>
      <c r="D153" s="126" t="str">
        <f t="shared" si="24"/>
        <v/>
      </c>
      <c r="E153" s="229" t="str">
        <f t="shared" si="25"/>
        <v/>
      </c>
      <c r="F153" s="126" t="str">
        <f t="shared" si="26"/>
        <v/>
      </c>
      <c r="G153" s="124" t="str">
        <f t="shared" si="27"/>
        <v/>
      </c>
      <c r="H153" s="125" t="str">
        <f t="shared" si="28"/>
        <v/>
      </c>
      <c r="I153" s="125" t="str">
        <f t="shared" si="29"/>
        <v/>
      </c>
      <c r="J153" s="125" t="str">
        <f t="shared" si="30"/>
        <v/>
      </c>
      <c r="K153" s="124" t="str">
        <f t="shared" si="31"/>
        <v/>
      </c>
      <c r="L153" s="124" t="str">
        <f t="shared" si="32"/>
        <v/>
      </c>
      <c r="M153" s="124" t="str">
        <f t="shared" si="33"/>
        <v/>
      </c>
      <c r="N153" s="124" t="str">
        <f t="shared" si="34"/>
        <v/>
      </c>
      <c r="O153" s="124" t="str">
        <f t="shared" si="35"/>
        <v/>
      </c>
      <c r="P153" s="124" t="str">
        <f t="shared" si="36"/>
        <v/>
      </c>
      <c r="Q153" s="124" t="str">
        <f t="shared" si="37"/>
        <v/>
      </c>
      <c r="AA153" s="122">
        <f t="shared" si="38"/>
        <v>-1</v>
      </c>
      <c r="AB153" s="71">
        <f t="shared" si="39"/>
        <v>106</v>
      </c>
      <c r="AC153" s="127">
        <f t="shared" si="40"/>
        <v>-105</v>
      </c>
      <c r="AD153" s="127">
        <f t="shared" si="41"/>
        <v>-108</v>
      </c>
    </row>
    <row r="154" spans="1:30" x14ac:dyDescent="0.2">
      <c r="A154" s="126">
        <f t="shared" si="42"/>
        <v>-83</v>
      </c>
      <c r="B154" s="181">
        <f t="shared" si="22"/>
        <v>-2108.1999999999998</v>
      </c>
      <c r="C154" s="229" t="str">
        <f t="shared" si="23"/>
        <v/>
      </c>
      <c r="D154" s="126" t="str">
        <f t="shared" si="24"/>
        <v/>
      </c>
      <c r="E154" s="229" t="str">
        <f t="shared" si="25"/>
        <v/>
      </c>
      <c r="F154" s="126" t="str">
        <f t="shared" si="26"/>
        <v/>
      </c>
      <c r="G154" s="124" t="str">
        <f t="shared" si="27"/>
        <v/>
      </c>
      <c r="H154" s="125" t="str">
        <f t="shared" si="28"/>
        <v/>
      </c>
      <c r="I154" s="125" t="str">
        <f t="shared" si="29"/>
        <v/>
      </c>
      <c r="J154" s="125" t="str">
        <f t="shared" si="30"/>
        <v/>
      </c>
      <c r="K154" s="124" t="str">
        <f t="shared" si="31"/>
        <v/>
      </c>
      <c r="L154" s="124" t="str">
        <f t="shared" si="32"/>
        <v/>
      </c>
      <c r="M154" s="124" t="str">
        <f t="shared" si="33"/>
        <v/>
      </c>
      <c r="N154" s="124" t="str">
        <f t="shared" si="34"/>
        <v/>
      </c>
      <c r="O154" s="124" t="str">
        <f t="shared" si="35"/>
        <v/>
      </c>
      <c r="P154" s="124" t="str">
        <f t="shared" si="36"/>
        <v/>
      </c>
      <c r="Q154" s="124" t="str">
        <f t="shared" si="37"/>
        <v/>
      </c>
      <c r="AA154" s="122">
        <f t="shared" si="38"/>
        <v>-1</v>
      </c>
      <c r="AB154" s="71">
        <f t="shared" si="39"/>
        <v>107</v>
      </c>
      <c r="AC154" s="127">
        <f t="shared" si="40"/>
        <v>-106</v>
      </c>
      <c r="AD154" s="127">
        <f t="shared" si="41"/>
        <v>-109</v>
      </c>
    </row>
    <row r="155" spans="1:30" x14ac:dyDescent="0.2">
      <c r="A155" s="126">
        <f t="shared" si="42"/>
        <v>-84</v>
      </c>
      <c r="B155" s="181">
        <f t="shared" si="22"/>
        <v>-2133.6</v>
      </c>
      <c r="C155" s="229" t="str">
        <f t="shared" si="23"/>
        <v/>
      </c>
      <c r="D155" s="126" t="str">
        <f t="shared" si="24"/>
        <v/>
      </c>
      <c r="E155" s="229" t="str">
        <f t="shared" si="25"/>
        <v/>
      </c>
      <c r="F155" s="126" t="str">
        <f t="shared" si="26"/>
        <v/>
      </c>
      <c r="G155" s="124" t="str">
        <f t="shared" si="27"/>
        <v/>
      </c>
      <c r="H155" s="125" t="str">
        <f t="shared" si="28"/>
        <v/>
      </c>
      <c r="I155" s="125" t="str">
        <f t="shared" si="29"/>
        <v/>
      </c>
      <c r="J155" s="125" t="str">
        <f t="shared" si="30"/>
        <v/>
      </c>
      <c r="K155" s="124" t="str">
        <f t="shared" si="31"/>
        <v/>
      </c>
      <c r="L155" s="124" t="str">
        <f t="shared" si="32"/>
        <v/>
      </c>
      <c r="M155" s="124" t="str">
        <f t="shared" si="33"/>
        <v/>
      </c>
      <c r="N155" s="124" t="str">
        <f t="shared" si="34"/>
        <v/>
      </c>
      <c r="O155" s="124" t="str">
        <f t="shared" si="35"/>
        <v/>
      </c>
      <c r="P155" s="124" t="str">
        <f t="shared" si="36"/>
        <v/>
      </c>
      <c r="Q155" s="124" t="str">
        <f t="shared" si="37"/>
        <v/>
      </c>
      <c r="AA155" s="122">
        <f t="shared" si="38"/>
        <v>-1</v>
      </c>
      <c r="AB155" s="71">
        <f t="shared" si="39"/>
        <v>108</v>
      </c>
      <c r="AC155" s="127">
        <f t="shared" si="40"/>
        <v>-107</v>
      </c>
      <c r="AD155" s="127">
        <f t="shared" si="41"/>
        <v>-110</v>
      </c>
    </row>
    <row r="156" spans="1:30" x14ac:dyDescent="0.2">
      <c r="A156" s="126">
        <f t="shared" si="42"/>
        <v>-85</v>
      </c>
      <c r="B156" s="181">
        <f t="shared" si="22"/>
        <v>-2159</v>
      </c>
      <c r="C156" s="229" t="str">
        <f t="shared" si="23"/>
        <v/>
      </c>
      <c r="D156" s="126" t="str">
        <f t="shared" si="24"/>
        <v/>
      </c>
      <c r="E156" s="229" t="str">
        <f t="shared" si="25"/>
        <v/>
      </c>
      <c r="F156" s="126" t="str">
        <f t="shared" si="26"/>
        <v/>
      </c>
      <c r="G156" s="124" t="str">
        <f t="shared" si="27"/>
        <v/>
      </c>
      <c r="H156" s="125" t="str">
        <f t="shared" si="28"/>
        <v/>
      </c>
      <c r="I156" s="125" t="str">
        <f t="shared" si="29"/>
        <v/>
      </c>
      <c r="J156" s="125" t="str">
        <f t="shared" si="30"/>
        <v/>
      </c>
      <c r="K156" s="124" t="str">
        <f t="shared" si="31"/>
        <v/>
      </c>
      <c r="L156" s="124" t="str">
        <f t="shared" si="32"/>
        <v/>
      </c>
      <c r="M156" s="124" t="str">
        <f t="shared" si="33"/>
        <v/>
      </c>
      <c r="N156" s="124" t="str">
        <f t="shared" si="34"/>
        <v/>
      </c>
      <c r="O156" s="124" t="str">
        <f t="shared" si="35"/>
        <v/>
      </c>
      <c r="P156" s="124" t="str">
        <f t="shared" si="36"/>
        <v/>
      </c>
      <c r="Q156" s="124" t="str">
        <f t="shared" si="37"/>
        <v/>
      </c>
      <c r="AA156" s="122">
        <f t="shared" si="38"/>
        <v>-1</v>
      </c>
      <c r="AB156" s="71">
        <f t="shared" si="39"/>
        <v>109</v>
      </c>
      <c r="AC156" s="127">
        <f t="shared" si="40"/>
        <v>-108</v>
      </c>
      <c r="AD156" s="127">
        <f t="shared" si="41"/>
        <v>-111</v>
      </c>
    </row>
    <row r="157" spans="1:30" x14ac:dyDescent="0.2">
      <c r="A157" s="126">
        <f t="shared" si="42"/>
        <v>-86</v>
      </c>
      <c r="B157" s="181">
        <f t="shared" ref="B157:B220" si="43">A157*25.4</f>
        <v>-2184.4</v>
      </c>
      <c r="C157" s="229" t="str">
        <f t="shared" ref="C157:C220" si="44">IF(A157&lt;0,"",D157*0.0283168)</f>
        <v/>
      </c>
      <c r="D157" s="126" t="str">
        <f t="shared" ref="D157:D220" si="45">IF(A157&lt;0,"",IF(AA164&gt;=1,LOOKUP(AA164,AG$35:AG$61,AF$35:AF$61),0))</f>
        <v/>
      </c>
      <c r="E157" s="229" t="str">
        <f t="shared" ref="E157:E220" si="46">IF(A157&lt;0,"",F157*0.0283168)</f>
        <v/>
      </c>
      <c r="F157" s="126" t="str">
        <f t="shared" ref="F157:F220" si="47">IF(A157&lt;0,"",IF(AA164&gt;=10,LOOKUP(AA164,AG$50:AG$61,AH$50:AH$61),0))</f>
        <v/>
      </c>
      <c r="G157" s="124" t="str">
        <f t="shared" ref="G157:G220" si="48">IF(A157&lt;0,"",H157*0.0283168)</f>
        <v/>
      </c>
      <c r="H157" s="125" t="str">
        <f t="shared" ref="H157:H220" si="49">IF(A157&lt;0,"",D157*$W$48)</f>
        <v/>
      </c>
      <c r="I157" s="125" t="str">
        <f t="shared" ref="I157:I220" si="50">IF(A157&lt;0,"",J157*0.0283168)</f>
        <v/>
      </c>
      <c r="J157" s="125" t="str">
        <f t="shared" ref="J157:J220" si="51">IF(A157&lt;0,"",F157*$W$49)</f>
        <v/>
      </c>
      <c r="K157" s="124" t="str">
        <f t="shared" ref="K157:K220" si="52">IF(A157&lt;0,"",L157*0.0283168)</f>
        <v/>
      </c>
      <c r="L157" s="124" t="str">
        <f t="shared" ref="L157:L220" si="53">IF(A157=0,0,IF(A157=0,0,IF(A157&lt;0,"",IF(D157=0.0001,((W$37*0.5/12)-H157)*X$56,((W$37*1/12)-H157)*X$56))))</f>
        <v/>
      </c>
      <c r="M157" s="124" t="str">
        <f t="shared" ref="M157:M220" si="54">IF(A157&lt;0,"",N157*0.0283168)</f>
        <v/>
      </c>
      <c r="N157" s="124" t="str">
        <f t="shared" ref="N157:N220" si="55">IF(A157&lt;0,"",H157+L157+J157)</f>
        <v/>
      </c>
      <c r="O157" s="124" t="str">
        <f t="shared" ref="O157:O220" si="56">IF(A157=0,0,IF(A157=0,0,IF(A157&lt;0,"",P157*0.0283168)))</f>
        <v/>
      </c>
      <c r="P157" s="124" t="str">
        <f t="shared" ref="P157:P220" si="57">IF(A157=0,0,IF(A157=0,0,IF(A157&lt;0,"",IF(A157=1,L157,N157+P158))))</f>
        <v/>
      </c>
      <c r="Q157" s="124" t="str">
        <f t="shared" ref="Q157:Q220" si="58">IF(A157&lt;0,"",I$23+B157/1000)</f>
        <v/>
      </c>
      <c r="AA157" s="122">
        <f t="shared" si="38"/>
        <v>-1</v>
      </c>
      <c r="AB157" s="71">
        <f t="shared" si="39"/>
        <v>110</v>
      </c>
      <c r="AC157" s="127">
        <f t="shared" si="40"/>
        <v>-109</v>
      </c>
      <c r="AD157" s="127">
        <f t="shared" si="41"/>
        <v>-112</v>
      </c>
    </row>
    <row r="158" spans="1:30" x14ac:dyDescent="0.2">
      <c r="A158" s="126">
        <f t="shared" si="42"/>
        <v>-87</v>
      </c>
      <c r="B158" s="181">
        <f t="shared" si="43"/>
        <v>-2209.7999999999997</v>
      </c>
      <c r="C158" s="229" t="str">
        <f t="shared" si="44"/>
        <v/>
      </c>
      <c r="D158" s="126" t="str">
        <f t="shared" si="45"/>
        <v/>
      </c>
      <c r="E158" s="229" t="str">
        <f t="shared" si="46"/>
        <v/>
      </c>
      <c r="F158" s="126" t="str">
        <f t="shared" si="47"/>
        <v/>
      </c>
      <c r="G158" s="124" t="str">
        <f t="shared" si="48"/>
        <v/>
      </c>
      <c r="H158" s="125" t="str">
        <f t="shared" si="49"/>
        <v/>
      </c>
      <c r="I158" s="125" t="str">
        <f t="shared" si="50"/>
        <v/>
      </c>
      <c r="J158" s="125" t="str">
        <f t="shared" si="51"/>
        <v/>
      </c>
      <c r="K158" s="124" t="str">
        <f t="shared" si="52"/>
        <v/>
      </c>
      <c r="L158" s="124" t="str">
        <f t="shared" si="53"/>
        <v/>
      </c>
      <c r="M158" s="124" t="str">
        <f t="shared" si="54"/>
        <v/>
      </c>
      <c r="N158" s="124" t="str">
        <f t="shared" si="55"/>
        <v/>
      </c>
      <c r="O158" s="124" t="str">
        <f t="shared" si="56"/>
        <v/>
      </c>
      <c r="P158" s="124" t="str">
        <f t="shared" si="57"/>
        <v/>
      </c>
      <c r="Q158" s="124" t="str">
        <f t="shared" si="58"/>
        <v/>
      </c>
      <c r="AA158" s="122">
        <f t="shared" si="38"/>
        <v>-1</v>
      </c>
      <c r="AB158" s="71">
        <f t="shared" si="39"/>
        <v>111</v>
      </c>
      <c r="AC158" s="127">
        <f t="shared" si="40"/>
        <v>-110</v>
      </c>
      <c r="AD158" s="127">
        <f t="shared" si="41"/>
        <v>-113</v>
      </c>
    </row>
    <row r="159" spans="1:30" x14ac:dyDescent="0.2">
      <c r="A159" s="126">
        <f t="shared" si="42"/>
        <v>-88</v>
      </c>
      <c r="B159" s="181">
        <f t="shared" si="43"/>
        <v>-2235.1999999999998</v>
      </c>
      <c r="C159" s="229" t="str">
        <f t="shared" si="44"/>
        <v/>
      </c>
      <c r="D159" s="126" t="str">
        <f t="shared" si="45"/>
        <v/>
      </c>
      <c r="E159" s="229" t="str">
        <f t="shared" si="46"/>
        <v/>
      </c>
      <c r="F159" s="126" t="str">
        <f t="shared" si="47"/>
        <v/>
      </c>
      <c r="G159" s="124" t="str">
        <f t="shared" si="48"/>
        <v/>
      </c>
      <c r="H159" s="125" t="str">
        <f t="shared" si="49"/>
        <v/>
      </c>
      <c r="I159" s="125" t="str">
        <f t="shared" si="50"/>
        <v/>
      </c>
      <c r="J159" s="125" t="str">
        <f t="shared" si="51"/>
        <v/>
      </c>
      <c r="K159" s="124" t="str">
        <f t="shared" si="52"/>
        <v/>
      </c>
      <c r="L159" s="124" t="str">
        <f t="shared" si="53"/>
        <v/>
      </c>
      <c r="M159" s="124" t="str">
        <f t="shared" si="54"/>
        <v/>
      </c>
      <c r="N159" s="124" t="str">
        <f t="shared" si="55"/>
        <v/>
      </c>
      <c r="O159" s="124" t="str">
        <f t="shared" si="56"/>
        <v/>
      </c>
      <c r="P159" s="124" t="str">
        <f t="shared" si="57"/>
        <v/>
      </c>
      <c r="Q159" s="124" t="str">
        <f t="shared" si="58"/>
        <v/>
      </c>
      <c r="AA159" s="122">
        <f t="shared" si="38"/>
        <v>-1</v>
      </c>
      <c r="AB159" s="71">
        <f t="shared" si="39"/>
        <v>112</v>
      </c>
      <c r="AC159" s="127">
        <f t="shared" si="40"/>
        <v>-111</v>
      </c>
      <c r="AD159" s="127">
        <f t="shared" si="41"/>
        <v>-114</v>
      </c>
    </row>
    <row r="160" spans="1:30" x14ac:dyDescent="0.2">
      <c r="A160" s="126">
        <f t="shared" si="42"/>
        <v>-89</v>
      </c>
      <c r="B160" s="181">
        <f t="shared" si="43"/>
        <v>-2260.6</v>
      </c>
      <c r="C160" s="229" t="str">
        <f t="shared" si="44"/>
        <v/>
      </c>
      <c r="D160" s="126" t="str">
        <f t="shared" si="45"/>
        <v/>
      </c>
      <c r="E160" s="229" t="str">
        <f t="shared" si="46"/>
        <v/>
      </c>
      <c r="F160" s="126" t="str">
        <f t="shared" si="47"/>
        <v/>
      </c>
      <c r="G160" s="124" t="str">
        <f t="shared" si="48"/>
        <v/>
      </c>
      <c r="H160" s="125" t="str">
        <f t="shared" si="49"/>
        <v/>
      </c>
      <c r="I160" s="125" t="str">
        <f t="shared" si="50"/>
        <v/>
      </c>
      <c r="J160" s="125" t="str">
        <f t="shared" si="51"/>
        <v/>
      </c>
      <c r="K160" s="124" t="str">
        <f t="shared" si="52"/>
        <v/>
      </c>
      <c r="L160" s="124" t="str">
        <f t="shared" si="53"/>
        <v/>
      </c>
      <c r="M160" s="124" t="str">
        <f t="shared" si="54"/>
        <v/>
      </c>
      <c r="N160" s="124" t="str">
        <f t="shared" si="55"/>
        <v/>
      </c>
      <c r="O160" s="124" t="str">
        <f t="shared" si="56"/>
        <v/>
      </c>
      <c r="P160" s="124" t="str">
        <f t="shared" si="57"/>
        <v/>
      </c>
      <c r="Q160" s="124" t="str">
        <f t="shared" si="58"/>
        <v/>
      </c>
      <c r="AA160" s="122">
        <f t="shared" si="38"/>
        <v>-1</v>
      </c>
      <c r="AB160" s="71">
        <f t="shared" si="39"/>
        <v>113</v>
      </c>
      <c r="AC160" s="127">
        <f t="shared" si="40"/>
        <v>-112</v>
      </c>
      <c r="AD160" s="127">
        <f t="shared" si="41"/>
        <v>-115</v>
      </c>
    </row>
    <row r="161" spans="1:30" x14ac:dyDescent="0.2">
      <c r="A161" s="126">
        <f t="shared" si="42"/>
        <v>-90</v>
      </c>
      <c r="B161" s="181">
        <f t="shared" si="43"/>
        <v>-2286</v>
      </c>
      <c r="C161" s="229" t="str">
        <f t="shared" si="44"/>
        <v/>
      </c>
      <c r="D161" s="126" t="str">
        <f t="shared" si="45"/>
        <v/>
      </c>
      <c r="E161" s="229" t="str">
        <f t="shared" si="46"/>
        <v/>
      </c>
      <c r="F161" s="126" t="str">
        <f t="shared" si="47"/>
        <v/>
      </c>
      <c r="G161" s="124" t="str">
        <f t="shared" si="48"/>
        <v/>
      </c>
      <c r="H161" s="125" t="str">
        <f t="shared" si="49"/>
        <v/>
      </c>
      <c r="I161" s="125" t="str">
        <f t="shared" si="50"/>
        <v/>
      </c>
      <c r="J161" s="125" t="str">
        <f t="shared" si="51"/>
        <v/>
      </c>
      <c r="K161" s="124" t="str">
        <f t="shared" si="52"/>
        <v/>
      </c>
      <c r="L161" s="124" t="str">
        <f t="shared" si="53"/>
        <v/>
      </c>
      <c r="M161" s="124" t="str">
        <f t="shared" si="54"/>
        <v/>
      </c>
      <c r="N161" s="124" t="str">
        <f t="shared" si="55"/>
        <v/>
      </c>
      <c r="O161" s="124" t="str">
        <f t="shared" si="56"/>
        <v/>
      </c>
      <c r="P161" s="124" t="str">
        <f t="shared" si="57"/>
        <v/>
      </c>
      <c r="Q161" s="124" t="str">
        <f t="shared" si="58"/>
        <v/>
      </c>
      <c r="AA161" s="122">
        <f t="shared" si="38"/>
        <v>-1</v>
      </c>
      <c r="AB161" s="71">
        <f t="shared" si="39"/>
        <v>114</v>
      </c>
      <c r="AC161" s="127">
        <f t="shared" si="40"/>
        <v>-113</v>
      </c>
      <c r="AD161" s="127">
        <f t="shared" si="41"/>
        <v>-116</v>
      </c>
    </row>
    <row r="162" spans="1:30" x14ac:dyDescent="0.2">
      <c r="A162" s="126">
        <f t="shared" si="42"/>
        <v>-91</v>
      </c>
      <c r="B162" s="181">
        <f t="shared" si="43"/>
        <v>-2311.4</v>
      </c>
      <c r="C162" s="229" t="str">
        <f t="shared" si="44"/>
        <v/>
      </c>
      <c r="D162" s="126" t="str">
        <f t="shared" si="45"/>
        <v/>
      </c>
      <c r="E162" s="229" t="str">
        <f t="shared" si="46"/>
        <v/>
      </c>
      <c r="F162" s="126" t="str">
        <f t="shared" si="47"/>
        <v/>
      </c>
      <c r="G162" s="124" t="str">
        <f t="shared" si="48"/>
        <v/>
      </c>
      <c r="H162" s="125" t="str">
        <f t="shared" si="49"/>
        <v/>
      </c>
      <c r="I162" s="125" t="str">
        <f t="shared" si="50"/>
        <v/>
      </c>
      <c r="J162" s="125" t="str">
        <f t="shared" si="51"/>
        <v/>
      </c>
      <c r="K162" s="124" t="str">
        <f t="shared" si="52"/>
        <v/>
      </c>
      <c r="L162" s="124" t="str">
        <f t="shared" si="53"/>
        <v/>
      </c>
      <c r="M162" s="124" t="str">
        <f t="shared" si="54"/>
        <v/>
      </c>
      <c r="N162" s="124" t="str">
        <f t="shared" si="55"/>
        <v/>
      </c>
      <c r="O162" s="124" t="str">
        <f t="shared" si="56"/>
        <v/>
      </c>
      <c r="P162" s="124" t="str">
        <f t="shared" si="57"/>
        <v/>
      </c>
      <c r="Q162" s="124" t="str">
        <f t="shared" si="58"/>
        <v/>
      </c>
      <c r="AA162" s="122">
        <f t="shared" si="38"/>
        <v>-1</v>
      </c>
      <c r="AB162" s="71">
        <f t="shared" si="39"/>
        <v>115</v>
      </c>
      <c r="AC162" s="127">
        <f t="shared" si="40"/>
        <v>-114</v>
      </c>
      <c r="AD162" s="127">
        <f t="shared" si="41"/>
        <v>-117</v>
      </c>
    </row>
    <row r="163" spans="1:30" x14ac:dyDescent="0.2">
      <c r="A163" s="126">
        <f t="shared" si="42"/>
        <v>-92</v>
      </c>
      <c r="B163" s="181">
        <f t="shared" si="43"/>
        <v>-2336.7999999999997</v>
      </c>
      <c r="C163" s="229" t="str">
        <f t="shared" si="44"/>
        <v/>
      </c>
      <c r="D163" s="126" t="str">
        <f t="shared" si="45"/>
        <v/>
      </c>
      <c r="E163" s="229" t="str">
        <f t="shared" si="46"/>
        <v/>
      </c>
      <c r="F163" s="126" t="str">
        <f t="shared" si="47"/>
        <v/>
      </c>
      <c r="G163" s="124" t="str">
        <f t="shared" si="48"/>
        <v/>
      </c>
      <c r="H163" s="125" t="str">
        <f t="shared" si="49"/>
        <v/>
      </c>
      <c r="I163" s="125" t="str">
        <f t="shared" si="50"/>
        <v/>
      </c>
      <c r="J163" s="125" t="str">
        <f t="shared" si="51"/>
        <v/>
      </c>
      <c r="K163" s="124" t="str">
        <f t="shared" si="52"/>
        <v/>
      </c>
      <c r="L163" s="124" t="str">
        <f t="shared" si="53"/>
        <v/>
      </c>
      <c r="M163" s="124" t="str">
        <f t="shared" si="54"/>
        <v/>
      </c>
      <c r="N163" s="124" t="str">
        <f t="shared" si="55"/>
        <v/>
      </c>
      <c r="O163" s="124" t="str">
        <f t="shared" si="56"/>
        <v/>
      </c>
      <c r="P163" s="124" t="str">
        <f t="shared" si="57"/>
        <v/>
      </c>
      <c r="Q163" s="124" t="str">
        <f t="shared" si="58"/>
        <v/>
      </c>
      <c r="AA163" s="122">
        <f t="shared" si="38"/>
        <v>-1</v>
      </c>
      <c r="AB163" s="71">
        <f t="shared" si="39"/>
        <v>116</v>
      </c>
      <c r="AC163" s="127">
        <f t="shared" si="40"/>
        <v>-115</v>
      </c>
      <c r="AD163" s="127">
        <f t="shared" si="41"/>
        <v>-118</v>
      </c>
    </row>
    <row r="164" spans="1:30" x14ac:dyDescent="0.2">
      <c r="A164" s="126">
        <f t="shared" si="42"/>
        <v>-93</v>
      </c>
      <c r="B164" s="181">
        <f t="shared" si="43"/>
        <v>-2362.1999999999998</v>
      </c>
      <c r="C164" s="229" t="str">
        <f t="shared" si="44"/>
        <v/>
      </c>
      <c r="D164" s="126" t="str">
        <f t="shared" si="45"/>
        <v/>
      </c>
      <c r="E164" s="229" t="str">
        <f t="shared" si="46"/>
        <v/>
      </c>
      <c r="F164" s="126" t="str">
        <f t="shared" si="47"/>
        <v/>
      </c>
      <c r="G164" s="124" t="str">
        <f t="shared" si="48"/>
        <v/>
      </c>
      <c r="H164" s="125" t="str">
        <f t="shared" si="49"/>
        <v/>
      </c>
      <c r="I164" s="125" t="str">
        <f t="shared" si="50"/>
        <v/>
      </c>
      <c r="J164" s="125" t="str">
        <f t="shared" si="51"/>
        <v/>
      </c>
      <c r="K164" s="124" t="str">
        <f t="shared" si="52"/>
        <v/>
      </c>
      <c r="L164" s="124" t="str">
        <f t="shared" si="53"/>
        <v/>
      </c>
      <c r="M164" s="124" t="str">
        <f t="shared" si="54"/>
        <v/>
      </c>
      <c r="N164" s="124" t="str">
        <f t="shared" si="55"/>
        <v/>
      </c>
      <c r="O164" s="124" t="str">
        <f t="shared" si="56"/>
        <v/>
      </c>
      <c r="P164" s="124" t="str">
        <f t="shared" si="57"/>
        <v/>
      </c>
      <c r="Q164" s="124" t="str">
        <f t="shared" si="58"/>
        <v/>
      </c>
      <c r="AA164" s="122">
        <f t="shared" ref="AA164:AA227" si="59">IF(AND(AA163&gt;=1,AA163&lt;20),AA163+1,IF(AC164=0,1,IF(AA163=20,AA163+0.5,-1)))</f>
        <v>-1</v>
      </c>
      <c r="AB164" s="71">
        <f t="shared" ref="AB164:AB227" si="60">IF(AB163&gt;=1,AB163+1,IF(AC164=0,1,-1))</f>
        <v>117</v>
      </c>
      <c r="AC164" s="127">
        <f t="shared" si="40"/>
        <v>-116</v>
      </c>
      <c r="AD164" s="127">
        <f t="shared" si="41"/>
        <v>-119</v>
      </c>
    </row>
    <row r="165" spans="1:30" x14ac:dyDescent="0.2">
      <c r="A165" s="126">
        <f t="shared" si="42"/>
        <v>-94</v>
      </c>
      <c r="B165" s="181">
        <f t="shared" si="43"/>
        <v>-2387.6</v>
      </c>
      <c r="C165" s="229" t="str">
        <f t="shared" si="44"/>
        <v/>
      </c>
      <c r="D165" s="126" t="str">
        <f t="shared" si="45"/>
        <v/>
      </c>
      <c r="E165" s="229" t="str">
        <f t="shared" si="46"/>
        <v/>
      </c>
      <c r="F165" s="126" t="str">
        <f t="shared" si="47"/>
        <v/>
      </c>
      <c r="G165" s="124" t="str">
        <f t="shared" si="48"/>
        <v/>
      </c>
      <c r="H165" s="125" t="str">
        <f t="shared" si="49"/>
        <v/>
      </c>
      <c r="I165" s="125" t="str">
        <f t="shared" si="50"/>
        <v/>
      </c>
      <c r="J165" s="125" t="str">
        <f t="shared" si="51"/>
        <v/>
      </c>
      <c r="K165" s="124" t="str">
        <f t="shared" si="52"/>
        <v/>
      </c>
      <c r="L165" s="124" t="str">
        <f t="shared" si="53"/>
        <v/>
      </c>
      <c r="M165" s="124" t="str">
        <f t="shared" si="54"/>
        <v/>
      </c>
      <c r="N165" s="124" t="str">
        <f t="shared" si="55"/>
        <v/>
      </c>
      <c r="O165" s="124" t="str">
        <f t="shared" si="56"/>
        <v/>
      </c>
      <c r="P165" s="124" t="str">
        <f t="shared" si="57"/>
        <v/>
      </c>
      <c r="Q165" s="124" t="str">
        <f t="shared" si="58"/>
        <v/>
      </c>
      <c r="AA165" s="122">
        <f t="shared" si="59"/>
        <v>-1</v>
      </c>
      <c r="AB165" s="71">
        <f t="shared" si="60"/>
        <v>118</v>
      </c>
      <c r="AC165" s="127">
        <f t="shared" ref="AC165:AC228" si="61">AC164-1</f>
        <v>-117</v>
      </c>
      <c r="AD165" s="127">
        <f t="shared" ref="AD165:AD228" si="62">AD164-1</f>
        <v>-120</v>
      </c>
    </row>
    <row r="166" spans="1:30" x14ac:dyDescent="0.2">
      <c r="A166" s="126">
        <f t="shared" si="42"/>
        <v>-95</v>
      </c>
      <c r="B166" s="181">
        <f t="shared" si="43"/>
        <v>-2413</v>
      </c>
      <c r="C166" s="229" t="str">
        <f t="shared" si="44"/>
        <v/>
      </c>
      <c r="D166" s="126" t="str">
        <f t="shared" si="45"/>
        <v/>
      </c>
      <c r="E166" s="229" t="str">
        <f t="shared" si="46"/>
        <v/>
      </c>
      <c r="F166" s="126" t="str">
        <f t="shared" si="47"/>
        <v/>
      </c>
      <c r="G166" s="124" t="str">
        <f t="shared" si="48"/>
        <v/>
      </c>
      <c r="H166" s="125" t="str">
        <f t="shared" si="49"/>
        <v/>
      </c>
      <c r="I166" s="125" t="str">
        <f t="shared" si="50"/>
        <v/>
      </c>
      <c r="J166" s="125" t="str">
        <f t="shared" si="51"/>
        <v/>
      </c>
      <c r="K166" s="124" t="str">
        <f t="shared" si="52"/>
        <v/>
      </c>
      <c r="L166" s="124" t="str">
        <f t="shared" si="53"/>
        <v/>
      </c>
      <c r="M166" s="124" t="str">
        <f t="shared" si="54"/>
        <v/>
      </c>
      <c r="N166" s="124" t="str">
        <f t="shared" si="55"/>
        <v/>
      </c>
      <c r="O166" s="124" t="str">
        <f t="shared" si="56"/>
        <v/>
      </c>
      <c r="P166" s="124" t="str">
        <f t="shared" si="57"/>
        <v/>
      </c>
      <c r="Q166" s="124" t="str">
        <f t="shared" si="58"/>
        <v/>
      </c>
      <c r="AA166" s="122">
        <f t="shared" si="59"/>
        <v>-1</v>
      </c>
      <c r="AB166" s="71">
        <f t="shared" si="60"/>
        <v>119</v>
      </c>
      <c r="AC166" s="127">
        <f t="shared" si="61"/>
        <v>-118</v>
      </c>
      <c r="AD166" s="127">
        <f t="shared" si="62"/>
        <v>-121</v>
      </c>
    </row>
    <row r="167" spans="1:30" x14ac:dyDescent="0.2">
      <c r="A167" s="126">
        <f t="shared" si="42"/>
        <v>-96</v>
      </c>
      <c r="B167" s="181">
        <f t="shared" si="43"/>
        <v>-2438.3999999999996</v>
      </c>
      <c r="C167" s="229" t="str">
        <f t="shared" si="44"/>
        <v/>
      </c>
      <c r="D167" s="126" t="str">
        <f t="shared" si="45"/>
        <v/>
      </c>
      <c r="E167" s="229" t="str">
        <f t="shared" si="46"/>
        <v/>
      </c>
      <c r="F167" s="126" t="str">
        <f t="shared" si="47"/>
        <v/>
      </c>
      <c r="G167" s="124" t="str">
        <f t="shared" si="48"/>
        <v/>
      </c>
      <c r="H167" s="125" t="str">
        <f t="shared" si="49"/>
        <v/>
      </c>
      <c r="I167" s="125" t="str">
        <f t="shared" si="50"/>
        <v/>
      </c>
      <c r="J167" s="125" t="str">
        <f t="shared" si="51"/>
        <v/>
      </c>
      <c r="K167" s="124" t="str">
        <f t="shared" si="52"/>
        <v/>
      </c>
      <c r="L167" s="124" t="str">
        <f t="shared" si="53"/>
        <v/>
      </c>
      <c r="M167" s="124" t="str">
        <f t="shared" si="54"/>
        <v/>
      </c>
      <c r="N167" s="124" t="str">
        <f t="shared" si="55"/>
        <v/>
      </c>
      <c r="O167" s="124" t="str">
        <f t="shared" si="56"/>
        <v/>
      </c>
      <c r="P167" s="124" t="str">
        <f t="shared" si="57"/>
        <v/>
      </c>
      <c r="Q167" s="124" t="str">
        <f t="shared" si="58"/>
        <v/>
      </c>
      <c r="AA167" s="122">
        <f t="shared" si="59"/>
        <v>-1</v>
      </c>
      <c r="AB167" s="71">
        <f t="shared" si="60"/>
        <v>120</v>
      </c>
      <c r="AC167" s="127">
        <f t="shared" si="61"/>
        <v>-119</v>
      </c>
      <c r="AD167" s="127">
        <f t="shared" si="62"/>
        <v>-122</v>
      </c>
    </row>
    <row r="168" spans="1:30" x14ac:dyDescent="0.2">
      <c r="A168" s="126">
        <f t="shared" si="42"/>
        <v>-97</v>
      </c>
      <c r="B168" s="181">
        <f t="shared" si="43"/>
        <v>-2463.7999999999997</v>
      </c>
      <c r="C168" s="229" t="str">
        <f t="shared" si="44"/>
        <v/>
      </c>
      <c r="D168" s="126" t="str">
        <f t="shared" si="45"/>
        <v/>
      </c>
      <c r="E168" s="229" t="str">
        <f t="shared" si="46"/>
        <v/>
      </c>
      <c r="F168" s="126" t="str">
        <f t="shared" si="47"/>
        <v/>
      </c>
      <c r="G168" s="124" t="str">
        <f t="shared" si="48"/>
        <v/>
      </c>
      <c r="H168" s="125" t="str">
        <f t="shared" si="49"/>
        <v/>
      </c>
      <c r="I168" s="125" t="str">
        <f t="shared" si="50"/>
        <v/>
      </c>
      <c r="J168" s="125" t="str">
        <f t="shared" si="51"/>
        <v/>
      </c>
      <c r="K168" s="124" t="str">
        <f t="shared" si="52"/>
        <v/>
      </c>
      <c r="L168" s="124" t="str">
        <f t="shared" si="53"/>
        <v/>
      </c>
      <c r="M168" s="124" t="str">
        <f t="shared" si="54"/>
        <v/>
      </c>
      <c r="N168" s="124" t="str">
        <f t="shared" si="55"/>
        <v/>
      </c>
      <c r="O168" s="124" t="str">
        <f t="shared" si="56"/>
        <v/>
      </c>
      <c r="P168" s="124" t="str">
        <f t="shared" si="57"/>
        <v/>
      </c>
      <c r="Q168" s="124" t="str">
        <f t="shared" si="58"/>
        <v/>
      </c>
      <c r="AA168" s="122">
        <f t="shared" si="59"/>
        <v>-1</v>
      </c>
      <c r="AB168" s="71">
        <f t="shared" si="60"/>
        <v>121</v>
      </c>
      <c r="AC168" s="127">
        <f t="shared" si="61"/>
        <v>-120</v>
      </c>
      <c r="AD168" s="127">
        <f t="shared" si="62"/>
        <v>-123</v>
      </c>
    </row>
    <row r="169" spans="1:30" x14ac:dyDescent="0.2">
      <c r="A169" s="126">
        <f t="shared" si="42"/>
        <v>-98</v>
      </c>
      <c r="B169" s="181">
        <f t="shared" si="43"/>
        <v>-2489.1999999999998</v>
      </c>
      <c r="C169" s="229" t="str">
        <f t="shared" si="44"/>
        <v/>
      </c>
      <c r="D169" s="126" t="str">
        <f t="shared" si="45"/>
        <v/>
      </c>
      <c r="E169" s="229" t="str">
        <f t="shared" si="46"/>
        <v/>
      </c>
      <c r="F169" s="126" t="str">
        <f t="shared" si="47"/>
        <v/>
      </c>
      <c r="G169" s="124" t="str">
        <f t="shared" si="48"/>
        <v/>
      </c>
      <c r="H169" s="125" t="str">
        <f t="shared" si="49"/>
        <v/>
      </c>
      <c r="I169" s="125" t="str">
        <f t="shared" si="50"/>
        <v/>
      </c>
      <c r="J169" s="125" t="str">
        <f t="shared" si="51"/>
        <v/>
      </c>
      <c r="K169" s="124" t="str">
        <f t="shared" si="52"/>
        <v/>
      </c>
      <c r="L169" s="124" t="str">
        <f t="shared" si="53"/>
        <v/>
      </c>
      <c r="M169" s="124" t="str">
        <f t="shared" si="54"/>
        <v/>
      </c>
      <c r="N169" s="124" t="str">
        <f t="shared" si="55"/>
        <v/>
      </c>
      <c r="O169" s="124" t="str">
        <f t="shared" si="56"/>
        <v/>
      </c>
      <c r="P169" s="124" t="str">
        <f t="shared" si="57"/>
        <v/>
      </c>
      <c r="Q169" s="124" t="str">
        <f t="shared" si="58"/>
        <v/>
      </c>
      <c r="AA169" s="122">
        <f t="shared" si="59"/>
        <v>-1</v>
      </c>
      <c r="AB169" s="71">
        <f t="shared" si="60"/>
        <v>122</v>
      </c>
      <c r="AC169" s="127">
        <f t="shared" si="61"/>
        <v>-121</v>
      </c>
      <c r="AD169" s="127">
        <f t="shared" si="62"/>
        <v>-124</v>
      </c>
    </row>
    <row r="170" spans="1:30" x14ac:dyDescent="0.2">
      <c r="A170" s="126">
        <f t="shared" si="42"/>
        <v>-99</v>
      </c>
      <c r="B170" s="181">
        <f t="shared" si="43"/>
        <v>-2514.6</v>
      </c>
      <c r="C170" s="229" t="str">
        <f t="shared" si="44"/>
        <v/>
      </c>
      <c r="D170" s="126" t="str">
        <f t="shared" si="45"/>
        <v/>
      </c>
      <c r="E170" s="229" t="str">
        <f t="shared" si="46"/>
        <v/>
      </c>
      <c r="F170" s="126" t="str">
        <f t="shared" si="47"/>
        <v/>
      </c>
      <c r="G170" s="124" t="str">
        <f t="shared" si="48"/>
        <v/>
      </c>
      <c r="H170" s="125" t="str">
        <f t="shared" si="49"/>
        <v/>
      </c>
      <c r="I170" s="125" t="str">
        <f t="shared" si="50"/>
        <v/>
      </c>
      <c r="J170" s="125" t="str">
        <f t="shared" si="51"/>
        <v/>
      </c>
      <c r="K170" s="124" t="str">
        <f t="shared" si="52"/>
        <v/>
      </c>
      <c r="L170" s="124" t="str">
        <f t="shared" si="53"/>
        <v/>
      </c>
      <c r="M170" s="124" t="str">
        <f t="shared" si="54"/>
        <v/>
      </c>
      <c r="N170" s="124" t="str">
        <f t="shared" si="55"/>
        <v/>
      </c>
      <c r="O170" s="124" t="str">
        <f t="shared" si="56"/>
        <v/>
      </c>
      <c r="P170" s="124" t="str">
        <f t="shared" si="57"/>
        <v/>
      </c>
      <c r="Q170" s="124" t="str">
        <f t="shared" si="58"/>
        <v/>
      </c>
      <c r="AA170" s="122">
        <f t="shared" si="59"/>
        <v>-1</v>
      </c>
      <c r="AB170" s="71">
        <f t="shared" si="60"/>
        <v>123</v>
      </c>
      <c r="AC170" s="127">
        <f t="shared" si="61"/>
        <v>-122</v>
      </c>
      <c r="AD170" s="127">
        <f t="shared" si="62"/>
        <v>-125</v>
      </c>
    </row>
    <row r="171" spans="1:30" x14ac:dyDescent="0.2">
      <c r="A171" s="126">
        <f t="shared" si="42"/>
        <v>-100</v>
      </c>
      <c r="B171" s="181">
        <f t="shared" si="43"/>
        <v>-2540</v>
      </c>
      <c r="C171" s="229" t="str">
        <f t="shared" si="44"/>
        <v/>
      </c>
      <c r="D171" s="126" t="str">
        <f t="shared" si="45"/>
        <v/>
      </c>
      <c r="E171" s="229" t="str">
        <f t="shared" si="46"/>
        <v/>
      </c>
      <c r="F171" s="126" t="str">
        <f t="shared" si="47"/>
        <v/>
      </c>
      <c r="G171" s="124" t="str">
        <f t="shared" si="48"/>
        <v/>
      </c>
      <c r="H171" s="125" t="str">
        <f t="shared" si="49"/>
        <v/>
      </c>
      <c r="I171" s="125" t="str">
        <f t="shared" si="50"/>
        <v/>
      </c>
      <c r="J171" s="125" t="str">
        <f t="shared" si="51"/>
        <v/>
      </c>
      <c r="K171" s="124" t="str">
        <f t="shared" si="52"/>
        <v/>
      </c>
      <c r="L171" s="124" t="str">
        <f t="shared" si="53"/>
        <v/>
      </c>
      <c r="M171" s="124" t="str">
        <f t="shared" si="54"/>
        <v/>
      </c>
      <c r="N171" s="124" t="str">
        <f t="shared" si="55"/>
        <v/>
      </c>
      <c r="O171" s="124" t="str">
        <f t="shared" si="56"/>
        <v/>
      </c>
      <c r="P171" s="124" t="str">
        <f t="shared" si="57"/>
        <v/>
      </c>
      <c r="Q171" s="124" t="str">
        <f t="shared" si="58"/>
        <v/>
      </c>
      <c r="AA171" s="122">
        <f t="shared" si="59"/>
        <v>-1</v>
      </c>
      <c r="AB171" s="71">
        <f t="shared" si="60"/>
        <v>124</v>
      </c>
      <c r="AC171" s="127">
        <f t="shared" si="61"/>
        <v>-123</v>
      </c>
      <c r="AD171" s="127">
        <f t="shared" si="62"/>
        <v>-126</v>
      </c>
    </row>
    <row r="172" spans="1:30" x14ac:dyDescent="0.2">
      <c r="A172" s="126">
        <f t="shared" si="42"/>
        <v>-101</v>
      </c>
      <c r="B172" s="181">
        <f t="shared" si="43"/>
        <v>-2565.3999999999996</v>
      </c>
      <c r="C172" s="229" t="str">
        <f t="shared" si="44"/>
        <v/>
      </c>
      <c r="D172" s="126" t="str">
        <f t="shared" si="45"/>
        <v/>
      </c>
      <c r="E172" s="229" t="str">
        <f t="shared" si="46"/>
        <v/>
      </c>
      <c r="F172" s="126" t="str">
        <f t="shared" si="47"/>
        <v/>
      </c>
      <c r="G172" s="124" t="str">
        <f t="shared" si="48"/>
        <v/>
      </c>
      <c r="H172" s="125" t="str">
        <f t="shared" si="49"/>
        <v/>
      </c>
      <c r="I172" s="125" t="str">
        <f t="shared" si="50"/>
        <v/>
      </c>
      <c r="J172" s="125" t="str">
        <f t="shared" si="51"/>
        <v/>
      </c>
      <c r="K172" s="124" t="str">
        <f t="shared" si="52"/>
        <v/>
      </c>
      <c r="L172" s="124" t="str">
        <f t="shared" si="53"/>
        <v/>
      </c>
      <c r="M172" s="124" t="str">
        <f t="shared" si="54"/>
        <v/>
      </c>
      <c r="N172" s="124" t="str">
        <f t="shared" si="55"/>
        <v/>
      </c>
      <c r="O172" s="124" t="str">
        <f t="shared" si="56"/>
        <v/>
      </c>
      <c r="P172" s="124" t="str">
        <f t="shared" si="57"/>
        <v/>
      </c>
      <c r="Q172" s="124" t="str">
        <f t="shared" si="58"/>
        <v/>
      </c>
      <c r="AA172" s="122">
        <f t="shared" si="59"/>
        <v>-1</v>
      </c>
      <c r="AB172" s="71">
        <f t="shared" si="60"/>
        <v>125</v>
      </c>
      <c r="AC172" s="127">
        <f t="shared" si="61"/>
        <v>-124</v>
      </c>
      <c r="AD172" s="127">
        <f t="shared" si="62"/>
        <v>-127</v>
      </c>
    </row>
    <row r="173" spans="1:30" x14ac:dyDescent="0.2">
      <c r="A173" s="126">
        <f t="shared" si="42"/>
        <v>-102</v>
      </c>
      <c r="B173" s="181">
        <f t="shared" si="43"/>
        <v>-2590.7999999999997</v>
      </c>
      <c r="C173" s="229" t="str">
        <f t="shared" si="44"/>
        <v/>
      </c>
      <c r="D173" s="126" t="str">
        <f t="shared" si="45"/>
        <v/>
      </c>
      <c r="E173" s="229" t="str">
        <f t="shared" si="46"/>
        <v/>
      </c>
      <c r="F173" s="126" t="str">
        <f t="shared" si="47"/>
        <v/>
      </c>
      <c r="G173" s="124" t="str">
        <f t="shared" si="48"/>
        <v/>
      </c>
      <c r="H173" s="125" t="str">
        <f t="shared" si="49"/>
        <v/>
      </c>
      <c r="I173" s="125" t="str">
        <f t="shared" si="50"/>
        <v/>
      </c>
      <c r="J173" s="125" t="str">
        <f t="shared" si="51"/>
        <v/>
      </c>
      <c r="K173" s="124" t="str">
        <f t="shared" si="52"/>
        <v/>
      </c>
      <c r="L173" s="124" t="str">
        <f t="shared" si="53"/>
        <v/>
      </c>
      <c r="M173" s="124" t="str">
        <f t="shared" si="54"/>
        <v/>
      </c>
      <c r="N173" s="124" t="str">
        <f t="shared" si="55"/>
        <v/>
      </c>
      <c r="O173" s="124" t="str">
        <f t="shared" si="56"/>
        <v/>
      </c>
      <c r="P173" s="124" t="str">
        <f t="shared" si="57"/>
        <v/>
      </c>
      <c r="Q173" s="124" t="str">
        <f t="shared" si="58"/>
        <v/>
      </c>
      <c r="AA173" s="122">
        <f t="shared" si="59"/>
        <v>-1</v>
      </c>
      <c r="AB173" s="71">
        <f t="shared" si="60"/>
        <v>126</v>
      </c>
      <c r="AC173" s="127">
        <f t="shared" si="61"/>
        <v>-125</v>
      </c>
      <c r="AD173" s="127">
        <f t="shared" si="62"/>
        <v>-128</v>
      </c>
    </row>
    <row r="174" spans="1:30" x14ac:dyDescent="0.2">
      <c r="A174" s="126">
        <f t="shared" si="42"/>
        <v>-103</v>
      </c>
      <c r="B174" s="181">
        <f t="shared" si="43"/>
        <v>-2616.1999999999998</v>
      </c>
      <c r="C174" s="229" t="str">
        <f t="shared" si="44"/>
        <v/>
      </c>
      <c r="D174" s="126" t="str">
        <f t="shared" si="45"/>
        <v/>
      </c>
      <c r="E174" s="229" t="str">
        <f t="shared" si="46"/>
        <v/>
      </c>
      <c r="F174" s="126" t="str">
        <f t="shared" si="47"/>
        <v/>
      </c>
      <c r="G174" s="124" t="str">
        <f t="shared" si="48"/>
        <v/>
      </c>
      <c r="H174" s="125" t="str">
        <f t="shared" si="49"/>
        <v/>
      </c>
      <c r="I174" s="125" t="str">
        <f t="shared" si="50"/>
        <v/>
      </c>
      <c r="J174" s="125" t="str">
        <f t="shared" si="51"/>
        <v/>
      </c>
      <c r="K174" s="124" t="str">
        <f t="shared" si="52"/>
        <v/>
      </c>
      <c r="L174" s="124" t="str">
        <f t="shared" si="53"/>
        <v/>
      </c>
      <c r="M174" s="124" t="str">
        <f t="shared" si="54"/>
        <v/>
      </c>
      <c r="N174" s="124" t="str">
        <f t="shared" si="55"/>
        <v/>
      </c>
      <c r="O174" s="124" t="str">
        <f t="shared" si="56"/>
        <v/>
      </c>
      <c r="P174" s="124" t="str">
        <f t="shared" si="57"/>
        <v/>
      </c>
      <c r="Q174" s="124" t="str">
        <f t="shared" si="58"/>
        <v/>
      </c>
      <c r="AA174" s="122">
        <f t="shared" si="59"/>
        <v>-1</v>
      </c>
      <c r="AB174" s="71">
        <f t="shared" si="60"/>
        <v>127</v>
      </c>
      <c r="AC174" s="127">
        <f t="shared" si="61"/>
        <v>-126</v>
      </c>
      <c r="AD174" s="127">
        <f t="shared" si="62"/>
        <v>-129</v>
      </c>
    </row>
    <row r="175" spans="1:30" x14ac:dyDescent="0.2">
      <c r="A175" s="126">
        <f t="shared" si="42"/>
        <v>-104</v>
      </c>
      <c r="B175" s="181">
        <f t="shared" si="43"/>
        <v>-2641.6</v>
      </c>
      <c r="C175" s="229" t="str">
        <f t="shared" si="44"/>
        <v/>
      </c>
      <c r="D175" s="126" t="str">
        <f t="shared" si="45"/>
        <v/>
      </c>
      <c r="E175" s="229" t="str">
        <f t="shared" si="46"/>
        <v/>
      </c>
      <c r="F175" s="126" t="str">
        <f t="shared" si="47"/>
        <v/>
      </c>
      <c r="G175" s="124" t="str">
        <f t="shared" si="48"/>
        <v/>
      </c>
      <c r="H175" s="125" t="str">
        <f t="shared" si="49"/>
        <v/>
      </c>
      <c r="I175" s="125" t="str">
        <f t="shared" si="50"/>
        <v/>
      </c>
      <c r="J175" s="125" t="str">
        <f t="shared" si="51"/>
        <v/>
      </c>
      <c r="K175" s="124" t="str">
        <f t="shared" si="52"/>
        <v/>
      </c>
      <c r="L175" s="124" t="str">
        <f t="shared" si="53"/>
        <v/>
      </c>
      <c r="M175" s="124" t="str">
        <f t="shared" si="54"/>
        <v/>
      </c>
      <c r="N175" s="124" t="str">
        <f t="shared" si="55"/>
        <v/>
      </c>
      <c r="O175" s="124" t="str">
        <f t="shared" si="56"/>
        <v/>
      </c>
      <c r="P175" s="124" t="str">
        <f t="shared" si="57"/>
        <v/>
      </c>
      <c r="Q175" s="124" t="str">
        <f t="shared" si="58"/>
        <v/>
      </c>
      <c r="AA175" s="122">
        <f t="shared" si="59"/>
        <v>-1</v>
      </c>
      <c r="AB175" s="71">
        <f t="shared" si="60"/>
        <v>128</v>
      </c>
      <c r="AC175" s="127">
        <f t="shared" si="61"/>
        <v>-127</v>
      </c>
      <c r="AD175" s="127">
        <f t="shared" si="62"/>
        <v>-130</v>
      </c>
    </row>
    <row r="176" spans="1:30" x14ac:dyDescent="0.2">
      <c r="A176" s="126">
        <f t="shared" si="42"/>
        <v>-105</v>
      </c>
      <c r="B176" s="181">
        <f t="shared" si="43"/>
        <v>-2667</v>
      </c>
      <c r="C176" s="229" t="str">
        <f t="shared" si="44"/>
        <v/>
      </c>
      <c r="D176" s="126" t="str">
        <f t="shared" si="45"/>
        <v/>
      </c>
      <c r="E176" s="229" t="str">
        <f t="shared" si="46"/>
        <v/>
      </c>
      <c r="F176" s="126" t="str">
        <f t="shared" si="47"/>
        <v/>
      </c>
      <c r="G176" s="124" t="str">
        <f t="shared" si="48"/>
        <v/>
      </c>
      <c r="H176" s="125" t="str">
        <f t="shared" si="49"/>
        <v/>
      </c>
      <c r="I176" s="125" t="str">
        <f t="shared" si="50"/>
        <v/>
      </c>
      <c r="J176" s="125" t="str">
        <f t="shared" si="51"/>
        <v/>
      </c>
      <c r="K176" s="124" t="str">
        <f t="shared" si="52"/>
        <v/>
      </c>
      <c r="L176" s="124" t="str">
        <f t="shared" si="53"/>
        <v/>
      </c>
      <c r="M176" s="124" t="str">
        <f t="shared" si="54"/>
        <v/>
      </c>
      <c r="N176" s="124" t="str">
        <f t="shared" si="55"/>
        <v/>
      </c>
      <c r="O176" s="124" t="str">
        <f t="shared" si="56"/>
        <v/>
      </c>
      <c r="P176" s="124" t="str">
        <f t="shared" si="57"/>
        <v/>
      </c>
      <c r="Q176" s="124" t="str">
        <f t="shared" si="58"/>
        <v/>
      </c>
      <c r="AA176" s="122">
        <f t="shared" si="59"/>
        <v>-1</v>
      </c>
      <c r="AB176" s="71">
        <f t="shared" si="60"/>
        <v>129</v>
      </c>
      <c r="AC176" s="127">
        <f t="shared" si="61"/>
        <v>-128</v>
      </c>
      <c r="AD176" s="127">
        <f t="shared" si="62"/>
        <v>-131</v>
      </c>
    </row>
    <row r="177" spans="1:30" x14ac:dyDescent="0.2">
      <c r="A177" s="126">
        <f t="shared" si="42"/>
        <v>-106</v>
      </c>
      <c r="B177" s="181">
        <f t="shared" si="43"/>
        <v>-2692.3999999999996</v>
      </c>
      <c r="C177" s="229" t="str">
        <f t="shared" si="44"/>
        <v/>
      </c>
      <c r="D177" s="126" t="str">
        <f t="shared" si="45"/>
        <v/>
      </c>
      <c r="E177" s="229" t="str">
        <f t="shared" si="46"/>
        <v/>
      </c>
      <c r="F177" s="126" t="str">
        <f t="shared" si="47"/>
        <v/>
      </c>
      <c r="G177" s="124" t="str">
        <f t="shared" si="48"/>
        <v/>
      </c>
      <c r="H177" s="125" t="str">
        <f t="shared" si="49"/>
        <v/>
      </c>
      <c r="I177" s="125" t="str">
        <f t="shared" si="50"/>
        <v/>
      </c>
      <c r="J177" s="125" t="str">
        <f t="shared" si="51"/>
        <v/>
      </c>
      <c r="K177" s="124" t="str">
        <f t="shared" si="52"/>
        <v/>
      </c>
      <c r="L177" s="124" t="str">
        <f t="shared" si="53"/>
        <v/>
      </c>
      <c r="M177" s="124" t="str">
        <f t="shared" si="54"/>
        <v/>
      </c>
      <c r="N177" s="124" t="str">
        <f t="shared" si="55"/>
        <v/>
      </c>
      <c r="O177" s="124" t="str">
        <f t="shared" si="56"/>
        <v/>
      </c>
      <c r="P177" s="124" t="str">
        <f t="shared" si="57"/>
        <v/>
      </c>
      <c r="Q177" s="124" t="str">
        <f t="shared" si="58"/>
        <v/>
      </c>
      <c r="AA177" s="122">
        <f t="shared" si="59"/>
        <v>-1</v>
      </c>
      <c r="AB177" s="71">
        <f t="shared" si="60"/>
        <v>130</v>
      </c>
      <c r="AC177" s="127">
        <f t="shared" si="61"/>
        <v>-129</v>
      </c>
      <c r="AD177" s="127">
        <f t="shared" si="62"/>
        <v>-132</v>
      </c>
    </row>
    <row r="178" spans="1:30" x14ac:dyDescent="0.2">
      <c r="A178" s="126">
        <f t="shared" si="42"/>
        <v>-107</v>
      </c>
      <c r="B178" s="181">
        <f t="shared" si="43"/>
        <v>-2717.7999999999997</v>
      </c>
      <c r="C178" s="229" t="str">
        <f t="shared" si="44"/>
        <v/>
      </c>
      <c r="D178" s="126" t="str">
        <f t="shared" si="45"/>
        <v/>
      </c>
      <c r="E178" s="229" t="str">
        <f t="shared" si="46"/>
        <v/>
      </c>
      <c r="F178" s="126" t="str">
        <f t="shared" si="47"/>
        <v/>
      </c>
      <c r="G178" s="124" t="str">
        <f t="shared" si="48"/>
        <v/>
      </c>
      <c r="H178" s="125" t="str">
        <f t="shared" si="49"/>
        <v/>
      </c>
      <c r="I178" s="125" t="str">
        <f t="shared" si="50"/>
        <v/>
      </c>
      <c r="J178" s="125" t="str">
        <f t="shared" si="51"/>
        <v/>
      </c>
      <c r="K178" s="124" t="str">
        <f t="shared" si="52"/>
        <v/>
      </c>
      <c r="L178" s="124" t="str">
        <f t="shared" si="53"/>
        <v/>
      </c>
      <c r="M178" s="124" t="str">
        <f t="shared" si="54"/>
        <v/>
      </c>
      <c r="N178" s="124" t="str">
        <f t="shared" si="55"/>
        <v/>
      </c>
      <c r="O178" s="124" t="str">
        <f t="shared" si="56"/>
        <v/>
      </c>
      <c r="P178" s="124" t="str">
        <f t="shared" si="57"/>
        <v/>
      </c>
      <c r="Q178" s="124" t="str">
        <f t="shared" si="58"/>
        <v/>
      </c>
      <c r="AA178" s="122">
        <f t="shared" si="59"/>
        <v>-1</v>
      </c>
      <c r="AB178" s="71">
        <f t="shared" si="60"/>
        <v>131</v>
      </c>
      <c r="AC178" s="127">
        <f t="shared" si="61"/>
        <v>-130</v>
      </c>
      <c r="AD178" s="127">
        <f t="shared" si="62"/>
        <v>-133</v>
      </c>
    </row>
    <row r="179" spans="1:30" x14ac:dyDescent="0.2">
      <c r="A179" s="126">
        <f t="shared" si="42"/>
        <v>-108</v>
      </c>
      <c r="B179" s="181">
        <f t="shared" si="43"/>
        <v>-2743.2</v>
      </c>
      <c r="C179" s="229" t="str">
        <f t="shared" si="44"/>
        <v/>
      </c>
      <c r="D179" s="126" t="str">
        <f t="shared" si="45"/>
        <v/>
      </c>
      <c r="E179" s="229" t="str">
        <f t="shared" si="46"/>
        <v/>
      </c>
      <c r="F179" s="126" t="str">
        <f t="shared" si="47"/>
        <v/>
      </c>
      <c r="G179" s="124" t="str">
        <f t="shared" si="48"/>
        <v/>
      </c>
      <c r="H179" s="125" t="str">
        <f t="shared" si="49"/>
        <v/>
      </c>
      <c r="I179" s="125" t="str">
        <f t="shared" si="50"/>
        <v/>
      </c>
      <c r="J179" s="125" t="str">
        <f t="shared" si="51"/>
        <v/>
      </c>
      <c r="K179" s="124" t="str">
        <f t="shared" si="52"/>
        <v/>
      </c>
      <c r="L179" s="124" t="str">
        <f t="shared" si="53"/>
        <v/>
      </c>
      <c r="M179" s="124" t="str">
        <f t="shared" si="54"/>
        <v/>
      </c>
      <c r="N179" s="124" t="str">
        <f t="shared" si="55"/>
        <v/>
      </c>
      <c r="O179" s="124" t="str">
        <f t="shared" si="56"/>
        <v/>
      </c>
      <c r="P179" s="124" t="str">
        <f t="shared" si="57"/>
        <v/>
      </c>
      <c r="Q179" s="124" t="str">
        <f t="shared" si="58"/>
        <v/>
      </c>
      <c r="AA179" s="122">
        <f t="shared" si="59"/>
        <v>-1</v>
      </c>
      <c r="AB179" s="71">
        <f t="shared" si="60"/>
        <v>132</v>
      </c>
      <c r="AC179" s="127">
        <f t="shared" si="61"/>
        <v>-131</v>
      </c>
      <c r="AD179" s="127">
        <f t="shared" si="62"/>
        <v>-134</v>
      </c>
    </row>
    <row r="180" spans="1:30" x14ac:dyDescent="0.2">
      <c r="A180" s="126">
        <f t="shared" si="42"/>
        <v>-109</v>
      </c>
      <c r="B180" s="181">
        <f t="shared" si="43"/>
        <v>-2768.6</v>
      </c>
      <c r="C180" s="229" t="str">
        <f t="shared" si="44"/>
        <v/>
      </c>
      <c r="D180" s="126" t="str">
        <f t="shared" si="45"/>
        <v/>
      </c>
      <c r="E180" s="229" t="str">
        <f t="shared" si="46"/>
        <v/>
      </c>
      <c r="F180" s="126" t="str">
        <f t="shared" si="47"/>
        <v/>
      </c>
      <c r="G180" s="124" t="str">
        <f t="shared" si="48"/>
        <v/>
      </c>
      <c r="H180" s="125" t="str">
        <f t="shared" si="49"/>
        <v/>
      </c>
      <c r="I180" s="125" t="str">
        <f t="shared" si="50"/>
        <v/>
      </c>
      <c r="J180" s="125" t="str">
        <f t="shared" si="51"/>
        <v/>
      </c>
      <c r="K180" s="124" t="str">
        <f t="shared" si="52"/>
        <v/>
      </c>
      <c r="L180" s="124" t="str">
        <f t="shared" si="53"/>
        <v/>
      </c>
      <c r="M180" s="124" t="str">
        <f t="shared" si="54"/>
        <v/>
      </c>
      <c r="N180" s="124" t="str">
        <f t="shared" si="55"/>
        <v/>
      </c>
      <c r="O180" s="124" t="str">
        <f t="shared" si="56"/>
        <v/>
      </c>
      <c r="P180" s="124" t="str">
        <f t="shared" si="57"/>
        <v/>
      </c>
      <c r="Q180" s="124" t="str">
        <f t="shared" si="58"/>
        <v/>
      </c>
      <c r="AA180" s="122">
        <f t="shared" si="59"/>
        <v>-1</v>
      </c>
      <c r="AB180" s="71">
        <f t="shared" si="60"/>
        <v>133</v>
      </c>
      <c r="AC180" s="127">
        <f t="shared" si="61"/>
        <v>-132</v>
      </c>
      <c r="AD180" s="127">
        <f t="shared" si="62"/>
        <v>-135</v>
      </c>
    </row>
    <row r="181" spans="1:30" x14ac:dyDescent="0.2">
      <c r="A181" s="126">
        <f t="shared" si="42"/>
        <v>-110</v>
      </c>
      <c r="B181" s="181">
        <f t="shared" si="43"/>
        <v>-2794</v>
      </c>
      <c r="C181" s="229" t="str">
        <f t="shared" si="44"/>
        <v/>
      </c>
      <c r="D181" s="126" t="str">
        <f t="shared" si="45"/>
        <v/>
      </c>
      <c r="E181" s="229" t="str">
        <f t="shared" si="46"/>
        <v/>
      </c>
      <c r="F181" s="126" t="str">
        <f t="shared" si="47"/>
        <v/>
      </c>
      <c r="G181" s="124" t="str">
        <f t="shared" si="48"/>
        <v/>
      </c>
      <c r="H181" s="125" t="str">
        <f t="shared" si="49"/>
        <v/>
      </c>
      <c r="I181" s="125" t="str">
        <f t="shared" si="50"/>
        <v/>
      </c>
      <c r="J181" s="125" t="str">
        <f t="shared" si="51"/>
        <v/>
      </c>
      <c r="K181" s="124" t="str">
        <f t="shared" si="52"/>
        <v/>
      </c>
      <c r="L181" s="124" t="str">
        <f t="shared" si="53"/>
        <v/>
      </c>
      <c r="M181" s="124" t="str">
        <f t="shared" si="54"/>
        <v/>
      </c>
      <c r="N181" s="124" t="str">
        <f t="shared" si="55"/>
        <v/>
      </c>
      <c r="O181" s="124" t="str">
        <f t="shared" si="56"/>
        <v/>
      </c>
      <c r="P181" s="124" t="str">
        <f t="shared" si="57"/>
        <v/>
      </c>
      <c r="Q181" s="124" t="str">
        <f t="shared" si="58"/>
        <v/>
      </c>
      <c r="AA181" s="122">
        <f t="shared" si="59"/>
        <v>-1</v>
      </c>
      <c r="AB181" s="71">
        <f t="shared" si="60"/>
        <v>134</v>
      </c>
      <c r="AC181" s="127">
        <f t="shared" si="61"/>
        <v>-133</v>
      </c>
      <c r="AD181" s="127">
        <f t="shared" si="62"/>
        <v>-136</v>
      </c>
    </row>
    <row r="182" spans="1:30" x14ac:dyDescent="0.2">
      <c r="A182" s="126">
        <f t="shared" si="42"/>
        <v>-111</v>
      </c>
      <c r="B182" s="181">
        <f t="shared" si="43"/>
        <v>-2819.3999999999996</v>
      </c>
      <c r="C182" s="229" t="str">
        <f t="shared" si="44"/>
        <v/>
      </c>
      <c r="D182" s="126" t="str">
        <f t="shared" si="45"/>
        <v/>
      </c>
      <c r="E182" s="229" t="str">
        <f t="shared" si="46"/>
        <v/>
      </c>
      <c r="F182" s="126" t="str">
        <f t="shared" si="47"/>
        <v/>
      </c>
      <c r="G182" s="124" t="str">
        <f t="shared" si="48"/>
        <v/>
      </c>
      <c r="H182" s="125" t="str">
        <f t="shared" si="49"/>
        <v/>
      </c>
      <c r="I182" s="125" t="str">
        <f t="shared" si="50"/>
        <v/>
      </c>
      <c r="J182" s="125" t="str">
        <f t="shared" si="51"/>
        <v/>
      </c>
      <c r="K182" s="124" t="str">
        <f t="shared" si="52"/>
        <v/>
      </c>
      <c r="L182" s="124" t="str">
        <f t="shared" si="53"/>
        <v/>
      </c>
      <c r="M182" s="124" t="str">
        <f t="shared" si="54"/>
        <v/>
      </c>
      <c r="N182" s="124" t="str">
        <f t="shared" si="55"/>
        <v/>
      </c>
      <c r="O182" s="124" t="str">
        <f t="shared" si="56"/>
        <v/>
      </c>
      <c r="P182" s="124" t="str">
        <f t="shared" si="57"/>
        <v/>
      </c>
      <c r="Q182" s="124" t="str">
        <f t="shared" si="58"/>
        <v/>
      </c>
      <c r="AA182" s="122">
        <f t="shared" si="59"/>
        <v>-1</v>
      </c>
      <c r="AB182" s="71">
        <f t="shared" si="60"/>
        <v>135</v>
      </c>
      <c r="AC182" s="127">
        <f t="shared" si="61"/>
        <v>-134</v>
      </c>
      <c r="AD182" s="127">
        <f t="shared" si="62"/>
        <v>-137</v>
      </c>
    </row>
    <row r="183" spans="1:30" x14ac:dyDescent="0.2">
      <c r="A183" s="126">
        <f t="shared" si="42"/>
        <v>-112</v>
      </c>
      <c r="B183" s="181">
        <f t="shared" si="43"/>
        <v>-2844.7999999999997</v>
      </c>
      <c r="C183" s="229" t="str">
        <f t="shared" si="44"/>
        <v/>
      </c>
      <c r="D183" s="126" t="str">
        <f t="shared" si="45"/>
        <v/>
      </c>
      <c r="E183" s="229" t="str">
        <f t="shared" si="46"/>
        <v/>
      </c>
      <c r="F183" s="126" t="str">
        <f t="shared" si="47"/>
        <v/>
      </c>
      <c r="G183" s="124" t="str">
        <f t="shared" si="48"/>
        <v/>
      </c>
      <c r="H183" s="125" t="str">
        <f t="shared" si="49"/>
        <v/>
      </c>
      <c r="I183" s="125" t="str">
        <f t="shared" si="50"/>
        <v/>
      </c>
      <c r="J183" s="125" t="str">
        <f t="shared" si="51"/>
        <v/>
      </c>
      <c r="K183" s="124" t="str">
        <f t="shared" si="52"/>
        <v/>
      </c>
      <c r="L183" s="124" t="str">
        <f t="shared" si="53"/>
        <v/>
      </c>
      <c r="M183" s="124" t="str">
        <f t="shared" si="54"/>
        <v/>
      </c>
      <c r="N183" s="124" t="str">
        <f t="shared" si="55"/>
        <v/>
      </c>
      <c r="O183" s="124" t="str">
        <f t="shared" si="56"/>
        <v/>
      </c>
      <c r="P183" s="124" t="str">
        <f t="shared" si="57"/>
        <v/>
      </c>
      <c r="Q183" s="124" t="str">
        <f t="shared" si="58"/>
        <v/>
      </c>
      <c r="AA183" s="122">
        <f t="shared" si="59"/>
        <v>-1</v>
      </c>
      <c r="AB183" s="71">
        <f t="shared" si="60"/>
        <v>136</v>
      </c>
      <c r="AC183" s="127">
        <f t="shared" si="61"/>
        <v>-135</v>
      </c>
      <c r="AD183" s="127">
        <f t="shared" si="62"/>
        <v>-138</v>
      </c>
    </row>
    <row r="184" spans="1:30" x14ac:dyDescent="0.2">
      <c r="A184" s="126">
        <f t="shared" si="42"/>
        <v>-113</v>
      </c>
      <c r="B184" s="181">
        <f t="shared" si="43"/>
        <v>-2870.2</v>
      </c>
      <c r="C184" s="229" t="str">
        <f t="shared" si="44"/>
        <v/>
      </c>
      <c r="D184" s="126" t="str">
        <f t="shared" si="45"/>
        <v/>
      </c>
      <c r="E184" s="229" t="str">
        <f t="shared" si="46"/>
        <v/>
      </c>
      <c r="F184" s="126" t="str">
        <f t="shared" si="47"/>
        <v/>
      </c>
      <c r="G184" s="124" t="str">
        <f t="shared" si="48"/>
        <v/>
      </c>
      <c r="H184" s="125" t="str">
        <f t="shared" si="49"/>
        <v/>
      </c>
      <c r="I184" s="125" t="str">
        <f t="shared" si="50"/>
        <v/>
      </c>
      <c r="J184" s="125" t="str">
        <f t="shared" si="51"/>
        <v/>
      </c>
      <c r="K184" s="124" t="str">
        <f t="shared" si="52"/>
        <v/>
      </c>
      <c r="L184" s="124" t="str">
        <f t="shared" si="53"/>
        <v/>
      </c>
      <c r="M184" s="124" t="str">
        <f t="shared" si="54"/>
        <v/>
      </c>
      <c r="N184" s="124" t="str">
        <f t="shared" si="55"/>
        <v/>
      </c>
      <c r="O184" s="124" t="str">
        <f t="shared" si="56"/>
        <v/>
      </c>
      <c r="P184" s="124" t="str">
        <f t="shared" si="57"/>
        <v/>
      </c>
      <c r="Q184" s="124" t="str">
        <f t="shared" si="58"/>
        <v/>
      </c>
      <c r="AA184" s="122">
        <f t="shared" si="59"/>
        <v>-1</v>
      </c>
      <c r="AB184" s="71">
        <f t="shared" si="60"/>
        <v>137</v>
      </c>
      <c r="AC184" s="127">
        <f t="shared" si="61"/>
        <v>-136</v>
      </c>
      <c r="AD184" s="127">
        <f t="shared" si="62"/>
        <v>-139</v>
      </c>
    </row>
    <row r="185" spans="1:30" x14ac:dyDescent="0.2">
      <c r="A185" s="126">
        <f t="shared" si="42"/>
        <v>-114</v>
      </c>
      <c r="B185" s="181">
        <f t="shared" si="43"/>
        <v>-2895.6</v>
      </c>
      <c r="C185" s="229" t="str">
        <f t="shared" si="44"/>
        <v/>
      </c>
      <c r="D185" s="126" t="str">
        <f t="shared" si="45"/>
        <v/>
      </c>
      <c r="E185" s="229" t="str">
        <f t="shared" si="46"/>
        <v/>
      </c>
      <c r="F185" s="126" t="str">
        <f t="shared" si="47"/>
        <v/>
      </c>
      <c r="G185" s="124" t="str">
        <f t="shared" si="48"/>
        <v/>
      </c>
      <c r="H185" s="125" t="str">
        <f t="shared" si="49"/>
        <v/>
      </c>
      <c r="I185" s="125" t="str">
        <f t="shared" si="50"/>
        <v/>
      </c>
      <c r="J185" s="125" t="str">
        <f t="shared" si="51"/>
        <v/>
      </c>
      <c r="K185" s="124" t="str">
        <f t="shared" si="52"/>
        <v/>
      </c>
      <c r="L185" s="124" t="str">
        <f t="shared" si="53"/>
        <v/>
      </c>
      <c r="M185" s="124" t="str">
        <f t="shared" si="54"/>
        <v/>
      </c>
      <c r="N185" s="124" t="str">
        <f t="shared" si="55"/>
        <v/>
      </c>
      <c r="O185" s="124" t="str">
        <f t="shared" si="56"/>
        <v/>
      </c>
      <c r="P185" s="124" t="str">
        <f t="shared" si="57"/>
        <v/>
      </c>
      <c r="Q185" s="124" t="str">
        <f t="shared" si="58"/>
        <v/>
      </c>
      <c r="AA185" s="122">
        <f t="shared" si="59"/>
        <v>-1</v>
      </c>
      <c r="AB185" s="71">
        <f t="shared" si="60"/>
        <v>138</v>
      </c>
      <c r="AC185" s="127">
        <f t="shared" si="61"/>
        <v>-137</v>
      </c>
      <c r="AD185" s="127">
        <f t="shared" si="62"/>
        <v>-140</v>
      </c>
    </row>
    <row r="186" spans="1:30" x14ac:dyDescent="0.2">
      <c r="A186" s="126">
        <f t="shared" si="42"/>
        <v>-115</v>
      </c>
      <c r="B186" s="181">
        <f t="shared" si="43"/>
        <v>-2921</v>
      </c>
      <c r="C186" s="229" t="str">
        <f t="shared" si="44"/>
        <v/>
      </c>
      <c r="D186" s="126" t="str">
        <f t="shared" si="45"/>
        <v/>
      </c>
      <c r="E186" s="229" t="str">
        <f t="shared" si="46"/>
        <v/>
      </c>
      <c r="F186" s="126" t="str">
        <f t="shared" si="47"/>
        <v/>
      </c>
      <c r="G186" s="124" t="str">
        <f t="shared" si="48"/>
        <v/>
      </c>
      <c r="H186" s="125" t="str">
        <f t="shared" si="49"/>
        <v/>
      </c>
      <c r="I186" s="125" t="str">
        <f t="shared" si="50"/>
        <v/>
      </c>
      <c r="J186" s="125" t="str">
        <f t="shared" si="51"/>
        <v/>
      </c>
      <c r="K186" s="124" t="str">
        <f t="shared" si="52"/>
        <v/>
      </c>
      <c r="L186" s="124" t="str">
        <f t="shared" si="53"/>
        <v/>
      </c>
      <c r="M186" s="124" t="str">
        <f t="shared" si="54"/>
        <v/>
      </c>
      <c r="N186" s="124" t="str">
        <f t="shared" si="55"/>
        <v/>
      </c>
      <c r="O186" s="124" t="str">
        <f t="shared" si="56"/>
        <v/>
      </c>
      <c r="P186" s="124" t="str">
        <f t="shared" si="57"/>
        <v/>
      </c>
      <c r="Q186" s="124" t="str">
        <f t="shared" si="58"/>
        <v/>
      </c>
      <c r="AA186" s="122">
        <f t="shared" si="59"/>
        <v>-1</v>
      </c>
      <c r="AB186" s="71">
        <f t="shared" si="60"/>
        <v>139</v>
      </c>
      <c r="AC186" s="127">
        <f t="shared" si="61"/>
        <v>-138</v>
      </c>
      <c r="AD186" s="127">
        <f t="shared" si="62"/>
        <v>-141</v>
      </c>
    </row>
    <row r="187" spans="1:30" x14ac:dyDescent="0.2">
      <c r="A187" s="126">
        <f t="shared" si="42"/>
        <v>-116</v>
      </c>
      <c r="B187" s="181">
        <f t="shared" si="43"/>
        <v>-2946.3999999999996</v>
      </c>
      <c r="C187" s="229" t="str">
        <f t="shared" si="44"/>
        <v/>
      </c>
      <c r="D187" s="126" t="str">
        <f t="shared" si="45"/>
        <v/>
      </c>
      <c r="E187" s="229" t="str">
        <f t="shared" si="46"/>
        <v/>
      </c>
      <c r="F187" s="126" t="str">
        <f t="shared" si="47"/>
        <v/>
      </c>
      <c r="G187" s="124" t="str">
        <f t="shared" si="48"/>
        <v/>
      </c>
      <c r="H187" s="125" t="str">
        <f t="shared" si="49"/>
        <v/>
      </c>
      <c r="I187" s="125" t="str">
        <f t="shared" si="50"/>
        <v/>
      </c>
      <c r="J187" s="125" t="str">
        <f t="shared" si="51"/>
        <v/>
      </c>
      <c r="K187" s="124" t="str">
        <f t="shared" si="52"/>
        <v/>
      </c>
      <c r="L187" s="124" t="str">
        <f t="shared" si="53"/>
        <v/>
      </c>
      <c r="M187" s="124" t="str">
        <f t="shared" si="54"/>
        <v/>
      </c>
      <c r="N187" s="124" t="str">
        <f t="shared" si="55"/>
        <v/>
      </c>
      <c r="O187" s="124" t="str">
        <f t="shared" si="56"/>
        <v/>
      </c>
      <c r="P187" s="124" t="str">
        <f t="shared" si="57"/>
        <v/>
      </c>
      <c r="Q187" s="124" t="str">
        <f t="shared" si="58"/>
        <v/>
      </c>
      <c r="AA187" s="122">
        <f t="shared" si="59"/>
        <v>-1</v>
      </c>
      <c r="AB187" s="71">
        <f t="shared" si="60"/>
        <v>140</v>
      </c>
      <c r="AC187" s="127">
        <f t="shared" si="61"/>
        <v>-139</v>
      </c>
      <c r="AD187" s="127">
        <f t="shared" si="62"/>
        <v>-142</v>
      </c>
    </row>
    <row r="188" spans="1:30" x14ac:dyDescent="0.2">
      <c r="A188" s="126">
        <f t="shared" si="42"/>
        <v>-117</v>
      </c>
      <c r="B188" s="181">
        <f t="shared" si="43"/>
        <v>-2971.7999999999997</v>
      </c>
      <c r="C188" s="229" t="str">
        <f t="shared" si="44"/>
        <v/>
      </c>
      <c r="D188" s="126" t="str">
        <f t="shared" si="45"/>
        <v/>
      </c>
      <c r="E188" s="229" t="str">
        <f t="shared" si="46"/>
        <v/>
      </c>
      <c r="F188" s="126" t="str">
        <f t="shared" si="47"/>
        <v/>
      </c>
      <c r="G188" s="124" t="str">
        <f t="shared" si="48"/>
        <v/>
      </c>
      <c r="H188" s="125" t="str">
        <f t="shared" si="49"/>
        <v/>
      </c>
      <c r="I188" s="125" t="str">
        <f t="shared" si="50"/>
        <v/>
      </c>
      <c r="J188" s="125" t="str">
        <f t="shared" si="51"/>
        <v/>
      </c>
      <c r="K188" s="124" t="str">
        <f t="shared" si="52"/>
        <v/>
      </c>
      <c r="L188" s="124" t="str">
        <f t="shared" si="53"/>
        <v/>
      </c>
      <c r="M188" s="124" t="str">
        <f t="shared" si="54"/>
        <v/>
      </c>
      <c r="N188" s="124" t="str">
        <f t="shared" si="55"/>
        <v/>
      </c>
      <c r="O188" s="124" t="str">
        <f t="shared" si="56"/>
        <v/>
      </c>
      <c r="P188" s="124" t="str">
        <f t="shared" si="57"/>
        <v/>
      </c>
      <c r="Q188" s="124" t="str">
        <f t="shared" si="58"/>
        <v/>
      </c>
      <c r="AA188" s="122">
        <f t="shared" si="59"/>
        <v>-1</v>
      </c>
      <c r="AB188" s="71">
        <f t="shared" si="60"/>
        <v>141</v>
      </c>
      <c r="AC188" s="127">
        <f t="shared" si="61"/>
        <v>-140</v>
      </c>
      <c r="AD188" s="127">
        <f t="shared" si="62"/>
        <v>-143</v>
      </c>
    </row>
    <row r="189" spans="1:30" x14ac:dyDescent="0.2">
      <c r="A189" s="126">
        <f t="shared" si="42"/>
        <v>-118</v>
      </c>
      <c r="B189" s="181">
        <f t="shared" si="43"/>
        <v>-2997.2</v>
      </c>
      <c r="C189" s="229" t="str">
        <f t="shared" si="44"/>
        <v/>
      </c>
      <c r="D189" s="126" t="str">
        <f t="shared" si="45"/>
        <v/>
      </c>
      <c r="E189" s="229" t="str">
        <f t="shared" si="46"/>
        <v/>
      </c>
      <c r="F189" s="126" t="str">
        <f t="shared" si="47"/>
        <v/>
      </c>
      <c r="G189" s="124" t="str">
        <f t="shared" si="48"/>
        <v/>
      </c>
      <c r="H189" s="125" t="str">
        <f t="shared" si="49"/>
        <v/>
      </c>
      <c r="I189" s="125" t="str">
        <f t="shared" si="50"/>
        <v/>
      </c>
      <c r="J189" s="125" t="str">
        <f t="shared" si="51"/>
        <v/>
      </c>
      <c r="K189" s="124" t="str">
        <f t="shared" si="52"/>
        <v/>
      </c>
      <c r="L189" s="124" t="str">
        <f t="shared" si="53"/>
        <v/>
      </c>
      <c r="M189" s="124" t="str">
        <f t="shared" si="54"/>
        <v/>
      </c>
      <c r="N189" s="124" t="str">
        <f t="shared" si="55"/>
        <v/>
      </c>
      <c r="O189" s="124" t="str">
        <f t="shared" si="56"/>
        <v/>
      </c>
      <c r="P189" s="124" t="str">
        <f t="shared" si="57"/>
        <v/>
      </c>
      <c r="Q189" s="124" t="str">
        <f t="shared" si="58"/>
        <v/>
      </c>
      <c r="AA189" s="122">
        <f t="shared" si="59"/>
        <v>-1</v>
      </c>
      <c r="AB189" s="71">
        <f t="shared" si="60"/>
        <v>142</v>
      </c>
      <c r="AC189" s="127">
        <f t="shared" si="61"/>
        <v>-141</v>
      </c>
      <c r="AD189" s="127">
        <f t="shared" si="62"/>
        <v>-144</v>
      </c>
    </row>
    <row r="190" spans="1:30" x14ac:dyDescent="0.2">
      <c r="A190" s="126">
        <f t="shared" si="42"/>
        <v>-119</v>
      </c>
      <c r="B190" s="181">
        <f t="shared" si="43"/>
        <v>-3022.6</v>
      </c>
      <c r="C190" s="229" t="str">
        <f t="shared" si="44"/>
        <v/>
      </c>
      <c r="D190" s="126" t="str">
        <f t="shared" si="45"/>
        <v/>
      </c>
      <c r="E190" s="229" t="str">
        <f t="shared" si="46"/>
        <v/>
      </c>
      <c r="F190" s="126" t="str">
        <f t="shared" si="47"/>
        <v/>
      </c>
      <c r="G190" s="124" t="str">
        <f t="shared" si="48"/>
        <v/>
      </c>
      <c r="H190" s="125" t="str">
        <f t="shared" si="49"/>
        <v/>
      </c>
      <c r="I190" s="125" t="str">
        <f t="shared" si="50"/>
        <v/>
      </c>
      <c r="J190" s="125" t="str">
        <f t="shared" si="51"/>
        <v/>
      </c>
      <c r="K190" s="124" t="str">
        <f t="shared" si="52"/>
        <v/>
      </c>
      <c r="L190" s="124" t="str">
        <f t="shared" si="53"/>
        <v/>
      </c>
      <c r="M190" s="124" t="str">
        <f t="shared" si="54"/>
        <v/>
      </c>
      <c r="N190" s="124" t="str">
        <f t="shared" si="55"/>
        <v/>
      </c>
      <c r="O190" s="124" t="str">
        <f t="shared" si="56"/>
        <v/>
      </c>
      <c r="P190" s="124" t="str">
        <f t="shared" si="57"/>
        <v/>
      </c>
      <c r="Q190" s="124" t="str">
        <f t="shared" si="58"/>
        <v/>
      </c>
      <c r="AA190" s="122">
        <f t="shared" si="59"/>
        <v>-1</v>
      </c>
      <c r="AB190" s="71">
        <f t="shared" si="60"/>
        <v>143</v>
      </c>
      <c r="AC190" s="127">
        <f t="shared" si="61"/>
        <v>-142</v>
      </c>
      <c r="AD190" s="127">
        <f t="shared" si="62"/>
        <v>-145</v>
      </c>
    </row>
    <row r="191" spans="1:30" x14ac:dyDescent="0.2">
      <c r="A191" s="126">
        <f t="shared" si="42"/>
        <v>-120</v>
      </c>
      <c r="B191" s="181">
        <f t="shared" si="43"/>
        <v>-3048</v>
      </c>
      <c r="C191" s="229" t="str">
        <f t="shared" si="44"/>
        <v/>
      </c>
      <c r="D191" s="126" t="str">
        <f t="shared" si="45"/>
        <v/>
      </c>
      <c r="E191" s="229" t="str">
        <f t="shared" si="46"/>
        <v/>
      </c>
      <c r="F191" s="126" t="str">
        <f t="shared" si="47"/>
        <v/>
      </c>
      <c r="G191" s="124" t="str">
        <f t="shared" si="48"/>
        <v/>
      </c>
      <c r="H191" s="125" t="str">
        <f t="shared" si="49"/>
        <v/>
      </c>
      <c r="I191" s="125" t="str">
        <f t="shared" si="50"/>
        <v/>
      </c>
      <c r="J191" s="125" t="str">
        <f t="shared" si="51"/>
        <v/>
      </c>
      <c r="K191" s="124" t="str">
        <f t="shared" si="52"/>
        <v/>
      </c>
      <c r="L191" s="124" t="str">
        <f t="shared" si="53"/>
        <v/>
      </c>
      <c r="M191" s="124" t="str">
        <f t="shared" si="54"/>
        <v/>
      </c>
      <c r="N191" s="124" t="str">
        <f t="shared" si="55"/>
        <v/>
      </c>
      <c r="O191" s="124" t="str">
        <f t="shared" si="56"/>
        <v/>
      </c>
      <c r="P191" s="124" t="str">
        <f t="shared" si="57"/>
        <v/>
      </c>
      <c r="Q191" s="124" t="str">
        <f t="shared" si="58"/>
        <v/>
      </c>
      <c r="AA191" s="122">
        <f t="shared" si="59"/>
        <v>-1</v>
      </c>
      <c r="AB191" s="71">
        <f t="shared" si="60"/>
        <v>144</v>
      </c>
      <c r="AC191" s="127">
        <f t="shared" si="61"/>
        <v>-143</v>
      </c>
      <c r="AD191" s="127">
        <f t="shared" si="62"/>
        <v>-146</v>
      </c>
    </row>
    <row r="192" spans="1:30" x14ac:dyDescent="0.2">
      <c r="A192" s="126">
        <f t="shared" si="42"/>
        <v>-121</v>
      </c>
      <c r="B192" s="181">
        <f t="shared" si="43"/>
        <v>-3073.3999999999996</v>
      </c>
      <c r="C192" s="229" t="str">
        <f t="shared" si="44"/>
        <v/>
      </c>
      <c r="D192" s="126" t="str">
        <f t="shared" si="45"/>
        <v/>
      </c>
      <c r="E192" s="229" t="str">
        <f t="shared" si="46"/>
        <v/>
      </c>
      <c r="F192" s="126" t="str">
        <f t="shared" si="47"/>
        <v/>
      </c>
      <c r="G192" s="124" t="str">
        <f t="shared" si="48"/>
        <v/>
      </c>
      <c r="H192" s="125" t="str">
        <f t="shared" si="49"/>
        <v/>
      </c>
      <c r="I192" s="125" t="str">
        <f t="shared" si="50"/>
        <v/>
      </c>
      <c r="J192" s="125" t="str">
        <f t="shared" si="51"/>
        <v/>
      </c>
      <c r="K192" s="124" t="str">
        <f t="shared" si="52"/>
        <v/>
      </c>
      <c r="L192" s="124" t="str">
        <f t="shared" si="53"/>
        <v/>
      </c>
      <c r="M192" s="124" t="str">
        <f t="shared" si="54"/>
        <v/>
      </c>
      <c r="N192" s="124" t="str">
        <f t="shared" si="55"/>
        <v/>
      </c>
      <c r="O192" s="124" t="str">
        <f t="shared" si="56"/>
        <v/>
      </c>
      <c r="P192" s="124" t="str">
        <f t="shared" si="57"/>
        <v/>
      </c>
      <c r="Q192" s="124" t="str">
        <f t="shared" si="58"/>
        <v/>
      </c>
      <c r="AA192" s="122">
        <f t="shared" si="59"/>
        <v>-1</v>
      </c>
      <c r="AB192" s="71">
        <f t="shared" si="60"/>
        <v>145</v>
      </c>
      <c r="AC192" s="127">
        <f t="shared" si="61"/>
        <v>-144</v>
      </c>
      <c r="AD192" s="127">
        <f t="shared" si="62"/>
        <v>-147</v>
      </c>
    </row>
    <row r="193" spans="1:30" x14ac:dyDescent="0.2">
      <c r="A193" s="126">
        <f t="shared" si="42"/>
        <v>-122</v>
      </c>
      <c r="B193" s="181">
        <f t="shared" si="43"/>
        <v>-3098.7999999999997</v>
      </c>
      <c r="C193" s="229" t="str">
        <f t="shared" si="44"/>
        <v/>
      </c>
      <c r="D193" s="126" t="str">
        <f t="shared" si="45"/>
        <v/>
      </c>
      <c r="E193" s="229" t="str">
        <f t="shared" si="46"/>
        <v/>
      </c>
      <c r="F193" s="126" t="str">
        <f t="shared" si="47"/>
        <v/>
      </c>
      <c r="G193" s="124" t="str">
        <f t="shared" si="48"/>
        <v/>
      </c>
      <c r="H193" s="125" t="str">
        <f t="shared" si="49"/>
        <v/>
      </c>
      <c r="I193" s="125" t="str">
        <f t="shared" si="50"/>
        <v/>
      </c>
      <c r="J193" s="125" t="str">
        <f t="shared" si="51"/>
        <v/>
      </c>
      <c r="K193" s="124" t="str">
        <f t="shared" si="52"/>
        <v/>
      </c>
      <c r="L193" s="124" t="str">
        <f t="shared" si="53"/>
        <v/>
      </c>
      <c r="M193" s="124" t="str">
        <f t="shared" si="54"/>
        <v/>
      </c>
      <c r="N193" s="124" t="str">
        <f t="shared" si="55"/>
        <v/>
      </c>
      <c r="O193" s="124" t="str">
        <f t="shared" si="56"/>
        <v/>
      </c>
      <c r="P193" s="124" t="str">
        <f t="shared" si="57"/>
        <v/>
      </c>
      <c r="Q193" s="124" t="str">
        <f t="shared" si="58"/>
        <v/>
      </c>
      <c r="AA193" s="122">
        <f t="shared" si="59"/>
        <v>-1</v>
      </c>
      <c r="AB193" s="71">
        <f t="shared" si="60"/>
        <v>146</v>
      </c>
      <c r="AC193" s="127">
        <f t="shared" si="61"/>
        <v>-145</v>
      </c>
      <c r="AD193" s="127">
        <f t="shared" si="62"/>
        <v>-148</v>
      </c>
    </row>
    <row r="194" spans="1:30" x14ac:dyDescent="0.2">
      <c r="A194" s="126">
        <f t="shared" si="42"/>
        <v>-123</v>
      </c>
      <c r="B194" s="181">
        <f t="shared" si="43"/>
        <v>-3124.2</v>
      </c>
      <c r="C194" s="229" t="str">
        <f t="shared" si="44"/>
        <v/>
      </c>
      <c r="D194" s="126" t="str">
        <f t="shared" si="45"/>
        <v/>
      </c>
      <c r="E194" s="229" t="str">
        <f t="shared" si="46"/>
        <v/>
      </c>
      <c r="F194" s="126" t="str">
        <f t="shared" si="47"/>
        <v/>
      </c>
      <c r="G194" s="124" t="str">
        <f t="shared" si="48"/>
        <v/>
      </c>
      <c r="H194" s="125" t="str">
        <f t="shared" si="49"/>
        <v/>
      </c>
      <c r="I194" s="125" t="str">
        <f t="shared" si="50"/>
        <v/>
      </c>
      <c r="J194" s="125" t="str">
        <f t="shared" si="51"/>
        <v/>
      </c>
      <c r="K194" s="124" t="str">
        <f t="shared" si="52"/>
        <v/>
      </c>
      <c r="L194" s="124" t="str">
        <f t="shared" si="53"/>
        <v/>
      </c>
      <c r="M194" s="124" t="str">
        <f t="shared" si="54"/>
        <v/>
      </c>
      <c r="N194" s="124" t="str">
        <f t="shared" si="55"/>
        <v/>
      </c>
      <c r="O194" s="124" t="str">
        <f t="shared" si="56"/>
        <v/>
      </c>
      <c r="P194" s="124" t="str">
        <f t="shared" si="57"/>
        <v/>
      </c>
      <c r="Q194" s="124" t="str">
        <f t="shared" si="58"/>
        <v/>
      </c>
      <c r="AA194" s="122">
        <f t="shared" si="59"/>
        <v>-1</v>
      </c>
      <c r="AB194" s="71">
        <f t="shared" si="60"/>
        <v>147</v>
      </c>
      <c r="AC194" s="127">
        <f t="shared" si="61"/>
        <v>-146</v>
      </c>
      <c r="AD194" s="127">
        <f t="shared" si="62"/>
        <v>-149</v>
      </c>
    </row>
    <row r="195" spans="1:30" x14ac:dyDescent="0.2">
      <c r="A195" s="126">
        <f t="shared" si="42"/>
        <v>-124</v>
      </c>
      <c r="B195" s="181">
        <f t="shared" si="43"/>
        <v>-3149.6</v>
      </c>
      <c r="C195" s="229" t="str">
        <f t="shared" si="44"/>
        <v/>
      </c>
      <c r="D195" s="126" t="str">
        <f t="shared" si="45"/>
        <v/>
      </c>
      <c r="E195" s="229" t="str">
        <f t="shared" si="46"/>
        <v/>
      </c>
      <c r="F195" s="126" t="str">
        <f t="shared" si="47"/>
        <v/>
      </c>
      <c r="G195" s="124" t="str">
        <f t="shared" si="48"/>
        <v/>
      </c>
      <c r="H195" s="125" t="str">
        <f t="shared" si="49"/>
        <v/>
      </c>
      <c r="I195" s="125" t="str">
        <f t="shared" si="50"/>
        <v/>
      </c>
      <c r="J195" s="125" t="str">
        <f t="shared" si="51"/>
        <v/>
      </c>
      <c r="K195" s="124" t="str">
        <f t="shared" si="52"/>
        <v/>
      </c>
      <c r="L195" s="124" t="str">
        <f t="shared" si="53"/>
        <v/>
      </c>
      <c r="M195" s="124" t="str">
        <f t="shared" si="54"/>
        <v/>
      </c>
      <c r="N195" s="124" t="str">
        <f t="shared" si="55"/>
        <v/>
      </c>
      <c r="O195" s="124" t="str">
        <f t="shared" si="56"/>
        <v/>
      </c>
      <c r="P195" s="124" t="str">
        <f t="shared" si="57"/>
        <v/>
      </c>
      <c r="Q195" s="124" t="str">
        <f t="shared" si="58"/>
        <v/>
      </c>
      <c r="AA195" s="122">
        <f t="shared" si="59"/>
        <v>-1</v>
      </c>
      <c r="AB195" s="71">
        <f t="shared" si="60"/>
        <v>148</v>
      </c>
      <c r="AC195" s="127">
        <f t="shared" si="61"/>
        <v>-147</v>
      </c>
      <c r="AD195" s="127">
        <f t="shared" si="62"/>
        <v>-150</v>
      </c>
    </row>
    <row r="196" spans="1:30" x14ac:dyDescent="0.2">
      <c r="A196" s="126">
        <f t="shared" si="42"/>
        <v>-125</v>
      </c>
      <c r="B196" s="181">
        <f t="shared" si="43"/>
        <v>-3175</v>
      </c>
      <c r="C196" s="229" t="str">
        <f t="shared" si="44"/>
        <v/>
      </c>
      <c r="D196" s="126" t="str">
        <f t="shared" si="45"/>
        <v/>
      </c>
      <c r="E196" s="229" t="str">
        <f t="shared" si="46"/>
        <v/>
      </c>
      <c r="F196" s="126" t="str">
        <f t="shared" si="47"/>
        <v/>
      </c>
      <c r="G196" s="124" t="str">
        <f t="shared" si="48"/>
        <v/>
      </c>
      <c r="H196" s="125" t="str">
        <f t="shared" si="49"/>
        <v/>
      </c>
      <c r="I196" s="125" t="str">
        <f t="shared" si="50"/>
        <v/>
      </c>
      <c r="J196" s="125" t="str">
        <f t="shared" si="51"/>
        <v/>
      </c>
      <c r="K196" s="124" t="str">
        <f t="shared" si="52"/>
        <v/>
      </c>
      <c r="L196" s="124" t="str">
        <f t="shared" si="53"/>
        <v/>
      </c>
      <c r="M196" s="124" t="str">
        <f t="shared" si="54"/>
        <v/>
      </c>
      <c r="N196" s="124" t="str">
        <f t="shared" si="55"/>
        <v/>
      </c>
      <c r="O196" s="124" t="str">
        <f t="shared" si="56"/>
        <v/>
      </c>
      <c r="P196" s="124" t="str">
        <f t="shared" si="57"/>
        <v/>
      </c>
      <c r="Q196" s="124" t="str">
        <f t="shared" si="58"/>
        <v/>
      </c>
      <c r="AA196" s="122">
        <f t="shared" si="59"/>
        <v>-1</v>
      </c>
      <c r="AB196" s="71">
        <f t="shared" si="60"/>
        <v>149</v>
      </c>
      <c r="AC196" s="127">
        <f t="shared" si="61"/>
        <v>-148</v>
      </c>
      <c r="AD196" s="127">
        <f t="shared" si="62"/>
        <v>-151</v>
      </c>
    </row>
    <row r="197" spans="1:30" x14ac:dyDescent="0.2">
      <c r="A197" s="126">
        <f t="shared" si="42"/>
        <v>-126</v>
      </c>
      <c r="B197" s="181">
        <f t="shared" si="43"/>
        <v>-3200.3999999999996</v>
      </c>
      <c r="C197" s="229" t="str">
        <f t="shared" si="44"/>
        <v/>
      </c>
      <c r="D197" s="126" t="str">
        <f t="shared" si="45"/>
        <v/>
      </c>
      <c r="E197" s="229" t="str">
        <f t="shared" si="46"/>
        <v/>
      </c>
      <c r="F197" s="126" t="str">
        <f t="shared" si="47"/>
        <v/>
      </c>
      <c r="G197" s="124" t="str">
        <f t="shared" si="48"/>
        <v/>
      </c>
      <c r="H197" s="125" t="str">
        <f t="shared" si="49"/>
        <v/>
      </c>
      <c r="I197" s="125" t="str">
        <f t="shared" si="50"/>
        <v/>
      </c>
      <c r="J197" s="125" t="str">
        <f t="shared" si="51"/>
        <v/>
      </c>
      <c r="K197" s="124" t="str">
        <f t="shared" si="52"/>
        <v/>
      </c>
      <c r="L197" s="124" t="str">
        <f t="shared" si="53"/>
        <v/>
      </c>
      <c r="M197" s="124" t="str">
        <f t="shared" si="54"/>
        <v/>
      </c>
      <c r="N197" s="124" t="str">
        <f t="shared" si="55"/>
        <v/>
      </c>
      <c r="O197" s="124" t="str">
        <f t="shared" si="56"/>
        <v/>
      </c>
      <c r="P197" s="124" t="str">
        <f t="shared" si="57"/>
        <v/>
      </c>
      <c r="Q197" s="124" t="str">
        <f t="shared" si="58"/>
        <v/>
      </c>
      <c r="AA197" s="122">
        <f t="shared" si="59"/>
        <v>-1</v>
      </c>
      <c r="AB197" s="71">
        <f t="shared" si="60"/>
        <v>150</v>
      </c>
      <c r="AC197" s="127">
        <f t="shared" si="61"/>
        <v>-149</v>
      </c>
      <c r="AD197" s="127">
        <f t="shared" si="62"/>
        <v>-152</v>
      </c>
    </row>
    <row r="198" spans="1:30" x14ac:dyDescent="0.2">
      <c r="A198" s="126">
        <f t="shared" si="42"/>
        <v>-127</v>
      </c>
      <c r="B198" s="181">
        <f t="shared" si="43"/>
        <v>-3225.7999999999997</v>
      </c>
      <c r="C198" s="229" t="str">
        <f t="shared" si="44"/>
        <v/>
      </c>
      <c r="D198" s="126" t="str">
        <f t="shared" si="45"/>
        <v/>
      </c>
      <c r="E198" s="229" t="str">
        <f t="shared" si="46"/>
        <v/>
      </c>
      <c r="F198" s="126" t="str">
        <f t="shared" si="47"/>
        <v/>
      </c>
      <c r="G198" s="124" t="str">
        <f t="shared" si="48"/>
        <v/>
      </c>
      <c r="H198" s="125" t="str">
        <f t="shared" si="49"/>
        <v/>
      </c>
      <c r="I198" s="125" t="str">
        <f t="shared" si="50"/>
        <v/>
      </c>
      <c r="J198" s="125" t="str">
        <f t="shared" si="51"/>
        <v/>
      </c>
      <c r="K198" s="124" t="str">
        <f t="shared" si="52"/>
        <v/>
      </c>
      <c r="L198" s="124" t="str">
        <f t="shared" si="53"/>
        <v/>
      </c>
      <c r="M198" s="124" t="str">
        <f t="shared" si="54"/>
        <v/>
      </c>
      <c r="N198" s="124" t="str">
        <f t="shared" si="55"/>
        <v/>
      </c>
      <c r="O198" s="124" t="str">
        <f t="shared" si="56"/>
        <v/>
      </c>
      <c r="P198" s="124" t="str">
        <f t="shared" si="57"/>
        <v/>
      </c>
      <c r="Q198" s="124" t="str">
        <f t="shared" si="58"/>
        <v/>
      </c>
      <c r="AA198" s="122">
        <f t="shared" si="59"/>
        <v>-1</v>
      </c>
      <c r="AB198" s="71">
        <f t="shared" si="60"/>
        <v>151</v>
      </c>
      <c r="AC198" s="127">
        <f t="shared" si="61"/>
        <v>-150</v>
      </c>
      <c r="AD198" s="127">
        <f t="shared" si="62"/>
        <v>-153</v>
      </c>
    </row>
    <row r="199" spans="1:30" x14ac:dyDescent="0.2">
      <c r="A199" s="126">
        <f t="shared" si="42"/>
        <v>-128</v>
      </c>
      <c r="B199" s="181">
        <f t="shared" si="43"/>
        <v>-3251.2</v>
      </c>
      <c r="C199" s="229" t="str">
        <f t="shared" si="44"/>
        <v/>
      </c>
      <c r="D199" s="126" t="str">
        <f t="shared" si="45"/>
        <v/>
      </c>
      <c r="E199" s="229" t="str">
        <f t="shared" si="46"/>
        <v/>
      </c>
      <c r="F199" s="126" t="str">
        <f t="shared" si="47"/>
        <v/>
      </c>
      <c r="G199" s="124" t="str">
        <f t="shared" si="48"/>
        <v/>
      </c>
      <c r="H199" s="125" t="str">
        <f t="shared" si="49"/>
        <v/>
      </c>
      <c r="I199" s="125" t="str">
        <f t="shared" si="50"/>
        <v/>
      </c>
      <c r="J199" s="125" t="str">
        <f t="shared" si="51"/>
        <v/>
      </c>
      <c r="K199" s="124" t="str">
        <f t="shared" si="52"/>
        <v/>
      </c>
      <c r="L199" s="124" t="str">
        <f t="shared" si="53"/>
        <v/>
      </c>
      <c r="M199" s="124" t="str">
        <f t="shared" si="54"/>
        <v/>
      </c>
      <c r="N199" s="124" t="str">
        <f t="shared" si="55"/>
        <v/>
      </c>
      <c r="O199" s="124" t="str">
        <f t="shared" si="56"/>
        <v/>
      </c>
      <c r="P199" s="124" t="str">
        <f t="shared" si="57"/>
        <v/>
      </c>
      <c r="Q199" s="124" t="str">
        <f t="shared" si="58"/>
        <v/>
      </c>
      <c r="AA199" s="122">
        <f t="shared" si="59"/>
        <v>-1</v>
      </c>
      <c r="AB199" s="71">
        <f t="shared" si="60"/>
        <v>152</v>
      </c>
      <c r="AC199" s="127">
        <f t="shared" si="61"/>
        <v>-151</v>
      </c>
      <c r="AD199" s="127">
        <f t="shared" si="62"/>
        <v>-154</v>
      </c>
    </row>
    <row r="200" spans="1:30" x14ac:dyDescent="0.2">
      <c r="A200" s="126">
        <f t="shared" ref="A200:A263" si="63">IF(AA206=0,0,IF(A199="","",IF(AA206=1,A199-0.5,A199-1)))</f>
        <v>-129</v>
      </c>
      <c r="B200" s="181">
        <f t="shared" si="43"/>
        <v>-3276.6</v>
      </c>
      <c r="C200" s="229" t="str">
        <f t="shared" si="44"/>
        <v/>
      </c>
      <c r="D200" s="126" t="str">
        <f t="shared" si="45"/>
        <v/>
      </c>
      <c r="E200" s="229" t="str">
        <f t="shared" si="46"/>
        <v/>
      </c>
      <c r="F200" s="126" t="str">
        <f t="shared" si="47"/>
        <v/>
      </c>
      <c r="G200" s="124" t="str">
        <f t="shared" si="48"/>
        <v/>
      </c>
      <c r="H200" s="125" t="str">
        <f t="shared" si="49"/>
        <v/>
      </c>
      <c r="I200" s="125" t="str">
        <f t="shared" si="50"/>
        <v/>
      </c>
      <c r="J200" s="125" t="str">
        <f t="shared" si="51"/>
        <v/>
      </c>
      <c r="K200" s="124" t="str">
        <f t="shared" si="52"/>
        <v/>
      </c>
      <c r="L200" s="124" t="str">
        <f t="shared" si="53"/>
        <v/>
      </c>
      <c r="M200" s="124" t="str">
        <f t="shared" si="54"/>
        <v/>
      </c>
      <c r="N200" s="124" t="str">
        <f t="shared" si="55"/>
        <v/>
      </c>
      <c r="O200" s="124" t="str">
        <f t="shared" si="56"/>
        <v/>
      </c>
      <c r="P200" s="124" t="str">
        <f t="shared" si="57"/>
        <v/>
      </c>
      <c r="Q200" s="124" t="str">
        <f t="shared" si="58"/>
        <v/>
      </c>
      <c r="AA200" s="122">
        <f t="shared" si="59"/>
        <v>-1</v>
      </c>
      <c r="AB200" s="71">
        <f t="shared" si="60"/>
        <v>153</v>
      </c>
      <c r="AC200" s="127">
        <f t="shared" si="61"/>
        <v>-152</v>
      </c>
      <c r="AD200" s="127">
        <f t="shared" si="62"/>
        <v>-155</v>
      </c>
    </row>
    <row r="201" spans="1:30" x14ac:dyDescent="0.2">
      <c r="A201" s="126">
        <f t="shared" si="63"/>
        <v>-130</v>
      </c>
      <c r="B201" s="181">
        <f t="shared" si="43"/>
        <v>-3302</v>
      </c>
      <c r="C201" s="229" t="str">
        <f t="shared" si="44"/>
        <v/>
      </c>
      <c r="D201" s="126" t="str">
        <f t="shared" si="45"/>
        <v/>
      </c>
      <c r="E201" s="229" t="str">
        <f t="shared" si="46"/>
        <v/>
      </c>
      <c r="F201" s="126" t="str">
        <f t="shared" si="47"/>
        <v/>
      </c>
      <c r="G201" s="124" t="str">
        <f t="shared" si="48"/>
        <v/>
      </c>
      <c r="H201" s="125" t="str">
        <f t="shared" si="49"/>
        <v/>
      </c>
      <c r="I201" s="125" t="str">
        <f t="shared" si="50"/>
        <v/>
      </c>
      <c r="J201" s="125" t="str">
        <f t="shared" si="51"/>
        <v/>
      </c>
      <c r="K201" s="124" t="str">
        <f t="shared" si="52"/>
        <v/>
      </c>
      <c r="L201" s="124" t="str">
        <f t="shared" si="53"/>
        <v/>
      </c>
      <c r="M201" s="124" t="str">
        <f t="shared" si="54"/>
        <v/>
      </c>
      <c r="N201" s="124" t="str">
        <f t="shared" si="55"/>
        <v/>
      </c>
      <c r="O201" s="124" t="str">
        <f t="shared" si="56"/>
        <v/>
      </c>
      <c r="P201" s="124" t="str">
        <f t="shared" si="57"/>
        <v/>
      </c>
      <c r="Q201" s="124" t="str">
        <f t="shared" si="58"/>
        <v/>
      </c>
      <c r="AA201" s="122">
        <f t="shared" si="59"/>
        <v>-1</v>
      </c>
      <c r="AB201" s="71">
        <f t="shared" si="60"/>
        <v>154</v>
      </c>
      <c r="AC201" s="127">
        <f t="shared" si="61"/>
        <v>-153</v>
      </c>
      <c r="AD201" s="127">
        <f t="shared" si="62"/>
        <v>-156</v>
      </c>
    </row>
    <row r="202" spans="1:30" x14ac:dyDescent="0.2">
      <c r="A202" s="126">
        <f t="shared" si="63"/>
        <v>-131</v>
      </c>
      <c r="B202" s="181">
        <f t="shared" si="43"/>
        <v>-3327.3999999999996</v>
      </c>
      <c r="C202" s="229" t="str">
        <f t="shared" si="44"/>
        <v/>
      </c>
      <c r="D202" s="126" t="str">
        <f t="shared" si="45"/>
        <v/>
      </c>
      <c r="E202" s="229" t="str">
        <f t="shared" si="46"/>
        <v/>
      </c>
      <c r="F202" s="126" t="str">
        <f t="shared" si="47"/>
        <v/>
      </c>
      <c r="G202" s="124" t="str">
        <f t="shared" si="48"/>
        <v/>
      </c>
      <c r="H202" s="125" t="str">
        <f t="shared" si="49"/>
        <v/>
      </c>
      <c r="I202" s="125" t="str">
        <f t="shared" si="50"/>
        <v/>
      </c>
      <c r="J202" s="125" t="str">
        <f t="shared" si="51"/>
        <v/>
      </c>
      <c r="K202" s="124" t="str">
        <f t="shared" si="52"/>
        <v/>
      </c>
      <c r="L202" s="124" t="str">
        <f t="shared" si="53"/>
        <v/>
      </c>
      <c r="M202" s="124" t="str">
        <f t="shared" si="54"/>
        <v/>
      </c>
      <c r="N202" s="124" t="str">
        <f t="shared" si="55"/>
        <v/>
      </c>
      <c r="O202" s="124" t="str">
        <f t="shared" si="56"/>
        <v/>
      </c>
      <c r="P202" s="124" t="str">
        <f t="shared" si="57"/>
        <v/>
      </c>
      <c r="Q202" s="124" t="str">
        <f t="shared" si="58"/>
        <v/>
      </c>
      <c r="AA202" s="122">
        <f t="shared" si="59"/>
        <v>-1</v>
      </c>
      <c r="AB202" s="71">
        <f t="shared" si="60"/>
        <v>155</v>
      </c>
      <c r="AC202" s="127">
        <f t="shared" si="61"/>
        <v>-154</v>
      </c>
      <c r="AD202" s="127">
        <f t="shared" si="62"/>
        <v>-157</v>
      </c>
    </row>
    <row r="203" spans="1:30" x14ac:dyDescent="0.2">
      <c r="A203" s="126">
        <f t="shared" si="63"/>
        <v>-132</v>
      </c>
      <c r="B203" s="181">
        <f t="shared" si="43"/>
        <v>-3352.7999999999997</v>
      </c>
      <c r="C203" s="229" t="str">
        <f t="shared" si="44"/>
        <v/>
      </c>
      <c r="D203" s="126" t="str">
        <f t="shared" si="45"/>
        <v/>
      </c>
      <c r="E203" s="229" t="str">
        <f t="shared" si="46"/>
        <v/>
      </c>
      <c r="F203" s="126" t="str">
        <f t="shared" si="47"/>
        <v/>
      </c>
      <c r="G203" s="124" t="str">
        <f t="shared" si="48"/>
        <v/>
      </c>
      <c r="H203" s="125" t="str">
        <f t="shared" si="49"/>
        <v/>
      </c>
      <c r="I203" s="125" t="str">
        <f t="shared" si="50"/>
        <v/>
      </c>
      <c r="J203" s="125" t="str">
        <f t="shared" si="51"/>
        <v/>
      </c>
      <c r="K203" s="124" t="str">
        <f t="shared" si="52"/>
        <v/>
      </c>
      <c r="L203" s="124" t="str">
        <f t="shared" si="53"/>
        <v/>
      </c>
      <c r="M203" s="124" t="str">
        <f t="shared" si="54"/>
        <v/>
      </c>
      <c r="N203" s="124" t="str">
        <f t="shared" si="55"/>
        <v/>
      </c>
      <c r="O203" s="124" t="str">
        <f t="shared" si="56"/>
        <v/>
      </c>
      <c r="P203" s="124" t="str">
        <f t="shared" si="57"/>
        <v/>
      </c>
      <c r="Q203" s="124" t="str">
        <f t="shared" si="58"/>
        <v/>
      </c>
      <c r="AA203" s="122">
        <f t="shared" si="59"/>
        <v>-1</v>
      </c>
      <c r="AB203" s="71">
        <f t="shared" si="60"/>
        <v>156</v>
      </c>
      <c r="AC203" s="127">
        <f t="shared" si="61"/>
        <v>-155</v>
      </c>
      <c r="AD203" s="127">
        <f t="shared" si="62"/>
        <v>-158</v>
      </c>
    </row>
    <row r="204" spans="1:30" x14ac:dyDescent="0.2">
      <c r="A204" s="126">
        <f t="shared" si="63"/>
        <v>-133</v>
      </c>
      <c r="B204" s="181">
        <f t="shared" si="43"/>
        <v>-3378.2</v>
      </c>
      <c r="C204" s="229" t="str">
        <f t="shared" si="44"/>
        <v/>
      </c>
      <c r="D204" s="126" t="str">
        <f t="shared" si="45"/>
        <v/>
      </c>
      <c r="E204" s="229" t="str">
        <f t="shared" si="46"/>
        <v/>
      </c>
      <c r="F204" s="126" t="str">
        <f t="shared" si="47"/>
        <v/>
      </c>
      <c r="G204" s="124" t="str">
        <f t="shared" si="48"/>
        <v/>
      </c>
      <c r="H204" s="125" t="str">
        <f t="shared" si="49"/>
        <v/>
      </c>
      <c r="I204" s="125" t="str">
        <f t="shared" si="50"/>
        <v/>
      </c>
      <c r="J204" s="125" t="str">
        <f t="shared" si="51"/>
        <v/>
      </c>
      <c r="K204" s="124" t="str">
        <f t="shared" si="52"/>
        <v/>
      </c>
      <c r="L204" s="124" t="str">
        <f t="shared" si="53"/>
        <v/>
      </c>
      <c r="M204" s="124" t="str">
        <f t="shared" si="54"/>
        <v/>
      </c>
      <c r="N204" s="124" t="str">
        <f t="shared" si="55"/>
        <v/>
      </c>
      <c r="O204" s="124" t="str">
        <f t="shared" si="56"/>
        <v/>
      </c>
      <c r="P204" s="124" t="str">
        <f t="shared" si="57"/>
        <v/>
      </c>
      <c r="Q204" s="124" t="str">
        <f t="shared" si="58"/>
        <v/>
      </c>
      <c r="AA204" s="122">
        <f t="shared" si="59"/>
        <v>-1</v>
      </c>
      <c r="AB204" s="71">
        <f t="shared" si="60"/>
        <v>157</v>
      </c>
      <c r="AC204" s="127">
        <f t="shared" si="61"/>
        <v>-156</v>
      </c>
      <c r="AD204" s="127">
        <f t="shared" si="62"/>
        <v>-159</v>
      </c>
    </row>
    <row r="205" spans="1:30" x14ac:dyDescent="0.2">
      <c r="A205" s="126">
        <f t="shared" si="63"/>
        <v>-134</v>
      </c>
      <c r="B205" s="181">
        <f t="shared" si="43"/>
        <v>-3403.6</v>
      </c>
      <c r="C205" s="229" t="str">
        <f t="shared" si="44"/>
        <v/>
      </c>
      <c r="D205" s="126" t="str">
        <f t="shared" si="45"/>
        <v/>
      </c>
      <c r="E205" s="229" t="str">
        <f t="shared" si="46"/>
        <v/>
      </c>
      <c r="F205" s="126" t="str">
        <f t="shared" si="47"/>
        <v/>
      </c>
      <c r="G205" s="124" t="str">
        <f t="shared" si="48"/>
        <v/>
      </c>
      <c r="H205" s="125" t="str">
        <f t="shared" si="49"/>
        <v/>
      </c>
      <c r="I205" s="125" t="str">
        <f t="shared" si="50"/>
        <v/>
      </c>
      <c r="J205" s="125" t="str">
        <f t="shared" si="51"/>
        <v/>
      </c>
      <c r="K205" s="124" t="str">
        <f t="shared" si="52"/>
        <v/>
      </c>
      <c r="L205" s="124" t="str">
        <f t="shared" si="53"/>
        <v/>
      </c>
      <c r="M205" s="124" t="str">
        <f t="shared" si="54"/>
        <v/>
      </c>
      <c r="N205" s="124" t="str">
        <f t="shared" si="55"/>
        <v/>
      </c>
      <c r="O205" s="124" t="str">
        <f t="shared" si="56"/>
        <v/>
      </c>
      <c r="P205" s="124" t="str">
        <f t="shared" si="57"/>
        <v/>
      </c>
      <c r="Q205" s="124" t="str">
        <f t="shared" si="58"/>
        <v/>
      </c>
      <c r="AA205" s="122">
        <f t="shared" si="59"/>
        <v>-1</v>
      </c>
      <c r="AB205" s="71">
        <f t="shared" si="60"/>
        <v>158</v>
      </c>
      <c r="AC205" s="127">
        <f t="shared" si="61"/>
        <v>-157</v>
      </c>
      <c r="AD205" s="127">
        <f t="shared" si="62"/>
        <v>-160</v>
      </c>
    </row>
    <row r="206" spans="1:30" x14ac:dyDescent="0.2">
      <c r="A206" s="126">
        <f t="shared" si="63"/>
        <v>-135</v>
      </c>
      <c r="B206" s="181">
        <f t="shared" si="43"/>
        <v>-3429</v>
      </c>
      <c r="C206" s="229" t="str">
        <f t="shared" si="44"/>
        <v/>
      </c>
      <c r="D206" s="126" t="str">
        <f t="shared" si="45"/>
        <v/>
      </c>
      <c r="E206" s="229" t="str">
        <f t="shared" si="46"/>
        <v/>
      </c>
      <c r="F206" s="126" t="str">
        <f t="shared" si="47"/>
        <v/>
      </c>
      <c r="G206" s="124" t="str">
        <f t="shared" si="48"/>
        <v/>
      </c>
      <c r="H206" s="125" t="str">
        <f t="shared" si="49"/>
        <v/>
      </c>
      <c r="I206" s="125" t="str">
        <f t="shared" si="50"/>
        <v/>
      </c>
      <c r="J206" s="125" t="str">
        <f t="shared" si="51"/>
        <v/>
      </c>
      <c r="K206" s="124" t="str">
        <f t="shared" si="52"/>
        <v/>
      </c>
      <c r="L206" s="124" t="str">
        <f t="shared" si="53"/>
        <v/>
      </c>
      <c r="M206" s="124" t="str">
        <f t="shared" si="54"/>
        <v/>
      </c>
      <c r="N206" s="124" t="str">
        <f t="shared" si="55"/>
        <v/>
      </c>
      <c r="O206" s="124" t="str">
        <f t="shared" si="56"/>
        <v/>
      </c>
      <c r="P206" s="124" t="str">
        <f t="shared" si="57"/>
        <v/>
      </c>
      <c r="Q206" s="124" t="str">
        <f t="shared" si="58"/>
        <v/>
      </c>
      <c r="AA206" s="122">
        <f t="shared" si="59"/>
        <v>-1</v>
      </c>
      <c r="AB206" s="71">
        <f t="shared" si="60"/>
        <v>159</v>
      </c>
      <c r="AC206" s="127">
        <f t="shared" si="61"/>
        <v>-158</v>
      </c>
      <c r="AD206" s="127">
        <f t="shared" si="62"/>
        <v>-161</v>
      </c>
    </row>
    <row r="207" spans="1:30" x14ac:dyDescent="0.2">
      <c r="A207" s="126">
        <f t="shared" si="63"/>
        <v>-136</v>
      </c>
      <c r="B207" s="181">
        <f t="shared" si="43"/>
        <v>-3454.3999999999996</v>
      </c>
      <c r="C207" s="229" t="str">
        <f t="shared" si="44"/>
        <v/>
      </c>
      <c r="D207" s="126" t="str">
        <f t="shared" si="45"/>
        <v/>
      </c>
      <c r="E207" s="229" t="str">
        <f t="shared" si="46"/>
        <v/>
      </c>
      <c r="F207" s="126" t="str">
        <f t="shared" si="47"/>
        <v/>
      </c>
      <c r="G207" s="124" t="str">
        <f t="shared" si="48"/>
        <v/>
      </c>
      <c r="H207" s="125" t="str">
        <f t="shared" si="49"/>
        <v/>
      </c>
      <c r="I207" s="125" t="str">
        <f t="shared" si="50"/>
        <v/>
      </c>
      <c r="J207" s="125" t="str">
        <f t="shared" si="51"/>
        <v/>
      </c>
      <c r="K207" s="124" t="str">
        <f t="shared" si="52"/>
        <v/>
      </c>
      <c r="L207" s="124" t="str">
        <f t="shared" si="53"/>
        <v/>
      </c>
      <c r="M207" s="124" t="str">
        <f t="shared" si="54"/>
        <v/>
      </c>
      <c r="N207" s="124" t="str">
        <f t="shared" si="55"/>
        <v/>
      </c>
      <c r="O207" s="124" t="str">
        <f t="shared" si="56"/>
        <v/>
      </c>
      <c r="P207" s="124" t="str">
        <f t="shared" si="57"/>
        <v/>
      </c>
      <c r="Q207" s="124" t="str">
        <f t="shared" si="58"/>
        <v/>
      </c>
      <c r="AA207" s="122">
        <f t="shared" si="59"/>
        <v>-1</v>
      </c>
      <c r="AB207" s="71">
        <f t="shared" si="60"/>
        <v>160</v>
      </c>
      <c r="AC207" s="127">
        <f t="shared" si="61"/>
        <v>-159</v>
      </c>
      <c r="AD207" s="127">
        <f t="shared" si="62"/>
        <v>-162</v>
      </c>
    </row>
    <row r="208" spans="1:30" x14ac:dyDescent="0.2">
      <c r="A208" s="126">
        <f t="shared" si="63"/>
        <v>-137</v>
      </c>
      <c r="B208" s="181">
        <f t="shared" si="43"/>
        <v>-3479.7999999999997</v>
      </c>
      <c r="C208" s="229" t="str">
        <f t="shared" si="44"/>
        <v/>
      </c>
      <c r="D208" s="126" t="str">
        <f t="shared" si="45"/>
        <v/>
      </c>
      <c r="E208" s="229" t="str">
        <f t="shared" si="46"/>
        <v/>
      </c>
      <c r="F208" s="126" t="str">
        <f t="shared" si="47"/>
        <v/>
      </c>
      <c r="G208" s="124" t="str">
        <f t="shared" si="48"/>
        <v/>
      </c>
      <c r="H208" s="125" t="str">
        <f t="shared" si="49"/>
        <v/>
      </c>
      <c r="I208" s="125" t="str">
        <f t="shared" si="50"/>
        <v/>
      </c>
      <c r="J208" s="125" t="str">
        <f t="shared" si="51"/>
        <v/>
      </c>
      <c r="K208" s="124" t="str">
        <f t="shared" si="52"/>
        <v/>
      </c>
      <c r="L208" s="124" t="str">
        <f t="shared" si="53"/>
        <v/>
      </c>
      <c r="M208" s="124" t="str">
        <f t="shared" si="54"/>
        <v/>
      </c>
      <c r="N208" s="124" t="str">
        <f t="shared" si="55"/>
        <v/>
      </c>
      <c r="O208" s="124" t="str">
        <f t="shared" si="56"/>
        <v/>
      </c>
      <c r="P208" s="124" t="str">
        <f t="shared" si="57"/>
        <v/>
      </c>
      <c r="Q208" s="124" t="str">
        <f t="shared" si="58"/>
        <v/>
      </c>
      <c r="AA208" s="122">
        <f t="shared" si="59"/>
        <v>-1</v>
      </c>
      <c r="AB208" s="71">
        <f t="shared" si="60"/>
        <v>161</v>
      </c>
      <c r="AC208" s="127">
        <f t="shared" si="61"/>
        <v>-160</v>
      </c>
      <c r="AD208" s="127">
        <f t="shared" si="62"/>
        <v>-163</v>
      </c>
    </row>
    <row r="209" spans="1:30" x14ac:dyDescent="0.2">
      <c r="A209" s="126">
        <f t="shared" si="63"/>
        <v>-138</v>
      </c>
      <c r="B209" s="181">
        <f t="shared" si="43"/>
        <v>-3505.2</v>
      </c>
      <c r="C209" s="229" t="str">
        <f t="shared" si="44"/>
        <v/>
      </c>
      <c r="D209" s="126" t="str">
        <f t="shared" si="45"/>
        <v/>
      </c>
      <c r="E209" s="229" t="str">
        <f t="shared" si="46"/>
        <v/>
      </c>
      <c r="F209" s="126" t="str">
        <f t="shared" si="47"/>
        <v/>
      </c>
      <c r="G209" s="124" t="str">
        <f t="shared" si="48"/>
        <v/>
      </c>
      <c r="H209" s="125" t="str">
        <f t="shared" si="49"/>
        <v/>
      </c>
      <c r="I209" s="125" t="str">
        <f t="shared" si="50"/>
        <v/>
      </c>
      <c r="J209" s="125" t="str">
        <f t="shared" si="51"/>
        <v/>
      </c>
      <c r="K209" s="124" t="str">
        <f t="shared" si="52"/>
        <v/>
      </c>
      <c r="L209" s="124" t="str">
        <f t="shared" si="53"/>
        <v/>
      </c>
      <c r="M209" s="124" t="str">
        <f t="shared" si="54"/>
        <v/>
      </c>
      <c r="N209" s="124" t="str">
        <f t="shared" si="55"/>
        <v/>
      </c>
      <c r="O209" s="124" t="str">
        <f t="shared" si="56"/>
        <v/>
      </c>
      <c r="P209" s="124" t="str">
        <f t="shared" si="57"/>
        <v/>
      </c>
      <c r="Q209" s="124" t="str">
        <f t="shared" si="58"/>
        <v/>
      </c>
      <c r="AA209" s="122">
        <f t="shared" si="59"/>
        <v>-1</v>
      </c>
      <c r="AB209" s="71">
        <f t="shared" si="60"/>
        <v>162</v>
      </c>
      <c r="AC209" s="127">
        <f t="shared" si="61"/>
        <v>-161</v>
      </c>
      <c r="AD209" s="127">
        <f t="shared" si="62"/>
        <v>-164</v>
      </c>
    </row>
    <row r="210" spans="1:30" x14ac:dyDescent="0.2">
      <c r="A210" s="126">
        <f t="shared" si="63"/>
        <v>-139</v>
      </c>
      <c r="B210" s="181">
        <f t="shared" si="43"/>
        <v>-3530.6</v>
      </c>
      <c r="C210" s="229" t="str">
        <f t="shared" si="44"/>
        <v/>
      </c>
      <c r="D210" s="126" t="str">
        <f t="shared" si="45"/>
        <v/>
      </c>
      <c r="E210" s="229" t="str">
        <f t="shared" si="46"/>
        <v/>
      </c>
      <c r="F210" s="126" t="str">
        <f t="shared" si="47"/>
        <v/>
      </c>
      <c r="G210" s="124" t="str">
        <f t="shared" si="48"/>
        <v/>
      </c>
      <c r="H210" s="125" t="str">
        <f t="shared" si="49"/>
        <v/>
      </c>
      <c r="I210" s="125" t="str">
        <f t="shared" si="50"/>
        <v/>
      </c>
      <c r="J210" s="125" t="str">
        <f t="shared" si="51"/>
        <v/>
      </c>
      <c r="K210" s="124" t="str">
        <f t="shared" si="52"/>
        <v/>
      </c>
      <c r="L210" s="124" t="str">
        <f t="shared" si="53"/>
        <v/>
      </c>
      <c r="M210" s="124" t="str">
        <f t="shared" si="54"/>
        <v/>
      </c>
      <c r="N210" s="124" t="str">
        <f t="shared" si="55"/>
        <v/>
      </c>
      <c r="O210" s="124" t="str">
        <f t="shared" si="56"/>
        <v/>
      </c>
      <c r="P210" s="124" t="str">
        <f t="shared" si="57"/>
        <v/>
      </c>
      <c r="Q210" s="124" t="str">
        <f t="shared" si="58"/>
        <v/>
      </c>
      <c r="AA210" s="122">
        <f t="shared" si="59"/>
        <v>-1</v>
      </c>
      <c r="AB210" s="71">
        <f t="shared" si="60"/>
        <v>163</v>
      </c>
      <c r="AC210" s="127">
        <f t="shared" si="61"/>
        <v>-162</v>
      </c>
      <c r="AD210" s="127">
        <f t="shared" si="62"/>
        <v>-165</v>
      </c>
    </row>
    <row r="211" spans="1:30" x14ac:dyDescent="0.2">
      <c r="A211" s="126">
        <f t="shared" si="63"/>
        <v>-140</v>
      </c>
      <c r="B211" s="181">
        <f t="shared" si="43"/>
        <v>-3556</v>
      </c>
      <c r="C211" s="229" t="str">
        <f t="shared" si="44"/>
        <v/>
      </c>
      <c r="D211" s="126" t="str">
        <f t="shared" si="45"/>
        <v/>
      </c>
      <c r="E211" s="229" t="str">
        <f t="shared" si="46"/>
        <v/>
      </c>
      <c r="F211" s="126" t="str">
        <f t="shared" si="47"/>
        <v/>
      </c>
      <c r="G211" s="124" t="str">
        <f t="shared" si="48"/>
        <v/>
      </c>
      <c r="H211" s="125" t="str">
        <f t="shared" si="49"/>
        <v/>
      </c>
      <c r="I211" s="125" t="str">
        <f t="shared" si="50"/>
        <v/>
      </c>
      <c r="J211" s="125" t="str">
        <f t="shared" si="51"/>
        <v/>
      </c>
      <c r="K211" s="124" t="str">
        <f t="shared" si="52"/>
        <v/>
      </c>
      <c r="L211" s="124" t="str">
        <f t="shared" si="53"/>
        <v/>
      </c>
      <c r="M211" s="124" t="str">
        <f t="shared" si="54"/>
        <v/>
      </c>
      <c r="N211" s="124" t="str">
        <f t="shared" si="55"/>
        <v/>
      </c>
      <c r="O211" s="124" t="str">
        <f t="shared" si="56"/>
        <v/>
      </c>
      <c r="P211" s="124" t="str">
        <f t="shared" si="57"/>
        <v/>
      </c>
      <c r="Q211" s="124" t="str">
        <f t="shared" si="58"/>
        <v/>
      </c>
      <c r="AA211" s="122">
        <f t="shared" si="59"/>
        <v>-1</v>
      </c>
      <c r="AB211" s="71">
        <f t="shared" si="60"/>
        <v>164</v>
      </c>
      <c r="AC211" s="127">
        <f t="shared" si="61"/>
        <v>-163</v>
      </c>
      <c r="AD211" s="127">
        <f t="shared" si="62"/>
        <v>-166</v>
      </c>
    </row>
    <row r="212" spans="1:30" x14ac:dyDescent="0.2">
      <c r="A212" s="126">
        <f t="shared" si="63"/>
        <v>-141</v>
      </c>
      <c r="B212" s="181">
        <f t="shared" si="43"/>
        <v>-3581.3999999999996</v>
      </c>
      <c r="C212" s="229" t="str">
        <f t="shared" si="44"/>
        <v/>
      </c>
      <c r="D212" s="126" t="str">
        <f t="shared" si="45"/>
        <v/>
      </c>
      <c r="E212" s="229" t="str">
        <f t="shared" si="46"/>
        <v/>
      </c>
      <c r="F212" s="126" t="str">
        <f t="shared" si="47"/>
        <v/>
      </c>
      <c r="G212" s="124" t="str">
        <f t="shared" si="48"/>
        <v/>
      </c>
      <c r="H212" s="125" t="str">
        <f t="shared" si="49"/>
        <v/>
      </c>
      <c r="I212" s="125" t="str">
        <f t="shared" si="50"/>
        <v/>
      </c>
      <c r="J212" s="125" t="str">
        <f t="shared" si="51"/>
        <v/>
      </c>
      <c r="K212" s="124" t="str">
        <f t="shared" si="52"/>
        <v/>
      </c>
      <c r="L212" s="124" t="str">
        <f t="shared" si="53"/>
        <v/>
      </c>
      <c r="M212" s="124" t="str">
        <f t="shared" si="54"/>
        <v/>
      </c>
      <c r="N212" s="124" t="str">
        <f t="shared" si="55"/>
        <v/>
      </c>
      <c r="O212" s="124" t="str">
        <f t="shared" si="56"/>
        <v/>
      </c>
      <c r="P212" s="124" t="str">
        <f t="shared" si="57"/>
        <v/>
      </c>
      <c r="Q212" s="124" t="str">
        <f t="shared" si="58"/>
        <v/>
      </c>
      <c r="AA212" s="122">
        <f t="shared" si="59"/>
        <v>-1</v>
      </c>
      <c r="AB212" s="71">
        <f t="shared" si="60"/>
        <v>165</v>
      </c>
      <c r="AC212" s="127">
        <f t="shared" si="61"/>
        <v>-164</v>
      </c>
      <c r="AD212" s="127">
        <f t="shared" si="62"/>
        <v>-167</v>
      </c>
    </row>
    <row r="213" spans="1:30" x14ac:dyDescent="0.2">
      <c r="A213" s="126">
        <f t="shared" si="63"/>
        <v>-142</v>
      </c>
      <c r="B213" s="181">
        <f t="shared" si="43"/>
        <v>-3606.7999999999997</v>
      </c>
      <c r="C213" s="229" t="str">
        <f t="shared" si="44"/>
        <v/>
      </c>
      <c r="D213" s="126" t="str">
        <f t="shared" si="45"/>
        <v/>
      </c>
      <c r="E213" s="229" t="str">
        <f t="shared" si="46"/>
        <v/>
      </c>
      <c r="F213" s="126" t="str">
        <f t="shared" si="47"/>
        <v/>
      </c>
      <c r="G213" s="124" t="str">
        <f t="shared" si="48"/>
        <v/>
      </c>
      <c r="H213" s="125" t="str">
        <f t="shared" si="49"/>
        <v/>
      </c>
      <c r="I213" s="125" t="str">
        <f t="shared" si="50"/>
        <v/>
      </c>
      <c r="J213" s="125" t="str">
        <f t="shared" si="51"/>
        <v/>
      </c>
      <c r="K213" s="124" t="str">
        <f t="shared" si="52"/>
        <v/>
      </c>
      <c r="L213" s="124" t="str">
        <f t="shared" si="53"/>
        <v/>
      </c>
      <c r="M213" s="124" t="str">
        <f t="shared" si="54"/>
        <v/>
      </c>
      <c r="N213" s="124" t="str">
        <f t="shared" si="55"/>
        <v/>
      </c>
      <c r="O213" s="124" t="str">
        <f t="shared" si="56"/>
        <v/>
      </c>
      <c r="P213" s="124" t="str">
        <f t="shared" si="57"/>
        <v/>
      </c>
      <c r="Q213" s="124" t="str">
        <f t="shared" si="58"/>
        <v/>
      </c>
      <c r="AA213" s="122">
        <f t="shared" si="59"/>
        <v>-1</v>
      </c>
      <c r="AB213" s="71">
        <f t="shared" si="60"/>
        <v>166</v>
      </c>
      <c r="AC213" s="127">
        <f t="shared" si="61"/>
        <v>-165</v>
      </c>
      <c r="AD213" s="127">
        <f t="shared" si="62"/>
        <v>-168</v>
      </c>
    </row>
    <row r="214" spans="1:30" x14ac:dyDescent="0.2">
      <c r="A214" s="126">
        <f t="shared" si="63"/>
        <v>-143</v>
      </c>
      <c r="B214" s="181">
        <f t="shared" si="43"/>
        <v>-3632.2</v>
      </c>
      <c r="C214" s="229" t="str">
        <f t="shared" si="44"/>
        <v/>
      </c>
      <c r="D214" s="126" t="str">
        <f t="shared" si="45"/>
        <v/>
      </c>
      <c r="E214" s="229" t="str">
        <f t="shared" si="46"/>
        <v/>
      </c>
      <c r="F214" s="126" t="str">
        <f t="shared" si="47"/>
        <v/>
      </c>
      <c r="G214" s="124" t="str">
        <f t="shared" si="48"/>
        <v/>
      </c>
      <c r="H214" s="125" t="str">
        <f t="shared" si="49"/>
        <v/>
      </c>
      <c r="I214" s="125" t="str">
        <f t="shared" si="50"/>
        <v/>
      </c>
      <c r="J214" s="125" t="str">
        <f t="shared" si="51"/>
        <v/>
      </c>
      <c r="K214" s="124" t="str">
        <f t="shared" si="52"/>
        <v/>
      </c>
      <c r="L214" s="124" t="str">
        <f t="shared" si="53"/>
        <v/>
      </c>
      <c r="M214" s="124" t="str">
        <f t="shared" si="54"/>
        <v/>
      </c>
      <c r="N214" s="124" t="str">
        <f t="shared" si="55"/>
        <v/>
      </c>
      <c r="O214" s="124" t="str">
        <f t="shared" si="56"/>
        <v/>
      </c>
      <c r="P214" s="124" t="str">
        <f t="shared" si="57"/>
        <v/>
      </c>
      <c r="Q214" s="124" t="str">
        <f t="shared" si="58"/>
        <v/>
      </c>
      <c r="AA214" s="122">
        <f t="shared" si="59"/>
        <v>-1</v>
      </c>
      <c r="AB214" s="71">
        <f t="shared" si="60"/>
        <v>167</v>
      </c>
      <c r="AC214" s="127">
        <f t="shared" si="61"/>
        <v>-166</v>
      </c>
      <c r="AD214" s="127">
        <f t="shared" si="62"/>
        <v>-169</v>
      </c>
    </row>
    <row r="215" spans="1:30" x14ac:dyDescent="0.2">
      <c r="A215" s="126">
        <f t="shared" si="63"/>
        <v>-144</v>
      </c>
      <c r="B215" s="181">
        <f t="shared" si="43"/>
        <v>-3657.6</v>
      </c>
      <c r="C215" s="229" t="str">
        <f t="shared" si="44"/>
        <v/>
      </c>
      <c r="D215" s="126" t="str">
        <f t="shared" si="45"/>
        <v/>
      </c>
      <c r="E215" s="229" t="str">
        <f t="shared" si="46"/>
        <v/>
      </c>
      <c r="F215" s="126" t="str">
        <f t="shared" si="47"/>
        <v/>
      </c>
      <c r="G215" s="124" t="str">
        <f t="shared" si="48"/>
        <v/>
      </c>
      <c r="H215" s="125" t="str">
        <f t="shared" si="49"/>
        <v/>
      </c>
      <c r="I215" s="125" t="str">
        <f t="shared" si="50"/>
        <v/>
      </c>
      <c r="J215" s="125" t="str">
        <f t="shared" si="51"/>
        <v/>
      </c>
      <c r="K215" s="124" t="str">
        <f t="shared" si="52"/>
        <v/>
      </c>
      <c r="L215" s="124" t="str">
        <f t="shared" si="53"/>
        <v/>
      </c>
      <c r="M215" s="124" t="str">
        <f t="shared" si="54"/>
        <v/>
      </c>
      <c r="N215" s="124" t="str">
        <f t="shared" si="55"/>
        <v/>
      </c>
      <c r="O215" s="124" t="str">
        <f t="shared" si="56"/>
        <v/>
      </c>
      <c r="P215" s="124" t="str">
        <f t="shared" si="57"/>
        <v/>
      </c>
      <c r="Q215" s="124" t="str">
        <f t="shared" si="58"/>
        <v/>
      </c>
      <c r="AA215" s="122">
        <f t="shared" si="59"/>
        <v>-1</v>
      </c>
      <c r="AB215" s="71">
        <f t="shared" si="60"/>
        <v>168</v>
      </c>
      <c r="AC215" s="127">
        <f t="shared" si="61"/>
        <v>-167</v>
      </c>
      <c r="AD215" s="127">
        <f t="shared" si="62"/>
        <v>-170</v>
      </c>
    </row>
    <row r="216" spans="1:30" x14ac:dyDescent="0.2">
      <c r="A216" s="126">
        <f t="shared" si="63"/>
        <v>-145</v>
      </c>
      <c r="B216" s="181">
        <f t="shared" si="43"/>
        <v>-3683</v>
      </c>
      <c r="C216" s="229" t="str">
        <f t="shared" si="44"/>
        <v/>
      </c>
      <c r="D216" s="126" t="str">
        <f t="shared" si="45"/>
        <v/>
      </c>
      <c r="E216" s="229" t="str">
        <f t="shared" si="46"/>
        <v/>
      </c>
      <c r="F216" s="126" t="str">
        <f t="shared" si="47"/>
        <v/>
      </c>
      <c r="G216" s="124" t="str">
        <f t="shared" si="48"/>
        <v/>
      </c>
      <c r="H216" s="125" t="str">
        <f t="shared" si="49"/>
        <v/>
      </c>
      <c r="I216" s="125" t="str">
        <f t="shared" si="50"/>
        <v/>
      </c>
      <c r="J216" s="125" t="str">
        <f t="shared" si="51"/>
        <v/>
      </c>
      <c r="K216" s="124" t="str">
        <f t="shared" si="52"/>
        <v/>
      </c>
      <c r="L216" s="124" t="str">
        <f t="shared" si="53"/>
        <v/>
      </c>
      <c r="M216" s="124" t="str">
        <f t="shared" si="54"/>
        <v/>
      </c>
      <c r="N216" s="124" t="str">
        <f t="shared" si="55"/>
        <v/>
      </c>
      <c r="O216" s="124" t="str">
        <f t="shared" si="56"/>
        <v/>
      </c>
      <c r="P216" s="124" t="str">
        <f t="shared" si="57"/>
        <v/>
      </c>
      <c r="Q216" s="124" t="str">
        <f t="shared" si="58"/>
        <v/>
      </c>
      <c r="AA216" s="122">
        <f t="shared" si="59"/>
        <v>-1</v>
      </c>
      <c r="AB216" s="71">
        <f t="shared" si="60"/>
        <v>169</v>
      </c>
      <c r="AC216" s="127">
        <f t="shared" si="61"/>
        <v>-168</v>
      </c>
      <c r="AD216" s="127">
        <f t="shared" si="62"/>
        <v>-171</v>
      </c>
    </row>
    <row r="217" spans="1:30" x14ac:dyDescent="0.2">
      <c r="A217" s="126">
        <f t="shared" si="63"/>
        <v>-146</v>
      </c>
      <c r="B217" s="181">
        <f t="shared" si="43"/>
        <v>-3708.3999999999996</v>
      </c>
      <c r="C217" s="229" t="str">
        <f t="shared" si="44"/>
        <v/>
      </c>
      <c r="D217" s="126" t="str">
        <f t="shared" si="45"/>
        <v/>
      </c>
      <c r="E217" s="229" t="str">
        <f t="shared" si="46"/>
        <v/>
      </c>
      <c r="F217" s="126" t="str">
        <f t="shared" si="47"/>
        <v/>
      </c>
      <c r="G217" s="124" t="str">
        <f t="shared" si="48"/>
        <v/>
      </c>
      <c r="H217" s="125" t="str">
        <f t="shared" si="49"/>
        <v/>
      </c>
      <c r="I217" s="125" t="str">
        <f t="shared" si="50"/>
        <v/>
      </c>
      <c r="J217" s="125" t="str">
        <f t="shared" si="51"/>
        <v/>
      </c>
      <c r="K217" s="124" t="str">
        <f t="shared" si="52"/>
        <v/>
      </c>
      <c r="L217" s="124" t="str">
        <f t="shared" si="53"/>
        <v/>
      </c>
      <c r="M217" s="124" t="str">
        <f t="shared" si="54"/>
        <v/>
      </c>
      <c r="N217" s="124" t="str">
        <f t="shared" si="55"/>
        <v/>
      </c>
      <c r="O217" s="124" t="str">
        <f t="shared" si="56"/>
        <v/>
      </c>
      <c r="P217" s="124" t="str">
        <f t="shared" si="57"/>
        <v/>
      </c>
      <c r="Q217" s="124" t="str">
        <f t="shared" si="58"/>
        <v/>
      </c>
      <c r="AA217" s="122">
        <f t="shared" si="59"/>
        <v>-1</v>
      </c>
      <c r="AB217" s="71">
        <f t="shared" si="60"/>
        <v>170</v>
      </c>
      <c r="AC217" s="127">
        <f t="shared" si="61"/>
        <v>-169</v>
      </c>
      <c r="AD217" s="127">
        <f t="shared" si="62"/>
        <v>-172</v>
      </c>
    </row>
    <row r="218" spans="1:30" x14ac:dyDescent="0.2">
      <c r="A218" s="126">
        <f t="shared" si="63"/>
        <v>-147</v>
      </c>
      <c r="B218" s="181">
        <f t="shared" si="43"/>
        <v>-3733.7999999999997</v>
      </c>
      <c r="C218" s="229" t="str">
        <f t="shared" si="44"/>
        <v/>
      </c>
      <c r="D218" s="126" t="str">
        <f t="shared" si="45"/>
        <v/>
      </c>
      <c r="E218" s="229" t="str">
        <f t="shared" si="46"/>
        <v/>
      </c>
      <c r="F218" s="126" t="str">
        <f t="shared" si="47"/>
        <v/>
      </c>
      <c r="G218" s="124" t="str">
        <f t="shared" si="48"/>
        <v/>
      </c>
      <c r="H218" s="125" t="str">
        <f t="shared" si="49"/>
        <v/>
      </c>
      <c r="I218" s="125" t="str">
        <f t="shared" si="50"/>
        <v/>
      </c>
      <c r="J218" s="125" t="str">
        <f t="shared" si="51"/>
        <v/>
      </c>
      <c r="K218" s="124" t="str">
        <f t="shared" si="52"/>
        <v/>
      </c>
      <c r="L218" s="124" t="str">
        <f t="shared" si="53"/>
        <v/>
      </c>
      <c r="M218" s="124" t="str">
        <f t="shared" si="54"/>
        <v/>
      </c>
      <c r="N218" s="124" t="str">
        <f t="shared" si="55"/>
        <v/>
      </c>
      <c r="O218" s="124" t="str">
        <f t="shared" si="56"/>
        <v/>
      </c>
      <c r="P218" s="124" t="str">
        <f t="shared" si="57"/>
        <v/>
      </c>
      <c r="Q218" s="124" t="str">
        <f t="shared" si="58"/>
        <v/>
      </c>
      <c r="AA218" s="122">
        <f t="shared" si="59"/>
        <v>-1</v>
      </c>
      <c r="AB218" s="71">
        <f t="shared" si="60"/>
        <v>171</v>
      </c>
      <c r="AC218" s="127">
        <f t="shared" si="61"/>
        <v>-170</v>
      </c>
      <c r="AD218" s="127">
        <f t="shared" si="62"/>
        <v>-173</v>
      </c>
    </row>
    <row r="219" spans="1:30" x14ac:dyDescent="0.2">
      <c r="A219" s="126">
        <f t="shared" si="63"/>
        <v>-148</v>
      </c>
      <c r="B219" s="181">
        <f t="shared" si="43"/>
        <v>-3759.2</v>
      </c>
      <c r="C219" s="229" t="str">
        <f t="shared" si="44"/>
        <v/>
      </c>
      <c r="D219" s="126" t="str">
        <f t="shared" si="45"/>
        <v/>
      </c>
      <c r="E219" s="229" t="str">
        <f t="shared" si="46"/>
        <v/>
      </c>
      <c r="F219" s="126" t="str">
        <f t="shared" si="47"/>
        <v/>
      </c>
      <c r="G219" s="124" t="str">
        <f t="shared" si="48"/>
        <v/>
      </c>
      <c r="H219" s="125" t="str">
        <f t="shared" si="49"/>
        <v/>
      </c>
      <c r="I219" s="125" t="str">
        <f t="shared" si="50"/>
        <v/>
      </c>
      <c r="J219" s="125" t="str">
        <f t="shared" si="51"/>
        <v/>
      </c>
      <c r="K219" s="124" t="str">
        <f t="shared" si="52"/>
        <v/>
      </c>
      <c r="L219" s="124" t="str">
        <f t="shared" si="53"/>
        <v/>
      </c>
      <c r="M219" s="124" t="str">
        <f t="shared" si="54"/>
        <v/>
      </c>
      <c r="N219" s="124" t="str">
        <f t="shared" si="55"/>
        <v/>
      </c>
      <c r="O219" s="124" t="str">
        <f t="shared" si="56"/>
        <v/>
      </c>
      <c r="P219" s="124" t="str">
        <f t="shared" si="57"/>
        <v/>
      </c>
      <c r="Q219" s="124" t="str">
        <f t="shared" si="58"/>
        <v/>
      </c>
      <c r="AA219" s="122">
        <f t="shared" si="59"/>
        <v>-1</v>
      </c>
      <c r="AB219" s="71">
        <f t="shared" si="60"/>
        <v>172</v>
      </c>
      <c r="AC219" s="127">
        <f t="shared" si="61"/>
        <v>-171</v>
      </c>
      <c r="AD219" s="127">
        <f t="shared" si="62"/>
        <v>-174</v>
      </c>
    </row>
    <row r="220" spans="1:30" x14ac:dyDescent="0.2">
      <c r="A220" s="126">
        <f t="shared" si="63"/>
        <v>-149</v>
      </c>
      <c r="B220" s="181">
        <f t="shared" si="43"/>
        <v>-3784.6</v>
      </c>
      <c r="C220" s="229" t="str">
        <f t="shared" si="44"/>
        <v/>
      </c>
      <c r="D220" s="126" t="str">
        <f t="shared" si="45"/>
        <v/>
      </c>
      <c r="E220" s="229" t="str">
        <f t="shared" si="46"/>
        <v/>
      </c>
      <c r="F220" s="126" t="str">
        <f t="shared" si="47"/>
        <v/>
      </c>
      <c r="G220" s="124" t="str">
        <f t="shared" si="48"/>
        <v/>
      </c>
      <c r="H220" s="125" t="str">
        <f t="shared" si="49"/>
        <v/>
      </c>
      <c r="I220" s="125" t="str">
        <f t="shared" si="50"/>
        <v/>
      </c>
      <c r="J220" s="125" t="str">
        <f t="shared" si="51"/>
        <v/>
      </c>
      <c r="K220" s="124" t="str">
        <f t="shared" si="52"/>
        <v/>
      </c>
      <c r="L220" s="124" t="str">
        <f t="shared" si="53"/>
        <v/>
      </c>
      <c r="M220" s="124" t="str">
        <f t="shared" si="54"/>
        <v/>
      </c>
      <c r="N220" s="124" t="str">
        <f t="shared" si="55"/>
        <v/>
      </c>
      <c r="O220" s="124" t="str">
        <f t="shared" si="56"/>
        <v/>
      </c>
      <c r="P220" s="124" t="str">
        <f t="shared" si="57"/>
        <v/>
      </c>
      <c r="Q220" s="124" t="str">
        <f t="shared" si="58"/>
        <v/>
      </c>
      <c r="AA220" s="122">
        <f t="shared" si="59"/>
        <v>-1</v>
      </c>
      <c r="AB220" s="71">
        <f t="shared" si="60"/>
        <v>173</v>
      </c>
      <c r="AC220" s="127">
        <f t="shared" si="61"/>
        <v>-172</v>
      </c>
      <c r="AD220" s="127">
        <f t="shared" si="62"/>
        <v>-175</v>
      </c>
    </row>
    <row r="221" spans="1:30" x14ac:dyDescent="0.2">
      <c r="A221" s="126">
        <f t="shared" si="63"/>
        <v>-150</v>
      </c>
      <c r="B221" s="181">
        <f t="shared" ref="B221:B284" si="64">A221*25.4</f>
        <v>-3810</v>
      </c>
      <c r="C221" s="229" t="str">
        <f t="shared" ref="C221:C284" si="65">IF(A221&lt;0,"",D221*0.0283168)</f>
        <v/>
      </c>
      <c r="D221" s="126" t="str">
        <f t="shared" ref="D221:D284" si="66">IF(A221&lt;0,"",IF(AA228&gt;=1,LOOKUP(AA228,AG$35:AG$61,AF$35:AF$61),0))</f>
        <v/>
      </c>
      <c r="E221" s="229" t="str">
        <f t="shared" ref="E221:E284" si="67">IF(A221&lt;0,"",F221*0.0283168)</f>
        <v/>
      </c>
      <c r="F221" s="126" t="str">
        <f t="shared" ref="F221:F284" si="68">IF(A221&lt;0,"",IF(AA228&gt;=10,LOOKUP(AA228,AG$50:AG$61,AH$50:AH$61),0))</f>
        <v/>
      </c>
      <c r="G221" s="124" t="str">
        <f t="shared" ref="G221:G284" si="69">IF(A221&lt;0,"",H221*0.0283168)</f>
        <v/>
      </c>
      <c r="H221" s="125" t="str">
        <f t="shared" ref="H221:H284" si="70">IF(A221&lt;0,"",D221*$W$48)</f>
        <v/>
      </c>
      <c r="I221" s="125" t="str">
        <f t="shared" ref="I221:I284" si="71">IF(A221&lt;0,"",J221*0.0283168)</f>
        <v/>
      </c>
      <c r="J221" s="125" t="str">
        <f t="shared" ref="J221:J284" si="72">IF(A221&lt;0,"",F221*$W$49)</f>
        <v/>
      </c>
      <c r="K221" s="124" t="str">
        <f t="shared" ref="K221:K284" si="73">IF(A221&lt;0,"",L221*0.0283168)</f>
        <v/>
      </c>
      <c r="L221" s="124" t="str">
        <f t="shared" ref="L221:L284" si="74">IF(A221=0,0,IF(A221=0,0,IF(A221&lt;0,"",IF(D221=0.0001,((W$37*0.5/12)-H221)*X$56,((W$37*1/12)-H221)*X$56))))</f>
        <v/>
      </c>
      <c r="M221" s="124" t="str">
        <f t="shared" ref="M221:M284" si="75">IF(A221&lt;0,"",N221*0.0283168)</f>
        <v/>
      </c>
      <c r="N221" s="124" t="str">
        <f t="shared" ref="N221:N284" si="76">IF(A221&lt;0,"",H221+L221+J221)</f>
        <v/>
      </c>
      <c r="O221" s="124" t="str">
        <f t="shared" ref="O221:O284" si="77">IF(A221=0,0,IF(A221=0,0,IF(A221&lt;0,"",P221*0.0283168)))</f>
        <v/>
      </c>
      <c r="P221" s="124" t="str">
        <f t="shared" ref="P221:P284" si="78">IF(A221=0,0,IF(A221=0,0,IF(A221&lt;0,"",IF(A221=1,L221,N221+P222))))</f>
        <v/>
      </c>
      <c r="Q221" s="124" t="str">
        <f t="shared" ref="Q221:Q284" si="79">IF(A221&lt;0,"",I$23+B221/1000)</f>
        <v/>
      </c>
      <c r="AA221" s="122">
        <f t="shared" si="59"/>
        <v>-1</v>
      </c>
      <c r="AB221" s="71">
        <f t="shared" si="60"/>
        <v>174</v>
      </c>
      <c r="AC221" s="127">
        <f t="shared" si="61"/>
        <v>-173</v>
      </c>
      <c r="AD221" s="127">
        <f t="shared" si="62"/>
        <v>-176</v>
      </c>
    </row>
    <row r="222" spans="1:30" x14ac:dyDescent="0.2">
      <c r="A222" s="126">
        <f t="shared" si="63"/>
        <v>-151</v>
      </c>
      <c r="B222" s="181">
        <f t="shared" si="64"/>
        <v>-3835.3999999999996</v>
      </c>
      <c r="C222" s="229" t="str">
        <f t="shared" si="65"/>
        <v/>
      </c>
      <c r="D222" s="126" t="str">
        <f t="shared" si="66"/>
        <v/>
      </c>
      <c r="E222" s="229" t="str">
        <f t="shared" si="67"/>
        <v/>
      </c>
      <c r="F222" s="126" t="str">
        <f t="shared" si="68"/>
        <v/>
      </c>
      <c r="G222" s="124" t="str">
        <f t="shared" si="69"/>
        <v/>
      </c>
      <c r="H222" s="125" t="str">
        <f t="shared" si="70"/>
        <v/>
      </c>
      <c r="I222" s="125" t="str">
        <f t="shared" si="71"/>
        <v/>
      </c>
      <c r="J222" s="125" t="str">
        <f t="shared" si="72"/>
        <v/>
      </c>
      <c r="K222" s="124" t="str">
        <f t="shared" si="73"/>
        <v/>
      </c>
      <c r="L222" s="124" t="str">
        <f t="shared" si="74"/>
        <v/>
      </c>
      <c r="M222" s="124" t="str">
        <f t="shared" si="75"/>
        <v/>
      </c>
      <c r="N222" s="124" t="str">
        <f t="shared" si="76"/>
        <v/>
      </c>
      <c r="O222" s="124" t="str">
        <f t="shared" si="77"/>
        <v/>
      </c>
      <c r="P222" s="124" t="str">
        <f t="shared" si="78"/>
        <v/>
      </c>
      <c r="Q222" s="124" t="str">
        <f t="shared" si="79"/>
        <v/>
      </c>
      <c r="AA222" s="122">
        <f t="shared" si="59"/>
        <v>-1</v>
      </c>
      <c r="AB222" s="71">
        <f t="shared" si="60"/>
        <v>175</v>
      </c>
      <c r="AC222" s="127">
        <f t="shared" si="61"/>
        <v>-174</v>
      </c>
      <c r="AD222" s="127">
        <f t="shared" si="62"/>
        <v>-177</v>
      </c>
    </row>
    <row r="223" spans="1:30" x14ac:dyDescent="0.2">
      <c r="A223" s="126">
        <f t="shared" si="63"/>
        <v>-152</v>
      </c>
      <c r="B223" s="181">
        <f t="shared" si="64"/>
        <v>-3860.7999999999997</v>
      </c>
      <c r="C223" s="229" t="str">
        <f t="shared" si="65"/>
        <v/>
      </c>
      <c r="D223" s="126" t="str">
        <f t="shared" si="66"/>
        <v/>
      </c>
      <c r="E223" s="229" t="str">
        <f t="shared" si="67"/>
        <v/>
      </c>
      <c r="F223" s="126" t="str">
        <f t="shared" si="68"/>
        <v/>
      </c>
      <c r="G223" s="124" t="str">
        <f t="shared" si="69"/>
        <v/>
      </c>
      <c r="H223" s="125" t="str">
        <f t="shared" si="70"/>
        <v/>
      </c>
      <c r="I223" s="125" t="str">
        <f t="shared" si="71"/>
        <v/>
      </c>
      <c r="J223" s="125" t="str">
        <f t="shared" si="72"/>
        <v/>
      </c>
      <c r="K223" s="124" t="str">
        <f t="shared" si="73"/>
        <v/>
      </c>
      <c r="L223" s="124" t="str">
        <f t="shared" si="74"/>
        <v/>
      </c>
      <c r="M223" s="124" t="str">
        <f t="shared" si="75"/>
        <v/>
      </c>
      <c r="N223" s="124" t="str">
        <f t="shared" si="76"/>
        <v/>
      </c>
      <c r="O223" s="124" t="str">
        <f t="shared" si="77"/>
        <v/>
      </c>
      <c r="P223" s="124" t="str">
        <f t="shared" si="78"/>
        <v/>
      </c>
      <c r="Q223" s="124" t="str">
        <f t="shared" si="79"/>
        <v/>
      </c>
      <c r="AA223" s="122">
        <f t="shared" si="59"/>
        <v>-1</v>
      </c>
      <c r="AB223" s="71">
        <f t="shared" si="60"/>
        <v>176</v>
      </c>
      <c r="AC223" s="127">
        <f t="shared" si="61"/>
        <v>-175</v>
      </c>
      <c r="AD223" s="127">
        <f t="shared" si="62"/>
        <v>-178</v>
      </c>
    </row>
    <row r="224" spans="1:30" x14ac:dyDescent="0.2">
      <c r="A224" s="126">
        <f t="shared" si="63"/>
        <v>-153</v>
      </c>
      <c r="B224" s="181">
        <f t="shared" si="64"/>
        <v>-3886.2</v>
      </c>
      <c r="C224" s="229" t="str">
        <f t="shared" si="65"/>
        <v/>
      </c>
      <c r="D224" s="126" t="str">
        <f t="shared" si="66"/>
        <v/>
      </c>
      <c r="E224" s="229" t="str">
        <f t="shared" si="67"/>
        <v/>
      </c>
      <c r="F224" s="126" t="str">
        <f t="shared" si="68"/>
        <v/>
      </c>
      <c r="G224" s="124" t="str">
        <f t="shared" si="69"/>
        <v/>
      </c>
      <c r="H224" s="125" t="str">
        <f t="shared" si="70"/>
        <v/>
      </c>
      <c r="I224" s="125" t="str">
        <f t="shared" si="71"/>
        <v/>
      </c>
      <c r="J224" s="125" t="str">
        <f t="shared" si="72"/>
        <v/>
      </c>
      <c r="K224" s="124" t="str">
        <f t="shared" si="73"/>
        <v/>
      </c>
      <c r="L224" s="124" t="str">
        <f t="shared" si="74"/>
        <v/>
      </c>
      <c r="M224" s="124" t="str">
        <f t="shared" si="75"/>
        <v/>
      </c>
      <c r="N224" s="124" t="str">
        <f t="shared" si="76"/>
        <v/>
      </c>
      <c r="O224" s="124" t="str">
        <f t="shared" si="77"/>
        <v/>
      </c>
      <c r="P224" s="124" t="str">
        <f t="shared" si="78"/>
        <v/>
      </c>
      <c r="Q224" s="124" t="str">
        <f t="shared" si="79"/>
        <v/>
      </c>
      <c r="AA224" s="122">
        <f t="shared" si="59"/>
        <v>-1</v>
      </c>
      <c r="AB224" s="71">
        <f t="shared" si="60"/>
        <v>177</v>
      </c>
      <c r="AC224" s="127">
        <f t="shared" si="61"/>
        <v>-176</v>
      </c>
      <c r="AD224" s="127">
        <f t="shared" si="62"/>
        <v>-179</v>
      </c>
    </row>
    <row r="225" spans="1:30" x14ac:dyDescent="0.2">
      <c r="A225" s="126">
        <f t="shared" si="63"/>
        <v>-154</v>
      </c>
      <c r="B225" s="181">
        <f t="shared" si="64"/>
        <v>-3911.6</v>
      </c>
      <c r="C225" s="229" t="str">
        <f t="shared" si="65"/>
        <v/>
      </c>
      <c r="D225" s="126" t="str">
        <f t="shared" si="66"/>
        <v/>
      </c>
      <c r="E225" s="229" t="str">
        <f t="shared" si="67"/>
        <v/>
      </c>
      <c r="F225" s="126" t="str">
        <f t="shared" si="68"/>
        <v/>
      </c>
      <c r="G225" s="124" t="str">
        <f t="shared" si="69"/>
        <v/>
      </c>
      <c r="H225" s="125" t="str">
        <f t="shared" si="70"/>
        <v/>
      </c>
      <c r="I225" s="125" t="str">
        <f t="shared" si="71"/>
        <v/>
      </c>
      <c r="J225" s="125" t="str">
        <f t="shared" si="72"/>
        <v/>
      </c>
      <c r="K225" s="124" t="str">
        <f t="shared" si="73"/>
        <v/>
      </c>
      <c r="L225" s="124" t="str">
        <f t="shared" si="74"/>
        <v/>
      </c>
      <c r="M225" s="124" t="str">
        <f t="shared" si="75"/>
        <v/>
      </c>
      <c r="N225" s="124" t="str">
        <f t="shared" si="76"/>
        <v/>
      </c>
      <c r="O225" s="124" t="str">
        <f t="shared" si="77"/>
        <v/>
      </c>
      <c r="P225" s="124" t="str">
        <f t="shared" si="78"/>
        <v/>
      </c>
      <c r="Q225" s="124" t="str">
        <f t="shared" si="79"/>
        <v/>
      </c>
      <c r="AA225" s="122">
        <f t="shared" si="59"/>
        <v>-1</v>
      </c>
      <c r="AB225" s="71">
        <f t="shared" si="60"/>
        <v>178</v>
      </c>
      <c r="AC225" s="127">
        <f t="shared" si="61"/>
        <v>-177</v>
      </c>
      <c r="AD225" s="127">
        <f t="shared" si="62"/>
        <v>-180</v>
      </c>
    </row>
    <row r="226" spans="1:30" x14ac:dyDescent="0.2">
      <c r="A226" s="126">
        <f t="shared" si="63"/>
        <v>-155</v>
      </c>
      <c r="B226" s="181">
        <f t="shared" si="64"/>
        <v>-3937</v>
      </c>
      <c r="C226" s="229" t="str">
        <f t="shared" si="65"/>
        <v/>
      </c>
      <c r="D226" s="126" t="str">
        <f t="shared" si="66"/>
        <v/>
      </c>
      <c r="E226" s="229" t="str">
        <f t="shared" si="67"/>
        <v/>
      </c>
      <c r="F226" s="126" t="str">
        <f t="shared" si="68"/>
        <v/>
      </c>
      <c r="G226" s="124" t="str">
        <f t="shared" si="69"/>
        <v/>
      </c>
      <c r="H226" s="125" t="str">
        <f t="shared" si="70"/>
        <v/>
      </c>
      <c r="I226" s="125" t="str">
        <f t="shared" si="71"/>
        <v/>
      </c>
      <c r="J226" s="125" t="str">
        <f t="shared" si="72"/>
        <v/>
      </c>
      <c r="K226" s="124" t="str">
        <f t="shared" si="73"/>
        <v/>
      </c>
      <c r="L226" s="124" t="str">
        <f t="shared" si="74"/>
        <v/>
      </c>
      <c r="M226" s="124" t="str">
        <f t="shared" si="75"/>
        <v/>
      </c>
      <c r="N226" s="124" t="str">
        <f t="shared" si="76"/>
        <v/>
      </c>
      <c r="O226" s="124" t="str">
        <f t="shared" si="77"/>
        <v/>
      </c>
      <c r="P226" s="124" t="str">
        <f t="shared" si="78"/>
        <v/>
      </c>
      <c r="Q226" s="124" t="str">
        <f t="shared" si="79"/>
        <v/>
      </c>
      <c r="AA226" s="122">
        <f t="shared" si="59"/>
        <v>-1</v>
      </c>
      <c r="AB226" s="71">
        <f t="shared" si="60"/>
        <v>179</v>
      </c>
      <c r="AC226" s="127">
        <f t="shared" si="61"/>
        <v>-178</v>
      </c>
      <c r="AD226" s="127">
        <f t="shared" si="62"/>
        <v>-181</v>
      </c>
    </row>
    <row r="227" spans="1:30" x14ac:dyDescent="0.2">
      <c r="A227" s="126">
        <f t="shared" si="63"/>
        <v>-156</v>
      </c>
      <c r="B227" s="181">
        <f t="shared" si="64"/>
        <v>-3962.3999999999996</v>
      </c>
      <c r="C227" s="229" t="str">
        <f t="shared" si="65"/>
        <v/>
      </c>
      <c r="D227" s="126" t="str">
        <f t="shared" si="66"/>
        <v/>
      </c>
      <c r="E227" s="229" t="str">
        <f t="shared" si="67"/>
        <v/>
      </c>
      <c r="F227" s="126" t="str">
        <f t="shared" si="68"/>
        <v/>
      </c>
      <c r="G227" s="124" t="str">
        <f t="shared" si="69"/>
        <v/>
      </c>
      <c r="H227" s="125" t="str">
        <f t="shared" si="70"/>
        <v/>
      </c>
      <c r="I227" s="125" t="str">
        <f t="shared" si="71"/>
        <v/>
      </c>
      <c r="J227" s="125" t="str">
        <f t="shared" si="72"/>
        <v/>
      </c>
      <c r="K227" s="124" t="str">
        <f t="shared" si="73"/>
        <v/>
      </c>
      <c r="L227" s="124" t="str">
        <f t="shared" si="74"/>
        <v/>
      </c>
      <c r="M227" s="124" t="str">
        <f t="shared" si="75"/>
        <v/>
      </c>
      <c r="N227" s="124" t="str">
        <f t="shared" si="76"/>
        <v/>
      </c>
      <c r="O227" s="124" t="str">
        <f t="shared" si="77"/>
        <v/>
      </c>
      <c r="P227" s="124" t="str">
        <f t="shared" si="78"/>
        <v/>
      </c>
      <c r="Q227" s="124" t="str">
        <f t="shared" si="79"/>
        <v/>
      </c>
      <c r="AA227" s="122">
        <f t="shared" si="59"/>
        <v>-1</v>
      </c>
      <c r="AB227" s="71">
        <f t="shared" si="60"/>
        <v>180</v>
      </c>
      <c r="AC227" s="127">
        <f t="shared" si="61"/>
        <v>-179</v>
      </c>
      <c r="AD227" s="127">
        <f t="shared" si="62"/>
        <v>-182</v>
      </c>
    </row>
    <row r="228" spans="1:30" x14ac:dyDescent="0.2">
      <c r="A228" s="126">
        <f t="shared" si="63"/>
        <v>-157</v>
      </c>
      <c r="B228" s="181">
        <f t="shared" si="64"/>
        <v>-3987.7999999999997</v>
      </c>
      <c r="C228" s="229" t="str">
        <f t="shared" si="65"/>
        <v/>
      </c>
      <c r="D228" s="126" t="str">
        <f t="shared" si="66"/>
        <v/>
      </c>
      <c r="E228" s="229" t="str">
        <f t="shared" si="67"/>
        <v/>
      </c>
      <c r="F228" s="126" t="str">
        <f t="shared" si="68"/>
        <v/>
      </c>
      <c r="G228" s="124" t="str">
        <f t="shared" si="69"/>
        <v/>
      </c>
      <c r="H228" s="125" t="str">
        <f t="shared" si="70"/>
        <v/>
      </c>
      <c r="I228" s="125" t="str">
        <f t="shared" si="71"/>
        <v/>
      </c>
      <c r="J228" s="125" t="str">
        <f t="shared" si="72"/>
        <v/>
      </c>
      <c r="K228" s="124" t="str">
        <f t="shared" si="73"/>
        <v/>
      </c>
      <c r="L228" s="124" t="str">
        <f t="shared" si="74"/>
        <v/>
      </c>
      <c r="M228" s="124" t="str">
        <f t="shared" si="75"/>
        <v/>
      </c>
      <c r="N228" s="124" t="str">
        <f t="shared" si="76"/>
        <v/>
      </c>
      <c r="O228" s="124" t="str">
        <f t="shared" si="77"/>
        <v/>
      </c>
      <c r="P228" s="124" t="str">
        <f t="shared" si="78"/>
        <v/>
      </c>
      <c r="Q228" s="124" t="str">
        <f t="shared" si="79"/>
        <v/>
      </c>
      <c r="AA228" s="122">
        <f t="shared" ref="AA228:AA291" si="80">IF(AND(AA227&gt;=1,AA227&lt;20),AA227+1,IF(AC228=0,1,IF(AA227=20,AA227+0.5,-1)))</f>
        <v>-1</v>
      </c>
      <c r="AB228" s="71">
        <f t="shared" ref="AB228:AB291" si="81">IF(AB227&gt;=1,AB227+1,IF(AC228=0,1,-1))</f>
        <v>181</v>
      </c>
      <c r="AC228" s="127">
        <f t="shared" si="61"/>
        <v>-180</v>
      </c>
      <c r="AD228" s="127">
        <f t="shared" si="62"/>
        <v>-183</v>
      </c>
    </row>
    <row r="229" spans="1:30" x14ac:dyDescent="0.2">
      <c r="A229" s="126">
        <f t="shared" si="63"/>
        <v>-158</v>
      </c>
      <c r="B229" s="181">
        <f t="shared" si="64"/>
        <v>-4013.2</v>
      </c>
      <c r="C229" s="229" t="str">
        <f t="shared" si="65"/>
        <v/>
      </c>
      <c r="D229" s="126" t="str">
        <f t="shared" si="66"/>
        <v/>
      </c>
      <c r="E229" s="229" t="str">
        <f t="shared" si="67"/>
        <v/>
      </c>
      <c r="F229" s="126" t="str">
        <f t="shared" si="68"/>
        <v/>
      </c>
      <c r="G229" s="124" t="str">
        <f t="shared" si="69"/>
        <v/>
      </c>
      <c r="H229" s="125" t="str">
        <f t="shared" si="70"/>
        <v/>
      </c>
      <c r="I229" s="125" t="str">
        <f t="shared" si="71"/>
        <v/>
      </c>
      <c r="J229" s="125" t="str">
        <f t="shared" si="72"/>
        <v/>
      </c>
      <c r="K229" s="124" t="str">
        <f t="shared" si="73"/>
        <v/>
      </c>
      <c r="L229" s="124" t="str">
        <f t="shared" si="74"/>
        <v/>
      </c>
      <c r="M229" s="124" t="str">
        <f t="shared" si="75"/>
        <v/>
      </c>
      <c r="N229" s="124" t="str">
        <f t="shared" si="76"/>
        <v/>
      </c>
      <c r="O229" s="124" t="str">
        <f t="shared" si="77"/>
        <v/>
      </c>
      <c r="P229" s="124" t="str">
        <f t="shared" si="78"/>
        <v/>
      </c>
      <c r="Q229" s="124" t="str">
        <f t="shared" si="79"/>
        <v/>
      </c>
      <c r="AA229" s="122">
        <f t="shared" si="80"/>
        <v>-1</v>
      </c>
      <c r="AB229" s="71">
        <f t="shared" si="81"/>
        <v>182</v>
      </c>
      <c r="AC229" s="127">
        <f t="shared" ref="AC229:AC292" si="82">AC228-1</f>
        <v>-181</v>
      </c>
      <c r="AD229" s="127">
        <f t="shared" ref="AD229:AD292" si="83">AD228-1</f>
        <v>-184</v>
      </c>
    </row>
    <row r="230" spans="1:30" x14ac:dyDescent="0.2">
      <c r="A230" s="126">
        <f t="shared" si="63"/>
        <v>-159</v>
      </c>
      <c r="B230" s="181">
        <f t="shared" si="64"/>
        <v>-4038.6</v>
      </c>
      <c r="C230" s="229" t="str">
        <f t="shared" si="65"/>
        <v/>
      </c>
      <c r="D230" s="126" t="str">
        <f t="shared" si="66"/>
        <v/>
      </c>
      <c r="E230" s="229" t="str">
        <f t="shared" si="67"/>
        <v/>
      </c>
      <c r="F230" s="126" t="str">
        <f t="shared" si="68"/>
        <v/>
      </c>
      <c r="G230" s="124" t="str">
        <f t="shared" si="69"/>
        <v/>
      </c>
      <c r="H230" s="125" t="str">
        <f t="shared" si="70"/>
        <v/>
      </c>
      <c r="I230" s="125" t="str">
        <f t="shared" si="71"/>
        <v/>
      </c>
      <c r="J230" s="125" t="str">
        <f t="shared" si="72"/>
        <v/>
      </c>
      <c r="K230" s="124" t="str">
        <f t="shared" si="73"/>
        <v/>
      </c>
      <c r="L230" s="124" t="str">
        <f t="shared" si="74"/>
        <v/>
      </c>
      <c r="M230" s="124" t="str">
        <f t="shared" si="75"/>
        <v/>
      </c>
      <c r="N230" s="124" t="str">
        <f t="shared" si="76"/>
        <v/>
      </c>
      <c r="O230" s="124" t="str">
        <f t="shared" si="77"/>
        <v/>
      </c>
      <c r="P230" s="124" t="str">
        <f t="shared" si="78"/>
        <v/>
      </c>
      <c r="Q230" s="124" t="str">
        <f t="shared" si="79"/>
        <v/>
      </c>
      <c r="AA230" s="122">
        <f t="shared" si="80"/>
        <v>-1</v>
      </c>
      <c r="AB230" s="71">
        <f t="shared" si="81"/>
        <v>183</v>
      </c>
      <c r="AC230" s="127">
        <f t="shared" si="82"/>
        <v>-182</v>
      </c>
      <c r="AD230" s="127">
        <f t="shared" si="83"/>
        <v>-185</v>
      </c>
    </row>
    <row r="231" spans="1:30" x14ac:dyDescent="0.2">
      <c r="A231" s="126">
        <f t="shared" si="63"/>
        <v>-160</v>
      </c>
      <c r="B231" s="181">
        <f t="shared" si="64"/>
        <v>-4064</v>
      </c>
      <c r="C231" s="229" t="str">
        <f t="shared" si="65"/>
        <v/>
      </c>
      <c r="D231" s="126" t="str">
        <f t="shared" si="66"/>
        <v/>
      </c>
      <c r="E231" s="229" t="str">
        <f t="shared" si="67"/>
        <v/>
      </c>
      <c r="F231" s="126" t="str">
        <f t="shared" si="68"/>
        <v/>
      </c>
      <c r="G231" s="124" t="str">
        <f t="shared" si="69"/>
        <v/>
      </c>
      <c r="H231" s="125" t="str">
        <f t="shared" si="70"/>
        <v/>
      </c>
      <c r="I231" s="125" t="str">
        <f t="shared" si="71"/>
        <v/>
      </c>
      <c r="J231" s="125" t="str">
        <f t="shared" si="72"/>
        <v/>
      </c>
      <c r="K231" s="124" t="str">
        <f t="shared" si="73"/>
        <v/>
      </c>
      <c r="L231" s="124" t="str">
        <f t="shared" si="74"/>
        <v/>
      </c>
      <c r="M231" s="124" t="str">
        <f t="shared" si="75"/>
        <v/>
      </c>
      <c r="N231" s="124" t="str">
        <f t="shared" si="76"/>
        <v/>
      </c>
      <c r="O231" s="124" t="str">
        <f t="shared" si="77"/>
        <v/>
      </c>
      <c r="P231" s="124" t="str">
        <f t="shared" si="78"/>
        <v/>
      </c>
      <c r="Q231" s="124" t="str">
        <f t="shared" si="79"/>
        <v/>
      </c>
      <c r="AA231" s="122">
        <f t="shared" si="80"/>
        <v>-1</v>
      </c>
      <c r="AB231" s="71">
        <f t="shared" si="81"/>
        <v>184</v>
      </c>
      <c r="AC231" s="127">
        <f t="shared" si="82"/>
        <v>-183</v>
      </c>
      <c r="AD231" s="127">
        <f t="shared" si="83"/>
        <v>-186</v>
      </c>
    </row>
    <row r="232" spans="1:30" x14ac:dyDescent="0.2">
      <c r="A232" s="126">
        <f t="shared" si="63"/>
        <v>-161</v>
      </c>
      <c r="B232" s="181">
        <f t="shared" si="64"/>
        <v>-4089.3999999999996</v>
      </c>
      <c r="C232" s="229" t="str">
        <f t="shared" si="65"/>
        <v/>
      </c>
      <c r="D232" s="126" t="str">
        <f t="shared" si="66"/>
        <v/>
      </c>
      <c r="E232" s="229" t="str">
        <f t="shared" si="67"/>
        <v/>
      </c>
      <c r="F232" s="126" t="str">
        <f t="shared" si="68"/>
        <v/>
      </c>
      <c r="G232" s="124" t="str">
        <f t="shared" si="69"/>
        <v/>
      </c>
      <c r="H232" s="125" t="str">
        <f t="shared" si="70"/>
        <v/>
      </c>
      <c r="I232" s="125" t="str">
        <f t="shared" si="71"/>
        <v/>
      </c>
      <c r="J232" s="125" t="str">
        <f t="shared" si="72"/>
        <v/>
      </c>
      <c r="K232" s="124" t="str">
        <f t="shared" si="73"/>
        <v/>
      </c>
      <c r="L232" s="124" t="str">
        <f t="shared" si="74"/>
        <v/>
      </c>
      <c r="M232" s="124" t="str">
        <f t="shared" si="75"/>
        <v/>
      </c>
      <c r="N232" s="124" t="str">
        <f t="shared" si="76"/>
        <v/>
      </c>
      <c r="O232" s="124" t="str">
        <f t="shared" si="77"/>
        <v/>
      </c>
      <c r="P232" s="124" t="str">
        <f t="shared" si="78"/>
        <v/>
      </c>
      <c r="Q232" s="124" t="str">
        <f t="shared" si="79"/>
        <v/>
      </c>
      <c r="AA232" s="122">
        <f t="shared" si="80"/>
        <v>-1</v>
      </c>
      <c r="AB232" s="71">
        <f t="shared" si="81"/>
        <v>185</v>
      </c>
      <c r="AC232" s="127">
        <f t="shared" si="82"/>
        <v>-184</v>
      </c>
      <c r="AD232" s="127">
        <f t="shared" si="83"/>
        <v>-187</v>
      </c>
    </row>
    <row r="233" spans="1:30" x14ac:dyDescent="0.2">
      <c r="A233" s="126">
        <f t="shared" si="63"/>
        <v>-162</v>
      </c>
      <c r="B233" s="181">
        <f t="shared" si="64"/>
        <v>-4114.8</v>
      </c>
      <c r="C233" s="229" t="str">
        <f t="shared" si="65"/>
        <v/>
      </c>
      <c r="D233" s="126" t="str">
        <f t="shared" si="66"/>
        <v/>
      </c>
      <c r="E233" s="229" t="str">
        <f t="shared" si="67"/>
        <v/>
      </c>
      <c r="F233" s="126" t="str">
        <f t="shared" si="68"/>
        <v/>
      </c>
      <c r="G233" s="124" t="str">
        <f t="shared" si="69"/>
        <v/>
      </c>
      <c r="H233" s="125" t="str">
        <f t="shared" si="70"/>
        <v/>
      </c>
      <c r="I233" s="125" t="str">
        <f t="shared" si="71"/>
        <v/>
      </c>
      <c r="J233" s="125" t="str">
        <f t="shared" si="72"/>
        <v/>
      </c>
      <c r="K233" s="124" t="str">
        <f t="shared" si="73"/>
        <v/>
      </c>
      <c r="L233" s="124" t="str">
        <f t="shared" si="74"/>
        <v/>
      </c>
      <c r="M233" s="124" t="str">
        <f t="shared" si="75"/>
        <v/>
      </c>
      <c r="N233" s="124" t="str">
        <f t="shared" si="76"/>
        <v/>
      </c>
      <c r="O233" s="124" t="str">
        <f t="shared" si="77"/>
        <v/>
      </c>
      <c r="P233" s="124" t="str">
        <f t="shared" si="78"/>
        <v/>
      </c>
      <c r="Q233" s="124" t="str">
        <f t="shared" si="79"/>
        <v/>
      </c>
      <c r="AA233" s="122">
        <f t="shared" si="80"/>
        <v>-1</v>
      </c>
      <c r="AB233" s="71">
        <f t="shared" si="81"/>
        <v>186</v>
      </c>
      <c r="AC233" s="127">
        <f t="shared" si="82"/>
        <v>-185</v>
      </c>
      <c r="AD233" s="127">
        <f t="shared" si="83"/>
        <v>-188</v>
      </c>
    </row>
    <row r="234" spans="1:30" x14ac:dyDescent="0.2">
      <c r="A234" s="126">
        <f t="shared" si="63"/>
        <v>-163</v>
      </c>
      <c r="B234" s="181">
        <f t="shared" si="64"/>
        <v>-4140.2</v>
      </c>
      <c r="C234" s="229" t="str">
        <f t="shared" si="65"/>
        <v/>
      </c>
      <c r="D234" s="126" t="str">
        <f t="shared" si="66"/>
        <v/>
      </c>
      <c r="E234" s="229" t="str">
        <f t="shared" si="67"/>
        <v/>
      </c>
      <c r="F234" s="126" t="str">
        <f t="shared" si="68"/>
        <v/>
      </c>
      <c r="G234" s="124" t="str">
        <f t="shared" si="69"/>
        <v/>
      </c>
      <c r="H234" s="125" t="str">
        <f t="shared" si="70"/>
        <v/>
      </c>
      <c r="I234" s="125" t="str">
        <f t="shared" si="71"/>
        <v/>
      </c>
      <c r="J234" s="125" t="str">
        <f t="shared" si="72"/>
        <v/>
      </c>
      <c r="K234" s="124" t="str">
        <f t="shared" si="73"/>
        <v/>
      </c>
      <c r="L234" s="124" t="str">
        <f t="shared" si="74"/>
        <v/>
      </c>
      <c r="M234" s="124" t="str">
        <f t="shared" si="75"/>
        <v/>
      </c>
      <c r="N234" s="124" t="str">
        <f t="shared" si="76"/>
        <v/>
      </c>
      <c r="O234" s="124" t="str">
        <f t="shared" si="77"/>
        <v/>
      </c>
      <c r="P234" s="124" t="str">
        <f t="shared" si="78"/>
        <v/>
      </c>
      <c r="Q234" s="124" t="str">
        <f t="shared" si="79"/>
        <v/>
      </c>
      <c r="AA234" s="122">
        <f t="shared" si="80"/>
        <v>-1</v>
      </c>
      <c r="AB234" s="71">
        <f t="shared" si="81"/>
        <v>187</v>
      </c>
      <c r="AC234" s="127">
        <f t="shared" si="82"/>
        <v>-186</v>
      </c>
      <c r="AD234" s="127">
        <f t="shared" si="83"/>
        <v>-189</v>
      </c>
    </row>
    <row r="235" spans="1:30" x14ac:dyDescent="0.2">
      <c r="A235" s="126">
        <f t="shared" si="63"/>
        <v>-164</v>
      </c>
      <c r="B235" s="181">
        <f t="shared" si="64"/>
        <v>-4165.5999999999995</v>
      </c>
      <c r="C235" s="229" t="str">
        <f t="shared" si="65"/>
        <v/>
      </c>
      <c r="D235" s="126" t="str">
        <f t="shared" si="66"/>
        <v/>
      </c>
      <c r="E235" s="229" t="str">
        <f t="shared" si="67"/>
        <v/>
      </c>
      <c r="F235" s="126" t="str">
        <f t="shared" si="68"/>
        <v/>
      </c>
      <c r="G235" s="124" t="str">
        <f t="shared" si="69"/>
        <v/>
      </c>
      <c r="H235" s="125" t="str">
        <f t="shared" si="70"/>
        <v/>
      </c>
      <c r="I235" s="125" t="str">
        <f t="shared" si="71"/>
        <v/>
      </c>
      <c r="J235" s="125" t="str">
        <f t="shared" si="72"/>
        <v/>
      </c>
      <c r="K235" s="124" t="str">
        <f t="shared" si="73"/>
        <v/>
      </c>
      <c r="L235" s="124" t="str">
        <f t="shared" si="74"/>
        <v/>
      </c>
      <c r="M235" s="124" t="str">
        <f t="shared" si="75"/>
        <v/>
      </c>
      <c r="N235" s="124" t="str">
        <f t="shared" si="76"/>
        <v/>
      </c>
      <c r="O235" s="124" t="str">
        <f t="shared" si="77"/>
        <v/>
      </c>
      <c r="P235" s="124" t="str">
        <f t="shared" si="78"/>
        <v/>
      </c>
      <c r="Q235" s="124" t="str">
        <f t="shared" si="79"/>
        <v/>
      </c>
      <c r="AA235" s="122">
        <f t="shared" si="80"/>
        <v>-1</v>
      </c>
      <c r="AB235" s="71">
        <f t="shared" si="81"/>
        <v>188</v>
      </c>
      <c r="AC235" s="127">
        <f t="shared" si="82"/>
        <v>-187</v>
      </c>
      <c r="AD235" s="127">
        <f t="shared" si="83"/>
        <v>-190</v>
      </c>
    </row>
    <row r="236" spans="1:30" x14ac:dyDescent="0.2">
      <c r="A236" s="126">
        <f t="shared" si="63"/>
        <v>-165</v>
      </c>
      <c r="B236" s="181">
        <f t="shared" si="64"/>
        <v>-4191</v>
      </c>
      <c r="C236" s="229" t="str">
        <f t="shared" si="65"/>
        <v/>
      </c>
      <c r="D236" s="126" t="str">
        <f t="shared" si="66"/>
        <v/>
      </c>
      <c r="E236" s="229" t="str">
        <f t="shared" si="67"/>
        <v/>
      </c>
      <c r="F236" s="126" t="str">
        <f t="shared" si="68"/>
        <v/>
      </c>
      <c r="G236" s="124" t="str">
        <f t="shared" si="69"/>
        <v/>
      </c>
      <c r="H236" s="125" t="str">
        <f t="shared" si="70"/>
        <v/>
      </c>
      <c r="I236" s="125" t="str">
        <f t="shared" si="71"/>
        <v/>
      </c>
      <c r="J236" s="125" t="str">
        <f t="shared" si="72"/>
        <v/>
      </c>
      <c r="K236" s="124" t="str">
        <f t="shared" si="73"/>
        <v/>
      </c>
      <c r="L236" s="124" t="str">
        <f t="shared" si="74"/>
        <v/>
      </c>
      <c r="M236" s="124" t="str">
        <f t="shared" si="75"/>
        <v/>
      </c>
      <c r="N236" s="124" t="str">
        <f t="shared" si="76"/>
        <v/>
      </c>
      <c r="O236" s="124" t="str">
        <f t="shared" si="77"/>
        <v/>
      </c>
      <c r="P236" s="124" t="str">
        <f t="shared" si="78"/>
        <v/>
      </c>
      <c r="Q236" s="124" t="str">
        <f t="shared" si="79"/>
        <v/>
      </c>
      <c r="AA236" s="122">
        <f t="shared" si="80"/>
        <v>-1</v>
      </c>
      <c r="AB236" s="71">
        <f t="shared" si="81"/>
        <v>189</v>
      </c>
      <c r="AC236" s="127">
        <f t="shared" si="82"/>
        <v>-188</v>
      </c>
      <c r="AD236" s="127">
        <f t="shared" si="83"/>
        <v>-191</v>
      </c>
    </row>
    <row r="237" spans="1:30" x14ac:dyDescent="0.2">
      <c r="A237" s="126">
        <f t="shared" si="63"/>
        <v>-166</v>
      </c>
      <c r="B237" s="181">
        <f t="shared" si="64"/>
        <v>-4216.3999999999996</v>
      </c>
      <c r="C237" s="229" t="str">
        <f t="shared" si="65"/>
        <v/>
      </c>
      <c r="D237" s="126" t="str">
        <f t="shared" si="66"/>
        <v/>
      </c>
      <c r="E237" s="229" t="str">
        <f t="shared" si="67"/>
        <v/>
      </c>
      <c r="F237" s="126" t="str">
        <f t="shared" si="68"/>
        <v/>
      </c>
      <c r="G237" s="124" t="str">
        <f t="shared" si="69"/>
        <v/>
      </c>
      <c r="H237" s="125" t="str">
        <f t="shared" si="70"/>
        <v/>
      </c>
      <c r="I237" s="125" t="str">
        <f t="shared" si="71"/>
        <v/>
      </c>
      <c r="J237" s="125" t="str">
        <f t="shared" si="72"/>
        <v/>
      </c>
      <c r="K237" s="124" t="str">
        <f t="shared" si="73"/>
        <v/>
      </c>
      <c r="L237" s="124" t="str">
        <f t="shared" si="74"/>
        <v/>
      </c>
      <c r="M237" s="124" t="str">
        <f t="shared" si="75"/>
        <v/>
      </c>
      <c r="N237" s="124" t="str">
        <f t="shared" si="76"/>
        <v/>
      </c>
      <c r="O237" s="124" t="str">
        <f t="shared" si="77"/>
        <v/>
      </c>
      <c r="P237" s="124" t="str">
        <f t="shared" si="78"/>
        <v/>
      </c>
      <c r="Q237" s="124" t="str">
        <f t="shared" si="79"/>
        <v/>
      </c>
      <c r="AA237" s="122">
        <f t="shared" si="80"/>
        <v>-1</v>
      </c>
      <c r="AB237" s="71">
        <f t="shared" si="81"/>
        <v>190</v>
      </c>
      <c r="AC237" s="127">
        <f t="shared" si="82"/>
        <v>-189</v>
      </c>
      <c r="AD237" s="127">
        <f t="shared" si="83"/>
        <v>-192</v>
      </c>
    </row>
    <row r="238" spans="1:30" x14ac:dyDescent="0.2">
      <c r="A238" s="126">
        <f t="shared" si="63"/>
        <v>-167</v>
      </c>
      <c r="B238" s="181">
        <f t="shared" si="64"/>
        <v>-4241.8</v>
      </c>
      <c r="C238" s="229" t="str">
        <f t="shared" si="65"/>
        <v/>
      </c>
      <c r="D238" s="126" t="str">
        <f t="shared" si="66"/>
        <v/>
      </c>
      <c r="E238" s="229" t="str">
        <f t="shared" si="67"/>
        <v/>
      </c>
      <c r="F238" s="126" t="str">
        <f t="shared" si="68"/>
        <v/>
      </c>
      <c r="G238" s="124" t="str">
        <f t="shared" si="69"/>
        <v/>
      </c>
      <c r="H238" s="125" t="str">
        <f t="shared" si="70"/>
        <v/>
      </c>
      <c r="I238" s="125" t="str">
        <f t="shared" si="71"/>
        <v/>
      </c>
      <c r="J238" s="125" t="str">
        <f t="shared" si="72"/>
        <v/>
      </c>
      <c r="K238" s="124" t="str">
        <f t="shared" si="73"/>
        <v/>
      </c>
      <c r="L238" s="124" t="str">
        <f t="shared" si="74"/>
        <v/>
      </c>
      <c r="M238" s="124" t="str">
        <f t="shared" si="75"/>
        <v/>
      </c>
      <c r="N238" s="124" t="str">
        <f t="shared" si="76"/>
        <v/>
      </c>
      <c r="O238" s="124" t="str">
        <f t="shared" si="77"/>
        <v/>
      </c>
      <c r="P238" s="124" t="str">
        <f t="shared" si="78"/>
        <v/>
      </c>
      <c r="Q238" s="124" t="str">
        <f t="shared" si="79"/>
        <v/>
      </c>
      <c r="AA238" s="122">
        <f t="shared" si="80"/>
        <v>-1</v>
      </c>
      <c r="AB238" s="71">
        <f t="shared" si="81"/>
        <v>191</v>
      </c>
      <c r="AC238" s="127">
        <f t="shared" si="82"/>
        <v>-190</v>
      </c>
      <c r="AD238" s="127">
        <f t="shared" si="83"/>
        <v>-193</v>
      </c>
    </row>
    <row r="239" spans="1:30" x14ac:dyDescent="0.2">
      <c r="A239" s="126">
        <f t="shared" si="63"/>
        <v>-168</v>
      </c>
      <c r="B239" s="181">
        <f t="shared" si="64"/>
        <v>-4267.2</v>
      </c>
      <c r="C239" s="229" t="str">
        <f t="shared" si="65"/>
        <v/>
      </c>
      <c r="D239" s="126" t="str">
        <f t="shared" si="66"/>
        <v/>
      </c>
      <c r="E239" s="229" t="str">
        <f t="shared" si="67"/>
        <v/>
      </c>
      <c r="F239" s="126" t="str">
        <f t="shared" si="68"/>
        <v/>
      </c>
      <c r="G239" s="124" t="str">
        <f t="shared" si="69"/>
        <v/>
      </c>
      <c r="H239" s="125" t="str">
        <f t="shared" si="70"/>
        <v/>
      </c>
      <c r="I239" s="125" t="str">
        <f t="shared" si="71"/>
        <v/>
      </c>
      <c r="J239" s="125" t="str">
        <f t="shared" si="72"/>
        <v/>
      </c>
      <c r="K239" s="124" t="str">
        <f t="shared" si="73"/>
        <v/>
      </c>
      <c r="L239" s="124" t="str">
        <f t="shared" si="74"/>
        <v/>
      </c>
      <c r="M239" s="124" t="str">
        <f t="shared" si="75"/>
        <v/>
      </c>
      <c r="N239" s="124" t="str">
        <f t="shared" si="76"/>
        <v/>
      </c>
      <c r="O239" s="124" t="str">
        <f t="shared" si="77"/>
        <v/>
      </c>
      <c r="P239" s="124" t="str">
        <f t="shared" si="78"/>
        <v/>
      </c>
      <c r="Q239" s="124" t="str">
        <f t="shared" si="79"/>
        <v/>
      </c>
      <c r="AA239" s="122">
        <f t="shared" si="80"/>
        <v>-1</v>
      </c>
      <c r="AB239" s="71">
        <f t="shared" si="81"/>
        <v>192</v>
      </c>
      <c r="AC239" s="127">
        <f t="shared" si="82"/>
        <v>-191</v>
      </c>
      <c r="AD239" s="127">
        <f t="shared" si="83"/>
        <v>-194</v>
      </c>
    </row>
    <row r="240" spans="1:30" x14ac:dyDescent="0.2">
      <c r="A240" s="126">
        <f t="shared" si="63"/>
        <v>-169</v>
      </c>
      <c r="B240" s="181">
        <f t="shared" si="64"/>
        <v>-4292.5999999999995</v>
      </c>
      <c r="C240" s="229" t="str">
        <f t="shared" si="65"/>
        <v/>
      </c>
      <c r="D240" s="126" t="str">
        <f t="shared" si="66"/>
        <v/>
      </c>
      <c r="E240" s="229" t="str">
        <f t="shared" si="67"/>
        <v/>
      </c>
      <c r="F240" s="126" t="str">
        <f t="shared" si="68"/>
        <v/>
      </c>
      <c r="G240" s="124" t="str">
        <f t="shared" si="69"/>
        <v/>
      </c>
      <c r="H240" s="125" t="str">
        <f t="shared" si="70"/>
        <v/>
      </c>
      <c r="I240" s="125" t="str">
        <f t="shared" si="71"/>
        <v/>
      </c>
      <c r="J240" s="125" t="str">
        <f t="shared" si="72"/>
        <v/>
      </c>
      <c r="K240" s="124" t="str">
        <f t="shared" si="73"/>
        <v/>
      </c>
      <c r="L240" s="124" t="str">
        <f t="shared" si="74"/>
        <v/>
      </c>
      <c r="M240" s="124" t="str">
        <f t="shared" si="75"/>
        <v/>
      </c>
      <c r="N240" s="124" t="str">
        <f t="shared" si="76"/>
        <v/>
      </c>
      <c r="O240" s="124" t="str">
        <f t="shared" si="77"/>
        <v/>
      </c>
      <c r="P240" s="124" t="str">
        <f t="shared" si="78"/>
        <v/>
      </c>
      <c r="Q240" s="124" t="str">
        <f t="shared" si="79"/>
        <v/>
      </c>
      <c r="AA240" s="122">
        <f t="shared" si="80"/>
        <v>-1</v>
      </c>
      <c r="AB240" s="71">
        <f t="shared" si="81"/>
        <v>193</v>
      </c>
      <c r="AC240" s="127">
        <f t="shared" si="82"/>
        <v>-192</v>
      </c>
      <c r="AD240" s="127">
        <f t="shared" si="83"/>
        <v>-195</v>
      </c>
    </row>
    <row r="241" spans="1:30" x14ac:dyDescent="0.2">
      <c r="A241" s="126">
        <f t="shared" si="63"/>
        <v>-170</v>
      </c>
      <c r="B241" s="181">
        <f t="shared" si="64"/>
        <v>-4318</v>
      </c>
      <c r="C241" s="229" t="str">
        <f t="shared" si="65"/>
        <v/>
      </c>
      <c r="D241" s="126" t="str">
        <f t="shared" si="66"/>
        <v/>
      </c>
      <c r="E241" s="229" t="str">
        <f t="shared" si="67"/>
        <v/>
      </c>
      <c r="F241" s="126" t="str">
        <f t="shared" si="68"/>
        <v/>
      </c>
      <c r="G241" s="124" t="str">
        <f t="shared" si="69"/>
        <v/>
      </c>
      <c r="H241" s="125" t="str">
        <f t="shared" si="70"/>
        <v/>
      </c>
      <c r="I241" s="125" t="str">
        <f t="shared" si="71"/>
        <v/>
      </c>
      <c r="J241" s="125" t="str">
        <f t="shared" si="72"/>
        <v/>
      </c>
      <c r="K241" s="124" t="str">
        <f t="shared" si="73"/>
        <v/>
      </c>
      <c r="L241" s="124" t="str">
        <f t="shared" si="74"/>
        <v/>
      </c>
      <c r="M241" s="124" t="str">
        <f t="shared" si="75"/>
        <v/>
      </c>
      <c r="N241" s="124" t="str">
        <f t="shared" si="76"/>
        <v/>
      </c>
      <c r="O241" s="124" t="str">
        <f t="shared" si="77"/>
        <v/>
      </c>
      <c r="P241" s="124" t="str">
        <f t="shared" si="78"/>
        <v/>
      </c>
      <c r="Q241" s="124" t="str">
        <f t="shared" si="79"/>
        <v/>
      </c>
      <c r="AA241" s="122">
        <f t="shared" si="80"/>
        <v>-1</v>
      </c>
      <c r="AB241" s="71">
        <f t="shared" si="81"/>
        <v>194</v>
      </c>
      <c r="AC241" s="127">
        <f t="shared" si="82"/>
        <v>-193</v>
      </c>
      <c r="AD241" s="127">
        <f t="shared" si="83"/>
        <v>-196</v>
      </c>
    </row>
    <row r="242" spans="1:30" x14ac:dyDescent="0.2">
      <c r="A242" s="126">
        <f t="shared" si="63"/>
        <v>-171</v>
      </c>
      <c r="B242" s="181">
        <f t="shared" si="64"/>
        <v>-4343.3999999999996</v>
      </c>
      <c r="C242" s="229" t="str">
        <f t="shared" si="65"/>
        <v/>
      </c>
      <c r="D242" s="126" t="str">
        <f t="shared" si="66"/>
        <v/>
      </c>
      <c r="E242" s="229" t="str">
        <f t="shared" si="67"/>
        <v/>
      </c>
      <c r="F242" s="126" t="str">
        <f t="shared" si="68"/>
        <v/>
      </c>
      <c r="G242" s="124" t="str">
        <f t="shared" si="69"/>
        <v/>
      </c>
      <c r="H242" s="125" t="str">
        <f t="shared" si="70"/>
        <v/>
      </c>
      <c r="I242" s="125" t="str">
        <f t="shared" si="71"/>
        <v/>
      </c>
      <c r="J242" s="125" t="str">
        <f t="shared" si="72"/>
        <v/>
      </c>
      <c r="K242" s="124" t="str">
        <f t="shared" si="73"/>
        <v/>
      </c>
      <c r="L242" s="124" t="str">
        <f t="shared" si="74"/>
        <v/>
      </c>
      <c r="M242" s="124" t="str">
        <f t="shared" si="75"/>
        <v/>
      </c>
      <c r="N242" s="124" t="str">
        <f t="shared" si="76"/>
        <v/>
      </c>
      <c r="O242" s="124" t="str">
        <f t="shared" si="77"/>
        <v/>
      </c>
      <c r="P242" s="124" t="str">
        <f t="shared" si="78"/>
        <v/>
      </c>
      <c r="Q242" s="124" t="str">
        <f t="shared" si="79"/>
        <v/>
      </c>
      <c r="AA242" s="122">
        <f t="shared" si="80"/>
        <v>-1</v>
      </c>
      <c r="AB242" s="71">
        <f t="shared" si="81"/>
        <v>195</v>
      </c>
      <c r="AC242" s="127">
        <f t="shared" si="82"/>
        <v>-194</v>
      </c>
      <c r="AD242" s="127">
        <f t="shared" si="83"/>
        <v>-197</v>
      </c>
    </row>
    <row r="243" spans="1:30" x14ac:dyDescent="0.2">
      <c r="A243" s="126">
        <f t="shared" si="63"/>
        <v>-172</v>
      </c>
      <c r="B243" s="181">
        <f t="shared" si="64"/>
        <v>-4368.8</v>
      </c>
      <c r="C243" s="229" t="str">
        <f t="shared" si="65"/>
        <v/>
      </c>
      <c r="D243" s="126" t="str">
        <f t="shared" si="66"/>
        <v/>
      </c>
      <c r="E243" s="229" t="str">
        <f t="shared" si="67"/>
        <v/>
      </c>
      <c r="F243" s="126" t="str">
        <f t="shared" si="68"/>
        <v/>
      </c>
      <c r="G243" s="124" t="str">
        <f t="shared" si="69"/>
        <v/>
      </c>
      <c r="H243" s="125" t="str">
        <f t="shared" si="70"/>
        <v/>
      </c>
      <c r="I243" s="125" t="str">
        <f t="shared" si="71"/>
        <v/>
      </c>
      <c r="J243" s="125" t="str">
        <f t="shared" si="72"/>
        <v/>
      </c>
      <c r="K243" s="124" t="str">
        <f t="shared" si="73"/>
        <v/>
      </c>
      <c r="L243" s="124" t="str">
        <f t="shared" si="74"/>
        <v/>
      </c>
      <c r="M243" s="124" t="str">
        <f t="shared" si="75"/>
        <v/>
      </c>
      <c r="N243" s="124" t="str">
        <f t="shared" si="76"/>
        <v/>
      </c>
      <c r="O243" s="124" t="str">
        <f t="shared" si="77"/>
        <v/>
      </c>
      <c r="P243" s="124" t="str">
        <f t="shared" si="78"/>
        <v/>
      </c>
      <c r="Q243" s="124" t="str">
        <f t="shared" si="79"/>
        <v/>
      </c>
      <c r="AA243" s="122">
        <f t="shared" si="80"/>
        <v>-1</v>
      </c>
      <c r="AB243" s="71">
        <f t="shared" si="81"/>
        <v>196</v>
      </c>
      <c r="AC243" s="127">
        <f t="shared" si="82"/>
        <v>-195</v>
      </c>
      <c r="AD243" s="127">
        <f t="shared" si="83"/>
        <v>-198</v>
      </c>
    </row>
    <row r="244" spans="1:30" x14ac:dyDescent="0.2">
      <c r="A244" s="126">
        <f t="shared" si="63"/>
        <v>-173</v>
      </c>
      <c r="B244" s="181">
        <f t="shared" si="64"/>
        <v>-4394.2</v>
      </c>
      <c r="C244" s="229" t="str">
        <f t="shared" si="65"/>
        <v/>
      </c>
      <c r="D244" s="126" t="str">
        <f t="shared" si="66"/>
        <v/>
      </c>
      <c r="E244" s="229" t="str">
        <f t="shared" si="67"/>
        <v/>
      </c>
      <c r="F244" s="126" t="str">
        <f t="shared" si="68"/>
        <v/>
      </c>
      <c r="G244" s="124" t="str">
        <f t="shared" si="69"/>
        <v/>
      </c>
      <c r="H244" s="125" t="str">
        <f t="shared" si="70"/>
        <v/>
      </c>
      <c r="I244" s="125" t="str">
        <f t="shared" si="71"/>
        <v/>
      </c>
      <c r="J244" s="125" t="str">
        <f t="shared" si="72"/>
        <v/>
      </c>
      <c r="K244" s="124" t="str">
        <f t="shared" si="73"/>
        <v/>
      </c>
      <c r="L244" s="124" t="str">
        <f t="shared" si="74"/>
        <v/>
      </c>
      <c r="M244" s="124" t="str">
        <f t="shared" si="75"/>
        <v/>
      </c>
      <c r="N244" s="124" t="str">
        <f t="shared" si="76"/>
        <v/>
      </c>
      <c r="O244" s="124" t="str">
        <f t="shared" si="77"/>
        <v/>
      </c>
      <c r="P244" s="124" t="str">
        <f t="shared" si="78"/>
        <v/>
      </c>
      <c r="Q244" s="124" t="str">
        <f t="shared" si="79"/>
        <v/>
      </c>
      <c r="AA244" s="122">
        <f t="shared" si="80"/>
        <v>-1</v>
      </c>
      <c r="AB244" s="71">
        <f t="shared" si="81"/>
        <v>197</v>
      </c>
      <c r="AC244" s="127">
        <f t="shared" si="82"/>
        <v>-196</v>
      </c>
      <c r="AD244" s="127">
        <f t="shared" si="83"/>
        <v>-199</v>
      </c>
    </row>
    <row r="245" spans="1:30" x14ac:dyDescent="0.2">
      <c r="A245" s="126">
        <f t="shared" si="63"/>
        <v>-174</v>
      </c>
      <c r="B245" s="181">
        <f t="shared" si="64"/>
        <v>-4419.5999999999995</v>
      </c>
      <c r="C245" s="229" t="str">
        <f t="shared" si="65"/>
        <v/>
      </c>
      <c r="D245" s="126" t="str">
        <f t="shared" si="66"/>
        <v/>
      </c>
      <c r="E245" s="229" t="str">
        <f t="shared" si="67"/>
        <v/>
      </c>
      <c r="F245" s="126" t="str">
        <f t="shared" si="68"/>
        <v/>
      </c>
      <c r="G245" s="124" t="str">
        <f t="shared" si="69"/>
        <v/>
      </c>
      <c r="H245" s="125" t="str">
        <f t="shared" si="70"/>
        <v/>
      </c>
      <c r="I245" s="125" t="str">
        <f t="shared" si="71"/>
        <v/>
      </c>
      <c r="J245" s="125" t="str">
        <f t="shared" si="72"/>
        <v/>
      </c>
      <c r="K245" s="124" t="str">
        <f t="shared" si="73"/>
        <v/>
      </c>
      <c r="L245" s="124" t="str">
        <f t="shared" si="74"/>
        <v/>
      </c>
      <c r="M245" s="124" t="str">
        <f t="shared" si="75"/>
        <v/>
      </c>
      <c r="N245" s="124" t="str">
        <f t="shared" si="76"/>
        <v/>
      </c>
      <c r="O245" s="124" t="str">
        <f t="shared" si="77"/>
        <v/>
      </c>
      <c r="P245" s="124" t="str">
        <f t="shared" si="78"/>
        <v/>
      </c>
      <c r="Q245" s="124" t="str">
        <f t="shared" si="79"/>
        <v/>
      </c>
      <c r="AA245" s="122">
        <f t="shared" si="80"/>
        <v>-1</v>
      </c>
      <c r="AB245" s="71">
        <f t="shared" si="81"/>
        <v>198</v>
      </c>
      <c r="AC245" s="127">
        <f t="shared" si="82"/>
        <v>-197</v>
      </c>
      <c r="AD245" s="127">
        <f t="shared" si="83"/>
        <v>-200</v>
      </c>
    </row>
    <row r="246" spans="1:30" x14ac:dyDescent="0.2">
      <c r="A246" s="126">
        <f t="shared" si="63"/>
        <v>-175</v>
      </c>
      <c r="B246" s="181">
        <f t="shared" si="64"/>
        <v>-4445</v>
      </c>
      <c r="C246" s="229" t="str">
        <f t="shared" si="65"/>
        <v/>
      </c>
      <c r="D246" s="126" t="str">
        <f t="shared" si="66"/>
        <v/>
      </c>
      <c r="E246" s="229" t="str">
        <f t="shared" si="67"/>
        <v/>
      </c>
      <c r="F246" s="126" t="str">
        <f t="shared" si="68"/>
        <v/>
      </c>
      <c r="G246" s="124" t="str">
        <f t="shared" si="69"/>
        <v/>
      </c>
      <c r="H246" s="125" t="str">
        <f t="shared" si="70"/>
        <v/>
      </c>
      <c r="I246" s="125" t="str">
        <f t="shared" si="71"/>
        <v/>
      </c>
      <c r="J246" s="125" t="str">
        <f t="shared" si="72"/>
        <v/>
      </c>
      <c r="K246" s="124" t="str">
        <f t="shared" si="73"/>
        <v/>
      </c>
      <c r="L246" s="124" t="str">
        <f t="shared" si="74"/>
        <v/>
      </c>
      <c r="M246" s="124" t="str">
        <f t="shared" si="75"/>
        <v/>
      </c>
      <c r="N246" s="124" t="str">
        <f t="shared" si="76"/>
        <v/>
      </c>
      <c r="O246" s="124" t="str">
        <f t="shared" si="77"/>
        <v/>
      </c>
      <c r="P246" s="124" t="str">
        <f t="shared" si="78"/>
        <v/>
      </c>
      <c r="Q246" s="124" t="str">
        <f t="shared" si="79"/>
        <v/>
      </c>
      <c r="AA246" s="122">
        <f t="shared" si="80"/>
        <v>-1</v>
      </c>
      <c r="AB246" s="71">
        <f t="shared" si="81"/>
        <v>199</v>
      </c>
      <c r="AC246" s="127">
        <f t="shared" si="82"/>
        <v>-198</v>
      </c>
      <c r="AD246" s="127">
        <f t="shared" si="83"/>
        <v>-201</v>
      </c>
    </row>
    <row r="247" spans="1:30" x14ac:dyDescent="0.2">
      <c r="A247" s="126">
        <f t="shared" si="63"/>
        <v>-176</v>
      </c>
      <c r="B247" s="181">
        <f t="shared" si="64"/>
        <v>-4470.3999999999996</v>
      </c>
      <c r="C247" s="229" t="str">
        <f t="shared" si="65"/>
        <v/>
      </c>
      <c r="D247" s="126" t="str">
        <f t="shared" si="66"/>
        <v/>
      </c>
      <c r="E247" s="229" t="str">
        <f t="shared" si="67"/>
        <v/>
      </c>
      <c r="F247" s="126" t="str">
        <f t="shared" si="68"/>
        <v/>
      </c>
      <c r="G247" s="124" t="str">
        <f t="shared" si="69"/>
        <v/>
      </c>
      <c r="H247" s="125" t="str">
        <f t="shared" si="70"/>
        <v/>
      </c>
      <c r="I247" s="125" t="str">
        <f t="shared" si="71"/>
        <v/>
      </c>
      <c r="J247" s="125" t="str">
        <f t="shared" si="72"/>
        <v/>
      </c>
      <c r="K247" s="124" t="str">
        <f t="shared" si="73"/>
        <v/>
      </c>
      <c r="L247" s="124" t="str">
        <f t="shared" si="74"/>
        <v/>
      </c>
      <c r="M247" s="124" t="str">
        <f t="shared" si="75"/>
        <v/>
      </c>
      <c r="N247" s="124" t="str">
        <f t="shared" si="76"/>
        <v/>
      </c>
      <c r="O247" s="124" t="str">
        <f t="shared" si="77"/>
        <v/>
      </c>
      <c r="P247" s="124" t="str">
        <f t="shared" si="78"/>
        <v/>
      </c>
      <c r="Q247" s="124" t="str">
        <f t="shared" si="79"/>
        <v/>
      </c>
      <c r="AA247" s="122">
        <f t="shared" si="80"/>
        <v>-1</v>
      </c>
      <c r="AB247" s="71">
        <f t="shared" si="81"/>
        <v>200</v>
      </c>
      <c r="AC247" s="127">
        <f t="shared" si="82"/>
        <v>-199</v>
      </c>
      <c r="AD247" s="127">
        <f t="shared" si="83"/>
        <v>-202</v>
      </c>
    </row>
    <row r="248" spans="1:30" x14ac:dyDescent="0.2">
      <c r="A248" s="126">
        <f t="shared" si="63"/>
        <v>-177</v>
      </c>
      <c r="B248" s="181">
        <f t="shared" si="64"/>
        <v>-4495.8</v>
      </c>
      <c r="C248" s="229" t="str">
        <f t="shared" si="65"/>
        <v/>
      </c>
      <c r="D248" s="126" t="str">
        <f t="shared" si="66"/>
        <v/>
      </c>
      <c r="E248" s="229" t="str">
        <f t="shared" si="67"/>
        <v/>
      </c>
      <c r="F248" s="126" t="str">
        <f t="shared" si="68"/>
        <v/>
      </c>
      <c r="G248" s="124" t="str">
        <f t="shared" si="69"/>
        <v/>
      </c>
      <c r="H248" s="125" t="str">
        <f t="shared" si="70"/>
        <v/>
      </c>
      <c r="I248" s="125" t="str">
        <f t="shared" si="71"/>
        <v/>
      </c>
      <c r="J248" s="125" t="str">
        <f t="shared" si="72"/>
        <v/>
      </c>
      <c r="K248" s="124" t="str">
        <f t="shared" si="73"/>
        <v/>
      </c>
      <c r="L248" s="124" t="str">
        <f t="shared" si="74"/>
        <v/>
      </c>
      <c r="M248" s="124" t="str">
        <f t="shared" si="75"/>
        <v/>
      </c>
      <c r="N248" s="124" t="str">
        <f t="shared" si="76"/>
        <v/>
      </c>
      <c r="O248" s="124" t="str">
        <f t="shared" si="77"/>
        <v/>
      </c>
      <c r="P248" s="124" t="str">
        <f t="shared" si="78"/>
        <v/>
      </c>
      <c r="Q248" s="124" t="str">
        <f t="shared" si="79"/>
        <v/>
      </c>
      <c r="AA248" s="122">
        <f t="shared" si="80"/>
        <v>-1</v>
      </c>
      <c r="AB248" s="71">
        <f t="shared" si="81"/>
        <v>201</v>
      </c>
      <c r="AC248" s="127">
        <f t="shared" si="82"/>
        <v>-200</v>
      </c>
      <c r="AD248" s="127">
        <f t="shared" si="83"/>
        <v>-203</v>
      </c>
    </row>
    <row r="249" spans="1:30" x14ac:dyDescent="0.2">
      <c r="A249" s="126">
        <f t="shared" si="63"/>
        <v>-178</v>
      </c>
      <c r="B249" s="181">
        <f t="shared" si="64"/>
        <v>-4521.2</v>
      </c>
      <c r="C249" s="229" t="str">
        <f t="shared" si="65"/>
        <v/>
      </c>
      <c r="D249" s="126" t="str">
        <f t="shared" si="66"/>
        <v/>
      </c>
      <c r="E249" s="229" t="str">
        <f t="shared" si="67"/>
        <v/>
      </c>
      <c r="F249" s="126" t="str">
        <f t="shared" si="68"/>
        <v/>
      </c>
      <c r="G249" s="124" t="str">
        <f t="shared" si="69"/>
        <v/>
      </c>
      <c r="H249" s="125" t="str">
        <f t="shared" si="70"/>
        <v/>
      </c>
      <c r="I249" s="125" t="str">
        <f t="shared" si="71"/>
        <v/>
      </c>
      <c r="J249" s="125" t="str">
        <f t="shared" si="72"/>
        <v/>
      </c>
      <c r="K249" s="124" t="str">
        <f t="shared" si="73"/>
        <v/>
      </c>
      <c r="L249" s="124" t="str">
        <f t="shared" si="74"/>
        <v/>
      </c>
      <c r="M249" s="124" t="str">
        <f t="shared" si="75"/>
        <v/>
      </c>
      <c r="N249" s="124" t="str">
        <f t="shared" si="76"/>
        <v/>
      </c>
      <c r="O249" s="124" t="str">
        <f t="shared" si="77"/>
        <v/>
      </c>
      <c r="P249" s="124" t="str">
        <f t="shared" si="78"/>
        <v/>
      </c>
      <c r="Q249" s="124" t="str">
        <f t="shared" si="79"/>
        <v/>
      </c>
      <c r="AA249" s="122">
        <f t="shared" si="80"/>
        <v>-1</v>
      </c>
      <c r="AB249" s="71">
        <f t="shared" si="81"/>
        <v>202</v>
      </c>
      <c r="AC249" s="127">
        <f t="shared" si="82"/>
        <v>-201</v>
      </c>
      <c r="AD249" s="127">
        <f t="shared" si="83"/>
        <v>-204</v>
      </c>
    </row>
    <row r="250" spans="1:30" x14ac:dyDescent="0.2">
      <c r="A250" s="126">
        <f t="shared" si="63"/>
        <v>-179</v>
      </c>
      <c r="B250" s="181">
        <f t="shared" si="64"/>
        <v>-4546.5999999999995</v>
      </c>
      <c r="C250" s="229" t="str">
        <f t="shared" si="65"/>
        <v/>
      </c>
      <c r="D250" s="126" t="str">
        <f t="shared" si="66"/>
        <v/>
      </c>
      <c r="E250" s="229" t="str">
        <f t="shared" si="67"/>
        <v/>
      </c>
      <c r="F250" s="126" t="str">
        <f t="shared" si="68"/>
        <v/>
      </c>
      <c r="G250" s="124" t="str">
        <f t="shared" si="69"/>
        <v/>
      </c>
      <c r="H250" s="125" t="str">
        <f t="shared" si="70"/>
        <v/>
      </c>
      <c r="I250" s="125" t="str">
        <f t="shared" si="71"/>
        <v/>
      </c>
      <c r="J250" s="125" t="str">
        <f t="shared" si="72"/>
        <v/>
      </c>
      <c r="K250" s="124" t="str">
        <f t="shared" si="73"/>
        <v/>
      </c>
      <c r="L250" s="124" t="str">
        <f t="shared" si="74"/>
        <v/>
      </c>
      <c r="M250" s="124" t="str">
        <f t="shared" si="75"/>
        <v/>
      </c>
      <c r="N250" s="124" t="str">
        <f t="shared" si="76"/>
        <v/>
      </c>
      <c r="O250" s="124" t="str">
        <f t="shared" si="77"/>
        <v/>
      </c>
      <c r="P250" s="124" t="str">
        <f t="shared" si="78"/>
        <v/>
      </c>
      <c r="Q250" s="124" t="str">
        <f t="shared" si="79"/>
        <v/>
      </c>
      <c r="AA250" s="122">
        <f t="shared" si="80"/>
        <v>-1</v>
      </c>
      <c r="AB250" s="71">
        <f t="shared" si="81"/>
        <v>203</v>
      </c>
      <c r="AC250" s="127">
        <f t="shared" si="82"/>
        <v>-202</v>
      </c>
      <c r="AD250" s="127">
        <f t="shared" si="83"/>
        <v>-205</v>
      </c>
    </row>
    <row r="251" spans="1:30" x14ac:dyDescent="0.2">
      <c r="A251" s="126">
        <f t="shared" si="63"/>
        <v>-180</v>
      </c>
      <c r="B251" s="181">
        <f t="shared" si="64"/>
        <v>-4572</v>
      </c>
      <c r="C251" s="229" t="str">
        <f t="shared" si="65"/>
        <v/>
      </c>
      <c r="D251" s="126" t="str">
        <f t="shared" si="66"/>
        <v/>
      </c>
      <c r="E251" s="229" t="str">
        <f t="shared" si="67"/>
        <v/>
      </c>
      <c r="F251" s="126" t="str">
        <f t="shared" si="68"/>
        <v/>
      </c>
      <c r="G251" s="124" t="str">
        <f t="shared" si="69"/>
        <v/>
      </c>
      <c r="H251" s="125" t="str">
        <f t="shared" si="70"/>
        <v/>
      </c>
      <c r="I251" s="125" t="str">
        <f t="shared" si="71"/>
        <v/>
      </c>
      <c r="J251" s="125" t="str">
        <f t="shared" si="72"/>
        <v/>
      </c>
      <c r="K251" s="124" t="str">
        <f t="shared" si="73"/>
        <v/>
      </c>
      <c r="L251" s="124" t="str">
        <f t="shared" si="74"/>
        <v/>
      </c>
      <c r="M251" s="124" t="str">
        <f t="shared" si="75"/>
        <v/>
      </c>
      <c r="N251" s="124" t="str">
        <f t="shared" si="76"/>
        <v/>
      </c>
      <c r="O251" s="124" t="str">
        <f t="shared" si="77"/>
        <v/>
      </c>
      <c r="P251" s="124" t="str">
        <f t="shared" si="78"/>
        <v/>
      </c>
      <c r="Q251" s="124" t="str">
        <f t="shared" si="79"/>
        <v/>
      </c>
      <c r="AA251" s="122">
        <f t="shared" si="80"/>
        <v>-1</v>
      </c>
      <c r="AB251" s="71">
        <f t="shared" si="81"/>
        <v>204</v>
      </c>
      <c r="AC251" s="127">
        <f t="shared" si="82"/>
        <v>-203</v>
      </c>
      <c r="AD251" s="127">
        <f t="shared" si="83"/>
        <v>-206</v>
      </c>
    </row>
    <row r="252" spans="1:30" x14ac:dyDescent="0.2">
      <c r="A252" s="126">
        <f t="shared" si="63"/>
        <v>-181</v>
      </c>
      <c r="B252" s="181">
        <f t="shared" si="64"/>
        <v>-4597.3999999999996</v>
      </c>
      <c r="C252" s="229" t="str">
        <f t="shared" si="65"/>
        <v/>
      </c>
      <c r="D252" s="126" t="str">
        <f t="shared" si="66"/>
        <v/>
      </c>
      <c r="E252" s="229" t="str">
        <f t="shared" si="67"/>
        <v/>
      </c>
      <c r="F252" s="126" t="str">
        <f t="shared" si="68"/>
        <v/>
      </c>
      <c r="G252" s="124" t="str">
        <f t="shared" si="69"/>
        <v/>
      </c>
      <c r="H252" s="125" t="str">
        <f t="shared" si="70"/>
        <v/>
      </c>
      <c r="I252" s="125" t="str">
        <f t="shared" si="71"/>
        <v/>
      </c>
      <c r="J252" s="125" t="str">
        <f t="shared" si="72"/>
        <v/>
      </c>
      <c r="K252" s="124" t="str">
        <f t="shared" si="73"/>
        <v/>
      </c>
      <c r="L252" s="124" t="str">
        <f t="shared" si="74"/>
        <v/>
      </c>
      <c r="M252" s="124" t="str">
        <f t="shared" si="75"/>
        <v/>
      </c>
      <c r="N252" s="124" t="str">
        <f t="shared" si="76"/>
        <v/>
      </c>
      <c r="O252" s="124" t="str">
        <f t="shared" si="77"/>
        <v/>
      </c>
      <c r="P252" s="124" t="str">
        <f t="shared" si="78"/>
        <v/>
      </c>
      <c r="Q252" s="124" t="str">
        <f t="shared" si="79"/>
        <v/>
      </c>
      <c r="AA252" s="122">
        <f t="shared" si="80"/>
        <v>-1</v>
      </c>
      <c r="AB252" s="71">
        <f t="shared" si="81"/>
        <v>205</v>
      </c>
      <c r="AC252" s="127">
        <f t="shared" si="82"/>
        <v>-204</v>
      </c>
      <c r="AD252" s="127">
        <f t="shared" si="83"/>
        <v>-207</v>
      </c>
    </row>
    <row r="253" spans="1:30" x14ac:dyDescent="0.2">
      <c r="A253" s="126">
        <f t="shared" si="63"/>
        <v>-182</v>
      </c>
      <c r="B253" s="181">
        <f t="shared" si="64"/>
        <v>-4622.8</v>
      </c>
      <c r="C253" s="229" t="str">
        <f t="shared" si="65"/>
        <v/>
      </c>
      <c r="D253" s="126" t="str">
        <f t="shared" si="66"/>
        <v/>
      </c>
      <c r="E253" s="229" t="str">
        <f t="shared" si="67"/>
        <v/>
      </c>
      <c r="F253" s="126" t="str">
        <f t="shared" si="68"/>
        <v/>
      </c>
      <c r="G253" s="124" t="str">
        <f t="shared" si="69"/>
        <v/>
      </c>
      <c r="H253" s="125" t="str">
        <f t="shared" si="70"/>
        <v/>
      </c>
      <c r="I253" s="125" t="str">
        <f t="shared" si="71"/>
        <v/>
      </c>
      <c r="J253" s="125" t="str">
        <f t="shared" si="72"/>
        <v/>
      </c>
      <c r="K253" s="124" t="str">
        <f t="shared" si="73"/>
        <v/>
      </c>
      <c r="L253" s="124" t="str">
        <f t="shared" si="74"/>
        <v/>
      </c>
      <c r="M253" s="124" t="str">
        <f t="shared" si="75"/>
        <v/>
      </c>
      <c r="N253" s="124" t="str">
        <f t="shared" si="76"/>
        <v/>
      </c>
      <c r="O253" s="124" t="str">
        <f t="shared" si="77"/>
        <v/>
      </c>
      <c r="P253" s="124" t="str">
        <f t="shared" si="78"/>
        <v/>
      </c>
      <c r="Q253" s="124" t="str">
        <f t="shared" si="79"/>
        <v/>
      </c>
      <c r="AA253" s="122">
        <f t="shared" si="80"/>
        <v>-1</v>
      </c>
      <c r="AB253" s="71">
        <f t="shared" si="81"/>
        <v>206</v>
      </c>
      <c r="AC253" s="127">
        <f t="shared" si="82"/>
        <v>-205</v>
      </c>
      <c r="AD253" s="127">
        <f t="shared" si="83"/>
        <v>-208</v>
      </c>
    </row>
    <row r="254" spans="1:30" x14ac:dyDescent="0.2">
      <c r="A254" s="126">
        <f t="shared" si="63"/>
        <v>-183</v>
      </c>
      <c r="B254" s="181">
        <f t="shared" si="64"/>
        <v>-4648.2</v>
      </c>
      <c r="C254" s="229" t="str">
        <f t="shared" si="65"/>
        <v/>
      </c>
      <c r="D254" s="126" t="str">
        <f t="shared" si="66"/>
        <v/>
      </c>
      <c r="E254" s="229" t="str">
        <f t="shared" si="67"/>
        <v/>
      </c>
      <c r="F254" s="126" t="str">
        <f t="shared" si="68"/>
        <v/>
      </c>
      <c r="G254" s="124" t="str">
        <f t="shared" si="69"/>
        <v/>
      </c>
      <c r="H254" s="125" t="str">
        <f t="shared" si="70"/>
        <v/>
      </c>
      <c r="I254" s="125" t="str">
        <f t="shared" si="71"/>
        <v/>
      </c>
      <c r="J254" s="125" t="str">
        <f t="shared" si="72"/>
        <v/>
      </c>
      <c r="K254" s="124" t="str">
        <f t="shared" si="73"/>
        <v/>
      </c>
      <c r="L254" s="124" t="str">
        <f t="shared" si="74"/>
        <v/>
      </c>
      <c r="M254" s="124" t="str">
        <f t="shared" si="75"/>
        <v/>
      </c>
      <c r="N254" s="124" t="str">
        <f t="shared" si="76"/>
        <v/>
      </c>
      <c r="O254" s="124" t="str">
        <f t="shared" si="77"/>
        <v/>
      </c>
      <c r="P254" s="124" t="str">
        <f t="shared" si="78"/>
        <v/>
      </c>
      <c r="Q254" s="124" t="str">
        <f t="shared" si="79"/>
        <v/>
      </c>
      <c r="AA254" s="122">
        <f t="shared" si="80"/>
        <v>-1</v>
      </c>
      <c r="AB254" s="71">
        <f t="shared" si="81"/>
        <v>207</v>
      </c>
      <c r="AC254" s="127">
        <f t="shared" si="82"/>
        <v>-206</v>
      </c>
      <c r="AD254" s="127">
        <f t="shared" si="83"/>
        <v>-209</v>
      </c>
    </row>
    <row r="255" spans="1:30" x14ac:dyDescent="0.2">
      <c r="A255" s="126">
        <f t="shared" si="63"/>
        <v>-184</v>
      </c>
      <c r="B255" s="181">
        <f t="shared" si="64"/>
        <v>-4673.5999999999995</v>
      </c>
      <c r="C255" s="229" t="str">
        <f t="shared" si="65"/>
        <v/>
      </c>
      <c r="D255" s="126" t="str">
        <f t="shared" si="66"/>
        <v/>
      </c>
      <c r="E255" s="229" t="str">
        <f t="shared" si="67"/>
        <v/>
      </c>
      <c r="F255" s="126" t="str">
        <f t="shared" si="68"/>
        <v/>
      </c>
      <c r="G255" s="124" t="str">
        <f t="shared" si="69"/>
        <v/>
      </c>
      <c r="H255" s="125" t="str">
        <f t="shared" si="70"/>
        <v/>
      </c>
      <c r="I255" s="125" t="str">
        <f t="shared" si="71"/>
        <v/>
      </c>
      <c r="J255" s="125" t="str">
        <f t="shared" si="72"/>
        <v/>
      </c>
      <c r="K255" s="124" t="str">
        <f t="shared" si="73"/>
        <v/>
      </c>
      <c r="L255" s="124" t="str">
        <f t="shared" si="74"/>
        <v/>
      </c>
      <c r="M255" s="124" t="str">
        <f t="shared" si="75"/>
        <v/>
      </c>
      <c r="N255" s="124" t="str">
        <f t="shared" si="76"/>
        <v/>
      </c>
      <c r="O255" s="124" t="str">
        <f t="shared" si="77"/>
        <v/>
      </c>
      <c r="P255" s="124" t="str">
        <f t="shared" si="78"/>
        <v/>
      </c>
      <c r="Q255" s="124" t="str">
        <f t="shared" si="79"/>
        <v/>
      </c>
      <c r="AA255" s="122">
        <f t="shared" si="80"/>
        <v>-1</v>
      </c>
      <c r="AB255" s="71">
        <f t="shared" si="81"/>
        <v>208</v>
      </c>
      <c r="AC255" s="127">
        <f t="shared" si="82"/>
        <v>-207</v>
      </c>
      <c r="AD255" s="127">
        <f t="shared" si="83"/>
        <v>-210</v>
      </c>
    </row>
    <row r="256" spans="1:30" x14ac:dyDescent="0.2">
      <c r="A256" s="126">
        <f t="shared" si="63"/>
        <v>-185</v>
      </c>
      <c r="B256" s="181">
        <f t="shared" si="64"/>
        <v>-4699</v>
      </c>
      <c r="C256" s="229" t="str">
        <f t="shared" si="65"/>
        <v/>
      </c>
      <c r="D256" s="126" t="str">
        <f t="shared" si="66"/>
        <v/>
      </c>
      <c r="E256" s="229" t="str">
        <f t="shared" si="67"/>
        <v/>
      </c>
      <c r="F256" s="126" t="str">
        <f t="shared" si="68"/>
        <v/>
      </c>
      <c r="G256" s="124" t="str">
        <f t="shared" si="69"/>
        <v/>
      </c>
      <c r="H256" s="125" t="str">
        <f t="shared" si="70"/>
        <v/>
      </c>
      <c r="I256" s="125" t="str">
        <f t="shared" si="71"/>
        <v/>
      </c>
      <c r="J256" s="125" t="str">
        <f t="shared" si="72"/>
        <v/>
      </c>
      <c r="K256" s="124" t="str">
        <f t="shared" si="73"/>
        <v/>
      </c>
      <c r="L256" s="124" t="str">
        <f t="shared" si="74"/>
        <v/>
      </c>
      <c r="M256" s="124" t="str">
        <f t="shared" si="75"/>
        <v/>
      </c>
      <c r="N256" s="124" t="str">
        <f t="shared" si="76"/>
        <v/>
      </c>
      <c r="O256" s="124" t="str">
        <f t="shared" si="77"/>
        <v/>
      </c>
      <c r="P256" s="124" t="str">
        <f t="shared" si="78"/>
        <v/>
      </c>
      <c r="Q256" s="124" t="str">
        <f t="shared" si="79"/>
        <v/>
      </c>
      <c r="AA256" s="122">
        <f t="shared" si="80"/>
        <v>-1</v>
      </c>
      <c r="AB256" s="71">
        <f t="shared" si="81"/>
        <v>209</v>
      </c>
      <c r="AC256" s="127">
        <f t="shared" si="82"/>
        <v>-208</v>
      </c>
      <c r="AD256" s="127">
        <f t="shared" si="83"/>
        <v>-211</v>
      </c>
    </row>
    <row r="257" spans="1:30" x14ac:dyDescent="0.2">
      <c r="A257" s="126">
        <f t="shared" si="63"/>
        <v>-186</v>
      </c>
      <c r="B257" s="181">
        <f t="shared" si="64"/>
        <v>-4724.3999999999996</v>
      </c>
      <c r="C257" s="229" t="str">
        <f t="shared" si="65"/>
        <v/>
      </c>
      <c r="D257" s="126" t="str">
        <f t="shared" si="66"/>
        <v/>
      </c>
      <c r="E257" s="229" t="str">
        <f t="shared" si="67"/>
        <v/>
      </c>
      <c r="F257" s="126" t="str">
        <f t="shared" si="68"/>
        <v/>
      </c>
      <c r="G257" s="124" t="str">
        <f t="shared" si="69"/>
        <v/>
      </c>
      <c r="H257" s="125" t="str">
        <f t="shared" si="70"/>
        <v/>
      </c>
      <c r="I257" s="125" t="str">
        <f t="shared" si="71"/>
        <v/>
      </c>
      <c r="J257" s="125" t="str">
        <f t="shared" si="72"/>
        <v/>
      </c>
      <c r="K257" s="124" t="str">
        <f t="shared" si="73"/>
        <v/>
      </c>
      <c r="L257" s="124" t="str">
        <f t="shared" si="74"/>
        <v/>
      </c>
      <c r="M257" s="124" t="str">
        <f t="shared" si="75"/>
        <v/>
      </c>
      <c r="N257" s="124" t="str">
        <f t="shared" si="76"/>
        <v/>
      </c>
      <c r="O257" s="124" t="str">
        <f t="shared" si="77"/>
        <v/>
      </c>
      <c r="P257" s="124" t="str">
        <f t="shared" si="78"/>
        <v/>
      </c>
      <c r="Q257" s="124" t="str">
        <f t="shared" si="79"/>
        <v/>
      </c>
      <c r="AA257" s="122">
        <f t="shared" si="80"/>
        <v>-1</v>
      </c>
      <c r="AB257" s="71">
        <f t="shared" si="81"/>
        <v>210</v>
      </c>
      <c r="AC257" s="127">
        <f t="shared" si="82"/>
        <v>-209</v>
      </c>
      <c r="AD257" s="127">
        <f t="shared" si="83"/>
        <v>-212</v>
      </c>
    </row>
    <row r="258" spans="1:30" x14ac:dyDescent="0.2">
      <c r="A258" s="126">
        <f t="shared" si="63"/>
        <v>-187</v>
      </c>
      <c r="B258" s="181">
        <f t="shared" si="64"/>
        <v>-4749.8</v>
      </c>
      <c r="C258" s="229" t="str">
        <f t="shared" si="65"/>
        <v/>
      </c>
      <c r="D258" s="126" t="str">
        <f t="shared" si="66"/>
        <v/>
      </c>
      <c r="E258" s="229" t="str">
        <f t="shared" si="67"/>
        <v/>
      </c>
      <c r="F258" s="126" t="str">
        <f t="shared" si="68"/>
        <v/>
      </c>
      <c r="G258" s="124" t="str">
        <f t="shared" si="69"/>
        <v/>
      </c>
      <c r="H258" s="125" t="str">
        <f t="shared" si="70"/>
        <v/>
      </c>
      <c r="I258" s="125" t="str">
        <f t="shared" si="71"/>
        <v/>
      </c>
      <c r="J258" s="125" t="str">
        <f t="shared" si="72"/>
        <v/>
      </c>
      <c r="K258" s="124" t="str">
        <f t="shared" si="73"/>
        <v/>
      </c>
      <c r="L258" s="124" t="str">
        <f t="shared" si="74"/>
        <v/>
      </c>
      <c r="M258" s="124" t="str">
        <f t="shared" si="75"/>
        <v/>
      </c>
      <c r="N258" s="124" t="str">
        <f t="shared" si="76"/>
        <v/>
      </c>
      <c r="O258" s="124" t="str">
        <f t="shared" si="77"/>
        <v/>
      </c>
      <c r="P258" s="124" t="str">
        <f t="shared" si="78"/>
        <v/>
      </c>
      <c r="Q258" s="124" t="str">
        <f t="shared" si="79"/>
        <v/>
      </c>
      <c r="AA258" s="122">
        <f t="shared" si="80"/>
        <v>-1</v>
      </c>
      <c r="AB258" s="71">
        <f t="shared" si="81"/>
        <v>211</v>
      </c>
      <c r="AC258" s="127">
        <f t="shared" si="82"/>
        <v>-210</v>
      </c>
      <c r="AD258" s="127">
        <f t="shared" si="83"/>
        <v>-213</v>
      </c>
    </row>
    <row r="259" spans="1:30" x14ac:dyDescent="0.2">
      <c r="A259" s="126">
        <f t="shared" si="63"/>
        <v>-188</v>
      </c>
      <c r="B259" s="181">
        <f t="shared" si="64"/>
        <v>-4775.2</v>
      </c>
      <c r="C259" s="229" t="str">
        <f t="shared" si="65"/>
        <v/>
      </c>
      <c r="D259" s="126" t="str">
        <f t="shared" si="66"/>
        <v/>
      </c>
      <c r="E259" s="229" t="str">
        <f t="shared" si="67"/>
        <v/>
      </c>
      <c r="F259" s="126" t="str">
        <f t="shared" si="68"/>
        <v/>
      </c>
      <c r="G259" s="124" t="str">
        <f t="shared" si="69"/>
        <v/>
      </c>
      <c r="H259" s="125" t="str">
        <f t="shared" si="70"/>
        <v/>
      </c>
      <c r="I259" s="125" t="str">
        <f t="shared" si="71"/>
        <v/>
      </c>
      <c r="J259" s="125" t="str">
        <f t="shared" si="72"/>
        <v/>
      </c>
      <c r="K259" s="124" t="str">
        <f t="shared" si="73"/>
        <v/>
      </c>
      <c r="L259" s="124" t="str">
        <f t="shared" si="74"/>
        <v/>
      </c>
      <c r="M259" s="124" t="str">
        <f t="shared" si="75"/>
        <v/>
      </c>
      <c r="N259" s="124" t="str">
        <f t="shared" si="76"/>
        <v/>
      </c>
      <c r="O259" s="124" t="str">
        <f t="shared" si="77"/>
        <v/>
      </c>
      <c r="P259" s="124" t="str">
        <f t="shared" si="78"/>
        <v/>
      </c>
      <c r="Q259" s="124" t="str">
        <f t="shared" si="79"/>
        <v/>
      </c>
      <c r="AA259" s="122">
        <f t="shared" si="80"/>
        <v>-1</v>
      </c>
      <c r="AB259" s="71">
        <f t="shared" si="81"/>
        <v>212</v>
      </c>
      <c r="AC259" s="127">
        <f t="shared" si="82"/>
        <v>-211</v>
      </c>
      <c r="AD259" s="127">
        <f t="shared" si="83"/>
        <v>-214</v>
      </c>
    </row>
    <row r="260" spans="1:30" x14ac:dyDescent="0.2">
      <c r="A260" s="126">
        <f t="shared" si="63"/>
        <v>-189</v>
      </c>
      <c r="B260" s="181">
        <f t="shared" si="64"/>
        <v>-4800.5999999999995</v>
      </c>
      <c r="C260" s="229" t="str">
        <f t="shared" si="65"/>
        <v/>
      </c>
      <c r="D260" s="126" t="str">
        <f t="shared" si="66"/>
        <v/>
      </c>
      <c r="E260" s="229" t="str">
        <f t="shared" si="67"/>
        <v/>
      </c>
      <c r="F260" s="126" t="str">
        <f t="shared" si="68"/>
        <v/>
      </c>
      <c r="G260" s="124" t="str">
        <f t="shared" si="69"/>
        <v/>
      </c>
      <c r="H260" s="125" t="str">
        <f t="shared" si="70"/>
        <v/>
      </c>
      <c r="I260" s="125" t="str">
        <f t="shared" si="71"/>
        <v/>
      </c>
      <c r="J260" s="125" t="str">
        <f t="shared" si="72"/>
        <v/>
      </c>
      <c r="K260" s="124" t="str">
        <f t="shared" si="73"/>
        <v/>
      </c>
      <c r="L260" s="124" t="str">
        <f t="shared" si="74"/>
        <v/>
      </c>
      <c r="M260" s="124" t="str">
        <f t="shared" si="75"/>
        <v/>
      </c>
      <c r="N260" s="124" t="str">
        <f t="shared" si="76"/>
        <v/>
      </c>
      <c r="O260" s="124" t="str">
        <f t="shared" si="77"/>
        <v/>
      </c>
      <c r="P260" s="124" t="str">
        <f t="shared" si="78"/>
        <v/>
      </c>
      <c r="Q260" s="124" t="str">
        <f t="shared" si="79"/>
        <v/>
      </c>
      <c r="AA260" s="122">
        <f t="shared" si="80"/>
        <v>-1</v>
      </c>
      <c r="AB260" s="71">
        <f t="shared" si="81"/>
        <v>213</v>
      </c>
      <c r="AC260" s="127">
        <f t="shared" si="82"/>
        <v>-212</v>
      </c>
      <c r="AD260" s="127">
        <f t="shared" si="83"/>
        <v>-215</v>
      </c>
    </row>
    <row r="261" spans="1:30" x14ac:dyDescent="0.2">
      <c r="A261" s="126">
        <f t="shared" si="63"/>
        <v>-190</v>
      </c>
      <c r="B261" s="181">
        <f t="shared" si="64"/>
        <v>-4826</v>
      </c>
      <c r="C261" s="229" t="str">
        <f t="shared" si="65"/>
        <v/>
      </c>
      <c r="D261" s="126" t="str">
        <f t="shared" si="66"/>
        <v/>
      </c>
      <c r="E261" s="229" t="str">
        <f t="shared" si="67"/>
        <v/>
      </c>
      <c r="F261" s="126" t="str">
        <f t="shared" si="68"/>
        <v/>
      </c>
      <c r="G261" s="124" t="str">
        <f t="shared" si="69"/>
        <v/>
      </c>
      <c r="H261" s="125" t="str">
        <f t="shared" si="70"/>
        <v/>
      </c>
      <c r="I261" s="125" t="str">
        <f t="shared" si="71"/>
        <v/>
      </c>
      <c r="J261" s="125" t="str">
        <f t="shared" si="72"/>
        <v/>
      </c>
      <c r="K261" s="124" t="str">
        <f t="shared" si="73"/>
        <v/>
      </c>
      <c r="L261" s="124" t="str">
        <f t="shared" si="74"/>
        <v/>
      </c>
      <c r="M261" s="124" t="str">
        <f t="shared" si="75"/>
        <v/>
      </c>
      <c r="N261" s="124" t="str">
        <f t="shared" si="76"/>
        <v/>
      </c>
      <c r="O261" s="124" t="str">
        <f t="shared" si="77"/>
        <v/>
      </c>
      <c r="P261" s="124" t="str">
        <f t="shared" si="78"/>
        <v/>
      </c>
      <c r="Q261" s="124" t="str">
        <f t="shared" si="79"/>
        <v/>
      </c>
      <c r="AA261" s="122">
        <f t="shared" si="80"/>
        <v>-1</v>
      </c>
      <c r="AB261" s="71">
        <f t="shared" si="81"/>
        <v>214</v>
      </c>
      <c r="AC261" s="127">
        <f t="shared" si="82"/>
        <v>-213</v>
      </c>
      <c r="AD261" s="127">
        <f t="shared" si="83"/>
        <v>-216</v>
      </c>
    </row>
    <row r="262" spans="1:30" x14ac:dyDescent="0.2">
      <c r="A262" s="126">
        <f t="shared" si="63"/>
        <v>-191</v>
      </c>
      <c r="B262" s="181">
        <f t="shared" si="64"/>
        <v>-4851.3999999999996</v>
      </c>
      <c r="C262" s="229" t="str">
        <f t="shared" si="65"/>
        <v/>
      </c>
      <c r="D262" s="126" t="str">
        <f t="shared" si="66"/>
        <v/>
      </c>
      <c r="E262" s="229" t="str">
        <f t="shared" si="67"/>
        <v/>
      </c>
      <c r="F262" s="126" t="str">
        <f t="shared" si="68"/>
        <v/>
      </c>
      <c r="G262" s="124" t="str">
        <f t="shared" si="69"/>
        <v/>
      </c>
      <c r="H262" s="125" t="str">
        <f t="shared" si="70"/>
        <v/>
      </c>
      <c r="I262" s="125" t="str">
        <f t="shared" si="71"/>
        <v/>
      </c>
      <c r="J262" s="125" t="str">
        <f t="shared" si="72"/>
        <v/>
      </c>
      <c r="K262" s="124" t="str">
        <f t="shared" si="73"/>
        <v/>
      </c>
      <c r="L262" s="124" t="str">
        <f t="shared" si="74"/>
        <v/>
      </c>
      <c r="M262" s="124" t="str">
        <f t="shared" si="75"/>
        <v/>
      </c>
      <c r="N262" s="124" t="str">
        <f t="shared" si="76"/>
        <v/>
      </c>
      <c r="O262" s="124" t="str">
        <f t="shared" si="77"/>
        <v/>
      </c>
      <c r="P262" s="124" t="str">
        <f t="shared" si="78"/>
        <v/>
      </c>
      <c r="Q262" s="124" t="str">
        <f t="shared" si="79"/>
        <v/>
      </c>
      <c r="AA262" s="122">
        <f t="shared" si="80"/>
        <v>-1</v>
      </c>
      <c r="AB262" s="71">
        <f t="shared" si="81"/>
        <v>215</v>
      </c>
      <c r="AC262" s="127">
        <f t="shared" si="82"/>
        <v>-214</v>
      </c>
      <c r="AD262" s="127">
        <f t="shared" si="83"/>
        <v>-217</v>
      </c>
    </row>
    <row r="263" spans="1:30" x14ac:dyDescent="0.2">
      <c r="A263" s="126">
        <f t="shared" si="63"/>
        <v>-192</v>
      </c>
      <c r="B263" s="181">
        <f t="shared" si="64"/>
        <v>-4876.7999999999993</v>
      </c>
      <c r="C263" s="229" t="str">
        <f t="shared" si="65"/>
        <v/>
      </c>
      <c r="D263" s="126" t="str">
        <f t="shared" si="66"/>
        <v/>
      </c>
      <c r="E263" s="229" t="str">
        <f t="shared" si="67"/>
        <v/>
      </c>
      <c r="F263" s="126" t="str">
        <f t="shared" si="68"/>
        <v/>
      </c>
      <c r="G263" s="124" t="str">
        <f t="shared" si="69"/>
        <v/>
      </c>
      <c r="H263" s="125" t="str">
        <f t="shared" si="70"/>
        <v/>
      </c>
      <c r="I263" s="125" t="str">
        <f t="shared" si="71"/>
        <v/>
      </c>
      <c r="J263" s="125" t="str">
        <f t="shared" si="72"/>
        <v/>
      </c>
      <c r="K263" s="124" t="str">
        <f t="shared" si="73"/>
        <v/>
      </c>
      <c r="L263" s="124" t="str">
        <f t="shared" si="74"/>
        <v/>
      </c>
      <c r="M263" s="124" t="str">
        <f t="shared" si="75"/>
        <v/>
      </c>
      <c r="N263" s="124" t="str">
        <f t="shared" si="76"/>
        <v/>
      </c>
      <c r="O263" s="124" t="str">
        <f t="shared" si="77"/>
        <v/>
      </c>
      <c r="P263" s="124" t="str">
        <f t="shared" si="78"/>
        <v/>
      </c>
      <c r="Q263" s="124" t="str">
        <f t="shared" si="79"/>
        <v/>
      </c>
      <c r="AA263" s="122">
        <f t="shared" si="80"/>
        <v>-1</v>
      </c>
      <c r="AB263" s="71">
        <f t="shared" si="81"/>
        <v>216</v>
      </c>
      <c r="AC263" s="127">
        <f t="shared" si="82"/>
        <v>-215</v>
      </c>
      <c r="AD263" s="127">
        <f t="shared" si="83"/>
        <v>-218</v>
      </c>
    </row>
    <row r="264" spans="1:30" x14ac:dyDescent="0.2">
      <c r="A264" s="126">
        <f t="shared" ref="A264:A327" si="84">IF(AA270=0,0,IF(A263="","",IF(AA270=1,A263-0.5,A263-1)))</f>
        <v>-193</v>
      </c>
      <c r="B264" s="181">
        <f t="shared" si="64"/>
        <v>-4902.2</v>
      </c>
      <c r="C264" s="229" t="str">
        <f t="shared" si="65"/>
        <v/>
      </c>
      <c r="D264" s="126" t="str">
        <f t="shared" si="66"/>
        <v/>
      </c>
      <c r="E264" s="229" t="str">
        <f t="shared" si="67"/>
        <v/>
      </c>
      <c r="F264" s="126" t="str">
        <f t="shared" si="68"/>
        <v/>
      </c>
      <c r="G264" s="124" t="str">
        <f t="shared" si="69"/>
        <v/>
      </c>
      <c r="H264" s="125" t="str">
        <f t="shared" si="70"/>
        <v/>
      </c>
      <c r="I264" s="125" t="str">
        <f t="shared" si="71"/>
        <v/>
      </c>
      <c r="J264" s="125" t="str">
        <f t="shared" si="72"/>
        <v/>
      </c>
      <c r="K264" s="124" t="str">
        <f t="shared" si="73"/>
        <v/>
      </c>
      <c r="L264" s="124" t="str">
        <f t="shared" si="74"/>
        <v/>
      </c>
      <c r="M264" s="124" t="str">
        <f t="shared" si="75"/>
        <v/>
      </c>
      <c r="N264" s="124" t="str">
        <f t="shared" si="76"/>
        <v/>
      </c>
      <c r="O264" s="124" t="str">
        <f t="shared" si="77"/>
        <v/>
      </c>
      <c r="P264" s="124" t="str">
        <f t="shared" si="78"/>
        <v/>
      </c>
      <c r="Q264" s="124" t="str">
        <f t="shared" si="79"/>
        <v/>
      </c>
      <c r="AA264" s="122">
        <f t="shared" si="80"/>
        <v>-1</v>
      </c>
      <c r="AB264" s="71">
        <f t="shared" si="81"/>
        <v>217</v>
      </c>
      <c r="AC264" s="127">
        <f t="shared" si="82"/>
        <v>-216</v>
      </c>
      <c r="AD264" s="127">
        <f t="shared" si="83"/>
        <v>-219</v>
      </c>
    </row>
    <row r="265" spans="1:30" x14ac:dyDescent="0.2">
      <c r="A265" s="126">
        <f t="shared" si="84"/>
        <v>-194</v>
      </c>
      <c r="B265" s="181">
        <f t="shared" si="64"/>
        <v>-4927.5999999999995</v>
      </c>
      <c r="C265" s="229" t="str">
        <f t="shared" si="65"/>
        <v/>
      </c>
      <c r="D265" s="126" t="str">
        <f t="shared" si="66"/>
        <v/>
      </c>
      <c r="E265" s="229" t="str">
        <f t="shared" si="67"/>
        <v/>
      </c>
      <c r="F265" s="126" t="str">
        <f t="shared" si="68"/>
        <v/>
      </c>
      <c r="G265" s="124" t="str">
        <f t="shared" si="69"/>
        <v/>
      </c>
      <c r="H265" s="125" t="str">
        <f t="shared" si="70"/>
        <v/>
      </c>
      <c r="I265" s="125" t="str">
        <f t="shared" si="71"/>
        <v/>
      </c>
      <c r="J265" s="125" t="str">
        <f t="shared" si="72"/>
        <v/>
      </c>
      <c r="K265" s="124" t="str">
        <f t="shared" si="73"/>
        <v/>
      </c>
      <c r="L265" s="124" t="str">
        <f t="shared" si="74"/>
        <v/>
      </c>
      <c r="M265" s="124" t="str">
        <f t="shared" si="75"/>
        <v/>
      </c>
      <c r="N265" s="124" t="str">
        <f t="shared" si="76"/>
        <v/>
      </c>
      <c r="O265" s="124" t="str">
        <f t="shared" si="77"/>
        <v/>
      </c>
      <c r="P265" s="124" t="str">
        <f t="shared" si="78"/>
        <v/>
      </c>
      <c r="Q265" s="124" t="str">
        <f t="shared" si="79"/>
        <v/>
      </c>
      <c r="AA265" s="122">
        <f t="shared" si="80"/>
        <v>-1</v>
      </c>
      <c r="AB265" s="71">
        <f t="shared" si="81"/>
        <v>218</v>
      </c>
      <c r="AC265" s="127">
        <f t="shared" si="82"/>
        <v>-217</v>
      </c>
      <c r="AD265" s="127">
        <f t="shared" si="83"/>
        <v>-220</v>
      </c>
    </row>
    <row r="266" spans="1:30" x14ac:dyDescent="0.2">
      <c r="A266" s="126">
        <f t="shared" si="84"/>
        <v>-195</v>
      </c>
      <c r="B266" s="181">
        <f t="shared" si="64"/>
        <v>-4953</v>
      </c>
      <c r="C266" s="229" t="str">
        <f t="shared" si="65"/>
        <v/>
      </c>
      <c r="D266" s="126" t="str">
        <f t="shared" si="66"/>
        <v/>
      </c>
      <c r="E266" s="229" t="str">
        <f t="shared" si="67"/>
        <v/>
      </c>
      <c r="F266" s="126" t="str">
        <f t="shared" si="68"/>
        <v/>
      </c>
      <c r="G266" s="124" t="str">
        <f t="shared" si="69"/>
        <v/>
      </c>
      <c r="H266" s="125" t="str">
        <f t="shared" si="70"/>
        <v/>
      </c>
      <c r="I266" s="125" t="str">
        <f t="shared" si="71"/>
        <v/>
      </c>
      <c r="J266" s="125" t="str">
        <f t="shared" si="72"/>
        <v/>
      </c>
      <c r="K266" s="124" t="str">
        <f t="shared" si="73"/>
        <v/>
      </c>
      <c r="L266" s="124" t="str">
        <f t="shared" si="74"/>
        <v/>
      </c>
      <c r="M266" s="124" t="str">
        <f t="shared" si="75"/>
        <v/>
      </c>
      <c r="N266" s="124" t="str">
        <f t="shared" si="76"/>
        <v/>
      </c>
      <c r="O266" s="124" t="str">
        <f t="shared" si="77"/>
        <v/>
      </c>
      <c r="P266" s="124" t="str">
        <f t="shared" si="78"/>
        <v/>
      </c>
      <c r="Q266" s="124" t="str">
        <f t="shared" si="79"/>
        <v/>
      </c>
      <c r="AA266" s="122">
        <f t="shared" si="80"/>
        <v>-1</v>
      </c>
      <c r="AB266" s="71">
        <f t="shared" si="81"/>
        <v>219</v>
      </c>
      <c r="AC266" s="127">
        <f t="shared" si="82"/>
        <v>-218</v>
      </c>
      <c r="AD266" s="127">
        <f t="shared" si="83"/>
        <v>-221</v>
      </c>
    </row>
    <row r="267" spans="1:30" x14ac:dyDescent="0.2">
      <c r="A267" s="126">
        <f t="shared" si="84"/>
        <v>-196</v>
      </c>
      <c r="B267" s="181">
        <f t="shared" si="64"/>
        <v>-4978.3999999999996</v>
      </c>
      <c r="C267" s="229" t="str">
        <f t="shared" si="65"/>
        <v/>
      </c>
      <c r="D267" s="126" t="str">
        <f t="shared" si="66"/>
        <v/>
      </c>
      <c r="E267" s="229" t="str">
        <f t="shared" si="67"/>
        <v/>
      </c>
      <c r="F267" s="126" t="str">
        <f t="shared" si="68"/>
        <v/>
      </c>
      <c r="G267" s="124" t="str">
        <f t="shared" si="69"/>
        <v/>
      </c>
      <c r="H267" s="125" t="str">
        <f t="shared" si="70"/>
        <v/>
      </c>
      <c r="I267" s="125" t="str">
        <f t="shared" si="71"/>
        <v/>
      </c>
      <c r="J267" s="125" t="str">
        <f t="shared" si="72"/>
        <v/>
      </c>
      <c r="K267" s="124" t="str">
        <f t="shared" si="73"/>
        <v/>
      </c>
      <c r="L267" s="124" t="str">
        <f t="shared" si="74"/>
        <v/>
      </c>
      <c r="M267" s="124" t="str">
        <f t="shared" si="75"/>
        <v/>
      </c>
      <c r="N267" s="124" t="str">
        <f t="shared" si="76"/>
        <v/>
      </c>
      <c r="O267" s="124" t="str">
        <f t="shared" si="77"/>
        <v/>
      </c>
      <c r="P267" s="124" t="str">
        <f t="shared" si="78"/>
        <v/>
      </c>
      <c r="Q267" s="124" t="str">
        <f t="shared" si="79"/>
        <v/>
      </c>
      <c r="AA267" s="122">
        <f t="shared" si="80"/>
        <v>-1</v>
      </c>
      <c r="AB267" s="71">
        <f t="shared" si="81"/>
        <v>220</v>
      </c>
      <c r="AC267" s="127">
        <f t="shared" si="82"/>
        <v>-219</v>
      </c>
      <c r="AD267" s="127">
        <f t="shared" si="83"/>
        <v>-222</v>
      </c>
    </row>
    <row r="268" spans="1:30" x14ac:dyDescent="0.2">
      <c r="A268" s="126">
        <f t="shared" si="84"/>
        <v>-197</v>
      </c>
      <c r="B268" s="181">
        <f t="shared" si="64"/>
        <v>-5003.7999999999993</v>
      </c>
      <c r="C268" s="229" t="str">
        <f t="shared" si="65"/>
        <v/>
      </c>
      <c r="D268" s="126" t="str">
        <f t="shared" si="66"/>
        <v/>
      </c>
      <c r="E268" s="229" t="str">
        <f t="shared" si="67"/>
        <v/>
      </c>
      <c r="F268" s="126" t="str">
        <f t="shared" si="68"/>
        <v/>
      </c>
      <c r="G268" s="124" t="str">
        <f t="shared" si="69"/>
        <v/>
      </c>
      <c r="H268" s="125" t="str">
        <f t="shared" si="70"/>
        <v/>
      </c>
      <c r="I268" s="125" t="str">
        <f t="shared" si="71"/>
        <v/>
      </c>
      <c r="J268" s="125" t="str">
        <f t="shared" si="72"/>
        <v/>
      </c>
      <c r="K268" s="124" t="str">
        <f t="shared" si="73"/>
        <v/>
      </c>
      <c r="L268" s="124" t="str">
        <f t="shared" si="74"/>
        <v/>
      </c>
      <c r="M268" s="124" t="str">
        <f t="shared" si="75"/>
        <v/>
      </c>
      <c r="N268" s="124" t="str">
        <f t="shared" si="76"/>
        <v/>
      </c>
      <c r="O268" s="124" t="str">
        <f t="shared" si="77"/>
        <v/>
      </c>
      <c r="P268" s="124" t="str">
        <f t="shared" si="78"/>
        <v/>
      </c>
      <c r="Q268" s="124" t="str">
        <f t="shared" si="79"/>
        <v/>
      </c>
      <c r="AA268" s="122">
        <f t="shared" si="80"/>
        <v>-1</v>
      </c>
      <c r="AB268" s="71">
        <f t="shared" si="81"/>
        <v>221</v>
      </c>
      <c r="AC268" s="127">
        <f t="shared" si="82"/>
        <v>-220</v>
      </c>
      <c r="AD268" s="127">
        <f t="shared" si="83"/>
        <v>-223</v>
      </c>
    </row>
    <row r="269" spans="1:30" x14ac:dyDescent="0.2">
      <c r="A269" s="126">
        <f t="shared" si="84"/>
        <v>-198</v>
      </c>
      <c r="B269" s="181">
        <f t="shared" si="64"/>
        <v>-5029.2</v>
      </c>
      <c r="C269" s="229" t="str">
        <f t="shared" si="65"/>
        <v/>
      </c>
      <c r="D269" s="126" t="str">
        <f t="shared" si="66"/>
        <v/>
      </c>
      <c r="E269" s="229" t="str">
        <f t="shared" si="67"/>
        <v/>
      </c>
      <c r="F269" s="126" t="str">
        <f t="shared" si="68"/>
        <v/>
      </c>
      <c r="G269" s="124" t="str">
        <f t="shared" si="69"/>
        <v/>
      </c>
      <c r="H269" s="125" t="str">
        <f t="shared" si="70"/>
        <v/>
      </c>
      <c r="I269" s="125" t="str">
        <f t="shared" si="71"/>
        <v/>
      </c>
      <c r="J269" s="125" t="str">
        <f t="shared" si="72"/>
        <v/>
      </c>
      <c r="K269" s="124" t="str">
        <f t="shared" si="73"/>
        <v/>
      </c>
      <c r="L269" s="124" t="str">
        <f t="shared" si="74"/>
        <v/>
      </c>
      <c r="M269" s="124" t="str">
        <f t="shared" si="75"/>
        <v/>
      </c>
      <c r="N269" s="124" t="str">
        <f t="shared" si="76"/>
        <v/>
      </c>
      <c r="O269" s="124" t="str">
        <f t="shared" si="77"/>
        <v/>
      </c>
      <c r="P269" s="124" t="str">
        <f t="shared" si="78"/>
        <v/>
      </c>
      <c r="Q269" s="124" t="str">
        <f t="shared" si="79"/>
        <v/>
      </c>
      <c r="AA269" s="122">
        <f t="shared" si="80"/>
        <v>-1</v>
      </c>
      <c r="AB269" s="71">
        <f t="shared" si="81"/>
        <v>222</v>
      </c>
      <c r="AC269" s="127">
        <f t="shared" si="82"/>
        <v>-221</v>
      </c>
      <c r="AD269" s="127">
        <f t="shared" si="83"/>
        <v>-224</v>
      </c>
    </row>
    <row r="270" spans="1:30" x14ac:dyDescent="0.2">
      <c r="A270" s="126">
        <f t="shared" si="84"/>
        <v>-199</v>
      </c>
      <c r="B270" s="181">
        <f t="shared" si="64"/>
        <v>-5054.5999999999995</v>
      </c>
      <c r="C270" s="229" t="str">
        <f t="shared" si="65"/>
        <v/>
      </c>
      <c r="D270" s="126" t="str">
        <f t="shared" si="66"/>
        <v/>
      </c>
      <c r="E270" s="229" t="str">
        <f t="shared" si="67"/>
        <v/>
      </c>
      <c r="F270" s="126" t="str">
        <f t="shared" si="68"/>
        <v/>
      </c>
      <c r="G270" s="124" t="str">
        <f t="shared" si="69"/>
        <v/>
      </c>
      <c r="H270" s="125" t="str">
        <f t="shared" si="70"/>
        <v/>
      </c>
      <c r="I270" s="125" t="str">
        <f t="shared" si="71"/>
        <v/>
      </c>
      <c r="J270" s="125" t="str">
        <f t="shared" si="72"/>
        <v/>
      </c>
      <c r="K270" s="124" t="str">
        <f t="shared" si="73"/>
        <v/>
      </c>
      <c r="L270" s="124" t="str">
        <f t="shared" si="74"/>
        <v/>
      </c>
      <c r="M270" s="124" t="str">
        <f t="shared" si="75"/>
        <v/>
      </c>
      <c r="N270" s="124" t="str">
        <f t="shared" si="76"/>
        <v/>
      </c>
      <c r="O270" s="124" t="str">
        <f t="shared" si="77"/>
        <v/>
      </c>
      <c r="P270" s="124" t="str">
        <f t="shared" si="78"/>
        <v/>
      </c>
      <c r="Q270" s="124" t="str">
        <f t="shared" si="79"/>
        <v/>
      </c>
      <c r="AA270" s="122">
        <f t="shared" si="80"/>
        <v>-1</v>
      </c>
      <c r="AB270" s="71">
        <f t="shared" si="81"/>
        <v>223</v>
      </c>
      <c r="AC270" s="127">
        <f t="shared" si="82"/>
        <v>-222</v>
      </c>
      <c r="AD270" s="127">
        <f t="shared" si="83"/>
        <v>-225</v>
      </c>
    </row>
    <row r="271" spans="1:30" x14ac:dyDescent="0.2">
      <c r="A271" s="126">
        <f t="shared" si="84"/>
        <v>-200</v>
      </c>
      <c r="B271" s="181">
        <f t="shared" si="64"/>
        <v>-5080</v>
      </c>
      <c r="C271" s="229" t="str">
        <f t="shared" si="65"/>
        <v/>
      </c>
      <c r="D271" s="126" t="str">
        <f t="shared" si="66"/>
        <v/>
      </c>
      <c r="E271" s="229" t="str">
        <f t="shared" si="67"/>
        <v/>
      </c>
      <c r="F271" s="126" t="str">
        <f t="shared" si="68"/>
        <v/>
      </c>
      <c r="G271" s="124" t="str">
        <f t="shared" si="69"/>
        <v/>
      </c>
      <c r="H271" s="125" t="str">
        <f t="shared" si="70"/>
        <v/>
      </c>
      <c r="I271" s="125" t="str">
        <f t="shared" si="71"/>
        <v/>
      </c>
      <c r="J271" s="125" t="str">
        <f t="shared" si="72"/>
        <v/>
      </c>
      <c r="K271" s="124" t="str">
        <f t="shared" si="73"/>
        <v/>
      </c>
      <c r="L271" s="124" t="str">
        <f t="shared" si="74"/>
        <v/>
      </c>
      <c r="M271" s="124" t="str">
        <f t="shared" si="75"/>
        <v/>
      </c>
      <c r="N271" s="124" t="str">
        <f t="shared" si="76"/>
        <v/>
      </c>
      <c r="O271" s="124" t="str">
        <f t="shared" si="77"/>
        <v/>
      </c>
      <c r="P271" s="124" t="str">
        <f t="shared" si="78"/>
        <v/>
      </c>
      <c r="Q271" s="124" t="str">
        <f t="shared" si="79"/>
        <v/>
      </c>
      <c r="AA271" s="122">
        <f t="shared" si="80"/>
        <v>-1</v>
      </c>
      <c r="AB271" s="71">
        <f t="shared" si="81"/>
        <v>224</v>
      </c>
      <c r="AC271" s="127">
        <f t="shared" si="82"/>
        <v>-223</v>
      </c>
      <c r="AD271" s="127">
        <f t="shared" si="83"/>
        <v>-226</v>
      </c>
    </row>
    <row r="272" spans="1:30" x14ac:dyDescent="0.2">
      <c r="A272" s="126">
        <f t="shared" si="84"/>
        <v>-201</v>
      </c>
      <c r="B272" s="181">
        <f t="shared" si="64"/>
        <v>-5105.3999999999996</v>
      </c>
      <c r="C272" s="229" t="str">
        <f t="shared" si="65"/>
        <v/>
      </c>
      <c r="D272" s="126" t="str">
        <f t="shared" si="66"/>
        <v/>
      </c>
      <c r="E272" s="229" t="str">
        <f t="shared" si="67"/>
        <v/>
      </c>
      <c r="F272" s="126" t="str">
        <f t="shared" si="68"/>
        <v/>
      </c>
      <c r="G272" s="124" t="str">
        <f t="shared" si="69"/>
        <v/>
      </c>
      <c r="H272" s="125" t="str">
        <f t="shared" si="70"/>
        <v/>
      </c>
      <c r="I272" s="125" t="str">
        <f t="shared" si="71"/>
        <v/>
      </c>
      <c r="J272" s="125" t="str">
        <f t="shared" si="72"/>
        <v/>
      </c>
      <c r="K272" s="124" t="str">
        <f t="shared" si="73"/>
        <v/>
      </c>
      <c r="L272" s="124" t="str">
        <f t="shared" si="74"/>
        <v/>
      </c>
      <c r="M272" s="124" t="str">
        <f t="shared" si="75"/>
        <v/>
      </c>
      <c r="N272" s="124" t="str">
        <f t="shared" si="76"/>
        <v/>
      </c>
      <c r="O272" s="124" t="str">
        <f t="shared" si="77"/>
        <v/>
      </c>
      <c r="P272" s="124" t="str">
        <f t="shared" si="78"/>
        <v/>
      </c>
      <c r="Q272" s="124" t="str">
        <f t="shared" si="79"/>
        <v/>
      </c>
      <c r="AA272" s="122">
        <f t="shared" si="80"/>
        <v>-1</v>
      </c>
      <c r="AB272" s="71">
        <f t="shared" si="81"/>
        <v>225</v>
      </c>
      <c r="AC272" s="127">
        <f t="shared" si="82"/>
        <v>-224</v>
      </c>
      <c r="AD272" s="127">
        <f t="shared" si="83"/>
        <v>-227</v>
      </c>
    </row>
    <row r="273" spans="1:30" x14ac:dyDescent="0.2">
      <c r="A273" s="126">
        <f t="shared" si="84"/>
        <v>-202</v>
      </c>
      <c r="B273" s="181">
        <f t="shared" si="64"/>
        <v>-5130.7999999999993</v>
      </c>
      <c r="C273" s="229" t="str">
        <f t="shared" si="65"/>
        <v/>
      </c>
      <c r="D273" s="126" t="str">
        <f t="shared" si="66"/>
        <v/>
      </c>
      <c r="E273" s="229" t="str">
        <f t="shared" si="67"/>
        <v/>
      </c>
      <c r="F273" s="126" t="str">
        <f t="shared" si="68"/>
        <v/>
      </c>
      <c r="G273" s="124" t="str">
        <f t="shared" si="69"/>
        <v/>
      </c>
      <c r="H273" s="125" t="str">
        <f t="shared" si="70"/>
        <v/>
      </c>
      <c r="I273" s="125" t="str">
        <f t="shared" si="71"/>
        <v/>
      </c>
      <c r="J273" s="125" t="str">
        <f t="shared" si="72"/>
        <v/>
      </c>
      <c r="K273" s="124" t="str">
        <f t="shared" si="73"/>
        <v/>
      </c>
      <c r="L273" s="124" t="str">
        <f t="shared" si="74"/>
        <v/>
      </c>
      <c r="M273" s="124" t="str">
        <f t="shared" si="75"/>
        <v/>
      </c>
      <c r="N273" s="124" t="str">
        <f t="shared" si="76"/>
        <v/>
      </c>
      <c r="O273" s="124" t="str">
        <f t="shared" si="77"/>
        <v/>
      </c>
      <c r="P273" s="124" t="str">
        <f t="shared" si="78"/>
        <v/>
      </c>
      <c r="Q273" s="124" t="str">
        <f t="shared" si="79"/>
        <v/>
      </c>
      <c r="AA273" s="122">
        <f t="shared" si="80"/>
        <v>-1</v>
      </c>
      <c r="AB273" s="71">
        <f t="shared" si="81"/>
        <v>226</v>
      </c>
      <c r="AC273" s="127">
        <f t="shared" si="82"/>
        <v>-225</v>
      </c>
      <c r="AD273" s="127">
        <f t="shared" si="83"/>
        <v>-228</v>
      </c>
    </row>
    <row r="274" spans="1:30" x14ac:dyDescent="0.2">
      <c r="A274" s="126">
        <f t="shared" si="84"/>
        <v>-203</v>
      </c>
      <c r="B274" s="181">
        <f t="shared" si="64"/>
        <v>-5156.2</v>
      </c>
      <c r="C274" s="229" t="str">
        <f t="shared" si="65"/>
        <v/>
      </c>
      <c r="D274" s="126" t="str">
        <f t="shared" si="66"/>
        <v/>
      </c>
      <c r="E274" s="229" t="str">
        <f t="shared" si="67"/>
        <v/>
      </c>
      <c r="F274" s="126" t="str">
        <f t="shared" si="68"/>
        <v/>
      </c>
      <c r="G274" s="124" t="str">
        <f t="shared" si="69"/>
        <v/>
      </c>
      <c r="H274" s="125" t="str">
        <f t="shared" si="70"/>
        <v/>
      </c>
      <c r="I274" s="125" t="str">
        <f t="shared" si="71"/>
        <v/>
      </c>
      <c r="J274" s="125" t="str">
        <f t="shared" si="72"/>
        <v/>
      </c>
      <c r="K274" s="124" t="str">
        <f t="shared" si="73"/>
        <v/>
      </c>
      <c r="L274" s="124" t="str">
        <f t="shared" si="74"/>
        <v/>
      </c>
      <c r="M274" s="124" t="str">
        <f t="shared" si="75"/>
        <v/>
      </c>
      <c r="N274" s="124" t="str">
        <f t="shared" si="76"/>
        <v/>
      </c>
      <c r="O274" s="124" t="str">
        <f t="shared" si="77"/>
        <v/>
      </c>
      <c r="P274" s="124" t="str">
        <f t="shared" si="78"/>
        <v/>
      </c>
      <c r="Q274" s="124" t="str">
        <f t="shared" si="79"/>
        <v/>
      </c>
      <c r="AA274" s="122">
        <f t="shared" si="80"/>
        <v>-1</v>
      </c>
      <c r="AB274" s="71">
        <f t="shared" si="81"/>
        <v>227</v>
      </c>
      <c r="AC274" s="127">
        <f t="shared" si="82"/>
        <v>-226</v>
      </c>
      <c r="AD274" s="127">
        <f t="shared" si="83"/>
        <v>-229</v>
      </c>
    </row>
    <row r="275" spans="1:30" x14ac:dyDescent="0.2">
      <c r="A275" s="126">
        <f t="shared" si="84"/>
        <v>-204</v>
      </c>
      <c r="B275" s="181">
        <f t="shared" si="64"/>
        <v>-5181.5999999999995</v>
      </c>
      <c r="C275" s="229" t="str">
        <f t="shared" si="65"/>
        <v/>
      </c>
      <c r="D275" s="126" t="str">
        <f t="shared" si="66"/>
        <v/>
      </c>
      <c r="E275" s="229" t="str">
        <f t="shared" si="67"/>
        <v/>
      </c>
      <c r="F275" s="126" t="str">
        <f t="shared" si="68"/>
        <v/>
      </c>
      <c r="G275" s="124" t="str">
        <f t="shared" si="69"/>
        <v/>
      </c>
      <c r="H275" s="125" t="str">
        <f t="shared" si="70"/>
        <v/>
      </c>
      <c r="I275" s="125" t="str">
        <f t="shared" si="71"/>
        <v/>
      </c>
      <c r="J275" s="125" t="str">
        <f t="shared" si="72"/>
        <v/>
      </c>
      <c r="K275" s="124" t="str">
        <f t="shared" si="73"/>
        <v/>
      </c>
      <c r="L275" s="124" t="str">
        <f t="shared" si="74"/>
        <v/>
      </c>
      <c r="M275" s="124" t="str">
        <f t="shared" si="75"/>
        <v/>
      </c>
      <c r="N275" s="124" t="str">
        <f t="shared" si="76"/>
        <v/>
      </c>
      <c r="O275" s="124" t="str">
        <f t="shared" si="77"/>
        <v/>
      </c>
      <c r="P275" s="124" t="str">
        <f t="shared" si="78"/>
        <v/>
      </c>
      <c r="Q275" s="124" t="str">
        <f t="shared" si="79"/>
        <v/>
      </c>
      <c r="AA275" s="122">
        <f t="shared" si="80"/>
        <v>-1</v>
      </c>
      <c r="AB275" s="71">
        <f t="shared" si="81"/>
        <v>228</v>
      </c>
      <c r="AC275" s="127">
        <f t="shared" si="82"/>
        <v>-227</v>
      </c>
      <c r="AD275" s="127">
        <f t="shared" si="83"/>
        <v>-230</v>
      </c>
    </row>
    <row r="276" spans="1:30" x14ac:dyDescent="0.2">
      <c r="A276" s="126">
        <f t="shared" si="84"/>
        <v>-205</v>
      </c>
      <c r="B276" s="181">
        <f t="shared" si="64"/>
        <v>-5207</v>
      </c>
      <c r="C276" s="229" t="str">
        <f t="shared" si="65"/>
        <v/>
      </c>
      <c r="D276" s="126" t="str">
        <f t="shared" si="66"/>
        <v/>
      </c>
      <c r="E276" s="229" t="str">
        <f t="shared" si="67"/>
        <v/>
      </c>
      <c r="F276" s="126" t="str">
        <f t="shared" si="68"/>
        <v/>
      </c>
      <c r="G276" s="124" t="str">
        <f t="shared" si="69"/>
        <v/>
      </c>
      <c r="H276" s="125" t="str">
        <f t="shared" si="70"/>
        <v/>
      </c>
      <c r="I276" s="125" t="str">
        <f t="shared" si="71"/>
        <v/>
      </c>
      <c r="J276" s="125" t="str">
        <f t="shared" si="72"/>
        <v/>
      </c>
      <c r="K276" s="124" t="str">
        <f t="shared" si="73"/>
        <v/>
      </c>
      <c r="L276" s="124" t="str">
        <f t="shared" si="74"/>
        <v/>
      </c>
      <c r="M276" s="124" t="str">
        <f t="shared" si="75"/>
        <v/>
      </c>
      <c r="N276" s="124" t="str">
        <f t="shared" si="76"/>
        <v/>
      </c>
      <c r="O276" s="124" t="str">
        <f t="shared" si="77"/>
        <v/>
      </c>
      <c r="P276" s="124" t="str">
        <f t="shared" si="78"/>
        <v/>
      </c>
      <c r="Q276" s="124" t="str">
        <f t="shared" si="79"/>
        <v/>
      </c>
      <c r="AA276" s="122">
        <f t="shared" si="80"/>
        <v>-1</v>
      </c>
      <c r="AB276" s="71">
        <f t="shared" si="81"/>
        <v>229</v>
      </c>
      <c r="AC276" s="127">
        <f t="shared" si="82"/>
        <v>-228</v>
      </c>
      <c r="AD276" s="127">
        <f t="shared" si="83"/>
        <v>-231</v>
      </c>
    </row>
    <row r="277" spans="1:30" x14ac:dyDescent="0.2">
      <c r="A277" s="126">
        <f t="shared" si="84"/>
        <v>-206</v>
      </c>
      <c r="B277" s="181">
        <f t="shared" si="64"/>
        <v>-5232.3999999999996</v>
      </c>
      <c r="C277" s="229" t="str">
        <f t="shared" si="65"/>
        <v/>
      </c>
      <c r="D277" s="126" t="str">
        <f t="shared" si="66"/>
        <v/>
      </c>
      <c r="E277" s="229" t="str">
        <f t="shared" si="67"/>
        <v/>
      </c>
      <c r="F277" s="126" t="str">
        <f t="shared" si="68"/>
        <v/>
      </c>
      <c r="G277" s="124" t="str">
        <f t="shared" si="69"/>
        <v/>
      </c>
      <c r="H277" s="125" t="str">
        <f t="shared" si="70"/>
        <v/>
      </c>
      <c r="I277" s="125" t="str">
        <f t="shared" si="71"/>
        <v/>
      </c>
      <c r="J277" s="125" t="str">
        <f t="shared" si="72"/>
        <v/>
      </c>
      <c r="K277" s="124" t="str">
        <f t="shared" si="73"/>
        <v/>
      </c>
      <c r="L277" s="124" t="str">
        <f t="shared" si="74"/>
        <v/>
      </c>
      <c r="M277" s="124" t="str">
        <f t="shared" si="75"/>
        <v/>
      </c>
      <c r="N277" s="124" t="str">
        <f t="shared" si="76"/>
        <v/>
      </c>
      <c r="O277" s="124" t="str">
        <f t="shared" si="77"/>
        <v/>
      </c>
      <c r="P277" s="124" t="str">
        <f t="shared" si="78"/>
        <v/>
      </c>
      <c r="Q277" s="124" t="str">
        <f t="shared" si="79"/>
        <v/>
      </c>
      <c r="AA277" s="122">
        <f t="shared" si="80"/>
        <v>-1</v>
      </c>
      <c r="AB277" s="71">
        <f t="shared" si="81"/>
        <v>230</v>
      </c>
      <c r="AC277" s="127">
        <f t="shared" si="82"/>
        <v>-229</v>
      </c>
      <c r="AD277" s="127">
        <f t="shared" si="83"/>
        <v>-232</v>
      </c>
    </row>
    <row r="278" spans="1:30" x14ac:dyDescent="0.2">
      <c r="A278" s="126">
        <f t="shared" si="84"/>
        <v>-207</v>
      </c>
      <c r="B278" s="181">
        <f t="shared" si="64"/>
        <v>-5257.7999999999993</v>
      </c>
      <c r="C278" s="229" t="str">
        <f t="shared" si="65"/>
        <v/>
      </c>
      <c r="D278" s="126" t="str">
        <f t="shared" si="66"/>
        <v/>
      </c>
      <c r="E278" s="229" t="str">
        <f t="shared" si="67"/>
        <v/>
      </c>
      <c r="F278" s="126" t="str">
        <f t="shared" si="68"/>
        <v/>
      </c>
      <c r="G278" s="124" t="str">
        <f t="shared" si="69"/>
        <v/>
      </c>
      <c r="H278" s="125" t="str">
        <f t="shared" si="70"/>
        <v/>
      </c>
      <c r="I278" s="125" t="str">
        <f t="shared" si="71"/>
        <v/>
      </c>
      <c r="J278" s="125" t="str">
        <f t="shared" si="72"/>
        <v/>
      </c>
      <c r="K278" s="124" t="str">
        <f t="shared" si="73"/>
        <v/>
      </c>
      <c r="L278" s="124" t="str">
        <f t="shared" si="74"/>
        <v/>
      </c>
      <c r="M278" s="124" t="str">
        <f t="shared" si="75"/>
        <v/>
      </c>
      <c r="N278" s="124" t="str">
        <f t="shared" si="76"/>
        <v/>
      </c>
      <c r="O278" s="124" t="str">
        <f t="shared" si="77"/>
        <v/>
      </c>
      <c r="P278" s="124" t="str">
        <f t="shared" si="78"/>
        <v/>
      </c>
      <c r="Q278" s="124" t="str">
        <f t="shared" si="79"/>
        <v/>
      </c>
      <c r="AA278" s="122">
        <f t="shared" si="80"/>
        <v>-1</v>
      </c>
      <c r="AB278" s="71">
        <f t="shared" si="81"/>
        <v>231</v>
      </c>
      <c r="AC278" s="127">
        <f t="shared" si="82"/>
        <v>-230</v>
      </c>
      <c r="AD278" s="127">
        <f t="shared" si="83"/>
        <v>-233</v>
      </c>
    </row>
    <row r="279" spans="1:30" x14ac:dyDescent="0.2">
      <c r="A279" s="126">
        <f t="shared" si="84"/>
        <v>-208</v>
      </c>
      <c r="B279" s="181">
        <f t="shared" si="64"/>
        <v>-5283.2</v>
      </c>
      <c r="C279" s="229" t="str">
        <f t="shared" si="65"/>
        <v/>
      </c>
      <c r="D279" s="126" t="str">
        <f t="shared" si="66"/>
        <v/>
      </c>
      <c r="E279" s="229" t="str">
        <f t="shared" si="67"/>
        <v/>
      </c>
      <c r="F279" s="126" t="str">
        <f t="shared" si="68"/>
        <v/>
      </c>
      <c r="G279" s="124" t="str">
        <f t="shared" si="69"/>
        <v/>
      </c>
      <c r="H279" s="125" t="str">
        <f t="shared" si="70"/>
        <v/>
      </c>
      <c r="I279" s="125" t="str">
        <f t="shared" si="71"/>
        <v/>
      </c>
      <c r="J279" s="125" t="str">
        <f t="shared" si="72"/>
        <v/>
      </c>
      <c r="K279" s="124" t="str">
        <f t="shared" si="73"/>
        <v/>
      </c>
      <c r="L279" s="124" t="str">
        <f t="shared" si="74"/>
        <v/>
      </c>
      <c r="M279" s="124" t="str">
        <f t="shared" si="75"/>
        <v/>
      </c>
      <c r="N279" s="124" t="str">
        <f t="shared" si="76"/>
        <v/>
      </c>
      <c r="O279" s="124" t="str">
        <f t="shared" si="77"/>
        <v/>
      </c>
      <c r="P279" s="124" t="str">
        <f t="shared" si="78"/>
        <v/>
      </c>
      <c r="Q279" s="124" t="str">
        <f t="shared" si="79"/>
        <v/>
      </c>
      <c r="AA279" s="122">
        <f t="shared" si="80"/>
        <v>-1</v>
      </c>
      <c r="AB279" s="71">
        <f t="shared" si="81"/>
        <v>232</v>
      </c>
      <c r="AC279" s="127">
        <f t="shared" si="82"/>
        <v>-231</v>
      </c>
      <c r="AD279" s="127">
        <f t="shared" si="83"/>
        <v>-234</v>
      </c>
    </row>
    <row r="280" spans="1:30" x14ac:dyDescent="0.2">
      <c r="A280" s="126">
        <f t="shared" si="84"/>
        <v>-209</v>
      </c>
      <c r="B280" s="181">
        <f t="shared" si="64"/>
        <v>-5308.5999999999995</v>
      </c>
      <c r="C280" s="229" t="str">
        <f t="shared" si="65"/>
        <v/>
      </c>
      <c r="D280" s="126" t="str">
        <f t="shared" si="66"/>
        <v/>
      </c>
      <c r="E280" s="229" t="str">
        <f t="shared" si="67"/>
        <v/>
      </c>
      <c r="F280" s="126" t="str">
        <f t="shared" si="68"/>
        <v/>
      </c>
      <c r="G280" s="124" t="str">
        <f t="shared" si="69"/>
        <v/>
      </c>
      <c r="H280" s="125" t="str">
        <f t="shared" si="70"/>
        <v/>
      </c>
      <c r="I280" s="125" t="str">
        <f t="shared" si="71"/>
        <v/>
      </c>
      <c r="J280" s="125" t="str">
        <f t="shared" si="72"/>
        <v/>
      </c>
      <c r="K280" s="124" t="str">
        <f t="shared" si="73"/>
        <v/>
      </c>
      <c r="L280" s="124" t="str">
        <f t="shared" si="74"/>
        <v/>
      </c>
      <c r="M280" s="124" t="str">
        <f t="shared" si="75"/>
        <v/>
      </c>
      <c r="N280" s="124" t="str">
        <f t="shared" si="76"/>
        <v/>
      </c>
      <c r="O280" s="124" t="str">
        <f t="shared" si="77"/>
        <v/>
      </c>
      <c r="P280" s="124" t="str">
        <f t="shared" si="78"/>
        <v/>
      </c>
      <c r="Q280" s="124" t="str">
        <f t="shared" si="79"/>
        <v/>
      </c>
      <c r="AA280" s="122">
        <f t="shared" si="80"/>
        <v>-1</v>
      </c>
      <c r="AB280" s="71">
        <f t="shared" si="81"/>
        <v>233</v>
      </c>
      <c r="AC280" s="127">
        <f t="shared" si="82"/>
        <v>-232</v>
      </c>
      <c r="AD280" s="127">
        <f t="shared" si="83"/>
        <v>-235</v>
      </c>
    </row>
    <row r="281" spans="1:30" x14ac:dyDescent="0.2">
      <c r="A281" s="126">
        <f t="shared" si="84"/>
        <v>-210</v>
      </c>
      <c r="B281" s="181">
        <f t="shared" si="64"/>
        <v>-5334</v>
      </c>
      <c r="C281" s="229" t="str">
        <f t="shared" si="65"/>
        <v/>
      </c>
      <c r="D281" s="126" t="str">
        <f t="shared" si="66"/>
        <v/>
      </c>
      <c r="E281" s="229" t="str">
        <f t="shared" si="67"/>
        <v/>
      </c>
      <c r="F281" s="126" t="str">
        <f t="shared" si="68"/>
        <v/>
      </c>
      <c r="G281" s="124" t="str">
        <f t="shared" si="69"/>
        <v/>
      </c>
      <c r="H281" s="125" t="str">
        <f t="shared" si="70"/>
        <v/>
      </c>
      <c r="I281" s="125" t="str">
        <f t="shared" si="71"/>
        <v/>
      </c>
      <c r="J281" s="125" t="str">
        <f t="shared" si="72"/>
        <v/>
      </c>
      <c r="K281" s="124" t="str">
        <f t="shared" si="73"/>
        <v/>
      </c>
      <c r="L281" s="124" t="str">
        <f t="shared" si="74"/>
        <v/>
      </c>
      <c r="M281" s="124" t="str">
        <f t="shared" si="75"/>
        <v/>
      </c>
      <c r="N281" s="124" t="str">
        <f t="shared" si="76"/>
        <v/>
      </c>
      <c r="O281" s="124" t="str">
        <f t="shared" si="77"/>
        <v/>
      </c>
      <c r="P281" s="124" t="str">
        <f t="shared" si="78"/>
        <v/>
      </c>
      <c r="Q281" s="124" t="str">
        <f t="shared" si="79"/>
        <v/>
      </c>
      <c r="AA281" s="122">
        <f t="shared" si="80"/>
        <v>-1</v>
      </c>
      <c r="AB281" s="71">
        <f t="shared" si="81"/>
        <v>234</v>
      </c>
      <c r="AC281" s="127">
        <f t="shared" si="82"/>
        <v>-233</v>
      </c>
      <c r="AD281" s="127">
        <f t="shared" si="83"/>
        <v>-236</v>
      </c>
    </row>
    <row r="282" spans="1:30" x14ac:dyDescent="0.2">
      <c r="A282" s="126">
        <f t="shared" si="84"/>
        <v>-211</v>
      </c>
      <c r="B282" s="181">
        <f t="shared" si="64"/>
        <v>-5359.4</v>
      </c>
      <c r="C282" s="229" t="str">
        <f t="shared" si="65"/>
        <v/>
      </c>
      <c r="D282" s="126" t="str">
        <f t="shared" si="66"/>
        <v/>
      </c>
      <c r="E282" s="229" t="str">
        <f t="shared" si="67"/>
        <v/>
      </c>
      <c r="F282" s="126" t="str">
        <f t="shared" si="68"/>
        <v/>
      </c>
      <c r="G282" s="124" t="str">
        <f t="shared" si="69"/>
        <v/>
      </c>
      <c r="H282" s="125" t="str">
        <f t="shared" si="70"/>
        <v/>
      </c>
      <c r="I282" s="125" t="str">
        <f t="shared" si="71"/>
        <v/>
      </c>
      <c r="J282" s="125" t="str">
        <f t="shared" si="72"/>
        <v/>
      </c>
      <c r="K282" s="124" t="str">
        <f t="shared" si="73"/>
        <v/>
      </c>
      <c r="L282" s="124" t="str">
        <f t="shared" si="74"/>
        <v/>
      </c>
      <c r="M282" s="124" t="str">
        <f t="shared" si="75"/>
        <v/>
      </c>
      <c r="N282" s="124" t="str">
        <f t="shared" si="76"/>
        <v/>
      </c>
      <c r="O282" s="124" t="str">
        <f t="shared" si="77"/>
        <v/>
      </c>
      <c r="P282" s="124" t="str">
        <f t="shared" si="78"/>
        <v/>
      </c>
      <c r="Q282" s="124" t="str">
        <f t="shared" si="79"/>
        <v/>
      </c>
      <c r="AA282" s="122">
        <f t="shared" si="80"/>
        <v>-1</v>
      </c>
      <c r="AB282" s="71">
        <f t="shared" si="81"/>
        <v>235</v>
      </c>
      <c r="AC282" s="127">
        <f t="shared" si="82"/>
        <v>-234</v>
      </c>
      <c r="AD282" s="127">
        <f t="shared" si="83"/>
        <v>-237</v>
      </c>
    </row>
    <row r="283" spans="1:30" x14ac:dyDescent="0.2">
      <c r="A283" s="126">
        <f t="shared" si="84"/>
        <v>-212</v>
      </c>
      <c r="B283" s="181">
        <f t="shared" si="64"/>
        <v>-5384.7999999999993</v>
      </c>
      <c r="C283" s="229" t="str">
        <f t="shared" si="65"/>
        <v/>
      </c>
      <c r="D283" s="126" t="str">
        <f t="shared" si="66"/>
        <v/>
      </c>
      <c r="E283" s="229" t="str">
        <f t="shared" si="67"/>
        <v/>
      </c>
      <c r="F283" s="126" t="str">
        <f t="shared" si="68"/>
        <v/>
      </c>
      <c r="G283" s="124" t="str">
        <f t="shared" si="69"/>
        <v/>
      </c>
      <c r="H283" s="125" t="str">
        <f t="shared" si="70"/>
        <v/>
      </c>
      <c r="I283" s="125" t="str">
        <f t="shared" si="71"/>
        <v/>
      </c>
      <c r="J283" s="125" t="str">
        <f t="shared" si="72"/>
        <v/>
      </c>
      <c r="K283" s="124" t="str">
        <f t="shared" si="73"/>
        <v/>
      </c>
      <c r="L283" s="124" t="str">
        <f t="shared" si="74"/>
        <v/>
      </c>
      <c r="M283" s="124" t="str">
        <f t="shared" si="75"/>
        <v/>
      </c>
      <c r="N283" s="124" t="str">
        <f t="shared" si="76"/>
        <v/>
      </c>
      <c r="O283" s="124" t="str">
        <f t="shared" si="77"/>
        <v/>
      </c>
      <c r="P283" s="124" t="str">
        <f t="shared" si="78"/>
        <v/>
      </c>
      <c r="Q283" s="124" t="str">
        <f t="shared" si="79"/>
        <v/>
      </c>
      <c r="AA283" s="122">
        <f t="shared" si="80"/>
        <v>-1</v>
      </c>
      <c r="AB283" s="71">
        <f t="shared" si="81"/>
        <v>236</v>
      </c>
      <c r="AC283" s="127">
        <f t="shared" si="82"/>
        <v>-235</v>
      </c>
      <c r="AD283" s="127">
        <f t="shared" si="83"/>
        <v>-238</v>
      </c>
    </row>
    <row r="284" spans="1:30" x14ac:dyDescent="0.2">
      <c r="A284" s="126">
        <f t="shared" si="84"/>
        <v>-213</v>
      </c>
      <c r="B284" s="181">
        <f t="shared" si="64"/>
        <v>-5410.2</v>
      </c>
      <c r="C284" s="229" t="str">
        <f t="shared" si="65"/>
        <v/>
      </c>
      <c r="D284" s="126" t="str">
        <f t="shared" si="66"/>
        <v/>
      </c>
      <c r="E284" s="229" t="str">
        <f t="shared" si="67"/>
        <v/>
      </c>
      <c r="F284" s="126" t="str">
        <f t="shared" si="68"/>
        <v/>
      </c>
      <c r="G284" s="124" t="str">
        <f t="shared" si="69"/>
        <v/>
      </c>
      <c r="H284" s="125" t="str">
        <f t="shared" si="70"/>
        <v/>
      </c>
      <c r="I284" s="125" t="str">
        <f t="shared" si="71"/>
        <v/>
      </c>
      <c r="J284" s="125" t="str">
        <f t="shared" si="72"/>
        <v/>
      </c>
      <c r="K284" s="124" t="str">
        <f t="shared" si="73"/>
        <v/>
      </c>
      <c r="L284" s="124" t="str">
        <f t="shared" si="74"/>
        <v/>
      </c>
      <c r="M284" s="124" t="str">
        <f t="shared" si="75"/>
        <v/>
      </c>
      <c r="N284" s="124" t="str">
        <f t="shared" si="76"/>
        <v/>
      </c>
      <c r="O284" s="124" t="str">
        <f t="shared" si="77"/>
        <v/>
      </c>
      <c r="P284" s="124" t="str">
        <f t="shared" si="78"/>
        <v/>
      </c>
      <c r="Q284" s="124" t="str">
        <f t="shared" si="79"/>
        <v/>
      </c>
      <c r="AA284" s="122">
        <f t="shared" si="80"/>
        <v>-1</v>
      </c>
      <c r="AB284" s="71">
        <f t="shared" si="81"/>
        <v>237</v>
      </c>
      <c r="AC284" s="127">
        <f t="shared" si="82"/>
        <v>-236</v>
      </c>
      <c r="AD284" s="127">
        <f t="shared" si="83"/>
        <v>-239</v>
      </c>
    </row>
    <row r="285" spans="1:30" x14ac:dyDescent="0.2">
      <c r="A285" s="126">
        <f t="shared" si="84"/>
        <v>-214</v>
      </c>
      <c r="B285" s="181">
        <f t="shared" ref="B285:B329" si="85">A285*25.4</f>
        <v>-5435.5999999999995</v>
      </c>
      <c r="C285" s="229" t="str">
        <f t="shared" ref="C285:C329" si="86">IF(A285&lt;0,"",D285*0.0283168)</f>
        <v/>
      </c>
      <c r="D285" s="126" t="str">
        <f t="shared" ref="D285:D329" si="87">IF(A285&lt;0,"",IF(AA292&gt;=1,LOOKUP(AA292,AG$35:AG$61,AF$35:AF$61),0))</f>
        <v/>
      </c>
      <c r="E285" s="229" t="str">
        <f t="shared" ref="E285:E329" si="88">IF(A285&lt;0,"",F285*0.0283168)</f>
        <v/>
      </c>
      <c r="F285" s="126" t="str">
        <f t="shared" ref="F285:F329" si="89">IF(A285&lt;0,"",IF(AA292&gt;=10,LOOKUP(AA292,AG$50:AG$61,AH$50:AH$61),0))</f>
        <v/>
      </c>
      <c r="G285" s="124" t="str">
        <f t="shared" ref="G285:G329" si="90">IF(A285&lt;0,"",H285*0.0283168)</f>
        <v/>
      </c>
      <c r="H285" s="125" t="str">
        <f t="shared" ref="H285:H329" si="91">IF(A285&lt;0,"",D285*$W$48)</f>
        <v/>
      </c>
      <c r="I285" s="125" t="str">
        <f t="shared" ref="I285:I329" si="92">IF(A285&lt;0,"",J285*0.0283168)</f>
        <v/>
      </c>
      <c r="J285" s="125" t="str">
        <f t="shared" ref="J285:J329" si="93">IF(A285&lt;0,"",F285*$W$49)</f>
        <v/>
      </c>
      <c r="K285" s="124" t="str">
        <f t="shared" ref="K285:K329" si="94">IF(A285&lt;0,"",L285*0.0283168)</f>
        <v/>
      </c>
      <c r="L285" s="124" t="str">
        <f t="shared" ref="L285:L329" si="95">IF(A285=0,0,IF(A285=0,0,IF(A285&lt;0,"",IF(D285=0.0001,((W$37*0.5/12)-H285)*X$56,((W$37*1/12)-H285)*X$56))))</f>
        <v/>
      </c>
      <c r="M285" s="124" t="str">
        <f t="shared" ref="M285:M329" si="96">IF(A285&lt;0,"",N285*0.0283168)</f>
        <v/>
      </c>
      <c r="N285" s="124" t="str">
        <f t="shared" ref="N285:N329" si="97">IF(A285&lt;0,"",H285+L285+J285)</f>
        <v/>
      </c>
      <c r="O285" s="124" t="str">
        <f t="shared" ref="O285:O329" si="98">IF(A285=0,0,IF(A285=0,0,IF(A285&lt;0,"",P285*0.0283168)))</f>
        <v/>
      </c>
      <c r="P285" s="124" t="str">
        <f t="shared" ref="P285:P329" si="99">IF(A285=0,0,IF(A285=0,0,IF(A285&lt;0,"",IF(A285=1,L285,N285+P286))))</f>
        <v/>
      </c>
      <c r="Q285" s="124" t="str">
        <f t="shared" ref="Q285:Q329" si="100">IF(A285&lt;0,"",I$23+B285/1000)</f>
        <v/>
      </c>
      <c r="AA285" s="122">
        <f t="shared" si="80"/>
        <v>-1</v>
      </c>
      <c r="AB285" s="71">
        <f t="shared" si="81"/>
        <v>238</v>
      </c>
      <c r="AC285" s="127">
        <f t="shared" si="82"/>
        <v>-237</v>
      </c>
      <c r="AD285" s="127">
        <f t="shared" si="83"/>
        <v>-240</v>
      </c>
    </row>
    <row r="286" spans="1:30" x14ac:dyDescent="0.2">
      <c r="A286" s="126">
        <f t="shared" si="84"/>
        <v>-215</v>
      </c>
      <c r="B286" s="181">
        <f t="shared" si="85"/>
        <v>-5461</v>
      </c>
      <c r="C286" s="229" t="str">
        <f t="shared" si="86"/>
        <v/>
      </c>
      <c r="D286" s="126" t="str">
        <f t="shared" si="87"/>
        <v/>
      </c>
      <c r="E286" s="229" t="str">
        <f t="shared" si="88"/>
        <v/>
      </c>
      <c r="F286" s="126" t="str">
        <f t="shared" si="89"/>
        <v/>
      </c>
      <c r="G286" s="124" t="str">
        <f t="shared" si="90"/>
        <v/>
      </c>
      <c r="H286" s="125" t="str">
        <f t="shared" si="91"/>
        <v/>
      </c>
      <c r="I286" s="125" t="str">
        <f t="shared" si="92"/>
        <v/>
      </c>
      <c r="J286" s="125" t="str">
        <f t="shared" si="93"/>
        <v/>
      </c>
      <c r="K286" s="124" t="str">
        <f t="shared" si="94"/>
        <v/>
      </c>
      <c r="L286" s="124" t="str">
        <f t="shared" si="95"/>
        <v/>
      </c>
      <c r="M286" s="124" t="str">
        <f t="shared" si="96"/>
        <v/>
      </c>
      <c r="N286" s="124" t="str">
        <f t="shared" si="97"/>
        <v/>
      </c>
      <c r="O286" s="124" t="str">
        <f t="shared" si="98"/>
        <v/>
      </c>
      <c r="P286" s="124" t="str">
        <f t="shared" si="99"/>
        <v/>
      </c>
      <c r="Q286" s="124" t="str">
        <f t="shared" si="100"/>
        <v/>
      </c>
      <c r="AA286" s="122">
        <f t="shared" si="80"/>
        <v>-1</v>
      </c>
      <c r="AB286" s="71">
        <f t="shared" si="81"/>
        <v>239</v>
      </c>
      <c r="AC286" s="127">
        <f t="shared" si="82"/>
        <v>-238</v>
      </c>
      <c r="AD286" s="127">
        <f t="shared" si="83"/>
        <v>-241</v>
      </c>
    </row>
    <row r="287" spans="1:30" x14ac:dyDescent="0.2">
      <c r="A287" s="126">
        <f t="shared" si="84"/>
        <v>-216</v>
      </c>
      <c r="B287" s="181">
        <f t="shared" si="85"/>
        <v>-5486.4</v>
      </c>
      <c r="C287" s="229" t="str">
        <f t="shared" si="86"/>
        <v/>
      </c>
      <c r="D287" s="126" t="str">
        <f t="shared" si="87"/>
        <v/>
      </c>
      <c r="E287" s="229" t="str">
        <f t="shared" si="88"/>
        <v/>
      </c>
      <c r="F287" s="126" t="str">
        <f t="shared" si="89"/>
        <v/>
      </c>
      <c r="G287" s="124" t="str">
        <f t="shared" si="90"/>
        <v/>
      </c>
      <c r="H287" s="125" t="str">
        <f t="shared" si="91"/>
        <v/>
      </c>
      <c r="I287" s="125" t="str">
        <f t="shared" si="92"/>
        <v/>
      </c>
      <c r="J287" s="125" t="str">
        <f t="shared" si="93"/>
        <v/>
      </c>
      <c r="K287" s="124" t="str">
        <f t="shared" si="94"/>
        <v/>
      </c>
      <c r="L287" s="124" t="str">
        <f t="shared" si="95"/>
        <v/>
      </c>
      <c r="M287" s="124" t="str">
        <f t="shared" si="96"/>
        <v/>
      </c>
      <c r="N287" s="124" t="str">
        <f t="shared" si="97"/>
        <v/>
      </c>
      <c r="O287" s="124" t="str">
        <f t="shared" si="98"/>
        <v/>
      </c>
      <c r="P287" s="124" t="str">
        <f t="shared" si="99"/>
        <v/>
      </c>
      <c r="Q287" s="124" t="str">
        <f t="shared" si="100"/>
        <v/>
      </c>
      <c r="AA287" s="122">
        <f t="shared" si="80"/>
        <v>-1</v>
      </c>
      <c r="AB287" s="71">
        <f t="shared" si="81"/>
        <v>240</v>
      </c>
      <c r="AC287" s="127">
        <f t="shared" si="82"/>
        <v>-239</v>
      </c>
      <c r="AD287" s="127">
        <f t="shared" si="83"/>
        <v>-242</v>
      </c>
    </row>
    <row r="288" spans="1:30" x14ac:dyDescent="0.2">
      <c r="A288" s="126">
        <f t="shared" si="84"/>
        <v>-217</v>
      </c>
      <c r="B288" s="181">
        <f t="shared" si="85"/>
        <v>-5511.7999999999993</v>
      </c>
      <c r="C288" s="229" t="str">
        <f t="shared" si="86"/>
        <v/>
      </c>
      <c r="D288" s="126" t="str">
        <f t="shared" si="87"/>
        <v/>
      </c>
      <c r="E288" s="229" t="str">
        <f t="shared" si="88"/>
        <v/>
      </c>
      <c r="F288" s="126" t="str">
        <f t="shared" si="89"/>
        <v/>
      </c>
      <c r="G288" s="124" t="str">
        <f t="shared" si="90"/>
        <v/>
      </c>
      <c r="H288" s="125" t="str">
        <f t="shared" si="91"/>
        <v/>
      </c>
      <c r="I288" s="125" t="str">
        <f t="shared" si="92"/>
        <v/>
      </c>
      <c r="J288" s="125" t="str">
        <f t="shared" si="93"/>
        <v/>
      </c>
      <c r="K288" s="124" t="str">
        <f t="shared" si="94"/>
        <v/>
      </c>
      <c r="L288" s="124" t="str">
        <f t="shared" si="95"/>
        <v/>
      </c>
      <c r="M288" s="124" t="str">
        <f t="shared" si="96"/>
        <v/>
      </c>
      <c r="N288" s="124" t="str">
        <f t="shared" si="97"/>
        <v/>
      </c>
      <c r="O288" s="124" t="str">
        <f t="shared" si="98"/>
        <v/>
      </c>
      <c r="P288" s="124" t="str">
        <f t="shared" si="99"/>
        <v/>
      </c>
      <c r="Q288" s="124" t="str">
        <f t="shared" si="100"/>
        <v/>
      </c>
      <c r="AA288" s="122">
        <f t="shared" si="80"/>
        <v>-1</v>
      </c>
      <c r="AB288" s="71">
        <f t="shared" si="81"/>
        <v>241</v>
      </c>
      <c r="AC288" s="127">
        <f t="shared" si="82"/>
        <v>-240</v>
      </c>
      <c r="AD288" s="127">
        <f t="shared" si="83"/>
        <v>-243</v>
      </c>
    </row>
    <row r="289" spans="1:30" x14ac:dyDescent="0.2">
      <c r="A289" s="126">
        <f t="shared" si="84"/>
        <v>-218</v>
      </c>
      <c r="B289" s="181">
        <f t="shared" si="85"/>
        <v>-5537.2</v>
      </c>
      <c r="C289" s="229" t="str">
        <f t="shared" si="86"/>
        <v/>
      </c>
      <c r="D289" s="126" t="str">
        <f t="shared" si="87"/>
        <v/>
      </c>
      <c r="E289" s="229" t="str">
        <f t="shared" si="88"/>
        <v/>
      </c>
      <c r="F289" s="126" t="str">
        <f t="shared" si="89"/>
        <v/>
      </c>
      <c r="G289" s="124" t="str">
        <f t="shared" si="90"/>
        <v/>
      </c>
      <c r="H289" s="125" t="str">
        <f t="shared" si="91"/>
        <v/>
      </c>
      <c r="I289" s="125" t="str">
        <f t="shared" si="92"/>
        <v/>
      </c>
      <c r="J289" s="125" t="str">
        <f t="shared" si="93"/>
        <v/>
      </c>
      <c r="K289" s="124" t="str">
        <f t="shared" si="94"/>
        <v/>
      </c>
      <c r="L289" s="124" t="str">
        <f t="shared" si="95"/>
        <v/>
      </c>
      <c r="M289" s="124" t="str">
        <f t="shared" si="96"/>
        <v/>
      </c>
      <c r="N289" s="124" t="str">
        <f t="shared" si="97"/>
        <v/>
      </c>
      <c r="O289" s="124" t="str">
        <f t="shared" si="98"/>
        <v/>
      </c>
      <c r="P289" s="124" t="str">
        <f t="shared" si="99"/>
        <v/>
      </c>
      <c r="Q289" s="124" t="str">
        <f t="shared" si="100"/>
        <v/>
      </c>
      <c r="AA289" s="122">
        <f t="shared" si="80"/>
        <v>-1</v>
      </c>
      <c r="AB289" s="71">
        <f t="shared" si="81"/>
        <v>242</v>
      </c>
      <c r="AC289" s="127">
        <f t="shared" si="82"/>
        <v>-241</v>
      </c>
      <c r="AD289" s="127">
        <f t="shared" si="83"/>
        <v>-244</v>
      </c>
    </row>
    <row r="290" spans="1:30" x14ac:dyDescent="0.2">
      <c r="A290" s="126">
        <f t="shared" si="84"/>
        <v>-219</v>
      </c>
      <c r="B290" s="181">
        <f t="shared" si="85"/>
        <v>-5562.5999999999995</v>
      </c>
      <c r="C290" s="229" t="str">
        <f t="shared" si="86"/>
        <v/>
      </c>
      <c r="D290" s="126" t="str">
        <f t="shared" si="87"/>
        <v/>
      </c>
      <c r="E290" s="229" t="str">
        <f t="shared" si="88"/>
        <v/>
      </c>
      <c r="F290" s="126" t="str">
        <f t="shared" si="89"/>
        <v/>
      </c>
      <c r="G290" s="124" t="str">
        <f t="shared" si="90"/>
        <v/>
      </c>
      <c r="H290" s="125" t="str">
        <f t="shared" si="91"/>
        <v/>
      </c>
      <c r="I290" s="125" t="str">
        <f t="shared" si="92"/>
        <v/>
      </c>
      <c r="J290" s="125" t="str">
        <f t="shared" si="93"/>
        <v/>
      </c>
      <c r="K290" s="124" t="str">
        <f t="shared" si="94"/>
        <v/>
      </c>
      <c r="L290" s="124" t="str">
        <f t="shared" si="95"/>
        <v/>
      </c>
      <c r="M290" s="124" t="str">
        <f t="shared" si="96"/>
        <v/>
      </c>
      <c r="N290" s="124" t="str">
        <f t="shared" si="97"/>
        <v/>
      </c>
      <c r="O290" s="124" t="str">
        <f t="shared" si="98"/>
        <v/>
      </c>
      <c r="P290" s="124" t="str">
        <f t="shared" si="99"/>
        <v/>
      </c>
      <c r="Q290" s="124" t="str">
        <f t="shared" si="100"/>
        <v/>
      </c>
      <c r="AA290" s="122">
        <f t="shared" si="80"/>
        <v>-1</v>
      </c>
      <c r="AB290" s="71">
        <f t="shared" si="81"/>
        <v>243</v>
      </c>
      <c r="AC290" s="127">
        <f t="shared" si="82"/>
        <v>-242</v>
      </c>
      <c r="AD290" s="127">
        <f t="shared" si="83"/>
        <v>-245</v>
      </c>
    </row>
    <row r="291" spans="1:30" x14ac:dyDescent="0.2">
      <c r="A291" s="126">
        <f t="shared" si="84"/>
        <v>-220</v>
      </c>
      <c r="B291" s="181">
        <f t="shared" si="85"/>
        <v>-5588</v>
      </c>
      <c r="C291" s="229" t="str">
        <f t="shared" si="86"/>
        <v/>
      </c>
      <c r="D291" s="126" t="str">
        <f t="shared" si="87"/>
        <v/>
      </c>
      <c r="E291" s="229" t="str">
        <f t="shared" si="88"/>
        <v/>
      </c>
      <c r="F291" s="126" t="str">
        <f t="shared" si="89"/>
        <v/>
      </c>
      <c r="G291" s="124" t="str">
        <f t="shared" si="90"/>
        <v/>
      </c>
      <c r="H291" s="125" t="str">
        <f t="shared" si="91"/>
        <v/>
      </c>
      <c r="I291" s="125" t="str">
        <f t="shared" si="92"/>
        <v/>
      </c>
      <c r="J291" s="125" t="str">
        <f t="shared" si="93"/>
        <v/>
      </c>
      <c r="K291" s="124" t="str">
        <f t="shared" si="94"/>
        <v/>
      </c>
      <c r="L291" s="124" t="str">
        <f t="shared" si="95"/>
        <v/>
      </c>
      <c r="M291" s="124" t="str">
        <f t="shared" si="96"/>
        <v/>
      </c>
      <c r="N291" s="124" t="str">
        <f t="shared" si="97"/>
        <v/>
      </c>
      <c r="O291" s="124" t="str">
        <f t="shared" si="98"/>
        <v/>
      </c>
      <c r="P291" s="124" t="str">
        <f t="shared" si="99"/>
        <v/>
      </c>
      <c r="Q291" s="124" t="str">
        <f t="shared" si="100"/>
        <v/>
      </c>
      <c r="AA291" s="122">
        <f t="shared" si="80"/>
        <v>-1</v>
      </c>
      <c r="AB291" s="71">
        <f t="shared" si="81"/>
        <v>244</v>
      </c>
      <c r="AC291" s="127">
        <f t="shared" si="82"/>
        <v>-243</v>
      </c>
      <c r="AD291" s="127">
        <f t="shared" si="83"/>
        <v>-246</v>
      </c>
    </row>
    <row r="292" spans="1:30" x14ac:dyDescent="0.2">
      <c r="A292" s="126">
        <f t="shared" si="84"/>
        <v>-221</v>
      </c>
      <c r="B292" s="181">
        <f t="shared" si="85"/>
        <v>-5613.4</v>
      </c>
      <c r="C292" s="229" t="str">
        <f t="shared" si="86"/>
        <v/>
      </c>
      <c r="D292" s="126" t="str">
        <f t="shared" si="87"/>
        <v/>
      </c>
      <c r="E292" s="229" t="str">
        <f t="shared" si="88"/>
        <v/>
      </c>
      <c r="F292" s="126" t="str">
        <f t="shared" si="89"/>
        <v/>
      </c>
      <c r="G292" s="124" t="str">
        <f t="shared" si="90"/>
        <v/>
      </c>
      <c r="H292" s="125" t="str">
        <f t="shared" si="91"/>
        <v/>
      </c>
      <c r="I292" s="125" t="str">
        <f t="shared" si="92"/>
        <v/>
      </c>
      <c r="J292" s="125" t="str">
        <f t="shared" si="93"/>
        <v/>
      </c>
      <c r="K292" s="124" t="str">
        <f t="shared" si="94"/>
        <v/>
      </c>
      <c r="L292" s="124" t="str">
        <f t="shared" si="95"/>
        <v/>
      </c>
      <c r="M292" s="124" t="str">
        <f t="shared" si="96"/>
        <v/>
      </c>
      <c r="N292" s="124" t="str">
        <f t="shared" si="97"/>
        <v/>
      </c>
      <c r="O292" s="124" t="str">
        <f t="shared" si="98"/>
        <v/>
      </c>
      <c r="P292" s="124" t="str">
        <f t="shared" si="99"/>
        <v/>
      </c>
      <c r="Q292" s="124" t="str">
        <f t="shared" si="100"/>
        <v/>
      </c>
      <c r="AA292" s="122">
        <f t="shared" ref="AA292:AA335" si="101">IF(AND(AA291&gt;=1,AA291&lt;20),AA291+1,IF(AC292=0,1,IF(AA291=20,AA291+0.5,-1)))</f>
        <v>-1</v>
      </c>
      <c r="AB292" s="71">
        <f t="shared" ref="AB292:AB335" si="102">IF(AB291&gt;=1,AB291+1,IF(AC292=0,1,-1))</f>
        <v>245</v>
      </c>
      <c r="AC292" s="127">
        <f t="shared" si="82"/>
        <v>-244</v>
      </c>
      <c r="AD292" s="127">
        <f t="shared" si="83"/>
        <v>-247</v>
      </c>
    </row>
    <row r="293" spans="1:30" x14ac:dyDescent="0.2">
      <c r="A293" s="126">
        <f t="shared" si="84"/>
        <v>-222</v>
      </c>
      <c r="B293" s="181">
        <f t="shared" si="85"/>
        <v>-5638.7999999999993</v>
      </c>
      <c r="C293" s="229" t="str">
        <f t="shared" si="86"/>
        <v/>
      </c>
      <c r="D293" s="126" t="str">
        <f t="shared" si="87"/>
        <v/>
      </c>
      <c r="E293" s="229" t="str">
        <f t="shared" si="88"/>
        <v/>
      </c>
      <c r="F293" s="126" t="str">
        <f t="shared" si="89"/>
        <v/>
      </c>
      <c r="G293" s="124" t="str">
        <f t="shared" si="90"/>
        <v/>
      </c>
      <c r="H293" s="125" t="str">
        <f t="shared" si="91"/>
        <v/>
      </c>
      <c r="I293" s="125" t="str">
        <f t="shared" si="92"/>
        <v/>
      </c>
      <c r="J293" s="125" t="str">
        <f t="shared" si="93"/>
        <v/>
      </c>
      <c r="K293" s="124" t="str">
        <f t="shared" si="94"/>
        <v/>
      </c>
      <c r="L293" s="124" t="str">
        <f t="shared" si="95"/>
        <v/>
      </c>
      <c r="M293" s="124" t="str">
        <f t="shared" si="96"/>
        <v/>
      </c>
      <c r="N293" s="124" t="str">
        <f t="shared" si="97"/>
        <v/>
      </c>
      <c r="O293" s="124" t="str">
        <f t="shared" si="98"/>
        <v/>
      </c>
      <c r="P293" s="124" t="str">
        <f t="shared" si="99"/>
        <v/>
      </c>
      <c r="Q293" s="124" t="str">
        <f t="shared" si="100"/>
        <v/>
      </c>
      <c r="AA293" s="122">
        <f t="shared" si="101"/>
        <v>-1</v>
      </c>
      <c r="AB293" s="71">
        <f t="shared" si="102"/>
        <v>246</v>
      </c>
      <c r="AC293" s="127">
        <f t="shared" ref="AC293:AC335" si="103">AC292-1</f>
        <v>-245</v>
      </c>
      <c r="AD293" s="127">
        <f t="shared" ref="AD293:AD335" si="104">AD292-1</f>
        <v>-248</v>
      </c>
    </row>
    <row r="294" spans="1:30" x14ac:dyDescent="0.2">
      <c r="A294" s="126">
        <f t="shared" si="84"/>
        <v>-223</v>
      </c>
      <c r="B294" s="181">
        <f t="shared" si="85"/>
        <v>-5664.2</v>
      </c>
      <c r="C294" s="229" t="str">
        <f t="shared" si="86"/>
        <v/>
      </c>
      <c r="D294" s="126" t="str">
        <f t="shared" si="87"/>
        <v/>
      </c>
      <c r="E294" s="229" t="str">
        <f t="shared" si="88"/>
        <v/>
      </c>
      <c r="F294" s="126" t="str">
        <f t="shared" si="89"/>
        <v/>
      </c>
      <c r="G294" s="124" t="str">
        <f t="shared" si="90"/>
        <v/>
      </c>
      <c r="H294" s="125" t="str">
        <f t="shared" si="91"/>
        <v/>
      </c>
      <c r="I294" s="125" t="str">
        <f t="shared" si="92"/>
        <v/>
      </c>
      <c r="J294" s="125" t="str">
        <f t="shared" si="93"/>
        <v/>
      </c>
      <c r="K294" s="124" t="str">
        <f t="shared" si="94"/>
        <v/>
      </c>
      <c r="L294" s="124" t="str">
        <f t="shared" si="95"/>
        <v/>
      </c>
      <c r="M294" s="124" t="str">
        <f t="shared" si="96"/>
        <v/>
      </c>
      <c r="N294" s="124" t="str">
        <f t="shared" si="97"/>
        <v/>
      </c>
      <c r="O294" s="124" t="str">
        <f t="shared" si="98"/>
        <v/>
      </c>
      <c r="P294" s="124" t="str">
        <f t="shared" si="99"/>
        <v/>
      </c>
      <c r="Q294" s="124" t="str">
        <f t="shared" si="100"/>
        <v/>
      </c>
      <c r="AA294" s="122">
        <f t="shared" si="101"/>
        <v>-1</v>
      </c>
      <c r="AB294" s="71">
        <f t="shared" si="102"/>
        <v>247</v>
      </c>
      <c r="AC294" s="127">
        <f t="shared" si="103"/>
        <v>-246</v>
      </c>
      <c r="AD294" s="127">
        <f t="shared" si="104"/>
        <v>-249</v>
      </c>
    </row>
    <row r="295" spans="1:30" x14ac:dyDescent="0.2">
      <c r="A295" s="126">
        <f t="shared" si="84"/>
        <v>-224</v>
      </c>
      <c r="B295" s="181">
        <f t="shared" si="85"/>
        <v>-5689.5999999999995</v>
      </c>
      <c r="C295" s="229" t="str">
        <f t="shared" si="86"/>
        <v/>
      </c>
      <c r="D295" s="126" t="str">
        <f t="shared" si="87"/>
        <v/>
      </c>
      <c r="E295" s="229" t="str">
        <f t="shared" si="88"/>
        <v/>
      </c>
      <c r="F295" s="126" t="str">
        <f t="shared" si="89"/>
        <v/>
      </c>
      <c r="G295" s="124" t="str">
        <f t="shared" si="90"/>
        <v/>
      </c>
      <c r="H295" s="125" t="str">
        <f t="shared" si="91"/>
        <v/>
      </c>
      <c r="I295" s="125" t="str">
        <f t="shared" si="92"/>
        <v/>
      </c>
      <c r="J295" s="125" t="str">
        <f t="shared" si="93"/>
        <v/>
      </c>
      <c r="K295" s="124" t="str">
        <f t="shared" si="94"/>
        <v/>
      </c>
      <c r="L295" s="124" t="str">
        <f t="shared" si="95"/>
        <v/>
      </c>
      <c r="M295" s="124" t="str">
        <f t="shared" si="96"/>
        <v/>
      </c>
      <c r="N295" s="124" t="str">
        <f t="shared" si="97"/>
        <v/>
      </c>
      <c r="O295" s="124" t="str">
        <f t="shared" si="98"/>
        <v/>
      </c>
      <c r="P295" s="124" t="str">
        <f t="shared" si="99"/>
        <v/>
      </c>
      <c r="Q295" s="124" t="str">
        <f t="shared" si="100"/>
        <v/>
      </c>
      <c r="AA295" s="122">
        <f t="shared" si="101"/>
        <v>-1</v>
      </c>
      <c r="AB295" s="71">
        <f t="shared" si="102"/>
        <v>248</v>
      </c>
      <c r="AC295" s="127">
        <f t="shared" si="103"/>
        <v>-247</v>
      </c>
      <c r="AD295" s="127">
        <f t="shared" si="104"/>
        <v>-250</v>
      </c>
    </row>
    <row r="296" spans="1:30" x14ac:dyDescent="0.2">
      <c r="A296" s="126">
        <f t="shared" si="84"/>
        <v>-225</v>
      </c>
      <c r="B296" s="181">
        <f t="shared" si="85"/>
        <v>-5715</v>
      </c>
      <c r="C296" s="229" t="str">
        <f t="shared" si="86"/>
        <v/>
      </c>
      <c r="D296" s="126" t="str">
        <f t="shared" si="87"/>
        <v/>
      </c>
      <c r="E296" s="229" t="str">
        <f t="shared" si="88"/>
        <v/>
      </c>
      <c r="F296" s="126" t="str">
        <f t="shared" si="89"/>
        <v/>
      </c>
      <c r="G296" s="124" t="str">
        <f t="shared" si="90"/>
        <v/>
      </c>
      <c r="H296" s="125" t="str">
        <f t="shared" si="91"/>
        <v/>
      </c>
      <c r="I296" s="125" t="str">
        <f t="shared" si="92"/>
        <v/>
      </c>
      <c r="J296" s="125" t="str">
        <f t="shared" si="93"/>
        <v/>
      </c>
      <c r="K296" s="124" t="str">
        <f t="shared" si="94"/>
        <v/>
      </c>
      <c r="L296" s="124" t="str">
        <f t="shared" si="95"/>
        <v/>
      </c>
      <c r="M296" s="124" t="str">
        <f t="shared" si="96"/>
        <v/>
      </c>
      <c r="N296" s="124" t="str">
        <f t="shared" si="97"/>
        <v/>
      </c>
      <c r="O296" s="124" t="str">
        <f t="shared" si="98"/>
        <v/>
      </c>
      <c r="P296" s="124" t="str">
        <f t="shared" si="99"/>
        <v/>
      </c>
      <c r="Q296" s="124" t="str">
        <f t="shared" si="100"/>
        <v/>
      </c>
      <c r="AA296" s="122">
        <f t="shared" si="101"/>
        <v>-1</v>
      </c>
      <c r="AB296" s="71">
        <f t="shared" si="102"/>
        <v>249</v>
      </c>
      <c r="AC296" s="127">
        <f t="shared" si="103"/>
        <v>-248</v>
      </c>
      <c r="AD296" s="127">
        <f t="shared" si="104"/>
        <v>-251</v>
      </c>
    </row>
    <row r="297" spans="1:30" x14ac:dyDescent="0.2">
      <c r="A297" s="126">
        <f t="shared" si="84"/>
        <v>-226</v>
      </c>
      <c r="B297" s="181">
        <f t="shared" si="85"/>
        <v>-5740.4</v>
      </c>
      <c r="C297" s="229" t="str">
        <f t="shared" si="86"/>
        <v/>
      </c>
      <c r="D297" s="126" t="str">
        <f t="shared" si="87"/>
        <v/>
      </c>
      <c r="E297" s="229" t="str">
        <f t="shared" si="88"/>
        <v/>
      </c>
      <c r="F297" s="126" t="str">
        <f t="shared" si="89"/>
        <v/>
      </c>
      <c r="G297" s="124" t="str">
        <f t="shared" si="90"/>
        <v/>
      </c>
      <c r="H297" s="125" t="str">
        <f t="shared" si="91"/>
        <v/>
      </c>
      <c r="I297" s="125" t="str">
        <f t="shared" si="92"/>
        <v/>
      </c>
      <c r="J297" s="125" t="str">
        <f t="shared" si="93"/>
        <v/>
      </c>
      <c r="K297" s="124" t="str">
        <f t="shared" si="94"/>
        <v/>
      </c>
      <c r="L297" s="124" t="str">
        <f t="shared" si="95"/>
        <v/>
      </c>
      <c r="M297" s="124" t="str">
        <f t="shared" si="96"/>
        <v/>
      </c>
      <c r="N297" s="124" t="str">
        <f t="shared" si="97"/>
        <v/>
      </c>
      <c r="O297" s="124" t="str">
        <f t="shared" si="98"/>
        <v/>
      </c>
      <c r="P297" s="124" t="str">
        <f t="shared" si="99"/>
        <v/>
      </c>
      <c r="Q297" s="124" t="str">
        <f t="shared" si="100"/>
        <v/>
      </c>
      <c r="AA297" s="122">
        <f t="shared" si="101"/>
        <v>-1</v>
      </c>
      <c r="AB297" s="71">
        <f t="shared" si="102"/>
        <v>250</v>
      </c>
      <c r="AC297" s="127">
        <f t="shared" si="103"/>
        <v>-249</v>
      </c>
      <c r="AD297" s="127">
        <f t="shared" si="104"/>
        <v>-252</v>
      </c>
    </row>
    <row r="298" spans="1:30" x14ac:dyDescent="0.2">
      <c r="A298" s="126">
        <f t="shared" si="84"/>
        <v>-227</v>
      </c>
      <c r="B298" s="181">
        <f t="shared" si="85"/>
        <v>-5765.7999999999993</v>
      </c>
      <c r="C298" s="229" t="str">
        <f t="shared" si="86"/>
        <v/>
      </c>
      <c r="D298" s="126" t="str">
        <f t="shared" si="87"/>
        <v/>
      </c>
      <c r="E298" s="229" t="str">
        <f t="shared" si="88"/>
        <v/>
      </c>
      <c r="F298" s="126" t="str">
        <f t="shared" si="89"/>
        <v/>
      </c>
      <c r="G298" s="124" t="str">
        <f t="shared" si="90"/>
        <v/>
      </c>
      <c r="H298" s="125" t="str">
        <f t="shared" si="91"/>
        <v/>
      </c>
      <c r="I298" s="125" t="str">
        <f t="shared" si="92"/>
        <v/>
      </c>
      <c r="J298" s="125" t="str">
        <f t="shared" si="93"/>
        <v/>
      </c>
      <c r="K298" s="124" t="str">
        <f t="shared" si="94"/>
        <v/>
      </c>
      <c r="L298" s="124" t="str">
        <f t="shared" si="95"/>
        <v/>
      </c>
      <c r="M298" s="124" t="str">
        <f t="shared" si="96"/>
        <v/>
      </c>
      <c r="N298" s="124" t="str">
        <f t="shared" si="97"/>
        <v/>
      </c>
      <c r="O298" s="124" t="str">
        <f t="shared" si="98"/>
        <v/>
      </c>
      <c r="P298" s="124" t="str">
        <f t="shared" si="99"/>
        <v/>
      </c>
      <c r="Q298" s="124" t="str">
        <f t="shared" si="100"/>
        <v/>
      </c>
      <c r="AA298" s="122">
        <f t="shared" si="101"/>
        <v>-1</v>
      </c>
      <c r="AB298" s="71">
        <f t="shared" si="102"/>
        <v>251</v>
      </c>
      <c r="AC298" s="127">
        <f t="shared" si="103"/>
        <v>-250</v>
      </c>
      <c r="AD298" s="127">
        <f t="shared" si="104"/>
        <v>-253</v>
      </c>
    </row>
    <row r="299" spans="1:30" x14ac:dyDescent="0.2">
      <c r="A299" s="126">
        <f t="shared" si="84"/>
        <v>-228</v>
      </c>
      <c r="B299" s="181">
        <f t="shared" si="85"/>
        <v>-5791.2</v>
      </c>
      <c r="C299" s="229" t="str">
        <f t="shared" si="86"/>
        <v/>
      </c>
      <c r="D299" s="126" t="str">
        <f t="shared" si="87"/>
        <v/>
      </c>
      <c r="E299" s="229" t="str">
        <f t="shared" si="88"/>
        <v/>
      </c>
      <c r="F299" s="126" t="str">
        <f t="shared" si="89"/>
        <v/>
      </c>
      <c r="G299" s="124" t="str">
        <f t="shared" si="90"/>
        <v/>
      </c>
      <c r="H299" s="125" t="str">
        <f t="shared" si="91"/>
        <v/>
      </c>
      <c r="I299" s="125" t="str">
        <f t="shared" si="92"/>
        <v/>
      </c>
      <c r="J299" s="125" t="str">
        <f t="shared" si="93"/>
        <v/>
      </c>
      <c r="K299" s="124" t="str">
        <f t="shared" si="94"/>
        <v/>
      </c>
      <c r="L299" s="124" t="str">
        <f t="shared" si="95"/>
        <v/>
      </c>
      <c r="M299" s="124" t="str">
        <f t="shared" si="96"/>
        <v/>
      </c>
      <c r="N299" s="124" t="str">
        <f t="shared" si="97"/>
        <v/>
      </c>
      <c r="O299" s="124" t="str">
        <f t="shared" si="98"/>
        <v/>
      </c>
      <c r="P299" s="124" t="str">
        <f t="shared" si="99"/>
        <v/>
      </c>
      <c r="Q299" s="124" t="str">
        <f t="shared" si="100"/>
        <v/>
      </c>
      <c r="AA299" s="122">
        <f t="shared" si="101"/>
        <v>-1</v>
      </c>
      <c r="AB299" s="71">
        <f t="shared" si="102"/>
        <v>252</v>
      </c>
      <c r="AC299" s="127">
        <f t="shared" si="103"/>
        <v>-251</v>
      </c>
      <c r="AD299" s="127">
        <f t="shared" si="104"/>
        <v>-254</v>
      </c>
    </row>
    <row r="300" spans="1:30" x14ac:dyDescent="0.2">
      <c r="A300" s="126">
        <f t="shared" si="84"/>
        <v>-229</v>
      </c>
      <c r="B300" s="181">
        <f t="shared" si="85"/>
        <v>-5816.5999999999995</v>
      </c>
      <c r="C300" s="229" t="str">
        <f t="shared" si="86"/>
        <v/>
      </c>
      <c r="D300" s="126" t="str">
        <f t="shared" si="87"/>
        <v/>
      </c>
      <c r="E300" s="229" t="str">
        <f t="shared" si="88"/>
        <v/>
      </c>
      <c r="F300" s="126" t="str">
        <f t="shared" si="89"/>
        <v/>
      </c>
      <c r="G300" s="124" t="str">
        <f t="shared" si="90"/>
        <v/>
      </c>
      <c r="H300" s="125" t="str">
        <f t="shared" si="91"/>
        <v/>
      </c>
      <c r="I300" s="125" t="str">
        <f t="shared" si="92"/>
        <v/>
      </c>
      <c r="J300" s="125" t="str">
        <f t="shared" si="93"/>
        <v/>
      </c>
      <c r="K300" s="124" t="str">
        <f t="shared" si="94"/>
        <v/>
      </c>
      <c r="L300" s="124" t="str">
        <f t="shared" si="95"/>
        <v/>
      </c>
      <c r="M300" s="124" t="str">
        <f t="shared" si="96"/>
        <v/>
      </c>
      <c r="N300" s="124" t="str">
        <f t="shared" si="97"/>
        <v/>
      </c>
      <c r="O300" s="124" t="str">
        <f t="shared" si="98"/>
        <v/>
      </c>
      <c r="P300" s="124" t="str">
        <f t="shared" si="99"/>
        <v/>
      </c>
      <c r="Q300" s="124" t="str">
        <f t="shared" si="100"/>
        <v/>
      </c>
      <c r="AA300" s="122">
        <f t="shared" si="101"/>
        <v>-1</v>
      </c>
      <c r="AB300" s="71">
        <f t="shared" si="102"/>
        <v>253</v>
      </c>
      <c r="AC300" s="127">
        <f t="shared" si="103"/>
        <v>-252</v>
      </c>
      <c r="AD300" s="127">
        <f t="shared" si="104"/>
        <v>-255</v>
      </c>
    </row>
    <row r="301" spans="1:30" x14ac:dyDescent="0.2">
      <c r="A301" s="126">
        <f t="shared" si="84"/>
        <v>-230</v>
      </c>
      <c r="B301" s="181">
        <f t="shared" si="85"/>
        <v>-5842</v>
      </c>
      <c r="C301" s="229" t="str">
        <f t="shared" si="86"/>
        <v/>
      </c>
      <c r="D301" s="126" t="str">
        <f t="shared" si="87"/>
        <v/>
      </c>
      <c r="E301" s="229" t="str">
        <f t="shared" si="88"/>
        <v/>
      </c>
      <c r="F301" s="126" t="str">
        <f t="shared" si="89"/>
        <v/>
      </c>
      <c r="G301" s="124" t="str">
        <f t="shared" si="90"/>
        <v/>
      </c>
      <c r="H301" s="125" t="str">
        <f t="shared" si="91"/>
        <v/>
      </c>
      <c r="I301" s="125" t="str">
        <f t="shared" si="92"/>
        <v/>
      </c>
      <c r="J301" s="125" t="str">
        <f t="shared" si="93"/>
        <v/>
      </c>
      <c r="K301" s="124" t="str">
        <f t="shared" si="94"/>
        <v/>
      </c>
      <c r="L301" s="124" t="str">
        <f t="shared" si="95"/>
        <v/>
      </c>
      <c r="M301" s="124" t="str">
        <f t="shared" si="96"/>
        <v/>
      </c>
      <c r="N301" s="124" t="str">
        <f t="shared" si="97"/>
        <v/>
      </c>
      <c r="O301" s="124" t="str">
        <f t="shared" si="98"/>
        <v/>
      </c>
      <c r="P301" s="124" t="str">
        <f t="shared" si="99"/>
        <v/>
      </c>
      <c r="Q301" s="124" t="str">
        <f t="shared" si="100"/>
        <v/>
      </c>
      <c r="AA301" s="122">
        <f t="shared" si="101"/>
        <v>-1</v>
      </c>
      <c r="AB301" s="71">
        <f t="shared" si="102"/>
        <v>254</v>
      </c>
      <c r="AC301" s="127">
        <f t="shared" si="103"/>
        <v>-253</v>
      </c>
      <c r="AD301" s="127">
        <f t="shared" si="104"/>
        <v>-256</v>
      </c>
    </row>
    <row r="302" spans="1:30" x14ac:dyDescent="0.2">
      <c r="A302" s="126">
        <f t="shared" si="84"/>
        <v>-231</v>
      </c>
      <c r="B302" s="181">
        <f t="shared" si="85"/>
        <v>-5867.4</v>
      </c>
      <c r="C302" s="229" t="str">
        <f t="shared" si="86"/>
        <v/>
      </c>
      <c r="D302" s="126" t="str">
        <f t="shared" si="87"/>
        <v/>
      </c>
      <c r="E302" s="229" t="str">
        <f t="shared" si="88"/>
        <v/>
      </c>
      <c r="F302" s="126" t="str">
        <f t="shared" si="89"/>
        <v/>
      </c>
      <c r="G302" s="124" t="str">
        <f t="shared" si="90"/>
        <v/>
      </c>
      <c r="H302" s="125" t="str">
        <f t="shared" si="91"/>
        <v/>
      </c>
      <c r="I302" s="125" t="str">
        <f t="shared" si="92"/>
        <v/>
      </c>
      <c r="J302" s="125" t="str">
        <f t="shared" si="93"/>
        <v/>
      </c>
      <c r="K302" s="124" t="str">
        <f t="shared" si="94"/>
        <v/>
      </c>
      <c r="L302" s="124" t="str">
        <f t="shared" si="95"/>
        <v/>
      </c>
      <c r="M302" s="124" t="str">
        <f t="shared" si="96"/>
        <v/>
      </c>
      <c r="N302" s="124" t="str">
        <f t="shared" si="97"/>
        <v/>
      </c>
      <c r="O302" s="124" t="str">
        <f t="shared" si="98"/>
        <v/>
      </c>
      <c r="P302" s="124" t="str">
        <f t="shared" si="99"/>
        <v/>
      </c>
      <c r="Q302" s="124" t="str">
        <f t="shared" si="100"/>
        <v/>
      </c>
      <c r="AA302" s="122">
        <f t="shared" si="101"/>
        <v>-1</v>
      </c>
      <c r="AB302" s="71">
        <f t="shared" si="102"/>
        <v>255</v>
      </c>
      <c r="AC302" s="127">
        <f t="shared" si="103"/>
        <v>-254</v>
      </c>
      <c r="AD302" s="127">
        <f t="shared" si="104"/>
        <v>-257</v>
      </c>
    </row>
    <row r="303" spans="1:30" x14ac:dyDescent="0.2">
      <c r="A303" s="126">
        <f t="shared" si="84"/>
        <v>-232</v>
      </c>
      <c r="B303" s="181">
        <f t="shared" si="85"/>
        <v>-5892.7999999999993</v>
      </c>
      <c r="C303" s="229" t="str">
        <f t="shared" si="86"/>
        <v/>
      </c>
      <c r="D303" s="126" t="str">
        <f t="shared" si="87"/>
        <v/>
      </c>
      <c r="E303" s="229" t="str">
        <f t="shared" si="88"/>
        <v/>
      </c>
      <c r="F303" s="126" t="str">
        <f t="shared" si="89"/>
        <v/>
      </c>
      <c r="G303" s="124" t="str">
        <f t="shared" si="90"/>
        <v/>
      </c>
      <c r="H303" s="125" t="str">
        <f t="shared" si="91"/>
        <v/>
      </c>
      <c r="I303" s="125" t="str">
        <f t="shared" si="92"/>
        <v/>
      </c>
      <c r="J303" s="125" t="str">
        <f t="shared" si="93"/>
        <v/>
      </c>
      <c r="K303" s="124" t="str">
        <f t="shared" si="94"/>
        <v/>
      </c>
      <c r="L303" s="124" t="str">
        <f t="shared" si="95"/>
        <v/>
      </c>
      <c r="M303" s="124" t="str">
        <f t="shared" si="96"/>
        <v/>
      </c>
      <c r="N303" s="124" t="str">
        <f t="shared" si="97"/>
        <v/>
      </c>
      <c r="O303" s="124" t="str">
        <f t="shared" si="98"/>
        <v/>
      </c>
      <c r="P303" s="124" t="str">
        <f t="shared" si="99"/>
        <v/>
      </c>
      <c r="Q303" s="124" t="str">
        <f t="shared" si="100"/>
        <v/>
      </c>
      <c r="AA303" s="122">
        <f t="shared" si="101"/>
        <v>-1</v>
      </c>
      <c r="AB303" s="71">
        <f t="shared" si="102"/>
        <v>256</v>
      </c>
      <c r="AC303" s="127">
        <f t="shared" si="103"/>
        <v>-255</v>
      </c>
      <c r="AD303" s="127">
        <f t="shared" si="104"/>
        <v>-258</v>
      </c>
    </row>
    <row r="304" spans="1:30" x14ac:dyDescent="0.2">
      <c r="A304" s="126">
        <f t="shared" si="84"/>
        <v>-233</v>
      </c>
      <c r="B304" s="181">
        <f t="shared" si="85"/>
        <v>-5918.2</v>
      </c>
      <c r="C304" s="229" t="str">
        <f t="shared" si="86"/>
        <v/>
      </c>
      <c r="D304" s="126" t="str">
        <f t="shared" si="87"/>
        <v/>
      </c>
      <c r="E304" s="229" t="str">
        <f t="shared" si="88"/>
        <v/>
      </c>
      <c r="F304" s="126" t="str">
        <f t="shared" si="89"/>
        <v/>
      </c>
      <c r="G304" s="124" t="str">
        <f t="shared" si="90"/>
        <v/>
      </c>
      <c r="H304" s="125" t="str">
        <f t="shared" si="91"/>
        <v/>
      </c>
      <c r="I304" s="125" t="str">
        <f t="shared" si="92"/>
        <v/>
      </c>
      <c r="J304" s="125" t="str">
        <f t="shared" si="93"/>
        <v/>
      </c>
      <c r="K304" s="124" t="str">
        <f t="shared" si="94"/>
        <v/>
      </c>
      <c r="L304" s="124" t="str">
        <f t="shared" si="95"/>
        <v/>
      </c>
      <c r="M304" s="124" t="str">
        <f t="shared" si="96"/>
        <v/>
      </c>
      <c r="N304" s="124" t="str">
        <f t="shared" si="97"/>
        <v/>
      </c>
      <c r="O304" s="124" t="str">
        <f t="shared" si="98"/>
        <v/>
      </c>
      <c r="P304" s="124" t="str">
        <f t="shared" si="99"/>
        <v/>
      </c>
      <c r="Q304" s="124" t="str">
        <f t="shared" si="100"/>
        <v/>
      </c>
      <c r="AA304" s="122">
        <f t="shared" si="101"/>
        <v>-1</v>
      </c>
      <c r="AB304" s="71">
        <f t="shared" si="102"/>
        <v>257</v>
      </c>
      <c r="AC304" s="127">
        <f t="shared" si="103"/>
        <v>-256</v>
      </c>
      <c r="AD304" s="127">
        <f t="shared" si="104"/>
        <v>-259</v>
      </c>
    </row>
    <row r="305" spans="1:30" x14ac:dyDescent="0.2">
      <c r="A305" s="126">
        <f t="shared" si="84"/>
        <v>-234</v>
      </c>
      <c r="B305" s="181">
        <f t="shared" si="85"/>
        <v>-5943.5999999999995</v>
      </c>
      <c r="C305" s="229" t="str">
        <f t="shared" si="86"/>
        <v/>
      </c>
      <c r="D305" s="126" t="str">
        <f t="shared" si="87"/>
        <v/>
      </c>
      <c r="E305" s="229" t="str">
        <f t="shared" si="88"/>
        <v/>
      </c>
      <c r="F305" s="126" t="str">
        <f t="shared" si="89"/>
        <v/>
      </c>
      <c r="G305" s="124" t="str">
        <f t="shared" si="90"/>
        <v/>
      </c>
      <c r="H305" s="125" t="str">
        <f t="shared" si="91"/>
        <v/>
      </c>
      <c r="I305" s="125" t="str">
        <f t="shared" si="92"/>
        <v/>
      </c>
      <c r="J305" s="125" t="str">
        <f t="shared" si="93"/>
        <v/>
      </c>
      <c r="K305" s="124" t="str">
        <f t="shared" si="94"/>
        <v/>
      </c>
      <c r="L305" s="124" t="str">
        <f t="shared" si="95"/>
        <v/>
      </c>
      <c r="M305" s="124" t="str">
        <f t="shared" si="96"/>
        <v/>
      </c>
      <c r="N305" s="124" t="str">
        <f t="shared" si="97"/>
        <v/>
      </c>
      <c r="O305" s="124" t="str">
        <f t="shared" si="98"/>
        <v/>
      </c>
      <c r="P305" s="124" t="str">
        <f t="shared" si="99"/>
        <v/>
      </c>
      <c r="Q305" s="124" t="str">
        <f t="shared" si="100"/>
        <v/>
      </c>
      <c r="AA305" s="122">
        <f t="shared" si="101"/>
        <v>-1</v>
      </c>
      <c r="AB305" s="71">
        <f t="shared" si="102"/>
        <v>258</v>
      </c>
      <c r="AC305" s="127">
        <f t="shared" si="103"/>
        <v>-257</v>
      </c>
      <c r="AD305" s="127">
        <f t="shared" si="104"/>
        <v>-260</v>
      </c>
    </row>
    <row r="306" spans="1:30" x14ac:dyDescent="0.2">
      <c r="A306" s="126">
        <f t="shared" si="84"/>
        <v>-235</v>
      </c>
      <c r="B306" s="181">
        <f t="shared" si="85"/>
        <v>-5969</v>
      </c>
      <c r="C306" s="229" t="str">
        <f t="shared" si="86"/>
        <v/>
      </c>
      <c r="D306" s="126" t="str">
        <f t="shared" si="87"/>
        <v/>
      </c>
      <c r="E306" s="229" t="str">
        <f t="shared" si="88"/>
        <v/>
      </c>
      <c r="F306" s="126" t="str">
        <f t="shared" si="89"/>
        <v/>
      </c>
      <c r="G306" s="124" t="str">
        <f t="shared" si="90"/>
        <v/>
      </c>
      <c r="H306" s="125" t="str">
        <f t="shared" si="91"/>
        <v/>
      </c>
      <c r="I306" s="125" t="str">
        <f t="shared" si="92"/>
        <v/>
      </c>
      <c r="J306" s="125" t="str">
        <f t="shared" si="93"/>
        <v/>
      </c>
      <c r="K306" s="124" t="str">
        <f t="shared" si="94"/>
        <v/>
      </c>
      <c r="L306" s="124" t="str">
        <f t="shared" si="95"/>
        <v/>
      </c>
      <c r="M306" s="124" t="str">
        <f t="shared" si="96"/>
        <v/>
      </c>
      <c r="N306" s="124" t="str">
        <f t="shared" si="97"/>
        <v/>
      </c>
      <c r="O306" s="124" t="str">
        <f t="shared" si="98"/>
        <v/>
      </c>
      <c r="P306" s="124" t="str">
        <f t="shared" si="99"/>
        <v/>
      </c>
      <c r="Q306" s="124" t="str">
        <f t="shared" si="100"/>
        <v/>
      </c>
      <c r="AA306" s="122">
        <f t="shared" si="101"/>
        <v>-1</v>
      </c>
      <c r="AB306" s="71">
        <f t="shared" si="102"/>
        <v>259</v>
      </c>
      <c r="AC306" s="127">
        <f t="shared" si="103"/>
        <v>-258</v>
      </c>
      <c r="AD306" s="127">
        <f t="shared" si="104"/>
        <v>-261</v>
      </c>
    </row>
    <row r="307" spans="1:30" x14ac:dyDescent="0.2">
      <c r="A307" s="126">
        <f t="shared" si="84"/>
        <v>-236</v>
      </c>
      <c r="B307" s="181">
        <f t="shared" si="85"/>
        <v>-5994.4</v>
      </c>
      <c r="C307" s="229" t="str">
        <f t="shared" si="86"/>
        <v/>
      </c>
      <c r="D307" s="126" t="str">
        <f t="shared" si="87"/>
        <v/>
      </c>
      <c r="E307" s="229" t="str">
        <f t="shared" si="88"/>
        <v/>
      </c>
      <c r="F307" s="126" t="str">
        <f t="shared" si="89"/>
        <v/>
      </c>
      <c r="G307" s="124" t="str">
        <f t="shared" si="90"/>
        <v/>
      </c>
      <c r="H307" s="125" t="str">
        <f t="shared" si="91"/>
        <v/>
      </c>
      <c r="I307" s="125" t="str">
        <f t="shared" si="92"/>
        <v/>
      </c>
      <c r="J307" s="125" t="str">
        <f t="shared" si="93"/>
        <v/>
      </c>
      <c r="K307" s="124" t="str">
        <f t="shared" si="94"/>
        <v/>
      </c>
      <c r="L307" s="124" t="str">
        <f t="shared" si="95"/>
        <v/>
      </c>
      <c r="M307" s="124" t="str">
        <f t="shared" si="96"/>
        <v/>
      </c>
      <c r="N307" s="124" t="str">
        <f t="shared" si="97"/>
        <v/>
      </c>
      <c r="O307" s="124" t="str">
        <f t="shared" si="98"/>
        <v/>
      </c>
      <c r="P307" s="124" t="str">
        <f t="shared" si="99"/>
        <v/>
      </c>
      <c r="Q307" s="124" t="str">
        <f t="shared" si="100"/>
        <v/>
      </c>
      <c r="AA307" s="122">
        <f t="shared" si="101"/>
        <v>-1</v>
      </c>
      <c r="AB307" s="71">
        <f t="shared" si="102"/>
        <v>260</v>
      </c>
      <c r="AC307" s="127">
        <f t="shared" si="103"/>
        <v>-259</v>
      </c>
      <c r="AD307" s="127">
        <f t="shared" si="104"/>
        <v>-262</v>
      </c>
    </row>
    <row r="308" spans="1:30" x14ac:dyDescent="0.2">
      <c r="A308" s="126">
        <f t="shared" si="84"/>
        <v>-237</v>
      </c>
      <c r="B308" s="181">
        <f t="shared" si="85"/>
        <v>-6019.7999999999993</v>
      </c>
      <c r="C308" s="229" t="str">
        <f t="shared" si="86"/>
        <v/>
      </c>
      <c r="D308" s="126" t="str">
        <f t="shared" si="87"/>
        <v/>
      </c>
      <c r="E308" s="229" t="str">
        <f t="shared" si="88"/>
        <v/>
      </c>
      <c r="F308" s="126" t="str">
        <f t="shared" si="89"/>
        <v/>
      </c>
      <c r="G308" s="124" t="str">
        <f t="shared" si="90"/>
        <v/>
      </c>
      <c r="H308" s="125" t="str">
        <f t="shared" si="91"/>
        <v/>
      </c>
      <c r="I308" s="125" t="str">
        <f t="shared" si="92"/>
        <v/>
      </c>
      <c r="J308" s="125" t="str">
        <f t="shared" si="93"/>
        <v/>
      </c>
      <c r="K308" s="124" t="str">
        <f t="shared" si="94"/>
        <v/>
      </c>
      <c r="L308" s="124" t="str">
        <f t="shared" si="95"/>
        <v/>
      </c>
      <c r="M308" s="124" t="str">
        <f t="shared" si="96"/>
        <v/>
      </c>
      <c r="N308" s="124" t="str">
        <f t="shared" si="97"/>
        <v/>
      </c>
      <c r="O308" s="124" t="str">
        <f t="shared" si="98"/>
        <v/>
      </c>
      <c r="P308" s="124" t="str">
        <f t="shared" si="99"/>
        <v/>
      </c>
      <c r="Q308" s="124" t="str">
        <f t="shared" si="100"/>
        <v/>
      </c>
      <c r="AA308" s="122">
        <f t="shared" si="101"/>
        <v>-1</v>
      </c>
      <c r="AB308" s="71">
        <f t="shared" si="102"/>
        <v>261</v>
      </c>
      <c r="AC308" s="127">
        <f t="shared" si="103"/>
        <v>-260</v>
      </c>
      <c r="AD308" s="127">
        <f t="shared" si="104"/>
        <v>-263</v>
      </c>
    </row>
    <row r="309" spans="1:30" x14ac:dyDescent="0.2">
      <c r="A309" s="126">
        <f t="shared" si="84"/>
        <v>-238</v>
      </c>
      <c r="B309" s="181">
        <f t="shared" si="85"/>
        <v>-6045.2</v>
      </c>
      <c r="C309" s="229" t="str">
        <f t="shared" si="86"/>
        <v/>
      </c>
      <c r="D309" s="126" t="str">
        <f t="shared" si="87"/>
        <v/>
      </c>
      <c r="E309" s="229" t="str">
        <f t="shared" si="88"/>
        <v/>
      </c>
      <c r="F309" s="126" t="str">
        <f t="shared" si="89"/>
        <v/>
      </c>
      <c r="G309" s="124" t="str">
        <f t="shared" si="90"/>
        <v/>
      </c>
      <c r="H309" s="125" t="str">
        <f t="shared" si="91"/>
        <v/>
      </c>
      <c r="I309" s="125" t="str">
        <f t="shared" si="92"/>
        <v/>
      </c>
      <c r="J309" s="125" t="str">
        <f t="shared" si="93"/>
        <v/>
      </c>
      <c r="K309" s="124" t="str">
        <f t="shared" si="94"/>
        <v/>
      </c>
      <c r="L309" s="124" t="str">
        <f t="shared" si="95"/>
        <v/>
      </c>
      <c r="M309" s="124" t="str">
        <f t="shared" si="96"/>
        <v/>
      </c>
      <c r="N309" s="124" t="str">
        <f t="shared" si="97"/>
        <v/>
      </c>
      <c r="O309" s="124" t="str">
        <f t="shared" si="98"/>
        <v/>
      </c>
      <c r="P309" s="124" t="str">
        <f t="shared" si="99"/>
        <v/>
      </c>
      <c r="Q309" s="124" t="str">
        <f t="shared" si="100"/>
        <v/>
      </c>
      <c r="AA309" s="122">
        <f t="shared" si="101"/>
        <v>-1</v>
      </c>
      <c r="AB309" s="71">
        <f t="shared" si="102"/>
        <v>262</v>
      </c>
      <c r="AC309" s="127">
        <f t="shared" si="103"/>
        <v>-261</v>
      </c>
      <c r="AD309" s="127">
        <f t="shared" si="104"/>
        <v>-264</v>
      </c>
    </row>
    <row r="310" spans="1:30" x14ac:dyDescent="0.2">
      <c r="A310" s="126">
        <f t="shared" si="84"/>
        <v>-239</v>
      </c>
      <c r="B310" s="181">
        <f t="shared" si="85"/>
        <v>-6070.5999999999995</v>
      </c>
      <c r="C310" s="229" t="str">
        <f t="shared" si="86"/>
        <v/>
      </c>
      <c r="D310" s="126" t="str">
        <f t="shared" si="87"/>
        <v/>
      </c>
      <c r="E310" s="229" t="str">
        <f t="shared" si="88"/>
        <v/>
      </c>
      <c r="F310" s="126" t="str">
        <f t="shared" si="89"/>
        <v/>
      </c>
      <c r="G310" s="124" t="str">
        <f t="shared" si="90"/>
        <v/>
      </c>
      <c r="H310" s="125" t="str">
        <f t="shared" si="91"/>
        <v/>
      </c>
      <c r="I310" s="125" t="str">
        <f t="shared" si="92"/>
        <v/>
      </c>
      <c r="J310" s="125" t="str">
        <f t="shared" si="93"/>
        <v/>
      </c>
      <c r="K310" s="124" t="str">
        <f t="shared" si="94"/>
        <v/>
      </c>
      <c r="L310" s="124" t="str">
        <f t="shared" si="95"/>
        <v/>
      </c>
      <c r="M310" s="124" t="str">
        <f t="shared" si="96"/>
        <v/>
      </c>
      <c r="N310" s="124" t="str">
        <f t="shared" si="97"/>
        <v/>
      </c>
      <c r="O310" s="124" t="str">
        <f t="shared" si="98"/>
        <v/>
      </c>
      <c r="P310" s="124" t="str">
        <f t="shared" si="99"/>
        <v/>
      </c>
      <c r="Q310" s="124" t="str">
        <f t="shared" si="100"/>
        <v/>
      </c>
      <c r="AA310" s="122">
        <f t="shared" si="101"/>
        <v>-1</v>
      </c>
      <c r="AB310" s="71">
        <f t="shared" si="102"/>
        <v>263</v>
      </c>
      <c r="AC310" s="127">
        <f t="shared" si="103"/>
        <v>-262</v>
      </c>
      <c r="AD310" s="127">
        <f t="shared" si="104"/>
        <v>-265</v>
      </c>
    </row>
    <row r="311" spans="1:30" x14ac:dyDescent="0.2">
      <c r="A311" s="126">
        <f t="shared" si="84"/>
        <v>-240</v>
      </c>
      <c r="B311" s="181">
        <f t="shared" si="85"/>
        <v>-6096</v>
      </c>
      <c r="C311" s="229" t="str">
        <f t="shared" si="86"/>
        <v/>
      </c>
      <c r="D311" s="126" t="str">
        <f t="shared" si="87"/>
        <v/>
      </c>
      <c r="E311" s="229" t="str">
        <f t="shared" si="88"/>
        <v/>
      </c>
      <c r="F311" s="126" t="str">
        <f t="shared" si="89"/>
        <v/>
      </c>
      <c r="G311" s="124" t="str">
        <f t="shared" si="90"/>
        <v/>
      </c>
      <c r="H311" s="125" t="str">
        <f t="shared" si="91"/>
        <v/>
      </c>
      <c r="I311" s="125" t="str">
        <f t="shared" si="92"/>
        <v/>
      </c>
      <c r="J311" s="125" t="str">
        <f t="shared" si="93"/>
        <v/>
      </c>
      <c r="K311" s="124" t="str">
        <f t="shared" si="94"/>
        <v/>
      </c>
      <c r="L311" s="124" t="str">
        <f t="shared" si="95"/>
        <v/>
      </c>
      <c r="M311" s="124" t="str">
        <f t="shared" si="96"/>
        <v/>
      </c>
      <c r="N311" s="124" t="str">
        <f t="shared" si="97"/>
        <v/>
      </c>
      <c r="O311" s="124" t="str">
        <f t="shared" si="98"/>
        <v/>
      </c>
      <c r="P311" s="124" t="str">
        <f t="shared" si="99"/>
        <v/>
      </c>
      <c r="Q311" s="124" t="str">
        <f t="shared" si="100"/>
        <v/>
      </c>
      <c r="AA311" s="122">
        <f t="shared" si="101"/>
        <v>-1</v>
      </c>
      <c r="AB311" s="71">
        <f t="shared" si="102"/>
        <v>264</v>
      </c>
      <c r="AC311" s="127">
        <f t="shared" si="103"/>
        <v>-263</v>
      </c>
      <c r="AD311" s="127">
        <f t="shared" si="104"/>
        <v>-266</v>
      </c>
    </row>
    <row r="312" spans="1:30" x14ac:dyDescent="0.2">
      <c r="A312" s="126">
        <f t="shared" si="84"/>
        <v>-241</v>
      </c>
      <c r="B312" s="181">
        <f t="shared" si="85"/>
        <v>-6121.4</v>
      </c>
      <c r="C312" s="229" t="str">
        <f t="shared" si="86"/>
        <v/>
      </c>
      <c r="D312" s="126" t="str">
        <f t="shared" si="87"/>
        <v/>
      </c>
      <c r="E312" s="229" t="str">
        <f t="shared" si="88"/>
        <v/>
      </c>
      <c r="F312" s="126" t="str">
        <f t="shared" si="89"/>
        <v/>
      </c>
      <c r="G312" s="124" t="str">
        <f t="shared" si="90"/>
        <v/>
      </c>
      <c r="H312" s="125" t="str">
        <f t="shared" si="91"/>
        <v/>
      </c>
      <c r="I312" s="125" t="str">
        <f t="shared" si="92"/>
        <v/>
      </c>
      <c r="J312" s="125" t="str">
        <f t="shared" si="93"/>
        <v/>
      </c>
      <c r="K312" s="124" t="str">
        <f t="shared" si="94"/>
        <v/>
      </c>
      <c r="L312" s="124" t="str">
        <f t="shared" si="95"/>
        <v/>
      </c>
      <c r="M312" s="124" t="str">
        <f t="shared" si="96"/>
        <v/>
      </c>
      <c r="N312" s="124" t="str">
        <f t="shared" si="97"/>
        <v/>
      </c>
      <c r="O312" s="124" t="str">
        <f t="shared" si="98"/>
        <v/>
      </c>
      <c r="P312" s="124" t="str">
        <f t="shared" si="99"/>
        <v/>
      </c>
      <c r="Q312" s="124" t="str">
        <f t="shared" si="100"/>
        <v/>
      </c>
      <c r="AA312" s="122">
        <f t="shared" si="101"/>
        <v>-1</v>
      </c>
      <c r="AB312" s="71">
        <f t="shared" si="102"/>
        <v>265</v>
      </c>
      <c r="AC312" s="127">
        <f t="shared" si="103"/>
        <v>-264</v>
      </c>
      <c r="AD312" s="127">
        <f t="shared" si="104"/>
        <v>-267</v>
      </c>
    </row>
    <row r="313" spans="1:30" x14ac:dyDescent="0.2">
      <c r="A313" s="126">
        <f t="shared" si="84"/>
        <v>-242</v>
      </c>
      <c r="B313" s="181">
        <f t="shared" si="85"/>
        <v>-6146.7999999999993</v>
      </c>
      <c r="C313" s="229" t="str">
        <f t="shared" si="86"/>
        <v/>
      </c>
      <c r="D313" s="126" t="str">
        <f t="shared" si="87"/>
        <v/>
      </c>
      <c r="E313" s="229" t="str">
        <f t="shared" si="88"/>
        <v/>
      </c>
      <c r="F313" s="126" t="str">
        <f t="shared" si="89"/>
        <v/>
      </c>
      <c r="G313" s="124" t="str">
        <f t="shared" si="90"/>
        <v/>
      </c>
      <c r="H313" s="125" t="str">
        <f t="shared" si="91"/>
        <v/>
      </c>
      <c r="I313" s="125" t="str">
        <f t="shared" si="92"/>
        <v/>
      </c>
      <c r="J313" s="125" t="str">
        <f t="shared" si="93"/>
        <v/>
      </c>
      <c r="K313" s="124" t="str">
        <f t="shared" si="94"/>
        <v/>
      </c>
      <c r="L313" s="124" t="str">
        <f t="shared" si="95"/>
        <v/>
      </c>
      <c r="M313" s="124" t="str">
        <f t="shared" si="96"/>
        <v/>
      </c>
      <c r="N313" s="124" t="str">
        <f t="shared" si="97"/>
        <v/>
      </c>
      <c r="O313" s="124" t="str">
        <f t="shared" si="98"/>
        <v/>
      </c>
      <c r="P313" s="124" t="str">
        <f t="shared" si="99"/>
        <v/>
      </c>
      <c r="Q313" s="124" t="str">
        <f t="shared" si="100"/>
        <v/>
      </c>
      <c r="AA313" s="122">
        <f t="shared" si="101"/>
        <v>-1</v>
      </c>
      <c r="AB313" s="71">
        <f t="shared" si="102"/>
        <v>266</v>
      </c>
      <c r="AC313" s="127">
        <f t="shared" si="103"/>
        <v>-265</v>
      </c>
      <c r="AD313" s="127">
        <f t="shared" si="104"/>
        <v>-268</v>
      </c>
    </row>
    <row r="314" spans="1:30" x14ac:dyDescent="0.2">
      <c r="A314" s="126">
        <f t="shared" si="84"/>
        <v>-243</v>
      </c>
      <c r="B314" s="181">
        <f t="shared" si="85"/>
        <v>-6172.2</v>
      </c>
      <c r="C314" s="229" t="str">
        <f t="shared" si="86"/>
        <v/>
      </c>
      <c r="D314" s="126" t="str">
        <f t="shared" si="87"/>
        <v/>
      </c>
      <c r="E314" s="229" t="str">
        <f t="shared" si="88"/>
        <v/>
      </c>
      <c r="F314" s="126" t="str">
        <f t="shared" si="89"/>
        <v/>
      </c>
      <c r="G314" s="124" t="str">
        <f t="shared" si="90"/>
        <v/>
      </c>
      <c r="H314" s="125" t="str">
        <f t="shared" si="91"/>
        <v/>
      </c>
      <c r="I314" s="125" t="str">
        <f t="shared" si="92"/>
        <v/>
      </c>
      <c r="J314" s="125" t="str">
        <f t="shared" si="93"/>
        <v/>
      </c>
      <c r="K314" s="124" t="str">
        <f t="shared" si="94"/>
        <v/>
      </c>
      <c r="L314" s="124" t="str">
        <f t="shared" si="95"/>
        <v/>
      </c>
      <c r="M314" s="124" t="str">
        <f t="shared" si="96"/>
        <v/>
      </c>
      <c r="N314" s="124" t="str">
        <f t="shared" si="97"/>
        <v/>
      </c>
      <c r="O314" s="124" t="str">
        <f t="shared" si="98"/>
        <v/>
      </c>
      <c r="P314" s="124" t="str">
        <f t="shared" si="99"/>
        <v/>
      </c>
      <c r="Q314" s="124" t="str">
        <f t="shared" si="100"/>
        <v/>
      </c>
      <c r="AA314" s="122">
        <f t="shared" si="101"/>
        <v>-1</v>
      </c>
      <c r="AB314" s="71">
        <f t="shared" si="102"/>
        <v>267</v>
      </c>
      <c r="AC314" s="127">
        <f t="shared" si="103"/>
        <v>-266</v>
      </c>
      <c r="AD314" s="127">
        <f t="shared" si="104"/>
        <v>-269</v>
      </c>
    </row>
    <row r="315" spans="1:30" x14ac:dyDescent="0.2">
      <c r="A315" s="126">
        <f t="shared" si="84"/>
        <v>-244</v>
      </c>
      <c r="B315" s="181">
        <f t="shared" si="85"/>
        <v>-6197.5999999999995</v>
      </c>
      <c r="C315" s="229" t="str">
        <f t="shared" si="86"/>
        <v/>
      </c>
      <c r="D315" s="126" t="str">
        <f t="shared" si="87"/>
        <v/>
      </c>
      <c r="E315" s="229" t="str">
        <f t="shared" si="88"/>
        <v/>
      </c>
      <c r="F315" s="126" t="str">
        <f t="shared" si="89"/>
        <v/>
      </c>
      <c r="G315" s="124" t="str">
        <f t="shared" si="90"/>
        <v/>
      </c>
      <c r="H315" s="125" t="str">
        <f t="shared" si="91"/>
        <v/>
      </c>
      <c r="I315" s="125" t="str">
        <f t="shared" si="92"/>
        <v/>
      </c>
      <c r="J315" s="125" t="str">
        <f t="shared" si="93"/>
        <v/>
      </c>
      <c r="K315" s="124" t="str">
        <f t="shared" si="94"/>
        <v/>
      </c>
      <c r="L315" s="124" t="str">
        <f t="shared" si="95"/>
        <v/>
      </c>
      <c r="M315" s="124" t="str">
        <f t="shared" si="96"/>
        <v/>
      </c>
      <c r="N315" s="124" t="str">
        <f t="shared" si="97"/>
        <v/>
      </c>
      <c r="O315" s="124" t="str">
        <f t="shared" si="98"/>
        <v/>
      </c>
      <c r="P315" s="124" t="str">
        <f t="shared" si="99"/>
        <v/>
      </c>
      <c r="Q315" s="124" t="str">
        <f t="shared" si="100"/>
        <v/>
      </c>
      <c r="AA315" s="122">
        <f t="shared" si="101"/>
        <v>-1</v>
      </c>
      <c r="AB315" s="71">
        <f t="shared" si="102"/>
        <v>268</v>
      </c>
      <c r="AC315" s="127">
        <f t="shared" si="103"/>
        <v>-267</v>
      </c>
      <c r="AD315" s="127">
        <f t="shared" si="104"/>
        <v>-270</v>
      </c>
    </row>
    <row r="316" spans="1:30" x14ac:dyDescent="0.2">
      <c r="A316" s="126">
        <f t="shared" si="84"/>
        <v>-245</v>
      </c>
      <c r="B316" s="181">
        <f t="shared" si="85"/>
        <v>-6223</v>
      </c>
      <c r="C316" s="229" t="str">
        <f t="shared" si="86"/>
        <v/>
      </c>
      <c r="D316" s="126" t="str">
        <f t="shared" si="87"/>
        <v/>
      </c>
      <c r="E316" s="229" t="str">
        <f t="shared" si="88"/>
        <v/>
      </c>
      <c r="F316" s="126" t="str">
        <f t="shared" si="89"/>
        <v/>
      </c>
      <c r="G316" s="124" t="str">
        <f t="shared" si="90"/>
        <v/>
      </c>
      <c r="H316" s="125" t="str">
        <f t="shared" si="91"/>
        <v/>
      </c>
      <c r="I316" s="125" t="str">
        <f t="shared" si="92"/>
        <v/>
      </c>
      <c r="J316" s="125" t="str">
        <f t="shared" si="93"/>
        <v/>
      </c>
      <c r="K316" s="124" t="str">
        <f t="shared" si="94"/>
        <v/>
      </c>
      <c r="L316" s="124" t="str">
        <f t="shared" si="95"/>
        <v/>
      </c>
      <c r="M316" s="124" t="str">
        <f t="shared" si="96"/>
        <v/>
      </c>
      <c r="N316" s="124" t="str">
        <f t="shared" si="97"/>
        <v/>
      </c>
      <c r="O316" s="124" t="str">
        <f t="shared" si="98"/>
        <v/>
      </c>
      <c r="P316" s="124" t="str">
        <f t="shared" si="99"/>
        <v/>
      </c>
      <c r="Q316" s="124" t="str">
        <f t="shared" si="100"/>
        <v/>
      </c>
      <c r="AA316" s="122">
        <f t="shared" si="101"/>
        <v>-1</v>
      </c>
      <c r="AB316" s="71">
        <f t="shared" si="102"/>
        <v>269</v>
      </c>
      <c r="AC316" s="127">
        <f t="shared" si="103"/>
        <v>-268</v>
      </c>
      <c r="AD316" s="127">
        <f t="shared" si="104"/>
        <v>-271</v>
      </c>
    </row>
    <row r="317" spans="1:30" x14ac:dyDescent="0.2">
      <c r="A317" s="126">
        <f t="shared" si="84"/>
        <v>-246</v>
      </c>
      <c r="B317" s="181">
        <f t="shared" si="85"/>
        <v>-6248.4</v>
      </c>
      <c r="C317" s="229" t="str">
        <f t="shared" si="86"/>
        <v/>
      </c>
      <c r="D317" s="126" t="str">
        <f t="shared" si="87"/>
        <v/>
      </c>
      <c r="E317" s="229" t="str">
        <f t="shared" si="88"/>
        <v/>
      </c>
      <c r="F317" s="126" t="str">
        <f t="shared" si="89"/>
        <v/>
      </c>
      <c r="G317" s="124" t="str">
        <f t="shared" si="90"/>
        <v/>
      </c>
      <c r="H317" s="125" t="str">
        <f t="shared" si="91"/>
        <v/>
      </c>
      <c r="I317" s="125" t="str">
        <f t="shared" si="92"/>
        <v/>
      </c>
      <c r="J317" s="125" t="str">
        <f t="shared" si="93"/>
        <v/>
      </c>
      <c r="K317" s="124" t="str">
        <f t="shared" si="94"/>
        <v/>
      </c>
      <c r="L317" s="124" t="str">
        <f t="shared" si="95"/>
        <v/>
      </c>
      <c r="M317" s="124" t="str">
        <f t="shared" si="96"/>
        <v/>
      </c>
      <c r="N317" s="124" t="str">
        <f t="shared" si="97"/>
        <v/>
      </c>
      <c r="O317" s="124" t="str">
        <f t="shared" si="98"/>
        <v/>
      </c>
      <c r="P317" s="124" t="str">
        <f t="shared" si="99"/>
        <v/>
      </c>
      <c r="Q317" s="124" t="str">
        <f t="shared" si="100"/>
        <v/>
      </c>
      <c r="AA317" s="122">
        <f t="shared" si="101"/>
        <v>-1</v>
      </c>
      <c r="AB317" s="71">
        <f t="shared" si="102"/>
        <v>270</v>
      </c>
      <c r="AC317" s="127">
        <f t="shared" si="103"/>
        <v>-269</v>
      </c>
      <c r="AD317" s="127">
        <f t="shared" si="104"/>
        <v>-272</v>
      </c>
    </row>
    <row r="318" spans="1:30" x14ac:dyDescent="0.2">
      <c r="A318" s="126">
        <f t="shared" si="84"/>
        <v>-247</v>
      </c>
      <c r="B318" s="181">
        <f t="shared" si="85"/>
        <v>-6273.7999999999993</v>
      </c>
      <c r="C318" s="229" t="str">
        <f t="shared" si="86"/>
        <v/>
      </c>
      <c r="D318" s="126" t="str">
        <f t="shared" si="87"/>
        <v/>
      </c>
      <c r="E318" s="229" t="str">
        <f t="shared" si="88"/>
        <v/>
      </c>
      <c r="F318" s="126" t="str">
        <f t="shared" si="89"/>
        <v/>
      </c>
      <c r="G318" s="124" t="str">
        <f t="shared" si="90"/>
        <v/>
      </c>
      <c r="H318" s="125" t="str">
        <f t="shared" si="91"/>
        <v/>
      </c>
      <c r="I318" s="125" t="str">
        <f t="shared" si="92"/>
        <v/>
      </c>
      <c r="J318" s="125" t="str">
        <f t="shared" si="93"/>
        <v/>
      </c>
      <c r="K318" s="124" t="str">
        <f t="shared" si="94"/>
        <v/>
      </c>
      <c r="L318" s="124" t="str">
        <f t="shared" si="95"/>
        <v/>
      </c>
      <c r="M318" s="124" t="str">
        <f t="shared" si="96"/>
        <v/>
      </c>
      <c r="N318" s="124" t="str">
        <f t="shared" si="97"/>
        <v/>
      </c>
      <c r="O318" s="124" t="str">
        <f t="shared" si="98"/>
        <v/>
      </c>
      <c r="P318" s="124" t="str">
        <f t="shared" si="99"/>
        <v/>
      </c>
      <c r="Q318" s="124" t="str">
        <f t="shared" si="100"/>
        <v/>
      </c>
      <c r="AA318" s="122">
        <f t="shared" si="101"/>
        <v>-1</v>
      </c>
      <c r="AB318" s="71">
        <f t="shared" si="102"/>
        <v>271</v>
      </c>
      <c r="AC318" s="127">
        <f t="shared" si="103"/>
        <v>-270</v>
      </c>
      <c r="AD318" s="127">
        <f t="shared" si="104"/>
        <v>-273</v>
      </c>
    </row>
    <row r="319" spans="1:30" x14ac:dyDescent="0.2">
      <c r="A319" s="126">
        <f t="shared" si="84"/>
        <v>-248</v>
      </c>
      <c r="B319" s="181">
        <f t="shared" si="85"/>
        <v>-6299.2</v>
      </c>
      <c r="C319" s="229" t="str">
        <f t="shared" si="86"/>
        <v/>
      </c>
      <c r="D319" s="126" t="str">
        <f t="shared" si="87"/>
        <v/>
      </c>
      <c r="E319" s="229" t="str">
        <f t="shared" si="88"/>
        <v/>
      </c>
      <c r="F319" s="126" t="str">
        <f t="shared" si="89"/>
        <v/>
      </c>
      <c r="G319" s="124" t="str">
        <f t="shared" si="90"/>
        <v/>
      </c>
      <c r="H319" s="125" t="str">
        <f t="shared" si="91"/>
        <v/>
      </c>
      <c r="I319" s="125" t="str">
        <f t="shared" si="92"/>
        <v/>
      </c>
      <c r="J319" s="125" t="str">
        <f t="shared" si="93"/>
        <v/>
      </c>
      <c r="K319" s="124" t="str">
        <f t="shared" si="94"/>
        <v/>
      </c>
      <c r="L319" s="124" t="str">
        <f t="shared" si="95"/>
        <v/>
      </c>
      <c r="M319" s="124" t="str">
        <f t="shared" si="96"/>
        <v/>
      </c>
      <c r="N319" s="124" t="str">
        <f t="shared" si="97"/>
        <v/>
      </c>
      <c r="O319" s="124" t="str">
        <f t="shared" si="98"/>
        <v/>
      </c>
      <c r="P319" s="124" t="str">
        <f t="shared" si="99"/>
        <v/>
      </c>
      <c r="Q319" s="124" t="str">
        <f t="shared" si="100"/>
        <v/>
      </c>
      <c r="AA319" s="122">
        <f t="shared" si="101"/>
        <v>-1</v>
      </c>
      <c r="AB319" s="71">
        <f t="shared" si="102"/>
        <v>272</v>
      </c>
      <c r="AC319" s="127">
        <f t="shared" si="103"/>
        <v>-271</v>
      </c>
      <c r="AD319" s="127">
        <f t="shared" si="104"/>
        <v>-274</v>
      </c>
    </row>
    <row r="320" spans="1:30" x14ac:dyDescent="0.2">
      <c r="A320" s="126">
        <f t="shared" si="84"/>
        <v>-249</v>
      </c>
      <c r="B320" s="181">
        <f t="shared" si="85"/>
        <v>-6324.5999999999995</v>
      </c>
      <c r="C320" s="229" t="str">
        <f t="shared" si="86"/>
        <v/>
      </c>
      <c r="D320" s="126" t="str">
        <f t="shared" si="87"/>
        <v/>
      </c>
      <c r="E320" s="229" t="str">
        <f t="shared" si="88"/>
        <v/>
      </c>
      <c r="F320" s="126" t="str">
        <f t="shared" si="89"/>
        <v/>
      </c>
      <c r="G320" s="124" t="str">
        <f t="shared" si="90"/>
        <v/>
      </c>
      <c r="H320" s="125" t="str">
        <f t="shared" si="91"/>
        <v/>
      </c>
      <c r="I320" s="125" t="str">
        <f t="shared" si="92"/>
        <v/>
      </c>
      <c r="J320" s="125" t="str">
        <f t="shared" si="93"/>
        <v/>
      </c>
      <c r="K320" s="124" t="str">
        <f t="shared" si="94"/>
        <v/>
      </c>
      <c r="L320" s="124" t="str">
        <f t="shared" si="95"/>
        <v/>
      </c>
      <c r="M320" s="124" t="str">
        <f t="shared" si="96"/>
        <v/>
      </c>
      <c r="N320" s="124" t="str">
        <f t="shared" si="97"/>
        <v/>
      </c>
      <c r="O320" s="124" t="str">
        <f t="shared" si="98"/>
        <v/>
      </c>
      <c r="P320" s="124" t="str">
        <f t="shared" si="99"/>
        <v/>
      </c>
      <c r="Q320" s="124" t="str">
        <f t="shared" si="100"/>
        <v/>
      </c>
      <c r="AA320" s="122">
        <f t="shared" si="101"/>
        <v>-1</v>
      </c>
      <c r="AB320" s="71">
        <f t="shared" si="102"/>
        <v>273</v>
      </c>
      <c r="AC320" s="127">
        <f t="shared" si="103"/>
        <v>-272</v>
      </c>
      <c r="AD320" s="127">
        <f t="shared" si="104"/>
        <v>-275</v>
      </c>
    </row>
    <row r="321" spans="1:30" x14ac:dyDescent="0.2">
      <c r="A321" s="126">
        <f t="shared" si="84"/>
        <v>-250</v>
      </c>
      <c r="B321" s="181">
        <f t="shared" si="85"/>
        <v>-6350</v>
      </c>
      <c r="C321" s="229" t="str">
        <f t="shared" si="86"/>
        <v/>
      </c>
      <c r="D321" s="126" t="str">
        <f t="shared" si="87"/>
        <v/>
      </c>
      <c r="E321" s="229" t="str">
        <f t="shared" si="88"/>
        <v/>
      </c>
      <c r="F321" s="126" t="str">
        <f t="shared" si="89"/>
        <v/>
      </c>
      <c r="G321" s="124" t="str">
        <f t="shared" si="90"/>
        <v/>
      </c>
      <c r="H321" s="125" t="str">
        <f t="shared" si="91"/>
        <v/>
      </c>
      <c r="I321" s="125" t="str">
        <f t="shared" si="92"/>
        <v/>
      </c>
      <c r="J321" s="125" t="str">
        <f t="shared" si="93"/>
        <v/>
      </c>
      <c r="K321" s="124" t="str">
        <f t="shared" si="94"/>
        <v/>
      </c>
      <c r="L321" s="124" t="str">
        <f t="shared" si="95"/>
        <v/>
      </c>
      <c r="M321" s="124" t="str">
        <f t="shared" si="96"/>
        <v/>
      </c>
      <c r="N321" s="124" t="str">
        <f t="shared" si="97"/>
        <v/>
      </c>
      <c r="O321" s="124" t="str">
        <f t="shared" si="98"/>
        <v/>
      </c>
      <c r="P321" s="124" t="str">
        <f t="shared" si="99"/>
        <v/>
      </c>
      <c r="Q321" s="124" t="str">
        <f t="shared" si="100"/>
        <v/>
      </c>
      <c r="AA321" s="122">
        <f t="shared" si="101"/>
        <v>-1</v>
      </c>
      <c r="AB321" s="71">
        <f t="shared" si="102"/>
        <v>274</v>
      </c>
      <c r="AC321" s="127">
        <f t="shared" si="103"/>
        <v>-273</v>
      </c>
      <c r="AD321" s="127">
        <f t="shared" si="104"/>
        <v>-276</v>
      </c>
    </row>
    <row r="322" spans="1:30" x14ac:dyDescent="0.2">
      <c r="A322" s="126">
        <f t="shared" si="84"/>
        <v>-251</v>
      </c>
      <c r="B322" s="181">
        <f t="shared" si="85"/>
        <v>-6375.4</v>
      </c>
      <c r="C322" s="229" t="str">
        <f t="shared" si="86"/>
        <v/>
      </c>
      <c r="D322" s="126" t="str">
        <f t="shared" si="87"/>
        <v/>
      </c>
      <c r="E322" s="229" t="str">
        <f t="shared" si="88"/>
        <v/>
      </c>
      <c r="F322" s="126" t="str">
        <f t="shared" si="89"/>
        <v/>
      </c>
      <c r="G322" s="124" t="str">
        <f t="shared" si="90"/>
        <v/>
      </c>
      <c r="H322" s="125" t="str">
        <f t="shared" si="91"/>
        <v/>
      </c>
      <c r="I322" s="125" t="str">
        <f t="shared" si="92"/>
        <v/>
      </c>
      <c r="J322" s="125" t="str">
        <f t="shared" si="93"/>
        <v/>
      </c>
      <c r="K322" s="124" t="str">
        <f t="shared" si="94"/>
        <v/>
      </c>
      <c r="L322" s="124" t="str">
        <f t="shared" si="95"/>
        <v/>
      </c>
      <c r="M322" s="124" t="str">
        <f t="shared" si="96"/>
        <v/>
      </c>
      <c r="N322" s="124" t="str">
        <f t="shared" si="97"/>
        <v/>
      </c>
      <c r="O322" s="124" t="str">
        <f t="shared" si="98"/>
        <v/>
      </c>
      <c r="P322" s="124" t="str">
        <f t="shared" si="99"/>
        <v/>
      </c>
      <c r="Q322" s="124" t="str">
        <f t="shared" si="100"/>
        <v/>
      </c>
      <c r="AA322" s="122">
        <f t="shared" si="101"/>
        <v>-1</v>
      </c>
      <c r="AB322" s="71">
        <f t="shared" si="102"/>
        <v>275</v>
      </c>
      <c r="AC322" s="127">
        <f t="shared" si="103"/>
        <v>-274</v>
      </c>
      <c r="AD322" s="127">
        <f t="shared" si="104"/>
        <v>-277</v>
      </c>
    </row>
    <row r="323" spans="1:30" x14ac:dyDescent="0.2">
      <c r="A323" s="126">
        <f t="shared" si="84"/>
        <v>-252</v>
      </c>
      <c r="B323" s="181">
        <f t="shared" si="85"/>
        <v>-6400.7999999999993</v>
      </c>
      <c r="C323" s="229" t="str">
        <f t="shared" si="86"/>
        <v/>
      </c>
      <c r="D323" s="126" t="str">
        <f t="shared" si="87"/>
        <v/>
      </c>
      <c r="E323" s="229" t="str">
        <f t="shared" si="88"/>
        <v/>
      </c>
      <c r="F323" s="126" t="str">
        <f t="shared" si="89"/>
        <v/>
      </c>
      <c r="G323" s="124" t="str">
        <f t="shared" si="90"/>
        <v/>
      </c>
      <c r="H323" s="125" t="str">
        <f t="shared" si="91"/>
        <v/>
      </c>
      <c r="I323" s="125" t="str">
        <f t="shared" si="92"/>
        <v/>
      </c>
      <c r="J323" s="125" t="str">
        <f t="shared" si="93"/>
        <v/>
      </c>
      <c r="K323" s="124" t="str">
        <f t="shared" si="94"/>
        <v/>
      </c>
      <c r="L323" s="124" t="str">
        <f t="shared" si="95"/>
        <v/>
      </c>
      <c r="M323" s="124" t="str">
        <f t="shared" si="96"/>
        <v/>
      </c>
      <c r="N323" s="124" t="str">
        <f t="shared" si="97"/>
        <v/>
      </c>
      <c r="O323" s="124" t="str">
        <f t="shared" si="98"/>
        <v/>
      </c>
      <c r="P323" s="124" t="str">
        <f t="shared" si="99"/>
        <v/>
      </c>
      <c r="Q323" s="124" t="str">
        <f t="shared" si="100"/>
        <v/>
      </c>
      <c r="AA323" s="122">
        <f t="shared" si="101"/>
        <v>-1</v>
      </c>
      <c r="AB323" s="71">
        <f t="shared" si="102"/>
        <v>276</v>
      </c>
      <c r="AC323" s="127">
        <f t="shared" si="103"/>
        <v>-275</v>
      </c>
      <c r="AD323" s="127">
        <f t="shared" si="104"/>
        <v>-278</v>
      </c>
    </row>
    <row r="324" spans="1:30" x14ac:dyDescent="0.2">
      <c r="A324" s="126">
        <f t="shared" si="84"/>
        <v>-253</v>
      </c>
      <c r="B324" s="181">
        <f t="shared" si="85"/>
        <v>-6426.2</v>
      </c>
      <c r="C324" s="229" t="str">
        <f t="shared" si="86"/>
        <v/>
      </c>
      <c r="D324" s="126" t="str">
        <f t="shared" si="87"/>
        <v/>
      </c>
      <c r="E324" s="229" t="str">
        <f t="shared" si="88"/>
        <v/>
      </c>
      <c r="F324" s="126" t="str">
        <f t="shared" si="89"/>
        <v/>
      </c>
      <c r="G324" s="124" t="str">
        <f t="shared" si="90"/>
        <v/>
      </c>
      <c r="H324" s="125" t="str">
        <f t="shared" si="91"/>
        <v/>
      </c>
      <c r="I324" s="125" t="str">
        <f t="shared" si="92"/>
        <v/>
      </c>
      <c r="J324" s="125" t="str">
        <f t="shared" si="93"/>
        <v/>
      </c>
      <c r="K324" s="124" t="str">
        <f t="shared" si="94"/>
        <v/>
      </c>
      <c r="L324" s="124" t="str">
        <f t="shared" si="95"/>
        <v/>
      </c>
      <c r="M324" s="124" t="str">
        <f t="shared" si="96"/>
        <v/>
      </c>
      <c r="N324" s="124" t="str">
        <f t="shared" si="97"/>
        <v/>
      </c>
      <c r="O324" s="124" t="str">
        <f t="shared" si="98"/>
        <v/>
      </c>
      <c r="P324" s="124" t="str">
        <f t="shared" si="99"/>
        <v/>
      </c>
      <c r="Q324" s="124" t="str">
        <f t="shared" si="100"/>
        <v/>
      </c>
      <c r="AA324" s="122">
        <f t="shared" si="101"/>
        <v>-1</v>
      </c>
      <c r="AB324" s="71">
        <f t="shared" si="102"/>
        <v>277</v>
      </c>
      <c r="AC324" s="127">
        <f t="shared" si="103"/>
        <v>-276</v>
      </c>
      <c r="AD324" s="127">
        <f t="shared" si="104"/>
        <v>-279</v>
      </c>
    </row>
    <row r="325" spans="1:30" x14ac:dyDescent="0.2">
      <c r="A325" s="126">
        <f t="shared" si="84"/>
        <v>-254</v>
      </c>
      <c r="B325" s="181">
        <f t="shared" si="85"/>
        <v>-6451.5999999999995</v>
      </c>
      <c r="C325" s="229" t="str">
        <f t="shared" si="86"/>
        <v/>
      </c>
      <c r="D325" s="126" t="str">
        <f t="shared" si="87"/>
        <v/>
      </c>
      <c r="E325" s="229" t="str">
        <f t="shared" si="88"/>
        <v/>
      </c>
      <c r="F325" s="126" t="str">
        <f t="shared" si="89"/>
        <v/>
      </c>
      <c r="G325" s="124" t="str">
        <f t="shared" si="90"/>
        <v/>
      </c>
      <c r="H325" s="125" t="str">
        <f t="shared" si="91"/>
        <v/>
      </c>
      <c r="I325" s="125" t="str">
        <f t="shared" si="92"/>
        <v/>
      </c>
      <c r="J325" s="125" t="str">
        <f t="shared" si="93"/>
        <v/>
      </c>
      <c r="K325" s="124" t="str">
        <f t="shared" si="94"/>
        <v/>
      </c>
      <c r="L325" s="124" t="str">
        <f t="shared" si="95"/>
        <v/>
      </c>
      <c r="M325" s="124" t="str">
        <f t="shared" si="96"/>
        <v/>
      </c>
      <c r="N325" s="124" t="str">
        <f t="shared" si="97"/>
        <v/>
      </c>
      <c r="O325" s="124" t="str">
        <f t="shared" si="98"/>
        <v/>
      </c>
      <c r="P325" s="124" t="str">
        <f t="shared" si="99"/>
        <v/>
      </c>
      <c r="Q325" s="124" t="str">
        <f t="shared" si="100"/>
        <v/>
      </c>
      <c r="AA325" s="122">
        <f t="shared" si="101"/>
        <v>-1</v>
      </c>
      <c r="AB325" s="71">
        <f t="shared" si="102"/>
        <v>278</v>
      </c>
      <c r="AC325" s="127">
        <f t="shared" si="103"/>
        <v>-277</v>
      </c>
      <c r="AD325" s="127">
        <f t="shared" si="104"/>
        <v>-280</v>
      </c>
    </row>
    <row r="326" spans="1:30" x14ac:dyDescent="0.2">
      <c r="A326" s="126">
        <f t="shared" si="84"/>
        <v>-255</v>
      </c>
      <c r="B326" s="181">
        <f t="shared" si="85"/>
        <v>-6477</v>
      </c>
      <c r="C326" s="229" t="str">
        <f t="shared" si="86"/>
        <v/>
      </c>
      <c r="D326" s="126" t="str">
        <f t="shared" si="87"/>
        <v/>
      </c>
      <c r="E326" s="229" t="str">
        <f t="shared" si="88"/>
        <v/>
      </c>
      <c r="F326" s="126" t="str">
        <f t="shared" si="89"/>
        <v/>
      </c>
      <c r="G326" s="124" t="str">
        <f t="shared" si="90"/>
        <v/>
      </c>
      <c r="H326" s="125" t="str">
        <f t="shared" si="91"/>
        <v/>
      </c>
      <c r="I326" s="125" t="str">
        <f t="shared" si="92"/>
        <v/>
      </c>
      <c r="J326" s="125" t="str">
        <f t="shared" si="93"/>
        <v/>
      </c>
      <c r="K326" s="124" t="str">
        <f t="shared" si="94"/>
        <v/>
      </c>
      <c r="L326" s="124" t="str">
        <f t="shared" si="95"/>
        <v/>
      </c>
      <c r="M326" s="124" t="str">
        <f t="shared" si="96"/>
        <v/>
      </c>
      <c r="N326" s="124" t="str">
        <f t="shared" si="97"/>
        <v/>
      </c>
      <c r="O326" s="124" t="str">
        <f t="shared" si="98"/>
        <v/>
      </c>
      <c r="P326" s="124" t="str">
        <f t="shared" si="99"/>
        <v/>
      </c>
      <c r="Q326" s="124" t="str">
        <f t="shared" si="100"/>
        <v/>
      </c>
      <c r="AA326" s="122">
        <f t="shared" si="101"/>
        <v>-1</v>
      </c>
      <c r="AB326" s="71">
        <f t="shared" si="102"/>
        <v>279</v>
      </c>
      <c r="AC326" s="127">
        <f t="shared" si="103"/>
        <v>-278</v>
      </c>
      <c r="AD326" s="127">
        <f t="shared" si="104"/>
        <v>-281</v>
      </c>
    </row>
    <row r="327" spans="1:30" x14ac:dyDescent="0.2">
      <c r="A327" s="126">
        <f t="shared" si="84"/>
        <v>-256</v>
      </c>
      <c r="B327" s="181">
        <f t="shared" si="85"/>
        <v>-6502.4</v>
      </c>
      <c r="C327" s="229" t="str">
        <f t="shared" si="86"/>
        <v/>
      </c>
      <c r="D327" s="126" t="str">
        <f t="shared" si="87"/>
        <v/>
      </c>
      <c r="E327" s="229" t="str">
        <f t="shared" si="88"/>
        <v/>
      </c>
      <c r="F327" s="126" t="str">
        <f t="shared" si="89"/>
        <v/>
      </c>
      <c r="G327" s="124" t="str">
        <f t="shared" si="90"/>
        <v/>
      </c>
      <c r="H327" s="125" t="str">
        <f t="shared" si="91"/>
        <v/>
      </c>
      <c r="I327" s="125" t="str">
        <f t="shared" si="92"/>
        <v/>
      </c>
      <c r="J327" s="125" t="str">
        <f t="shared" si="93"/>
        <v/>
      </c>
      <c r="K327" s="124" t="str">
        <f t="shared" si="94"/>
        <v/>
      </c>
      <c r="L327" s="124" t="str">
        <f t="shared" si="95"/>
        <v/>
      </c>
      <c r="M327" s="124" t="str">
        <f t="shared" si="96"/>
        <v/>
      </c>
      <c r="N327" s="124" t="str">
        <f t="shared" si="97"/>
        <v/>
      </c>
      <c r="O327" s="124" t="str">
        <f t="shared" si="98"/>
        <v/>
      </c>
      <c r="P327" s="124" t="str">
        <f t="shared" si="99"/>
        <v/>
      </c>
      <c r="Q327" s="124" t="str">
        <f t="shared" si="100"/>
        <v/>
      </c>
      <c r="AA327" s="122">
        <f t="shared" si="101"/>
        <v>-1</v>
      </c>
      <c r="AB327" s="71">
        <f t="shared" si="102"/>
        <v>280</v>
      </c>
      <c r="AC327" s="127">
        <f t="shared" si="103"/>
        <v>-279</v>
      </c>
      <c r="AD327" s="127">
        <f t="shared" si="104"/>
        <v>-282</v>
      </c>
    </row>
    <row r="328" spans="1:30" x14ac:dyDescent="0.2">
      <c r="A328" s="126">
        <f>IF(AA334=0,0,IF(A327="","",IF(AA334=1,A327-0.5,A327-1)))</f>
        <v>-257</v>
      </c>
      <c r="B328" s="181">
        <f t="shared" si="85"/>
        <v>-6527.7999999999993</v>
      </c>
      <c r="C328" s="229" t="str">
        <f t="shared" si="86"/>
        <v/>
      </c>
      <c r="D328" s="126" t="str">
        <f t="shared" si="87"/>
        <v/>
      </c>
      <c r="E328" s="229" t="str">
        <f t="shared" si="88"/>
        <v/>
      </c>
      <c r="F328" s="126" t="str">
        <f t="shared" si="89"/>
        <v/>
      </c>
      <c r="G328" s="124" t="str">
        <f t="shared" si="90"/>
        <v/>
      </c>
      <c r="H328" s="125" t="str">
        <f t="shared" si="91"/>
        <v/>
      </c>
      <c r="I328" s="125" t="str">
        <f t="shared" si="92"/>
        <v/>
      </c>
      <c r="J328" s="125" t="str">
        <f t="shared" si="93"/>
        <v/>
      </c>
      <c r="K328" s="124" t="str">
        <f t="shared" si="94"/>
        <v/>
      </c>
      <c r="L328" s="124" t="str">
        <f t="shared" si="95"/>
        <v/>
      </c>
      <c r="M328" s="124" t="str">
        <f t="shared" si="96"/>
        <v/>
      </c>
      <c r="N328" s="124" t="str">
        <f t="shared" si="97"/>
        <v/>
      </c>
      <c r="O328" s="124" t="str">
        <f t="shared" si="98"/>
        <v/>
      </c>
      <c r="P328" s="124" t="str">
        <f t="shared" si="99"/>
        <v/>
      </c>
      <c r="Q328" s="124" t="str">
        <f t="shared" si="100"/>
        <v/>
      </c>
      <c r="AA328" s="122">
        <f t="shared" si="101"/>
        <v>-1</v>
      </c>
      <c r="AB328" s="71">
        <f t="shared" si="102"/>
        <v>281</v>
      </c>
      <c r="AC328" s="127">
        <f t="shared" si="103"/>
        <v>-280</v>
      </c>
      <c r="AD328" s="127">
        <f t="shared" si="104"/>
        <v>-283</v>
      </c>
    </row>
    <row r="329" spans="1:30" x14ac:dyDescent="0.2">
      <c r="A329" s="126">
        <f>IF(AA335=0,0,IF(A328="","",IF(AA335=1,A328-0.5,A328-1)))</f>
        <v>-258</v>
      </c>
      <c r="B329" s="181">
        <f t="shared" si="85"/>
        <v>-6553.2</v>
      </c>
      <c r="C329" s="229" t="str">
        <f t="shared" si="86"/>
        <v/>
      </c>
      <c r="D329" s="126" t="str">
        <f t="shared" si="87"/>
        <v/>
      </c>
      <c r="E329" s="229" t="str">
        <f t="shared" si="88"/>
        <v/>
      </c>
      <c r="F329" s="126" t="str">
        <f t="shared" si="89"/>
        <v/>
      </c>
      <c r="G329" s="124" t="str">
        <f t="shared" si="90"/>
        <v/>
      </c>
      <c r="H329" s="125" t="str">
        <f t="shared" si="91"/>
        <v/>
      </c>
      <c r="I329" s="125" t="str">
        <f t="shared" si="92"/>
        <v/>
      </c>
      <c r="J329" s="125" t="str">
        <f t="shared" si="93"/>
        <v/>
      </c>
      <c r="K329" s="124" t="str">
        <f t="shared" si="94"/>
        <v/>
      </c>
      <c r="L329" s="124" t="str">
        <f t="shared" si="95"/>
        <v/>
      </c>
      <c r="M329" s="124" t="str">
        <f t="shared" si="96"/>
        <v/>
      </c>
      <c r="N329" s="124" t="str">
        <f t="shared" si="97"/>
        <v/>
      </c>
      <c r="O329" s="124" t="str">
        <f t="shared" si="98"/>
        <v/>
      </c>
      <c r="P329" s="124" t="str">
        <f t="shared" si="99"/>
        <v/>
      </c>
      <c r="Q329" s="124" t="str">
        <f t="shared" si="100"/>
        <v/>
      </c>
      <c r="AA329" s="122">
        <f t="shared" si="101"/>
        <v>-1</v>
      </c>
      <c r="AB329" s="71">
        <f t="shared" si="102"/>
        <v>282</v>
      </c>
      <c r="AC329" s="127">
        <f t="shared" si="103"/>
        <v>-281</v>
      </c>
      <c r="AD329" s="127">
        <f t="shared" si="104"/>
        <v>-284</v>
      </c>
    </row>
    <row r="330" spans="1:30" x14ac:dyDescent="0.2">
      <c r="A330" s="126" t="e">
        <f>IF(#REF!=0,0,IF(A329="","",IF(#REF!=1,A329-0.5,A329-1)))</f>
        <v>#REF!</v>
      </c>
      <c r="B330" s="181"/>
      <c r="C330" s="229"/>
      <c r="D330" s="126"/>
      <c r="E330" s="229"/>
      <c r="F330" s="126"/>
      <c r="G330" s="124"/>
      <c r="H330" s="238"/>
      <c r="I330" s="125"/>
      <c r="J330" s="238"/>
      <c r="K330" s="124"/>
      <c r="L330" s="228"/>
      <c r="M330" s="124"/>
      <c r="N330" s="124"/>
      <c r="O330" s="124"/>
      <c r="P330" s="124"/>
      <c r="Q330" s="228"/>
      <c r="AA330" s="122">
        <f t="shared" si="101"/>
        <v>-1</v>
      </c>
      <c r="AB330" s="71">
        <f t="shared" si="102"/>
        <v>283</v>
      </c>
      <c r="AC330" s="127">
        <f t="shared" si="103"/>
        <v>-282</v>
      </c>
      <c r="AD330" s="127">
        <f t="shared" si="104"/>
        <v>-285</v>
      </c>
    </row>
    <row r="331" spans="1:30" x14ac:dyDescent="0.2">
      <c r="A331" s="126" t="e">
        <f>IF(#REF!=0,0,IF(A330="","",IF(#REF!=1,A330-0.5,A330-1)))</f>
        <v>#REF!</v>
      </c>
      <c r="B331" s="181"/>
      <c r="C331" s="229"/>
      <c r="D331" s="126"/>
      <c r="E331" s="229"/>
      <c r="F331" s="126"/>
      <c r="G331" s="124"/>
      <c r="H331" s="238"/>
      <c r="I331" s="125"/>
      <c r="J331" s="238"/>
      <c r="K331" s="124"/>
      <c r="L331" s="228"/>
      <c r="M331" s="124"/>
      <c r="N331" s="124"/>
      <c r="O331" s="124"/>
      <c r="P331" s="124"/>
      <c r="Q331" s="228"/>
      <c r="AA331" s="122">
        <f t="shared" si="101"/>
        <v>-1</v>
      </c>
      <c r="AB331" s="71">
        <f t="shared" si="102"/>
        <v>284</v>
      </c>
      <c r="AC331" s="127">
        <f t="shared" si="103"/>
        <v>-283</v>
      </c>
      <c r="AD331" s="127">
        <f t="shared" si="104"/>
        <v>-286</v>
      </c>
    </row>
    <row r="332" spans="1:30" x14ac:dyDescent="0.2">
      <c r="AA332" s="122">
        <f t="shared" si="101"/>
        <v>-1</v>
      </c>
      <c r="AB332" s="71">
        <f t="shared" si="102"/>
        <v>285</v>
      </c>
      <c r="AC332" s="127">
        <f t="shared" si="103"/>
        <v>-284</v>
      </c>
      <c r="AD332" s="127">
        <f t="shared" si="104"/>
        <v>-287</v>
      </c>
    </row>
    <row r="333" spans="1:30" x14ac:dyDescent="0.2">
      <c r="AA333" s="122">
        <f t="shared" si="101"/>
        <v>-1</v>
      </c>
      <c r="AB333" s="71">
        <f t="shared" si="102"/>
        <v>286</v>
      </c>
      <c r="AC333" s="127">
        <f t="shared" si="103"/>
        <v>-285</v>
      </c>
      <c r="AD333" s="127">
        <f t="shared" si="104"/>
        <v>-288</v>
      </c>
    </row>
    <row r="334" spans="1:30" x14ac:dyDescent="0.2">
      <c r="AA334" s="122">
        <f t="shared" si="101"/>
        <v>-1</v>
      </c>
      <c r="AB334" s="71">
        <f t="shared" si="102"/>
        <v>287</v>
      </c>
      <c r="AC334" s="127">
        <f t="shared" si="103"/>
        <v>-286</v>
      </c>
      <c r="AD334" s="127">
        <f t="shared" si="104"/>
        <v>-289</v>
      </c>
    </row>
    <row r="335" spans="1:30" x14ac:dyDescent="0.2">
      <c r="AA335" s="122">
        <f t="shared" si="101"/>
        <v>-1</v>
      </c>
      <c r="AB335" s="71">
        <f t="shared" si="102"/>
        <v>288</v>
      </c>
      <c r="AC335" s="127">
        <f t="shared" si="103"/>
        <v>-287</v>
      </c>
      <c r="AD335" s="127">
        <f t="shared" si="104"/>
        <v>-290</v>
      </c>
    </row>
  </sheetData>
  <sheetProtection algorithmName="SHA-512" hashValue="LdhwVlZt+racIXIbFpdnUKtf5f3XU+M2fa+KxT4fS264IpxjLfdvYyKD70EmlOS0QZ+WJ5cB97MEPhYNpZHHvQ==" saltValue="P5t0hKMw9Oxc9UF1XEkSpw==" spinCount="100000" sheet="1" objects="1" scenarios="1"/>
  <mergeCells count="5">
    <mergeCell ref="B10:K10"/>
    <mergeCell ref="B11:K11"/>
    <mergeCell ref="B12:K12"/>
    <mergeCell ref="B13:K13"/>
    <mergeCell ref="A26:Q26"/>
  </mergeCells>
  <conditionalFormatting sqref="A29:C331">
    <cfRule type="cellIs" dxfId="127" priority="7" stopIfTrue="1" operator="lessThan">
      <formula>0</formula>
    </cfRule>
  </conditionalFormatting>
  <conditionalFormatting sqref="E29:E331">
    <cfRule type="cellIs" dxfId="126" priority="6" stopIfTrue="1" operator="lessThan">
      <formula>0</formula>
    </cfRule>
  </conditionalFormatting>
  <conditionalFormatting sqref="K29:K331">
    <cfRule type="cellIs" dxfId="125" priority="5" stopIfTrue="1" operator="lessThan">
      <formula>0</formula>
    </cfRule>
  </conditionalFormatting>
  <conditionalFormatting sqref="M29:M331">
    <cfRule type="cellIs" dxfId="124" priority="4" stopIfTrue="1" operator="lessThan">
      <formula>0</formula>
    </cfRule>
  </conditionalFormatting>
  <conditionalFormatting sqref="O29:O331">
    <cfRule type="cellIs" dxfId="123" priority="3" stopIfTrue="1" operator="lessThan">
      <formula>0</formula>
    </cfRule>
  </conditionalFormatting>
  <conditionalFormatting sqref="I22">
    <cfRule type="cellIs" dxfId="122" priority="2" stopIfTrue="1" operator="lessThan">
      <formula>$M$22</formula>
    </cfRule>
  </conditionalFormatting>
  <conditionalFormatting sqref="I20:I21">
    <cfRule type="cellIs" dxfId="121" priority="1" stopIfTrue="1" operator="lessThan">
      <formula>152</formula>
    </cfRule>
  </conditionalFormatting>
  <hyperlinks>
    <hyperlink ref="O12" r:id="rId1" xr:uid="{02694679-B2A5-4926-BE84-3793C3FD9647}"/>
    <hyperlink ref="O13" r:id="rId2" xr:uid="{3E9A25EC-8DB5-40D5-868C-25948157969F}"/>
    <hyperlink ref="O10" r:id="rId3" xr:uid="{40443CB3-F566-45CE-B4E0-4061C80F2D43}"/>
    <hyperlink ref="O11" r:id="rId4" xr:uid="{B893147D-9727-49DC-B64F-F4A37235B8C3}"/>
  </hyperlinks>
  <pageMargins left="0.75" right="0.75" top="1" bottom="1" header="0.5" footer="0.5"/>
  <pageSetup scale="74" fitToHeight="0" orientation="portrait" r:id="rId5"/>
  <headerFooter alignWithMargins="0">
    <oddHeader>&amp;L&amp;"Arial,Bold"CULTEC&amp;"Arial,Regular"&amp;8
P.O. Box 280
Brookfield, CT 06804 USA&amp;R&amp;8 203-775-4416
CT-Tech@cultec.com
www.cultec.com</oddHeader>
    <oddFooter>&amp;L&amp;8Created on: &amp;D&amp;C&amp;8Copyright CULTEC, Inc. All Rights Reserved&amp;R&amp;8CULTEC Incremental Storage Calculator 10-23</oddFooter>
  </headerFooter>
  <drawing r:id="rId6"/>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7:AI334"/>
  <sheetViews>
    <sheetView showGridLines="0" topLeftCell="B1" zoomScaleNormal="100" workbookViewId="0">
      <selection activeCell="A10" sqref="A10:P10"/>
    </sheetView>
  </sheetViews>
  <sheetFormatPr defaultRowHeight="12.75" x14ac:dyDescent="0.2"/>
  <cols>
    <col min="1" max="1" width="13" style="71" hidden="1" customWidth="1"/>
    <col min="2" max="3" width="13" style="71" customWidth="1"/>
    <col min="4" max="4" width="12.140625" style="71" hidden="1" customWidth="1"/>
    <col min="5" max="5" width="12.140625" style="71" customWidth="1"/>
    <col min="6" max="6" width="12.140625" style="71" hidden="1" customWidth="1"/>
    <col min="7" max="7" width="14" style="71" customWidth="1"/>
    <col min="8" max="8" width="14.140625" style="71" hidden="1" customWidth="1"/>
    <col min="9" max="9" width="12.28515625" style="71" bestFit="1" customWidth="1"/>
    <col min="10" max="10" width="15" style="123" hidden="1" customWidth="1"/>
    <col min="11" max="11" width="14" style="122" customWidth="1"/>
    <col min="12" max="12" width="14.28515625" style="122" hidden="1" customWidth="1"/>
    <col min="13" max="13" width="14.28515625" style="122" customWidth="1"/>
    <col min="14" max="14" width="15.28515625" style="122" hidden="1" customWidth="1"/>
    <col min="15" max="15" width="15.28515625" style="122" customWidth="1"/>
    <col min="16" max="16" width="15.28515625" style="122" hidden="1" customWidth="1"/>
    <col min="17" max="17" width="12.7109375" style="122" customWidth="1"/>
    <col min="18" max="18" width="16.85546875" style="122" bestFit="1" customWidth="1"/>
    <col min="19" max="20" width="9.28515625" style="71" customWidth="1"/>
    <col min="21" max="21" width="15.85546875" style="71" hidden="1" customWidth="1"/>
    <col min="22" max="22" width="9.140625" style="71" hidden="1" customWidth="1"/>
    <col min="23" max="23" width="8.5703125" style="71" hidden="1" customWidth="1"/>
    <col min="24" max="24" width="11.85546875" style="71" hidden="1" customWidth="1"/>
    <col min="25" max="25" width="11.140625" style="71" hidden="1" customWidth="1"/>
    <col min="26" max="35" width="9.140625" style="71" hidden="1" customWidth="1"/>
    <col min="36" max="36" width="9.140625" style="71" customWidth="1"/>
    <col min="37" max="16384" width="9.140625" style="71"/>
  </cols>
  <sheetData>
    <row r="7" spans="1:20" x14ac:dyDescent="0.2">
      <c r="A7" s="137"/>
      <c r="B7" s="137"/>
      <c r="C7" s="137"/>
      <c r="J7" s="71"/>
      <c r="L7" s="169"/>
      <c r="M7" s="167"/>
      <c r="N7" s="169"/>
      <c r="O7" s="167"/>
      <c r="P7" s="169"/>
      <c r="Q7" s="167"/>
      <c r="R7" s="167"/>
      <c r="S7" s="122"/>
    </row>
    <row r="8" spans="1:20" x14ac:dyDescent="0.2">
      <c r="R8" s="167"/>
      <c r="S8" s="122"/>
    </row>
    <row r="9" spans="1:20" ht="15.75" x14ac:dyDescent="0.25">
      <c r="B9" s="50" t="s">
        <v>40</v>
      </c>
      <c r="C9" s="187"/>
      <c r="I9" s="119" t="s">
        <v>41</v>
      </c>
      <c r="J9" s="171">
        <f ca="1">TODAY()</f>
        <v>45219</v>
      </c>
      <c r="K9" s="171">
        <f ca="1">TODAY()</f>
        <v>45219</v>
      </c>
      <c r="L9" s="167"/>
      <c r="M9" s="167"/>
      <c r="N9" s="167"/>
      <c r="O9" s="50" t="s">
        <v>30</v>
      </c>
      <c r="P9" s="169"/>
      <c r="Q9" s="167"/>
      <c r="R9" s="167"/>
      <c r="S9" s="122"/>
    </row>
    <row r="10" spans="1:20" x14ac:dyDescent="0.2">
      <c r="A10" s="72"/>
      <c r="B10" s="426"/>
      <c r="C10" s="426"/>
      <c r="D10" s="426"/>
      <c r="E10" s="426"/>
      <c r="F10" s="426"/>
      <c r="G10" s="426"/>
      <c r="H10" s="426"/>
      <c r="I10" s="426"/>
      <c r="J10" s="426"/>
      <c r="K10" s="426"/>
      <c r="L10" s="167"/>
      <c r="M10" s="167"/>
      <c r="N10" s="167"/>
      <c r="O10" s="62" t="s">
        <v>31</v>
      </c>
      <c r="P10" s="169"/>
      <c r="Q10" s="167"/>
      <c r="R10" s="167"/>
      <c r="S10" s="122"/>
    </row>
    <row r="11" spans="1:20" x14ac:dyDescent="0.2">
      <c r="A11" s="72"/>
      <c r="B11" s="427"/>
      <c r="C11" s="427"/>
      <c r="D11" s="427"/>
      <c r="E11" s="427"/>
      <c r="F11" s="427"/>
      <c r="G11" s="427"/>
      <c r="H11" s="427"/>
      <c r="I11" s="427"/>
      <c r="J11" s="427"/>
      <c r="K11" s="427"/>
      <c r="L11" s="167"/>
      <c r="M11" s="167"/>
      <c r="N11" s="167"/>
      <c r="O11" s="395" t="s">
        <v>195</v>
      </c>
      <c r="P11" s="169"/>
      <c r="Q11" s="167"/>
      <c r="R11" s="167"/>
      <c r="S11" s="122"/>
    </row>
    <row r="12" spans="1:20" x14ac:dyDescent="0.2">
      <c r="A12" s="72"/>
      <c r="B12" s="427"/>
      <c r="C12" s="427"/>
      <c r="D12" s="427"/>
      <c r="E12" s="427"/>
      <c r="F12" s="427"/>
      <c r="G12" s="427"/>
      <c r="H12" s="427"/>
      <c r="I12" s="427"/>
      <c r="J12" s="427"/>
      <c r="K12" s="427"/>
      <c r="L12" s="167"/>
      <c r="M12" s="167"/>
      <c r="N12" s="167"/>
      <c r="O12" s="62" t="s">
        <v>106</v>
      </c>
      <c r="P12" s="169"/>
      <c r="Q12" s="167"/>
      <c r="R12" s="167"/>
      <c r="S12" s="122"/>
    </row>
    <row r="13" spans="1:20" s="170" customFormat="1" x14ac:dyDescent="0.2">
      <c r="A13" s="72"/>
      <c r="B13" s="427"/>
      <c r="C13" s="427"/>
      <c r="D13" s="427"/>
      <c r="E13" s="427"/>
      <c r="F13" s="427"/>
      <c r="G13" s="427"/>
      <c r="H13" s="427"/>
      <c r="I13" s="427"/>
      <c r="J13" s="427"/>
      <c r="K13" s="427"/>
      <c r="L13" s="167"/>
      <c r="M13" s="167"/>
      <c r="N13" s="167"/>
      <c r="O13" s="63" t="s">
        <v>107</v>
      </c>
      <c r="P13" s="169"/>
      <c r="Q13" s="167"/>
      <c r="R13" s="167"/>
      <c r="S13" s="122"/>
      <c r="T13" s="71"/>
    </row>
    <row r="14" spans="1:20" x14ac:dyDescent="0.2">
      <c r="A14" s="169"/>
      <c r="B14" s="169"/>
      <c r="C14" s="169"/>
      <c r="D14" s="169"/>
      <c r="E14" s="169"/>
      <c r="F14" s="169"/>
      <c r="G14" s="169"/>
      <c r="H14" s="169"/>
      <c r="I14" s="169"/>
      <c r="J14" s="169"/>
      <c r="K14" s="167"/>
      <c r="L14" s="167"/>
      <c r="M14" s="167"/>
      <c r="N14" s="167"/>
      <c r="O14" s="167"/>
      <c r="P14" s="169"/>
      <c r="Q14" s="167"/>
      <c r="R14" s="167"/>
      <c r="S14" s="122"/>
    </row>
    <row r="15" spans="1:20" x14ac:dyDescent="0.2">
      <c r="A15" s="137"/>
      <c r="B15" s="137"/>
      <c r="C15" s="137"/>
      <c r="J15" s="122"/>
      <c r="L15" s="169"/>
      <c r="M15" s="167"/>
    </row>
    <row r="16" spans="1:20" x14ac:dyDescent="0.2">
      <c r="B16" s="166" t="s">
        <v>43</v>
      </c>
      <c r="C16" s="166"/>
      <c r="I16" s="163">
        <f>'Cumulative Volume- Metric'!C10</f>
        <v>2</v>
      </c>
      <c r="J16" s="122"/>
      <c r="K16" s="158" t="s">
        <v>44</v>
      </c>
      <c r="M16" s="161"/>
      <c r="N16" s="169"/>
      <c r="O16" s="167"/>
      <c r="Q16" s="167"/>
    </row>
    <row r="17" spans="1:35" x14ac:dyDescent="0.2">
      <c r="B17" s="165" t="s">
        <v>45</v>
      </c>
      <c r="C17" s="165"/>
      <c r="I17" s="163">
        <f>'Cumulative Volume- Metric'!C11</f>
        <v>46</v>
      </c>
      <c r="J17" s="122"/>
      <c r="K17" s="158" t="s">
        <v>44</v>
      </c>
      <c r="M17" s="161"/>
      <c r="N17" s="169"/>
      <c r="O17" s="167"/>
      <c r="Q17" s="167"/>
    </row>
    <row r="18" spans="1:35" x14ac:dyDescent="0.2">
      <c r="B18" s="166" t="s">
        <v>98</v>
      </c>
      <c r="C18" s="166"/>
      <c r="I18" s="163">
        <f>'Cumulative Volume- Metric'!N11</f>
        <v>0</v>
      </c>
      <c r="J18" s="122"/>
      <c r="K18" s="158" t="s">
        <v>44</v>
      </c>
      <c r="M18" s="161"/>
      <c r="N18" s="167"/>
      <c r="O18" s="167"/>
    </row>
    <row r="19" spans="1:35" x14ac:dyDescent="0.2">
      <c r="B19" s="165" t="s">
        <v>46</v>
      </c>
      <c r="C19" s="165"/>
      <c r="I19" s="163">
        <f>'Cumulative Volume- Metric'!C12</f>
        <v>40</v>
      </c>
      <c r="J19" s="122"/>
      <c r="K19" s="158" t="s">
        <v>47</v>
      </c>
      <c r="M19" s="161"/>
      <c r="N19" s="167"/>
      <c r="O19" s="167"/>
      <c r="S19" s="122"/>
    </row>
    <row r="20" spans="1:35" x14ac:dyDescent="0.2">
      <c r="B20" s="71" t="s">
        <v>48</v>
      </c>
      <c r="I20" s="163">
        <f>'Cumulative Volume- Metric'!C13</f>
        <v>229</v>
      </c>
      <c r="J20" s="122"/>
      <c r="K20" s="161" t="s">
        <v>65</v>
      </c>
      <c r="M20" s="161"/>
      <c r="N20" s="167"/>
      <c r="O20" s="167"/>
      <c r="S20" s="122"/>
    </row>
    <row r="21" spans="1:35" x14ac:dyDescent="0.2">
      <c r="B21" s="71" t="s">
        <v>50</v>
      </c>
      <c r="I21" s="163">
        <f>'Cumulative Volume- Metric'!C14</f>
        <v>305</v>
      </c>
      <c r="J21" s="122"/>
      <c r="K21" s="158" t="s">
        <v>65</v>
      </c>
      <c r="M21" s="161"/>
      <c r="S21" s="122"/>
    </row>
    <row r="22" spans="1:35" ht="12.75" customHeight="1" x14ac:dyDescent="0.2">
      <c r="B22" s="122" t="s">
        <v>51</v>
      </c>
      <c r="C22" s="122"/>
      <c r="I22" s="159">
        <f>'Cumulative Volume- Metric'!C15</f>
        <v>127.79</v>
      </c>
      <c r="J22" s="122"/>
      <c r="K22" s="161" t="s">
        <v>66</v>
      </c>
      <c r="M22" s="160">
        <f>X49</f>
        <v>156.11905445272001</v>
      </c>
      <c r="N22" s="160"/>
      <c r="O22" s="236" t="s">
        <v>53</v>
      </c>
      <c r="R22" s="156"/>
      <c r="S22" s="156"/>
      <c r="T22" s="156"/>
    </row>
    <row r="23" spans="1:35" ht="12.75" customHeight="1" x14ac:dyDescent="0.2">
      <c r="B23" s="71" t="s">
        <v>54</v>
      </c>
      <c r="I23" s="159">
        <f>'Cumulative Volume- Metric'!C16</f>
        <v>0</v>
      </c>
      <c r="J23" s="122"/>
      <c r="K23" s="158" t="s">
        <v>67</v>
      </c>
      <c r="M23" s="161"/>
      <c r="N23" s="71"/>
      <c r="O23" s="157" t="s">
        <v>56</v>
      </c>
      <c r="R23" s="156"/>
      <c r="S23" s="122"/>
      <c r="T23" s="156"/>
    </row>
    <row r="24" spans="1:35" ht="12.75" customHeight="1" x14ac:dyDescent="0.2">
      <c r="I24" s="161"/>
      <c r="J24" s="122"/>
      <c r="K24" s="158"/>
      <c r="M24" s="161"/>
      <c r="N24" s="71"/>
      <c r="O24" s="157" t="s">
        <v>68</v>
      </c>
      <c r="R24" s="156"/>
      <c r="S24" s="122"/>
      <c r="T24" s="156"/>
    </row>
    <row r="25" spans="1:35" x14ac:dyDescent="0.2">
      <c r="J25" s="122"/>
      <c r="R25" s="156"/>
      <c r="S25" s="156"/>
      <c r="T25" s="156"/>
    </row>
    <row r="26" spans="1:35" ht="36" customHeight="1" x14ac:dyDescent="0.2">
      <c r="A26" s="420" t="s">
        <v>108</v>
      </c>
      <c r="B26" s="421"/>
      <c r="C26" s="421"/>
      <c r="D26" s="421"/>
      <c r="E26" s="421"/>
      <c r="F26" s="421"/>
      <c r="G26" s="421"/>
      <c r="H26" s="421"/>
      <c r="I26" s="421"/>
      <c r="J26" s="421"/>
      <c r="K26" s="421"/>
      <c r="L26" s="421"/>
      <c r="M26" s="421"/>
      <c r="N26" s="421"/>
      <c r="O26" s="421"/>
      <c r="P26" s="421"/>
      <c r="Q26" s="422"/>
      <c r="S26" s="122"/>
    </row>
    <row r="27" spans="1:35" ht="68.25" customHeight="1" x14ac:dyDescent="0.2">
      <c r="A27" s="256" t="s">
        <v>129</v>
      </c>
      <c r="B27" s="234" t="s">
        <v>58</v>
      </c>
      <c r="C27" s="232" t="s">
        <v>74</v>
      </c>
      <c r="D27" s="232" t="s">
        <v>130</v>
      </c>
      <c r="E27" s="232" t="s">
        <v>93</v>
      </c>
      <c r="F27" s="232" t="s">
        <v>145</v>
      </c>
      <c r="G27" s="232" t="s">
        <v>75</v>
      </c>
      <c r="H27" s="232" t="s">
        <v>136</v>
      </c>
      <c r="I27" s="232" t="s">
        <v>100</v>
      </c>
      <c r="J27" s="232" t="s">
        <v>146</v>
      </c>
      <c r="K27" s="232" t="s">
        <v>59</v>
      </c>
      <c r="L27" s="232" t="s">
        <v>138</v>
      </c>
      <c r="M27" s="232" t="s">
        <v>60</v>
      </c>
      <c r="N27" s="233" t="s">
        <v>139</v>
      </c>
      <c r="O27" s="232" t="s">
        <v>61</v>
      </c>
      <c r="P27" s="232" t="s">
        <v>140</v>
      </c>
      <c r="Q27" s="231" t="s">
        <v>62</v>
      </c>
      <c r="V27" s="170"/>
      <c r="W27" s="170"/>
      <c r="X27" s="170"/>
      <c r="Y27" s="170"/>
      <c r="Z27" s="170"/>
      <c r="AA27" s="170"/>
      <c r="AB27" s="170"/>
      <c r="AC27" s="237"/>
      <c r="AD27" s="170"/>
      <c r="AE27" s="170"/>
      <c r="AF27" s="170"/>
      <c r="AG27" s="170"/>
      <c r="AH27" s="170"/>
      <c r="AI27" s="170"/>
    </row>
    <row r="28" spans="1:35" ht="19.5" customHeight="1" thickBot="1" x14ac:dyDescent="0.25">
      <c r="A28" s="255" t="s">
        <v>63</v>
      </c>
      <c r="B28" s="254" t="s">
        <v>65</v>
      </c>
      <c r="C28" s="253" t="s">
        <v>147</v>
      </c>
      <c r="D28" s="253" t="s">
        <v>76</v>
      </c>
      <c r="E28" s="253" t="s">
        <v>147</v>
      </c>
      <c r="F28" s="253" t="s">
        <v>76</v>
      </c>
      <c r="G28" s="253" t="s">
        <v>147</v>
      </c>
      <c r="H28" s="252" t="s">
        <v>76</v>
      </c>
      <c r="I28" s="253" t="s">
        <v>147</v>
      </c>
      <c r="J28" s="252" t="s">
        <v>76</v>
      </c>
      <c r="K28" s="253" t="s">
        <v>147</v>
      </c>
      <c r="L28" s="252" t="s">
        <v>76</v>
      </c>
      <c r="M28" s="253" t="s">
        <v>147</v>
      </c>
      <c r="N28" s="252" t="s">
        <v>76</v>
      </c>
      <c r="O28" s="253" t="s">
        <v>147</v>
      </c>
      <c r="P28" s="252" t="s">
        <v>76</v>
      </c>
      <c r="Q28" s="251" t="s">
        <v>67</v>
      </c>
    </row>
    <row r="29" spans="1:35" x14ac:dyDescent="0.2">
      <c r="A29" s="144">
        <f>Y53</f>
        <v>47.5</v>
      </c>
      <c r="B29" s="181">
        <f t="shared" ref="B29:B60" si="0">A29*25.4</f>
        <v>1206.5</v>
      </c>
      <c r="C29" s="229">
        <f>IF(A29=0,0,IF(A29&lt;0,"",D29*0.0283168))</f>
        <v>0</v>
      </c>
      <c r="D29" s="126">
        <f>IF(A29&lt;0,"",IF(AA35&gt;=1,LOOKUP(AA35,AG$34:AG$60,AF$34:AF$60),0))</f>
        <v>0</v>
      </c>
      <c r="E29" s="229">
        <f>IF(A29=0,0,IF(A29&lt;0,"",F29*0.0283168))</f>
        <v>0</v>
      </c>
      <c r="F29" s="126">
        <f>IF(A29&lt;0,"",IF(AA35&gt;=16,LOOKUP(AA35,AG$49:AG$60,AH$49:AH$60),0))</f>
        <v>0</v>
      </c>
      <c r="G29" s="124">
        <f>IF(A29=0,0,IF(A29&lt;0,"",H29*0.0283168))</f>
        <v>0</v>
      </c>
      <c r="H29" s="125">
        <f>IF(A29&lt;0,"",D29*$W$47)</f>
        <v>0</v>
      </c>
      <c r="I29" s="125">
        <f>IF(A29=0,0,IF(A29&lt;=0,"",J29*0.0283168))</f>
        <v>0</v>
      </c>
      <c r="J29" s="125">
        <f>IF(A29&lt;0,"",F29*$W$48)</f>
        <v>0</v>
      </c>
      <c r="K29" s="124">
        <f>IF(A29=0,0,IF(A29&lt;=0,"",L29*0.0283168))</f>
        <v>1.2983430072606934</v>
      </c>
      <c r="L29" s="124">
        <f>IF(A29=0,0,IF(A29&lt;0,"",IF(D29=0.0001,((W$36*0.5/12)-H29)*X$55,((W$36*1/12)-H29)*X$55)))</f>
        <v>45.850626033333334</v>
      </c>
      <c r="M29" s="124">
        <f>IF(A29=0,0,IF(A29&lt;=0,"",N29*0.0283168))</f>
        <v>1.2983430072606934</v>
      </c>
      <c r="N29" s="124">
        <f>IF(A29=0,0,IF(A29&lt;0,"",H29+L29+J29))</f>
        <v>45.850626033333334</v>
      </c>
      <c r="O29" s="124">
        <f>IF(A29=0,0,IF(A29&lt;0,"",P29*0.0283168))</f>
        <v>95.135436931154928</v>
      </c>
      <c r="P29" s="124">
        <f>IF(A29=0,0,IF(A29&lt;0," ",IF(A29=1,L29,N29+P30)))</f>
        <v>3359.6817765833334</v>
      </c>
      <c r="Q29" s="124">
        <f>IF(A29&lt;0,"",I$23+B29/1000)</f>
        <v>1.2064999999999999</v>
      </c>
      <c r="AC29" s="127">
        <f>ROUND(I21*0.0393701,0)</f>
        <v>12</v>
      </c>
      <c r="AD29" s="127">
        <f>ROUND(I20*0.0393701,0)</f>
        <v>9</v>
      </c>
    </row>
    <row r="30" spans="1:35" x14ac:dyDescent="0.2">
      <c r="A30" s="126">
        <f t="shared" ref="A30:A71" si="1">IF(AA35=0,0,IF(A29=" ","",IF(AA35=1,A29-0.5,A29-1)))</f>
        <v>46.5</v>
      </c>
      <c r="B30" s="181">
        <f t="shared" si="0"/>
        <v>1181.0999999999999</v>
      </c>
      <c r="C30" s="229">
        <f t="shared" ref="C30:C93" si="2">IF(A30=0,0,IF(A30&lt;0,"",D30*0.0283168))</f>
        <v>0</v>
      </c>
      <c r="D30" s="126">
        <f t="shared" ref="D30:D93" si="3">IF(A30&lt;0,"",IF(AA36&gt;=1,LOOKUP(AA36,AG$34:AG$60,AF$34:AF$60),0))</f>
        <v>0</v>
      </c>
      <c r="E30" s="229">
        <f t="shared" ref="E30:E93" si="4">IF(A30=0,0,IF(A30&lt;0,"",F30*0.0283168))</f>
        <v>0</v>
      </c>
      <c r="F30" s="126">
        <f t="shared" ref="F30:F93" si="5">IF(A30&lt;0,"",IF(AA36&gt;=16,LOOKUP(AA36,AG$49:AG$60,AH$49:AH$60),0))</f>
        <v>0</v>
      </c>
      <c r="G30" s="124">
        <f t="shared" ref="G30:G93" si="6">IF(A30=0,0,IF(A30&lt;0,"",H30*0.0283168))</f>
        <v>0</v>
      </c>
      <c r="H30" s="125">
        <f t="shared" ref="H30:H93" si="7">IF(A30&lt;0,"",D30*$W$47)</f>
        <v>0</v>
      </c>
      <c r="I30" s="125">
        <f t="shared" ref="I30:I93" si="8">IF(A30=0,0,IF(A30&lt;=0,"",J30*0.0283168))</f>
        <v>0</v>
      </c>
      <c r="J30" s="125">
        <f t="shared" ref="J30:J93" si="9">IF(A30&lt;0,"",F30*$W$48)</f>
        <v>0</v>
      </c>
      <c r="K30" s="124">
        <f t="shared" ref="K30:K93" si="10">IF(A30=0,0,IF(A30&lt;=0,"",L30*0.0283168))</f>
        <v>1.2983430072606934</v>
      </c>
      <c r="L30" s="124">
        <f t="shared" ref="L30:L93" si="11">IF(A30=0,0,IF(A30&lt;0,"",IF(D30=0.0001,((W$36*0.5/12)-H30)*X$55,((W$36*1/12)-H30)*X$55)))</f>
        <v>45.850626033333334</v>
      </c>
      <c r="M30" s="124">
        <f t="shared" ref="M30:M93" si="12">IF(A30=0,0,IF(A30&lt;=0,"",N30*0.0283168))</f>
        <v>1.2983430072606934</v>
      </c>
      <c r="N30" s="124">
        <f t="shared" ref="N30:N93" si="13">IF(A30=0,0,IF(A30&lt;0,"",H30+L30+J30))</f>
        <v>45.850626033333334</v>
      </c>
      <c r="O30" s="124">
        <f t="shared" ref="O30:O93" si="14">IF(A30=0,0,IF(A30&lt;0,"",P30*0.0283168))</f>
        <v>93.837093923894244</v>
      </c>
      <c r="P30" s="124">
        <f t="shared" ref="P30:P93" si="15">IF(A30=0,0,IF(A30&lt;0," ",IF(A30=1,L30,N30+P31)))</f>
        <v>3313.8311505500001</v>
      </c>
      <c r="Q30" s="124">
        <f t="shared" ref="Q30:Q93" si="16">IF(A30&lt;0,"",I$23+B30/1000)</f>
        <v>1.1810999999999998</v>
      </c>
    </row>
    <row r="31" spans="1:35" x14ac:dyDescent="0.2">
      <c r="A31" s="126">
        <f t="shared" si="1"/>
        <v>45.5</v>
      </c>
      <c r="B31" s="181">
        <f t="shared" si="0"/>
        <v>1155.7</v>
      </c>
      <c r="C31" s="229">
        <f t="shared" si="2"/>
        <v>0</v>
      </c>
      <c r="D31" s="126">
        <f t="shared" si="3"/>
        <v>0</v>
      </c>
      <c r="E31" s="229">
        <f t="shared" si="4"/>
        <v>0</v>
      </c>
      <c r="F31" s="126">
        <f t="shared" si="5"/>
        <v>0</v>
      </c>
      <c r="G31" s="124">
        <f t="shared" si="6"/>
        <v>0</v>
      </c>
      <c r="H31" s="125">
        <f t="shared" si="7"/>
        <v>0</v>
      </c>
      <c r="I31" s="125">
        <f t="shared" si="8"/>
        <v>0</v>
      </c>
      <c r="J31" s="125">
        <f t="shared" si="9"/>
        <v>0</v>
      </c>
      <c r="K31" s="124">
        <f t="shared" si="10"/>
        <v>1.2983430072606934</v>
      </c>
      <c r="L31" s="124">
        <f t="shared" si="11"/>
        <v>45.850626033333334</v>
      </c>
      <c r="M31" s="124">
        <f t="shared" si="12"/>
        <v>1.2983430072606934</v>
      </c>
      <c r="N31" s="124">
        <f t="shared" si="13"/>
        <v>45.850626033333334</v>
      </c>
      <c r="O31" s="124">
        <f t="shared" si="14"/>
        <v>92.538750916633546</v>
      </c>
      <c r="P31" s="124">
        <f t="shared" si="15"/>
        <v>3267.9805245166667</v>
      </c>
      <c r="Q31" s="124">
        <f t="shared" si="16"/>
        <v>1.1556999999999999</v>
      </c>
    </row>
    <row r="32" spans="1:35" x14ac:dyDescent="0.2">
      <c r="A32" s="126">
        <f t="shared" si="1"/>
        <v>44.5</v>
      </c>
      <c r="B32" s="181">
        <f t="shared" si="0"/>
        <v>1130.3</v>
      </c>
      <c r="C32" s="229">
        <f t="shared" si="2"/>
        <v>0</v>
      </c>
      <c r="D32" s="126">
        <f t="shared" si="3"/>
        <v>0</v>
      </c>
      <c r="E32" s="229">
        <f t="shared" si="4"/>
        <v>0</v>
      </c>
      <c r="F32" s="126">
        <f t="shared" si="5"/>
        <v>0</v>
      </c>
      <c r="G32" s="124">
        <f t="shared" si="6"/>
        <v>0</v>
      </c>
      <c r="H32" s="125">
        <f t="shared" si="7"/>
        <v>0</v>
      </c>
      <c r="I32" s="125">
        <f t="shared" si="8"/>
        <v>0</v>
      </c>
      <c r="J32" s="125">
        <f t="shared" si="9"/>
        <v>0</v>
      </c>
      <c r="K32" s="124">
        <f t="shared" si="10"/>
        <v>1.2983430072606934</v>
      </c>
      <c r="L32" s="124">
        <f t="shared" si="11"/>
        <v>45.850626033333334</v>
      </c>
      <c r="M32" s="124">
        <f t="shared" si="12"/>
        <v>1.2983430072606934</v>
      </c>
      <c r="N32" s="124">
        <f t="shared" si="13"/>
        <v>45.850626033333334</v>
      </c>
      <c r="O32" s="124">
        <f t="shared" si="14"/>
        <v>91.240407909372848</v>
      </c>
      <c r="P32" s="124">
        <f t="shared" si="15"/>
        <v>3222.1298984833334</v>
      </c>
      <c r="Q32" s="124">
        <f t="shared" si="16"/>
        <v>1.1302999999999999</v>
      </c>
    </row>
    <row r="33" spans="1:33" ht="13.5" thickBot="1" x14ac:dyDescent="0.25">
      <c r="A33" s="126">
        <f t="shared" si="1"/>
        <v>43.5</v>
      </c>
      <c r="B33" s="181">
        <f t="shared" si="0"/>
        <v>1104.8999999999999</v>
      </c>
      <c r="C33" s="229">
        <f t="shared" si="2"/>
        <v>0</v>
      </c>
      <c r="D33" s="126">
        <f t="shared" si="3"/>
        <v>0</v>
      </c>
      <c r="E33" s="229">
        <f t="shared" si="4"/>
        <v>0</v>
      </c>
      <c r="F33" s="126">
        <f t="shared" si="5"/>
        <v>0</v>
      </c>
      <c r="G33" s="124">
        <f t="shared" si="6"/>
        <v>0</v>
      </c>
      <c r="H33" s="125">
        <f t="shared" si="7"/>
        <v>0</v>
      </c>
      <c r="I33" s="125">
        <f t="shared" si="8"/>
        <v>0</v>
      </c>
      <c r="J33" s="125">
        <f t="shared" si="9"/>
        <v>0</v>
      </c>
      <c r="K33" s="124">
        <f t="shared" si="10"/>
        <v>1.2983430072606934</v>
      </c>
      <c r="L33" s="124">
        <f t="shared" si="11"/>
        <v>45.850626033333334</v>
      </c>
      <c r="M33" s="124">
        <f t="shared" si="12"/>
        <v>1.2983430072606934</v>
      </c>
      <c r="N33" s="124">
        <f t="shared" si="13"/>
        <v>45.850626033333334</v>
      </c>
      <c r="O33" s="124">
        <f t="shared" si="14"/>
        <v>89.942064902112165</v>
      </c>
      <c r="P33" s="124">
        <f t="shared" si="15"/>
        <v>3176.27927245</v>
      </c>
      <c r="Q33" s="124">
        <f t="shared" si="16"/>
        <v>1.1048999999999998</v>
      </c>
    </row>
    <row r="34" spans="1:33" x14ac:dyDescent="0.2">
      <c r="A34" s="126">
        <f t="shared" si="1"/>
        <v>42.5</v>
      </c>
      <c r="B34" s="181">
        <f t="shared" si="0"/>
        <v>1079.5</v>
      </c>
      <c r="C34" s="229">
        <f t="shared" si="2"/>
        <v>0</v>
      </c>
      <c r="D34" s="126">
        <f t="shared" si="3"/>
        <v>0</v>
      </c>
      <c r="E34" s="229">
        <f t="shared" si="4"/>
        <v>0</v>
      </c>
      <c r="F34" s="126">
        <f t="shared" si="5"/>
        <v>0</v>
      </c>
      <c r="G34" s="124">
        <f t="shared" si="6"/>
        <v>0</v>
      </c>
      <c r="H34" s="125">
        <f t="shared" si="7"/>
        <v>0</v>
      </c>
      <c r="I34" s="125">
        <f t="shared" si="8"/>
        <v>0</v>
      </c>
      <c r="J34" s="125">
        <f t="shared" si="9"/>
        <v>0</v>
      </c>
      <c r="K34" s="124">
        <f t="shared" si="10"/>
        <v>1.2983430072606934</v>
      </c>
      <c r="L34" s="124">
        <f t="shared" si="11"/>
        <v>45.850626033333334</v>
      </c>
      <c r="M34" s="124">
        <f t="shared" si="12"/>
        <v>1.2983430072606934</v>
      </c>
      <c r="N34" s="124">
        <f t="shared" si="13"/>
        <v>45.850626033333334</v>
      </c>
      <c r="O34" s="124">
        <f t="shared" si="14"/>
        <v>88.643721894851467</v>
      </c>
      <c r="P34" s="124">
        <f t="shared" si="15"/>
        <v>3130.4286464166667</v>
      </c>
      <c r="Q34" s="124">
        <f t="shared" si="16"/>
        <v>1.0794999999999999</v>
      </c>
      <c r="W34" s="71" t="s">
        <v>22</v>
      </c>
      <c r="Z34" s="122"/>
      <c r="AA34" s="122">
        <v>-1</v>
      </c>
      <c r="AB34" s="71">
        <v>-1</v>
      </c>
      <c r="AC34" s="151" t="s">
        <v>77</v>
      </c>
      <c r="AD34" s="151" t="s">
        <v>78</v>
      </c>
      <c r="AF34" s="150">
        <v>1E-4</v>
      </c>
      <c r="AG34" s="149">
        <v>1</v>
      </c>
    </row>
    <row r="35" spans="1:33" x14ac:dyDescent="0.2">
      <c r="A35" s="126">
        <f t="shared" si="1"/>
        <v>41.5</v>
      </c>
      <c r="B35" s="181">
        <f t="shared" si="0"/>
        <v>1054.0999999999999</v>
      </c>
      <c r="C35" s="229">
        <f t="shared" si="2"/>
        <v>0</v>
      </c>
      <c r="D35" s="126">
        <f t="shared" si="3"/>
        <v>0</v>
      </c>
      <c r="E35" s="229">
        <f t="shared" si="4"/>
        <v>0</v>
      </c>
      <c r="F35" s="126">
        <f t="shared" si="5"/>
        <v>0</v>
      </c>
      <c r="G35" s="124">
        <f t="shared" si="6"/>
        <v>0</v>
      </c>
      <c r="H35" s="125">
        <f t="shared" si="7"/>
        <v>0</v>
      </c>
      <c r="I35" s="125">
        <f t="shared" si="8"/>
        <v>0</v>
      </c>
      <c r="J35" s="125">
        <f t="shared" si="9"/>
        <v>0</v>
      </c>
      <c r="K35" s="124">
        <f t="shared" si="10"/>
        <v>1.2983430072606934</v>
      </c>
      <c r="L35" s="124">
        <f t="shared" si="11"/>
        <v>45.850626033333334</v>
      </c>
      <c r="M35" s="124">
        <f t="shared" si="12"/>
        <v>1.2983430072606934</v>
      </c>
      <c r="N35" s="124">
        <f t="shared" si="13"/>
        <v>45.850626033333334</v>
      </c>
      <c r="O35" s="124">
        <f t="shared" si="14"/>
        <v>87.345378887590769</v>
      </c>
      <c r="P35" s="124">
        <f t="shared" si="15"/>
        <v>3084.5780203833333</v>
      </c>
      <c r="Q35" s="124">
        <f t="shared" si="16"/>
        <v>1.0540999999999998</v>
      </c>
      <c r="V35" s="71" t="s">
        <v>143</v>
      </c>
      <c r="W35" s="122">
        <f>I22</f>
        <v>127.79</v>
      </c>
      <c r="AA35" s="122">
        <f t="shared" ref="AA35:AA98" si="17">IF(AND(AA34&gt;=1,AA34&lt;26),AA34+1,IF(AC35=0,1,IF(AA34=26,AA34+0.5,-1)))</f>
        <v>-1</v>
      </c>
      <c r="AB35" s="71">
        <f t="shared" ref="AB35:AB98" si="18">IF(AB34&gt;=1,AB34+1,IF(AC35=0,1,-1))</f>
        <v>-1</v>
      </c>
      <c r="AC35" s="127">
        <f>AC29</f>
        <v>12</v>
      </c>
      <c r="AD35" s="127">
        <f>AD29</f>
        <v>9</v>
      </c>
      <c r="AF35" s="135">
        <v>1.7999999999999999E-2</v>
      </c>
      <c r="AG35" s="134">
        <v>2</v>
      </c>
    </row>
    <row r="36" spans="1:33" x14ac:dyDescent="0.2">
      <c r="A36" s="126">
        <f t="shared" si="1"/>
        <v>40.5</v>
      </c>
      <c r="B36" s="181">
        <f t="shared" si="0"/>
        <v>1028.7</v>
      </c>
      <c r="C36" s="229">
        <f t="shared" si="2"/>
        <v>0</v>
      </c>
      <c r="D36" s="126">
        <f t="shared" si="3"/>
        <v>0</v>
      </c>
      <c r="E36" s="229">
        <f t="shared" si="4"/>
        <v>0</v>
      </c>
      <c r="F36" s="126">
        <f t="shared" si="5"/>
        <v>0</v>
      </c>
      <c r="G36" s="124">
        <f t="shared" si="6"/>
        <v>0</v>
      </c>
      <c r="H36" s="125">
        <f t="shared" si="7"/>
        <v>0</v>
      </c>
      <c r="I36" s="125">
        <f t="shared" si="8"/>
        <v>0</v>
      </c>
      <c r="J36" s="125">
        <f t="shared" si="9"/>
        <v>0</v>
      </c>
      <c r="K36" s="124">
        <f t="shared" si="10"/>
        <v>1.2983430072606934</v>
      </c>
      <c r="L36" s="124">
        <f t="shared" si="11"/>
        <v>45.850626033333334</v>
      </c>
      <c r="M36" s="124">
        <f t="shared" si="12"/>
        <v>1.2983430072606934</v>
      </c>
      <c r="N36" s="124">
        <f t="shared" si="13"/>
        <v>45.850626033333334</v>
      </c>
      <c r="O36" s="124">
        <f t="shared" si="14"/>
        <v>86.047035880330071</v>
      </c>
      <c r="P36" s="124">
        <f t="shared" si="15"/>
        <v>3038.7273943499999</v>
      </c>
      <c r="Q36" s="124">
        <f t="shared" si="16"/>
        <v>1.0286999999999999</v>
      </c>
      <c r="V36" s="71" t="s">
        <v>142</v>
      </c>
      <c r="W36" s="71">
        <f>W35*10.7639</f>
        <v>1375.518781</v>
      </c>
      <c r="AA36" s="122">
        <f t="shared" si="17"/>
        <v>-1</v>
      </c>
      <c r="AB36" s="71">
        <f t="shared" si="18"/>
        <v>-1</v>
      </c>
      <c r="AC36" s="127">
        <f t="shared" ref="AC36:AC99" si="19">AC35-1</f>
        <v>11</v>
      </c>
      <c r="AD36" s="127">
        <f t="shared" ref="AD36:AD99" si="20">AD35-1</f>
        <v>8</v>
      </c>
      <c r="AF36" s="135">
        <v>4.7E-2</v>
      </c>
      <c r="AG36" s="134">
        <v>3</v>
      </c>
    </row>
    <row r="37" spans="1:33" x14ac:dyDescent="0.2">
      <c r="A37" s="126">
        <f t="shared" si="1"/>
        <v>39.5</v>
      </c>
      <c r="B37" s="181">
        <f t="shared" si="0"/>
        <v>1003.3</v>
      </c>
      <c r="C37" s="229">
        <f t="shared" si="2"/>
        <v>0</v>
      </c>
      <c r="D37" s="126">
        <f t="shared" si="3"/>
        <v>0</v>
      </c>
      <c r="E37" s="229">
        <f t="shared" si="4"/>
        <v>0</v>
      </c>
      <c r="F37" s="126">
        <f t="shared" si="5"/>
        <v>0</v>
      </c>
      <c r="G37" s="124">
        <f t="shared" si="6"/>
        <v>0</v>
      </c>
      <c r="H37" s="125">
        <f t="shared" si="7"/>
        <v>0</v>
      </c>
      <c r="I37" s="125">
        <f t="shared" si="8"/>
        <v>0</v>
      </c>
      <c r="J37" s="125">
        <f t="shared" si="9"/>
        <v>0</v>
      </c>
      <c r="K37" s="124">
        <f t="shared" si="10"/>
        <v>1.2983430072606934</v>
      </c>
      <c r="L37" s="124">
        <f t="shared" si="11"/>
        <v>45.850626033333334</v>
      </c>
      <c r="M37" s="124">
        <f t="shared" si="12"/>
        <v>1.2983430072606934</v>
      </c>
      <c r="N37" s="124">
        <f t="shared" si="13"/>
        <v>45.850626033333334</v>
      </c>
      <c r="O37" s="124">
        <f t="shared" si="14"/>
        <v>84.748692873069388</v>
      </c>
      <c r="P37" s="124">
        <f t="shared" si="15"/>
        <v>2992.8767683166666</v>
      </c>
      <c r="Q37" s="124">
        <f t="shared" si="16"/>
        <v>1.0032999999999999</v>
      </c>
      <c r="AA37" s="122">
        <f t="shared" si="17"/>
        <v>-1</v>
      </c>
      <c r="AB37" s="71">
        <f t="shared" si="18"/>
        <v>-1</v>
      </c>
      <c r="AC37" s="127">
        <f t="shared" si="19"/>
        <v>10</v>
      </c>
      <c r="AD37" s="127">
        <f t="shared" si="20"/>
        <v>7</v>
      </c>
      <c r="AF37" s="136">
        <v>0.1</v>
      </c>
      <c r="AG37" s="134">
        <v>4</v>
      </c>
    </row>
    <row r="38" spans="1:33" x14ac:dyDescent="0.2">
      <c r="A38" s="126">
        <f t="shared" si="1"/>
        <v>38.5</v>
      </c>
      <c r="B38" s="181">
        <f t="shared" si="0"/>
        <v>977.9</v>
      </c>
      <c r="C38" s="229">
        <f t="shared" si="2"/>
        <v>0</v>
      </c>
      <c r="D38" s="126">
        <f t="shared" si="3"/>
        <v>0</v>
      </c>
      <c r="E38" s="229">
        <f t="shared" si="4"/>
        <v>0</v>
      </c>
      <c r="F38" s="126">
        <f t="shared" si="5"/>
        <v>0</v>
      </c>
      <c r="G38" s="124">
        <f t="shared" si="6"/>
        <v>0</v>
      </c>
      <c r="H38" s="125">
        <f t="shared" si="7"/>
        <v>0</v>
      </c>
      <c r="I38" s="125">
        <f t="shared" si="8"/>
        <v>0</v>
      </c>
      <c r="J38" s="125">
        <f t="shared" si="9"/>
        <v>0</v>
      </c>
      <c r="K38" s="124">
        <f t="shared" si="10"/>
        <v>1.2983430072606934</v>
      </c>
      <c r="L38" s="124">
        <f t="shared" si="11"/>
        <v>45.850626033333334</v>
      </c>
      <c r="M38" s="124">
        <f t="shared" si="12"/>
        <v>1.2983430072606934</v>
      </c>
      <c r="N38" s="124">
        <f t="shared" si="13"/>
        <v>45.850626033333334</v>
      </c>
      <c r="O38" s="124">
        <f t="shared" si="14"/>
        <v>83.45034986580869</v>
      </c>
      <c r="P38" s="124">
        <f t="shared" si="15"/>
        <v>2947.0261422833332</v>
      </c>
      <c r="Q38" s="124">
        <f t="shared" si="16"/>
        <v>0.97789999999999999</v>
      </c>
      <c r="AA38" s="122">
        <f t="shared" si="17"/>
        <v>-1</v>
      </c>
      <c r="AB38" s="71">
        <f t="shared" si="18"/>
        <v>-1</v>
      </c>
      <c r="AC38" s="127">
        <f t="shared" si="19"/>
        <v>9</v>
      </c>
      <c r="AD38" s="127">
        <f t="shared" si="20"/>
        <v>6</v>
      </c>
      <c r="AF38" s="136">
        <v>0.13400000000000001</v>
      </c>
      <c r="AG38" s="134">
        <v>5</v>
      </c>
    </row>
    <row r="39" spans="1:33" x14ac:dyDescent="0.2">
      <c r="A39" s="126">
        <f t="shared" si="1"/>
        <v>37.5</v>
      </c>
      <c r="B39" s="181">
        <f t="shared" si="0"/>
        <v>952.5</v>
      </c>
      <c r="C39" s="229">
        <f t="shared" si="2"/>
        <v>0</v>
      </c>
      <c r="D39" s="126">
        <f t="shared" si="3"/>
        <v>0</v>
      </c>
      <c r="E39" s="229">
        <f t="shared" si="4"/>
        <v>0</v>
      </c>
      <c r="F39" s="126">
        <f t="shared" si="5"/>
        <v>0</v>
      </c>
      <c r="G39" s="124">
        <f t="shared" si="6"/>
        <v>0</v>
      </c>
      <c r="H39" s="125">
        <f t="shared" si="7"/>
        <v>0</v>
      </c>
      <c r="I39" s="125">
        <f t="shared" si="8"/>
        <v>0</v>
      </c>
      <c r="J39" s="125">
        <f t="shared" si="9"/>
        <v>0</v>
      </c>
      <c r="K39" s="124">
        <f t="shared" si="10"/>
        <v>1.2983430072606934</v>
      </c>
      <c r="L39" s="124">
        <f t="shared" si="11"/>
        <v>45.850626033333334</v>
      </c>
      <c r="M39" s="124">
        <f t="shared" si="12"/>
        <v>1.2983430072606934</v>
      </c>
      <c r="N39" s="124">
        <f t="shared" si="13"/>
        <v>45.850626033333334</v>
      </c>
      <c r="O39" s="124">
        <f t="shared" si="14"/>
        <v>82.152006858547992</v>
      </c>
      <c r="P39" s="124">
        <f t="shared" si="15"/>
        <v>2901.1755162499999</v>
      </c>
      <c r="Q39" s="124">
        <f t="shared" si="16"/>
        <v>0.95250000000000001</v>
      </c>
      <c r="AA39" s="122">
        <f t="shared" si="17"/>
        <v>-1</v>
      </c>
      <c r="AB39" s="71">
        <f t="shared" si="18"/>
        <v>-1</v>
      </c>
      <c r="AC39" s="127">
        <f t="shared" si="19"/>
        <v>8</v>
      </c>
      <c r="AD39" s="127">
        <f t="shared" si="20"/>
        <v>5</v>
      </c>
      <c r="AF39" s="136">
        <v>0.159</v>
      </c>
      <c r="AG39" s="134">
        <v>6</v>
      </c>
    </row>
    <row r="40" spans="1:33" x14ac:dyDescent="0.2">
      <c r="A40" s="126">
        <f t="shared" si="1"/>
        <v>36.5</v>
      </c>
      <c r="B40" s="181">
        <f t="shared" si="0"/>
        <v>927.09999999999991</v>
      </c>
      <c r="C40" s="229">
        <f t="shared" si="2"/>
        <v>0</v>
      </c>
      <c r="D40" s="126">
        <f t="shared" si="3"/>
        <v>0</v>
      </c>
      <c r="E40" s="229">
        <f t="shared" si="4"/>
        <v>0</v>
      </c>
      <c r="F40" s="126">
        <f t="shared" si="5"/>
        <v>0</v>
      </c>
      <c r="G40" s="124">
        <f t="shared" si="6"/>
        <v>0</v>
      </c>
      <c r="H40" s="125">
        <f t="shared" si="7"/>
        <v>0</v>
      </c>
      <c r="I40" s="125">
        <f t="shared" si="8"/>
        <v>0</v>
      </c>
      <c r="J40" s="125">
        <f t="shared" si="9"/>
        <v>0</v>
      </c>
      <c r="K40" s="124">
        <f t="shared" si="10"/>
        <v>1.2983430072606934</v>
      </c>
      <c r="L40" s="124">
        <f t="shared" si="11"/>
        <v>45.850626033333334</v>
      </c>
      <c r="M40" s="124">
        <f t="shared" si="12"/>
        <v>1.2983430072606934</v>
      </c>
      <c r="N40" s="124">
        <f t="shared" si="13"/>
        <v>45.850626033333334</v>
      </c>
      <c r="O40" s="124">
        <f t="shared" si="14"/>
        <v>80.853663851287308</v>
      </c>
      <c r="P40" s="124">
        <f t="shared" si="15"/>
        <v>2855.3248902166665</v>
      </c>
      <c r="Q40" s="124">
        <f t="shared" si="16"/>
        <v>0.92709999999999992</v>
      </c>
      <c r="X40" s="137" t="s">
        <v>79</v>
      </c>
      <c r="Y40" s="71">
        <f>COUNTIF(AC35:AC131,"&gt;0")</f>
        <v>12</v>
      </c>
      <c r="AA40" s="122">
        <f t="shared" si="17"/>
        <v>-1</v>
      </c>
      <c r="AB40" s="71">
        <f t="shared" si="18"/>
        <v>-1</v>
      </c>
      <c r="AC40" s="127">
        <f t="shared" si="19"/>
        <v>7</v>
      </c>
      <c r="AD40" s="127">
        <f t="shared" si="20"/>
        <v>4</v>
      </c>
      <c r="AF40" s="136">
        <v>0.17899999999999999</v>
      </c>
      <c r="AG40" s="134">
        <v>7</v>
      </c>
    </row>
    <row r="41" spans="1:33" x14ac:dyDescent="0.2">
      <c r="A41" s="126">
        <f t="shared" si="1"/>
        <v>35.5</v>
      </c>
      <c r="B41" s="181">
        <f t="shared" si="0"/>
        <v>901.69999999999993</v>
      </c>
      <c r="C41" s="229">
        <f t="shared" si="2"/>
        <v>2.8316800000000002E-6</v>
      </c>
      <c r="D41" s="126">
        <f t="shared" si="3"/>
        <v>1E-4</v>
      </c>
      <c r="E41" s="229">
        <f t="shared" si="4"/>
        <v>0</v>
      </c>
      <c r="F41" s="126">
        <f t="shared" si="5"/>
        <v>0</v>
      </c>
      <c r="G41" s="124">
        <f t="shared" si="6"/>
        <v>9.1746431999999991E-4</v>
      </c>
      <c r="H41" s="125">
        <f t="shared" si="7"/>
        <v>3.2399999999999998E-2</v>
      </c>
      <c r="I41" s="125">
        <f t="shared" si="8"/>
        <v>0</v>
      </c>
      <c r="J41" s="125">
        <f t="shared" si="9"/>
        <v>0</v>
      </c>
      <c r="K41" s="124">
        <f t="shared" si="10"/>
        <v>0.64880451790234672</v>
      </c>
      <c r="L41" s="124">
        <f t="shared" si="11"/>
        <v>22.912353016666668</v>
      </c>
      <c r="M41" s="124">
        <f t="shared" si="12"/>
        <v>0.64972198222234667</v>
      </c>
      <c r="N41" s="124">
        <f t="shared" si="13"/>
        <v>22.944753016666667</v>
      </c>
      <c r="O41" s="124">
        <f t="shared" si="14"/>
        <v>79.55532084402661</v>
      </c>
      <c r="P41" s="124">
        <f t="shared" si="15"/>
        <v>2809.4742641833332</v>
      </c>
      <c r="Q41" s="124">
        <f t="shared" si="16"/>
        <v>0.90169999999999995</v>
      </c>
      <c r="U41" s="71" t="s">
        <v>102</v>
      </c>
      <c r="W41" s="143">
        <f>I16*2</f>
        <v>4</v>
      </c>
      <c r="X41" s="142">
        <v>7.5</v>
      </c>
      <c r="AA41" s="122">
        <f t="shared" si="17"/>
        <v>-1</v>
      </c>
      <c r="AB41" s="71">
        <f t="shared" si="18"/>
        <v>-1</v>
      </c>
      <c r="AC41" s="127">
        <f t="shared" si="19"/>
        <v>6</v>
      </c>
      <c r="AD41" s="127">
        <f t="shared" si="20"/>
        <v>3</v>
      </c>
      <c r="AF41" s="135">
        <v>0.19500000000000001</v>
      </c>
      <c r="AG41" s="134">
        <v>8</v>
      </c>
    </row>
    <row r="42" spans="1:33" x14ac:dyDescent="0.2">
      <c r="A42" s="126">
        <f t="shared" si="1"/>
        <v>35</v>
      </c>
      <c r="B42" s="181">
        <f t="shared" si="0"/>
        <v>889</v>
      </c>
      <c r="C42" s="229">
        <f t="shared" si="2"/>
        <v>5.0970239999999993E-4</v>
      </c>
      <c r="D42" s="126">
        <f t="shared" si="3"/>
        <v>1.7999999999999999E-2</v>
      </c>
      <c r="E42" s="229">
        <f t="shared" si="4"/>
        <v>0</v>
      </c>
      <c r="F42" s="126">
        <f t="shared" si="5"/>
        <v>0</v>
      </c>
      <c r="G42" s="124">
        <f t="shared" si="6"/>
        <v>0.16514357759999998</v>
      </c>
      <c r="H42" s="125">
        <f t="shared" si="7"/>
        <v>5.8319999999999999</v>
      </c>
      <c r="I42" s="125">
        <f t="shared" si="8"/>
        <v>0</v>
      </c>
      <c r="J42" s="125">
        <f t="shared" si="9"/>
        <v>0</v>
      </c>
      <c r="K42" s="124">
        <f t="shared" si="10"/>
        <v>1.2322855762206935</v>
      </c>
      <c r="L42" s="124">
        <f t="shared" si="11"/>
        <v>43.517826033333336</v>
      </c>
      <c r="M42" s="124">
        <f t="shared" si="12"/>
        <v>1.3974291538206933</v>
      </c>
      <c r="N42" s="124">
        <f t="shared" si="13"/>
        <v>49.349826033333336</v>
      </c>
      <c r="O42" s="124">
        <f t="shared" si="14"/>
        <v>78.905598861804265</v>
      </c>
      <c r="P42" s="124">
        <f t="shared" si="15"/>
        <v>2786.5295111666665</v>
      </c>
      <c r="Q42" s="124">
        <f t="shared" si="16"/>
        <v>0.88900000000000001</v>
      </c>
      <c r="U42" s="71" t="s">
        <v>148</v>
      </c>
      <c r="W42" s="143">
        <f>I17-W41</f>
        <v>42</v>
      </c>
      <c r="X42" s="142">
        <v>7</v>
      </c>
      <c r="AA42" s="122">
        <f t="shared" si="17"/>
        <v>-1</v>
      </c>
      <c r="AB42" s="71">
        <f t="shared" si="18"/>
        <v>-1</v>
      </c>
      <c r="AC42" s="127">
        <f t="shared" si="19"/>
        <v>5</v>
      </c>
      <c r="AD42" s="127">
        <f t="shared" si="20"/>
        <v>2</v>
      </c>
      <c r="AF42" s="135">
        <v>0.20899999999999999</v>
      </c>
      <c r="AG42" s="134">
        <v>9</v>
      </c>
    </row>
    <row r="43" spans="1:33" x14ac:dyDescent="0.2">
      <c r="A43" s="126">
        <f t="shared" si="1"/>
        <v>34</v>
      </c>
      <c r="B43" s="181">
        <f t="shared" si="0"/>
        <v>863.59999999999991</v>
      </c>
      <c r="C43" s="229">
        <f t="shared" si="2"/>
        <v>1.3308896E-3</v>
      </c>
      <c r="D43" s="126">
        <f t="shared" si="3"/>
        <v>4.7E-2</v>
      </c>
      <c r="E43" s="229">
        <f t="shared" si="4"/>
        <v>0</v>
      </c>
      <c r="F43" s="126">
        <f t="shared" si="5"/>
        <v>0</v>
      </c>
      <c r="G43" s="124">
        <f t="shared" si="6"/>
        <v>0.4312082304</v>
      </c>
      <c r="H43" s="125">
        <f t="shared" si="7"/>
        <v>15.228</v>
      </c>
      <c r="I43" s="125">
        <f t="shared" si="8"/>
        <v>0</v>
      </c>
      <c r="J43" s="125">
        <f t="shared" si="9"/>
        <v>0</v>
      </c>
      <c r="K43" s="124">
        <f t="shared" si="10"/>
        <v>1.1258597151006935</v>
      </c>
      <c r="L43" s="124">
        <f t="shared" si="11"/>
        <v>39.759426033333341</v>
      </c>
      <c r="M43" s="124">
        <f t="shared" si="12"/>
        <v>1.5570679455006935</v>
      </c>
      <c r="N43" s="124">
        <f t="shared" si="13"/>
        <v>54.987426033333342</v>
      </c>
      <c r="O43" s="124">
        <f t="shared" si="14"/>
        <v>77.508169707983555</v>
      </c>
      <c r="P43" s="124">
        <f t="shared" si="15"/>
        <v>2737.1796851333329</v>
      </c>
      <c r="Q43" s="124">
        <f t="shared" si="16"/>
        <v>0.86359999999999992</v>
      </c>
      <c r="U43" s="71" t="s">
        <v>82</v>
      </c>
      <c r="W43" s="142">
        <v>1</v>
      </c>
      <c r="AA43" s="122">
        <f t="shared" si="17"/>
        <v>-1</v>
      </c>
      <c r="AB43" s="71">
        <f t="shared" si="18"/>
        <v>-1</v>
      </c>
      <c r="AC43" s="127">
        <f t="shared" si="19"/>
        <v>4</v>
      </c>
      <c r="AD43" s="127">
        <f t="shared" si="20"/>
        <v>1</v>
      </c>
      <c r="AF43" s="136">
        <v>0.221</v>
      </c>
      <c r="AG43" s="134">
        <v>10</v>
      </c>
    </row>
    <row r="44" spans="1:33" x14ac:dyDescent="0.2">
      <c r="A44" s="126">
        <f t="shared" si="1"/>
        <v>33</v>
      </c>
      <c r="B44" s="181">
        <f t="shared" si="0"/>
        <v>838.19999999999993</v>
      </c>
      <c r="C44" s="229">
        <f t="shared" si="2"/>
        <v>2.83168E-3</v>
      </c>
      <c r="D44" s="126">
        <f t="shared" si="3"/>
        <v>0.1</v>
      </c>
      <c r="E44" s="229">
        <f t="shared" si="4"/>
        <v>0</v>
      </c>
      <c r="F44" s="126">
        <f t="shared" si="5"/>
        <v>0</v>
      </c>
      <c r="G44" s="124">
        <f t="shared" si="6"/>
        <v>0.91746432</v>
      </c>
      <c r="H44" s="125">
        <f t="shared" si="7"/>
        <v>32.4</v>
      </c>
      <c r="I44" s="125">
        <f t="shared" si="8"/>
        <v>0</v>
      </c>
      <c r="J44" s="125">
        <f t="shared" si="9"/>
        <v>0</v>
      </c>
      <c r="K44" s="124">
        <f t="shared" si="10"/>
        <v>0.93135727926069334</v>
      </c>
      <c r="L44" s="124">
        <f t="shared" si="11"/>
        <v>32.890626033333334</v>
      </c>
      <c r="M44" s="124">
        <f t="shared" si="12"/>
        <v>1.8488215992606931</v>
      </c>
      <c r="N44" s="124">
        <f t="shared" si="13"/>
        <v>65.290626033333325</v>
      </c>
      <c r="O44" s="124">
        <f t="shared" si="14"/>
        <v>75.951101762482878</v>
      </c>
      <c r="P44" s="124">
        <f t="shared" si="15"/>
        <v>2682.1922590999998</v>
      </c>
      <c r="Q44" s="124">
        <f t="shared" si="16"/>
        <v>0.83819999999999995</v>
      </c>
      <c r="U44" s="71" t="s">
        <v>83</v>
      </c>
      <c r="W44" s="142">
        <v>0.42</v>
      </c>
      <c r="AA44" s="122">
        <f t="shared" si="17"/>
        <v>-1</v>
      </c>
      <c r="AB44" s="71">
        <f t="shared" si="18"/>
        <v>-1</v>
      </c>
      <c r="AC44" s="127">
        <f t="shared" si="19"/>
        <v>3</v>
      </c>
      <c r="AD44" s="127">
        <f t="shared" si="20"/>
        <v>0</v>
      </c>
      <c r="AF44" s="135">
        <v>0.23200000000000001</v>
      </c>
      <c r="AG44" s="134">
        <v>11</v>
      </c>
    </row>
    <row r="45" spans="1:33" x14ac:dyDescent="0.2">
      <c r="A45" s="126">
        <f t="shared" si="1"/>
        <v>32</v>
      </c>
      <c r="B45" s="181">
        <f t="shared" si="0"/>
        <v>812.8</v>
      </c>
      <c r="C45" s="229">
        <f t="shared" si="2"/>
        <v>3.7944512E-3</v>
      </c>
      <c r="D45" s="126">
        <f t="shared" si="3"/>
        <v>0.13400000000000001</v>
      </c>
      <c r="E45" s="229">
        <f t="shared" si="4"/>
        <v>0</v>
      </c>
      <c r="F45" s="126">
        <f t="shared" si="5"/>
        <v>0</v>
      </c>
      <c r="G45" s="124">
        <f t="shared" si="6"/>
        <v>1.2294021888000002</v>
      </c>
      <c r="H45" s="125">
        <f t="shared" si="7"/>
        <v>43.416000000000004</v>
      </c>
      <c r="I45" s="125">
        <f t="shared" si="8"/>
        <v>0</v>
      </c>
      <c r="J45" s="125">
        <f t="shared" si="9"/>
        <v>0</v>
      </c>
      <c r="K45" s="124">
        <f t="shared" si="10"/>
        <v>0.80658213174069338</v>
      </c>
      <c r="L45" s="124">
        <f t="shared" si="11"/>
        <v>28.484226033333336</v>
      </c>
      <c r="M45" s="124">
        <f t="shared" si="12"/>
        <v>2.0359843205406936</v>
      </c>
      <c r="N45" s="124">
        <f t="shared" si="13"/>
        <v>71.90022603333334</v>
      </c>
      <c r="O45" s="124">
        <f t="shared" si="14"/>
        <v>74.102280163222176</v>
      </c>
      <c r="P45" s="124">
        <f t="shared" si="15"/>
        <v>2616.9016330666664</v>
      </c>
      <c r="Q45" s="124">
        <f t="shared" si="16"/>
        <v>0.81279999999999997</v>
      </c>
      <c r="U45" s="71" t="s">
        <v>84</v>
      </c>
      <c r="W45" s="142">
        <f>(I16*Y56+(2*W43)-W44)</f>
        <v>10.24666</v>
      </c>
      <c r="AA45" s="122">
        <f t="shared" si="17"/>
        <v>-1</v>
      </c>
      <c r="AB45" s="71">
        <f t="shared" si="18"/>
        <v>-1</v>
      </c>
      <c r="AC45" s="127">
        <f t="shared" si="19"/>
        <v>2</v>
      </c>
      <c r="AD45" s="127">
        <f t="shared" si="20"/>
        <v>-1</v>
      </c>
      <c r="AF45" s="135">
        <v>0.24099999999999999</v>
      </c>
      <c r="AG45" s="134">
        <v>12</v>
      </c>
    </row>
    <row r="46" spans="1:33" x14ac:dyDescent="0.2">
      <c r="A46" s="126">
        <f t="shared" si="1"/>
        <v>31</v>
      </c>
      <c r="B46" s="181">
        <f t="shared" si="0"/>
        <v>787.4</v>
      </c>
      <c r="C46" s="229">
        <f t="shared" si="2"/>
        <v>4.5023711999999999E-3</v>
      </c>
      <c r="D46" s="126">
        <f t="shared" si="3"/>
        <v>0.159</v>
      </c>
      <c r="E46" s="229">
        <f t="shared" si="4"/>
        <v>0</v>
      </c>
      <c r="F46" s="126">
        <f t="shared" si="5"/>
        <v>0</v>
      </c>
      <c r="G46" s="124">
        <f t="shared" si="6"/>
        <v>1.4587682687999999</v>
      </c>
      <c r="H46" s="125">
        <f t="shared" si="7"/>
        <v>51.515999999999998</v>
      </c>
      <c r="I46" s="125">
        <f t="shared" si="8"/>
        <v>0</v>
      </c>
      <c r="J46" s="125">
        <f t="shared" si="9"/>
        <v>0</v>
      </c>
      <c r="K46" s="124">
        <f t="shared" si="10"/>
        <v>0.71483569974069339</v>
      </c>
      <c r="L46" s="124">
        <f t="shared" si="11"/>
        <v>25.244226033333334</v>
      </c>
      <c r="M46" s="124">
        <f t="shared" si="12"/>
        <v>2.1736039685406934</v>
      </c>
      <c r="N46" s="124">
        <f t="shared" si="13"/>
        <v>76.760226033333339</v>
      </c>
      <c r="O46" s="124">
        <f t="shared" si="14"/>
        <v>72.066295842681484</v>
      </c>
      <c r="P46" s="124">
        <f t="shared" si="15"/>
        <v>2545.0014070333332</v>
      </c>
      <c r="Q46" s="124">
        <f t="shared" si="16"/>
        <v>0.78739999999999999</v>
      </c>
      <c r="U46" s="71" t="s">
        <v>85</v>
      </c>
      <c r="W46" s="142">
        <f>((W50-2)*X42)+(2*X41)+(W43*2)</f>
        <v>164</v>
      </c>
      <c r="AA46" s="122">
        <f t="shared" si="17"/>
        <v>-1</v>
      </c>
      <c r="AB46" s="71">
        <f t="shared" si="18"/>
        <v>-1</v>
      </c>
      <c r="AC46" s="127">
        <f t="shared" si="19"/>
        <v>1</v>
      </c>
      <c r="AD46" s="127">
        <f t="shared" si="20"/>
        <v>-2</v>
      </c>
      <c r="AF46" s="136">
        <v>0.249</v>
      </c>
      <c r="AG46" s="134">
        <v>13</v>
      </c>
    </row>
    <row r="47" spans="1:33" x14ac:dyDescent="0.2">
      <c r="A47" s="126">
        <f t="shared" si="1"/>
        <v>30</v>
      </c>
      <c r="B47" s="181">
        <f t="shared" si="0"/>
        <v>762</v>
      </c>
      <c r="C47" s="229">
        <f t="shared" si="2"/>
        <v>5.0687071999999996E-3</v>
      </c>
      <c r="D47" s="126">
        <f t="shared" si="3"/>
        <v>0.17899999999999999</v>
      </c>
      <c r="E47" s="229">
        <f t="shared" si="4"/>
        <v>0</v>
      </c>
      <c r="F47" s="126">
        <f t="shared" si="5"/>
        <v>0</v>
      </c>
      <c r="G47" s="124">
        <f t="shared" si="6"/>
        <v>1.6422611327999999</v>
      </c>
      <c r="H47" s="125">
        <f t="shared" si="7"/>
        <v>57.995999999999995</v>
      </c>
      <c r="I47" s="125">
        <f t="shared" si="8"/>
        <v>0</v>
      </c>
      <c r="J47" s="125">
        <f t="shared" si="9"/>
        <v>0</v>
      </c>
      <c r="K47" s="124">
        <f t="shared" si="10"/>
        <v>0.6414385541406934</v>
      </c>
      <c r="L47" s="124">
        <f t="shared" si="11"/>
        <v>22.652226033333335</v>
      </c>
      <c r="M47" s="124">
        <f t="shared" si="12"/>
        <v>2.2836996869406931</v>
      </c>
      <c r="N47" s="124">
        <f t="shared" si="13"/>
        <v>80.64822603333333</v>
      </c>
      <c r="O47" s="124">
        <f t="shared" si="14"/>
        <v>69.892691874140795</v>
      </c>
      <c r="P47" s="124">
        <f t="shared" si="15"/>
        <v>2468.2411809999999</v>
      </c>
      <c r="Q47" s="124">
        <f t="shared" si="16"/>
        <v>0.76200000000000001</v>
      </c>
      <c r="U47" s="122" t="s">
        <v>86</v>
      </c>
      <c r="V47" s="122"/>
      <c r="W47" s="142">
        <f>(W41*X41)+(W42*X42)</f>
        <v>324</v>
      </c>
      <c r="AA47" s="122">
        <f t="shared" si="17"/>
        <v>1</v>
      </c>
      <c r="AB47" s="71">
        <f t="shared" si="18"/>
        <v>1</v>
      </c>
      <c r="AC47" s="127">
        <f t="shared" si="19"/>
        <v>0</v>
      </c>
      <c r="AD47" s="127">
        <f t="shared" si="20"/>
        <v>-3</v>
      </c>
      <c r="AF47" s="135">
        <v>0.26300000000000001</v>
      </c>
      <c r="AG47" s="134">
        <v>14</v>
      </c>
    </row>
    <row r="48" spans="1:33" ht="13.5" thickBot="1" x14ac:dyDescent="0.25">
      <c r="A48" s="126">
        <f t="shared" si="1"/>
        <v>29</v>
      </c>
      <c r="B48" s="181">
        <f t="shared" si="0"/>
        <v>736.59999999999991</v>
      </c>
      <c r="C48" s="229">
        <f t="shared" si="2"/>
        <v>5.5217759999999999E-3</v>
      </c>
      <c r="D48" s="126">
        <f t="shared" si="3"/>
        <v>0.19500000000000001</v>
      </c>
      <c r="E48" s="229">
        <f t="shared" si="4"/>
        <v>0</v>
      </c>
      <c r="F48" s="126">
        <f t="shared" si="5"/>
        <v>0</v>
      </c>
      <c r="G48" s="124">
        <f t="shared" si="6"/>
        <v>1.7890554240000001</v>
      </c>
      <c r="H48" s="125">
        <f t="shared" si="7"/>
        <v>63.18</v>
      </c>
      <c r="I48" s="125">
        <f t="shared" si="8"/>
        <v>0</v>
      </c>
      <c r="J48" s="125">
        <f t="shared" si="9"/>
        <v>0</v>
      </c>
      <c r="K48" s="124">
        <f t="shared" si="10"/>
        <v>0.58272083766069338</v>
      </c>
      <c r="L48" s="124">
        <f t="shared" si="11"/>
        <v>20.578626033333336</v>
      </c>
      <c r="M48" s="124">
        <f t="shared" si="12"/>
        <v>2.3717762616606937</v>
      </c>
      <c r="N48" s="124">
        <f t="shared" si="13"/>
        <v>83.758626033333343</v>
      </c>
      <c r="O48" s="124">
        <f t="shared" si="14"/>
        <v>67.608992187200101</v>
      </c>
      <c r="P48" s="124">
        <f t="shared" si="15"/>
        <v>2387.5929549666666</v>
      </c>
      <c r="Q48" s="124">
        <f t="shared" si="16"/>
        <v>0.73659999999999992</v>
      </c>
      <c r="U48" s="71" t="s">
        <v>95</v>
      </c>
      <c r="W48" s="142">
        <f>I18*W44</f>
        <v>0</v>
      </c>
      <c r="AA48" s="122">
        <f t="shared" si="17"/>
        <v>2</v>
      </c>
      <c r="AB48" s="71">
        <f t="shared" si="18"/>
        <v>2</v>
      </c>
      <c r="AC48" s="127">
        <f t="shared" si="19"/>
        <v>-1</v>
      </c>
      <c r="AD48" s="127">
        <f t="shared" si="20"/>
        <v>-4</v>
      </c>
      <c r="AF48" s="135">
        <v>0.26700000000000002</v>
      </c>
      <c r="AG48" s="134">
        <v>15</v>
      </c>
    </row>
    <row r="49" spans="1:35" x14ac:dyDescent="0.2">
      <c r="A49" s="126">
        <f t="shared" si="1"/>
        <v>28</v>
      </c>
      <c r="B49" s="181">
        <f t="shared" si="0"/>
        <v>711.19999999999993</v>
      </c>
      <c r="C49" s="229">
        <f t="shared" si="2"/>
        <v>5.9182111999999997E-3</v>
      </c>
      <c r="D49" s="126">
        <f t="shared" si="3"/>
        <v>0.20899999999999999</v>
      </c>
      <c r="E49" s="229">
        <f t="shared" si="4"/>
        <v>0</v>
      </c>
      <c r="F49" s="126">
        <f t="shared" si="5"/>
        <v>0</v>
      </c>
      <c r="G49" s="124">
        <f t="shared" si="6"/>
        <v>1.9175004287999997</v>
      </c>
      <c r="H49" s="125">
        <f t="shared" si="7"/>
        <v>67.715999999999994</v>
      </c>
      <c r="I49" s="125">
        <f t="shared" si="8"/>
        <v>0</v>
      </c>
      <c r="J49" s="125">
        <f t="shared" si="9"/>
        <v>0</v>
      </c>
      <c r="K49" s="124">
        <f t="shared" si="10"/>
        <v>0.53134283574069341</v>
      </c>
      <c r="L49" s="124">
        <f t="shared" si="11"/>
        <v>18.764226033333337</v>
      </c>
      <c r="M49" s="124">
        <f t="shared" si="12"/>
        <v>2.4488432645406935</v>
      </c>
      <c r="N49" s="124">
        <f t="shared" si="13"/>
        <v>86.480226033333338</v>
      </c>
      <c r="O49" s="124">
        <f t="shared" si="14"/>
        <v>65.237215925539417</v>
      </c>
      <c r="P49" s="124">
        <f t="shared" si="15"/>
        <v>2303.8343289333334</v>
      </c>
      <c r="Q49" s="124">
        <f t="shared" si="16"/>
        <v>0.71119999999999994</v>
      </c>
      <c r="U49" s="122" t="s">
        <v>87</v>
      </c>
      <c r="W49" s="142">
        <f>W46*W45</f>
        <v>1680.4522400000001</v>
      </c>
      <c r="X49" s="122">
        <f>W49*0.092903</f>
        <v>156.11905445272001</v>
      </c>
      <c r="AA49" s="122">
        <f t="shared" si="17"/>
        <v>3</v>
      </c>
      <c r="AB49" s="71">
        <f t="shared" si="18"/>
        <v>3</v>
      </c>
      <c r="AC49" s="127">
        <f t="shared" si="19"/>
        <v>-2</v>
      </c>
      <c r="AD49" s="127">
        <f t="shared" si="20"/>
        <v>-5</v>
      </c>
      <c r="AF49" s="135">
        <v>0.27100000000000002</v>
      </c>
      <c r="AG49" s="134">
        <v>16</v>
      </c>
      <c r="AH49" s="261">
        <v>0.11</v>
      </c>
      <c r="AI49" s="140">
        <v>1</v>
      </c>
    </row>
    <row r="50" spans="1:35" x14ac:dyDescent="0.2">
      <c r="A50" s="126">
        <f t="shared" si="1"/>
        <v>27</v>
      </c>
      <c r="B50" s="181">
        <f t="shared" si="0"/>
        <v>685.8</v>
      </c>
      <c r="C50" s="229">
        <f t="shared" si="2"/>
        <v>6.2580127999999997E-3</v>
      </c>
      <c r="D50" s="126">
        <f t="shared" si="3"/>
        <v>0.221</v>
      </c>
      <c r="E50" s="229">
        <f t="shared" si="4"/>
        <v>0</v>
      </c>
      <c r="F50" s="126">
        <f t="shared" si="5"/>
        <v>0</v>
      </c>
      <c r="G50" s="124">
        <f t="shared" si="6"/>
        <v>2.0275961472000001</v>
      </c>
      <c r="H50" s="125">
        <f t="shared" si="7"/>
        <v>71.603999999999999</v>
      </c>
      <c r="I50" s="125">
        <f t="shared" si="8"/>
        <v>0</v>
      </c>
      <c r="J50" s="125">
        <f t="shared" si="9"/>
        <v>0</v>
      </c>
      <c r="K50" s="124">
        <f t="shared" si="10"/>
        <v>0.48730454838069337</v>
      </c>
      <c r="L50" s="124">
        <f t="shared" si="11"/>
        <v>17.209026033333334</v>
      </c>
      <c r="M50" s="124">
        <f t="shared" si="12"/>
        <v>2.5149006955806934</v>
      </c>
      <c r="N50" s="124">
        <f t="shared" si="13"/>
        <v>88.81302603333333</v>
      </c>
      <c r="O50" s="124">
        <f t="shared" si="14"/>
        <v>62.788372660998725</v>
      </c>
      <c r="P50" s="124">
        <f t="shared" si="15"/>
        <v>2217.3541029000003</v>
      </c>
      <c r="Q50" s="124">
        <f t="shared" si="16"/>
        <v>0.68579999999999997</v>
      </c>
      <c r="U50" s="127">
        <f>I16</f>
        <v>2</v>
      </c>
      <c r="V50" s="71" t="s">
        <v>88</v>
      </c>
      <c r="W50" s="139">
        <f>I17/I16</f>
        <v>23</v>
      </c>
      <c r="AA50" s="122">
        <f t="shared" si="17"/>
        <v>4</v>
      </c>
      <c r="AB50" s="71">
        <f t="shared" si="18"/>
        <v>4</v>
      </c>
      <c r="AC50" s="127">
        <f t="shared" si="19"/>
        <v>-3</v>
      </c>
      <c r="AD50" s="127">
        <f t="shared" si="20"/>
        <v>-6</v>
      </c>
      <c r="AF50" s="135">
        <v>0.27500000000000002</v>
      </c>
      <c r="AG50" s="134">
        <v>17</v>
      </c>
      <c r="AH50" s="260">
        <v>0.09</v>
      </c>
      <c r="AI50" s="132">
        <v>2</v>
      </c>
    </row>
    <row r="51" spans="1:35" x14ac:dyDescent="0.2">
      <c r="A51" s="126">
        <f t="shared" si="1"/>
        <v>26</v>
      </c>
      <c r="B51" s="181">
        <f t="shared" si="0"/>
        <v>660.4</v>
      </c>
      <c r="C51" s="229">
        <f t="shared" si="2"/>
        <v>6.5694975999999999E-3</v>
      </c>
      <c r="D51" s="126">
        <f t="shared" si="3"/>
        <v>0.23200000000000001</v>
      </c>
      <c r="E51" s="229">
        <f t="shared" si="4"/>
        <v>0</v>
      </c>
      <c r="F51" s="126">
        <f t="shared" si="5"/>
        <v>0</v>
      </c>
      <c r="G51" s="124">
        <f t="shared" si="6"/>
        <v>2.1285172224000002</v>
      </c>
      <c r="H51" s="125">
        <f t="shared" si="7"/>
        <v>75.168000000000006</v>
      </c>
      <c r="I51" s="125">
        <f t="shared" si="8"/>
        <v>0</v>
      </c>
      <c r="J51" s="125">
        <f t="shared" si="9"/>
        <v>0</v>
      </c>
      <c r="K51" s="124">
        <f t="shared" si="10"/>
        <v>0.44693611830069324</v>
      </c>
      <c r="L51" s="124">
        <f t="shared" si="11"/>
        <v>15.783426033333331</v>
      </c>
      <c r="M51" s="124">
        <f t="shared" si="12"/>
        <v>2.5754533407006934</v>
      </c>
      <c r="N51" s="124">
        <f t="shared" si="13"/>
        <v>90.951426033333334</v>
      </c>
      <c r="O51" s="124">
        <f t="shared" si="14"/>
        <v>60.27347196541804</v>
      </c>
      <c r="P51" s="124">
        <f t="shared" si="15"/>
        <v>2128.541076866667</v>
      </c>
      <c r="Q51" s="124">
        <f t="shared" si="16"/>
        <v>0.66039999999999999</v>
      </c>
      <c r="U51" s="122"/>
      <c r="V51" s="122"/>
      <c r="AA51" s="122">
        <f t="shared" si="17"/>
        <v>5</v>
      </c>
      <c r="AB51" s="71">
        <f t="shared" si="18"/>
        <v>5</v>
      </c>
      <c r="AC51" s="127">
        <f t="shared" si="19"/>
        <v>-4</v>
      </c>
      <c r="AD51" s="127">
        <f t="shared" si="20"/>
        <v>-7</v>
      </c>
      <c r="AF51" s="135">
        <v>0.27900000000000003</v>
      </c>
      <c r="AG51" s="134">
        <v>18</v>
      </c>
      <c r="AH51" s="260">
        <v>8.5999999999999993E-2</v>
      </c>
      <c r="AI51" s="132">
        <v>3</v>
      </c>
    </row>
    <row r="52" spans="1:35" x14ac:dyDescent="0.2">
      <c r="A52" s="126">
        <f t="shared" si="1"/>
        <v>25</v>
      </c>
      <c r="B52" s="181">
        <f t="shared" si="0"/>
        <v>635</v>
      </c>
      <c r="C52" s="229">
        <f t="shared" si="2"/>
        <v>6.8243487999999995E-3</v>
      </c>
      <c r="D52" s="126">
        <f t="shared" si="3"/>
        <v>0.24099999999999999</v>
      </c>
      <c r="E52" s="229">
        <f t="shared" si="4"/>
        <v>0</v>
      </c>
      <c r="F52" s="126">
        <f t="shared" si="5"/>
        <v>0</v>
      </c>
      <c r="G52" s="124">
        <f t="shared" si="6"/>
        <v>2.2110890111999999</v>
      </c>
      <c r="H52" s="125">
        <f t="shared" si="7"/>
        <v>78.084000000000003</v>
      </c>
      <c r="I52" s="125">
        <f t="shared" si="8"/>
        <v>0</v>
      </c>
      <c r="J52" s="125">
        <f t="shared" si="9"/>
        <v>0</v>
      </c>
      <c r="K52" s="124">
        <f t="shared" si="10"/>
        <v>0.41390740278069327</v>
      </c>
      <c r="L52" s="124">
        <f t="shared" si="11"/>
        <v>14.617026033333332</v>
      </c>
      <c r="M52" s="124">
        <f t="shared" si="12"/>
        <v>2.6249964139806932</v>
      </c>
      <c r="N52" s="124">
        <f t="shared" si="13"/>
        <v>92.701026033333335</v>
      </c>
      <c r="O52" s="124">
        <f t="shared" si="14"/>
        <v>57.698018624717335</v>
      </c>
      <c r="P52" s="124">
        <f t="shared" si="15"/>
        <v>2037.5896508333335</v>
      </c>
      <c r="Q52" s="124">
        <f t="shared" si="16"/>
        <v>0.63500000000000001</v>
      </c>
      <c r="U52" s="122"/>
      <c r="V52" s="122"/>
      <c r="Y52" s="137" t="s">
        <v>89</v>
      </c>
      <c r="AA52" s="122">
        <f t="shared" si="17"/>
        <v>6</v>
      </c>
      <c r="AB52" s="71">
        <f t="shared" si="18"/>
        <v>6</v>
      </c>
      <c r="AC52" s="127">
        <f t="shared" si="19"/>
        <v>-5</v>
      </c>
      <c r="AD52" s="127">
        <f t="shared" si="20"/>
        <v>-8</v>
      </c>
      <c r="AF52" s="135">
        <v>0.28699999999999998</v>
      </c>
      <c r="AG52" s="134">
        <v>19</v>
      </c>
      <c r="AH52" s="260">
        <v>8.5000000000000006E-2</v>
      </c>
      <c r="AI52" s="132">
        <v>4</v>
      </c>
    </row>
    <row r="53" spans="1:35" x14ac:dyDescent="0.2">
      <c r="A53" s="126">
        <f t="shared" si="1"/>
        <v>24</v>
      </c>
      <c r="B53" s="181">
        <f t="shared" si="0"/>
        <v>609.59999999999991</v>
      </c>
      <c r="C53" s="229">
        <f t="shared" si="2"/>
        <v>7.0508832E-3</v>
      </c>
      <c r="D53" s="126">
        <f t="shared" si="3"/>
        <v>0.249</v>
      </c>
      <c r="E53" s="229">
        <f t="shared" si="4"/>
        <v>0</v>
      </c>
      <c r="F53" s="126">
        <f t="shared" si="5"/>
        <v>0</v>
      </c>
      <c r="G53" s="124">
        <f t="shared" si="6"/>
        <v>2.2844861567999999</v>
      </c>
      <c r="H53" s="125">
        <f t="shared" si="7"/>
        <v>80.676000000000002</v>
      </c>
      <c r="I53" s="125">
        <f t="shared" si="8"/>
        <v>0</v>
      </c>
      <c r="J53" s="125">
        <f t="shared" si="9"/>
        <v>0</v>
      </c>
      <c r="K53" s="124">
        <f t="shared" si="10"/>
        <v>0.38454854454069332</v>
      </c>
      <c r="L53" s="124">
        <f t="shared" si="11"/>
        <v>13.580226033333332</v>
      </c>
      <c r="M53" s="124">
        <f t="shared" si="12"/>
        <v>2.6690347013406934</v>
      </c>
      <c r="N53" s="124">
        <f t="shared" si="13"/>
        <v>94.256226033333334</v>
      </c>
      <c r="O53" s="124">
        <f t="shared" si="14"/>
        <v>55.073022210736646</v>
      </c>
      <c r="P53" s="124">
        <f t="shared" si="15"/>
        <v>1944.8886248000001</v>
      </c>
      <c r="Q53" s="124">
        <f t="shared" si="16"/>
        <v>0.60959999999999992</v>
      </c>
      <c r="Y53" s="138">
        <f>AC29+26.5+AD29</f>
        <v>47.5</v>
      </c>
      <c r="AA53" s="122">
        <f t="shared" si="17"/>
        <v>7</v>
      </c>
      <c r="AB53" s="71">
        <f t="shared" si="18"/>
        <v>7</v>
      </c>
      <c r="AC53" s="127">
        <f t="shared" si="19"/>
        <v>-6</v>
      </c>
      <c r="AD53" s="127">
        <f t="shared" si="20"/>
        <v>-9</v>
      </c>
      <c r="AF53" s="135">
        <v>0.29199999999999998</v>
      </c>
      <c r="AG53" s="134">
        <v>20</v>
      </c>
      <c r="AH53" s="260">
        <v>8.3000000000000004E-2</v>
      </c>
      <c r="AI53" s="132">
        <v>5</v>
      </c>
    </row>
    <row r="54" spans="1:35" x14ac:dyDescent="0.2">
      <c r="A54" s="126">
        <f t="shared" si="1"/>
        <v>23</v>
      </c>
      <c r="B54" s="181">
        <f t="shared" si="0"/>
        <v>584.19999999999993</v>
      </c>
      <c r="C54" s="229">
        <f t="shared" si="2"/>
        <v>7.4473184000000007E-3</v>
      </c>
      <c r="D54" s="126">
        <f t="shared" si="3"/>
        <v>0.26300000000000001</v>
      </c>
      <c r="E54" s="229">
        <f t="shared" si="4"/>
        <v>0</v>
      </c>
      <c r="F54" s="126">
        <f t="shared" si="5"/>
        <v>0</v>
      </c>
      <c r="G54" s="124">
        <f t="shared" si="6"/>
        <v>2.4129311616</v>
      </c>
      <c r="H54" s="125">
        <f t="shared" si="7"/>
        <v>85.212000000000003</v>
      </c>
      <c r="I54" s="125">
        <f t="shared" si="8"/>
        <v>0</v>
      </c>
      <c r="J54" s="125">
        <f t="shared" si="9"/>
        <v>0</v>
      </c>
      <c r="K54" s="124">
        <f t="shared" si="10"/>
        <v>0.33317054262069334</v>
      </c>
      <c r="L54" s="124">
        <f t="shared" si="11"/>
        <v>11.765826033333333</v>
      </c>
      <c r="M54" s="124">
        <f t="shared" si="12"/>
        <v>2.7461017042206937</v>
      </c>
      <c r="N54" s="124">
        <f t="shared" si="13"/>
        <v>96.977826033333344</v>
      </c>
      <c r="O54" s="124">
        <f t="shared" si="14"/>
        <v>52.403987509395947</v>
      </c>
      <c r="P54" s="124">
        <f t="shared" si="15"/>
        <v>1850.6323987666667</v>
      </c>
      <c r="Q54" s="124">
        <f t="shared" si="16"/>
        <v>0.58419999999999994</v>
      </c>
      <c r="X54" s="137" t="s">
        <v>16</v>
      </c>
      <c r="AA54" s="122">
        <f t="shared" si="17"/>
        <v>8</v>
      </c>
      <c r="AB54" s="71">
        <f t="shared" si="18"/>
        <v>8</v>
      </c>
      <c r="AC54" s="127">
        <f t="shared" si="19"/>
        <v>-7</v>
      </c>
      <c r="AD54" s="127">
        <f t="shared" si="20"/>
        <v>-10</v>
      </c>
      <c r="AF54" s="135">
        <v>0.29399999999999998</v>
      </c>
      <c r="AG54" s="134">
        <v>21</v>
      </c>
      <c r="AH54" s="260">
        <v>7.9000000000000001E-2</v>
      </c>
      <c r="AI54" s="132">
        <v>6</v>
      </c>
    </row>
    <row r="55" spans="1:35" x14ac:dyDescent="0.2">
      <c r="A55" s="126">
        <f t="shared" si="1"/>
        <v>22</v>
      </c>
      <c r="B55" s="181">
        <f t="shared" si="0"/>
        <v>558.79999999999995</v>
      </c>
      <c r="C55" s="229">
        <f t="shared" si="2"/>
        <v>7.5605856000000001E-3</v>
      </c>
      <c r="D55" s="126">
        <f t="shared" si="3"/>
        <v>0.26700000000000002</v>
      </c>
      <c r="E55" s="229">
        <f t="shared" si="4"/>
        <v>0</v>
      </c>
      <c r="F55" s="126">
        <f t="shared" si="5"/>
        <v>0</v>
      </c>
      <c r="G55" s="124">
        <f t="shared" si="6"/>
        <v>2.4496297344000002</v>
      </c>
      <c r="H55" s="125">
        <f t="shared" si="7"/>
        <v>86.50800000000001</v>
      </c>
      <c r="I55" s="125">
        <f t="shared" si="8"/>
        <v>0</v>
      </c>
      <c r="J55" s="125">
        <f t="shared" si="9"/>
        <v>0</v>
      </c>
      <c r="K55" s="124">
        <f t="shared" si="10"/>
        <v>0.3184911135006932</v>
      </c>
      <c r="L55" s="124">
        <f t="shared" si="11"/>
        <v>11.24742603333333</v>
      </c>
      <c r="M55" s="124">
        <f t="shared" si="12"/>
        <v>2.7681208479006933</v>
      </c>
      <c r="N55" s="124">
        <f t="shared" si="13"/>
        <v>97.755426033333336</v>
      </c>
      <c r="O55" s="124">
        <f t="shared" si="14"/>
        <v>49.657885805175255</v>
      </c>
      <c r="P55" s="124">
        <f t="shared" si="15"/>
        <v>1753.6545727333335</v>
      </c>
      <c r="Q55" s="124">
        <f t="shared" si="16"/>
        <v>0.55879999999999996</v>
      </c>
      <c r="U55" s="122"/>
      <c r="X55" s="137">
        <f>I19/100</f>
        <v>0.4</v>
      </c>
      <c r="Y55" s="71" t="s">
        <v>90</v>
      </c>
      <c r="AA55" s="122">
        <f t="shared" si="17"/>
        <v>9</v>
      </c>
      <c r="AB55" s="71">
        <f t="shared" si="18"/>
        <v>9</v>
      </c>
      <c r="AC55" s="127">
        <f t="shared" si="19"/>
        <v>-8</v>
      </c>
      <c r="AD55" s="127">
        <f t="shared" si="20"/>
        <v>-11</v>
      </c>
      <c r="AF55" s="136">
        <v>0.30499999999999999</v>
      </c>
      <c r="AG55" s="134">
        <v>22</v>
      </c>
      <c r="AH55" s="260">
        <v>7.3999999999999996E-2</v>
      </c>
      <c r="AI55" s="132">
        <v>7</v>
      </c>
    </row>
    <row r="56" spans="1:35" x14ac:dyDescent="0.2">
      <c r="A56" s="126">
        <f t="shared" si="1"/>
        <v>21</v>
      </c>
      <c r="B56" s="181">
        <f t="shared" si="0"/>
        <v>533.4</v>
      </c>
      <c r="C56" s="229">
        <f t="shared" si="2"/>
        <v>7.6738528000000004E-3</v>
      </c>
      <c r="D56" s="126">
        <f t="shared" si="3"/>
        <v>0.27100000000000002</v>
      </c>
      <c r="E56" s="229">
        <f t="shared" si="4"/>
        <v>3.1148479999999999E-3</v>
      </c>
      <c r="F56" s="126">
        <f t="shared" si="5"/>
        <v>0.11</v>
      </c>
      <c r="G56" s="124">
        <f t="shared" si="6"/>
        <v>2.4863283072</v>
      </c>
      <c r="H56" s="125">
        <f t="shared" si="7"/>
        <v>87.804000000000002</v>
      </c>
      <c r="I56" s="125">
        <f t="shared" si="8"/>
        <v>0</v>
      </c>
      <c r="J56" s="125">
        <f t="shared" si="9"/>
        <v>0</v>
      </c>
      <c r="K56" s="124">
        <f t="shared" si="10"/>
        <v>0.30381168438069334</v>
      </c>
      <c r="L56" s="124">
        <f t="shared" si="11"/>
        <v>10.729026033333334</v>
      </c>
      <c r="M56" s="124">
        <f t="shared" si="12"/>
        <v>2.790139991580693</v>
      </c>
      <c r="N56" s="124">
        <f t="shared" si="13"/>
        <v>98.533026033333329</v>
      </c>
      <c r="O56" s="124">
        <f t="shared" si="14"/>
        <v>46.889764957274565</v>
      </c>
      <c r="P56" s="124">
        <f t="shared" si="15"/>
        <v>1655.8991467000001</v>
      </c>
      <c r="Q56" s="124">
        <f t="shared" si="16"/>
        <v>0.53339999999999999</v>
      </c>
      <c r="U56" s="122"/>
      <c r="Y56" s="71">
        <v>4.3333300000000001</v>
      </c>
      <c r="AA56" s="122">
        <f t="shared" si="17"/>
        <v>10</v>
      </c>
      <c r="AB56" s="71">
        <f t="shared" si="18"/>
        <v>10</v>
      </c>
      <c r="AC56" s="127">
        <f t="shared" si="19"/>
        <v>-9</v>
      </c>
      <c r="AD56" s="127">
        <f t="shared" si="20"/>
        <v>-12</v>
      </c>
      <c r="AF56" s="135">
        <v>0.30599999999999999</v>
      </c>
      <c r="AG56" s="134">
        <v>23</v>
      </c>
      <c r="AH56" s="260">
        <v>7.0999999999999994E-2</v>
      </c>
      <c r="AI56" s="132">
        <v>8</v>
      </c>
    </row>
    <row r="57" spans="1:35" x14ac:dyDescent="0.2">
      <c r="A57" s="126">
        <f t="shared" si="1"/>
        <v>20</v>
      </c>
      <c r="B57" s="181">
        <f t="shared" si="0"/>
        <v>508</v>
      </c>
      <c r="C57" s="229">
        <f t="shared" si="2"/>
        <v>7.7871200000000007E-3</v>
      </c>
      <c r="D57" s="126">
        <f t="shared" si="3"/>
        <v>0.27500000000000002</v>
      </c>
      <c r="E57" s="229">
        <f t="shared" si="4"/>
        <v>2.5485119999999997E-3</v>
      </c>
      <c r="F57" s="126">
        <f t="shared" si="5"/>
        <v>0.09</v>
      </c>
      <c r="G57" s="124">
        <f t="shared" si="6"/>
        <v>2.5230268800000002</v>
      </c>
      <c r="H57" s="125">
        <f t="shared" si="7"/>
        <v>89.100000000000009</v>
      </c>
      <c r="I57" s="125">
        <f t="shared" si="8"/>
        <v>0</v>
      </c>
      <c r="J57" s="125">
        <f t="shared" si="9"/>
        <v>0</v>
      </c>
      <c r="K57" s="124">
        <f t="shared" si="10"/>
        <v>0.28913225526069325</v>
      </c>
      <c r="L57" s="124">
        <f t="shared" si="11"/>
        <v>10.21062603333333</v>
      </c>
      <c r="M57" s="124">
        <f t="shared" si="12"/>
        <v>2.8121591352606932</v>
      </c>
      <c r="N57" s="124">
        <f t="shared" si="13"/>
        <v>99.310626033333335</v>
      </c>
      <c r="O57" s="124">
        <f t="shared" si="14"/>
        <v>44.09962496569387</v>
      </c>
      <c r="P57" s="124">
        <f t="shared" si="15"/>
        <v>1557.3661206666668</v>
      </c>
      <c r="Q57" s="124">
        <f t="shared" si="16"/>
        <v>0.50800000000000001</v>
      </c>
      <c r="U57" s="122"/>
      <c r="AA57" s="122">
        <f t="shared" si="17"/>
        <v>11</v>
      </c>
      <c r="AB57" s="71">
        <f t="shared" si="18"/>
        <v>11</v>
      </c>
      <c r="AC57" s="127">
        <f t="shared" si="19"/>
        <v>-10</v>
      </c>
      <c r="AD57" s="127">
        <f t="shared" si="20"/>
        <v>-13</v>
      </c>
      <c r="AF57" s="135">
        <v>0.308</v>
      </c>
      <c r="AG57" s="134">
        <v>24</v>
      </c>
      <c r="AH57" s="260">
        <v>6.2E-2</v>
      </c>
      <c r="AI57" s="132">
        <v>9</v>
      </c>
    </row>
    <row r="58" spans="1:35" x14ac:dyDescent="0.2">
      <c r="A58" s="126">
        <f t="shared" si="1"/>
        <v>19</v>
      </c>
      <c r="B58" s="181">
        <f t="shared" si="0"/>
        <v>482.59999999999997</v>
      </c>
      <c r="C58" s="229">
        <f t="shared" si="2"/>
        <v>7.900387200000001E-3</v>
      </c>
      <c r="D58" s="126">
        <f t="shared" si="3"/>
        <v>0.27900000000000003</v>
      </c>
      <c r="E58" s="229">
        <f t="shared" si="4"/>
        <v>2.4352447999999999E-3</v>
      </c>
      <c r="F58" s="126">
        <f t="shared" si="5"/>
        <v>8.5999999999999993E-2</v>
      </c>
      <c r="G58" s="124">
        <f t="shared" si="6"/>
        <v>2.5597254528000004</v>
      </c>
      <c r="H58" s="125">
        <f t="shared" si="7"/>
        <v>90.396000000000015</v>
      </c>
      <c r="I58" s="125">
        <f t="shared" si="8"/>
        <v>0</v>
      </c>
      <c r="J58" s="125">
        <f t="shared" si="9"/>
        <v>0</v>
      </c>
      <c r="K58" s="124">
        <f t="shared" si="10"/>
        <v>0.27445282614069316</v>
      </c>
      <c r="L58" s="124">
        <f t="shared" si="11"/>
        <v>9.692226033333327</v>
      </c>
      <c r="M58" s="124">
        <f t="shared" si="12"/>
        <v>2.8341782789406937</v>
      </c>
      <c r="N58" s="124">
        <f t="shared" si="13"/>
        <v>100.08822603333334</v>
      </c>
      <c r="O58" s="124">
        <f t="shared" si="14"/>
        <v>41.287465830433177</v>
      </c>
      <c r="P58" s="124">
        <f t="shared" si="15"/>
        <v>1458.0554946333334</v>
      </c>
      <c r="Q58" s="124">
        <f t="shared" si="16"/>
        <v>0.48259999999999997</v>
      </c>
      <c r="U58" s="122"/>
      <c r="AA58" s="122">
        <f t="shared" si="17"/>
        <v>12</v>
      </c>
      <c r="AB58" s="71">
        <f t="shared" si="18"/>
        <v>12</v>
      </c>
      <c r="AC58" s="127">
        <f t="shared" si="19"/>
        <v>-11</v>
      </c>
      <c r="AD58" s="127">
        <f t="shared" si="20"/>
        <v>-14</v>
      </c>
      <c r="AF58" s="135">
        <v>0.31</v>
      </c>
      <c r="AG58" s="134">
        <v>25</v>
      </c>
      <c r="AH58" s="260">
        <v>4.5999999999999999E-2</v>
      </c>
      <c r="AI58" s="132">
        <v>10</v>
      </c>
    </row>
    <row r="59" spans="1:35" x14ac:dyDescent="0.2">
      <c r="A59" s="126">
        <f t="shared" si="1"/>
        <v>18</v>
      </c>
      <c r="B59" s="181">
        <f t="shared" si="0"/>
        <v>457.2</v>
      </c>
      <c r="C59" s="229">
        <f t="shared" si="2"/>
        <v>8.1269215999999998E-3</v>
      </c>
      <c r="D59" s="126">
        <f t="shared" si="3"/>
        <v>0.28699999999999998</v>
      </c>
      <c r="E59" s="229">
        <f t="shared" si="4"/>
        <v>2.406928E-3</v>
      </c>
      <c r="F59" s="126">
        <f t="shared" si="5"/>
        <v>8.5000000000000006E-2</v>
      </c>
      <c r="G59" s="124">
        <f t="shared" si="6"/>
        <v>2.6331225984</v>
      </c>
      <c r="H59" s="125">
        <f t="shared" si="7"/>
        <v>92.988</v>
      </c>
      <c r="I59" s="125">
        <f t="shared" si="8"/>
        <v>0</v>
      </c>
      <c r="J59" s="125">
        <f t="shared" si="9"/>
        <v>0</v>
      </c>
      <c r="K59" s="124">
        <f t="shared" si="10"/>
        <v>0.24509396790069332</v>
      </c>
      <c r="L59" s="124">
        <f t="shared" si="11"/>
        <v>8.6554260333333328</v>
      </c>
      <c r="M59" s="124">
        <f t="shared" si="12"/>
        <v>2.8782165663006931</v>
      </c>
      <c r="N59" s="124">
        <f t="shared" si="13"/>
        <v>101.64342603333333</v>
      </c>
      <c r="O59" s="124">
        <f t="shared" si="14"/>
        <v>38.45328755149248</v>
      </c>
      <c r="P59" s="124">
        <f t="shared" si="15"/>
        <v>1357.9672686000001</v>
      </c>
      <c r="Q59" s="124">
        <f t="shared" si="16"/>
        <v>0.4572</v>
      </c>
      <c r="U59" s="122"/>
      <c r="AA59" s="122">
        <f t="shared" si="17"/>
        <v>13</v>
      </c>
      <c r="AB59" s="71">
        <f t="shared" si="18"/>
        <v>13</v>
      </c>
      <c r="AC59" s="127">
        <f t="shared" si="19"/>
        <v>-12</v>
      </c>
      <c r="AD59" s="127">
        <f t="shared" si="20"/>
        <v>-15</v>
      </c>
      <c r="AF59" s="135">
        <v>0.312</v>
      </c>
      <c r="AG59" s="134">
        <v>26</v>
      </c>
      <c r="AH59" s="260">
        <v>0.02</v>
      </c>
      <c r="AI59" s="132">
        <v>11</v>
      </c>
    </row>
    <row r="60" spans="1:35" ht="13.5" thickBot="1" x14ac:dyDescent="0.25">
      <c r="A60" s="126">
        <f t="shared" si="1"/>
        <v>17</v>
      </c>
      <c r="B60" s="181">
        <f t="shared" si="0"/>
        <v>431.79999999999995</v>
      </c>
      <c r="C60" s="229">
        <f t="shared" si="2"/>
        <v>8.2685056E-3</v>
      </c>
      <c r="D60" s="126">
        <f t="shared" si="3"/>
        <v>0.29199999999999998</v>
      </c>
      <c r="E60" s="229">
        <f t="shared" si="4"/>
        <v>2.3502944000000003E-3</v>
      </c>
      <c r="F60" s="126">
        <f t="shared" si="5"/>
        <v>8.3000000000000004E-2</v>
      </c>
      <c r="G60" s="124">
        <f t="shared" si="6"/>
        <v>2.6789958143999999</v>
      </c>
      <c r="H60" s="125">
        <f t="shared" si="7"/>
        <v>94.60799999999999</v>
      </c>
      <c r="I60" s="125">
        <f t="shared" si="8"/>
        <v>0</v>
      </c>
      <c r="J60" s="125">
        <f t="shared" si="9"/>
        <v>0</v>
      </c>
      <c r="K60" s="124">
        <f t="shared" si="10"/>
        <v>0.22674468150069343</v>
      </c>
      <c r="L60" s="124">
        <f t="shared" si="11"/>
        <v>8.0074260333333367</v>
      </c>
      <c r="M60" s="124">
        <f t="shared" si="12"/>
        <v>2.9057404959006932</v>
      </c>
      <c r="N60" s="124">
        <f t="shared" si="13"/>
        <v>102.61542603333332</v>
      </c>
      <c r="O60" s="124">
        <f t="shared" si="14"/>
        <v>35.575070985191793</v>
      </c>
      <c r="P60" s="124">
        <f t="shared" si="15"/>
        <v>1256.3238425666668</v>
      </c>
      <c r="Q60" s="124">
        <f t="shared" si="16"/>
        <v>0.43179999999999996</v>
      </c>
      <c r="AA60" s="122">
        <f t="shared" si="17"/>
        <v>14</v>
      </c>
      <c r="AB60" s="71">
        <f t="shared" si="18"/>
        <v>14</v>
      </c>
      <c r="AC60" s="127">
        <f t="shared" si="19"/>
        <v>-13</v>
      </c>
      <c r="AD60" s="127">
        <f t="shared" si="20"/>
        <v>-16</v>
      </c>
      <c r="AF60" s="131">
        <v>0.32600000000000001</v>
      </c>
      <c r="AG60" s="130">
        <v>26.5</v>
      </c>
      <c r="AH60" s="259">
        <v>1.2999999999999999E-2</v>
      </c>
      <c r="AI60" s="128">
        <v>12</v>
      </c>
    </row>
    <row r="61" spans="1:35" x14ac:dyDescent="0.2">
      <c r="A61" s="126">
        <f t="shared" si="1"/>
        <v>16</v>
      </c>
      <c r="B61" s="181">
        <f t="shared" ref="B61:B92" si="21">A61*25.4</f>
        <v>406.4</v>
      </c>
      <c r="C61" s="229">
        <f t="shared" si="2"/>
        <v>8.3251391999999997E-3</v>
      </c>
      <c r="D61" s="126">
        <f t="shared" si="3"/>
        <v>0.29399999999999998</v>
      </c>
      <c r="E61" s="229">
        <f t="shared" si="4"/>
        <v>2.2370272E-3</v>
      </c>
      <c r="F61" s="126">
        <f t="shared" si="5"/>
        <v>7.9000000000000001E-2</v>
      </c>
      <c r="G61" s="124">
        <f t="shared" si="6"/>
        <v>2.6973451007999998</v>
      </c>
      <c r="H61" s="125">
        <f t="shared" si="7"/>
        <v>95.256</v>
      </c>
      <c r="I61" s="125">
        <f t="shared" si="8"/>
        <v>0</v>
      </c>
      <c r="J61" s="125">
        <f t="shared" si="9"/>
        <v>0</v>
      </c>
      <c r="K61" s="124">
        <f t="shared" si="10"/>
        <v>0.21940496694069334</v>
      </c>
      <c r="L61" s="124">
        <f t="shared" si="11"/>
        <v>7.7482260333333333</v>
      </c>
      <c r="M61" s="124">
        <f t="shared" si="12"/>
        <v>2.9167500677406935</v>
      </c>
      <c r="N61" s="124">
        <f t="shared" si="13"/>
        <v>103.00422603333334</v>
      </c>
      <c r="O61" s="124">
        <f t="shared" si="14"/>
        <v>32.669330489291099</v>
      </c>
      <c r="P61" s="124">
        <f t="shared" si="15"/>
        <v>1153.7084165333335</v>
      </c>
      <c r="Q61" s="124">
        <f t="shared" si="16"/>
        <v>0.40639999999999998</v>
      </c>
      <c r="AA61" s="122">
        <f t="shared" si="17"/>
        <v>15</v>
      </c>
      <c r="AB61" s="71">
        <f t="shared" si="18"/>
        <v>15</v>
      </c>
      <c r="AC61" s="127">
        <f t="shared" si="19"/>
        <v>-14</v>
      </c>
      <c r="AD61" s="127">
        <f t="shared" si="20"/>
        <v>-17</v>
      </c>
    </row>
    <row r="62" spans="1:35" x14ac:dyDescent="0.2">
      <c r="A62" s="126">
        <f t="shared" si="1"/>
        <v>15</v>
      </c>
      <c r="B62" s="181">
        <f t="shared" si="21"/>
        <v>381</v>
      </c>
      <c r="C62" s="229">
        <f t="shared" si="2"/>
        <v>8.636623999999999E-3</v>
      </c>
      <c r="D62" s="126">
        <f t="shared" si="3"/>
        <v>0.30499999999999999</v>
      </c>
      <c r="E62" s="229">
        <f t="shared" si="4"/>
        <v>2.0954431999999999E-3</v>
      </c>
      <c r="F62" s="126">
        <f t="shared" si="5"/>
        <v>7.3999999999999996E-2</v>
      </c>
      <c r="G62" s="124">
        <f t="shared" si="6"/>
        <v>2.7982661759999998</v>
      </c>
      <c r="H62" s="125">
        <f t="shared" si="7"/>
        <v>98.82</v>
      </c>
      <c r="I62" s="125">
        <f t="shared" si="8"/>
        <v>0</v>
      </c>
      <c r="J62" s="125">
        <f t="shared" si="9"/>
        <v>0</v>
      </c>
      <c r="K62" s="124">
        <f t="shared" si="10"/>
        <v>0.1790365368606934</v>
      </c>
      <c r="L62" s="124">
        <f t="shared" si="11"/>
        <v>6.3226260333333357</v>
      </c>
      <c r="M62" s="124">
        <f t="shared" si="12"/>
        <v>2.977302712860693</v>
      </c>
      <c r="N62" s="124">
        <f t="shared" si="13"/>
        <v>105.14262603333333</v>
      </c>
      <c r="O62" s="124">
        <f t="shared" si="14"/>
        <v>29.752580421550402</v>
      </c>
      <c r="P62" s="124">
        <f t="shared" si="15"/>
        <v>1050.7041905000001</v>
      </c>
      <c r="Q62" s="124">
        <f t="shared" si="16"/>
        <v>0.38100000000000001</v>
      </c>
      <c r="AA62" s="122">
        <f t="shared" si="17"/>
        <v>16</v>
      </c>
      <c r="AB62" s="71">
        <f t="shared" si="18"/>
        <v>16</v>
      </c>
      <c r="AC62" s="127">
        <f t="shared" si="19"/>
        <v>-15</v>
      </c>
      <c r="AD62" s="127">
        <f t="shared" si="20"/>
        <v>-18</v>
      </c>
    </row>
    <row r="63" spans="1:35" x14ac:dyDescent="0.2">
      <c r="A63" s="126">
        <f t="shared" si="1"/>
        <v>14</v>
      </c>
      <c r="B63" s="181">
        <f t="shared" si="21"/>
        <v>355.59999999999997</v>
      </c>
      <c r="C63" s="229">
        <f t="shared" si="2"/>
        <v>8.6649407999999997E-3</v>
      </c>
      <c r="D63" s="126">
        <f t="shared" si="3"/>
        <v>0.30599999999999999</v>
      </c>
      <c r="E63" s="229">
        <f t="shared" si="4"/>
        <v>2.0104927999999998E-3</v>
      </c>
      <c r="F63" s="126">
        <f t="shared" si="5"/>
        <v>7.0999999999999994E-2</v>
      </c>
      <c r="G63" s="124">
        <f t="shared" si="6"/>
        <v>2.8074408191999995</v>
      </c>
      <c r="H63" s="125">
        <f t="shared" si="7"/>
        <v>99.143999999999991</v>
      </c>
      <c r="I63" s="125">
        <f t="shared" si="8"/>
        <v>0</v>
      </c>
      <c r="J63" s="125">
        <f t="shared" si="9"/>
        <v>0</v>
      </c>
      <c r="K63" s="124">
        <f t="shared" si="10"/>
        <v>0.17536667958069344</v>
      </c>
      <c r="L63" s="124">
        <f t="shared" si="11"/>
        <v>6.1930260333333367</v>
      </c>
      <c r="M63" s="124">
        <f t="shared" si="12"/>
        <v>2.9828074987806934</v>
      </c>
      <c r="N63" s="124">
        <f t="shared" si="13"/>
        <v>105.33702603333333</v>
      </c>
      <c r="O63" s="124">
        <f t="shared" si="14"/>
        <v>26.77527770868971</v>
      </c>
      <c r="P63" s="124">
        <f t="shared" si="15"/>
        <v>945.56156446666682</v>
      </c>
      <c r="Q63" s="124">
        <f t="shared" si="16"/>
        <v>0.35559999999999997</v>
      </c>
      <c r="AA63" s="122">
        <f t="shared" si="17"/>
        <v>17</v>
      </c>
      <c r="AB63" s="71">
        <f t="shared" si="18"/>
        <v>17</v>
      </c>
      <c r="AC63" s="127">
        <f t="shared" si="19"/>
        <v>-16</v>
      </c>
      <c r="AD63" s="127">
        <f t="shared" si="20"/>
        <v>-19</v>
      </c>
    </row>
    <row r="64" spans="1:35" x14ac:dyDescent="0.2">
      <c r="A64" s="126">
        <f t="shared" si="1"/>
        <v>13</v>
      </c>
      <c r="B64" s="181">
        <f t="shared" si="21"/>
        <v>330.2</v>
      </c>
      <c r="C64" s="229">
        <f t="shared" si="2"/>
        <v>8.7215743999999994E-3</v>
      </c>
      <c r="D64" s="126">
        <f t="shared" si="3"/>
        <v>0.308</v>
      </c>
      <c r="E64" s="229">
        <f t="shared" si="4"/>
        <v>1.7556416E-3</v>
      </c>
      <c r="F64" s="126">
        <f t="shared" si="5"/>
        <v>6.2E-2</v>
      </c>
      <c r="G64" s="124">
        <f t="shared" si="6"/>
        <v>2.8257901055999999</v>
      </c>
      <c r="H64" s="125">
        <f t="shared" si="7"/>
        <v>99.792000000000002</v>
      </c>
      <c r="I64" s="125">
        <f t="shared" si="8"/>
        <v>0</v>
      </c>
      <c r="J64" s="125">
        <f t="shared" si="9"/>
        <v>0</v>
      </c>
      <c r="K64" s="124">
        <f t="shared" si="10"/>
        <v>0.16802696502069331</v>
      </c>
      <c r="L64" s="124">
        <f t="shared" si="11"/>
        <v>5.9338260333333324</v>
      </c>
      <c r="M64" s="124">
        <f t="shared" si="12"/>
        <v>2.9938170706206932</v>
      </c>
      <c r="N64" s="124">
        <f t="shared" si="13"/>
        <v>105.72582603333333</v>
      </c>
      <c r="O64" s="124">
        <f t="shared" si="14"/>
        <v>23.792470209909016</v>
      </c>
      <c r="P64" s="124">
        <f t="shared" si="15"/>
        <v>840.22453843333346</v>
      </c>
      <c r="Q64" s="124">
        <f t="shared" si="16"/>
        <v>0.33019999999999999</v>
      </c>
      <c r="AA64" s="122">
        <f t="shared" si="17"/>
        <v>18</v>
      </c>
      <c r="AB64" s="71">
        <f t="shared" si="18"/>
        <v>18</v>
      </c>
      <c r="AC64" s="127">
        <f t="shared" si="19"/>
        <v>-17</v>
      </c>
      <c r="AD64" s="127">
        <f t="shared" si="20"/>
        <v>-20</v>
      </c>
    </row>
    <row r="65" spans="1:30" x14ac:dyDescent="0.2">
      <c r="A65" s="126">
        <f t="shared" si="1"/>
        <v>12</v>
      </c>
      <c r="B65" s="181">
        <f t="shared" si="21"/>
        <v>304.79999999999995</v>
      </c>
      <c r="C65" s="229">
        <f t="shared" si="2"/>
        <v>8.7782079999999992E-3</v>
      </c>
      <c r="D65" s="126">
        <f t="shared" si="3"/>
        <v>0.31</v>
      </c>
      <c r="E65" s="229">
        <f t="shared" si="4"/>
        <v>1.3025727999999999E-3</v>
      </c>
      <c r="F65" s="126">
        <f t="shared" si="5"/>
        <v>4.5999999999999999E-2</v>
      </c>
      <c r="G65" s="124">
        <f t="shared" si="6"/>
        <v>2.8441393919999998</v>
      </c>
      <c r="H65" s="125">
        <f t="shared" si="7"/>
        <v>100.44</v>
      </c>
      <c r="I65" s="125">
        <f t="shared" si="8"/>
        <v>0</v>
      </c>
      <c r="J65" s="125">
        <f t="shared" si="9"/>
        <v>0</v>
      </c>
      <c r="K65" s="124">
        <f t="shared" si="10"/>
        <v>0.16068725046069335</v>
      </c>
      <c r="L65" s="124">
        <f t="shared" si="11"/>
        <v>5.6746260333333343</v>
      </c>
      <c r="M65" s="124">
        <f t="shared" si="12"/>
        <v>3.0048266424606935</v>
      </c>
      <c r="N65" s="124">
        <f t="shared" si="13"/>
        <v>106.11462603333334</v>
      </c>
      <c r="O65" s="124">
        <f t="shared" si="14"/>
        <v>20.798653139288323</v>
      </c>
      <c r="P65" s="124">
        <f t="shared" si="15"/>
        <v>734.49871240000016</v>
      </c>
      <c r="Q65" s="124">
        <f t="shared" si="16"/>
        <v>0.30479999999999996</v>
      </c>
      <c r="AA65" s="122">
        <f t="shared" si="17"/>
        <v>19</v>
      </c>
      <c r="AB65" s="71">
        <f t="shared" si="18"/>
        <v>19</v>
      </c>
      <c r="AC65" s="127">
        <f t="shared" si="19"/>
        <v>-18</v>
      </c>
      <c r="AD65" s="127">
        <f t="shared" si="20"/>
        <v>-21</v>
      </c>
    </row>
    <row r="66" spans="1:30" x14ac:dyDescent="0.2">
      <c r="A66" s="126">
        <f t="shared" si="1"/>
        <v>11</v>
      </c>
      <c r="B66" s="181">
        <f t="shared" si="21"/>
        <v>279.39999999999998</v>
      </c>
      <c r="C66" s="229">
        <f t="shared" si="2"/>
        <v>8.8348416000000006E-3</v>
      </c>
      <c r="D66" s="126">
        <f t="shared" si="3"/>
        <v>0.312</v>
      </c>
      <c r="E66" s="229">
        <f t="shared" si="4"/>
        <v>5.6633599999999997E-4</v>
      </c>
      <c r="F66" s="126">
        <f t="shared" si="5"/>
        <v>0.02</v>
      </c>
      <c r="G66" s="124">
        <f t="shared" si="6"/>
        <v>2.8624886783999997</v>
      </c>
      <c r="H66" s="125">
        <f t="shared" si="7"/>
        <v>101.08799999999999</v>
      </c>
      <c r="I66" s="125">
        <f t="shared" si="8"/>
        <v>0</v>
      </c>
      <c r="J66" s="125">
        <f t="shared" si="9"/>
        <v>0</v>
      </c>
      <c r="K66" s="124">
        <f t="shared" si="10"/>
        <v>0.15334753590069342</v>
      </c>
      <c r="L66" s="124">
        <f t="shared" si="11"/>
        <v>5.4154260333333362</v>
      </c>
      <c r="M66" s="124">
        <f t="shared" si="12"/>
        <v>3.0158362143006929</v>
      </c>
      <c r="N66" s="124">
        <f t="shared" si="13"/>
        <v>106.50342603333333</v>
      </c>
      <c r="O66" s="124">
        <f t="shared" si="14"/>
        <v>17.793826496827631</v>
      </c>
      <c r="P66" s="124">
        <f t="shared" si="15"/>
        <v>628.38408636666679</v>
      </c>
      <c r="Q66" s="124">
        <f t="shared" si="16"/>
        <v>0.27939999999999998</v>
      </c>
      <c r="AA66" s="122">
        <f t="shared" si="17"/>
        <v>20</v>
      </c>
      <c r="AB66" s="71">
        <f t="shared" si="18"/>
        <v>20</v>
      </c>
      <c r="AC66" s="127">
        <f t="shared" si="19"/>
        <v>-19</v>
      </c>
      <c r="AD66" s="127">
        <f t="shared" si="20"/>
        <v>-22</v>
      </c>
    </row>
    <row r="67" spans="1:30" x14ac:dyDescent="0.2">
      <c r="A67" s="126">
        <f t="shared" si="1"/>
        <v>10</v>
      </c>
      <c r="B67" s="181">
        <f t="shared" si="21"/>
        <v>254</v>
      </c>
      <c r="C67" s="229">
        <f t="shared" si="2"/>
        <v>9.2312768000000003E-3</v>
      </c>
      <c r="D67" s="126">
        <f t="shared" si="3"/>
        <v>0.32600000000000001</v>
      </c>
      <c r="E67" s="229">
        <f t="shared" si="4"/>
        <v>3.6811839999999999E-4</v>
      </c>
      <c r="F67" s="126">
        <f t="shared" si="5"/>
        <v>1.2999999999999999E-2</v>
      </c>
      <c r="G67" s="124">
        <f t="shared" si="6"/>
        <v>2.9909336832000002</v>
      </c>
      <c r="H67" s="125">
        <f t="shared" si="7"/>
        <v>105.62400000000001</v>
      </c>
      <c r="I67" s="125">
        <f t="shared" si="8"/>
        <v>0</v>
      </c>
      <c r="J67" s="125">
        <f t="shared" si="9"/>
        <v>0</v>
      </c>
      <c r="K67" s="124">
        <f t="shared" si="10"/>
        <v>0.10196953398069322</v>
      </c>
      <c r="L67" s="124">
        <f t="shared" si="11"/>
        <v>3.6010260333333295</v>
      </c>
      <c r="M67" s="124">
        <f t="shared" si="12"/>
        <v>3.0929032171806932</v>
      </c>
      <c r="N67" s="124">
        <f t="shared" si="13"/>
        <v>109.22502603333334</v>
      </c>
      <c r="O67" s="124">
        <f t="shared" si="14"/>
        <v>14.777990282526938</v>
      </c>
      <c r="P67" s="124">
        <f t="shared" si="15"/>
        <v>521.88066033333348</v>
      </c>
      <c r="Q67" s="124">
        <f t="shared" si="16"/>
        <v>0.254</v>
      </c>
      <c r="AA67" s="122">
        <f t="shared" si="17"/>
        <v>21</v>
      </c>
      <c r="AB67" s="71">
        <f t="shared" si="18"/>
        <v>21</v>
      </c>
      <c r="AC67" s="127">
        <f t="shared" si="19"/>
        <v>-20</v>
      </c>
      <c r="AD67" s="127">
        <f t="shared" si="20"/>
        <v>-23</v>
      </c>
    </row>
    <row r="68" spans="1:30" x14ac:dyDescent="0.2">
      <c r="A68" s="126">
        <f t="shared" si="1"/>
        <v>9</v>
      </c>
      <c r="B68" s="181">
        <f t="shared" si="21"/>
        <v>228.6</v>
      </c>
      <c r="C68" s="229">
        <f t="shared" si="2"/>
        <v>0</v>
      </c>
      <c r="D68" s="126">
        <f t="shared" si="3"/>
        <v>0</v>
      </c>
      <c r="E68" s="229">
        <f t="shared" si="4"/>
        <v>0</v>
      </c>
      <c r="F68" s="126">
        <f t="shared" si="5"/>
        <v>0</v>
      </c>
      <c r="G68" s="124">
        <f t="shared" si="6"/>
        <v>0</v>
      </c>
      <c r="H68" s="125">
        <f t="shared" si="7"/>
        <v>0</v>
      </c>
      <c r="I68" s="125">
        <f t="shared" si="8"/>
        <v>0</v>
      </c>
      <c r="J68" s="125">
        <f t="shared" si="9"/>
        <v>0</v>
      </c>
      <c r="K68" s="124">
        <f t="shared" si="10"/>
        <v>1.2983430072606934</v>
      </c>
      <c r="L68" s="124">
        <f t="shared" si="11"/>
        <v>45.850626033333334</v>
      </c>
      <c r="M68" s="124">
        <f t="shared" si="12"/>
        <v>1.2983430072606934</v>
      </c>
      <c r="N68" s="124">
        <f t="shared" si="13"/>
        <v>45.850626033333334</v>
      </c>
      <c r="O68" s="124">
        <f t="shared" si="14"/>
        <v>11.685087065346242</v>
      </c>
      <c r="P68" s="124">
        <f t="shared" si="15"/>
        <v>412.65563430000009</v>
      </c>
      <c r="Q68" s="124">
        <f t="shared" si="16"/>
        <v>0.2286</v>
      </c>
      <c r="AA68" s="122">
        <f t="shared" si="17"/>
        <v>22</v>
      </c>
      <c r="AB68" s="71">
        <f t="shared" si="18"/>
        <v>22</v>
      </c>
      <c r="AC68" s="127">
        <f t="shared" si="19"/>
        <v>-21</v>
      </c>
      <c r="AD68" s="127">
        <f t="shared" si="20"/>
        <v>-24</v>
      </c>
    </row>
    <row r="69" spans="1:30" x14ac:dyDescent="0.2">
      <c r="A69" s="126">
        <f t="shared" si="1"/>
        <v>8</v>
      </c>
      <c r="B69" s="181">
        <f t="shared" si="21"/>
        <v>203.2</v>
      </c>
      <c r="C69" s="229">
        <f t="shared" si="2"/>
        <v>0</v>
      </c>
      <c r="D69" s="126">
        <f t="shared" si="3"/>
        <v>0</v>
      </c>
      <c r="E69" s="229">
        <f t="shared" si="4"/>
        <v>0</v>
      </c>
      <c r="F69" s="126">
        <f t="shared" si="5"/>
        <v>0</v>
      </c>
      <c r="G69" s="124">
        <f t="shared" si="6"/>
        <v>0</v>
      </c>
      <c r="H69" s="125">
        <f t="shared" si="7"/>
        <v>0</v>
      </c>
      <c r="I69" s="125">
        <f t="shared" si="8"/>
        <v>0</v>
      </c>
      <c r="J69" s="125">
        <f t="shared" si="9"/>
        <v>0</v>
      </c>
      <c r="K69" s="124">
        <f t="shared" si="10"/>
        <v>1.2983430072606934</v>
      </c>
      <c r="L69" s="124">
        <f t="shared" si="11"/>
        <v>45.850626033333334</v>
      </c>
      <c r="M69" s="124">
        <f t="shared" si="12"/>
        <v>1.2983430072606934</v>
      </c>
      <c r="N69" s="124">
        <f t="shared" si="13"/>
        <v>45.850626033333334</v>
      </c>
      <c r="O69" s="124">
        <f t="shared" si="14"/>
        <v>10.386744058085549</v>
      </c>
      <c r="P69" s="124">
        <f t="shared" si="15"/>
        <v>366.80500826666673</v>
      </c>
      <c r="Q69" s="124">
        <f t="shared" si="16"/>
        <v>0.20319999999999999</v>
      </c>
      <c r="AA69" s="122">
        <f t="shared" si="17"/>
        <v>23</v>
      </c>
      <c r="AB69" s="71">
        <f t="shared" si="18"/>
        <v>23</v>
      </c>
      <c r="AC69" s="127">
        <f t="shared" si="19"/>
        <v>-22</v>
      </c>
      <c r="AD69" s="127">
        <f t="shared" si="20"/>
        <v>-25</v>
      </c>
    </row>
    <row r="70" spans="1:30" x14ac:dyDescent="0.2">
      <c r="A70" s="126">
        <f t="shared" si="1"/>
        <v>7</v>
      </c>
      <c r="B70" s="181">
        <f t="shared" si="21"/>
        <v>177.79999999999998</v>
      </c>
      <c r="C70" s="229">
        <f t="shared" si="2"/>
        <v>0</v>
      </c>
      <c r="D70" s="126">
        <f t="shared" si="3"/>
        <v>0</v>
      </c>
      <c r="E70" s="229">
        <f t="shared" si="4"/>
        <v>0</v>
      </c>
      <c r="F70" s="126">
        <f t="shared" si="5"/>
        <v>0</v>
      </c>
      <c r="G70" s="124">
        <f t="shared" si="6"/>
        <v>0</v>
      </c>
      <c r="H70" s="125">
        <f t="shared" si="7"/>
        <v>0</v>
      </c>
      <c r="I70" s="125">
        <f t="shared" si="8"/>
        <v>0</v>
      </c>
      <c r="J70" s="125">
        <f t="shared" si="9"/>
        <v>0</v>
      </c>
      <c r="K70" s="124">
        <f t="shared" si="10"/>
        <v>1.2983430072606934</v>
      </c>
      <c r="L70" s="124">
        <f t="shared" si="11"/>
        <v>45.850626033333334</v>
      </c>
      <c r="M70" s="124">
        <f t="shared" si="12"/>
        <v>1.2983430072606934</v>
      </c>
      <c r="N70" s="124">
        <f t="shared" si="13"/>
        <v>45.850626033333334</v>
      </c>
      <c r="O70" s="124">
        <f t="shared" si="14"/>
        <v>9.0884010508248547</v>
      </c>
      <c r="P70" s="124">
        <f t="shared" si="15"/>
        <v>320.95438223333338</v>
      </c>
      <c r="Q70" s="124">
        <f t="shared" si="16"/>
        <v>0.17779999999999999</v>
      </c>
      <c r="AA70" s="122">
        <f t="shared" si="17"/>
        <v>24</v>
      </c>
      <c r="AB70" s="71">
        <f t="shared" si="18"/>
        <v>24</v>
      </c>
      <c r="AC70" s="127">
        <f t="shared" si="19"/>
        <v>-23</v>
      </c>
      <c r="AD70" s="127">
        <f t="shared" si="20"/>
        <v>-26</v>
      </c>
    </row>
    <row r="71" spans="1:30" x14ac:dyDescent="0.2">
      <c r="A71" s="126">
        <f t="shared" si="1"/>
        <v>6</v>
      </c>
      <c r="B71" s="181">
        <f t="shared" si="21"/>
        <v>152.39999999999998</v>
      </c>
      <c r="C71" s="229">
        <f t="shared" si="2"/>
        <v>0</v>
      </c>
      <c r="D71" s="126">
        <f t="shared" si="3"/>
        <v>0</v>
      </c>
      <c r="E71" s="229">
        <f t="shared" si="4"/>
        <v>0</v>
      </c>
      <c r="F71" s="126">
        <f t="shared" si="5"/>
        <v>0</v>
      </c>
      <c r="G71" s="124">
        <f t="shared" si="6"/>
        <v>0</v>
      </c>
      <c r="H71" s="125">
        <f t="shared" si="7"/>
        <v>0</v>
      </c>
      <c r="I71" s="125">
        <f t="shared" si="8"/>
        <v>0</v>
      </c>
      <c r="J71" s="125">
        <f t="shared" si="9"/>
        <v>0</v>
      </c>
      <c r="K71" s="124">
        <f t="shared" si="10"/>
        <v>1.2983430072606934</v>
      </c>
      <c r="L71" s="124">
        <f t="shared" si="11"/>
        <v>45.850626033333334</v>
      </c>
      <c r="M71" s="124">
        <f t="shared" si="12"/>
        <v>1.2983430072606934</v>
      </c>
      <c r="N71" s="124">
        <f t="shared" si="13"/>
        <v>45.850626033333334</v>
      </c>
      <c r="O71" s="124">
        <f t="shared" si="14"/>
        <v>7.7900580435641604</v>
      </c>
      <c r="P71" s="124">
        <f t="shared" si="15"/>
        <v>275.10375620000002</v>
      </c>
      <c r="Q71" s="124">
        <f t="shared" si="16"/>
        <v>0.15239999999999998</v>
      </c>
      <c r="AA71" s="122">
        <f t="shared" si="17"/>
        <v>25</v>
      </c>
      <c r="AB71" s="71">
        <f t="shared" si="18"/>
        <v>25</v>
      </c>
      <c r="AC71" s="127">
        <f t="shared" si="19"/>
        <v>-24</v>
      </c>
      <c r="AD71" s="127">
        <f t="shared" si="20"/>
        <v>-27</v>
      </c>
    </row>
    <row r="72" spans="1:30" x14ac:dyDescent="0.2">
      <c r="A72" s="126">
        <f t="shared" ref="A72:A135" si="22">IF(AA77=0,0,IF(A71="","",IF(AA77=1,A71-0.5,A71-1)))</f>
        <v>5</v>
      </c>
      <c r="B72" s="181">
        <f t="shared" si="21"/>
        <v>127</v>
      </c>
      <c r="C72" s="229">
        <f t="shared" si="2"/>
        <v>0</v>
      </c>
      <c r="D72" s="126">
        <f t="shared" si="3"/>
        <v>0</v>
      </c>
      <c r="E72" s="229">
        <f t="shared" si="4"/>
        <v>0</v>
      </c>
      <c r="F72" s="126">
        <f t="shared" si="5"/>
        <v>0</v>
      </c>
      <c r="G72" s="124">
        <f t="shared" si="6"/>
        <v>0</v>
      </c>
      <c r="H72" s="125">
        <f t="shared" si="7"/>
        <v>0</v>
      </c>
      <c r="I72" s="125">
        <f t="shared" si="8"/>
        <v>0</v>
      </c>
      <c r="J72" s="125">
        <f t="shared" si="9"/>
        <v>0</v>
      </c>
      <c r="K72" s="124">
        <f t="shared" si="10"/>
        <v>1.2983430072606934</v>
      </c>
      <c r="L72" s="124">
        <f t="shared" si="11"/>
        <v>45.850626033333334</v>
      </c>
      <c r="M72" s="124">
        <f t="shared" si="12"/>
        <v>1.2983430072606934</v>
      </c>
      <c r="N72" s="124">
        <f t="shared" si="13"/>
        <v>45.850626033333334</v>
      </c>
      <c r="O72" s="124">
        <f t="shared" si="14"/>
        <v>6.4917150363034661</v>
      </c>
      <c r="P72" s="124">
        <f t="shared" si="15"/>
        <v>229.25313016666666</v>
      </c>
      <c r="Q72" s="124">
        <f t="shared" si="16"/>
        <v>0.127</v>
      </c>
      <c r="AA72" s="122">
        <f t="shared" si="17"/>
        <v>26</v>
      </c>
      <c r="AB72" s="71">
        <f t="shared" si="18"/>
        <v>26</v>
      </c>
      <c r="AC72" s="127">
        <f t="shared" si="19"/>
        <v>-25</v>
      </c>
      <c r="AD72" s="127">
        <f t="shared" si="20"/>
        <v>-28</v>
      </c>
    </row>
    <row r="73" spans="1:30" x14ac:dyDescent="0.2">
      <c r="A73" s="126">
        <f t="shared" si="22"/>
        <v>4</v>
      </c>
      <c r="B73" s="181">
        <f t="shared" si="21"/>
        <v>101.6</v>
      </c>
      <c r="C73" s="229">
        <f t="shared" si="2"/>
        <v>0</v>
      </c>
      <c r="D73" s="126">
        <f t="shared" si="3"/>
        <v>0</v>
      </c>
      <c r="E73" s="229">
        <f t="shared" si="4"/>
        <v>0</v>
      </c>
      <c r="F73" s="126">
        <f t="shared" si="5"/>
        <v>0</v>
      </c>
      <c r="G73" s="124">
        <f t="shared" si="6"/>
        <v>0</v>
      </c>
      <c r="H73" s="125">
        <f t="shared" si="7"/>
        <v>0</v>
      </c>
      <c r="I73" s="125">
        <f t="shared" si="8"/>
        <v>0</v>
      </c>
      <c r="J73" s="125">
        <f t="shared" si="9"/>
        <v>0</v>
      </c>
      <c r="K73" s="124">
        <f t="shared" si="10"/>
        <v>1.2983430072606934</v>
      </c>
      <c r="L73" s="124">
        <f t="shared" si="11"/>
        <v>45.850626033333334</v>
      </c>
      <c r="M73" s="124">
        <f t="shared" si="12"/>
        <v>1.2983430072606934</v>
      </c>
      <c r="N73" s="124">
        <f t="shared" si="13"/>
        <v>45.850626033333334</v>
      </c>
      <c r="O73" s="124">
        <f t="shared" si="14"/>
        <v>5.1933720290427736</v>
      </c>
      <c r="P73" s="124">
        <f t="shared" si="15"/>
        <v>183.40250413333334</v>
      </c>
      <c r="Q73" s="124">
        <f t="shared" si="16"/>
        <v>0.1016</v>
      </c>
      <c r="AA73" s="122">
        <f t="shared" si="17"/>
        <v>26.5</v>
      </c>
      <c r="AB73" s="71">
        <f t="shared" si="18"/>
        <v>27</v>
      </c>
      <c r="AC73" s="127">
        <f t="shared" si="19"/>
        <v>-26</v>
      </c>
      <c r="AD73" s="127">
        <f t="shared" si="20"/>
        <v>-29</v>
      </c>
    </row>
    <row r="74" spans="1:30" x14ac:dyDescent="0.2">
      <c r="A74" s="126">
        <f t="shared" si="22"/>
        <v>3</v>
      </c>
      <c r="B74" s="181">
        <f t="shared" si="21"/>
        <v>76.199999999999989</v>
      </c>
      <c r="C74" s="229">
        <f t="shared" si="2"/>
        <v>0</v>
      </c>
      <c r="D74" s="126">
        <f t="shared" si="3"/>
        <v>0</v>
      </c>
      <c r="E74" s="229">
        <f t="shared" si="4"/>
        <v>0</v>
      </c>
      <c r="F74" s="126">
        <f t="shared" si="5"/>
        <v>0</v>
      </c>
      <c r="G74" s="124">
        <f t="shared" si="6"/>
        <v>0</v>
      </c>
      <c r="H74" s="125">
        <f t="shared" si="7"/>
        <v>0</v>
      </c>
      <c r="I74" s="125">
        <f t="shared" si="8"/>
        <v>0</v>
      </c>
      <c r="J74" s="125">
        <f t="shared" si="9"/>
        <v>0</v>
      </c>
      <c r="K74" s="124">
        <f t="shared" si="10"/>
        <v>1.2983430072606934</v>
      </c>
      <c r="L74" s="124">
        <f t="shared" si="11"/>
        <v>45.850626033333334</v>
      </c>
      <c r="M74" s="124">
        <f t="shared" si="12"/>
        <v>1.2983430072606934</v>
      </c>
      <c r="N74" s="124">
        <f t="shared" si="13"/>
        <v>45.850626033333334</v>
      </c>
      <c r="O74" s="124">
        <f t="shared" si="14"/>
        <v>3.8950290217820802</v>
      </c>
      <c r="P74" s="124">
        <f t="shared" si="15"/>
        <v>137.55187810000001</v>
      </c>
      <c r="Q74" s="124">
        <f t="shared" si="16"/>
        <v>7.619999999999999E-2</v>
      </c>
      <c r="AA74" s="122">
        <f t="shared" si="17"/>
        <v>-1</v>
      </c>
      <c r="AB74" s="71">
        <f t="shared" si="18"/>
        <v>28</v>
      </c>
      <c r="AC74" s="127">
        <f t="shared" si="19"/>
        <v>-27</v>
      </c>
      <c r="AD74" s="127">
        <f t="shared" si="20"/>
        <v>-30</v>
      </c>
    </row>
    <row r="75" spans="1:30" x14ac:dyDescent="0.2">
      <c r="A75" s="126">
        <f t="shared" si="22"/>
        <v>2</v>
      </c>
      <c r="B75" s="181">
        <f t="shared" si="21"/>
        <v>50.8</v>
      </c>
      <c r="C75" s="229">
        <f t="shared" si="2"/>
        <v>0</v>
      </c>
      <c r="D75" s="126">
        <f t="shared" si="3"/>
        <v>0</v>
      </c>
      <c r="E75" s="229">
        <f t="shared" si="4"/>
        <v>0</v>
      </c>
      <c r="F75" s="126">
        <f t="shared" si="5"/>
        <v>0</v>
      </c>
      <c r="G75" s="124">
        <f t="shared" si="6"/>
        <v>0</v>
      </c>
      <c r="H75" s="125">
        <f t="shared" si="7"/>
        <v>0</v>
      </c>
      <c r="I75" s="125">
        <f t="shared" si="8"/>
        <v>0</v>
      </c>
      <c r="J75" s="125">
        <f t="shared" si="9"/>
        <v>0</v>
      </c>
      <c r="K75" s="124">
        <f t="shared" si="10"/>
        <v>1.2983430072606934</v>
      </c>
      <c r="L75" s="124">
        <f t="shared" si="11"/>
        <v>45.850626033333334</v>
      </c>
      <c r="M75" s="124">
        <f t="shared" si="12"/>
        <v>1.2983430072606934</v>
      </c>
      <c r="N75" s="124">
        <f t="shared" si="13"/>
        <v>45.850626033333334</v>
      </c>
      <c r="O75" s="124">
        <f t="shared" si="14"/>
        <v>2.5966860145213868</v>
      </c>
      <c r="P75" s="124">
        <f t="shared" si="15"/>
        <v>91.701252066666669</v>
      </c>
      <c r="Q75" s="124">
        <f t="shared" si="16"/>
        <v>5.0799999999999998E-2</v>
      </c>
      <c r="AA75" s="122">
        <f t="shared" si="17"/>
        <v>-1</v>
      </c>
      <c r="AB75" s="71">
        <f t="shared" si="18"/>
        <v>29</v>
      </c>
      <c r="AC75" s="127">
        <f t="shared" si="19"/>
        <v>-28</v>
      </c>
      <c r="AD75" s="127">
        <f t="shared" si="20"/>
        <v>-31</v>
      </c>
    </row>
    <row r="76" spans="1:30" x14ac:dyDescent="0.2">
      <c r="A76" s="126">
        <f t="shared" si="22"/>
        <v>1</v>
      </c>
      <c r="B76" s="181">
        <f t="shared" si="21"/>
        <v>25.4</v>
      </c>
      <c r="C76" s="229">
        <f t="shared" si="2"/>
        <v>0</v>
      </c>
      <c r="D76" s="126">
        <f t="shared" si="3"/>
        <v>0</v>
      </c>
      <c r="E76" s="229">
        <f t="shared" si="4"/>
        <v>0</v>
      </c>
      <c r="F76" s="126">
        <f t="shared" si="5"/>
        <v>0</v>
      </c>
      <c r="G76" s="124">
        <f t="shared" si="6"/>
        <v>0</v>
      </c>
      <c r="H76" s="125">
        <f t="shared" si="7"/>
        <v>0</v>
      </c>
      <c r="I76" s="125">
        <f t="shared" si="8"/>
        <v>0</v>
      </c>
      <c r="J76" s="125">
        <f t="shared" si="9"/>
        <v>0</v>
      </c>
      <c r="K76" s="124">
        <f t="shared" si="10"/>
        <v>1.2983430072606934</v>
      </c>
      <c r="L76" s="124">
        <f t="shared" si="11"/>
        <v>45.850626033333334</v>
      </c>
      <c r="M76" s="124">
        <f t="shared" si="12"/>
        <v>1.2983430072606934</v>
      </c>
      <c r="N76" s="124">
        <f t="shared" si="13"/>
        <v>45.850626033333334</v>
      </c>
      <c r="O76" s="124">
        <f t="shared" si="14"/>
        <v>1.2983430072606934</v>
      </c>
      <c r="P76" s="124">
        <f t="shared" si="15"/>
        <v>45.850626033333334</v>
      </c>
      <c r="Q76" s="124">
        <f t="shared" si="16"/>
        <v>2.5399999999999999E-2</v>
      </c>
      <c r="AA76" s="122">
        <f t="shared" si="17"/>
        <v>-1</v>
      </c>
      <c r="AB76" s="71">
        <f t="shared" si="18"/>
        <v>30</v>
      </c>
      <c r="AC76" s="127">
        <f t="shared" si="19"/>
        <v>-29</v>
      </c>
      <c r="AD76" s="127">
        <f t="shared" si="20"/>
        <v>-32</v>
      </c>
    </row>
    <row r="77" spans="1:30" x14ac:dyDescent="0.2">
      <c r="A77" s="126">
        <f t="shared" si="22"/>
        <v>0</v>
      </c>
      <c r="B77" s="181">
        <f t="shared" si="21"/>
        <v>0</v>
      </c>
      <c r="C77" s="229">
        <f t="shared" si="2"/>
        <v>0</v>
      </c>
      <c r="D77" s="126">
        <f t="shared" si="3"/>
        <v>0</v>
      </c>
      <c r="E77" s="229">
        <f t="shared" si="4"/>
        <v>0</v>
      </c>
      <c r="F77" s="126">
        <f t="shared" si="5"/>
        <v>0</v>
      </c>
      <c r="G77" s="124">
        <f t="shared" si="6"/>
        <v>0</v>
      </c>
      <c r="H77" s="125">
        <f t="shared" si="7"/>
        <v>0</v>
      </c>
      <c r="I77" s="125">
        <f t="shared" si="8"/>
        <v>0</v>
      </c>
      <c r="J77" s="125">
        <f t="shared" si="9"/>
        <v>0</v>
      </c>
      <c r="K77" s="124">
        <f t="shared" si="10"/>
        <v>0</v>
      </c>
      <c r="L77" s="124">
        <f t="shared" si="11"/>
        <v>0</v>
      </c>
      <c r="M77" s="124">
        <f t="shared" si="12"/>
        <v>0</v>
      </c>
      <c r="N77" s="124">
        <f t="shared" si="13"/>
        <v>0</v>
      </c>
      <c r="O77" s="124">
        <f t="shared" si="14"/>
        <v>0</v>
      </c>
      <c r="P77" s="124">
        <f t="shared" si="15"/>
        <v>0</v>
      </c>
      <c r="Q77" s="124">
        <f t="shared" si="16"/>
        <v>0</v>
      </c>
      <c r="AA77" s="122">
        <f t="shared" si="17"/>
        <v>-1</v>
      </c>
      <c r="AB77" s="71">
        <f t="shared" si="18"/>
        <v>31</v>
      </c>
      <c r="AC77" s="127">
        <f t="shared" si="19"/>
        <v>-30</v>
      </c>
      <c r="AD77" s="127">
        <f t="shared" si="20"/>
        <v>-33</v>
      </c>
    </row>
    <row r="78" spans="1:30" x14ac:dyDescent="0.2">
      <c r="A78" s="126">
        <f t="shared" si="22"/>
        <v>-1</v>
      </c>
      <c r="B78" s="181">
        <f t="shared" si="21"/>
        <v>-25.4</v>
      </c>
      <c r="C78" s="229" t="str">
        <f t="shared" si="2"/>
        <v/>
      </c>
      <c r="D78" s="126" t="str">
        <f t="shared" si="3"/>
        <v/>
      </c>
      <c r="E78" s="229" t="str">
        <f t="shared" si="4"/>
        <v/>
      </c>
      <c r="F78" s="126" t="str">
        <f t="shared" si="5"/>
        <v/>
      </c>
      <c r="G78" s="124" t="str">
        <f t="shared" si="6"/>
        <v/>
      </c>
      <c r="H78" s="125" t="str">
        <f t="shared" si="7"/>
        <v/>
      </c>
      <c r="I78" s="125" t="str">
        <f t="shared" si="8"/>
        <v/>
      </c>
      <c r="J78" s="125" t="str">
        <f t="shared" si="9"/>
        <v/>
      </c>
      <c r="K78" s="124" t="str">
        <f t="shared" si="10"/>
        <v/>
      </c>
      <c r="L78" s="124" t="str">
        <f t="shared" si="11"/>
        <v/>
      </c>
      <c r="M78" s="124" t="str">
        <f t="shared" si="12"/>
        <v/>
      </c>
      <c r="N78" s="124" t="str">
        <f t="shared" si="13"/>
        <v/>
      </c>
      <c r="O78" s="124" t="str">
        <f t="shared" si="14"/>
        <v/>
      </c>
      <c r="P78" s="124" t="str">
        <f t="shared" si="15"/>
        <v xml:space="preserve"> </v>
      </c>
      <c r="Q78" s="124" t="str">
        <f t="shared" si="16"/>
        <v/>
      </c>
      <c r="AA78" s="122">
        <f t="shared" si="17"/>
        <v>-1</v>
      </c>
      <c r="AB78" s="71">
        <f t="shared" si="18"/>
        <v>32</v>
      </c>
      <c r="AC78" s="127">
        <f t="shared" si="19"/>
        <v>-31</v>
      </c>
      <c r="AD78" s="127">
        <f t="shared" si="20"/>
        <v>-34</v>
      </c>
    </row>
    <row r="79" spans="1:30" x14ac:dyDescent="0.2">
      <c r="A79" s="126">
        <f t="shared" si="22"/>
        <v>-2</v>
      </c>
      <c r="B79" s="181">
        <f t="shared" si="21"/>
        <v>-50.8</v>
      </c>
      <c r="C79" s="229" t="str">
        <f t="shared" si="2"/>
        <v/>
      </c>
      <c r="D79" s="126" t="str">
        <f t="shared" si="3"/>
        <v/>
      </c>
      <c r="E79" s="229" t="str">
        <f t="shared" si="4"/>
        <v/>
      </c>
      <c r="F79" s="126" t="str">
        <f t="shared" si="5"/>
        <v/>
      </c>
      <c r="G79" s="124" t="str">
        <f t="shared" si="6"/>
        <v/>
      </c>
      <c r="H79" s="125" t="str">
        <f t="shared" si="7"/>
        <v/>
      </c>
      <c r="I79" s="125" t="str">
        <f t="shared" si="8"/>
        <v/>
      </c>
      <c r="J79" s="125" t="str">
        <f t="shared" si="9"/>
        <v/>
      </c>
      <c r="K79" s="124" t="str">
        <f t="shared" si="10"/>
        <v/>
      </c>
      <c r="L79" s="124" t="str">
        <f t="shared" si="11"/>
        <v/>
      </c>
      <c r="M79" s="124" t="str">
        <f t="shared" si="12"/>
        <v/>
      </c>
      <c r="N79" s="124" t="str">
        <f t="shared" si="13"/>
        <v/>
      </c>
      <c r="O79" s="124" t="str">
        <f t="shared" si="14"/>
        <v/>
      </c>
      <c r="P79" s="124" t="str">
        <f t="shared" si="15"/>
        <v xml:space="preserve"> </v>
      </c>
      <c r="Q79" s="124" t="str">
        <f t="shared" si="16"/>
        <v/>
      </c>
      <c r="AA79" s="122">
        <f t="shared" si="17"/>
        <v>-1</v>
      </c>
      <c r="AB79" s="71">
        <f t="shared" si="18"/>
        <v>33</v>
      </c>
      <c r="AC79" s="127">
        <f t="shared" si="19"/>
        <v>-32</v>
      </c>
      <c r="AD79" s="127">
        <f t="shared" si="20"/>
        <v>-35</v>
      </c>
    </row>
    <row r="80" spans="1:30" x14ac:dyDescent="0.2">
      <c r="A80" s="126">
        <f t="shared" si="22"/>
        <v>-3</v>
      </c>
      <c r="B80" s="181">
        <f t="shared" si="21"/>
        <v>-76.199999999999989</v>
      </c>
      <c r="C80" s="229" t="str">
        <f t="shared" si="2"/>
        <v/>
      </c>
      <c r="D80" s="126" t="str">
        <f t="shared" si="3"/>
        <v/>
      </c>
      <c r="E80" s="229" t="str">
        <f t="shared" si="4"/>
        <v/>
      </c>
      <c r="F80" s="126" t="str">
        <f t="shared" si="5"/>
        <v/>
      </c>
      <c r="G80" s="124" t="str">
        <f t="shared" si="6"/>
        <v/>
      </c>
      <c r="H80" s="125" t="str">
        <f t="shared" si="7"/>
        <v/>
      </c>
      <c r="I80" s="125" t="str">
        <f t="shared" si="8"/>
        <v/>
      </c>
      <c r="J80" s="125" t="str">
        <f t="shared" si="9"/>
        <v/>
      </c>
      <c r="K80" s="124" t="str">
        <f t="shared" si="10"/>
        <v/>
      </c>
      <c r="L80" s="124" t="str">
        <f t="shared" si="11"/>
        <v/>
      </c>
      <c r="M80" s="124" t="str">
        <f t="shared" si="12"/>
        <v/>
      </c>
      <c r="N80" s="124" t="str">
        <f t="shared" si="13"/>
        <v/>
      </c>
      <c r="O80" s="124" t="str">
        <f t="shared" si="14"/>
        <v/>
      </c>
      <c r="P80" s="124" t="str">
        <f t="shared" si="15"/>
        <v xml:space="preserve"> </v>
      </c>
      <c r="Q80" s="124" t="str">
        <f t="shared" si="16"/>
        <v/>
      </c>
      <c r="AA80" s="122">
        <f t="shared" si="17"/>
        <v>-1</v>
      </c>
      <c r="AB80" s="71">
        <f t="shared" si="18"/>
        <v>34</v>
      </c>
      <c r="AC80" s="127">
        <f t="shared" si="19"/>
        <v>-33</v>
      </c>
      <c r="AD80" s="127">
        <f t="shared" si="20"/>
        <v>-36</v>
      </c>
    </row>
    <row r="81" spans="1:30" x14ac:dyDescent="0.2">
      <c r="A81" s="126">
        <f t="shared" si="22"/>
        <v>-4</v>
      </c>
      <c r="B81" s="181">
        <f t="shared" si="21"/>
        <v>-101.6</v>
      </c>
      <c r="C81" s="229" t="str">
        <f t="shared" si="2"/>
        <v/>
      </c>
      <c r="D81" s="126" t="str">
        <f t="shared" si="3"/>
        <v/>
      </c>
      <c r="E81" s="229" t="str">
        <f t="shared" si="4"/>
        <v/>
      </c>
      <c r="F81" s="126" t="str">
        <f t="shared" si="5"/>
        <v/>
      </c>
      <c r="G81" s="124" t="str">
        <f t="shared" si="6"/>
        <v/>
      </c>
      <c r="H81" s="125" t="str">
        <f t="shared" si="7"/>
        <v/>
      </c>
      <c r="I81" s="125" t="str">
        <f t="shared" si="8"/>
        <v/>
      </c>
      <c r="J81" s="125" t="str">
        <f t="shared" si="9"/>
        <v/>
      </c>
      <c r="K81" s="124" t="str">
        <f t="shared" si="10"/>
        <v/>
      </c>
      <c r="L81" s="124" t="str">
        <f t="shared" si="11"/>
        <v/>
      </c>
      <c r="M81" s="124" t="str">
        <f t="shared" si="12"/>
        <v/>
      </c>
      <c r="N81" s="124" t="str">
        <f t="shared" si="13"/>
        <v/>
      </c>
      <c r="O81" s="124" t="str">
        <f t="shared" si="14"/>
        <v/>
      </c>
      <c r="P81" s="124" t="str">
        <f t="shared" si="15"/>
        <v xml:space="preserve"> </v>
      </c>
      <c r="Q81" s="124" t="str">
        <f t="shared" si="16"/>
        <v/>
      </c>
      <c r="AA81" s="122">
        <f t="shared" si="17"/>
        <v>-1</v>
      </c>
      <c r="AB81" s="71">
        <f t="shared" si="18"/>
        <v>35</v>
      </c>
      <c r="AC81" s="127">
        <f t="shared" si="19"/>
        <v>-34</v>
      </c>
      <c r="AD81" s="127">
        <f t="shared" si="20"/>
        <v>-37</v>
      </c>
    </row>
    <row r="82" spans="1:30" x14ac:dyDescent="0.2">
      <c r="A82" s="126">
        <f t="shared" si="22"/>
        <v>-5</v>
      </c>
      <c r="B82" s="181">
        <f t="shared" si="21"/>
        <v>-127</v>
      </c>
      <c r="C82" s="229" t="str">
        <f t="shared" si="2"/>
        <v/>
      </c>
      <c r="D82" s="126" t="str">
        <f t="shared" si="3"/>
        <v/>
      </c>
      <c r="E82" s="229" t="str">
        <f t="shared" si="4"/>
        <v/>
      </c>
      <c r="F82" s="126" t="str">
        <f t="shared" si="5"/>
        <v/>
      </c>
      <c r="G82" s="124" t="str">
        <f t="shared" si="6"/>
        <v/>
      </c>
      <c r="H82" s="125" t="str">
        <f t="shared" si="7"/>
        <v/>
      </c>
      <c r="I82" s="125" t="str">
        <f t="shared" si="8"/>
        <v/>
      </c>
      <c r="J82" s="125" t="str">
        <f t="shared" si="9"/>
        <v/>
      </c>
      <c r="K82" s="124" t="str">
        <f t="shared" si="10"/>
        <v/>
      </c>
      <c r="L82" s="124" t="str">
        <f t="shared" si="11"/>
        <v/>
      </c>
      <c r="M82" s="124" t="str">
        <f t="shared" si="12"/>
        <v/>
      </c>
      <c r="N82" s="124" t="str">
        <f t="shared" si="13"/>
        <v/>
      </c>
      <c r="O82" s="124" t="str">
        <f t="shared" si="14"/>
        <v/>
      </c>
      <c r="P82" s="124" t="str">
        <f t="shared" si="15"/>
        <v xml:space="preserve"> </v>
      </c>
      <c r="Q82" s="124" t="str">
        <f t="shared" si="16"/>
        <v/>
      </c>
      <c r="AA82" s="122">
        <f t="shared" si="17"/>
        <v>-1</v>
      </c>
      <c r="AB82" s="71">
        <f t="shared" si="18"/>
        <v>36</v>
      </c>
      <c r="AC82" s="127">
        <f t="shared" si="19"/>
        <v>-35</v>
      </c>
      <c r="AD82" s="127">
        <f t="shared" si="20"/>
        <v>-38</v>
      </c>
    </row>
    <row r="83" spans="1:30" x14ac:dyDescent="0.2">
      <c r="A83" s="126">
        <f t="shared" si="22"/>
        <v>-6</v>
      </c>
      <c r="B83" s="181">
        <f t="shared" si="21"/>
        <v>-152.39999999999998</v>
      </c>
      <c r="C83" s="229" t="str">
        <f t="shared" si="2"/>
        <v/>
      </c>
      <c r="D83" s="126" t="str">
        <f t="shared" si="3"/>
        <v/>
      </c>
      <c r="E83" s="229" t="str">
        <f t="shared" si="4"/>
        <v/>
      </c>
      <c r="F83" s="126" t="str">
        <f t="shared" si="5"/>
        <v/>
      </c>
      <c r="G83" s="124" t="str">
        <f t="shared" si="6"/>
        <v/>
      </c>
      <c r="H83" s="125" t="str">
        <f t="shared" si="7"/>
        <v/>
      </c>
      <c r="I83" s="125" t="str">
        <f t="shared" si="8"/>
        <v/>
      </c>
      <c r="J83" s="125" t="str">
        <f t="shared" si="9"/>
        <v/>
      </c>
      <c r="K83" s="124" t="str">
        <f t="shared" si="10"/>
        <v/>
      </c>
      <c r="L83" s="124" t="str">
        <f t="shared" si="11"/>
        <v/>
      </c>
      <c r="M83" s="124" t="str">
        <f t="shared" si="12"/>
        <v/>
      </c>
      <c r="N83" s="124" t="str">
        <f t="shared" si="13"/>
        <v/>
      </c>
      <c r="O83" s="124" t="str">
        <f t="shared" si="14"/>
        <v/>
      </c>
      <c r="P83" s="124" t="str">
        <f t="shared" si="15"/>
        <v xml:space="preserve"> </v>
      </c>
      <c r="Q83" s="124" t="str">
        <f t="shared" si="16"/>
        <v/>
      </c>
      <c r="AA83" s="122">
        <f t="shared" si="17"/>
        <v>-1</v>
      </c>
      <c r="AB83" s="71">
        <f t="shared" si="18"/>
        <v>37</v>
      </c>
      <c r="AC83" s="127">
        <f t="shared" si="19"/>
        <v>-36</v>
      </c>
      <c r="AD83" s="127">
        <f t="shared" si="20"/>
        <v>-39</v>
      </c>
    </row>
    <row r="84" spans="1:30" x14ac:dyDescent="0.2">
      <c r="A84" s="126">
        <f t="shared" si="22"/>
        <v>-7</v>
      </c>
      <c r="B84" s="181">
        <f t="shared" si="21"/>
        <v>-177.79999999999998</v>
      </c>
      <c r="C84" s="229" t="str">
        <f t="shared" si="2"/>
        <v/>
      </c>
      <c r="D84" s="126" t="str">
        <f t="shared" si="3"/>
        <v/>
      </c>
      <c r="E84" s="229" t="str">
        <f t="shared" si="4"/>
        <v/>
      </c>
      <c r="F84" s="126" t="str">
        <f t="shared" si="5"/>
        <v/>
      </c>
      <c r="G84" s="124" t="str">
        <f t="shared" si="6"/>
        <v/>
      </c>
      <c r="H84" s="125" t="str">
        <f t="shared" si="7"/>
        <v/>
      </c>
      <c r="I84" s="125" t="str">
        <f t="shared" si="8"/>
        <v/>
      </c>
      <c r="J84" s="125" t="str">
        <f t="shared" si="9"/>
        <v/>
      </c>
      <c r="K84" s="124" t="str">
        <f t="shared" si="10"/>
        <v/>
      </c>
      <c r="L84" s="124" t="str">
        <f t="shared" si="11"/>
        <v/>
      </c>
      <c r="M84" s="124" t="str">
        <f t="shared" si="12"/>
        <v/>
      </c>
      <c r="N84" s="124" t="str">
        <f t="shared" si="13"/>
        <v/>
      </c>
      <c r="O84" s="124" t="str">
        <f t="shared" si="14"/>
        <v/>
      </c>
      <c r="P84" s="124" t="str">
        <f t="shared" si="15"/>
        <v xml:space="preserve"> </v>
      </c>
      <c r="Q84" s="124" t="str">
        <f t="shared" si="16"/>
        <v/>
      </c>
      <c r="AA84" s="122">
        <f t="shared" si="17"/>
        <v>-1</v>
      </c>
      <c r="AB84" s="71">
        <f t="shared" si="18"/>
        <v>38</v>
      </c>
      <c r="AC84" s="127">
        <f t="shared" si="19"/>
        <v>-37</v>
      </c>
      <c r="AD84" s="127">
        <f t="shared" si="20"/>
        <v>-40</v>
      </c>
    </row>
    <row r="85" spans="1:30" x14ac:dyDescent="0.2">
      <c r="A85" s="126">
        <f t="shared" si="22"/>
        <v>-8</v>
      </c>
      <c r="B85" s="181">
        <f t="shared" si="21"/>
        <v>-203.2</v>
      </c>
      <c r="C85" s="229" t="str">
        <f t="shared" si="2"/>
        <v/>
      </c>
      <c r="D85" s="126" t="str">
        <f t="shared" si="3"/>
        <v/>
      </c>
      <c r="E85" s="229" t="str">
        <f t="shared" si="4"/>
        <v/>
      </c>
      <c r="F85" s="126" t="str">
        <f t="shared" si="5"/>
        <v/>
      </c>
      <c r="G85" s="124" t="str">
        <f t="shared" si="6"/>
        <v/>
      </c>
      <c r="H85" s="125" t="str">
        <f t="shared" si="7"/>
        <v/>
      </c>
      <c r="I85" s="125" t="str">
        <f t="shared" si="8"/>
        <v/>
      </c>
      <c r="J85" s="125" t="str">
        <f t="shared" si="9"/>
        <v/>
      </c>
      <c r="K85" s="124" t="str">
        <f t="shared" si="10"/>
        <v/>
      </c>
      <c r="L85" s="124" t="str">
        <f t="shared" si="11"/>
        <v/>
      </c>
      <c r="M85" s="124" t="str">
        <f t="shared" si="12"/>
        <v/>
      </c>
      <c r="N85" s="124" t="str">
        <f t="shared" si="13"/>
        <v/>
      </c>
      <c r="O85" s="124" t="str">
        <f t="shared" si="14"/>
        <v/>
      </c>
      <c r="P85" s="124" t="str">
        <f t="shared" si="15"/>
        <v xml:space="preserve"> </v>
      </c>
      <c r="Q85" s="124" t="str">
        <f t="shared" si="16"/>
        <v/>
      </c>
      <c r="AA85" s="122">
        <f t="shared" si="17"/>
        <v>-1</v>
      </c>
      <c r="AB85" s="71">
        <f t="shared" si="18"/>
        <v>39</v>
      </c>
      <c r="AC85" s="127">
        <f t="shared" si="19"/>
        <v>-38</v>
      </c>
      <c r="AD85" s="127">
        <f t="shared" si="20"/>
        <v>-41</v>
      </c>
    </row>
    <row r="86" spans="1:30" x14ac:dyDescent="0.2">
      <c r="A86" s="126">
        <f t="shared" si="22"/>
        <v>-9</v>
      </c>
      <c r="B86" s="181">
        <f t="shared" si="21"/>
        <v>-228.6</v>
      </c>
      <c r="C86" s="229" t="str">
        <f t="shared" si="2"/>
        <v/>
      </c>
      <c r="D86" s="126" t="str">
        <f t="shared" si="3"/>
        <v/>
      </c>
      <c r="E86" s="229" t="str">
        <f t="shared" si="4"/>
        <v/>
      </c>
      <c r="F86" s="126" t="str">
        <f t="shared" si="5"/>
        <v/>
      </c>
      <c r="G86" s="124" t="str">
        <f t="shared" si="6"/>
        <v/>
      </c>
      <c r="H86" s="125" t="str">
        <f t="shared" si="7"/>
        <v/>
      </c>
      <c r="I86" s="125" t="str">
        <f t="shared" si="8"/>
        <v/>
      </c>
      <c r="J86" s="125" t="str">
        <f t="shared" si="9"/>
        <v/>
      </c>
      <c r="K86" s="124" t="str">
        <f t="shared" si="10"/>
        <v/>
      </c>
      <c r="L86" s="124" t="str">
        <f t="shared" si="11"/>
        <v/>
      </c>
      <c r="M86" s="124" t="str">
        <f t="shared" si="12"/>
        <v/>
      </c>
      <c r="N86" s="124" t="str">
        <f t="shared" si="13"/>
        <v/>
      </c>
      <c r="O86" s="124" t="str">
        <f t="shared" si="14"/>
        <v/>
      </c>
      <c r="P86" s="124" t="str">
        <f t="shared" si="15"/>
        <v xml:space="preserve"> </v>
      </c>
      <c r="Q86" s="124" t="str">
        <f t="shared" si="16"/>
        <v/>
      </c>
      <c r="AA86" s="122">
        <f t="shared" si="17"/>
        <v>-1</v>
      </c>
      <c r="AB86" s="71">
        <f t="shared" si="18"/>
        <v>40</v>
      </c>
      <c r="AC86" s="127">
        <f t="shared" si="19"/>
        <v>-39</v>
      </c>
      <c r="AD86" s="127">
        <f t="shared" si="20"/>
        <v>-42</v>
      </c>
    </row>
    <row r="87" spans="1:30" x14ac:dyDescent="0.2">
      <c r="A87" s="126">
        <f t="shared" si="22"/>
        <v>-10</v>
      </c>
      <c r="B87" s="181">
        <f t="shared" si="21"/>
        <v>-254</v>
      </c>
      <c r="C87" s="229" t="str">
        <f t="shared" si="2"/>
        <v/>
      </c>
      <c r="D87" s="126" t="str">
        <f t="shared" si="3"/>
        <v/>
      </c>
      <c r="E87" s="229" t="str">
        <f t="shared" si="4"/>
        <v/>
      </c>
      <c r="F87" s="126" t="str">
        <f t="shared" si="5"/>
        <v/>
      </c>
      <c r="G87" s="124" t="str">
        <f t="shared" si="6"/>
        <v/>
      </c>
      <c r="H87" s="125" t="str">
        <f t="shared" si="7"/>
        <v/>
      </c>
      <c r="I87" s="125" t="str">
        <f t="shared" si="8"/>
        <v/>
      </c>
      <c r="J87" s="125" t="str">
        <f t="shared" si="9"/>
        <v/>
      </c>
      <c r="K87" s="124" t="str">
        <f t="shared" si="10"/>
        <v/>
      </c>
      <c r="L87" s="124" t="str">
        <f t="shared" si="11"/>
        <v/>
      </c>
      <c r="M87" s="124" t="str">
        <f t="shared" si="12"/>
        <v/>
      </c>
      <c r="N87" s="124" t="str">
        <f t="shared" si="13"/>
        <v/>
      </c>
      <c r="O87" s="124" t="str">
        <f t="shared" si="14"/>
        <v/>
      </c>
      <c r="P87" s="124" t="str">
        <f t="shared" si="15"/>
        <v xml:space="preserve"> </v>
      </c>
      <c r="Q87" s="124" t="str">
        <f t="shared" si="16"/>
        <v/>
      </c>
      <c r="AA87" s="122">
        <f t="shared" si="17"/>
        <v>-1</v>
      </c>
      <c r="AB87" s="71">
        <f t="shared" si="18"/>
        <v>41</v>
      </c>
      <c r="AC87" s="127">
        <f t="shared" si="19"/>
        <v>-40</v>
      </c>
      <c r="AD87" s="127">
        <f t="shared" si="20"/>
        <v>-43</v>
      </c>
    </row>
    <row r="88" spans="1:30" x14ac:dyDescent="0.2">
      <c r="A88" s="126">
        <f t="shared" si="22"/>
        <v>-11</v>
      </c>
      <c r="B88" s="181">
        <f t="shared" si="21"/>
        <v>-279.39999999999998</v>
      </c>
      <c r="C88" s="229" t="str">
        <f t="shared" si="2"/>
        <v/>
      </c>
      <c r="D88" s="126" t="str">
        <f t="shared" si="3"/>
        <v/>
      </c>
      <c r="E88" s="229" t="str">
        <f t="shared" si="4"/>
        <v/>
      </c>
      <c r="F88" s="126" t="str">
        <f t="shared" si="5"/>
        <v/>
      </c>
      <c r="G88" s="124" t="str">
        <f t="shared" si="6"/>
        <v/>
      </c>
      <c r="H88" s="125" t="str">
        <f t="shared" si="7"/>
        <v/>
      </c>
      <c r="I88" s="125" t="str">
        <f t="shared" si="8"/>
        <v/>
      </c>
      <c r="J88" s="125" t="str">
        <f t="shared" si="9"/>
        <v/>
      </c>
      <c r="K88" s="124" t="str">
        <f t="shared" si="10"/>
        <v/>
      </c>
      <c r="L88" s="124" t="str">
        <f t="shared" si="11"/>
        <v/>
      </c>
      <c r="M88" s="124" t="str">
        <f t="shared" si="12"/>
        <v/>
      </c>
      <c r="N88" s="124" t="str">
        <f t="shared" si="13"/>
        <v/>
      </c>
      <c r="O88" s="124" t="str">
        <f t="shared" si="14"/>
        <v/>
      </c>
      <c r="P88" s="124" t="str">
        <f t="shared" si="15"/>
        <v xml:space="preserve"> </v>
      </c>
      <c r="Q88" s="124" t="str">
        <f t="shared" si="16"/>
        <v/>
      </c>
      <c r="AA88" s="122">
        <f t="shared" si="17"/>
        <v>-1</v>
      </c>
      <c r="AB88" s="71">
        <f t="shared" si="18"/>
        <v>42</v>
      </c>
      <c r="AC88" s="127">
        <f t="shared" si="19"/>
        <v>-41</v>
      </c>
      <c r="AD88" s="127">
        <f t="shared" si="20"/>
        <v>-44</v>
      </c>
    </row>
    <row r="89" spans="1:30" x14ac:dyDescent="0.2">
      <c r="A89" s="126">
        <f t="shared" si="22"/>
        <v>-12</v>
      </c>
      <c r="B89" s="181">
        <f t="shared" si="21"/>
        <v>-304.79999999999995</v>
      </c>
      <c r="C89" s="229" t="str">
        <f t="shared" si="2"/>
        <v/>
      </c>
      <c r="D89" s="126" t="str">
        <f t="shared" si="3"/>
        <v/>
      </c>
      <c r="E89" s="229" t="str">
        <f t="shared" si="4"/>
        <v/>
      </c>
      <c r="F89" s="126" t="str">
        <f t="shared" si="5"/>
        <v/>
      </c>
      <c r="G89" s="124" t="str">
        <f t="shared" si="6"/>
        <v/>
      </c>
      <c r="H89" s="125" t="str">
        <f t="shared" si="7"/>
        <v/>
      </c>
      <c r="I89" s="125" t="str">
        <f t="shared" si="8"/>
        <v/>
      </c>
      <c r="J89" s="125" t="str">
        <f t="shared" si="9"/>
        <v/>
      </c>
      <c r="K89" s="124" t="str">
        <f t="shared" si="10"/>
        <v/>
      </c>
      <c r="L89" s="124" t="str">
        <f t="shared" si="11"/>
        <v/>
      </c>
      <c r="M89" s="124" t="str">
        <f t="shared" si="12"/>
        <v/>
      </c>
      <c r="N89" s="124" t="str">
        <f t="shared" si="13"/>
        <v/>
      </c>
      <c r="O89" s="124" t="str">
        <f t="shared" si="14"/>
        <v/>
      </c>
      <c r="P89" s="124" t="str">
        <f t="shared" si="15"/>
        <v xml:space="preserve"> </v>
      </c>
      <c r="Q89" s="124" t="str">
        <f t="shared" si="16"/>
        <v/>
      </c>
      <c r="AA89" s="122">
        <f t="shared" si="17"/>
        <v>-1</v>
      </c>
      <c r="AB89" s="71">
        <f t="shared" si="18"/>
        <v>43</v>
      </c>
      <c r="AC89" s="127">
        <f t="shared" si="19"/>
        <v>-42</v>
      </c>
      <c r="AD89" s="127">
        <f t="shared" si="20"/>
        <v>-45</v>
      </c>
    </row>
    <row r="90" spans="1:30" x14ac:dyDescent="0.2">
      <c r="A90" s="126">
        <f t="shared" si="22"/>
        <v>-13</v>
      </c>
      <c r="B90" s="181">
        <f t="shared" si="21"/>
        <v>-330.2</v>
      </c>
      <c r="C90" s="229" t="str">
        <f t="shared" si="2"/>
        <v/>
      </c>
      <c r="D90" s="126" t="str">
        <f t="shared" si="3"/>
        <v/>
      </c>
      <c r="E90" s="229" t="str">
        <f t="shared" si="4"/>
        <v/>
      </c>
      <c r="F90" s="126" t="str">
        <f t="shared" si="5"/>
        <v/>
      </c>
      <c r="G90" s="124" t="str">
        <f t="shared" si="6"/>
        <v/>
      </c>
      <c r="H90" s="125" t="str">
        <f t="shared" si="7"/>
        <v/>
      </c>
      <c r="I90" s="125" t="str">
        <f t="shared" si="8"/>
        <v/>
      </c>
      <c r="J90" s="125" t="str">
        <f t="shared" si="9"/>
        <v/>
      </c>
      <c r="K90" s="124" t="str">
        <f t="shared" si="10"/>
        <v/>
      </c>
      <c r="L90" s="124" t="str">
        <f t="shared" si="11"/>
        <v/>
      </c>
      <c r="M90" s="124" t="str">
        <f t="shared" si="12"/>
        <v/>
      </c>
      <c r="N90" s="124" t="str">
        <f t="shared" si="13"/>
        <v/>
      </c>
      <c r="O90" s="124" t="str">
        <f t="shared" si="14"/>
        <v/>
      </c>
      <c r="P90" s="124" t="str">
        <f t="shared" si="15"/>
        <v xml:space="preserve"> </v>
      </c>
      <c r="Q90" s="124" t="str">
        <f t="shared" si="16"/>
        <v/>
      </c>
      <c r="AA90" s="122">
        <f t="shared" si="17"/>
        <v>-1</v>
      </c>
      <c r="AB90" s="71">
        <f t="shared" si="18"/>
        <v>44</v>
      </c>
      <c r="AC90" s="127">
        <f t="shared" si="19"/>
        <v>-43</v>
      </c>
      <c r="AD90" s="127">
        <f t="shared" si="20"/>
        <v>-46</v>
      </c>
    </row>
    <row r="91" spans="1:30" x14ac:dyDescent="0.2">
      <c r="A91" s="126">
        <f t="shared" si="22"/>
        <v>-14</v>
      </c>
      <c r="B91" s="181">
        <f t="shared" si="21"/>
        <v>-355.59999999999997</v>
      </c>
      <c r="C91" s="229" t="str">
        <f t="shared" si="2"/>
        <v/>
      </c>
      <c r="D91" s="126" t="str">
        <f t="shared" si="3"/>
        <v/>
      </c>
      <c r="E91" s="229" t="str">
        <f t="shared" si="4"/>
        <v/>
      </c>
      <c r="F91" s="126" t="str">
        <f t="shared" si="5"/>
        <v/>
      </c>
      <c r="G91" s="124" t="str">
        <f t="shared" si="6"/>
        <v/>
      </c>
      <c r="H91" s="125" t="str">
        <f t="shared" si="7"/>
        <v/>
      </c>
      <c r="I91" s="125" t="str">
        <f t="shared" si="8"/>
        <v/>
      </c>
      <c r="J91" s="125" t="str">
        <f t="shared" si="9"/>
        <v/>
      </c>
      <c r="K91" s="124" t="str">
        <f t="shared" si="10"/>
        <v/>
      </c>
      <c r="L91" s="124" t="str">
        <f t="shared" si="11"/>
        <v/>
      </c>
      <c r="M91" s="124" t="str">
        <f t="shared" si="12"/>
        <v/>
      </c>
      <c r="N91" s="124" t="str">
        <f t="shared" si="13"/>
        <v/>
      </c>
      <c r="O91" s="124" t="str">
        <f t="shared" si="14"/>
        <v/>
      </c>
      <c r="P91" s="124" t="str">
        <f t="shared" si="15"/>
        <v xml:space="preserve"> </v>
      </c>
      <c r="Q91" s="124" t="str">
        <f t="shared" si="16"/>
        <v/>
      </c>
      <c r="AA91" s="122">
        <f t="shared" si="17"/>
        <v>-1</v>
      </c>
      <c r="AB91" s="71">
        <f t="shared" si="18"/>
        <v>45</v>
      </c>
      <c r="AC91" s="127">
        <f t="shared" si="19"/>
        <v>-44</v>
      </c>
      <c r="AD91" s="127">
        <f t="shared" si="20"/>
        <v>-47</v>
      </c>
    </row>
    <row r="92" spans="1:30" x14ac:dyDescent="0.2">
      <c r="A92" s="126">
        <f t="shared" si="22"/>
        <v>-15</v>
      </c>
      <c r="B92" s="181">
        <f t="shared" si="21"/>
        <v>-381</v>
      </c>
      <c r="C92" s="229" t="str">
        <f t="shared" si="2"/>
        <v/>
      </c>
      <c r="D92" s="126" t="str">
        <f t="shared" si="3"/>
        <v/>
      </c>
      <c r="E92" s="229" t="str">
        <f t="shared" si="4"/>
        <v/>
      </c>
      <c r="F92" s="126" t="str">
        <f t="shared" si="5"/>
        <v/>
      </c>
      <c r="G92" s="124" t="str">
        <f t="shared" si="6"/>
        <v/>
      </c>
      <c r="H92" s="125" t="str">
        <f t="shared" si="7"/>
        <v/>
      </c>
      <c r="I92" s="125" t="str">
        <f t="shared" si="8"/>
        <v/>
      </c>
      <c r="J92" s="125" t="str">
        <f t="shared" si="9"/>
        <v/>
      </c>
      <c r="K92" s="124" t="str">
        <f t="shared" si="10"/>
        <v/>
      </c>
      <c r="L92" s="124" t="str">
        <f t="shared" si="11"/>
        <v/>
      </c>
      <c r="M92" s="124" t="str">
        <f t="shared" si="12"/>
        <v/>
      </c>
      <c r="N92" s="124" t="str">
        <f t="shared" si="13"/>
        <v/>
      </c>
      <c r="O92" s="124" t="str">
        <f t="shared" si="14"/>
        <v/>
      </c>
      <c r="P92" s="124" t="str">
        <f t="shared" si="15"/>
        <v xml:space="preserve"> </v>
      </c>
      <c r="Q92" s="124" t="str">
        <f t="shared" si="16"/>
        <v/>
      </c>
      <c r="AA92" s="122">
        <f t="shared" si="17"/>
        <v>-1</v>
      </c>
      <c r="AB92" s="71">
        <f t="shared" si="18"/>
        <v>46</v>
      </c>
      <c r="AC92" s="127">
        <f t="shared" si="19"/>
        <v>-45</v>
      </c>
      <c r="AD92" s="127">
        <f t="shared" si="20"/>
        <v>-48</v>
      </c>
    </row>
    <row r="93" spans="1:30" x14ac:dyDescent="0.2">
      <c r="A93" s="126">
        <f t="shared" si="22"/>
        <v>-16</v>
      </c>
      <c r="B93" s="181">
        <f t="shared" ref="B93:B124" si="23">A93*25.4</f>
        <v>-406.4</v>
      </c>
      <c r="C93" s="229" t="str">
        <f t="shared" si="2"/>
        <v/>
      </c>
      <c r="D93" s="126" t="str">
        <f t="shared" si="3"/>
        <v/>
      </c>
      <c r="E93" s="229" t="str">
        <f t="shared" si="4"/>
        <v/>
      </c>
      <c r="F93" s="126" t="str">
        <f t="shared" si="5"/>
        <v/>
      </c>
      <c r="G93" s="124" t="str">
        <f t="shared" si="6"/>
        <v/>
      </c>
      <c r="H93" s="125" t="str">
        <f t="shared" si="7"/>
        <v/>
      </c>
      <c r="I93" s="125" t="str">
        <f t="shared" si="8"/>
        <v/>
      </c>
      <c r="J93" s="125" t="str">
        <f t="shared" si="9"/>
        <v/>
      </c>
      <c r="K93" s="124" t="str">
        <f t="shared" si="10"/>
        <v/>
      </c>
      <c r="L93" s="124" t="str">
        <f t="shared" si="11"/>
        <v/>
      </c>
      <c r="M93" s="124" t="str">
        <f t="shared" si="12"/>
        <v/>
      </c>
      <c r="N93" s="124" t="str">
        <f t="shared" si="13"/>
        <v/>
      </c>
      <c r="O93" s="124" t="str">
        <f t="shared" si="14"/>
        <v/>
      </c>
      <c r="P93" s="124" t="str">
        <f t="shared" si="15"/>
        <v xml:space="preserve"> </v>
      </c>
      <c r="Q93" s="124" t="str">
        <f t="shared" si="16"/>
        <v/>
      </c>
      <c r="AA93" s="122">
        <f t="shared" si="17"/>
        <v>-1</v>
      </c>
      <c r="AB93" s="71">
        <f t="shared" si="18"/>
        <v>47</v>
      </c>
      <c r="AC93" s="127">
        <f t="shared" si="19"/>
        <v>-46</v>
      </c>
      <c r="AD93" s="127">
        <f t="shared" si="20"/>
        <v>-49</v>
      </c>
    </row>
    <row r="94" spans="1:30" x14ac:dyDescent="0.2">
      <c r="A94" s="126">
        <f t="shared" si="22"/>
        <v>-17</v>
      </c>
      <c r="B94" s="181">
        <f t="shared" si="23"/>
        <v>-431.79999999999995</v>
      </c>
      <c r="C94" s="229" t="str">
        <f t="shared" ref="C94:C157" si="24">IF(A94=0,0,IF(A94&lt;0,"",D94*0.0283168))</f>
        <v/>
      </c>
      <c r="D94" s="126" t="str">
        <f t="shared" ref="D94:D157" si="25">IF(A94&lt;0,"",IF(AA100&gt;=1,LOOKUP(AA100,AG$34:AG$60,AF$34:AF$60),0))</f>
        <v/>
      </c>
      <c r="E94" s="229" t="str">
        <f t="shared" ref="E94:E157" si="26">IF(A94=0,0,IF(A94&lt;0,"",F94*0.0283168))</f>
        <v/>
      </c>
      <c r="F94" s="126" t="str">
        <f t="shared" ref="F94:F157" si="27">IF(A94&lt;0,"",IF(AA100&gt;=16,LOOKUP(AA100,AG$49:AG$60,AH$49:AH$60),0))</f>
        <v/>
      </c>
      <c r="G94" s="124" t="str">
        <f t="shared" ref="G94:G157" si="28">IF(A94=0,0,IF(A94&lt;0,"",H94*0.0283168))</f>
        <v/>
      </c>
      <c r="H94" s="125" t="str">
        <f t="shared" ref="H94:H157" si="29">IF(A94&lt;0,"",D94*$W$47)</f>
        <v/>
      </c>
      <c r="I94" s="125" t="str">
        <f t="shared" ref="I94:I157" si="30">IF(A94=0,0,IF(A94&lt;=0,"",J94*0.0283168))</f>
        <v/>
      </c>
      <c r="J94" s="125" t="str">
        <f t="shared" ref="J94:J157" si="31">IF(A94&lt;0,"",F94*$W$48)</f>
        <v/>
      </c>
      <c r="K94" s="124" t="str">
        <f t="shared" ref="K94:K157" si="32">IF(A94=0,0,IF(A94&lt;=0,"",L94*0.0283168))</f>
        <v/>
      </c>
      <c r="L94" s="124" t="str">
        <f t="shared" ref="L94:L157" si="33">IF(A94=0,0,IF(A94&lt;0,"",IF(D94=0.0001,((W$36*0.5/12)-H94)*X$55,((W$36*1/12)-H94)*X$55)))</f>
        <v/>
      </c>
      <c r="M94" s="124" t="str">
        <f t="shared" ref="M94:M157" si="34">IF(A94=0,0,IF(A94&lt;=0,"",N94*0.0283168))</f>
        <v/>
      </c>
      <c r="N94" s="124" t="str">
        <f t="shared" ref="N94:N157" si="35">IF(A94=0,0,IF(A94&lt;0,"",H94+L94+J94))</f>
        <v/>
      </c>
      <c r="O94" s="124" t="str">
        <f t="shared" ref="O94:O157" si="36">IF(A94=0,0,IF(A94&lt;0,"",P94*0.0283168))</f>
        <v/>
      </c>
      <c r="P94" s="124" t="str">
        <f t="shared" ref="P94:P157" si="37">IF(A94=0,0,IF(A94&lt;0," ",IF(A94=1,L94,N94+P95)))</f>
        <v xml:space="preserve"> </v>
      </c>
      <c r="Q94" s="124" t="str">
        <f t="shared" ref="Q94:Q157" si="38">IF(A94&lt;0,"",I$23+B94/1000)</f>
        <v/>
      </c>
      <c r="AA94" s="122">
        <f t="shared" si="17"/>
        <v>-1</v>
      </c>
      <c r="AB94" s="71">
        <f t="shared" si="18"/>
        <v>48</v>
      </c>
      <c r="AC94" s="127">
        <f t="shared" si="19"/>
        <v>-47</v>
      </c>
      <c r="AD94" s="127">
        <f t="shared" si="20"/>
        <v>-50</v>
      </c>
    </row>
    <row r="95" spans="1:30" x14ac:dyDescent="0.2">
      <c r="A95" s="126">
        <f t="shared" si="22"/>
        <v>-18</v>
      </c>
      <c r="B95" s="181">
        <f t="shared" si="23"/>
        <v>-457.2</v>
      </c>
      <c r="C95" s="229" t="str">
        <f t="shared" si="24"/>
        <v/>
      </c>
      <c r="D95" s="126" t="str">
        <f t="shared" si="25"/>
        <v/>
      </c>
      <c r="E95" s="229" t="str">
        <f t="shared" si="26"/>
        <v/>
      </c>
      <c r="F95" s="126" t="str">
        <f t="shared" si="27"/>
        <v/>
      </c>
      <c r="G95" s="124" t="str">
        <f t="shared" si="28"/>
        <v/>
      </c>
      <c r="H95" s="125" t="str">
        <f t="shared" si="29"/>
        <v/>
      </c>
      <c r="I95" s="125" t="str">
        <f t="shared" si="30"/>
        <v/>
      </c>
      <c r="J95" s="125" t="str">
        <f t="shared" si="31"/>
        <v/>
      </c>
      <c r="K95" s="124" t="str">
        <f t="shared" si="32"/>
        <v/>
      </c>
      <c r="L95" s="124" t="str">
        <f t="shared" si="33"/>
        <v/>
      </c>
      <c r="M95" s="124" t="str">
        <f t="shared" si="34"/>
        <v/>
      </c>
      <c r="N95" s="124" t="str">
        <f t="shared" si="35"/>
        <v/>
      </c>
      <c r="O95" s="124" t="str">
        <f t="shared" si="36"/>
        <v/>
      </c>
      <c r="P95" s="124" t="str">
        <f t="shared" si="37"/>
        <v xml:space="preserve"> </v>
      </c>
      <c r="Q95" s="124" t="str">
        <f t="shared" si="38"/>
        <v/>
      </c>
      <c r="AA95" s="122">
        <f t="shared" si="17"/>
        <v>-1</v>
      </c>
      <c r="AB95" s="71">
        <f t="shared" si="18"/>
        <v>49</v>
      </c>
      <c r="AC95" s="127">
        <f t="shared" si="19"/>
        <v>-48</v>
      </c>
      <c r="AD95" s="127">
        <f t="shared" si="20"/>
        <v>-51</v>
      </c>
    </row>
    <row r="96" spans="1:30" x14ac:dyDescent="0.2">
      <c r="A96" s="126">
        <f t="shared" si="22"/>
        <v>-19</v>
      </c>
      <c r="B96" s="181">
        <f t="shared" si="23"/>
        <v>-482.59999999999997</v>
      </c>
      <c r="C96" s="229" t="str">
        <f t="shared" si="24"/>
        <v/>
      </c>
      <c r="D96" s="126" t="str">
        <f t="shared" si="25"/>
        <v/>
      </c>
      <c r="E96" s="229" t="str">
        <f t="shared" si="26"/>
        <v/>
      </c>
      <c r="F96" s="126" t="str">
        <f t="shared" si="27"/>
        <v/>
      </c>
      <c r="G96" s="124" t="str">
        <f t="shared" si="28"/>
        <v/>
      </c>
      <c r="H96" s="125" t="str">
        <f t="shared" si="29"/>
        <v/>
      </c>
      <c r="I96" s="125" t="str">
        <f t="shared" si="30"/>
        <v/>
      </c>
      <c r="J96" s="125" t="str">
        <f t="shared" si="31"/>
        <v/>
      </c>
      <c r="K96" s="124" t="str">
        <f t="shared" si="32"/>
        <v/>
      </c>
      <c r="L96" s="124" t="str">
        <f t="shared" si="33"/>
        <v/>
      </c>
      <c r="M96" s="124" t="str">
        <f t="shared" si="34"/>
        <v/>
      </c>
      <c r="N96" s="124" t="str">
        <f t="shared" si="35"/>
        <v/>
      </c>
      <c r="O96" s="124" t="str">
        <f t="shared" si="36"/>
        <v/>
      </c>
      <c r="P96" s="124" t="str">
        <f t="shared" si="37"/>
        <v xml:space="preserve"> </v>
      </c>
      <c r="Q96" s="124" t="str">
        <f t="shared" si="38"/>
        <v/>
      </c>
      <c r="AA96" s="122">
        <f t="shared" si="17"/>
        <v>-1</v>
      </c>
      <c r="AB96" s="71">
        <f t="shared" si="18"/>
        <v>50</v>
      </c>
      <c r="AC96" s="127">
        <f t="shared" si="19"/>
        <v>-49</v>
      </c>
      <c r="AD96" s="127">
        <f t="shared" si="20"/>
        <v>-52</v>
      </c>
    </row>
    <row r="97" spans="1:30" x14ac:dyDescent="0.2">
      <c r="A97" s="126">
        <f t="shared" si="22"/>
        <v>-20</v>
      </c>
      <c r="B97" s="181">
        <f t="shared" si="23"/>
        <v>-508</v>
      </c>
      <c r="C97" s="229" t="str">
        <f t="shared" si="24"/>
        <v/>
      </c>
      <c r="D97" s="126" t="str">
        <f t="shared" si="25"/>
        <v/>
      </c>
      <c r="E97" s="229" t="str">
        <f t="shared" si="26"/>
        <v/>
      </c>
      <c r="F97" s="126" t="str">
        <f t="shared" si="27"/>
        <v/>
      </c>
      <c r="G97" s="124" t="str">
        <f t="shared" si="28"/>
        <v/>
      </c>
      <c r="H97" s="125" t="str">
        <f t="shared" si="29"/>
        <v/>
      </c>
      <c r="I97" s="125" t="str">
        <f t="shared" si="30"/>
        <v/>
      </c>
      <c r="J97" s="125" t="str">
        <f t="shared" si="31"/>
        <v/>
      </c>
      <c r="K97" s="124" t="str">
        <f t="shared" si="32"/>
        <v/>
      </c>
      <c r="L97" s="124" t="str">
        <f t="shared" si="33"/>
        <v/>
      </c>
      <c r="M97" s="124" t="str">
        <f t="shared" si="34"/>
        <v/>
      </c>
      <c r="N97" s="124" t="str">
        <f t="shared" si="35"/>
        <v/>
      </c>
      <c r="O97" s="124" t="str">
        <f t="shared" si="36"/>
        <v/>
      </c>
      <c r="P97" s="124" t="str">
        <f t="shared" si="37"/>
        <v xml:space="preserve"> </v>
      </c>
      <c r="Q97" s="124" t="str">
        <f t="shared" si="38"/>
        <v/>
      </c>
      <c r="AA97" s="122">
        <f t="shared" si="17"/>
        <v>-1</v>
      </c>
      <c r="AB97" s="71">
        <f t="shared" si="18"/>
        <v>51</v>
      </c>
      <c r="AC97" s="127">
        <f t="shared" si="19"/>
        <v>-50</v>
      </c>
      <c r="AD97" s="127">
        <f t="shared" si="20"/>
        <v>-53</v>
      </c>
    </row>
    <row r="98" spans="1:30" x14ac:dyDescent="0.2">
      <c r="A98" s="126">
        <f t="shared" si="22"/>
        <v>-21</v>
      </c>
      <c r="B98" s="181">
        <f t="shared" si="23"/>
        <v>-533.4</v>
      </c>
      <c r="C98" s="229" t="str">
        <f t="shared" si="24"/>
        <v/>
      </c>
      <c r="D98" s="126" t="str">
        <f t="shared" si="25"/>
        <v/>
      </c>
      <c r="E98" s="229" t="str">
        <f t="shared" si="26"/>
        <v/>
      </c>
      <c r="F98" s="126" t="str">
        <f t="shared" si="27"/>
        <v/>
      </c>
      <c r="G98" s="124" t="str">
        <f t="shared" si="28"/>
        <v/>
      </c>
      <c r="H98" s="125" t="str">
        <f t="shared" si="29"/>
        <v/>
      </c>
      <c r="I98" s="125" t="str">
        <f t="shared" si="30"/>
        <v/>
      </c>
      <c r="J98" s="125" t="str">
        <f t="shared" si="31"/>
        <v/>
      </c>
      <c r="K98" s="124" t="str">
        <f t="shared" si="32"/>
        <v/>
      </c>
      <c r="L98" s="124" t="str">
        <f t="shared" si="33"/>
        <v/>
      </c>
      <c r="M98" s="124" t="str">
        <f t="shared" si="34"/>
        <v/>
      </c>
      <c r="N98" s="124" t="str">
        <f t="shared" si="35"/>
        <v/>
      </c>
      <c r="O98" s="124" t="str">
        <f t="shared" si="36"/>
        <v/>
      </c>
      <c r="P98" s="124" t="str">
        <f t="shared" si="37"/>
        <v xml:space="preserve"> </v>
      </c>
      <c r="Q98" s="124" t="str">
        <f t="shared" si="38"/>
        <v/>
      </c>
      <c r="AA98" s="122">
        <f t="shared" si="17"/>
        <v>-1</v>
      </c>
      <c r="AB98" s="71">
        <f t="shared" si="18"/>
        <v>52</v>
      </c>
      <c r="AC98" s="127">
        <f t="shared" si="19"/>
        <v>-51</v>
      </c>
      <c r="AD98" s="127">
        <f t="shared" si="20"/>
        <v>-54</v>
      </c>
    </row>
    <row r="99" spans="1:30" x14ac:dyDescent="0.2">
      <c r="A99" s="126">
        <f t="shared" si="22"/>
        <v>-22</v>
      </c>
      <c r="B99" s="181">
        <f t="shared" si="23"/>
        <v>-558.79999999999995</v>
      </c>
      <c r="C99" s="229" t="str">
        <f t="shared" si="24"/>
        <v/>
      </c>
      <c r="D99" s="126" t="str">
        <f t="shared" si="25"/>
        <v/>
      </c>
      <c r="E99" s="229" t="str">
        <f t="shared" si="26"/>
        <v/>
      </c>
      <c r="F99" s="126" t="str">
        <f t="shared" si="27"/>
        <v/>
      </c>
      <c r="G99" s="124" t="str">
        <f t="shared" si="28"/>
        <v/>
      </c>
      <c r="H99" s="125" t="str">
        <f t="shared" si="29"/>
        <v/>
      </c>
      <c r="I99" s="125" t="str">
        <f t="shared" si="30"/>
        <v/>
      </c>
      <c r="J99" s="125" t="str">
        <f t="shared" si="31"/>
        <v/>
      </c>
      <c r="K99" s="124" t="str">
        <f t="shared" si="32"/>
        <v/>
      </c>
      <c r="L99" s="124" t="str">
        <f t="shared" si="33"/>
        <v/>
      </c>
      <c r="M99" s="124" t="str">
        <f t="shared" si="34"/>
        <v/>
      </c>
      <c r="N99" s="124" t="str">
        <f t="shared" si="35"/>
        <v/>
      </c>
      <c r="O99" s="124" t="str">
        <f t="shared" si="36"/>
        <v/>
      </c>
      <c r="P99" s="124" t="str">
        <f t="shared" si="37"/>
        <v xml:space="preserve"> </v>
      </c>
      <c r="Q99" s="124" t="str">
        <f t="shared" si="38"/>
        <v/>
      </c>
      <c r="AA99" s="122">
        <f t="shared" ref="AA99:AA162" si="39">IF(AND(AA98&gt;=1,AA98&lt;26),AA98+1,IF(AC99=0,1,IF(AA98=26,AA98+0.5,-1)))</f>
        <v>-1</v>
      </c>
      <c r="AB99" s="71">
        <f t="shared" ref="AB99:AB162" si="40">IF(AB98&gt;=1,AB98+1,IF(AC99=0,1,-1))</f>
        <v>53</v>
      </c>
      <c r="AC99" s="127">
        <f t="shared" si="19"/>
        <v>-52</v>
      </c>
      <c r="AD99" s="127">
        <f t="shared" si="20"/>
        <v>-55</v>
      </c>
    </row>
    <row r="100" spans="1:30" x14ac:dyDescent="0.2">
      <c r="A100" s="126">
        <f t="shared" si="22"/>
        <v>-23</v>
      </c>
      <c r="B100" s="181">
        <f t="shared" si="23"/>
        <v>-584.19999999999993</v>
      </c>
      <c r="C100" s="229" t="str">
        <f t="shared" si="24"/>
        <v/>
      </c>
      <c r="D100" s="126" t="str">
        <f t="shared" si="25"/>
        <v/>
      </c>
      <c r="E100" s="229" t="str">
        <f t="shared" si="26"/>
        <v/>
      </c>
      <c r="F100" s="126" t="str">
        <f t="shared" si="27"/>
        <v/>
      </c>
      <c r="G100" s="124" t="str">
        <f t="shared" si="28"/>
        <v/>
      </c>
      <c r="H100" s="125" t="str">
        <f t="shared" si="29"/>
        <v/>
      </c>
      <c r="I100" s="125" t="str">
        <f t="shared" si="30"/>
        <v/>
      </c>
      <c r="J100" s="125" t="str">
        <f t="shared" si="31"/>
        <v/>
      </c>
      <c r="K100" s="124" t="str">
        <f t="shared" si="32"/>
        <v/>
      </c>
      <c r="L100" s="124" t="str">
        <f t="shared" si="33"/>
        <v/>
      </c>
      <c r="M100" s="124" t="str">
        <f t="shared" si="34"/>
        <v/>
      </c>
      <c r="N100" s="124" t="str">
        <f t="shared" si="35"/>
        <v/>
      </c>
      <c r="O100" s="124" t="str">
        <f t="shared" si="36"/>
        <v/>
      </c>
      <c r="P100" s="124" t="str">
        <f t="shared" si="37"/>
        <v xml:space="preserve"> </v>
      </c>
      <c r="Q100" s="124" t="str">
        <f t="shared" si="38"/>
        <v/>
      </c>
      <c r="AA100" s="122">
        <f t="shared" si="39"/>
        <v>-1</v>
      </c>
      <c r="AB100" s="71">
        <f t="shared" si="40"/>
        <v>54</v>
      </c>
      <c r="AC100" s="127">
        <f t="shared" ref="AC100:AC163" si="41">AC99-1</f>
        <v>-53</v>
      </c>
      <c r="AD100" s="127">
        <f t="shared" ref="AD100:AD163" si="42">AD99-1</f>
        <v>-56</v>
      </c>
    </row>
    <row r="101" spans="1:30" x14ac:dyDescent="0.2">
      <c r="A101" s="126">
        <f t="shared" si="22"/>
        <v>-24</v>
      </c>
      <c r="B101" s="181">
        <f t="shared" si="23"/>
        <v>-609.59999999999991</v>
      </c>
      <c r="C101" s="229" t="str">
        <f t="shared" si="24"/>
        <v/>
      </c>
      <c r="D101" s="126" t="str">
        <f t="shared" si="25"/>
        <v/>
      </c>
      <c r="E101" s="229" t="str">
        <f t="shared" si="26"/>
        <v/>
      </c>
      <c r="F101" s="126" t="str">
        <f t="shared" si="27"/>
        <v/>
      </c>
      <c r="G101" s="124" t="str">
        <f t="shared" si="28"/>
        <v/>
      </c>
      <c r="H101" s="125" t="str">
        <f t="shared" si="29"/>
        <v/>
      </c>
      <c r="I101" s="125" t="str">
        <f t="shared" si="30"/>
        <v/>
      </c>
      <c r="J101" s="125" t="str">
        <f t="shared" si="31"/>
        <v/>
      </c>
      <c r="K101" s="124" t="str">
        <f t="shared" si="32"/>
        <v/>
      </c>
      <c r="L101" s="124" t="str">
        <f t="shared" si="33"/>
        <v/>
      </c>
      <c r="M101" s="124" t="str">
        <f t="shared" si="34"/>
        <v/>
      </c>
      <c r="N101" s="124" t="str">
        <f t="shared" si="35"/>
        <v/>
      </c>
      <c r="O101" s="124" t="str">
        <f t="shared" si="36"/>
        <v/>
      </c>
      <c r="P101" s="124" t="str">
        <f t="shared" si="37"/>
        <v xml:space="preserve"> </v>
      </c>
      <c r="Q101" s="124" t="str">
        <f t="shared" si="38"/>
        <v/>
      </c>
      <c r="AA101" s="122">
        <f t="shared" si="39"/>
        <v>-1</v>
      </c>
      <c r="AB101" s="71">
        <f t="shared" si="40"/>
        <v>55</v>
      </c>
      <c r="AC101" s="127">
        <f t="shared" si="41"/>
        <v>-54</v>
      </c>
      <c r="AD101" s="127">
        <f t="shared" si="42"/>
        <v>-57</v>
      </c>
    </row>
    <row r="102" spans="1:30" x14ac:dyDescent="0.2">
      <c r="A102" s="126">
        <f t="shared" si="22"/>
        <v>-25</v>
      </c>
      <c r="B102" s="181">
        <f t="shared" si="23"/>
        <v>-635</v>
      </c>
      <c r="C102" s="229" t="str">
        <f t="shared" si="24"/>
        <v/>
      </c>
      <c r="D102" s="126" t="str">
        <f t="shared" si="25"/>
        <v/>
      </c>
      <c r="E102" s="229" t="str">
        <f t="shared" si="26"/>
        <v/>
      </c>
      <c r="F102" s="126" t="str">
        <f t="shared" si="27"/>
        <v/>
      </c>
      <c r="G102" s="124" t="str">
        <f t="shared" si="28"/>
        <v/>
      </c>
      <c r="H102" s="125" t="str">
        <f t="shared" si="29"/>
        <v/>
      </c>
      <c r="I102" s="125" t="str">
        <f t="shared" si="30"/>
        <v/>
      </c>
      <c r="J102" s="125" t="str">
        <f t="shared" si="31"/>
        <v/>
      </c>
      <c r="K102" s="124" t="str">
        <f t="shared" si="32"/>
        <v/>
      </c>
      <c r="L102" s="124" t="str">
        <f t="shared" si="33"/>
        <v/>
      </c>
      <c r="M102" s="124" t="str">
        <f t="shared" si="34"/>
        <v/>
      </c>
      <c r="N102" s="124" t="str">
        <f t="shared" si="35"/>
        <v/>
      </c>
      <c r="O102" s="124" t="str">
        <f t="shared" si="36"/>
        <v/>
      </c>
      <c r="P102" s="124" t="str">
        <f t="shared" si="37"/>
        <v xml:space="preserve"> </v>
      </c>
      <c r="Q102" s="124" t="str">
        <f t="shared" si="38"/>
        <v/>
      </c>
      <c r="AA102" s="122">
        <f t="shared" si="39"/>
        <v>-1</v>
      </c>
      <c r="AB102" s="71">
        <f t="shared" si="40"/>
        <v>56</v>
      </c>
      <c r="AC102" s="127">
        <f t="shared" si="41"/>
        <v>-55</v>
      </c>
      <c r="AD102" s="127">
        <f t="shared" si="42"/>
        <v>-58</v>
      </c>
    </row>
    <row r="103" spans="1:30" x14ac:dyDescent="0.2">
      <c r="A103" s="126">
        <f t="shared" si="22"/>
        <v>-26</v>
      </c>
      <c r="B103" s="181">
        <f t="shared" si="23"/>
        <v>-660.4</v>
      </c>
      <c r="C103" s="229" t="str">
        <f t="shared" si="24"/>
        <v/>
      </c>
      <c r="D103" s="126" t="str">
        <f t="shared" si="25"/>
        <v/>
      </c>
      <c r="E103" s="229" t="str">
        <f t="shared" si="26"/>
        <v/>
      </c>
      <c r="F103" s="126" t="str">
        <f t="shared" si="27"/>
        <v/>
      </c>
      <c r="G103" s="124" t="str">
        <f t="shared" si="28"/>
        <v/>
      </c>
      <c r="H103" s="125" t="str">
        <f t="shared" si="29"/>
        <v/>
      </c>
      <c r="I103" s="125" t="str">
        <f t="shared" si="30"/>
        <v/>
      </c>
      <c r="J103" s="125" t="str">
        <f t="shared" si="31"/>
        <v/>
      </c>
      <c r="K103" s="124" t="str">
        <f t="shared" si="32"/>
        <v/>
      </c>
      <c r="L103" s="124" t="str">
        <f t="shared" si="33"/>
        <v/>
      </c>
      <c r="M103" s="124" t="str">
        <f t="shared" si="34"/>
        <v/>
      </c>
      <c r="N103" s="124" t="str">
        <f t="shared" si="35"/>
        <v/>
      </c>
      <c r="O103" s="124" t="str">
        <f t="shared" si="36"/>
        <v/>
      </c>
      <c r="P103" s="124" t="str">
        <f t="shared" si="37"/>
        <v xml:space="preserve"> </v>
      </c>
      <c r="Q103" s="124" t="str">
        <f t="shared" si="38"/>
        <v/>
      </c>
      <c r="AA103" s="122">
        <f t="shared" si="39"/>
        <v>-1</v>
      </c>
      <c r="AB103" s="71">
        <f t="shared" si="40"/>
        <v>57</v>
      </c>
      <c r="AC103" s="127">
        <f t="shared" si="41"/>
        <v>-56</v>
      </c>
      <c r="AD103" s="127">
        <f t="shared" si="42"/>
        <v>-59</v>
      </c>
    </row>
    <row r="104" spans="1:30" x14ac:dyDescent="0.2">
      <c r="A104" s="126">
        <f t="shared" si="22"/>
        <v>-27</v>
      </c>
      <c r="B104" s="181">
        <f t="shared" si="23"/>
        <v>-685.8</v>
      </c>
      <c r="C104" s="229" t="str">
        <f t="shared" si="24"/>
        <v/>
      </c>
      <c r="D104" s="126" t="str">
        <f t="shared" si="25"/>
        <v/>
      </c>
      <c r="E104" s="229" t="str">
        <f t="shared" si="26"/>
        <v/>
      </c>
      <c r="F104" s="126" t="str">
        <f t="shared" si="27"/>
        <v/>
      </c>
      <c r="G104" s="124" t="str">
        <f t="shared" si="28"/>
        <v/>
      </c>
      <c r="H104" s="125" t="str">
        <f t="shared" si="29"/>
        <v/>
      </c>
      <c r="I104" s="125" t="str">
        <f t="shared" si="30"/>
        <v/>
      </c>
      <c r="J104" s="125" t="str">
        <f t="shared" si="31"/>
        <v/>
      </c>
      <c r="K104" s="124" t="str">
        <f t="shared" si="32"/>
        <v/>
      </c>
      <c r="L104" s="124" t="str">
        <f t="shared" si="33"/>
        <v/>
      </c>
      <c r="M104" s="124" t="str">
        <f t="shared" si="34"/>
        <v/>
      </c>
      <c r="N104" s="124" t="str">
        <f t="shared" si="35"/>
        <v/>
      </c>
      <c r="O104" s="124" t="str">
        <f t="shared" si="36"/>
        <v/>
      </c>
      <c r="P104" s="124" t="str">
        <f t="shared" si="37"/>
        <v xml:space="preserve"> </v>
      </c>
      <c r="Q104" s="124" t="str">
        <f t="shared" si="38"/>
        <v/>
      </c>
      <c r="AA104" s="122">
        <f t="shared" si="39"/>
        <v>-1</v>
      </c>
      <c r="AB104" s="71">
        <f t="shared" si="40"/>
        <v>58</v>
      </c>
      <c r="AC104" s="127">
        <f t="shared" si="41"/>
        <v>-57</v>
      </c>
      <c r="AD104" s="127">
        <f t="shared" si="42"/>
        <v>-60</v>
      </c>
    </row>
    <row r="105" spans="1:30" x14ac:dyDescent="0.2">
      <c r="A105" s="126">
        <f t="shared" si="22"/>
        <v>-28</v>
      </c>
      <c r="B105" s="181">
        <f t="shared" si="23"/>
        <v>-711.19999999999993</v>
      </c>
      <c r="C105" s="229" t="str">
        <f t="shared" si="24"/>
        <v/>
      </c>
      <c r="D105" s="126" t="str">
        <f t="shared" si="25"/>
        <v/>
      </c>
      <c r="E105" s="229" t="str">
        <f t="shared" si="26"/>
        <v/>
      </c>
      <c r="F105" s="126" t="str">
        <f t="shared" si="27"/>
        <v/>
      </c>
      <c r="G105" s="124" t="str">
        <f t="shared" si="28"/>
        <v/>
      </c>
      <c r="H105" s="125" t="str">
        <f t="shared" si="29"/>
        <v/>
      </c>
      <c r="I105" s="125" t="str">
        <f t="shared" si="30"/>
        <v/>
      </c>
      <c r="J105" s="125" t="str">
        <f t="shared" si="31"/>
        <v/>
      </c>
      <c r="K105" s="124" t="str">
        <f t="shared" si="32"/>
        <v/>
      </c>
      <c r="L105" s="124" t="str">
        <f t="shared" si="33"/>
        <v/>
      </c>
      <c r="M105" s="124" t="str">
        <f t="shared" si="34"/>
        <v/>
      </c>
      <c r="N105" s="124" t="str">
        <f t="shared" si="35"/>
        <v/>
      </c>
      <c r="O105" s="124" t="str">
        <f t="shared" si="36"/>
        <v/>
      </c>
      <c r="P105" s="124" t="str">
        <f t="shared" si="37"/>
        <v xml:space="preserve"> </v>
      </c>
      <c r="Q105" s="124" t="str">
        <f t="shared" si="38"/>
        <v/>
      </c>
      <c r="AA105" s="122">
        <f t="shared" si="39"/>
        <v>-1</v>
      </c>
      <c r="AB105" s="71">
        <f t="shared" si="40"/>
        <v>59</v>
      </c>
      <c r="AC105" s="127">
        <f t="shared" si="41"/>
        <v>-58</v>
      </c>
      <c r="AD105" s="127">
        <f t="shared" si="42"/>
        <v>-61</v>
      </c>
    </row>
    <row r="106" spans="1:30" x14ac:dyDescent="0.2">
      <c r="A106" s="126">
        <f t="shared" si="22"/>
        <v>-29</v>
      </c>
      <c r="B106" s="181">
        <f t="shared" si="23"/>
        <v>-736.59999999999991</v>
      </c>
      <c r="C106" s="229" t="str">
        <f t="shared" si="24"/>
        <v/>
      </c>
      <c r="D106" s="126" t="str">
        <f t="shared" si="25"/>
        <v/>
      </c>
      <c r="E106" s="229" t="str">
        <f t="shared" si="26"/>
        <v/>
      </c>
      <c r="F106" s="126" t="str">
        <f t="shared" si="27"/>
        <v/>
      </c>
      <c r="G106" s="124" t="str">
        <f t="shared" si="28"/>
        <v/>
      </c>
      <c r="H106" s="125" t="str">
        <f t="shared" si="29"/>
        <v/>
      </c>
      <c r="I106" s="125" t="str">
        <f t="shared" si="30"/>
        <v/>
      </c>
      <c r="J106" s="125" t="str">
        <f t="shared" si="31"/>
        <v/>
      </c>
      <c r="K106" s="124" t="str">
        <f t="shared" si="32"/>
        <v/>
      </c>
      <c r="L106" s="124" t="str">
        <f t="shared" si="33"/>
        <v/>
      </c>
      <c r="M106" s="124" t="str">
        <f t="shared" si="34"/>
        <v/>
      </c>
      <c r="N106" s="124" t="str">
        <f t="shared" si="35"/>
        <v/>
      </c>
      <c r="O106" s="124" t="str">
        <f t="shared" si="36"/>
        <v/>
      </c>
      <c r="P106" s="124" t="str">
        <f t="shared" si="37"/>
        <v xml:space="preserve"> </v>
      </c>
      <c r="Q106" s="124" t="str">
        <f t="shared" si="38"/>
        <v/>
      </c>
      <c r="AA106" s="122">
        <f t="shared" si="39"/>
        <v>-1</v>
      </c>
      <c r="AB106" s="71">
        <f t="shared" si="40"/>
        <v>60</v>
      </c>
      <c r="AC106" s="127">
        <f t="shared" si="41"/>
        <v>-59</v>
      </c>
      <c r="AD106" s="127">
        <f t="shared" si="42"/>
        <v>-62</v>
      </c>
    </row>
    <row r="107" spans="1:30" x14ac:dyDescent="0.2">
      <c r="A107" s="126">
        <f t="shared" si="22"/>
        <v>-30</v>
      </c>
      <c r="B107" s="181">
        <f t="shared" si="23"/>
        <v>-762</v>
      </c>
      <c r="C107" s="229" t="str">
        <f t="shared" si="24"/>
        <v/>
      </c>
      <c r="D107" s="126" t="str">
        <f t="shared" si="25"/>
        <v/>
      </c>
      <c r="E107" s="229" t="str">
        <f t="shared" si="26"/>
        <v/>
      </c>
      <c r="F107" s="126" t="str">
        <f t="shared" si="27"/>
        <v/>
      </c>
      <c r="G107" s="124" t="str">
        <f t="shared" si="28"/>
        <v/>
      </c>
      <c r="H107" s="125" t="str">
        <f t="shared" si="29"/>
        <v/>
      </c>
      <c r="I107" s="125" t="str">
        <f t="shared" si="30"/>
        <v/>
      </c>
      <c r="J107" s="125" t="str">
        <f t="shared" si="31"/>
        <v/>
      </c>
      <c r="K107" s="124" t="str">
        <f t="shared" si="32"/>
        <v/>
      </c>
      <c r="L107" s="124" t="str">
        <f t="shared" si="33"/>
        <v/>
      </c>
      <c r="M107" s="124" t="str">
        <f t="shared" si="34"/>
        <v/>
      </c>
      <c r="N107" s="124" t="str">
        <f t="shared" si="35"/>
        <v/>
      </c>
      <c r="O107" s="124" t="str">
        <f t="shared" si="36"/>
        <v/>
      </c>
      <c r="P107" s="124" t="str">
        <f t="shared" si="37"/>
        <v xml:space="preserve"> </v>
      </c>
      <c r="Q107" s="124" t="str">
        <f t="shared" si="38"/>
        <v/>
      </c>
      <c r="AA107" s="122">
        <f t="shared" si="39"/>
        <v>-1</v>
      </c>
      <c r="AB107" s="71">
        <f t="shared" si="40"/>
        <v>61</v>
      </c>
      <c r="AC107" s="127">
        <f t="shared" si="41"/>
        <v>-60</v>
      </c>
      <c r="AD107" s="127">
        <f t="shared" si="42"/>
        <v>-63</v>
      </c>
    </row>
    <row r="108" spans="1:30" x14ac:dyDescent="0.2">
      <c r="A108" s="126">
        <f t="shared" si="22"/>
        <v>-31</v>
      </c>
      <c r="B108" s="181">
        <f t="shared" si="23"/>
        <v>-787.4</v>
      </c>
      <c r="C108" s="229" t="str">
        <f t="shared" si="24"/>
        <v/>
      </c>
      <c r="D108" s="126" t="str">
        <f t="shared" si="25"/>
        <v/>
      </c>
      <c r="E108" s="229" t="str">
        <f t="shared" si="26"/>
        <v/>
      </c>
      <c r="F108" s="126" t="str">
        <f t="shared" si="27"/>
        <v/>
      </c>
      <c r="G108" s="124" t="str">
        <f t="shared" si="28"/>
        <v/>
      </c>
      <c r="H108" s="125" t="str">
        <f t="shared" si="29"/>
        <v/>
      </c>
      <c r="I108" s="125" t="str">
        <f t="shared" si="30"/>
        <v/>
      </c>
      <c r="J108" s="125" t="str">
        <f t="shared" si="31"/>
        <v/>
      </c>
      <c r="K108" s="124" t="str">
        <f t="shared" si="32"/>
        <v/>
      </c>
      <c r="L108" s="124" t="str">
        <f t="shared" si="33"/>
        <v/>
      </c>
      <c r="M108" s="124" t="str">
        <f t="shared" si="34"/>
        <v/>
      </c>
      <c r="N108" s="124" t="str">
        <f t="shared" si="35"/>
        <v/>
      </c>
      <c r="O108" s="124" t="str">
        <f t="shared" si="36"/>
        <v/>
      </c>
      <c r="P108" s="124" t="str">
        <f t="shared" si="37"/>
        <v xml:space="preserve"> </v>
      </c>
      <c r="Q108" s="124" t="str">
        <f t="shared" si="38"/>
        <v/>
      </c>
      <c r="AA108" s="122">
        <f t="shared" si="39"/>
        <v>-1</v>
      </c>
      <c r="AB108" s="71">
        <f t="shared" si="40"/>
        <v>62</v>
      </c>
      <c r="AC108" s="127">
        <f t="shared" si="41"/>
        <v>-61</v>
      </c>
      <c r="AD108" s="127">
        <f t="shared" si="42"/>
        <v>-64</v>
      </c>
    </row>
    <row r="109" spans="1:30" x14ac:dyDescent="0.2">
      <c r="A109" s="126">
        <f t="shared" si="22"/>
        <v>-32</v>
      </c>
      <c r="B109" s="181">
        <f t="shared" si="23"/>
        <v>-812.8</v>
      </c>
      <c r="C109" s="229" t="str">
        <f t="shared" si="24"/>
        <v/>
      </c>
      <c r="D109" s="126" t="str">
        <f t="shared" si="25"/>
        <v/>
      </c>
      <c r="E109" s="229" t="str">
        <f t="shared" si="26"/>
        <v/>
      </c>
      <c r="F109" s="126" t="str">
        <f t="shared" si="27"/>
        <v/>
      </c>
      <c r="G109" s="124" t="str">
        <f t="shared" si="28"/>
        <v/>
      </c>
      <c r="H109" s="125" t="str">
        <f t="shared" si="29"/>
        <v/>
      </c>
      <c r="I109" s="125" t="str">
        <f t="shared" si="30"/>
        <v/>
      </c>
      <c r="J109" s="125" t="str">
        <f t="shared" si="31"/>
        <v/>
      </c>
      <c r="K109" s="124" t="str">
        <f t="shared" si="32"/>
        <v/>
      </c>
      <c r="L109" s="124" t="str">
        <f t="shared" si="33"/>
        <v/>
      </c>
      <c r="M109" s="124" t="str">
        <f t="shared" si="34"/>
        <v/>
      </c>
      <c r="N109" s="124" t="str">
        <f t="shared" si="35"/>
        <v/>
      </c>
      <c r="O109" s="124" t="str">
        <f t="shared" si="36"/>
        <v/>
      </c>
      <c r="P109" s="124" t="str">
        <f t="shared" si="37"/>
        <v xml:space="preserve"> </v>
      </c>
      <c r="Q109" s="124" t="str">
        <f t="shared" si="38"/>
        <v/>
      </c>
      <c r="AA109" s="122">
        <f t="shared" si="39"/>
        <v>-1</v>
      </c>
      <c r="AB109" s="71">
        <f t="shared" si="40"/>
        <v>63</v>
      </c>
      <c r="AC109" s="127">
        <f t="shared" si="41"/>
        <v>-62</v>
      </c>
      <c r="AD109" s="127">
        <f t="shared" si="42"/>
        <v>-65</v>
      </c>
    </row>
    <row r="110" spans="1:30" x14ac:dyDescent="0.2">
      <c r="A110" s="126">
        <f t="shared" si="22"/>
        <v>-33</v>
      </c>
      <c r="B110" s="181">
        <f t="shared" si="23"/>
        <v>-838.19999999999993</v>
      </c>
      <c r="C110" s="229" t="str">
        <f t="shared" si="24"/>
        <v/>
      </c>
      <c r="D110" s="126" t="str">
        <f t="shared" si="25"/>
        <v/>
      </c>
      <c r="E110" s="229" t="str">
        <f t="shared" si="26"/>
        <v/>
      </c>
      <c r="F110" s="126" t="str">
        <f t="shared" si="27"/>
        <v/>
      </c>
      <c r="G110" s="124" t="str">
        <f t="shared" si="28"/>
        <v/>
      </c>
      <c r="H110" s="125" t="str">
        <f t="shared" si="29"/>
        <v/>
      </c>
      <c r="I110" s="125" t="str">
        <f t="shared" si="30"/>
        <v/>
      </c>
      <c r="J110" s="125" t="str">
        <f t="shared" si="31"/>
        <v/>
      </c>
      <c r="K110" s="124" t="str">
        <f t="shared" si="32"/>
        <v/>
      </c>
      <c r="L110" s="124" t="str">
        <f t="shared" si="33"/>
        <v/>
      </c>
      <c r="M110" s="124" t="str">
        <f t="shared" si="34"/>
        <v/>
      </c>
      <c r="N110" s="124" t="str">
        <f t="shared" si="35"/>
        <v/>
      </c>
      <c r="O110" s="124" t="str">
        <f t="shared" si="36"/>
        <v/>
      </c>
      <c r="P110" s="124" t="str">
        <f t="shared" si="37"/>
        <v xml:space="preserve"> </v>
      </c>
      <c r="Q110" s="124" t="str">
        <f t="shared" si="38"/>
        <v/>
      </c>
      <c r="AA110" s="122">
        <f t="shared" si="39"/>
        <v>-1</v>
      </c>
      <c r="AB110" s="71">
        <f t="shared" si="40"/>
        <v>64</v>
      </c>
      <c r="AC110" s="127">
        <f t="shared" si="41"/>
        <v>-63</v>
      </c>
      <c r="AD110" s="127">
        <f t="shared" si="42"/>
        <v>-66</v>
      </c>
    </row>
    <row r="111" spans="1:30" x14ac:dyDescent="0.2">
      <c r="A111" s="126">
        <f t="shared" si="22"/>
        <v>-34</v>
      </c>
      <c r="B111" s="181">
        <f t="shared" si="23"/>
        <v>-863.59999999999991</v>
      </c>
      <c r="C111" s="229" t="str">
        <f t="shared" si="24"/>
        <v/>
      </c>
      <c r="D111" s="126" t="str">
        <f t="shared" si="25"/>
        <v/>
      </c>
      <c r="E111" s="229" t="str">
        <f t="shared" si="26"/>
        <v/>
      </c>
      <c r="F111" s="126" t="str">
        <f t="shared" si="27"/>
        <v/>
      </c>
      <c r="G111" s="124" t="str">
        <f t="shared" si="28"/>
        <v/>
      </c>
      <c r="H111" s="125" t="str">
        <f t="shared" si="29"/>
        <v/>
      </c>
      <c r="I111" s="125" t="str">
        <f t="shared" si="30"/>
        <v/>
      </c>
      <c r="J111" s="125" t="str">
        <f t="shared" si="31"/>
        <v/>
      </c>
      <c r="K111" s="124" t="str">
        <f t="shared" si="32"/>
        <v/>
      </c>
      <c r="L111" s="124" t="str">
        <f t="shared" si="33"/>
        <v/>
      </c>
      <c r="M111" s="124" t="str">
        <f t="shared" si="34"/>
        <v/>
      </c>
      <c r="N111" s="124" t="str">
        <f t="shared" si="35"/>
        <v/>
      </c>
      <c r="O111" s="124" t="str">
        <f t="shared" si="36"/>
        <v/>
      </c>
      <c r="P111" s="124" t="str">
        <f t="shared" si="37"/>
        <v xml:space="preserve"> </v>
      </c>
      <c r="Q111" s="124" t="str">
        <f t="shared" si="38"/>
        <v/>
      </c>
      <c r="AA111" s="122">
        <f t="shared" si="39"/>
        <v>-1</v>
      </c>
      <c r="AB111" s="71">
        <f t="shared" si="40"/>
        <v>65</v>
      </c>
      <c r="AC111" s="127">
        <f t="shared" si="41"/>
        <v>-64</v>
      </c>
      <c r="AD111" s="127">
        <f t="shared" si="42"/>
        <v>-67</v>
      </c>
    </row>
    <row r="112" spans="1:30" x14ac:dyDescent="0.2">
      <c r="A112" s="126">
        <f t="shared" si="22"/>
        <v>-35</v>
      </c>
      <c r="B112" s="181">
        <f t="shared" si="23"/>
        <v>-889</v>
      </c>
      <c r="C112" s="229" t="str">
        <f t="shared" si="24"/>
        <v/>
      </c>
      <c r="D112" s="126" t="str">
        <f t="shared" si="25"/>
        <v/>
      </c>
      <c r="E112" s="229" t="str">
        <f t="shared" si="26"/>
        <v/>
      </c>
      <c r="F112" s="126" t="str">
        <f t="shared" si="27"/>
        <v/>
      </c>
      <c r="G112" s="124" t="str">
        <f t="shared" si="28"/>
        <v/>
      </c>
      <c r="H112" s="125" t="str">
        <f t="shared" si="29"/>
        <v/>
      </c>
      <c r="I112" s="125" t="str">
        <f t="shared" si="30"/>
        <v/>
      </c>
      <c r="J112" s="125" t="str">
        <f t="shared" si="31"/>
        <v/>
      </c>
      <c r="K112" s="124" t="str">
        <f t="shared" si="32"/>
        <v/>
      </c>
      <c r="L112" s="124" t="str">
        <f t="shared" si="33"/>
        <v/>
      </c>
      <c r="M112" s="124" t="str">
        <f t="shared" si="34"/>
        <v/>
      </c>
      <c r="N112" s="124" t="str">
        <f t="shared" si="35"/>
        <v/>
      </c>
      <c r="O112" s="124" t="str">
        <f t="shared" si="36"/>
        <v/>
      </c>
      <c r="P112" s="124" t="str">
        <f t="shared" si="37"/>
        <v xml:space="preserve"> </v>
      </c>
      <c r="Q112" s="124" t="str">
        <f t="shared" si="38"/>
        <v/>
      </c>
      <c r="AA112" s="122">
        <f t="shared" si="39"/>
        <v>-1</v>
      </c>
      <c r="AB112" s="71">
        <f t="shared" si="40"/>
        <v>66</v>
      </c>
      <c r="AC112" s="127">
        <f t="shared" si="41"/>
        <v>-65</v>
      </c>
      <c r="AD112" s="127">
        <f t="shared" si="42"/>
        <v>-68</v>
      </c>
    </row>
    <row r="113" spans="1:30" x14ac:dyDescent="0.2">
      <c r="A113" s="126">
        <f t="shared" si="22"/>
        <v>-36</v>
      </c>
      <c r="B113" s="181">
        <f t="shared" si="23"/>
        <v>-914.4</v>
      </c>
      <c r="C113" s="229" t="str">
        <f t="shared" si="24"/>
        <v/>
      </c>
      <c r="D113" s="126" t="str">
        <f t="shared" si="25"/>
        <v/>
      </c>
      <c r="E113" s="229" t="str">
        <f t="shared" si="26"/>
        <v/>
      </c>
      <c r="F113" s="126" t="str">
        <f t="shared" si="27"/>
        <v/>
      </c>
      <c r="G113" s="124" t="str">
        <f t="shared" si="28"/>
        <v/>
      </c>
      <c r="H113" s="125" t="str">
        <f t="shared" si="29"/>
        <v/>
      </c>
      <c r="I113" s="125" t="str">
        <f t="shared" si="30"/>
        <v/>
      </c>
      <c r="J113" s="125" t="str">
        <f t="shared" si="31"/>
        <v/>
      </c>
      <c r="K113" s="124" t="str">
        <f t="shared" si="32"/>
        <v/>
      </c>
      <c r="L113" s="124" t="str">
        <f t="shared" si="33"/>
        <v/>
      </c>
      <c r="M113" s="124" t="str">
        <f t="shared" si="34"/>
        <v/>
      </c>
      <c r="N113" s="124" t="str">
        <f t="shared" si="35"/>
        <v/>
      </c>
      <c r="O113" s="124" t="str">
        <f t="shared" si="36"/>
        <v/>
      </c>
      <c r="P113" s="124" t="str">
        <f t="shared" si="37"/>
        <v xml:space="preserve"> </v>
      </c>
      <c r="Q113" s="124" t="str">
        <f t="shared" si="38"/>
        <v/>
      </c>
      <c r="AA113" s="122">
        <f t="shared" si="39"/>
        <v>-1</v>
      </c>
      <c r="AB113" s="71">
        <f t="shared" si="40"/>
        <v>67</v>
      </c>
      <c r="AC113" s="127">
        <f t="shared" si="41"/>
        <v>-66</v>
      </c>
      <c r="AD113" s="127">
        <f t="shared" si="42"/>
        <v>-69</v>
      </c>
    </row>
    <row r="114" spans="1:30" x14ac:dyDescent="0.2">
      <c r="A114" s="126">
        <f t="shared" si="22"/>
        <v>-37</v>
      </c>
      <c r="B114" s="181">
        <f t="shared" si="23"/>
        <v>-939.8</v>
      </c>
      <c r="C114" s="229" t="str">
        <f t="shared" si="24"/>
        <v/>
      </c>
      <c r="D114" s="126" t="str">
        <f t="shared" si="25"/>
        <v/>
      </c>
      <c r="E114" s="229" t="str">
        <f t="shared" si="26"/>
        <v/>
      </c>
      <c r="F114" s="126" t="str">
        <f t="shared" si="27"/>
        <v/>
      </c>
      <c r="G114" s="124" t="str">
        <f t="shared" si="28"/>
        <v/>
      </c>
      <c r="H114" s="125" t="str">
        <f t="shared" si="29"/>
        <v/>
      </c>
      <c r="I114" s="125" t="str">
        <f t="shared" si="30"/>
        <v/>
      </c>
      <c r="J114" s="125" t="str">
        <f t="shared" si="31"/>
        <v/>
      </c>
      <c r="K114" s="124" t="str">
        <f t="shared" si="32"/>
        <v/>
      </c>
      <c r="L114" s="124" t="str">
        <f t="shared" si="33"/>
        <v/>
      </c>
      <c r="M114" s="124" t="str">
        <f t="shared" si="34"/>
        <v/>
      </c>
      <c r="N114" s="124" t="str">
        <f t="shared" si="35"/>
        <v/>
      </c>
      <c r="O114" s="124" t="str">
        <f t="shared" si="36"/>
        <v/>
      </c>
      <c r="P114" s="124" t="str">
        <f t="shared" si="37"/>
        <v xml:space="preserve"> </v>
      </c>
      <c r="Q114" s="124" t="str">
        <f t="shared" si="38"/>
        <v/>
      </c>
      <c r="AA114" s="122">
        <f t="shared" si="39"/>
        <v>-1</v>
      </c>
      <c r="AB114" s="71">
        <f t="shared" si="40"/>
        <v>68</v>
      </c>
      <c r="AC114" s="127">
        <f t="shared" si="41"/>
        <v>-67</v>
      </c>
      <c r="AD114" s="127">
        <f t="shared" si="42"/>
        <v>-70</v>
      </c>
    </row>
    <row r="115" spans="1:30" x14ac:dyDescent="0.2">
      <c r="A115" s="126">
        <f t="shared" si="22"/>
        <v>-38</v>
      </c>
      <c r="B115" s="181">
        <f t="shared" si="23"/>
        <v>-965.19999999999993</v>
      </c>
      <c r="C115" s="229" t="str">
        <f t="shared" si="24"/>
        <v/>
      </c>
      <c r="D115" s="126" t="str">
        <f t="shared" si="25"/>
        <v/>
      </c>
      <c r="E115" s="229" t="str">
        <f t="shared" si="26"/>
        <v/>
      </c>
      <c r="F115" s="126" t="str">
        <f t="shared" si="27"/>
        <v/>
      </c>
      <c r="G115" s="124" t="str">
        <f t="shared" si="28"/>
        <v/>
      </c>
      <c r="H115" s="125" t="str">
        <f t="shared" si="29"/>
        <v/>
      </c>
      <c r="I115" s="125" t="str">
        <f t="shared" si="30"/>
        <v/>
      </c>
      <c r="J115" s="125" t="str">
        <f t="shared" si="31"/>
        <v/>
      </c>
      <c r="K115" s="124" t="str">
        <f t="shared" si="32"/>
        <v/>
      </c>
      <c r="L115" s="124" t="str">
        <f t="shared" si="33"/>
        <v/>
      </c>
      <c r="M115" s="124" t="str">
        <f t="shared" si="34"/>
        <v/>
      </c>
      <c r="N115" s="124" t="str">
        <f t="shared" si="35"/>
        <v/>
      </c>
      <c r="O115" s="124" t="str">
        <f t="shared" si="36"/>
        <v/>
      </c>
      <c r="P115" s="124" t="str">
        <f t="shared" si="37"/>
        <v xml:space="preserve"> </v>
      </c>
      <c r="Q115" s="124" t="str">
        <f t="shared" si="38"/>
        <v/>
      </c>
      <c r="AA115" s="122">
        <f t="shared" si="39"/>
        <v>-1</v>
      </c>
      <c r="AB115" s="71">
        <f t="shared" si="40"/>
        <v>69</v>
      </c>
      <c r="AC115" s="127">
        <f t="shared" si="41"/>
        <v>-68</v>
      </c>
      <c r="AD115" s="127">
        <f t="shared" si="42"/>
        <v>-71</v>
      </c>
    </row>
    <row r="116" spans="1:30" x14ac:dyDescent="0.2">
      <c r="A116" s="126">
        <f t="shared" si="22"/>
        <v>-39</v>
      </c>
      <c r="B116" s="181">
        <f t="shared" si="23"/>
        <v>-990.59999999999991</v>
      </c>
      <c r="C116" s="229" t="str">
        <f t="shared" si="24"/>
        <v/>
      </c>
      <c r="D116" s="126" t="str">
        <f t="shared" si="25"/>
        <v/>
      </c>
      <c r="E116" s="229" t="str">
        <f t="shared" si="26"/>
        <v/>
      </c>
      <c r="F116" s="126" t="str">
        <f t="shared" si="27"/>
        <v/>
      </c>
      <c r="G116" s="124" t="str">
        <f t="shared" si="28"/>
        <v/>
      </c>
      <c r="H116" s="125" t="str">
        <f t="shared" si="29"/>
        <v/>
      </c>
      <c r="I116" s="125" t="str">
        <f t="shared" si="30"/>
        <v/>
      </c>
      <c r="J116" s="125" t="str">
        <f t="shared" si="31"/>
        <v/>
      </c>
      <c r="K116" s="124" t="str">
        <f t="shared" si="32"/>
        <v/>
      </c>
      <c r="L116" s="124" t="str">
        <f t="shared" si="33"/>
        <v/>
      </c>
      <c r="M116" s="124" t="str">
        <f t="shared" si="34"/>
        <v/>
      </c>
      <c r="N116" s="124" t="str">
        <f t="shared" si="35"/>
        <v/>
      </c>
      <c r="O116" s="124" t="str">
        <f t="shared" si="36"/>
        <v/>
      </c>
      <c r="P116" s="124" t="str">
        <f t="shared" si="37"/>
        <v xml:space="preserve"> </v>
      </c>
      <c r="Q116" s="124" t="str">
        <f t="shared" si="38"/>
        <v/>
      </c>
      <c r="AA116" s="122">
        <f t="shared" si="39"/>
        <v>-1</v>
      </c>
      <c r="AB116" s="71">
        <f t="shared" si="40"/>
        <v>70</v>
      </c>
      <c r="AC116" s="127">
        <f t="shared" si="41"/>
        <v>-69</v>
      </c>
      <c r="AD116" s="127">
        <f t="shared" si="42"/>
        <v>-72</v>
      </c>
    </row>
    <row r="117" spans="1:30" x14ac:dyDescent="0.2">
      <c r="A117" s="126">
        <f t="shared" si="22"/>
        <v>-40</v>
      </c>
      <c r="B117" s="181">
        <f t="shared" si="23"/>
        <v>-1016</v>
      </c>
      <c r="C117" s="229" t="str">
        <f t="shared" si="24"/>
        <v/>
      </c>
      <c r="D117" s="126" t="str">
        <f t="shared" si="25"/>
        <v/>
      </c>
      <c r="E117" s="229" t="str">
        <f t="shared" si="26"/>
        <v/>
      </c>
      <c r="F117" s="126" t="str">
        <f t="shared" si="27"/>
        <v/>
      </c>
      <c r="G117" s="124" t="str">
        <f t="shared" si="28"/>
        <v/>
      </c>
      <c r="H117" s="125" t="str">
        <f t="shared" si="29"/>
        <v/>
      </c>
      <c r="I117" s="125" t="str">
        <f t="shared" si="30"/>
        <v/>
      </c>
      <c r="J117" s="125" t="str">
        <f t="shared" si="31"/>
        <v/>
      </c>
      <c r="K117" s="124" t="str">
        <f t="shared" si="32"/>
        <v/>
      </c>
      <c r="L117" s="124" t="str">
        <f t="shared" si="33"/>
        <v/>
      </c>
      <c r="M117" s="124" t="str">
        <f t="shared" si="34"/>
        <v/>
      </c>
      <c r="N117" s="124" t="str">
        <f t="shared" si="35"/>
        <v/>
      </c>
      <c r="O117" s="124" t="str">
        <f t="shared" si="36"/>
        <v/>
      </c>
      <c r="P117" s="124" t="str">
        <f t="shared" si="37"/>
        <v xml:space="preserve"> </v>
      </c>
      <c r="Q117" s="124" t="str">
        <f t="shared" si="38"/>
        <v/>
      </c>
      <c r="AA117" s="122">
        <f t="shared" si="39"/>
        <v>-1</v>
      </c>
      <c r="AB117" s="71">
        <f t="shared" si="40"/>
        <v>71</v>
      </c>
      <c r="AC117" s="127">
        <f t="shared" si="41"/>
        <v>-70</v>
      </c>
      <c r="AD117" s="127">
        <f t="shared" si="42"/>
        <v>-73</v>
      </c>
    </row>
    <row r="118" spans="1:30" x14ac:dyDescent="0.2">
      <c r="A118" s="126">
        <f t="shared" si="22"/>
        <v>-41</v>
      </c>
      <c r="B118" s="181">
        <f t="shared" si="23"/>
        <v>-1041.3999999999999</v>
      </c>
      <c r="C118" s="229" t="str">
        <f t="shared" si="24"/>
        <v/>
      </c>
      <c r="D118" s="126" t="str">
        <f t="shared" si="25"/>
        <v/>
      </c>
      <c r="E118" s="229" t="str">
        <f t="shared" si="26"/>
        <v/>
      </c>
      <c r="F118" s="126" t="str">
        <f t="shared" si="27"/>
        <v/>
      </c>
      <c r="G118" s="124" t="str">
        <f t="shared" si="28"/>
        <v/>
      </c>
      <c r="H118" s="125" t="str">
        <f t="shared" si="29"/>
        <v/>
      </c>
      <c r="I118" s="125" t="str">
        <f t="shared" si="30"/>
        <v/>
      </c>
      <c r="J118" s="125" t="str">
        <f t="shared" si="31"/>
        <v/>
      </c>
      <c r="K118" s="124" t="str">
        <f t="shared" si="32"/>
        <v/>
      </c>
      <c r="L118" s="124" t="str">
        <f t="shared" si="33"/>
        <v/>
      </c>
      <c r="M118" s="124" t="str">
        <f t="shared" si="34"/>
        <v/>
      </c>
      <c r="N118" s="124" t="str">
        <f t="shared" si="35"/>
        <v/>
      </c>
      <c r="O118" s="124" t="str">
        <f t="shared" si="36"/>
        <v/>
      </c>
      <c r="P118" s="124" t="str">
        <f t="shared" si="37"/>
        <v xml:space="preserve"> </v>
      </c>
      <c r="Q118" s="124" t="str">
        <f t="shared" si="38"/>
        <v/>
      </c>
      <c r="AA118" s="122">
        <f t="shared" si="39"/>
        <v>-1</v>
      </c>
      <c r="AB118" s="71">
        <f t="shared" si="40"/>
        <v>72</v>
      </c>
      <c r="AC118" s="127">
        <f t="shared" si="41"/>
        <v>-71</v>
      </c>
      <c r="AD118" s="127">
        <f t="shared" si="42"/>
        <v>-74</v>
      </c>
    </row>
    <row r="119" spans="1:30" x14ac:dyDescent="0.2">
      <c r="A119" s="126">
        <f t="shared" si="22"/>
        <v>-42</v>
      </c>
      <c r="B119" s="181">
        <f t="shared" si="23"/>
        <v>-1066.8</v>
      </c>
      <c r="C119" s="229" t="str">
        <f t="shared" si="24"/>
        <v/>
      </c>
      <c r="D119" s="126" t="str">
        <f t="shared" si="25"/>
        <v/>
      </c>
      <c r="E119" s="229" t="str">
        <f t="shared" si="26"/>
        <v/>
      </c>
      <c r="F119" s="126" t="str">
        <f t="shared" si="27"/>
        <v/>
      </c>
      <c r="G119" s="124" t="str">
        <f t="shared" si="28"/>
        <v/>
      </c>
      <c r="H119" s="125" t="str">
        <f t="shared" si="29"/>
        <v/>
      </c>
      <c r="I119" s="125" t="str">
        <f t="shared" si="30"/>
        <v/>
      </c>
      <c r="J119" s="125" t="str">
        <f t="shared" si="31"/>
        <v/>
      </c>
      <c r="K119" s="124" t="str">
        <f t="shared" si="32"/>
        <v/>
      </c>
      <c r="L119" s="124" t="str">
        <f t="shared" si="33"/>
        <v/>
      </c>
      <c r="M119" s="124" t="str">
        <f t="shared" si="34"/>
        <v/>
      </c>
      <c r="N119" s="124" t="str">
        <f t="shared" si="35"/>
        <v/>
      </c>
      <c r="O119" s="124" t="str">
        <f t="shared" si="36"/>
        <v/>
      </c>
      <c r="P119" s="124" t="str">
        <f t="shared" si="37"/>
        <v xml:space="preserve"> </v>
      </c>
      <c r="Q119" s="124" t="str">
        <f t="shared" si="38"/>
        <v/>
      </c>
      <c r="AA119" s="122">
        <f t="shared" si="39"/>
        <v>-1</v>
      </c>
      <c r="AB119" s="71">
        <f t="shared" si="40"/>
        <v>73</v>
      </c>
      <c r="AC119" s="127">
        <f t="shared" si="41"/>
        <v>-72</v>
      </c>
      <c r="AD119" s="127">
        <f t="shared" si="42"/>
        <v>-75</v>
      </c>
    </row>
    <row r="120" spans="1:30" x14ac:dyDescent="0.2">
      <c r="A120" s="126">
        <f t="shared" si="22"/>
        <v>-43</v>
      </c>
      <c r="B120" s="181">
        <f t="shared" si="23"/>
        <v>-1092.2</v>
      </c>
      <c r="C120" s="229" t="str">
        <f t="shared" si="24"/>
        <v/>
      </c>
      <c r="D120" s="126" t="str">
        <f t="shared" si="25"/>
        <v/>
      </c>
      <c r="E120" s="229" t="str">
        <f t="shared" si="26"/>
        <v/>
      </c>
      <c r="F120" s="126" t="str">
        <f t="shared" si="27"/>
        <v/>
      </c>
      <c r="G120" s="124" t="str">
        <f t="shared" si="28"/>
        <v/>
      </c>
      <c r="H120" s="125" t="str">
        <f t="shared" si="29"/>
        <v/>
      </c>
      <c r="I120" s="125" t="str">
        <f t="shared" si="30"/>
        <v/>
      </c>
      <c r="J120" s="125" t="str">
        <f t="shared" si="31"/>
        <v/>
      </c>
      <c r="K120" s="124" t="str">
        <f t="shared" si="32"/>
        <v/>
      </c>
      <c r="L120" s="124" t="str">
        <f t="shared" si="33"/>
        <v/>
      </c>
      <c r="M120" s="124" t="str">
        <f t="shared" si="34"/>
        <v/>
      </c>
      <c r="N120" s="124" t="str">
        <f t="shared" si="35"/>
        <v/>
      </c>
      <c r="O120" s="124" t="str">
        <f t="shared" si="36"/>
        <v/>
      </c>
      <c r="P120" s="124" t="str">
        <f t="shared" si="37"/>
        <v xml:space="preserve"> </v>
      </c>
      <c r="Q120" s="124" t="str">
        <f t="shared" si="38"/>
        <v/>
      </c>
      <c r="AA120" s="122">
        <f t="shared" si="39"/>
        <v>-1</v>
      </c>
      <c r="AB120" s="71">
        <f t="shared" si="40"/>
        <v>74</v>
      </c>
      <c r="AC120" s="127">
        <f t="shared" si="41"/>
        <v>-73</v>
      </c>
      <c r="AD120" s="127">
        <f t="shared" si="42"/>
        <v>-76</v>
      </c>
    </row>
    <row r="121" spans="1:30" x14ac:dyDescent="0.2">
      <c r="A121" s="126">
        <f t="shared" si="22"/>
        <v>-44</v>
      </c>
      <c r="B121" s="181">
        <f t="shared" si="23"/>
        <v>-1117.5999999999999</v>
      </c>
      <c r="C121" s="229" t="str">
        <f t="shared" si="24"/>
        <v/>
      </c>
      <c r="D121" s="126" t="str">
        <f t="shared" si="25"/>
        <v/>
      </c>
      <c r="E121" s="229" t="str">
        <f t="shared" si="26"/>
        <v/>
      </c>
      <c r="F121" s="126" t="str">
        <f t="shared" si="27"/>
        <v/>
      </c>
      <c r="G121" s="124" t="str">
        <f t="shared" si="28"/>
        <v/>
      </c>
      <c r="H121" s="125" t="str">
        <f t="shared" si="29"/>
        <v/>
      </c>
      <c r="I121" s="125" t="str">
        <f t="shared" si="30"/>
        <v/>
      </c>
      <c r="J121" s="125" t="str">
        <f t="shared" si="31"/>
        <v/>
      </c>
      <c r="K121" s="124" t="str">
        <f t="shared" si="32"/>
        <v/>
      </c>
      <c r="L121" s="124" t="str">
        <f t="shared" si="33"/>
        <v/>
      </c>
      <c r="M121" s="124" t="str">
        <f t="shared" si="34"/>
        <v/>
      </c>
      <c r="N121" s="124" t="str">
        <f t="shared" si="35"/>
        <v/>
      </c>
      <c r="O121" s="124" t="str">
        <f t="shared" si="36"/>
        <v/>
      </c>
      <c r="P121" s="124" t="str">
        <f t="shared" si="37"/>
        <v xml:space="preserve"> </v>
      </c>
      <c r="Q121" s="124" t="str">
        <f t="shared" si="38"/>
        <v/>
      </c>
      <c r="AA121" s="122">
        <f t="shared" si="39"/>
        <v>-1</v>
      </c>
      <c r="AB121" s="71">
        <f t="shared" si="40"/>
        <v>75</v>
      </c>
      <c r="AC121" s="127">
        <f t="shared" si="41"/>
        <v>-74</v>
      </c>
      <c r="AD121" s="127">
        <f t="shared" si="42"/>
        <v>-77</v>
      </c>
    </row>
    <row r="122" spans="1:30" x14ac:dyDescent="0.2">
      <c r="A122" s="126">
        <f t="shared" si="22"/>
        <v>-45</v>
      </c>
      <c r="B122" s="181">
        <f t="shared" si="23"/>
        <v>-1143</v>
      </c>
      <c r="C122" s="229" t="str">
        <f t="shared" si="24"/>
        <v/>
      </c>
      <c r="D122" s="126" t="str">
        <f t="shared" si="25"/>
        <v/>
      </c>
      <c r="E122" s="229" t="str">
        <f t="shared" si="26"/>
        <v/>
      </c>
      <c r="F122" s="126" t="str">
        <f t="shared" si="27"/>
        <v/>
      </c>
      <c r="G122" s="124" t="str">
        <f t="shared" si="28"/>
        <v/>
      </c>
      <c r="H122" s="125" t="str">
        <f t="shared" si="29"/>
        <v/>
      </c>
      <c r="I122" s="125" t="str">
        <f t="shared" si="30"/>
        <v/>
      </c>
      <c r="J122" s="125" t="str">
        <f t="shared" si="31"/>
        <v/>
      </c>
      <c r="K122" s="124" t="str">
        <f t="shared" si="32"/>
        <v/>
      </c>
      <c r="L122" s="124" t="str">
        <f t="shared" si="33"/>
        <v/>
      </c>
      <c r="M122" s="124" t="str">
        <f t="shared" si="34"/>
        <v/>
      </c>
      <c r="N122" s="124" t="str">
        <f t="shared" si="35"/>
        <v/>
      </c>
      <c r="O122" s="124" t="str">
        <f t="shared" si="36"/>
        <v/>
      </c>
      <c r="P122" s="124" t="str">
        <f t="shared" si="37"/>
        <v xml:space="preserve"> </v>
      </c>
      <c r="Q122" s="124" t="str">
        <f t="shared" si="38"/>
        <v/>
      </c>
      <c r="AA122" s="122">
        <f t="shared" si="39"/>
        <v>-1</v>
      </c>
      <c r="AB122" s="71">
        <f t="shared" si="40"/>
        <v>76</v>
      </c>
      <c r="AC122" s="127">
        <f t="shared" si="41"/>
        <v>-75</v>
      </c>
      <c r="AD122" s="127">
        <f t="shared" si="42"/>
        <v>-78</v>
      </c>
    </row>
    <row r="123" spans="1:30" x14ac:dyDescent="0.2">
      <c r="A123" s="126">
        <f t="shared" si="22"/>
        <v>-46</v>
      </c>
      <c r="B123" s="181">
        <f t="shared" si="23"/>
        <v>-1168.3999999999999</v>
      </c>
      <c r="C123" s="229" t="str">
        <f t="shared" si="24"/>
        <v/>
      </c>
      <c r="D123" s="126" t="str">
        <f t="shared" si="25"/>
        <v/>
      </c>
      <c r="E123" s="229" t="str">
        <f t="shared" si="26"/>
        <v/>
      </c>
      <c r="F123" s="126" t="str">
        <f t="shared" si="27"/>
        <v/>
      </c>
      <c r="G123" s="124" t="str">
        <f t="shared" si="28"/>
        <v/>
      </c>
      <c r="H123" s="125" t="str">
        <f t="shared" si="29"/>
        <v/>
      </c>
      <c r="I123" s="125" t="str">
        <f t="shared" si="30"/>
        <v/>
      </c>
      <c r="J123" s="125" t="str">
        <f t="shared" si="31"/>
        <v/>
      </c>
      <c r="K123" s="124" t="str">
        <f t="shared" si="32"/>
        <v/>
      </c>
      <c r="L123" s="124" t="str">
        <f t="shared" si="33"/>
        <v/>
      </c>
      <c r="M123" s="124" t="str">
        <f t="shared" si="34"/>
        <v/>
      </c>
      <c r="N123" s="124" t="str">
        <f t="shared" si="35"/>
        <v/>
      </c>
      <c r="O123" s="124" t="str">
        <f t="shared" si="36"/>
        <v/>
      </c>
      <c r="P123" s="124" t="str">
        <f t="shared" si="37"/>
        <v xml:space="preserve"> </v>
      </c>
      <c r="Q123" s="124" t="str">
        <f t="shared" si="38"/>
        <v/>
      </c>
      <c r="AA123" s="122">
        <f t="shared" si="39"/>
        <v>-1</v>
      </c>
      <c r="AB123" s="71">
        <f t="shared" si="40"/>
        <v>77</v>
      </c>
      <c r="AC123" s="127">
        <f t="shared" si="41"/>
        <v>-76</v>
      </c>
      <c r="AD123" s="127">
        <f t="shared" si="42"/>
        <v>-79</v>
      </c>
    </row>
    <row r="124" spans="1:30" x14ac:dyDescent="0.2">
      <c r="A124" s="126">
        <f t="shared" si="22"/>
        <v>-47</v>
      </c>
      <c r="B124" s="181">
        <f t="shared" si="23"/>
        <v>-1193.8</v>
      </c>
      <c r="C124" s="229" t="str">
        <f t="shared" si="24"/>
        <v/>
      </c>
      <c r="D124" s="126" t="str">
        <f t="shared" si="25"/>
        <v/>
      </c>
      <c r="E124" s="229" t="str">
        <f t="shared" si="26"/>
        <v/>
      </c>
      <c r="F124" s="126" t="str">
        <f t="shared" si="27"/>
        <v/>
      </c>
      <c r="G124" s="124" t="str">
        <f t="shared" si="28"/>
        <v/>
      </c>
      <c r="H124" s="125" t="str">
        <f t="shared" si="29"/>
        <v/>
      </c>
      <c r="I124" s="125" t="str">
        <f t="shared" si="30"/>
        <v/>
      </c>
      <c r="J124" s="125" t="str">
        <f t="shared" si="31"/>
        <v/>
      </c>
      <c r="K124" s="124" t="str">
        <f t="shared" si="32"/>
        <v/>
      </c>
      <c r="L124" s="124" t="str">
        <f t="shared" si="33"/>
        <v/>
      </c>
      <c r="M124" s="124" t="str">
        <f t="shared" si="34"/>
        <v/>
      </c>
      <c r="N124" s="124" t="str">
        <f t="shared" si="35"/>
        <v/>
      </c>
      <c r="O124" s="124" t="str">
        <f t="shared" si="36"/>
        <v/>
      </c>
      <c r="P124" s="124" t="str">
        <f t="shared" si="37"/>
        <v xml:space="preserve"> </v>
      </c>
      <c r="Q124" s="124" t="str">
        <f t="shared" si="38"/>
        <v/>
      </c>
      <c r="AA124" s="122">
        <f t="shared" si="39"/>
        <v>-1</v>
      </c>
      <c r="AB124" s="71">
        <f t="shared" si="40"/>
        <v>78</v>
      </c>
      <c r="AC124" s="127">
        <f t="shared" si="41"/>
        <v>-77</v>
      </c>
      <c r="AD124" s="127">
        <f t="shared" si="42"/>
        <v>-80</v>
      </c>
    </row>
    <row r="125" spans="1:30" x14ac:dyDescent="0.2">
      <c r="A125" s="126">
        <f t="shared" si="22"/>
        <v>-48</v>
      </c>
      <c r="B125" s="181">
        <f t="shared" ref="B125:B156" si="43">A125*25.4</f>
        <v>-1219.1999999999998</v>
      </c>
      <c r="C125" s="229" t="str">
        <f t="shared" si="24"/>
        <v/>
      </c>
      <c r="D125" s="126" t="str">
        <f t="shared" si="25"/>
        <v/>
      </c>
      <c r="E125" s="229" t="str">
        <f t="shared" si="26"/>
        <v/>
      </c>
      <c r="F125" s="126" t="str">
        <f t="shared" si="27"/>
        <v/>
      </c>
      <c r="G125" s="124" t="str">
        <f t="shared" si="28"/>
        <v/>
      </c>
      <c r="H125" s="125" t="str">
        <f t="shared" si="29"/>
        <v/>
      </c>
      <c r="I125" s="125" t="str">
        <f t="shared" si="30"/>
        <v/>
      </c>
      <c r="J125" s="125" t="str">
        <f t="shared" si="31"/>
        <v/>
      </c>
      <c r="K125" s="124" t="str">
        <f t="shared" si="32"/>
        <v/>
      </c>
      <c r="L125" s="124" t="str">
        <f t="shared" si="33"/>
        <v/>
      </c>
      <c r="M125" s="124" t="str">
        <f t="shared" si="34"/>
        <v/>
      </c>
      <c r="N125" s="124" t="str">
        <f t="shared" si="35"/>
        <v/>
      </c>
      <c r="O125" s="124" t="str">
        <f t="shared" si="36"/>
        <v/>
      </c>
      <c r="P125" s="124" t="str">
        <f t="shared" si="37"/>
        <v xml:space="preserve"> </v>
      </c>
      <c r="Q125" s="124" t="str">
        <f t="shared" si="38"/>
        <v/>
      </c>
      <c r="AA125" s="122">
        <f t="shared" si="39"/>
        <v>-1</v>
      </c>
      <c r="AB125" s="71">
        <f t="shared" si="40"/>
        <v>79</v>
      </c>
      <c r="AC125" s="127">
        <f t="shared" si="41"/>
        <v>-78</v>
      </c>
      <c r="AD125" s="127">
        <f t="shared" si="42"/>
        <v>-81</v>
      </c>
    </row>
    <row r="126" spans="1:30" x14ac:dyDescent="0.2">
      <c r="A126" s="126">
        <f t="shared" si="22"/>
        <v>-49</v>
      </c>
      <c r="B126" s="181">
        <f t="shared" si="43"/>
        <v>-1244.5999999999999</v>
      </c>
      <c r="C126" s="229" t="str">
        <f t="shared" si="24"/>
        <v/>
      </c>
      <c r="D126" s="126" t="str">
        <f t="shared" si="25"/>
        <v/>
      </c>
      <c r="E126" s="229" t="str">
        <f t="shared" si="26"/>
        <v/>
      </c>
      <c r="F126" s="126" t="str">
        <f t="shared" si="27"/>
        <v/>
      </c>
      <c r="G126" s="124" t="str">
        <f t="shared" si="28"/>
        <v/>
      </c>
      <c r="H126" s="125" t="str">
        <f t="shared" si="29"/>
        <v/>
      </c>
      <c r="I126" s="125" t="str">
        <f t="shared" si="30"/>
        <v/>
      </c>
      <c r="J126" s="125" t="str">
        <f t="shared" si="31"/>
        <v/>
      </c>
      <c r="K126" s="124" t="str">
        <f t="shared" si="32"/>
        <v/>
      </c>
      <c r="L126" s="124" t="str">
        <f t="shared" si="33"/>
        <v/>
      </c>
      <c r="M126" s="124" t="str">
        <f t="shared" si="34"/>
        <v/>
      </c>
      <c r="N126" s="124" t="str">
        <f t="shared" si="35"/>
        <v/>
      </c>
      <c r="O126" s="124" t="str">
        <f t="shared" si="36"/>
        <v/>
      </c>
      <c r="P126" s="124" t="str">
        <f t="shared" si="37"/>
        <v xml:space="preserve"> </v>
      </c>
      <c r="Q126" s="124" t="str">
        <f t="shared" si="38"/>
        <v/>
      </c>
      <c r="AA126" s="122">
        <f t="shared" si="39"/>
        <v>-1</v>
      </c>
      <c r="AB126" s="71">
        <f t="shared" si="40"/>
        <v>80</v>
      </c>
      <c r="AC126" s="127">
        <f t="shared" si="41"/>
        <v>-79</v>
      </c>
      <c r="AD126" s="127">
        <f t="shared" si="42"/>
        <v>-82</v>
      </c>
    </row>
    <row r="127" spans="1:30" x14ac:dyDescent="0.2">
      <c r="A127" s="126">
        <f t="shared" si="22"/>
        <v>-50</v>
      </c>
      <c r="B127" s="181">
        <f t="shared" si="43"/>
        <v>-1270</v>
      </c>
      <c r="C127" s="229" t="str">
        <f t="shared" si="24"/>
        <v/>
      </c>
      <c r="D127" s="126" t="str">
        <f t="shared" si="25"/>
        <v/>
      </c>
      <c r="E127" s="229" t="str">
        <f t="shared" si="26"/>
        <v/>
      </c>
      <c r="F127" s="126" t="str">
        <f t="shared" si="27"/>
        <v/>
      </c>
      <c r="G127" s="124" t="str">
        <f t="shared" si="28"/>
        <v/>
      </c>
      <c r="H127" s="125" t="str">
        <f t="shared" si="29"/>
        <v/>
      </c>
      <c r="I127" s="125" t="str">
        <f t="shared" si="30"/>
        <v/>
      </c>
      <c r="J127" s="125" t="str">
        <f t="shared" si="31"/>
        <v/>
      </c>
      <c r="K127" s="124" t="str">
        <f t="shared" si="32"/>
        <v/>
      </c>
      <c r="L127" s="124" t="str">
        <f t="shared" si="33"/>
        <v/>
      </c>
      <c r="M127" s="124" t="str">
        <f t="shared" si="34"/>
        <v/>
      </c>
      <c r="N127" s="124" t="str">
        <f t="shared" si="35"/>
        <v/>
      </c>
      <c r="O127" s="124" t="str">
        <f t="shared" si="36"/>
        <v/>
      </c>
      <c r="P127" s="124" t="str">
        <f t="shared" si="37"/>
        <v xml:space="preserve"> </v>
      </c>
      <c r="Q127" s="124" t="str">
        <f t="shared" si="38"/>
        <v/>
      </c>
      <c r="AA127" s="122">
        <f t="shared" si="39"/>
        <v>-1</v>
      </c>
      <c r="AB127" s="71">
        <f t="shared" si="40"/>
        <v>81</v>
      </c>
      <c r="AC127" s="127">
        <f t="shared" si="41"/>
        <v>-80</v>
      </c>
      <c r="AD127" s="127">
        <f t="shared" si="42"/>
        <v>-83</v>
      </c>
    </row>
    <row r="128" spans="1:30" x14ac:dyDescent="0.2">
      <c r="A128" s="126">
        <f t="shared" si="22"/>
        <v>-51</v>
      </c>
      <c r="B128" s="181">
        <f t="shared" si="43"/>
        <v>-1295.3999999999999</v>
      </c>
      <c r="C128" s="229" t="str">
        <f t="shared" si="24"/>
        <v/>
      </c>
      <c r="D128" s="126" t="str">
        <f t="shared" si="25"/>
        <v/>
      </c>
      <c r="E128" s="229" t="str">
        <f t="shared" si="26"/>
        <v/>
      </c>
      <c r="F128" s="126" t="str">
        <f t="shared" si="27"/>
        <v/>
      </c>
      <c r="G128" s="124" t="str">
        <f t="shared" si="28"/>
        <v/>
      </c>
      <c r="H128" s="125" t="str">
        <f t="shared" si="29"/>
        <v/>
      </c>
      <c r="I128" s="125" t="str">
        <f t="shared" si="30"/>
        <v/>
      </c>
      <c r="J128" s="125" t="str">
        <f t="shared" si="31"/>
        <v/>
      </c>
      <c r="K128" s="124" t="str">
        <f t="shared" si="32"/>
        <v/>
      </c>
      <c r="L128" s="124" t="str">
        <f t="shared" si="33"/>
        <v/>
      </c>
      <c r="M128" s="124" t="str">
        <f t="shared" si="34"/>
        <v/>
      </c>
      <c r="N128" s="124" t="str">
        <f t="shared" si="35"/>
        <v/>
      </c>
      <c r="O128" s="124" t="str">
        <f t="shared" si="36"/>
        <v/>
      </c>
      <c r="P128" s="124" t="str">
        <f t="shared" si="37"/>
        <v xml:space="preserve"> </v>
      </c>
      <c r="Q128" s="124" t="str">
        <f t="shared" si="38"/>
        <v/>
      </c>
      <c r="AA128" s="122">
        <f t="shared" si="39"/>
        <v>-1</v>
      </c>
      <c r="AB128" s="71">
        <f t="shared" si="40"/>
        <v>82</v>
      </c>
      <c r="AC128" s="127">
        <f t="shared" si="41"/>
        <v>-81</v>
      </c>
      <c r="AD128" s="127">
        <f t="shared" si="42"/>
        <v>-84</v>
      </c>
    </row>
    <row r="129" spans="1:30" x14ac:dyDescent="0.2">
      <c r="A129" s="126">
        <f t="shared" si="22"/>
        <v>-52</v>
      </c>
      <c r="B129" s="181">
        <f t="shared" si="43"/>
        <v>-1320.8</v>
      </c>
      <c r="C129" s="229" t="str">
        <f t="shared" si="24"/>
        <v/>
      </c>
      <c r="D129" s="126" t="str">
        <f t="shared" si="25"/>
        <v/>
      </c>
      <c r="E129" s="229" t="str">
        <f t="shared" si="26"/>
        <v/>
      </c>
      <c r="F129" s="126" t="str">
        <f t="shared" si="27"/>
        <v/>
      </c>
      <c r="G129" s="124" t="str">
        <f t="shared" si="28"/>
        <v/>
      </c>
      <c r="H129" s="125" t="str">
        <f t="shared" si="29"/>
        <v/>
      </c>
      <c r="I129" s="125" t="str">
        <f t="shared" si="30"/>
        <v/>
      </c>
      <c r="J129" s="125" t="str">
        <f t="shared" si="31"/>
        <v/>
      </c>
      <c r="K129" s="124" t="str">
        <f t="shared" si="32"/>
        <v/>
      </c>
      <c r="L129" s="124" t="str">
        <f t="shared" si="33"/>
        <v/>
      </c>
      <c r="M129" s="124" t="str">
        <f t="shared" si="34"/>
        <v/>
      </c>
      <c r="N129" s="124" t="str">
        <f t="shared" si="35"/>
        <v/>
      </c>
      <c r="O129" s="124" t="str">
        <f t="shared" si="36"/>
        <v/>
      </c>
      <c r="P129" s="124" t="str">
        <f t="shared" si="37"/>
        <v xml:space="preserve"> </v>
      </c>
      <c r="Q129" s="124" t="str">
        <f t="shared" si="38"/>
        <v/>
      </c>
      <c r="AA129" s="122">
        <f t="shared" si="39"/>
        <v>-1</v>
      </c>
      <c r="AB129" s="71">
        <f t="shared" si="40"/>
        <v>83</v>
      </c>
      <c r="AC129" s="127">
        <f t="shared" si="41"/>
        <v>-82</v>
      </c>
      <c r="AD129" s="127">
        <f t="shared" si="42"/>
        <v>-85</v>
      </c>
    </row>
    <row r="130" spans="1:30" x14ac:dyDescent="0.2">
      <c r="A130" s="126">
        <f t="shared" si="22"/>
        <v>-53</v>
      </c>
      <c r="B130" s="181">
        <f t="shared" si="43"/>
        <v>-1346.1999999999998</v>
      </c>
      <c r="C130" s="229" t="str">
        <f t="shared" si="24"/>
        <v/>
      </c>
      <c r="D130" s="126" t="str">
        <f t="shared" si="25"/>
        <v/>
      </c>
      <c r="E130" s="229" t="str">
        <f t="shared" si="26"/>
        <v/>
      </c>
      <c r="F130" s="126" t="str">
        <f t="shared" si="27"/>
        <v/>
      </c>
      <c r="G130" s="124" t="str">
        <f t="shared" si="28"/>
        <v/>
      </c>
      <c r="H130" s="125" t="str">
        <f t="shared" si="29"/>
        <v/>
      </c>
      <c r="I130" s="125" t="str">
        <f t="shared" si="30"/>
        <v/>
      </c>
      <c r="J130" s="125" t="str">
        <f t="shared" si="31"/>
        <v/>
      </c>
      <c r="K130" s="124" t="str">
        <f t="shared" si="32"/>
        <v/>
      </c>
      <c r="L130" s="124" t="str">
        <f t="shared" si="33"/>
        <v/>
      </c>
      <c r="M130" s="124" t="str">
        <f t="shared" si="34"/>
        <v/>
      </c>
      <c r="N130" s="124" t="str">
        <f t="shared" si="35"/>
        <v/>
      </c>
      <c r="O130" s="124" t="str">
        <f t="shared" si="36"/>
        <v/>
      </c>
      <c r="P130" s="124" t="str">
        <f t="shared" si="37"/>
        <v xml:space="preserve"> </v>
      </c>
      <c r="Q130" s="124" t="str">
        <f t="shared" si="38"/>
        <v/>
      </c>
      <c r="AA130" s="122">
        <f t="shared" si="39"/>
        <v>-1</v>
      </c>
      <c r="AB130" s="71">
        <f t="shared" si="40"/>
        <v>84</v>
      </c>
      <c r="AC130" s="127">
        <f t="shared" si="41"/>
        <v>-83</v>
      </c>
      <c r="AD130" s="127">
        <f t="shared" si="42"/>
        <v>-86</v>
      </c>
    </row>
    <row r="131" spans="1:30" x14ac:dyDescent="0.2">
      <c r="A131" s="126">
        <f t="shared" si="22"/>
        <v>-54</v>
      </c>
      <c r="B131" s="181">
        <f t="shared" si="43"/>
        <v>-1371.6</v>
      </c>
      <c r="C131" s="229" t="str">
        <f t="shared" si="24"/>
        <v/>
      </c>
      <c r="D131" s="126" t="str">
        <f t="shared" si="25"/>
        <v/>
      </c>
      <c r="E131" s="229" t="str">
        <f t="shared" si="26"/>
        <v/>
      </c>
      <c r="F131" s="126" t="str">
        <f t="shared" si="27"/>
        <v/>
      </c>
      <c r="G131" s="124" t="str">
        <f t="shared" si="28"/>
        <v/>
      </c>
      <c r="H131" s="125" t="str">
        <f t="shared" si="29"/>
        <v/>
      </c>
      <c r="I131" s="125" t="str">
        <f t="shared" si="30"/>
        <v/>
      </c>
      <c r="J131" s="125" t="str">
        <f t="shared" si="31"/>
        <v/>
      </c>
      <c r="K131" s="124" t="str">
        <f t="shared" si="32"/>
        <v/>
      </c>
      <c r="L131" s="124" t="str">
        <f t="shared" si="33"/>
        <v/>
      </c>
      <c r="M131" s="124" t="str">
        <f t="shared" si="34"/>
        <v/>
      </c>
      <c r="N131" s="124" t="str">
        <f t="shared" si="35"/>
        <v/>
      </c>
      <c r="O131" s="124" t="str">
        <f t="shared" si="36"/>
        <v/>
      </c>
      <c r="P131" s="124" t="str">
        <f t="shared" si="37"/>
        <v xml:space="preserve"> </v>
      </c>
      <c r="Q131" s="124" t="str">
        <f t="shared" si="38"/>
        <v/>
      </c>
      <c r="AA131" s="122">
        <f t="shared" si="39"/>
        <v>-1</v>
      </c>
      <c r="AB131" s="71">
        <f t="shared" si="40"/>
        <v>85</v>
      </c>
      <c r="AC131" s="127">
        <f t="shared" si="41"/>
        <v>-84</v>
      </c>
      <c r="AD131" s="127">
        <f t="shared" si="42"/>
        <v>-87</v>
      </c>
    </row>
    <row r="132" spans="1:30" x14ac:dyDescent="0.2">
      <c r="A132" s="126">
        <f t="shared" si="22"/>
        <v>-55</v>
      </c>
      <c r="B132" s="181">
        <f t="shared" si="43"/>
        <v>-1397</v>
      </c>
      <c r="C132" s="229" t="str">
        <f t="shared" si="24"/>
        <v/>
      </c>
      <c r="D132" s="126" t="str">
        <f t="shared" si="25"/>
        <v/>
      </c>
      <c r="E132" s="229" t="str">
        <f t="shared" si="26"/>
        <v/>
      </c>
      <c r="F132" s="126" t="str">
        <f t="shared" si="27"/>
        <v/>
      </c>
      <c r="G132" s="124" t="str">
        <f t="shared" si="28"/>
        <v/>
      </c>
      <c r="H132" s="125" t="str">
        <f t="shared" si="29"/>
        <v/>
      </c>
      <c r="I132" s="125" t="str">
        <f t="shared" si="30"/>
        <v/>
      </c>
      <c r="J132" s="125" t="str">
        <f t="shared" si="31"/>
        <v/>
      </c>
      <c r="K132" s="124" t="str">
        <f t="shared" si="32"/>
        <v/>
      </c>
      <c r="L132" s="124" t="str">
        <f t="shared" si="33"/>
        <v/>
      </c>
      <c r="M132" s="124" t="str">
        <f t="shared" si="34"/>
        <v/>
      </c>
      <c r="N132" s="124" t="str">
        <f t="shared" si="35"/>
        <v/>
      </c>
      <c r="O132" s="124" t="str">
        <f t="shared" si="36"/>
        <v/>
      </c>
      <c r="P132" s="124" t="str">
        <f t="shared" si="37"/>
        <v xml:space="preserve"> </v>
      </c>
      <c r="Q132" s="124" t="str">
        <f t="shared" si="38"/>
        <v/>
      </c>
      <c r="AA132" s="122">
        <f t="shared" si="39"/>
        <v>-1</v>
      </c>
      <c r="AB132" s="71">
        <f t="shared" si="40"/>
        <v>86</v>
      </c>
      <c r="AC132" s="127">
        <f t="shared" si="41"/>
        <v>-85</v>
      </c>
      <c r="AD132" s="127">
        <f t="shared" si="42"/>
        <v>-88</v>
      </c>
    </row>
    <row r="133" spans="1:30" x14ac:dyDescent="0.2">
      <c r="A133" s="126">
        <f t="shared" si="22"/>
        <v>-56</v>
      </c>
      <c r="B133" s="181">
        <f t="shared" si="43"/>
        <v>-1422.3999999999999</v>
      </c>
      <c r="C133" s="229" t="str">
        <f t="shared" si="24"/>
        <v/>
      </c>
      <c r="D133" s="126" t="str">
        <f t="shared" si="25"/>
        <v/>
      </c>
      <c r="E133" s="229" t="str">
        <f t="shared" si="26"/>
        <v/>
      </c>
      <c r="F133" s="126" t="str">
        <f t="shared" si="27"/>
        <v/>
      </c>
      <c r="G133" s="124" t="str">
        <f t="shared" si="28"/>
        <v/>
      </c>
      <c r="H133" s="125" t="str">
        <f t="shared" si="29"/>
        <v/>
      </c>
      <c r="I133" s="125" t="str">
        <f t="shared" si="30"/>
        <v/>
      </c>
      <c r="J133" s="125" t="str">
        <f t="shared" si="31"/>
        <v/>
      </c>
      <c r="K133" s="124" t="str">
        <f t="shared" si="32"/>
        <v/>
      </c>
      <c r="L133" s="124" t="str">
        <f t="shared" si="33"/>
        <v/>
      </c>
      <c r="M133" s="124" t="str">
        <f t="shared" si="34"/>
        <v/>
      </c>
      <c r="N133" s="124" t="str">
        <f t="shared" si="35"/>
        <v/>
      </c>
      <c r="O133" s="124" t="str">
        <f t="shared" si="36"/>
        <v/>
      </c>
      <c r="P133" s="124" t="str">
        <f t="shared" si="37"/>
        <v xml:space="preserve"> </v>
      </c>
      <c r="Q133" s="124" t="str">
        <f t="shared" si="38"/>
        <v/>
      </c>
      <c r="AA133" s="122">
        <f t="shared" si="39"/>
        <v>-1</v>
      </c>
      <c r="AB133" s="71">
        <f t="shared" si="40"/>
        <v>87</v>
      </c>
      <c r="AC133" s="127">
        <f t="shared" si="41"/>
        <v>-86</v>
      </c>
      <c r="AD133" s="127">
        <f t="shared" si="42"/>
        <v>-89</v>
      </c>
    </row>
    <row r="134" spans="1:30" x14ac:dyDescent="0.2">
      <c r="A134" s="126">
        <f t="shared" si="22"/>
        <v>-57</v>
      </c>
      <c r="B134" s="181">
        <f t="shared" si="43"/>
        <v>-1447.8</v>
      </c>
      <c r="C134" s="229" t="str">
        <f t="shared" si="24"/>
        <v/>
      </c>
      <c r="D134" s="126" t="str">
        <f t="shared" si="25"/>
        <v/>
      </c>
      <c r="E134" s="229" t="str">
        <f t="shared" si="26"/>
        <v/>
      </c>
      <c r="F134" s="126" t="str">
        <f t="shared" si="27"/>
        <v/>
      </c>
      <c r="G134" s="124" t="str">
        <f t="shared" si="28"/>
        <v/>
      </c>
      <c r="H134" s="125" t="str">
        <f t="shared" si="29"/>
        <v/>
      </c>
      <c r="I134" s="125" t="str">
        <f t="shared" si="30"/>
        <v/>
      </c>
      <c r="J134" s="125" t="str">
        <f t="shared" si="31"/>
        <v/>
      </c>
      <c r="K134" s="124" t="str">
        <f t="shared" si="32"/>
        <v/>
      </c>
      <c r="L134" s="124" t="str">
        <f t="shared" si="33"/>
        <v/>
      </c>
      <c r="M134" s="124" t="str">
        <f t="shared" si="34"/>
        <v/>
      </c>
      <c r="N134" s="124" t="str">
        <f t="shared" si="35"/>
        <v/>
      </c>
      <c r="O134" s="124" t="str">
        <f t="shared" si="36"/>
        <v/>
      </c>
      <c r="P134" s="124" t="str">
        <f t="shared" si="37"/>
        <v xml:space="preserve"> </v>
      </c>
      <c r="Q134" s="124" t="str">
        <f t="shared" si="38"/>
        <v/>
      </c>
      <c r="AA134" s="122">
        <f t="shared" si="39"/>
        <v>-1</v>
      </c>
      <c r="AB134" s="71">
        <f t="shared" si="40"/>
        <v>88</v>
      </c>
      <c r="AC134" s="127">
        <f t="shared" si="41"/>
        <v>-87</v>
      </c>
      <c r="AD134" s="127">
        <f t="shared" si="42"/>
        <v>-90</v>
      </c>
    </row>
    <row r="135" spans="1:30" x14ac:dyDescent="0.2">
      <c r="A135" s="126">
        <f t="shared" si="22"/>
        <v>-58</v>
      </c>
      <c r="B135" s="181">
        <f t="shared" si="43"/>
        <v>-1473.1999999999998</v>
      </c>
      <c r="C135" s="229" t="str">
        <f t="shared" si="24"/>
        <v/>
      </c>
      <c r="D135" s="126" t="str">
        <f t="shared" si="25"/>
        <v/>
      </c>
      <c r="E135" s="229" t="str">
        <f t="shared" si="26"/>
        <v/>
      </c>
      <c r="F135" s="126" t="str">
        <f t="shared" si="27"/>
        <v/>
      </c>
      <c r="G135" s="124" t="str">
        <f t="shared" si="28"/>
        <v/>
      </c>
      <c r="H135" s="125" t="str">
        <f t="shared" si="29"/>
        <v/>
      </c>
      <c r="I135" s="125" t="str">
        <f t="shared" si="30"/>
        <v/>
      </c>
      <c r="J135" s="125" t="str">
        <f t="shared" si="31"/>
        <v/>
      </c>
      <c r="K135" s="124" t="str">
        <f t="shared" si="32"/>
        <v/>
      </c>
      <c r="L135" s="124" t="str">
        <f t="shared" si="33"/>
        <v/>
      </c>
      <c r="M135" s="124" t="str">
        <f t="shared" si="34"/>
        <v/>
      </c>
      <c r="N135" s="124" t="str">
        <f t="shared" si="35"/>
        <v/>
      </c>
      <c r="O135" s="124" t="str">
        <f t="shared" si="36"/>
        <v/>
      </c>
      <c r="P135" s="124" t="str">
        <f t="shared" si="37"/>
        <v xml:space="preserve"> </v>
      </c>
      <c r="Q135" s="124" t="str">
        <f t="shared" si="38"/>
        <v/>
      </c>
      <c r="AA135" s="122">
        <f t="shared" si="39"/>
        <v>-1</v>
      </c>
      <c r="AB135" s="71">
        <f t="shared" si="40"/>
        <v>89</v>
      </c>
      <c r="AC135" s="127">
        <f t="shared" si="41"/>
        <v>-88</v>
      </c>
      <c r="AD135" s="127">
        <f t="shared" si="42"/>
        <v>-91</v>
      </c>
    </row>
    <row r="136" spans="1:30" x14ac:dyDescent="0.2">
      <c r="A136" s="126">
        <f t="shared" ref="A136:A199" si="44">IF(AA141=0,0,IF(A135="","",IF(AA141=1,A135-0.5,A135-1)))</f>
        <v>-59</v>
      </c>
      <c r="B136" s="181">
        <f t="shared" si="43"/>
        <v>-1498.6</v>
      </c>
      <c r="C136" s="229" t="str">
        <f t="shared" si="24"/>
        <v/>
      </c>
      <c r="D136" s="126" t="str">
        <f t="shared" si="25"/>
        <v/>
      </c>
      <c r="E136" s="229" t="str">
        <f t="shared" si="26"/>
        <v/>
      </c>
      <c r="F136" s="126" t="str">
        <f t="shared" si="27"/>
        <v/>
      </c>
      <c r="G136" s="124" t="str">
        <f t="shared" si="28"/>
        <v/>
      </c>
      <c r="H136" s="125" t="str">
        <f t="shared" si="29"/>
        <v/>
      </c>
      <c r="I136" s="125" t="str">
        <f t="shared" si="30"/>
        <v/>
      </c>
      <c r="J136" s="125" t="str">
        <f t="shared" si="31"/>
        <v/>
      </c>
      <c r="K136" s="124" t="str">
        <f t="shared" si="32"/>
        <v/>
      </c>
      <c r="L136" s="124" t="str">
        <f t="shared" si="33"/>
        <v/>
      </c>
      <c r="M136" s="124" t="str">
        <f t="shared" si="34"/>
        <v/>
      </c>
      <c r="N136" s="124" t="str">
        <f t="shared" si="35"/>
        <v/>
      </c>
      <c r="O136" s="124" t="str">
        <f t="shared" si="36"/>
        <v/>
      </c>
      <c r="P136" s="124" t="str">
        <f t="shared" si="37"/>
        <v xml:space="preserve"> </v>
      </c>
      <c r="Q136" s="124" t="str">
        <f t="shared" si="38"/>
        <v/>
      </c>
      <c r="AA136" s="122">
        <f t="shared" si="39"/>
        <v>-1</v>
      </c>
      <c r="AB136" s="71">
        <f t="shared" si="40"/>
        <v>90</v>
      </c>
      <c r="AC136" s="127">
        <f t="shared" si="41"/>
        <v>-89</v>
      </c>
      <c r="AD136" s="127">
        <f t="shared" si="42"/>
        <v>-92</v>
      </c>
    </row>
    <row r="137" spans="1:30" x14ac:dyDescent="0.2">
      <c r="A137" s="126">
        <f t="shared" si="44"/>
        <v>-60</v>
      </c>
      <c r="B137" s="181">
        <f t="shared" si="43"/>
        <v>-1524</v>
      </c>
      <c r="C137" s="229" t="str">
        <f t="shared" si="24"/>
        <v/>
      </c>
      <c r="D137" s="126" t="str">
        <f t="shared" si="25"/>
        <v/>
      </c>
      <c r="E137" s="229" t="str">
        <f t="shared" si="26"/>
        <v/>
      </c>
      <c r="F137" s="126" t="str">
        <f t="shared" si="27"/>
        <v/>
      </c>
      <c r="G137" s="124" t="str">
        <f t="shared" si="28"/>
        <v/>
      </c>
      <c r="H137" s="125" t="str">
        <f t="shared" si="29"/>
        <v/>
      </c>
      <c r="I137" s="125" t="str">
        <f t="shared" si="30"/>
        <v/>
      </c>
      <c r="J137" s="125" t="str">
        <f t="shared" si="31"/>
        <v/>
      </c>
      <c r="K137" s="124" t="str">
        <f t="shared" si="32"/>
        <v/>
      </c>
      <c r="L137" s="124" t="str">
        <f t="shared" si="33"/>
        <v/>
      </c>
      <c r="M137" s="124" t="str">
        <f t="shared" si="34"/>
        <v/>
      </c>
      <c r="N137" s="124" t="str">
        <f t="shared" si="35"/>
        <v/>
      </c>
      <c r="O137" s="124" t="str">
        <f t="shared" si="36"/>
        <v/>
      </c>
      <c r="P137" s="124" t="str">
        <f t="shared" si="37"/>
        <v xml:space="preserve"> </v>
      </c>
      <c r="Q137" s="124" t="str">
        <f t="shared" si="38"/>
        <v/>
      </c>
      <c r="AA137" s="122">
        <f t="shared" si="39"/>
        <v>-1</v>
      </c>
      <c r="AB137" s="71">
        <f t="shared" si="40"/>
        <v>91</v>
      </c>
      <c r="AC137" s="127">
        <f t="shared" si="41"/>
        <v>-90</v>
      </c>
      <c r="AD137" s="127">
        <f t="shared" si="42"/>
        <v>-93</v>
      </c>
    </row>
    <row r="138" spans="1:30" x14ac:dyDescent="0.2">
      <c r="A138" s="126">
        <f t="shared" si="44"/>
        <v>-61</v>
      </c>
      <c r="B138" s="181">
        <f t="shared" si="43"/>
        <v>-1549.3999999999999</v>
      </c>
      <c r="C138" s="229" t="str">
        <f t="shared" si="24"/>
        <v/>
      </c>
      <c r="D138" s="126" t="str">
        <f t="shared" si="25"/>
        <v/>
      </c>
      <c r="E138" s="229" t="str">
        <f t="shared" si="26"/>
        <v/>
      </c>
      <c r="F138" s="126" t="str">
        <f t="shared" si="27"/>
        <v/>
      </c>
      <c r="G138" s="124" t="str">
        <f t="shared" si="28"/>
        <v/>
      </c>
      <c r="H138" s="125" t="str">
        <f t="shared" si="29"/>
        <v/>
      </c>
      <c r="I138" s="125" t="str">
        <f t="shared" si="30"/>
        <v/>
      </c>
      <c r="J138" s="125" t="str">
        <f t="shared" si="31"/>
        <v/>
      </c>
      <c r="K138" s="124" t="str">
        <f t="shared" si="32"/>
        <v/>
      </c>
      <c r="L138" s="124" t="str">
        <f t="shared" si="33"/>
        <v/>
      </c>
      <c r="M138" s="124" t="str">
        <f t="shared" si="34"/>
        <v/>
      </c>
      <c r="N138" s="124" t="str">
        <f t="shared" si="35"/>
        <v/>
      </c>
      <c r="O138" s="124" t="str">
        <f t="shared" si="36"/>
        <v/>
      </c>
      <c r="P138" s="124" t="str">
        <f t="shared" si="37"/>
        <v xml:space="preserve"> </v>
      </c>
      <c r="Q138" s="124" t="str">
        <f t="shared" si="38"/>
        <v/>
      </c>
      <c r="AA138" s="122">
        <f t="shared" si="39"/>
        <v>-1</v>
      </c>
      <c r="AB138" s="71">
        <f t="shared" si="40"/>
        <v>92</v>
      </c>
      <c r="AC138" s="127">
        <f t="shared" si="41"/>
        <v>-91</v>
      </c>
      <c r="AD138" s="127">
        <f t="shared" si="42"/>
        <v>-94</v>
      </c>
    </row>
    <row r="139" spans="1:30" x14ac:dyDescent="0.2">
      <c r="A139" s="126">
        <f t="shared" si="44"/>
        <v>-62</v>
      </c>
      <c r="B139" s="181">
        <f t="shared" si="43"/>
        <v>-1574.8</v>
      </c>
      <c r="C139" s="229" t="str">
        <f t="shared" si="24"/>
        <v/>
      </c>
      <c r="D139" s="126" t="str">
        <f t="shared" si="25"/>
        <v/>
      </c>
      <c r="E139" s="229" t="str">
        <f t="shared" si="26"/>
        <v/>
      </c>
      <c r="F139" s="126" t="str">
        <f t="shared" si="27"/>
        <v/>
      </c>
      <c r="G139" s="124" t="str">
        <f t="shared" si="28"/>
        <v/>
      </c>
      <c r="H139" s="125" t="str">
        <f t="shared" si="29"/>
        <v/>
      </c>
      <c r="I139" s="125" t="str">
        <f t="shared" si="30"/>
        <v/>
      </c>
      <c r="J139" s="125" t="str">
        <f t="shared" si="31"/>
        <v/>
      </c>
      <c r="K139" s="124" t="str">
        <f t="shared" si="32"/>
        <v/>
      </c>
      <c r="L139" s="124" t="str">
        <f t="shared" si="33"/>
        <v/>
      </c>
      <c r="M139" s="124" t="str">
        <f t="shared" si="34"/>
        <v/>
      </c>
      <c r="N139" s="124" t="str">
        <f t="shared" si="35"/>
        <v/>
      </c>
      <c r="O139" s="124" t="str">
        <f t="shared" si="36"/>
        <v/>
      </c>
      <c r="P139" s="124" t="str">
        <f t="shared" si="37"/>
        <v xml:space="preserve"> </v>
      </c>
      <c r="Q139" s="124" t="str">
        <f t="shared" si="38"/>
        <v/>
      </c>
      <c r="AA139" s="122">
        <f t="shared" si="39"/>
        <v>-1</v>
      </c>
      <c r="AB139" s="71">
        <f t="shared" si="40"/>
        <v>93</v>
      </c>
      <c r="AC139" s="127">
        <f t="shared" si="41"/>
        <v>-92</v>
      </c>
      <c r="AD139" s="127">
        <f t="shared" si="42"/>
        <v>-95</v>
      </c>
    </row>
    <row r="140" spans="1:30" x14ac:dyDescent="0.2">
      <c r="A140" s="126">
        <f t="shared" si="44"/>
        <v>-63</v>
      </c>
      <c r="B140" s="181">
        <f t="shared" si="43"/>
        <v>-1600.1999999999998</v>
      </c>
      <c r="C140" s="229" t="str">
        <f t="shared" si="24"/>
        <v/>
      </c>
      <c r="D140" s="126" t="str">
        <f t="shared" si="25"/>
        <v/>
      </c>
      <c r="E140" s="229" t="str">
        <f t="shared" si="26"/>
        <v/>
      </c>
      <c r="F140" s="126" t="str">
        <f t="shared" si="27"/>
        <v/>
      </c>
      <c r="G140" s="124" t="str">
        <f t="shared" si="28"/>
        <v/>
      </c>
      <c r="H140" s="125" t="str">
        <f t="shared" si="29"/>
        <v/>
      </c>
      <c r="I140" s="125" t="str">
        <f t="shared" si="30"/>
        <v/>
      </c>
      <c r="J140" s="125" t="str">
        <f t="shared" si="31"/>
        <v/>
      </c>
      <c r="K140" s="124" t="str">
        <f t="shared" si="32"/>
        <v/>
      </c>
      <c r="L140" s="124" t="str">
        <f t="shared" si="33"/>
        <v/>
      </c>
      <c r="M140" s="124" t="str">
        <f t="shared" si="34"/>
        <v/>
      </c>
      <c r="N140" s="124" t="str">
        <f t="shared" si="35"/>
        <v/>
      </c>
      <c r="O140" s="124" t="str">
        <f t="shared" si="36"/>
        <v/>
      </c>
      <c r="P140" s="124" t="str">
        <f t="shared" si="37"/>
        <v xml:space="preserve"> </v>
      </c>
      <c r="Q140" s="124" t="str">
        <f t="shared" si="38"/>
        <v/>
      </c>
      <c r="AA140" s="122">
        <f t="shared" si="39"/>
        <v>-1</v>
      </c>
      <c r="AB140" s="71">
        <f t="shared" si="40"/>
        <v>94</v>
      </c>
      <c r="AC140" s="127">
        <f t="shared" si="41"/>
        <v>-93</v>
      </c>
      <c r="AD140" s="127">
        <f t="shared" si="42"/>
        <v>-96</v>
      </c>
    </row>
    <row r="141" spans="1:30" x14ac:dyDescent="0.2">
      <c r="A141" s="126">
        <f t="shared" si="44"/>
        <v>-64</v>
      </c>
      <c r="B141" s="181">
        <f t="shared" si="43"/>
        <v>-1625.6</v>
      </c>
      <c r="C141" s="229" t="str">
        <f t="shared" si="24"/>
        <v/>
      </c>
      <c r="D141" s="126" t="str">
        <f t="shared" si="25"/>
        <v/>
      </c>
      <c r="E141" s="229" t="str">
        <f t="shared" si="26"/>
        <v/>
      </c>
      <c r="F141" s="126" t="str">
        <f t="shared" si="27"/>
        <v/>
      </c>
      <c r="G141" s="124" t="str">
        <f t="shared" si="28"/>
        <v/>
      </c>
      <c r="H141" s="125" t="str">
        <f t="shared" si="29"/>
        <v/>
      </c>
      <c r="I141" s="125" t="str">
        <f t="shared" si="30"/>
        <v/>
      </c>
      <c r="J141" s="125" t="str">
        <f t="shared" si="31"/>
        <v/>
      </c>
      <c r="K141" s="124" t="str">
        <f t="shared" si="32"/>
        <v/>
      </c>
      <c r="L141" s="124" t="str">
        <f t="shared" si="33"/>
        <v/>
      </c>
      <c r="M141" s="124" t="str">
        <f t="shared" si="34"/>
        <v/>
      </c>
      <c r="N141" s="124" t="str">
        <f t="shared" si="35"/>
        <v/>
      </c>
      <c r="O141" s="124" t="str">
        <f t="shared" si="36"/>
        <v/>
      </c>
      <c r="P141" s="124" t="str">
        <f t="shared" si="37"/>
        <v xml:space="preserve"> </v>
      </c>
      <c r="Q141" s="124" t="str">
        <f t="shared" si="38"/>
        <v/>
      </c>
      <c r="AA141" s="122">
        <f t="shared" si="39"/>
        <v>-1</v>
      </c>
      <c r="AB141" s="71">
        <f t="shared" si="40"/>
        <v>95</v>
      </c>
      <c r="AC141" s="127">
        <f t="shared" si="41"/>
        <v>-94</v>
      </c>
      <c r="AD141" s="127">
        <f t="shared" si="42"/>
        <v>-97</v>
      </c>
    </row>
    <row r="142" spans="1:30" x14ac:dyDescent="0.2">
      <c r="A142" s="126">
        <f t="shared" si="44"/>
        <v>-65</v>
      </c>
      <c r="B142" s="181">
        <f t="shared" si="43"/>
        <v>-1651</v>
      </c>
      <c r="C142" s="229" t="str">
        <f t="shared" si="24"/>
        <v/>
      </c>
      <c r="D142" s="126" t="str">
        <f t="shared" si="25"/>
        <v/>
      </c>
      <c r="E142" s="229" t="str">
        <f t="shared" si="26"/>
        <v/>
      </c>
      <c r="F142" s="126" t="str">
        <f t="shared" si="27"/>
        <v/>
      </c>
      <c r="G142" s="124" t="str">
        <f t="shared" si="28"/>
        <v/>
      </c>
      <c r="H142" s="125" t="str">
        <f t="shared" si="29"/>
        <v/>
      </c>
      <c r="I142" s="125" t="str">
        <f t="shared" si="30"/>
        <v/>
      </c>
      <c r="J142" s="125" t="str">
        <f t="shared" si="31"/>
        <v/>
      </c>
      <c r="K142" s="124" t="str">
        <f t="shared" si="32"/>
        <v/>
      </c>
      <c r="L142" s="124" t="str">
        <f t="shared" si="33"/>
        <v/>
      </c>
      <c r="M142" s="124" t="str">
        <f t="shared" si="34"/>
        <v/>
      </c>
      <c r="N142" s="124" t="str">
        <f t="shared" si="35"/>
        <v/>
      </c>
      <c r="O142" s="124" t="str">
        <f t="shared" si="36"/>
        <v/>
      </c>
      <c r="P142" s="124" t="str">
        <f t="shared" si="37"/>
        <v xml:space="preserve"> </v>
      </c>
      <c r="Q142" s="124" t="str">
        <f t="shared" si="38"/>
        <v/>
      </c>
      <c r="AA142" s="122">
        <f t="shared" si="39"/>
        <v>-1</v>
      </c>
      <c r="AB142" s="71">
        <f t="shared" si="40"/>
        <v>96</v>
      </c>
      <c r="AC142" s="127">
        <f t="shared" si="41"/>
        <v>-95</v>
      </c>
      <c r="AD142" s="127">
        <f t="shared" si="42"/>
        <v>-98</v>
      </c>
    </row>
    <row r="143" spans="1:30" x14ac:dyDescent="0.2">
      <c r="A143" s="126">
        <f t="shared" si="44"/>
        <v>-66</v>
      </c>
      <c r="B143" s="181">
        <f t="shared" si="43"/>
        <v>-1676.3999999999999</v>
      </c>
      <c r="C143" s="229" t="str">
        <f t="shared" si="24"/>
        <v/>
      </c>
      <c r="D143" s="126" t="str">
        <f t="shared" si="25"/>
        <v/>
      </c>
      <c r="E143" s="229" t="str">
        <f t="shared" si="26"/>
        <v/>
      </c>
      <c r="F143" s="126" t="str">
        <f t="shared" si="27"/>
        <v/>
      </c>
      <c r="G143" s="124" t="str">
        <f t="shared" si="28"/>
        <v/>
      </c>
      <c r="H143" s="125" t="str">
        <f t="shared" si="29"/>
        <v/>
      </c>
      <c r="I143" s="125" t="str">
        <f t="shared" si="30"/>
        <v/>
      </c>
      <c r="J143" s="125" t="str">
        <f t="shared" si="31"/>
        <v/>
      </c>
      <c r="K143" s="124" t="str">
        <f t="shared" si="32"/>
        <v/>
      </c>
      <c r="L143" s="124" t="str">
        <f t="shared" si="33"/>
        <v/>
      </c>
      <c r="M143" s="124" t="str">
        <f t="shared" si="34"/>
        <v/>
      </c>
      <c r="N143" s="124" t="str">
        <f t="shared" si="35"/>
        <v/>
      </c>
      <c r="O143" s="124" t="str">
        <f t="shared" si="36"/>
        <v/>
      </c>
      <c r="P143" s="124" t="str">
        <f t="shared" si="37"/>
        <v xml:space="preserve"> </v>
      </c>
      <c r="Q143" s="124" t="str">
        <f t="shared" si="38"/>
        <v/>
      </c>
      <c r="AA143" s="122">
        <f t="shared" si="39"/>
        <v>-1</v>
      </c>
      <c r="AB143" s="71">
        <f t="shared" si="40"/>
        <v>97</v>
      </c>
      <c r="AC143" s="127">
        <f t="shared" si="41"/>
        <v>-96</v>
      </c>
      <c r="AD143" s="127">
        <f t="shared" si="42"/>
        <v>-99</v>
      </c>
    </row>
    <row r="144" spans="1:30" x14ac:dyDescent="0.2">
      <c r="A144" s="126">
        <f t="shared" si="44"/>
        <v>-67</v>
      </c>
      <c r="B144" s="181">
        <f t="shared" si="43"/>
        <v>-1701.8</v>
      </c>
      <c r="C144" s="229" t="str">
        <f t="shared" si="24"/>
        <v/>
      </c>
      <c r="D144" s="126" t="str">
        <f t="shared" si="25"/>
        <v/>
      </c>
      <c r="E144" s="229" t="str">
        <f t="shared" si="26"/>
        <v/>
      </c>
      <c r="F144" s="126" t="str">
        <f t="shared" si="27"/>
        <v/>
      </c>
      <c r="G144" s="124" t="str">
        <f t="shared" si="28"/>
        <v/>
      </c>
      <c r="H144" s="125" t="str">
        <f t="shared" si="29"/>
        <v/>
      </c>
      <c r="I144" s="125" t="str">
        <f t="shared" si="30"/>
        <v/>
      </c>
      <c r="J144" s="125" t="str">
        <f t="shared" si="31"/>
        <v/>
      </c>
      <c r="K144" s="124" t="str">
        <f t="shared" si="32"/>
        <v/>
      </c>
      <c r="L144" s="124" t="str">
        <f t="shared" si="33"/>
        <v/>
      </c>
      <c r="M144" s="124" t="str">
        <f t="shared" si="34"/>
        <v/>
      </c>
      <c r="N144" s="124" t="str">
        <f t="shared" si="35"/>
        <v/>
      </c>
      <c r="O144" s="124" t="str">
        <f t="shared" si="36"/>
        <v/>
      </c>
      <c r="P144" s="124" t="str">
        <f t="shared" si="37"/>
        <v xml:space="preserve"> </v>
      </c>
      <c r="Q144" s="124" t="str">
        <f t="shared" si="38"/>
        <v/>
      </c>
      <c r="AA144" s="122">
        <f t="shared" si="39"/>
        <v>-1</v>
      </c>
      <c r="AB144" s="71">
        <f t="shared" si="40"/>
        <v>98</v>
      </c>
      <c r="AC144" s="127">
        <f t="shared" si="41"/>
        <v>-97</v>
      </c>
      <c r="AD144" s="127">
        <f t="shared" si="42"/>
        <v>-100</v>
      </c>
    </row>
    <row r="145" spans="1:30" x14ac:dyDescent="0.2">
      <c r="A145" s="126">
        <f t="shared" si="44"/>
        <v>-68</v>
      </c>
      <c r="B145" s="181">
        <f t="shared" si="43"/>
        <v>-1727.1999999999998</v>
      </c>
      <c r="C145" s="229" t="str">
        <f t="shared" si="24"/>
        <v/>
      </c>
      <c r="D145" s="126" t="str">
        <f t="shared" si="25"/>
        <v/>
      </c>
      <c r="E145" s="229" t="str">
        <f t="shared" si="26"/>
        <v/>
      </c>
      <c r="F145" s="126" t="str">
        <f t="shared" si="27"/>
        <v/>
      </c>
      <c r="G145" s="124" t="str">
        <f t="shared" si="28"/>
        <v/>
      </c>
      <c r="H145" s="125" t="str">
        <f t="shared" si="29"/>
        <v/>
      </c>
      <c r="I145" s="125" t="str">
        <f t="shared" si="30"/>
        <v/>
      </c>
      <c r="J145" s="125" t="str">
        <f t="shared" si="31"/>
        <v/>
      </c>
      <c r="K145" s="124" t="str">
        <f t="shared" si="32"/>
        <v/>
      </c>
      <c r="L145" s="124" t="str">
        <f t="shared" si="33"/>
        <v/>
      </c>
      <c r="M145" s="124" t="str">
        <f t="shared" si="34"/>
        <v/>
      </c>
      <c r="N145" s="124" t="str">
        <f t="shared" si="35"/>
        <v/>
      </c>
      <c r="O145" s="124" t="str">
        <f t="shared" si="36"/>
        <v/>
      </c>
      <c r="P145" s="124" t="str">
        <f t="shared" si="37"/>
        <v xml:space="preserve"> </v>
      </c>
      <c r="Q145" s="124" t="str">
        <f t="shared" si="38"/>
        <v/>
      </c>
      <c r="AA145" s="122">
        <f t="shared" si="39"/>
        <v>-1</v>
      </c>
      <c r="AB145" s="71">
        <f t="shared" si="40"/>
        <v>99</v>
      </c>
      <c r="AC145" s="127">
        <f t="shared" si="41"/>
        <v>-98</v>
      </c>
      <c r="AD145" s="127">
        <f t="shared" si="42"/>
        <v>-101</v>
      </c>
    </row>
    <row r="146" spans="1:30" x14ac:dyDescent="0.2">
      <c r="A146" s="126">
        <f t="shared" si="44"/>
        <v>-69</v>
      </c>
      <c r="B146" s="181">
        <f t="shared" si="43"/>
        <v>-1752.6</v>
      </c>
      <c r="C146" s="229" t="str">
        <f t="shared" si="24"/>
        <v/>
      </c>
      <c r="D146" s="126" t="str">
        <f t="shared" si="25"/>
        <v/>
      </c>
      <c r="E146" s="229" t="str">
        <f t="shared" si="26"/>
        <v/>
      </c>
      <c r="F146" s="126" t="str">
        <f t="shared" si="27"/>
        <v/>
      </c>
      <c r="G146" s="124" t="str">
        <f t="shared" si="28"/>
        <v/>
      </c>
      <c r="H146" s="125" t="str">
        <f t="shared" si="29"/>
        <v/>
      </c>
      <c r="I146" s="125" t="str">
        <f t="shared" si="30"/>
        <v/>
      </c>
      <c r="J146" s="125" t="str">
        <f t="shared" si="31"/>
        <v/>
      </c>
      <c r="K146" s="124" t="str">
        <f t="shared" si="32"/>
        <v/>
      </c>
      <c r="L146" s="124" t="str">
        <f t="shared" si="33"/>
        <v/>
      </c>
      <c r="M146" s="124" t="str">
        <f t="shared" si="34"/>
        <v/>
      </c>
      <c r="N146" s="124" t="str">
        <f t="shared" si="35"/>
        <v/>
      </c>
      <c r="O146" s="124" t="str">
        <f t="shared" si="36"/>
        <v/>
      </c>
      <c r="P146" s="124" t="str">
        <f t="shared" si="37"/>
        <v xml:space="preserve"> </v>
      </c>
      <c r="Q146" s="124" t="str">
        <f t="shared" si="38"/>
        <v/>
      </c>
      <c r="AA146" s="122">
        <f t="shared" si="39"/>
        <v>-1</v>
      </c>
      <c r="AB146" s="71">
        <f t="shared" si="40"/>
        <v>100</v>
      </c>
      <c r="AC146" s="127">
        <f t="shared" si="41"/>
        <v>-99</v>
      </c>
      <c r="AD146" s="127">
        <f t="shared" si="42"/>
        <v>-102</v>
      </c>
    </row>
    <row r="147" spans="1:30" x14ac:dyDescent="0.2">
      <c r="A147" s="126">
        <f t="shared" si="44"/>
        <v>-70</v>
      </c>
      <c r="B147" s="181">
        <f t="shared" si="43"/>
        <v>-1778</v>
      </c>
      <c r="C147" s="229" t="str">
        <f t="shared" si="24"/>
        <v/>
      </c>
      <c r="D147" s="126" t="str">
        <f t="shared" si="25"/>
        <v/>
      </c>
      <c r="E147" s="229" t="str">
        <f t="shared" si="26"/>
        <v/>
      </c>
      <c r="F147" s="126" t="str">
        <f t="shared" si="27"/>
        <v/>
      </c>
      <c r="G147" s="124" t="str">
        <f t="shared" si="28"/>
        <v/>
      </c>
      <c r="H147" s="125" t="str">
        <f t="shared" si="29"/>
        <v/>
      </c>
      <c r="I147" s="125" t="str">
        <f t="shared" si="30"/>
        <v/>
      </c>
      <c r="J147" s="125" t="str">
        <f t="shared" si="31"/>
        <v/>
      </c>
      <c r="K147" s="124" t="str">
        <f t="shared" si="32"/>
        <v/>
      </c>
      <c r="L147" s="124" t="str">
        <f t="shared" si="33"/>
        <v/>
      </c>
      <c r="M147" s="124" t="str">
        <f t="shared" si="34"/>
        <v/>
      </c>
      <c r="N147" s="124" t="str">
        <f t="shared" si="35"/>
        <v/>
      </c>
      <c r="O147" s="124" t="str">
        <f t="shared" si="36"/>
        <v/>
      </c>
      <c r="P147" s="124" t="str">
        <f t="shared" si="37"/>
        <v xml:space="preserve"> </v>
      </c>
      <c r="Q147" s="124" t="str">
        <f t="shared" si="38"/>
        <v/>
      </c>
      <c r="AA147" s="122">
        <f t="shared" si="39"/>
        <v>-1</v>
      </c>
      <c r="AB147" s="71">
        <f t="shared" si="40"/>
        <v>101</v>
      </c>
      <c r="AC147" s="127">
        <f t="shared" si="41"/>
        <v>-100</v>
      </c>
      <c r="AD147" s="127">
        <f t="shared" si="42"/>
        <v>-103</v>
      </c>
    </row>
    <row r="148" spans="1:30" x14ac:dyDescent="0.2">
      <c r="A148" s="126">
        <f t="shared" si="44"/>
        <v>-71</v>
      </c>
      <c r="B148" s="181">
        <f t="shared" si="43"/>
        <v>-1803.3999999999999</v>
      </c>
      <c r="C148" s="229" t="str">
        <f t="shared" si="24"/>
        <v/>
      </c>
      <c r="D148" s="126" t="str">
        <f t="shared" si="25"/>
        <v/>
      </c>
      <c r="E148" s="229" t="str">
        <f t="shared" si="26"/>
        <v/>
      </c>
      <c r="F148" s="126" t="str">
        <f t="shared" si="27"/>
        <v/>
      </c>
      <c r="G148" s="124" t="str">
        <f t="shared" si="28"/>
        <v/>
      </c>
      <c r="H148" s="125" t="str">
        <f t="shared" si="29"/>
        <v/>
      </c>
      <c r="I148" s="125" t="str">
        <f t="shared" si="30"/>
        <v/>
      </c>
      <c r="J148" s="125" t="str">
        <f t="shared" si="31"/>
        <v/>
      </c>
      <c r="K148" s="124" t="str">
        <f t="shared" si="32"/>
        <v/>
      </c>
      <c r="L148" s="124" t="str">
        <f t="shared" si="33"/>
        <v/>
      </c>
      <c r="M148" s="124" t="str">
        <f t="shared" si="34"/>
        <v/>
      </c>
      <c r="N148" s="124" t="str">
        <f t="shared" si="35"/>
        <v/>
      </c>
      <c r="O148" s="124" t="str">
        <f t="shared" si="36"/>
        <v/>
      </c>
      <c r="P148" s="124" t="str">
        <f t="shared" si="37"/>
        <v xml:space="preserve"> </v>
      </c>
      <c r="Q148" s="124" t="str">
        <f t="shared" si="38"/>
        <v/>
      </c>
      <c r="AA148" s="122">
        <f t="shared" si="39"/>
        <v>-1</v>
      </c>
      <c r="AB148" s="71">
        <f t="shared" si="40"/>
        <v>102</v>
      </c>
      <c r="AC148" s="127">
        <f t="shared" si="41"/>
        <v>-101</v>
      </c>
      <c r="AD148" s="127">
        <f t="shared" si="42"/>
        <v>-104</v>
      </c>
    </row>
    <row r="149" spans="1:30" x14ac:dyDescent="0.2">
      <c r="A149" s="126">
        <f t="shared" si="44"/>
        <v>-72</v>
      </c>
      <c r="B149" s="181">
        <f t="shared" si="43"/>
        <v>-1828.8</v>
      </c>
      <c r="C149" s="229" t="str">
        <f t="shared" si="24"/>
        <v/>
      </c>
      <c r="D149" s="126" t="str">
        <f t="shared" si="25"/>
        <v/>
      </c>
      <c r="E149" s="229" t="str">
        <f t="shared" si="26"/>
        <v/>
      </c>
      <c r="F149" s="126" t="str">
        <f t="shared" si="27"/>
        <v/>
      </c>
      <c r="G149" s="124" t="str">
        <f t="shared" si="28"/>
        <v/>
      </c>
      <c r="H149" s="125" t="str">
        <f t="shared" si="29"/>
        <v/>
      </c>
      <c r="I149" s="125" t="str">
        <f t="shared" si="30"/>
        <v/>
      </c>
      <c r="J149" s="125" t="str">
        <f t="shared" si="31"/>
        <v/>
      </c>
      <c r="K149" s="124" t="str">
        <f t="shared" si="32"/>
        <v/>
      </c>
      <c r="L149" s="124" t="str">
        <f t="shared" si="33"/>
        <v/>
      </c>
      <c r="M149" s="124" t="str">
        <f t="shared" si="34"/>
        <v/>
      </c>
      <c r="N149" s="124" t="str">
        <f t="shared" si="35"/>
        <v/>
      </c>
      <c r="O149" s="124" t="str">
        <f t="shared" si="36"/>
        <v/>
      </c>
      <c r="P149" s="124" t="str">
        <f t="shared" si="37"/>
        <v xml:space="preserve"> </v>
      </c>
      <c r="Q149" s="124" t="str">
        <f t="shared" si="38"/>
        <v/>
      </c>
      <c r="AA149" s="122">
        <f t="shared" si="39"/>
        <v>-1</v>
      </c>
      <c r="AB149" s="71">
        <f t="shared" si="40"/>
        <v>103</v>
      </c>
      <c r="AC149" s="127">
        <f t="shared" si="41"/>
        <v>-102</v>
      </c>
      <c r="AD149" s="127">
        <f t="shared" si="42"/>
        <v>-105</v>
      </c>
    </row>
    <row r="150" spans="1:30" x14ac:dyDescent="0.2">
      <c r="A150" s="126">
        <f t="shared" si="44"/>
        <v>-73</v>
      </c>
      <c r="B150" s="181">
        <f t="shared" si="43"/>
        <v>-1854.1999999999998</v>
      </c>
      <c r="C150" s="229" t="str">
        <f t="shared" si="24"/>
        <v/>
      </c>
      <c r="D150" s="126" t="str">
        <f t="shared" si="25"/>
        <v/>
      </c>
      <c r="E150" s="229" t="str">
        <f t="shared" si="26"/>
        <v/>
      </c>
      <c r="F150" s="126" t="str">
        <f t="shared" si="27"/>
        <v/>
      </c>
      <c r="G150" s="124" t="str">
        <f t="shared" si="28"/>
        <v/>
      </c>
      <c r="H150" s="125" t="str">
        <f t="shared" si="29"/>
        <v/>
      </c>
      <c r="I150" s="125" t="str">
        <f t="shared" si="30"/>
        <v/>
      </c>
      <c r="J150" s="125" t="str">
        <f t="shared" si="31"/>
        <v/>
      </c>
      <c r="K150" s="124" t="str">
        <f t="shared" si="32"/>
        <v/>
      </c>
      <c r="L150" s="124" t="str">
        <f t="shared" si="33"/>
        <v/>
      </c>
      <c r="M150" s="124" t="str">
        <f t="shared" si="34"/>
        <v/>
      </c>
      <c r="N150" s="124" t="str">
        <f t="shared" si="35"/>
        <v/>
      </c>
      <c r="O150" s="124" t="str">
        <f t="shared" si="36"/>
        <v/>
      </c>
      <c r="P150" s="124" t="str">
        <f t="shared" si="37"/>
        <v xml:space="preserve"> </v>
      </c>
      <c r="Q150" s="124" t="str">
        <f t="shared" si="38"/>
        <v/>
      </c>
      <c r="AA150" s="122">
        <f t="shared" si="39"/>
        <v>-1</v>
      </c>
      <c r="AB150" s="71">
        <f t="shared" si="40"/>
        <v>104</v>
      </c>
      <c r="AC150" s="127">
        <f t="shared" si="41"/>
        <v>-103</v>
      </c>
      <c r="AD150" s="127">
        <f t="shared" si="42"/>
        <v>-106</v>
      </c>
    </row>
    <row r="151" spans="1:30" x14ac:dyDescent="0.2">
      <c r="A151" s="126">
        <f t="shared" si="44"/>
        <v>-74</v>
      </c>
      <c r="B151" s="181">
        <f t="shared" si="43"/>
        <v>-1879.6</v>
      </c>
      <c r="C151" s="229" t="str">
        <f t="shared" si="24"/>
        <v/>
      </c>
      <c r="D151" s="126" t="str">
        <f t="shared" si="25"/>
        <v/>
      </c>
      <c r="E151" s="229" t="str">
        <f t="shared" si="26"/>
        <v/>
      </c>
      <c r="F151" s="126" t="str">
        <f t="shared" si="27"/>
        <v/>
      </c>
      <c r="G151" s="124" t="str">
        <f t="shared" si="28"/>
        <v/>
      </c>
      <c r="H151" s="125" t="str">
        <f t="shared" si="29"/>
        <v/>
      </c>
      <c r="I151" s="125" t="str">
        <f t="shared" si="30"/>
        <v/>
      </c>
      <c r="J151" s="125" t="str">
        <f t="shared" si="31"/>
        <v/>
      </c>
      <c r="K151" s="124" t="str">
        <f t="shared" si="32"/>
        <v/>
      </c>
      <c r="L151" s="124" t="str">
        <f t="shared" si="33"/>
        <v/>
      </c>
      <c r="M151" s="124" t="str">
        <f t="shared" si="34"/>
        <v/>
      </c>
      <c r="N151" s="124" t="str">
        <f t="shared" si="35"/>
        <v/>
      </c>
      <c r="O151" s="124" t="str">
        <f t="shared" si="36"/>
        <v/>
      </c>
      <c r="P151" s="124" t="str">
        <f t="shared" si="37"/>
        <v xml:space="preserve"> </v>
      </c>
      <c r="Q151" s="124" t="str">
        <f t="shared" si="38"/>
        <v/>
      </c>
      <c r="AA151" s="122">
        <f t="shared" si="39"/>
        <v>-1</v>
      </c>
      <c r="AB151" s="71">
        <f t="shared" si="40"/>
        <v>105</v>
      </c>
      <c r="AC151" s="127">
        <f t="shared" si="41"/>
        <v>-104</v>
      </c>
      <c r="AD151" s="127">
        <f t="shared" si="42"/>
        <v>-107</v>
      </c>
    </row>
    <row r="152" spans="1:30" x14ac:dyDescent="0.2">
      <c r="A152" s="126">
        <f t="shared" si="44"/>
        <v>-75</v>
      </c>
      <c r="B152" s="181">
        <f t="shared" si="43"/>
        <v>-1905</v>
      </c>
      <c r="C152" s="229" t="str">
        <f t="shared" si="24"/>
        <v/>
      </c>
      <c r="D152" s="126" t="str">
        <f t="shared" si="25"/>
        <v/>
      </c>
      <c r="E152" s="229" t="str">
        <f t="shared" si="26"/>
        <v/>
      </c>
      <c r="F152" s="126" t="str">
        <f t="shared" si="27"/>
        <v/>
      </c>
      <c r="G152" s="124" t="str">
        <f t="shared" si="28"/>
        <v/>
      </c>
      <c r="H152" s="125" t="str">
        <f t="shared" si="29"/>
        <v/>
      </c>
      <c r="I152" s="125" t="str">
        <f t="shared" si="30"/>
        <v/>
      </c>
      <c r="J152" s="125" t="str">
        <f t="shared" si="31"/>
        <v/>
      </c>
      <c r="K152" s="124" t="str">
        <f t="shared" si="32"/>
        <v/>
      </c>
      <c r="L152" s="124" t="str">
        <f t="shared" si="33"/>
        <v/>
      </c>
      <c r="M152" s="124" t="str">
        <f t="shared" si="34"/>
        <v/>
      </c>
      <c r="N152" s="124" t="str">
        <f t="shared" si="35"/>
        <v/>
      </c>
      <c r="O152" s="124" t="str">
        <f t="shared" si="36"/>
        <v/>
      </c>
      <c r="P152" s="124" t="str">
        <f t="shared" si="37"/>
        <v xml:space="preserve"> </v>
      </c>
      <c r="Q152" s="124" t="str">
        <f t="shared" si="38"/>
        <v/>
      </c>
      <c r="AA152" s="122">
        <f t="shared" si="39"/>
        <v>-1</v>
      </c>
      <c r="AB152" s="71">
        <f t="shared" si="40"/>
        <v>106</v>
      </c>
      <c r="AC152" s="127">
        <f t="shared" si="41"/>
        <v>-105</v>
      </c>
      <c r="AD152" s="127">
        <f t="shared" si="42"/>
        <v>-108</v>
      </c>
    </row>
    <row r="153" spans="1:30" x14ac:dyDescent="0.2">
      <c r="A153" s="126">
        <f t="shared" si="44"/>
        <v>-76</v>
      </c>
      <c r="B153" s="181">
        <f t="shared" si="43"/>
        <v>-1930.3999999999999</v>
      </c>
      <c r="C153" s="229" t="str">
        <f t="shared" si="24"/>
        <v/>
      </c>
      <c r="D153" s="126" t="str">
        <f t="shared" si="25"/>
        <v/>
      </c>
      <c r="E153" s="229" t="str">
        <f t="shared" si="26"/>
        <v/>
      </c>
      <c r="F153" s="126" t="str">
        <f t="shared" si="27"/>
        <v/>
      </c>
      <c r="G153" s="124" t="str">
        <f t="shared" si="28"/>
        <v/>
      </c>
      <c r="H153" s="125" t="str">
        <f t="shared" si="29"/>
        <v/>
      </c>
      <c r="I153" s="125" t="str">
        <f t="shared" si="30"/>
        <v/>
      </c>
      <c r="J153" s="125" t="str">
        <f t="shared" si="31"/>
        <v/>
      </c>
      <c r="K153" s="124" t="str">
        <f t="shared" si="32"/>
        <v/>
      </c>
      <c r="L153" s="124" t="str">
        <f t="shared" si="33"/>
        <v/>
      </c>
      <c r="M153" s="124" t="str">
        <f t="shared" si="34"/>
        <v/>
      </c>
      <c r="N153" s="124" t="str">
        <f t="shared" si="35"/>
        <v/>
      </c>
      <c r="O153" s="124" t="str">
        <f t="shared" si="36"/>
        <v/>
      </c>
      <c r="P153" s="124" t="str">
        <f t="shared" si="37"/>
        <v xml:space="preserve"> </v>
      </c>
      <c r="Q153" s="124" t="str">
        <f t="shared" si="38"/>
        <v/>
      </c>
      <c r="AA153" s="122">
        <f t="shared" si="39"/>
        <v>-1</v>
      </c>
      <c r="AB153" s="71">
        <f t="shared" si="40"/>
        <v>107</v>
      </c>
      <c r="AC153" s="127">
        <f t="shared" si="41"/>
        <v>-106</v>
      </c>
      <c r="AD153" s="127">
        <f t="shared" si="42"/>
        <v>-109</v>
      </c>
    </row>
    <row r="154" spans="1:30" x14ac:dyDescent="0.2">
      <c r="A154" s="126">
        <f t="shared" si="44"/>
        <v>-77</v>
      </c>
      <c r="B154" s="181">
        <f t="shared" si="43"/>
        <v>-1955.8</v>
      </c>
      <c r="C154" s="229" t="str">
        <f t="shared" si="24"/>
        <v/>
      </c>
      <c r="D154" s="126" t="str">
        <f t="shared" si="25"/>
        <v/>
      </c>
      <c r="E154" s="229" t="str">
        <f t="shared" si="26"/>
        <v/>
      </c>
      <c r="F154" s="126" t="str">
        <f t="shared" si="27"/>
        <v/>
      </c>
      <c r="G154" s="124" t="str">
        <f t="shared" si="28"/>
        <v/>
      </c>
      <c r="H154" s="125" t="str">
        <f t="shared" si="29"/>
        <v/>
      </c>
      <c r="I154" s="125" t="str">
        <f t="shared" si="30"/>
        <v/>
      </c>
      <c r="J154" s="125" t="str">
        <f t="shared" si="31"/>
        <v/>
      </c>
      <c r="K154" s="124" t="str">
        <f t="shared" si="32"/>
        <v/>
      </c>
      <c r="L154" s="124" t="str">
        <f t="shared" si="33"/>
        <v/>
      </c>
      <c r="M154" s="124" t="str">
        <f t="shared" si="34"/>
        <v/>
      </c>
      <c r="N154" s="124" t="str">
        <f t="shared" si="35"/>
        <v/>
      </c>
      <c r="O154" s="124" t="str">
        <f t="shared" si="36"/>
        <v/>
      </c>
      <c r="P154" s="124" t="str">
        <f t="shared" si="37"/>
        <v xml:space="preserve"> </v>
      </c>
      <c r="Q154" s="124" t="str">
        <f t="shared" si="38"/>
        <v/>
      </c>
      <c r="AA154" s="122">
        <f t="shared" si="39"/>
        <v>-1</v>
      </c>
      <c r="AB154" s="71">
        <f t="shared" si="40"/>
        <v>108</v>
      </c>
      <c r="AC154" s="127">
        <f t="shared" si="41"/>
        <v>-107</v>
      </c>
      <c r="AD154" s="127">
        <f t="shared" si="42"/>
        <v>-110</v>
      </c>
    </row>
    <row r="155" spans="1:30" x14ac:dyDescent="0.2">
      <c r="A155" s="126">
        <f t="shared" si="44"/>
        <v>-78</v>
      </c>
      <c r="B155" s="181">
        <f t="shared" si="43"/>
        <v>-1981.1999999999998</v>
      </c>
      <c r="C155" s="229" t="str">
        <f t="shared" si="24"/>
        <v/>
      </c>
      <c r="D155" s="126" t="str">
        <f t="shared" si="25"/>
        <v/>
      </c>
      <c r="E155" s="229" t="str">
        <f t="shared" si="26"/>
        <v/>
      </c>
      <c r="F155" s="126" t="str">
        <f t="shared" si="27"/>
        <v/>
      </c>
      <c r="G155" s="124" t="str">
        <f t="shared" si="28"/>
        <v/>
      </c>
      <c r="H155" s="125" t="str">
        <f t="shared" si="29"/>
        <v/>
      </c>
      <c r="I155" s="125" t="str">
        <f t="shared" si="30"/>
        <v/>
      </c>
      <c r="J155" s="125" t="str">
        <f t="shared" si="31"/>
        <v/>
      </c>
      <c r="K155" s="124" t="str">
        <f t="shared" si="32"/>
        <v/>
      </c>
      <c r="L155" s="124" t="str">
        <f t="shared" si="33"/>
        <v/>
      </c>
      <c r="M155" s="124" t="str">
        <f t="shared" si="34"/>
        <v/>
      </c>
      <c r="N155" s="124" t="str">
        <f t="shared" si="35"/>
        <v/>
      </c>
      <c r="O155" s="124" t="str">
        <f t="shared" si="36"/>
        <v/>
      </c>
      <c r="P155" s="124" t="str">
        <f t="shared" si="37"/>
        <v xml:space="preserve"> </v>
      </c>
      <c r="Q155" s="124" t="str">
        <f t="shared" si="38"/>
        <v/>
      </c>
      <c r="AA155" s="122">
        <f t="shared" si="39"/>
        <v>-1</v>
      </c>
      <c r="AB155" s="71">
        <f t="shared" si="40"/>
        <v>109</v>
      </c>
      <c r="AC155" s="127">
        <f t="shared" si="41"/>
        <v>-108</v>
      </c>
      <c r="AD155" s="127">
        <f t="shared" si="42"/>
        <v>-111</v>
      </c>
    </row>
    <row r="156" spans="1:30" x14ac:dyDescent="0.2">
      <c r="A156" s="126">
        <f t="shared" si="44"/>
        <v>-79</v>
      </c>
      <c r="B156" s="181">
        <f t="shared" si="43"/>
        <v>-2006.6</v>
      </c>
      <c r="C156" s="229" t="str">
        <f t="shared" si="24"/>
        <v/>
      </c>
      <c r="D156" s="126" t="str">
        <f t="shared" si="25"/>
        <v/>
      </c>
      <c r="E156" s="229" t="str">
        <f t="shared" si="26"/>
        <v/>
      </c>
      <c r="F156" s="126" t="str">
        <f t="shared" si="27"/>
        <v/>
      </c>
      <c r="G156" s="124" t="str">
        <f t="shared" si="28"/>
        <v/>
      </c>
      <c r="H156" s="125" t="str">
        <f t="shared" si="29"/>
        <v/>
      </c>
      <c r="I156" s="125" t="str">
        <f t="shared" si="30"/>
        <v/>
      </c>
      <c r="J156" s="125" t="str">
        <f t="shared" si="31"/>
        <v/>
      </c>
      <c r="K156" s="124" t="str">
        <f t="shared" si="32"/>
        <v/>
      </c>
      <c r="L156" s="124" t="str">
        <f t="shared" si="33"/>
        <v/>
      </c>
      <c r="M156" s="124" t="str">
        <f t="shared" si="34"/>
        <v/>
      </c>
      <c r="N156" s="124" t="str">
        <f t="shared" si="35"/>
        <v/>
      </c>
      <c r="O156" s="124" t="str">
        <f t="shared" si="36"/>
        <v/>
      </c>
      <c r="P156" s="124" t="str">
        <f t="shared" si="37"/>
        <v xml:space="preserve"> </v>
      </c>
      <c r="Q156" s="124" t="str">
        <f t="shared" si="38"/>
        <v/>
      </c>
      <c r="AA156" s="122">
        <f t="shared" si="39"/>
        <v>-1</v>
      </c>
      <c r="AB156" s="71">
        <f t="shared" si="40"/>
        <v>110</v>
      </c>
      <c r="AC156" s="127">
        <f t="shared" si="41"/>
        <v>-109</v>
      </c>
      <c r="AD156" s="127">
        <f t="shared" si="42"/>
        <v>-112</v>
      </c>
    </row>
    <row r="157" spans="1:30" x14ac:dyDescent="0.2">
      <c r="A157" s="126">
        <f t="shared" si="44"/>
        <v>-80</v>
      </c>
      <c r="B157" s="181">
        <f>A157*25.4</f>
        <v>-2032</v>
      </c>
      <c r="C157" s="229" t="str">
        <f t="shared" si="24"/>
        <v/>
      </c>
      <c r="D157" s="126" t="str">
        <f t="shared" si="25"/>
        <v/>
      </c>
      <c r="E157" s="229" t="str">
        <f t="shared" si="26"/>
        <v/>
      </c>
      <c r="F157" s="126" t="str">
        <f t="shared" si="27"/>
        <v/>
      </c>
      <c r="G157" s="124" t="str">
        <f t="shared" si="28"/>
        <v/>
      </c>
      <c r="H157" s="125" t="str">
        <f t="shared" si="29"/>
        <v/>
      </c>
      <c r="I157" s="125" t="str">
        <f t="shared" si="30"/>
        <v/>
      </c>
      <c r="J157" s="125" t="str">
        <f t="shared" si="31"/>
        <v/>
      </c>
      <c r="K157" s="124" t="str">
        <f t="shared" si="32"/>
        <v/>
      </c>
      <c r="L157" s="124" t="str">
        <f t="shared" si="33"/>
        <v/>
      </c>
      <c r="M157" s="124" t="str">
        <f t="shared" si="34"/>
        <v/>
      </c>
      <c r="N157" s="124" t="str">
        <f t="shared" si="35"/>
        <v/>
      </c>
      <c r="O157" s="124" t="str">
        <f t="shared" si="36"/>
        <v/>
      </c>
      <c r="P157" s="124" t="str">
        <f t="shared" si="37"/>
        <v xml:space="preserve"> </v>
      </c>
      <c r="Q157" s="124" t="str">
        <f t="shared" si="38"/>
        <v/>
      </c>
      <c r="AA157" s="122">
        <f t="shared" si="39"/>
        <v>-1</v>
      </c>
      <c r="AB157" s="71">
        <f t="shared" si="40"/>
        <v>111</v>
      </c>
      <c r="AC157" s="127">
        <f t="shared" si="41"/>
        <v>-110</v>
      </c>
      <c r="AD157" s="127">
        <f t="shared" si="42"/>
        <v>-113</v>
      </c>
    </row>
    <row r="158" spans="1:30" x14ac:dyDescent="0.2">
      <c r="A158" s="126">
        <f t="shared" si="44"/>
        <v>-81</v>
      </c>
      <c r="B158" s="181">
        <f>A158*25.4</f>
        <v>-2057.4</v>
      </c>
      <c r="C158" s="229" t="str">
        <f>IF(A158=0,0,IF(A158&lt;0,"",D158*0.0283168))</f>
        <v/>
      </c>
      <c r="D158" s="126" t="str">
        <f>IF(A158&lt;0,"",IF(AA164&gt;=1,LOOKUP(AA164,AG$34:AG$60,AF$34:AF$60),0))</f>
        <v/>
      </c>
      <c r="E158" s="229" t="str">
        <f>IF(A158=0,0,IF(A158&lt;0,"",F158*0.0283168))</f>
        <v/>
      </c>
      <c r="F158" s="126" t="str">
        <f>IF(A158&lt;0,"",IF(AA164&gt;=16,LOOKUP(AA164,AG$49:AG$60,AH$49:AH$60),0))</f>
        <v/>
      </c>
      <c r="G158" s="124" t="str">
        <f>IF(A158=0,0,IF(A158&lt;0,"",H158*0.0283168))</f>
        <v/>
      </c>
      <c r="H158" s="125" t="str">
        <f>IF(A158&lt;0,"",D158*$W$47)</f>
        <v/>
      </c>
      <c r="I158" s="125" t="str">
        <f>IF(A158=0,0,IF(A158&lt;=0,"",J158*0.0283168))</f>
        <v/>
      </c>
      <c r="J158" s="125" t="str">
        <f>IF(A158&lt;0,"",F158*$W$48)</f>
        <v/>
      </c>
      <c r="K158" s="124" t="str">
        <f>IF(A158=0,0,IF(A158&lt;=0,"",L158*0.0283168))</f>
        <v/>
      </c>
      <c r="L158" s="124" t="str">
        <f>IF(A158=0,0,IF(A158&lt;0,"",IF(D158=0.0001,((W$36*0.5/12)-H158)*X$55,((W$36*1/12)-H158)*X$55)))</f>
        <v/>
      </c>
      <c r="M158" s="124" t="str">
        <f>IF(A158=0,0,IF(A158&lt;=0,"",N158*0.0283168))</f>
        <v/>
      </c>
      <c r="N158" s="124" t="str">
        <f>IF(A158=0,0,IF(A158&lt;0,"",H158+L158+J158))</f>
        <v/>
      </c>
      <c r="O158" s="124" t="str">
        <f>IF(A158=0,0,IF(A158&lt;0,"",P158*0.0283168))</f>
        <v/>
      </c>
      <c r="P158" s="124" t="str">
        <f>IF(A158=0,0,IF(A158&lt;0," ",IF(A158=1,L158,N158+P159)))</f>
        <v xml:space="preserve"> </v>
      </c>
      <c r="Q158" s="124" t="str">
        <f>IF(A158&lt;0,"",I$23+B158/1000)</f>
        <v/>
      </c>
      <c r="AA158" s="122">
        <f t="shared" si="39"/>
        <v>-1</v>
      </c>
      <c r="AB158" s="71">
        <f t="shared" si="40"/>
        <v>112</v>
      </c>
      <c r="AC158" s="127">
        <f t="shared" si="41"/>
        <v>-111</v>
      </c>
      <c r="AD158" s="127">
        <f t="shared" si="42"/>
        <v>-114</v>
      </c>
    </row>
    <row r="159" spans="1:30" x14ac:dyDescent="0.2">
      <c r="A159" s="126">
        <f t="shared" si="44"/>
        <v>-82</v>
      </c>
      <c r="B159" s="181">
        <f>A159*25.4</f>
        <v>-2082.7999999999997</v>
      </c>
      <c r="C159" s="229" t="str">
        <f>IF(A159=0,0,IF(A159&lt;0,"",D159*0.0283168))</f>
        <v/>
      </c>
      <c r="D159" s="126" t="str">
        <f>IF(A159&lt;0,"",IF(AA165&gt;=1,LOOKUP(AA165,AG$34:AG$60,AF$34:AF$60),0))</f>
        <v/>
      </c>
      <c r="E159" s="229" t="str">
        <f>IF(A159=0,0,IF(A159&lt;0,"",F159*0.0283168))</f>
        <v/>
      </c>
      <c r="F159" s="126" t="str">
        <f>IF(A159&lt;0,"",IF(AA165&gt;=16,LOOKUP(AA165,AG$49:AG$60,AH$49:AH$60),0))</f>
        <v/>
      </c>
      <c r="G159" s="124" t="str">
        <f>IF(A159=0,0,IF(A159&lt;0,"",H159*0.0283168))</f>
        <v/>
      </c>
      <c r="H159" s="125" t="str">
        <f>IF(A159&lt;0,"",D159*$W$47)</f>
        <v/>
      </c>
      <c r="I159" s="125" t="str">
        <f>IF(A159=0,0,IF(A159&lt;=0,"",J159*0.0283168))</f>
        <v/>
      </c>
      <c r="J159" s="125" t="str">
        <f>IF(A159&lt;0,"",F159*$W$48)</f>
        <v/>
      </c>
      <c r="K159" s="124" t="str">
        <f>IF(A159=0,0,IF(A159&lt;=0,"",L159*0.0283168))</f>
        <v/>
      </c>
      <c r="L159" s="124" t="str">
        <f>IF(A159=0,0,IF(A159&lt;0,"",IF(D159=0.0001,((W$36*0.5/12)-H159)*X$55,((W$36*1/12)-H159)*X$55)))</f>
        <v/>
      </c>
      <c r="M159" s="124" t="str">
        <f>IF(A159=0,0,IF(A159&lt;=0,"",N159*0.0283168))</f>
        <v/>
      </c>
      <c r="N159" s="124" t="str">
        <f>IF(A159=0,0,IF(A159&lt;0,"",H159+L159+J159))</f>
        <v/>
      </c>
      <c r="O159" s="124" t="str">
        <f>IF(A159=0,0,IF(A159&lt;0,"",P159*0.0283168))</f>
        <v/>
      </c>
      <c r="P159" s="124" t="str">
        <f>IF(A159=0,0,IF(A159&lt;0," ",IF(A159=1,L159,N159+P160)))</f>
        <v xml:space="preserve"> </v>
      </c>
      <c r="Q159" s="124" t="str">
        <f>IF(A159&lt;0,"",I$23+B159/1000)</f>
        <v/>
      </c>
      <c r="AA159" s="122">
        <f t="shared" si="39"/>
        <v>-1</v>
      </c>
      <c r="AB159" s="71">
        <f t="shared" si="40"/>
        <v>113</v>
      </c>
      <c r="AC159" s="127">
        <f t="shared" si="41"/>
        <v>-112</v>
      </c>
      <c r="AD159" s="127">
        <f t="shared" si="42"/>
        <v>-115</v>
      </c>
    </row>
    <row r="160" spans="1:30" x14ac:dyDescent="0.2">
      <c r="A160" s="126">
        <f t="shared" si="44"/>
        <v>-83</v>
      </c>
      <c r="B160" s="181"/>
      <c r="C160" s="229"/>
      <c r="D160" s="126"/>
      <c r="E160" s="229"/>
      <c r="F160" s="126"/>
      <c r="G160" s="124"/>
      <c r="H160" s="125"/>
      <c r="I160" s="125"/>
      <c r="J160" s="125"/>
      <c r="K160" s="124"/>
      <c r="L160" s="124"/>
      <c r="M160" s="124"/>
      <c r="N160" s="124"/>
      <c r="O160" s="124"/>
      <c r="P160" s="124"/>
      <c r="Q160" s="124"/>
      <c r="AA160" s="122">
        <f t="shared" si="39"/>
        <v>-1</v>
      </c>
      <c r="AB160" s="71">
        <f t="shared" si="40"/>
        <v>114</v>
      </c>
      <c r="AC160" s="127">
        <f t="shared" si="41"/>
        <v>-113</v>
      </c>
      <c r="AD160" s="127">
        <f t="shared" si="42"/>
        <v>-116</v>
      </c>
    </row>
    <row r="161" spans="1:30" x14ac:dyDescent="0.2">
      <c r="A161" s="126">
        <f t="shared" si="44"/>
        <v>-84</v>
      </c>
      <c r="B161" s="181"/>
      <c r="C161" s="229"/>
      <c r="D161" s="126"/>
      <c r="E161" s="229"/>
      <c r="F161" s="126"/>
      <c r="G161" s="124"/>
      <c r="H161" s="125"/>
      <c r="I161" s="125"/>
      <c r="J161" s="125"/>
      <c r="K161" s="124"/>
      <c r="L161" s="124"/>
      <c r="M161" s="124"/>
      <c r="N161" s="124"/>
      <c r="O161" s="124"/>
      <c r="P161" s="124"/>
      <c r="Q161" s="124"/>
      <c r="AA161" s="122">
        <f t="shared" si="39"/>
        <v>-1</v>
      </c>
      <c r="AB161" s="71">
        <f t="shared" si="40"/>
        <v>115</v>
      </c>
      <c r="AC161" s="127">
        <f t="shared" si="41"/>
        <v>-114</v>
      </c>
      <c r="AD161" s="127">
        <f t="shared" si="42"/>
        <v>-117</v>
      </c>
    </row>
    <row r="162" spans="1:30" x14ac:dyDescent="0.2">
      <c r="A162" s="126">
        <f t="shared" si="44"/>
        <v>-85</v>
      </c>
      <c r="B162" s="181"/>
      <c r="C162" s="229"/>
      <c r="D162" s="126"/>
      <c r="E162" s="229"/>
      <c r="F162" s="126"/>
      <c r="G162" s="124"/>
      <c r="H162" s="125"/>
      <c r="I162" s="125"/>
      <c r="J162" s="125"/>
      <c r="K162" s="124"/>
      <c r="L162" s="124"/>
      <c r="M162" s="124"/>
      <c r="N162" s="124"/>
      <c r="O162" s="124"/>
      <c r="P162" s="124"/>
      <c r="Q162" s="124"/>
      <c r="AA162" s="122">
        <f t="shared" si="39"/>
        <v>-1</v>
      </c>
      <c r="AB162" s="71">
        <f t="shared" si="40"/>
        <v>116</v>
      </c>
      <c r="AC162" s="127">
        <f t="shared" si="41"/>
        <v>-115</v>
      </c>
      <c r="AD162" s="127">
        <f t="shared" si="42"/>
        <v>-118</v>
      </c>
    </row>
    <row r="163" spans="1:30" x14ac:dyDescent="0.2">
      <c r="A163" s="126">
        <f t="shared" si="44"/>
        <v>-86</v>
      </c>
      <c r="B163" s="181"/>
      <c r="C163" s="229"/>
      <c r="D163" s="126"/>
      <c r="E163" s="229"/>
      <c r="F163" s="126"/>
      <c r="G163" s="124"/>
      <c r="H163" s="125"/>
      <c r="I163" s="125"/>
      <c r="J163" s="125"/>
      <c r="K163" s="124"/>
      <c r="L163" s="124"/>
      <c r="M163" s="124"/>
      <c r="N163" s="124"/>
      <c r="O163" s="124"/>
      <c r="P163" s="124"/>
      <c r="Q163" s="124"/>
      <c r="AA163" s="122">
        <f t="shared" ref="AA163:AA226" si="45">IF(AND(AA162&gt;=1,AA162&lt;26),AA162+1,IF(AC163=0,1,IF(AA162=26,AA162+0.5,-1)))</f>
        <v>-1</v>
      </c>
      <c r="AB163" s="71">
        <f t="shared" ref="AB163:AB226" si="46">IF(AB162&gt;=1,AB162+1,IF(AC163=0,1,-1))</f>
        <v>117</v>
      </c>
      <c r="AC163" s="127">
        <f t="shared" si="41"/>
        <v>-116</v>
      </c>
      <c r="AD163" s="127">
        <f t="shared" si="42"/>
        <v>-119</v>
      </c>
    </row>
    <row r="164" spans="1:30" x14ac:dyDescent="0.2">
      <c r="A164" s="126">
        <f t="shared" si="44"/>
        <v>-87</v>
      </c>
      <c r="B164" s="181"/>
      <c r="C164" s="229"/>
      <c r="D164" s="126"/>
      <c r="E164" s="229"/>
      <c r="F164" s="126"/>
      <c r="G164" s="124"/>
      <c r="H164" s="125"/>
      <c r="I164" s="125"/>
      <c r="J164" s="125"/>
      <c r="K164" s="124"/>
      <c r="L164" s="124"/>
      <c r="M164" s="124"/>
      <c r="N164" s="124"/>
      <c r="O164" s="124"/>
      <c r="P164" s="124"/>
      <c r="Q164" s="124"/>
      <c r="AA164" s="122">
        <f t="shared" si="45"/>
        <v>-1</v>
      </c>
      <c r="AB164" s="71">
        <f t="shared" si="46"/>
        <v>118</v>
      </c>
      <c r="AC164" s="127">
        <f t="shared" ref="AC164:AC227" si="47">AC163-1</f>
        <v>-117</v>
      </c>
      <c r="AD164" s="127">
        <f t="shared" ref="AD164:AD227" si="48">AD163-1</f>
        <v>-120</v>
      </c>
    </row>
    <row r="165" spans="1:30" x14ac:dyDescent="0.2">
      <c r="A165" s="126">
        <f t="shared" si="44"/>
        <v>-88</v>
      </c>
      <c r="B165" s="181"/>
      <c r="C165" s="229"/>
      <c r="D165" s="126"/>
      <c r="E165" s="229"/>
      <c r="F165" s="126"/>
      <c r="G165" s="124"/>
      <c r="H165" s="125"/>
      <c r="I165" s="125"/>
      <c r="J165" s="125"/>
      <c r="K165" s="124"/>
      <c r="L165" s="124"/>
      <c r="M165" s="124"/>
      <c r="N165" s="124"/>
      <c r="O165" s="124"/>
      <c r="P165" s="124"/>
      <c r="Q165" s="124"/>
      <c r="AA165" s="122">
        <f t="shared" si="45"/>
        <v>-1</v>
      </c>
      <c r="AB165" s="71">
        <f t="shared" si="46"/>
        <v>119</v>
      </c>
      <c r="AC165" s="127">
        <f t="shared" si="47"/>
        <v>-118</v>
      </c>
      <c r="AD165" s="127">
        <f t="shared" si="48"/>
        <v>-121</v>
      </c>
    </row>
    <row r="166" spans="1:30" x14ac:dyDescent="0.2">
      <c r="A166" s="126">
        <f t="shared" si="44"/>
        <v>-89</v>
      </c>
      <c r="B166" s="181"/>
      <c r="C166" s="229"/>
      <c r="D166" s="126"/>
      <c r="E166" s="229"/>
      <c r="F166" s="126"/>
      <c r="G166" s="124"/>
      <c r="H166" s="125"/>
      <c r="I166" s="125"/>
      <c r="J166" s="125"/>
      <c r="K166" s="124"/>
      <c r="L166" s="124"/>
      <c r="M166" s="124"/>
      <c r="N166" s="124"/>
      <c r="O166" s="124"/>
      <c r="P166" s="124"/>
      <c r="Q166" s="124"/>
      <c r="AA166" s="122">
        <f t="shared" si="45"/>
        <v>-1</v>
      </c>
      <c r="AB166" s="71">
        <f t="shared" si="46"/>
        <v>120</v>
      </c>
      <c r="AC166" s="127">
        <f t="shared" si="47"/>
        <v>-119</v>
      </c>
      <c r="AD166" s="127">
        <f t="shared" si="48"/>
        <v>-122</v>
      </c>
    </row>
    <row r="167" spans="1:30" x14ac:dyDescent="0.2">
      <c r="A167" s="126">
        <f t="shared" si="44"/>
        <v>-90</v>
      </c>
      <c r="B167" s="181"/>
      <c r="C167" s="229"/>
      <c r="D167" s="126"/>
      <c r="E167" s="229"/>
      <c r="F167" s="126"/>
      <c r="G167" s="124"/>
      <c r="H167" s="125"/>
      <c r="I167" s="125"/>
      <c r="J167" s="125"/>
      <c r="K167" s="124"/>
      <c r="L167" s="124"/>
      <c r="M167" s="124"/>
      <c r="N167" s="124"/>
      <c r="O167" s="124"/>
      <c r="P167" s="124"/>
      <c r="Q167" s="124"/>
      <c r="AA167" s="122">
        <f t="shared" si="45"/>
        <v>-1</v>
      </c>
      <c r="AB167" s="71">
        <f t="shared" si="46"/>
        <v>121</v>
      </c>
      <c r="AC167" s="127">
        <f t="shared" si="47"/>
        <v>-120</v>
      </c>
      <c r="AD167" s="127">
        <f t="shared" si="48"/>
        <v>-123</v>
      </c>
    </row>
    <row r="168" spans="1:30" x14ac:dyDescent="0.2">
      <c r="A168" s="126">
        <f t="shared" si="44"/>
        <v>-91</v>
      </c>
      <c r="B168" s="181"/>
      <c r="C168" s="229"/>
      <c r="D168" s="126"/>
      <c r="E168" s="229"/>
      <c r="F168" s="126"/>
      <c r="G168" s="124"/>
      <c r="H168" s="125"/>
      <c r="I168" s="125"/>
      <c r="J168" s="125"/>
      <c r="K168" s="124"/>
      <c r="L168" s="124"/>
      <c r="M168" s="124"/>
      <c r="N168" s="124"/>
      <c r="O168" s="124"/>
      <c r="P168" s="124"/>
      <c r="Q168" s="124"/>
      <c r="AA168" s="122">
        <f t="shared" si="45"/>
        <v>-1</v>
      </c>
      <c r="AB168" s="71">
        <f t="shared" si="46"/>
        <v>122</v>
      </c>
      <c r="AC168" s="127">
        <f t="shared" si="47"/>
        <v>-121</v>
      </c>
      <c r="AD168" s="127">
        <f t="shared" si="48"/>
        <v>-124</v>
      </c>
    </row>
    <row r="169" spans="1:30" x14ac:dyDescent="0.2">
      <c r="A169" s="126">
        <f t="shared" si="44"/>
        <v>-92</v>
      </c>
      <c r="B169" s="181"/>
      <c r="C169" s="229"/>
      <c r="D169" s="126"/>
      <c r="E169" s="229"/>
      <c r="F169" s="126"/>
      <c r="G169" s="124"/>
      <c r="H169" s="125"/>
      <c r="I169" s="125"/>
      <c r="J169" s="125"/>
      <c r="K169" s="124"/>
      <c r="L169" s="124"/>
      <c r="M169" s="124"/>
      <c r="N169" s="124"/>
      <c r="O169" s="124"/>
      <c r="P169" s="124"/>
      <c r="Q169" s="124"/>
      <c r="AA169" s="122">
        <f t="shared" si="45"/>
        <v>-1</v>
      </c>
      <c r="AB169" s="71">
        <f t="shared" si="46"/>
        <v>123</v>
      </c>
      <c r="AC169" s="127">
        <f t="shared" si="47"/>
        <v>-122</v>
      </c>
      <c r="AD169" s="127">
        <f t="shared" si="48"/>
        <v>-125</v>
      </c>
    </row>
    <row r="170" spans="1:30" x14ac:dyDescent="0.2">
      <c r="A170" s="126">
        <f t="shared" si="44"/>
        <v>-93</v>
      </c>
      <c r="B170" s="181"/>
      <c r="C170" s="229"/>
      <c r="D170" s="126"/>
      <c r="E170" s="229"/>
      <c r="F170" s="126"/>
      <c r="G170" s="124"/>
      <c r="H170" s="125"/>
      <c r="I170" s="125"/>
      <c r="J170" s="125"/>
      <c r="K170" s="124"/>
      <c r="L170" s="124"/>
      <c r="M170" s="124"/>
      <c r="N170" s="124"/>
      <c r="O170" s="124"/>
      <c r="P170" s="124"/>
      <c r="Q170" s="124"/>
      <c r="AA170" s="122">
        <f t="shared" si="45"/>
        <v>-1</v>
      </c>
      <c r="AB170" s="71">
        <f t="shared" si="46"/>
        <v>124</v>
      </c>
      <c r="AC170" s="127">
        <f t="shared" si="47"/>
        <v>-123</v>
      </c>
      <c r="AD170" s="127">
        <f t="shared" si="48"/>
        <v>-126</v>
      </c>
    </row>
    <row r="171" spans="1:30" x14ac:dyDescent="0.2">
      <c r="A171" s="126">
        <f t="shared" si="44"/>
        <v>-94</v>
      </c>
      <c r="B171" s="181"/>
      <c r="C171" s="229"/>
      <c r="D171" s="126"/>
      <c r="E171" s="229"/>
      <c r="F171" s="126"/>
      <c r="G171" s="124"/>
      <c r="H171" s="125"/>
      <c r="I171" s="125"/>
      <c r="J171" s="125"/>
      <c r="K171" s="124"/>
      <c r="L171" s="124"/>
      <c r="M171" s="124"/>
      <c r="N171" s="124"/>
      <c r="O171" s="124"/>
      <c r="P171" s="124"/>
      <c r="Q171" s="124"/>
      <c r="AA171" s="122">
        <f t="shared" si="45"/>
        <v>-1</v>
      </c>
      <c r="AB171" s="71">
        <f t="shared" si="46"/>
        <v>125</v>
      </c>
      <c r="AC171" s="127">
        <f t="shared" si="47"/>
        <v>-124</v>
      </c>
      <c r="AD171" s="127">
        <f t="shared" si="48"/>
        <v>-127</v>
      </c>
    </row>
    <row r="172" spans="1:30" x14ac:dyDescent="0.2">
      <c r="A172" s="126">
        <f t="shared" si="44"/>
        <v>-95</v>
      </c>
      <c r="B172" s="181"/>
      <c r="C172" s="229"/>
      <c r="D172" s="126"/>
      <c r="E172" s="229"/>
      <c r="F172" s="126"/>
      <c r="G172" s="124"/>
      <c r="H172" s="125"/>
      <c r="I172" s="125"/>
      <c r="J172" s="125"/>
      <c r="K172" s="124"/>
      <c r="L172" s="124"/>
      <c r="M172" s="124"/>
      <c r="N172" s="124"/>
      <c r="O172" s="124"/>
      <c r="P172" s="124"/>
      <c r="Q172" s="124"/>
      <c r="AA172" s="122">
        <f t="shared" si="45"/>
        <v>-1</v>
      </c>
      <c r="AB172" s="71">
        <f t="shared" si="46"/>
        <v>126</v>
      </c>
      <c r="AC172" s="127">
        <f t="shared" si="47"/>
        <v>-125</v>
      </c>
      <c r="AD172" s="127">
        <f t="shared" si="48"/>
        <v>-128</v>
      </c>
    </row>
    <row r="173" spans="1:30" x14ac:dyDescent="0.2">
      <c r="A173" s="126">
        <f t="shared" si="44"/>
        <v>-96</v>
      </c>
      <c r="B173" s="181"/>
      <c r="C173" s="229"/>
      <c r="D173" s="126"/>
      <c r="E173" s="229"/>
      <c r="F173" s="126"/>
      <c r="G173" s="124"/>
      <c r="H173" s="125"/>
      <c r="I173" s="125"/>
      <c r="J173" s="125"/>
      <c r="K173" s="124"/>
      <c r="L173" s="124"/>
      <c r="M173" s="124"/>
      <c r="N173" s="124"/>
      <c r="O173" s="124"/>
      <c r="P173" s="124"/>
      <c r="Q173" s="124"/>
      <c r="AA173" s="122">
        <f t="shared" si="45"/>
        <v>-1</v>
      </c>
      <c r="AB173" s="71">
        <f t="shared" si="46"/>
        <v>127</v>
      </c>
      <c r="AC173" s="127">
        <f t="shared" si="47"/>
        <v>-126</v>
      </c>
      <c r="AD173" s="127">
        <f t="shared" si="48"/>
        <v>-129</v>
      </c>
    </row>
    <row r="174" spans="1:30" x14ac:dyDescent="0.2">
      <c r="A174" s="126">
        <f t="shared" si="44"/>
        <v>-97</v>
      </c>
      <c r="B174" s="181"/>
      <c r="C174" s="229"/>
      <c r="D174" s="126"/>
      <c r="E174" s="229"/>
      <c r="F174" s="126"/>
      <c r="G174" s="124"/>
      <c r="H174" s="125"/>
      <c r="I174" s="125"/>
      <c r="J174" s="125"/>
      <c r="K174" s="124"/>
      <c r="L174" s="124"/>
      <c r="M174" s="124"/>
      <c r="N174" s="124"/>
      <c r="O174" s="124"/>
      <c r="P174" s="124"/>
      <c r="Q174" s="124"/>
      <c r="AA174" s="122">
        <f t="shared" si="45"/>
        <v>-1</v>
      </c>
      <c r="AB174" s="71">
        <f t="shared" si="46"/>
        <v>128</v>
      </c>
      <c r="AC174" s="127">
        <f t="shared" si="47"/>
        <v>-127</v>
      </c>
      <c r="AD174" s="127">
        <f t="shared" si="48"/>
        <v>-130</v>
      </c>
    </row>
    <row r="175" spans="1:30" x14ac:dyDescent="0.2">
      <c r="A175" s="126">
        <f t="shared" si="44"/>
        <v>-98</v>
      </c>
      <c r="B175" s="181"/>
      <c r="C175" s="229"/>
      <c r="D175" s="126"/>
      <c r="E175" s="229"/>
      <c r="F175" s="126"/>
      <c r="G175" s="124"/>
      <c r="H175" s="125"/>
      <c r="I175" s="125"/>
      <c r="J175" s="125"/>
      <c r="K175" s="124"/>
      <c r="L175" s="124"/>
      <c r="M175" s="124"/>
      <c r="N175" s="124"/>
      <c r="O175" s="124"/>
      <c r="P175" s="124"/>
      <c r="Q175" s="124"/>
      <c r="AA175" s="122">
        <f t="shared" si="45"/>
        <v>-1</v>
      </c>
      <c r="AB175" s="71">
        <f t="shared" si="46"/>
        <v>129</v>
      </c>
      <c r="AC175" s="127">
        <f t="shared" si="47"/>
        <v>-128</v>
      </c>
      <c r="AD175" s="127">
        <f t="shared" si="48"/>
        <v>-131</v>
      </c>
    </row>
    <row r="176" spans="1:30" x14ac:dyDescent="0.2">
      <c r="A176" s="126">
        <f t="shared" si="44"/>
        <v>-99</v>
      </c>
      <c r="B176" s="181"/>
      <c r="C176" s="229"/>
      <c r="D176" s="126"/>
      <c r="E176" s="229"/>
      <c r="F176" s="126"/>
      <c r="G176" s="124"/>
      <c r="H176" s="125"/>
      <c r="I176" s="125"/>
      <c r="J176" s="125"/>
      <c r="K176" s="124"/>
      <c r="L176" s="124"/>
      <c r="M176" s="124"/>
      <c r="N176" s="124"/>
      <c r="O176" s="124"/>
      <c r="P176" s="124"/>
      <c r="Q176" s="124"/>
      <c r="AA176" s="122">
        <f t="shared" si="45"/>
        <v>-1</v>
      </c>
      <c r="AB176" s="71">
        <f t="shared" si="46"/>
        <v>130</v>
      </c>
      <c r="AC176" s="127">
        <f t="shared" si="47"/>
        <v>-129</v>
      </c>
      <c r="AD176" s="127">
        <f t="shared" si="48"/>
        <v>-132</v>
      </c>
    </row>
    <row r="177" spans="1:30" x14ac:dyDescent="0.2">
      <c r="A177" s="126">
        <f t="shared" si="44"/>
        <v>-100</v>
      </c>
      <c r="B177" s="181"/>
      <c r="C177" s="229"/>
      <c r="D177" s="126"/>
      <c r="E177" s="229"/>
      <c r="F177" s="126"/>
      <c r="G177" s="124"/>
      <c r="H177" s="125"/>
      <c r="I177" s="125"/>
      <c r="J177" s="125"/>
      <c r="K177" s="124"/>
      <c r="L177" s="124"/>
      <c r="M177" s="124"/>
      <c r="N177" s="124"/>
      <c r="O177" s="124"/>
      <c r="P177" s="124"/>
      <c r="Q177" s="124"/>
      <c r="AA177" s="122">
        <f t="shared" si="45"/>
        <v>-1</v>
      </c>
      <c r="AB177" s="71">
        <f t="shared" si="46"/>
        <v>131</v>
      </c>
      <c r="AC177" s="127">
        <f t="shared" si="47"/>
        <v>-130</v>
      </c>
      <c r="AD177" s="127">
        <f t="shared" si="48"/>
        <v>-133</v>
      </c>
    </row>
    <row r="178" spans="1:30" x14ac:dyDescent="0.2">
      <c r="A178" s="126">
        <f t="shared" si="44"/>
        <v>-101</v>
      </c>
      <c r="B178" s="181"/>
      <c r="C178" s="229"/>
      <c r="D178" s="126"/>
      <c r="E178" s="229"/>
      <c r="F178" s="126"/>
      <c r="G178" s="124"/>
      <c r="H178" s="125"/>
      <c r="I178" s="125"/>
      <c r="J178" s="125"/>
      <c r="K178" s="124"/>
      <c r="L178" s="124"/>
      <c r="M178" s="124"/>
      <c r="N178" s="124"/>
      <c r="O178" s="124"/>
      <c r="P178" s="124"/>
      <c r="Q178" s="124"/>
      <c r="AA178" s="122">
        <f t="shared" si="45"/>
        <v>-1</v>
      </c>
      <c r="AB178" s="71">
        <f t="shared" si="46"/>
        <v>132</v>
      </c>
      <c r="AC178" s="127">
        <f t="shared" si="47"/>
        <v>-131</v>
      </c>
      <c r="AD178" s="127">
        <f t="shared" si="48"/>
        <v>-134</v>
      </c>
    </row>
    <row r="179" spans="1:30" x14ac:dyDescent="0.2">
      <c r="A179" s="126">
        <f t="shared" si="44"/>
        <v>-102</v>
      </c>
      <c r="B179" s="181"/>
      <c r="C179" s="229"/>
      <c r="D179" s="126"/>
      <c r="E179" s="229"/>
      <c r="F179" s="126"/>
      <c r="G179" s="124"/>
      <c r="H179" s="125"/>
      <c r="I179" s="125"/>
      <c r="J179" s="125"/>
      <c r="K179" s="124"/>
      <c r="L179" s="124"/>
      <c r="M179" s="124"/>
      <c r="N179" s="124"/>
      <c r="O179" s="124"/>
      <c r="P179" s="124"/>
      <c r="Q179" s="124"/>
      <c r="AA179" s="122">
        <f t="shared" si="45"/>
        <v>-1</v>
      </c>
      <c r="AB179" s="71">
        <f t="shared" si="46"/>
        <v>133</v>
      </c>
      <c r="AC179" s="127">
        <f t="shared" si="47"/>
        <v>-132</v>
      </c>
      <c r="AD179" s="127">
        <f t="shared" si="48"/>
        <v>-135</v>
      </c>
    </row>
    <row r="180" spans="1:30" x14ac:dyDescent="0.2">
      <c r="A180" s="126">
        <f t="shared" si="44"/>
        <v>-103</v>
      </c>
      <c r="B180" s="181"/>
      <c r="C180" s="229"/>
      <c r="D180" s="126"/>
      <c r="E180" s="229"/>
      <c r="F180" s="126"/>
      <c r="G180" s="124"/>
      <c r="H180" s="125"/>
      <c r="I180" s="125"/>
      <c r="J180" s="125"/>
      <c r="K180" s="124"/>
      <c r="L180" s="124"/>
      <c r="M180" s="124"/>
      <c r="N180" s="124"/>
      <c r="O180" s="124"/>
      <c r="P180" s="124"/>
      <c r="Q180" s="124"/>
      <c r="AA180" s="122">
        <f t="shared" si="45"/>
        <v>-1</v>
      </c>
      <c r="AB180" s="71">
        <f t="shared" si="46"/>
        <v>134</v>
      </c>
      <c r="AC180" s="127">
        <f t="shared" si="47"/>
        <v>-133</v>
      </c>
      <c r="AD180" s="127">
        <f t="shared" si="48"/>
        <v>-136</v>
      </c>
    </row>
    <row r="181" spans="1:30" x14ac:dyDescent="0.2">
      <c r="A181" s="126">
        <f t="shared" si="44"/>
        <v>-104</v>
      </c>
      <c r="B181" s="181"/>
      <c r="C181" s="229"/>
      <c r="D181" s="126"/>
      <c r="E181" s="229"/>
      <c r="F181" s="126"/>
      <c r="G181" s="124"/>
      <c r="H181" s="125"/>
      <c r="I181" s="125"/>
      <c r="J181" s="125"/>
      <c r="K181" s="124"/>
      <c r="L181" s="124"/>
      <c r="M181" s="124"/>
      <c r="N181" s="124"/>
      <c r="O181" s="124"/>
      <c r="P181" s="124"/>
      <c r="Q181" s="124"/>
      <c r="AA181" s="122">
        <f t="shared" si="45"/>
        <v>-1</v>
      </c>
      <c r="AB181" s="71">
        <f t="shared" si="46"/>
        <v>135</v>
      </c>
      <c r="AC181" s="127">
        <f t="shared" si="47"/>
        <v>-134</v>
      </c>
      <c r="AD181" s="127">
        <f t="shared" si="48"/>
        <v>-137</v>
      </c>
    </row>
    <row r="182" spans="1:30" x14ac:dyDescent="0.2">
      <c r="A182" s="126">
        <f t="shared" si="44"/>
        <v>-105</v>
      </c>
      <c r="B182" s="181"/>
      <c r="C182" s="229"/>
      <c r="D182" s="126"/>
      <c r="E182" s="229"/>
      <c r="F182" s="126"/>
      <c r="G182" s="124"/>
      <c r="H182" s="125"/>
      <c r="I182" s="125"/>
      <c r="J182" s="125"/>
      <c r="K182" s="124"/>
      <c r="L182" s="124"/>
      <c r="M182" s="124"/>
      <c r="N182" s="124"/>
      <c r="O182" s="124"/>
      <c r="P182" s="124"/>
      <c r="Q182" s="124"/>
      <c r="AA182" s="122">
        <f t="shared" si="45"/>
        <v>-1</v>
      </c>
      <c r="AB182" s="71">
        <f t="shared" si="46"/>
        <v>136</v>
      </c>
      <c r="AC182" s="127">
        <f t="shared" si="47"/>
        <v>-135</v>
      </c>
      <c r="AD182" s="127">
        <f t="shared" si="48"/>
        <v>-138</v>
      </c>
    </row>
    <row r="183" spans="1:30" x14ac:dyDescent="0.2">
      <c r="A183" s="126">
        <f t="shared" si="44"/>
        <v>-106</v>
      </c>
      <c r="B183" s="181"/>
      <c r="C183" s="229"/>
      <c r="D183" s="126"/>
      <c r="E183" s="229"/>
      <c r="F183" s="126"/>
      <c r="G183" s="124"/>
      <c r="H183" s="125"/>
      <c r="I183" s="125"/>
      <c r="J183" s="125"/>
      <c r="K183" s="124"/>
      <c r="L183" s="124"/>
      <c r="M183" s="124"/>
      <c r="N183" s="124"/>
      <c r="O183" s="124"/>
      <c r="P183" s="124"/>
      <c r="Q183" s="124"/>
      <c r="AA183" s="122">
        <f t="shared" si="45"/>
        <v>-1</v>
      </c>
      <c r="AB183" s="71">
        <f t="shared" si="46"/>
        <v>137</v>
      </c>
      <c r="AC183" s="127">
        <f t="shared" si="47"/>
        <v>-136</v>
      </c>
      <c r="AD183" s="127">
        <f t="shared" si="48"/>
        <v>-139</v>
      </c>
    </row>
    <row r="184" spans="1:30" x14ac:dyDescent="0.2">
      <c r="A184" s="126">
        <f t="shared" si="44"/>
        <v>-107</v>
      </c>
      <c r="B184" s="181"/>
      <c r="C184" s="229"/>
      <c r="D184" s="126"/>
      <c r="E184" s="229"/>
      <c r="F184" s="126"/>
      <c r="G184" s="124"/>
      <c r="H184" s="125"/>
      <c r="I184" s="125"/>
      <c r="J184" s="125"/>
      <c r="K184" s="124"/>
      <c r="L184" s="124"/>
      <c r="M184" s="124"/>
      <c r="N184" s="124"/>
      <c r="O184" s="124"/>
      <c r="P184" s="124"/>
      <c r="Q184" s="124"/>
      <c r="AA184" s="122">
        <f t="shared" si="45"/>
        <v>-1</v>
      </c>
      <c r="AB184" s="71">
        <f t="shared" si="46"/>
        <v>138</v>
      </c>
      <c r="AC184" s="127">
        <f t="shared" si="47"/>
        <v>-137</v>
      </c>
      <c r="AD184" s="127">
        <f t="shared" si="48"/>
        <v>-140</v>
      </c>
    </row>
    <row r="185" spans="1:30" x14ac:dyDescent="0.2">
      <c r="A185" s="126">
        <f t="shared" si="44"/>
        <v>-108</v>
      </c>
      <c r="B185" s="181"/>
      <c r="C185" s="229"/>
      <c r="D185" s="126"/>
      <c r="E185" s="229"/>
      <c r="F185" s="126"/>
      <c r="G185" s="124"/>
      <c r="H185" s="125"/>
      <c r="I185" s="125"/>
      <c r="J185" s="125"/>
      <c r="K185" s="124"/>
      <c r="L185" s="124"/>
      <c r="M185" s="124"/>
      <c r="N185" s="124"/>
      <c r="O185" s="124"/>
      <c r="P185" s="124"/>
      <c r="Q185" s="124"/>
      <c r="AA185" s="122">
        <f t="shared" si="45"/>
        <v>-1</v>
      </c>
      <c r="AB185" s="71">
        <f t="shared" si="46"/>
        <v>139</v>
      </c>
      <c r="AC185" s="127">
        <f t="shared" si="47"/>
        <v>-138</v>
      </c>
      <c r="AD185" s="127">
        <f t="shared" si="48"/>
        <v>-141</v>
      </c>
    </row>
    <row r="186" spans="1:30" x14ac:dyDescent="0.2">
      <c r="A186" s="126">
        <f t="shared" si="44"/>
        <v>-109</v>
      </c>
      <c r="B186" s="181"/>
      <c r="C186" s="229"/>
      <c r="D186" s="126"/>
      <c r="E186" s="229"/>
      <c r="F186" s="126"/>
      <c r="G186" s="124"/>
      <c r="H186" s="125"/>
      <c r="I186" s="125"/>
      <c r="J186" s="125"/>
      <c r="K186" s="124"/>
      <c r="L186" s="124"/>
      <c r="M186" s="124"/>
      <c r="N186" s="124"/>
      <c r="O186" s="124"/>
      <c r="P186" s="124"/>
      <c r="Q186" s="124"/>
      <c r="AA186" s="122">
        <f t="shared" si="45"/>
        <v>-1</v>
      </c>
      <c r="AB186" s="71">
        <f t="shared" si="46"/>
        <v>140</v>
      </c>
      <c r="AC186" s="127">
        <f t="shared" si="47"/>
        <v>-139</v>
      </c>
      <c r="AD186" s="127">
        <f t="shared" si="48"/>
        <v>-142</v>
      </c>
    </row>
    <row r="187" spans="1:30" x14ac:dyDescent="0.2">
      <c r="A187" s="126">
        <f t="shared" si="44"/>
        <v>-110</v>
      </c>
      <c r="B187" s="181"/>
      <c r="C187" s="229"/>
      <c r="D187" s="126"/>
      <c r="E187" s="229"/>
      <c r="F187" s="126"/>
      <c r="G187" s="124"/>
      <c r="H187" s="125"/>
      <c r="I187" s="125"/>
      <c r="J187" s="125"/>
      <c r="K187" s="124"/>
      <c r="L187" s="124"/>
      <c r="M187" s="124"/>
      <c r="N187" s="124"/>
      <c r="O187" s="124"/>
      <c r="P187" s="124"/>
      <c r="Q187" s="124"/>
      <c r="AA187" s="122">
        <f t="shared" si="45"/>
        <v>-1</v>
      </c>
      <c r="AB187" s="71">
        <f t="shared" si="46"/>
        <v>141</v>
      </c>
      <c r="AC187" s="127">
        <f t="shared" si="47"/>
        <v>-140</v>
      </c>
      <c r="AD187" s="127">
        <f t="shared" si="48"/>
        <v>-143</v>
      </c>
    </row>
    <row r="188" spans="1:30" x14ac:dyDescent="0.2">
      <c r="A188" s="126">
        <f t="shared" si="44"/>
        <v>-111</v>
      </c>
      <c r="B188" s="181"/>
      <c r="C188" s="229"/>
      <c r="D188" s="126"/>
      <c r="E188" s="229"/>
      <c r="F188" s="126"/>
      <c r="G188" s="124"/>
      <c r="H188" s="125"/>
      <c r="I188" s="125"/>
      <c r="J188" s="125"/>
      <c r="K188" s="124"/>
      <c r="L188" s="124"/>
      <c r="M188" s="124"/>
      <c r="N188" s="124"/>
      <c r="O188" s="124"/>
      <c r="P188" s="124"/>
      <c r="Q188" s="124"/>
      <c r="AA188" s="122">
        <f t="shared" si="45"/>
        <v>-1</v>
      </c>
      <c r="AB188" s="71">
        <f t="shared" si="46"/>
        <v>142</v>
      </c>
      <c r="AC188" s="127">
        <f t="shared" si="47"/>
        <v>-141</v>
      </c>
      <c r="AD188" s="127">
        <f t="shared" si="48"/>
        <v>-144</v>
      </c>
    </row>
    <row r="189" spans="1:30" x14ac:dyDescent="0.2">
      <c r="A189" s="126">
        <f t="shared" si="44"/>
        <v>-112</v>
      </c>
      <c r="B189" s="181"/>
      <c r="C189" s="229"/>
      <c r="D189" s="126"/>
      <c r="E189" s="229"/>
      <c r="F189" s="126"/>
      <c r="G189" s="124"/>
      <c r="H189" s="125"/>
      <c r="I189" s="125"/>
      <c r="J189" s="125"/>
      <c r="K189" s="124"/>
      <c r="L189" s="124"/>
      <c r="M189" s="124"/>
      <c r="N189" s="124"/>
      <c r="O189" s="124"/>
      <c r="P189" s="124"/>
      <c r="Q189" s="124"/>
      <c r="AA189" s="122">
        <f t="shared" si="45"/>
        <v>-1</v>
      </c>
      <c r="AB189" s="71">
        <f t="shared" si="46"/>
        <v>143</v>
      </c>
      <c r="AC189" s="127">
        <f t="shared" si="47"/>
        <v>-142</v>
      </c>
      <c r="AD189" s="127">
        <f t="shared" si="48"/>
        <v>-145</v>
      </c>
    </row>
    <row r="190" spans="1:30" x14ac:dyDescent="0.2">
      <c r="A190" s="126">
        <f t="shared" si="44"/>
        <v>-113</v>
      </c>
      <c r="B190" s="181"/>
      <c r="C190" s="229"/>
      <c r="D190" s="126"/>
      <c r="E190" s="229"/>
      <c r="F190" s="126"/>
      <c r="G190" s="124"/>
      <c r="H190" s="125"/>
      <c r="I190" s="125"/>
      <c r="J190" s="125"/>
      <c r="K190" s="124"/>
      <c r="L190" s="124"/>
      <c r="M190" s="124"/>
      <c r="N190" s="124"/>
      <c r="O190" s="124"/>
      <c r="P190" s="124"/>
      <c r="Q190" s="124"/>
      <c r="AA190" s="122">
        <f t="shared" si="45"/>
        <v>-1</v>
      </c>
      <c r="AB190" s="71">
        <f t="shared" si="46"/>
        <v>144</v>
      </c>
      <c r="AC190" s="127">
        <f t="shared" si="47"/>
        <v>-143</v>
      </c>
      <c r="AD190" s="127">
        <f t="shared" si="48"/>
        <v>-146</v>
      </c>
    </row>
    <row r="191" spans="1:30" x14ac:dyDescent="0.2">
      <c r="A191" s="126">
        <f t="shared" si="44"/>
        <v>-114</v>
      </c>
      <c r="B191" s="181"/>
      <c r="C191" s="229"/>
      <c r="D191" s="126"/>
      <c r="E191" s="229"/>
      <c r="F191" s="126"/>
      <c r="G191" s="124"/>
      <c r="H191" s="125"/>
      <c r="I191" s="125"/>
      <c r="J191" s="125"/>
      <c r="K191" s="124"/>
      <c r="L191" s="124"/>
      <c r="M191" s="124"/>
      <c r="N191" s="124"/>
      <c r="O191" s="124"/>
      <c r="P191" s="124"/>
      <c r="Q191" s="124"/>
      <c r="AA191" s="122">
        <f t="shared" si="45"/>
        <v>-1</v>
      </c>
      <c r="AB191" s="71">
        <f t="shared" si="46"/>
        <v>145</v>
      </c>
      <c r="AC191" s="127">
        <f t="shared" si="47"/>
        <v>-144</v>
      </c>
      <c r="AD191" s="127">
        <f t="shared" si="48"/>
        <v>-147</v>
      </c>
    </row>
    <row r="192" spans="1:30" x14ac:dyDescent="0.2">
      <c r="A192" s="126">
        <f t="shared" si="44"/>
        <v>-115</v>
      </c>
      <c r="B192" s="181"/>
      <c r="C192" s="229"/>
      <c r="D192" s="126"/>
      <c r="E192" s="229"/>
      <c r="F192" s="126"/>
      <c r="G192" s="124"/>
      <c r="H192" s="125"/>
      <c r="I192" s="125"/>
      <c r="J192" s="125"/>
      <c r="K192" s="124"/>
      <c r="L192" s="124"/>
      <c r="M192" s="124"/>
      <c r="N192" s="124"/>
      <c r="O192" s="124"/>
      <c r="P192" s="124"/>
      <c r="Q192" s="124"/>
      <c r="AA192" s="122">
        <f t="shared" si="45"/>
        <v>-1</v>
      </c>
      <c r="AB192" s="71">
        <f t="shared" si="46"/>
        <v>146</v>
      </c>
      <c r="AC192" s="127">
        <f t="shared" si="47"/>
        <v>-145</v>
      </c>
      <c r="AD192" s="127">
        <f t="shared" si="48"/>
        <v>-148</v>
      </c>
    </row>
    <row r="193" spans="1:30" x14ac:dyDescent="0.2">
      <c r="A193" s="126">
        <f t="shared" si="44"/>
        <v>-116</v>
      </c>
      <c r="B193" s="181"/>
      <c r="C193" s="229"/>
      <c r="D193" s="126"/>
      <c r="E193" s="229"/>
      <c r="F193" s="126"/>
      <c r="G193" s="124"/>
      <c r="H193" s="125"/>
      <c r="I193" s="125"/>
      <c r="J193" s="125"/>
      <c r="K193" s="124"/>
      <c r="L193" s="124"/>
      <c r="M193" s="124"/>
      <c r="N193" s="124"/>
      <c r="O193" s="124"/>
      <c r="P193" s="124"/>
      <c r="Q193" s="124"/>
      <c r="AA193" s="122">
        <f t="shared" si="45"/>
        <v>-1</v>
      </c>
      <c r="AB193" s="71">
        <f t="shared" si="46"/>
        <v>147</v>
      </c>
      <c r="AC193" s="127">
        <f t="shared" si="47"/>
        <v>-146</v>
      </c>
      <c r="AD193" s="127">
        <f t="shared" si="48"/>
        <v>-149</v>
      </c>
    </row>
    <row r="194" spans="1:30" x14ac:dyDescent="0.2">
      <c r="A194" s="126">
        <f t="shared" si="44"/>
        <v>-117</v>
      </c>
      <c r="B194" s="181"/>
      <c r="C194" s="229"/>
      <c r="D194" s="126"/>
      <c r="E194" s="229"/>
      <c r="F194" s="126"/>
      <c r="G194" s="124"/>
      <c r="H194" s="125"/>
      <c r="I194" s="125"/>
      <c r="J194" s="125"/>
      <c r="K194" s="124"/>
      <c r="L194" s="124"/>
      <c r="M194" s="124"/>
      <c r="N194" s="124"/>
      <c r="O194" s="124"/>
      <c r="P194" s="124"/>
      <c r="Q194" s="124"/>
      <c r="AA194" s="122">
        <f t="shared" si="45"/>
        <v>-1</v>
      </c>
      <c r="AB194" s="71">
        <f t="shared" si="46"/>
        <v>148</v>
      </c>
      <c r="AC194" s="127">
        <f t="shared" si="47"/>
        <v>-147</v>
      </c>
      <c r="AD194" s="127">
        <f t="shared" si="48"/>
        <v>-150</v>
      </c>
    </row>
    <row r="195" spans="1:30" x14ac:dyDescent="0.2">
      <c r="A195" s="126">
        <f t="shared" si="44"/>
        <v>-118</v>
      </c>
      <c r="B195" s="181"/>
      <c r="C195" s="229"/>
      <c r="D195" s="126"/>
      <c r="E195" s="229"/>
      <c r="F195" s="126"/>
      <c r="G195" s="124"/>
      <c r="H195" s="125"/>
      <c r="I195" s="125"/>
      <c r="J195" s="125"/>
      <c r="K195" s="124"/>
      <c r="L195" s="124"/>
      <c r="M195" s="124"/>
      <c r="N195" s="124"/>
      <c r="O195" s="124"/>
      <c r="P195" s="124"/>
      <c r="Q195" s="124"/>
      <c r="AA195" s="122">
        <f t="shared" si="45"/>
        <v>-1</v>
      </c>
      <c r="AB195" s="71">
        <f t="shared" si="46"/>
        <v>149</v>
      </c>
      <c r="AC195" s="127">
        <f t="shared" si="47"/>
        <v>-148</v>
      </c>
      <c r="AD195" s="127">
        <f t="shared" si="48"/>
        <v>-151</v>
      </c>
    </row>
    <row r="196" spans="1:30" x14ac:dyDescent="0.2">
      <c r="A196" s="126">
        <f t="shared" si="44"/>
        <v>-119</v>
      </c>
      <c r="B196" s="181"/>
      <c r="C196" s="229"/>
      <c r="D196" s="126"/>
      <c r="E196" s="229"/>
      <c r="F196" s="126"/>
      <c r="G196" s="124"/>
      <c r="H196" s="125"/>
      <c r="I196" s="125"/>
      <c r="J196" s="125"/>
      <c r="K196" s="124"/>
      <c r="L196" s="124"/>
      <c r="M196" s="124"/>
      <c r="N196" s="124"/>
      <c r="O196" s="124"/>
      <c r="P196" s="124"/>
      <c r="Q196" s="124"/>
      <c r="AA196" s="122">
        <f t="shared" si="45"/>
        <v>-1</v>
      </c>
      <c r="AB196" s="71">
        <f t="shared" si="46"/>
        <v>150</v>
      </c>
      <c r="AC196" s="127">
        <f t="shared" si="47"/>
        <v>-149</v>
      </c>
      <c r="AD196" s="127">
        <f t="shared" si="48"/>
        <v>-152</v>
      </c>
    </row>
    <row r="197" spans="1:30" x14ac:dyDescent="0.2">
      <c r="A197" s="126">
        <f t="shared" si="44"/>
        <v>-120</v>
      </c>
      <c r="B197" s="181"/>
      <c r="C197" s="229"/>
      <c r="D197" s="126"/>
      <c r="E197" s="229"/>
      <c r="F197" s="126"/>
      <c r="G197" s="124"/>
      <c r="H197" s="125"/>
      <c r="I197" s="125"/>
      <c r="J197" s="125"/>
      <c r="K197" s="124"/>
      <c r="L197" s="124"/>
      <c r="M197" s="124"/>
      <c r="N197" s="124"/>
      <c r="O197" s="124"/>
      <c r="P197" s="124"/>
      <c r="Q197" s="124"/>
      <c r="AA197" s="122">
        <f t="shared" si="45"/>
        <v>-1</v>
      </c>
      <c r="AB197" s="71">
        <f t="shared" si="46"/>
        <v>151</v>
      </c>
      <c r="AC197" s="127">
        <f t="shared" si="47"/>
        <v>-150</v>
      </c>
      <c r="AD197" s="127">
        <f t="shared" si="48"/>
        <v>-153</v>
      </c>
    </row>
    <row r="198" spans="1:30" x14ac:dyDescent="0.2">
      <c r="A198" s="126">
        <f t="shared" si="44"/>
        <v>-121</v>
      </c>
      <c r="B198" s="181"/>
      <c r="C198" s="229"/>
      <c r="D198" s="126"/>
      <c r="E198" s="229"/>
      <c r="F198" s="126"/>
      <c r="G198" s="124"/>
      <c r="H198" s="125"/>
      <c r="I198" s="125"/>
      <c r="J198" s="125"/>
      <c r="K198" s="124"/>
      <c r="L198" s="124"/>
      <c r="M198" s="124"/>
      <c r="N198" s="124"/>
      <c r="O198" s="124"/>
      <c r="P198" s="124"/>
      <c r="Q198" s="124"/>
      <c r="AA198" s="122">
        <f t="shared" si="45"/>
        <v>-1</v>
      </c>
      <c r="AB198" s="71">
        <f t="shared" si="46"/>
        <v>152</v>
      </c>
      <c r="AC198" s="127">
        <f t="shared" si="47"/>
        <v>-151</v>
      </c>
      <c r="AD198" s="127">
        <f t="shared" si="48"/>
        <v>-154</v>
      </c>
    </row>
    <row r="199" spans="1:30" x14ac:dyDescent="0.2">
      <c r="A199" s="126">
        <f t="shared" si="44"/>
        <v>-122</v>
      </c>
      <c r="B199" s="181"/>
      <c r="C199" s="229"/>
      <c r="D199" s="126"/>
      <c r="E199" s="229"/>
      <c r="F199" s="126"/>
      <c r="G199" s="124"/>
      <c r="H199" s="125"/>
      <c r="I199" s="125"/>
      <c r="J199" s="125"/>
      <c r="K199" s="124"/>
      <c r="L199" s="124"/>
      <c r="M199" s="124"/>
      <c r="N199" s="124"/>
      <c r="O199" s="124"/>
      <c r="P199" s="124"/>
      <c r="Q199" s="124"/>
      <c r="AA199" s="122">
        <f t="shared" si="45"/>
        <v>-1</v>
      </c>
      <c r="AB199" s="71">
        <f t="shared" si="46"/>
        <v>153</v>
      </c>
      <c r="AC199" s="127">
        <f t="shared" si="47"/>
        <v>-152</v>
      </c>
      <c r="AD199" s="127">
        <f t="shared" si="48"/>
        <v>-155</v>
      </c>
    </row>
    <row r="200" spans="1:30" x14ac:dyDescent="0.2">
      <c r="A200" s="126">
        <f t="shared" ref="A200:A263" si="49">IF(AA205=0,0,IF(A199="","",IF(AA205=1,A199-0.5,A199-1)))</f>
        <v>-123</v>
      </c>
      <c r="B200" s="181"/>
      <c r="C200" s="229"/>
      <c r="D200" s="126"/>
      <c r="E200" s="229"/>
      <c r="F200" s="126"/>
      <c r="G200" s="124"/>
      <c r="H200" s="125"/>
      <c r="I200" s="125"/>
      <c r="J200" s="125"/>
      <c r="K200" s="124"/>
      <c r="L200" s="124"/>
      <c r="M200" s="124"/>
      <c r="N200" s="124"/>
      <c r="O200" s="124"/>
      <c r="P200" s="124"/>
      <c r="Q200" s="124"/>
      <c r="AA200" s="122">
        <f t="shared" si="45"/>
        <v>-1</v>
      </c>
      <c r="AB200" s="71">
        <f t="shared" si="46"/>
        <v>154</v>
      </c>
      <c r="AC200" s="127">
        <f t="shared" si="47"/>
        <v>-153</v>
      </c>
      <c r="AD200" s="127">
        <f t="shared" si="48"/>
        <v>-156</v>
      </c>
    </row>
    <row r="201" spans="1:30" x14ac:dyDescent="0.2">
      <c r="A201" s="126">
        <f t="shared" si="49"/>
        <v>-124</v>
      </c>
      <c r="B201" s="181"/>
      <c r="C201" s="229"/>
      <c r="D201" s="126"/>
      <c r="E201" s="229"/>
      <c r="F201" s="126"/>
      <c r="G201" s="124"/>
      <c r="H201" s="125"/>
      <c r="I201" s="125"/>
      <c r="J201" s="125"/>
      <c r="K201" s="124"/>
      <c r="L201" s="124"/>
      <c r="M201" s="124"/>
      <c r="N201" s="124"/>
      <c r="O201" s="124"/>
      <c r="P201" s="124"/>
      <c r="Q201" s="124"/>
      <c r="AA201" s="122">
        <f t="shared" si="45"/>
        <v>-1</v>
      </c>
      <c r="AB201" s="71">
        <f t="shared" si="46"/>
        <v>155</v>
      </c>
      <c r="AC201" s="127">
        <f t="shared" si="47"/>
        <v>-154</v>
      </c>
      <c r="AD201" s="127">
        <f t="shared" si="48"/>
        <v>-157</v>
      </c>
    </row>
    <row r="202" spans="1:30" x14ac:dyDescent="0.2">
      <c r="A202" s="126">
        <f t="shared" si="49"/>
        <v>-125</v>
      </c>
      <c r="B202" s="181"/>
      <c r="C202" s="229"/>
      <c r="D202" s="126"/>
      <c r="E202" s="229"/>
      <c r="F202" s="126"/>
      <c r="G202" s="124"/>
      <c r="H202" s="125"/>
      <c r="I202" s="125"/>
      <c r="J202" s="125"/>
      <c r="K202" s="124"/>
      <c r="L202" s="124"/>
      <c r="M202" s="124"/>
      <c r="N202" s="124"/>
      <c r="O202" s="124"/>
      <c r="P202" s="124"/>
      <c r="Q202" s="124"/>
      <c r="AA202" s="122">
        <f t="shared" si="45"/>
        <v>-1</v>
      </c>
      <c r="AB202" s="71">
        <f t="shared" si="46"/>
        <v>156</v>
      </c>
      <c r="AC202" s="127">
        <f t="shared" si="47"/>
        <v>-155</v>
      </c>
      <c r="AD202" s="127">
        <f t="shared" si="48"/>
        <v>-158</v>
      </c>
    </row>
    <row r="203" spans="1:30" x14ac:dyDescent="0.2">
      <c r="A203" s="126">
        <f t="shared" si="49"/>
        <v>-126</v>
      </c>
      <c r="B203" s="181"/>
      <c r="C203" s="229"/>
      <c r="D203" s="126"/>
      <c r="E203" s="229"/>
      <c r="F203" s="126"/>
      <c r="G203" s="124"/>
      <c r="H203" s="125"/>
      <c r="I203" s="125"/>
      <c r="J203" s="125"/>
      <c r="K203" s="124"/>
      <c r="L203" s="124"/>
      <c r="M203" s="124"/>
      <c r="N203" s="124"/>
      <c r="O203" s="124"/>
      <c r="P203" s="124"/>
      <c r="Q203" s="124"/>
      <c r="AA203" s="122">
        <f t="shared" si="45"/>
        <v>-1</v>
      </c>
      <c r="AB203" s="71">
        <f t="shared" si="46"/>
        <v>157</v>
      </c>
      <c r="AC203" s="127">
        <f t="shared" si="47"/>
        <v>-156</v>
      </c>
      <c r="AD203" s="127">
        <f t="shared" si="48"/>
        <v>-159</v>
      </c>
    </row>
    <row r="204" spans="1:30" x14ac:dyDescent="0.2">
      <c r="A204" s="126">
        <f t="shared" si="49"/>
        <v>-127</v>
      </c>
      <c r="B204" s="181"/>
      <c r="C204" s="229"/>
      <c r="D204" s="126"/>
      <c r="E204" s="229"/>
      <c r="F204" s="126"/>
      <c r="G204" s="124"/>
      <c r="H204" s="125"/>
      <c r="I204" s="125"/>
      <c r="J204" s="125"/>
      <c r="K204" s="124"/>
      <c r="L204" s="124"/>
      <c r="M204" s="124"/>
      <c r="N204" s="124"/>
      <c r="O204" s="124"/>
      <c r="P204" s="124"/>
      <c r="Q204" s="124"/>
      <c r="AA204" s="122">
        <f t="shared" si="45"/>
        <v>-1</v>
      </c>
      <c r="AB204" s="71">
        <f t="shared" si="46"/>
        <v>158</v>
      </c>
      <c r="AC204" s="127">
        <f t="shared" si="47"/>
        <v>-157</v>
      </c>
      <c r="AD204" s="127">
        <f t="shared" si="48"/>
        <v>-160</v>
      </c>
    </row>
    <row r="205" spans="1:30" x14ac:dyDescent="0.2">
      <c r="A205" s="126">
        <f t="shared" si="49"/>
        <v>-128</v>
      </c>
      <c r="B205" s="181"/>
      <c r="C205" s="229"/>
      <c r="D205" s="126"/>
      <c r="E205" s="229"/>
      <c r="F205" s="126"/>
      <c r="G205" s="124"/>
      <c r="H205" s="125"/>
      <c r="I205" s="125"/>
      <c r="J205" s="125"/>
      <c r="K205" s="124"/>
      <c r="L205" s="124"/>
      <c r="M205" s="124"/>
      <c r="N205" s="124"/>
      <c r="O205" s="124"/>
      <c r="P205" s="124"/>
      <c r="Q205" s="124"/>
      <c r="AA205" s="122">
        <f t="shared" si="45"/>
        <v>-1</v>
      </c>
      <c r="AB205" s="71">
        <f t="shared" si="46"/>
        <v>159</v>
      </c>
      <c r="AC205" s="127">
        <f t="shared" si="47"/>
        <v>-158</v>
      </c>
      <c r="AD205" s="127">
        <f t="shared" si="48"/>
        <v>-161</v>
      </c>
    </row>
    <row r="206" spans="1:30" x14ac:dyDescent="0.2">
      <c r="A206" s="126">
        <f t="shared" si="49"/>
        <v>-129</v>
      </c>
      <c r="B206" s="181"/>
      <c r="C206" s="229"/>
      <c r="D206" s="126"/>
      <c r="E206" s="229"/>
      <c r="F206" s="126"/>
      <c r="G206" s="124"/>
      <c r="H206" s="125"/>
      <c r="I206" s="125"/>
      <c r="J206" s="125"/>
      <c r="K206" s="124"/>
      <c r="L206" s="124"/>
      <c r="M206" s="124"/>
      <c r="N206" s="124"/>
      <c r="O206" s="124"/>
      <c r="P206" s="124"/>
      <c r="Q206" s="124"/>
      <c r="AA206" s="122">
        <f t="shared" si="45"/>
        <v>-1</v>
      </c>
      <c r="AB206" s="71">
        <f t="shared" si="46"/>
        <v>160</v>
      </c>
      <c r="AC206" s="127">
        <f t="shared" si="47"/>
        <v>-159</v>
      </c>
      <c r="AD206" s="127">
        <f t="shared" si="48"/>
        <v>-162</v>
      </c>
    </row>
    <row r="207" spans="1:30" x14ac:dyDescent="0.2">
      <c r="A207" s="126">
        <f t="shared" si="49"/>
        <v>-130</v>
      </c>
      <c r="B207" s="181"/>
      <c r="C207" s="229"/>
      <c r="D207" s="126"/>
      <c r="E207" s="229"/>
      <c r="F207" s="126"/>
      <c r="G207" s="124"/>
      <c r="H207" s="125"/>
      <c r="I207" s="125"/>
      <c r="J207" s="125"/>
      <c r="K207" s="124"/>
      <c r="L207" s="124"/>
      <c r="M207" s="124"/>
      <c r="N207" s="124"/>
      <c r="O207" s="124"/>
      <c r="P207" s="124"/>
      <c r="Q207" s="124"/>
      <c r="AA207" s="122">
        <f t="shared" si="45"/>
        <v>-1</v>
      </c>
      <c r="AB207" s="71">
        <f t="shared" si="46"/>
        <v>161</v>
      </c>
      <c r="AC207" s="127">
        <f t="shared" si="47"/>
        <v>-160</v>
      </c>
      <c r="AD207" s="127">
        <f t="shared" si="48"/>
        <v>-163</v>
      </c>
    </row>
    <row r="208" spans="1:30" x14ac:dyDescent="0.2">
      <c r="A208" s="126">
        <f t="shared" si="49"/>
        <v>-131</v>
      </c>
      <c r="B208" s="181"/>
      <c r="C208" s="229"/>
      <c r="D208" s="126"/>
      <c r="E208" s="229"/>
      <c r="F208" s="126"/>
      <c r="G208" s="124"/>
      <c r="H208" s="125"/>
      <c r="I208" s="125"/>
      <c r="J208" s="125"/>
      <c r="K208" s="124"/>
      <c r="L208" s="124"/>
      <c r="M208" s="124"/>
      <c r="N208" s="124"/>
      <c r="O208" s="124"/>
      <c r="P208" s="124"/>
      <c r="Q208" s="124"/>
      <c r="AA208" s="122">
        <f t="shared" si="45"/>
        <v>-1</v>
      </c>
      <c r="AB208" s="71">
        <f t="shared" si="46"/>
        <v>162</v>
      </c>
      <c r="AC208" s="127">
        <f t="shared" si="47"/>
        <v>-161</v>
      </c>
      <c r="AD208" s="127">
        <f t="shared" si="48"/>
        <v>-164</v>
      </c>
    </row>
    <row r="209" spans="1:30" x14ac:dyDescent="0.2">
      <c r="A209" s="126">
        <f t="shared" si="49"/>
        <v>-132</v>
      </c>
      <c r="B209" s="181"/>
      <c r="C209" s="229"/>
      <c r="D209" s="126"/>
      <c r="E209" s="229"/>
      <c r="F209" s="126"/>
      <c r="G209" s="124"/>
      <c r="H209" s="125"/>
      <c r="I209" s="125"/>
      <c r="J209" s="125"/>
      <c r="K209" s="124"/>
      <c r="L209" s="124"/>
      <c r="M209" s="124"/>
      <c r="N209" s="124"/>
      <c r="O209" s="124"/>
      <c r="P209" s="124"/>
      <c r="Q209" s="124"/>
      <c r="AA209" s="122">
        <f t="shared" si="45"/>
        <v>-1</v>
      </c>
      <c r="AB209" s="71">
        <f t="shared" si="46"/>
        <v>163</v>
      </c>
      <c r="AC209" s="127">
        <f t="shared" si="47"/>
        <v>-162</v>
      </c>
      <c r="AD209" s="127">
        <f t="shared" si="48"/>
        <v>-165</v>
      </c>
    </row>
    <row r="210" spans="1:30" x14ac:dyDescent="0.2">
      <c r="A210" s="126">
        <f t="shared" si="49"/>
        <v>-133</v>
      </c>
      <c r="B210" s="181"/>
      <c r="C210" s="229"/>
      <c r="D210" s="126"/>
      <c r="E210" s="229"/>
      <c r="F210" s="126"/>
      <c r="G210" s="124"/>
      <c r="H210" s="125"/>
      <c r="I210" s="125"/>
      <c r="J210" s="125"/>
      <c r="K210" s="124"/>
      <c r="L210" s="124"/>
      <c r="M210" s="124"/>
      <c r="N210" s="124"/>
      <c r="O210" s="124"/>
      <c r="P210" s="124"/>
      <c r="Q210" s="124"/>
      <c r="AA210" s="122">
        <f t="shared" si="45"/>
        <v>-1</v>
      </c>
      <c r="AB210" s="71">
        <f t="shared" si="46"/>
        <v>164</v>
      </c>
      <c r="AC210" s="127">
        <f t="shared" si="47"/>
        <v>-163</v>
      </c>
      <c r="AD210" s="127">
        <f t="shared" si="48"/>
        <v>-166</v>
      </c>
    </row>
    <row r="211" spans="1:30" x14ac:dyDescent="0.2">
      <c r="A211" s="126">
        <f t="shared" si="49"/>
        <v>-134</v>
      </c>
      <c r="B211" s="181"/>
      <c r="C211" s="229"/>
      <c r="D211" s="126"/>
      <c r="E211" s="229"/>
      <c r="F211" s="126"/>
      <c r="G211" s="124"/>
      <c r="H211" s="125"/>
      <c r="I211" s="125"/>
      <c r="J211" s="125"/>
      <c r="K211" s="124"/>
      <c r="L211" s="124"/>
      <c r="M211" s="124"/>
      <c r="N211" s="124"/>
      <c r="O211" s="124"/>
      <c r="P211" s="124"/>
      <c r="Q211" s="124"/>
      <c r="AA211" s="122">
        <f t="shared" si="45"/>
        <v>-1</v>
      </c>
      <c r="AB211" s="71">
        <f t="shared" si="46"/>
        <v>165</v>
      </c>
      <c r="AC211" s="127">
        <f t="shared" si="47"/>
        <v>-164</v>
      </c>
      <c r="AD211" s="127">
        <f t="shared" si="48"/>
        <v>-167</v>
      </c>
    </row>
    <row r="212" spans="1:30" x14ac:dyDescent="0.2">
      <c r="A212" s="126">
        <f t="shared" si="49"/>
        <v>-135</v>
      </c>
      <c r="B212" s="181"/>
      <c r="C212" s="229"/>
      <c r="D212" s="126"/>
      <c r="E212" s="229"/>
      <c r="F212" s="126"/>
      <c r="G212" s="124"/>
      <c r="H212" s="125"/>
      <c r="I212" s="125"/>
      <c r="J212" s="125"/>
      <c r="K212" s="124"/>
      <c r="L212" s="124"/>
      <c r="M212" s="124"/>
      <c r="N212" s="124"/>
      <c r="O212" s="124"/>
      <c r="P212" s="124"/>
      <c r="Q212" s="124"/>
      <c r="AA212" s="122">
        <f t="shared" si="45"/>
        <v>-1</v>
      </c>
      <c r="AB212" s="71">
        <f t="shared" si="46"/>
        <v>166</v>
      </c>
      <c r="AC212" s="127">
        <f t="shared" si="47"/>
        <v>-165</v>
      </c>
      <c r="AD212" s="127">
        <f t="shared" si="48"/>
        <v>-168</v>
      </c>
    </row>
    <row r="213" spans="1:30" x14ac:dyDescent="0.2">
      <c r="A213" s="126">
        <f t="shared" si="49"/>
        <v>-136</v>
      </c>
      <c r="B213" s="181"/>
      <c r="C213" s="229"/>
      <c r="D213" s="126"/>
      <c r="E213" s="229"/>
      <c r="F213" s="126"/>
      <c r="G213" s="124"/>
      <c r="H213" s="125"/>
      <c r="I213" s="125"/>
      <c r="J213" s="125"/>
      <c r="K213" s="124"/>
      <c r="L213" s="124"/>
      <c r="M213" s="124"/>
      <c r="N213" s="124"/>
      <c r="O213" s="124"/>
      <c r="P213" s="124"/>
      <c r="Q213" s="124"/>
      <c r="AA213" s="122">
        <f t="shared" si="45"/>
        <v>-1</v>
      </c>
      <c r="AB213" s="71">
        <f t="shared" si="46"/>
        <v>167</v>
      </c>
      <c r="AC213" s="127">
        <f t="shared" si="47"/>
        <v>-166</v>
      </c>
      <c r="AD213" s="127">
        <f t="shared" si="48"/>
        <v>-169</v>
      </c>
    </row>
    <row r="214" spans="1:30" x14ac:dyDescent="0.2">
      <c r="A214" s="126">
        <f t="shared" si="49"/>
        <v>-137</v>
      </c>
      <c r="B214" s="181"/>
      <c r="C214" s="229"/>
      <c r="D214" s="126"/>
      <c r="E214" s="229"/>
      <c r="F214" s="126"/>
      <c r="G214" s="124"/>
      <c r="H214" s="125"/>
      <c r="I214" s="125"/>
      <c r="J214" s="125"/>
      <c r="K214" s="124"/>
      <c r="L214" s="124"/>
      <c r="M214" s="124"/>
      <c r="N214" s="124"/>
      <c r="O214" s="124"/>
      <c r="P214" s="124"/>
      <c r="Q214" s="124"/>
      <c r="AA214" s="122">
        <f t="shared" si="45"/>
        <v>-1</v>
      </c>
      <c r="AB214" s="71">
        <f t="shared" si="46"/>
        <v>168</v>
      </c>
      <c r="AC214" s="127">
        <f t="shared" si="47"/>
        <v>-167</v>
      </c>
      <c r="AD214" s="127">
        <f t="shared" si="48"/>
        <v>-170</v>
      </c>
    </row>
    <row r="215" spans="1:30" x14ac:dyDescent="0.2">
      <c r="A215" s="126">
        <f t="shared" si="49"/>
        <v>-138</v>
      </c>
      <c r="B215" s="181"/>
      <c r="C215" s="229"/>
      <c r="D215" s="126"/>
      <c r="E215" s="229"/>
      <c r="F215" s="126"/>
      <c r="G215" s="124"/>
      <c r="H215" s="125"/>
      <c r="I215" s="125"/>
      <c r="J215" s="125"/>
      <c r="K215" s="124"/>
      <c r="L215" s="124"/>
      <c r="M215" s="124"/>
      <c r="N215" s="124"/>
      <c r="O215" s="124"/>
      <c r="P215" s="124"/>
      <c r="Q215" s="124"/>
      <c r="AA215" s="122">
        <f t="shared" si="45"/>
        <v>-1</v>
      </c>
      <c r="AB215" s="71">
        <f t="shared" si="46"/>
        <v>169</v>
      </c>
      <c r="AC215" s="127">
        <f t="shared" si="47"/>
        <v>-168</v>
      </c>
      <c r="AD215" s="127">
        <f t="shared" si="48"/>
        <v>-171</v>
      </c>
    </row>
    <row r="216" spans="1:30" x14ac:dyDescent="0.2">
      <c r="A216" s="126">
        <f t="shared" si="49"/>
        <v>-139</v>
      </c>
      <c r="B216" s="181"/>
      <c r="C216" s="229"/>
      <c r="D216" s="126"/>
      <c r="E216" s="229"/>
      <c r="F216" s="126"/>
      <c r="G216" s="124"/>
      <c r="H216" s="125"/>
      <c r="I216" s="125"/>
      <c r="J216" s="125"/>
      <c r="K216" s="124"/>
      <c r="L216" s="124"/>
      <c r="M216" s="124"/>
      <c r="N216" s="124"/>
      <c r="O216" s="124"/>
      <c r="P216" s="124"/>
      <c r="Q216" s="124"/>
      <c r="AA216" s="122">
        <f t="shared" si="45"/>
        <v>-1</v>
      </c>
      <c r="AB216" s="71">
        <f t="shared" si="46"/>
        <v>170</v>
      </c>
      <c r="AC216" s="127">
        <f t="shared" si="47"/>
        <v>-169</v>
      </c>
      <c r="AD216" s="127">
        <f t="shared" si="48"/>
        <v>-172</v>
      </c>
    </row>
    <row r="217" spans="1:30" x14ac:dyDescent="0.2">
      <c r="A217" s="126">
        <f t="shared" si="49"/>
        <v>-140</v>
      </c>
      <c r="B217" s="181"/>
      <c r="C217" s="229"/>
      <c r="D217" s="126"/>
      <c r="E217" s="229"/>
      <c r="F217" s="126"/>
      <c r="G217" s="124"/>
      <c r="H217" s="125"/>
      <c r="I217" s="125"/>
      <c r="J217" s="125"/>
      <c r="K217" s="124"/>
      <c r="L217" s="124"/>
      <c r="M217" s="124"/>
      <c r="N217" s="124"/>
      <c r="O217" s="124"/>
      <c r="P217" s="124"/>
      <c r="Q217" s="124"/>
      <c r="AA217" s="122">
        <f t="shared" si="45"/>
        <v>-1</v>
      </c>
      <c r="AB217" s="71">
        <f t="shared" si="46"/>
        <v>171</v>
      </c>
      <c r="AC217" s="127">
        <f t="shared" si="47"/>
        <v>-170</v>
      </c>
      <c r="AD217" s="127">
        <f t="shared" si="48"/>
        <v>-173</v>
      </c>
    </row>
    <row r="218" spans="1:30" x14ac:dyDescent="0.2">
      <c r="A218" s="126">
        <f t="shared" si="49"/>
        <v>-141</v>
      </c>
      <c r="B218" s="181"/>
      <c r="C218" s="229"/>
      <c r="D218" s="126"/>
      <c r="E218" s="229"/>
      <c r="F218" s="126"/>
      <c r="G218" s="124"/>
      <c r="H218" s="125"/>
      <c r="I218" s="125"/>
      <c r="J218" s="125"/>
      <c r="K218" s="124"/>
      <c r="L218" s="124"/>
      <c r="M218" s="124"/>
      <c r="N218" s="124"/>
      <c r="O218" s="124"/>
      <c r="P218" s="124"/>
      <c r="Q218" s="124"/>
      <c r="AA218" s="122">
        <f t="shared" si="45"/>
        <v>-1</v>
      </c>
      <c r="AB218" s="71">
        <f t="shared" si="46"/>
        <v>172</v>
      </c>
      <c r="AC218" s="127">
        <f t="shared" si="47"/>
        <v>-171</v>
      </c>
      <c r="AD218" s="127">
        <f t="shared" si="48"/>
        <v>-174</v>
      </c>
    </row>
    <row r="219" spans="1:30" x14ac:dyDescent="0.2">
      <c r="A219" s="126">
        <f t="shared" si="49"/>
        <v>-142</v>
      </c>
      <c r="B219" s="181"/>
      <c r="C219" s="229"/>
      <c r="D219" s="126"/>
      <c r="E219" s="229"/>
      <c r="F219" s="126"/>
      <c r="G219" s="124"/>
      <c r="H219" s="125"/>
      <c r="I219" s="125"/>
      <c r="J219" s="125"/>
      <c r="K219" s="124"/>
      <c r="L219" s="124"/>
      <c r="M219" s="124"/>
      <c r="N219" s="124"/>
      <c r="O219" s="124"/>
      <c r="P219" s="124"/>
      <c r="Q219" s="124"/>
      <c r="AA219" s="122">
        <f t="shared" si="45"/>
        <v>-1</v>
      </c>
      <c r="AB219" s="71">
        <f t="shared" si="46"/>
        <v>173</v>
      </c>
      <c r="AC219" s="127">
        <f t="shared" si="47"/>
        <v>-172</v>
      </c>
      <c r="AD219" s="127">
        <f t="shared" si="48"/>
        <v>-175</v>
      </c>
    </row>
    <row r="220" spans="1:30" x14ac:dyDescent="0.2">
      <c r="A220" s="126">
        <f t="shared" si="49"/>
        <v>-143</v>
      </c>
      <c r="B220" s="181"/>
      <c r="C220" s="229"/>
      <c r="D220" s="126"/>
      <c r="E220" s="229"/>
      <c r="F220" s="126"/>
      <c r="G220" s="124"/>
      <c r="H220" s="125"/>
      <c r="I220" s="125"/>
      <c r="J220" s="125"/>
      <c r="K220" s="124"/>
      <c r="L220" s="124"/>
      <c r="M220" s="124"/>
      <c r="N220" s="124"/>
      <c r="O220" s="124"/>
      <c r="P220" s="124"/>
      <c r="Q220" s="124"/>
      <c r="AA220" s="122">
        <f t="shared" si="45"/>
        <v>-1</v>
      </c>
      <c r="AB220" s="71">
        <f t="shared" si="46"/>
        <v>174</v>
      </c>
      <c r="AC220" s="127">
        <f t="shared" si="47"/>
        <v>-173</v>
      </c>
      <c r="AD220" s="127">
        <f t="shared" si="48"/>
        <v>-176</v>
      </c>
    </row>
    <row r="221" spans="1:30" x14ac:dyDescent="0.2">
      <c r="A221" s="126">
        <f t="shared" si="49"/>
        <v>-144</v>
      </c>
      <c r="B221" s="181"/>
      <c r="C221" s="229"/>
      <c r="D221" s="126"/>
      <c r="E221" s="229"/>
      <c r="F221" s="126"/>
      <c r="G221" s="124"/>
      <c r="H221" s="125"/>
      <c r="I221" s="125"/>
      <c r="J221" s="125"/>
      <c r="K221" s="124"/>
      <c r="L221" s="124"/>
      <c r="M221" s="124"/>
      <c r="N221" s="124"/>
      <c r="O221" s="124"/>
      <c r="P221" s="124"/>
      <c r="Q221" s="124"/>
      <c r="AA221" s="122">
        <f t="shared" si="45"/>
        <v>-1</v>
      </c>
      <c r="AB221" s="71">
        <f t="shared" si="46"/>
        <v>175</v>
      </c>
      <c r="AC221" s="127">
        <f t="shared" si="47"/>
        <v>-174</v>
      </c>
      <c r="AD221" s="127">
        <f t="shared" si="48"/>
        <v>-177</v>
      </c>
    </row>
    <row r="222" spans="1:30" x14ac:dyDescent="0.2">
      <c r="A222" s="126">
        <f t="shared" si="49"/>
        <v>-145</v>
      </c>
      <c r="B222" s="181"/>
      <c r="C222" s="229"/>
      <c r="D222" s="126"/>
      <c r="E222" s="229"/>
      <c r="F222" s="126"/>
      <c r="G222" s="124"/>
      <c r="H222" s="125"/>
      <c r="I222" s="125"/>
      <c r="J222" s="125"/>
      <c r="K222" s="124"/>
      <c r="L222" s="124"/>
      <c r="M222" s="124"/>
      <c r="N222" s="124"/>
      <c r="O222" s="124"/>
      <c r="P222" s="124"/>
      <c r="Q222" s="124"/>
      <c r="AA222" s="122">
        <f t="shared" si="45"/>
        <v>-1</v>
      </c>
      <c r="AB222" s="71">
        <f t="shared" si="46"/>
        <v>176</v>
      </c>
      <c r="AC222" s="127">
        <f t="shared" si="47"/>
        <v>-175</v>
      </c>
      <c r="AD222" s="127">
        <f t="shared" si="48"/>
        <v>-178</v>
      </c>
    </row>
    <row r="223" spans="1:30" x14ac:dyDescent="0.2">
      <c r="A223" s="126">
        <f t="shared" si="49"/>
        <v>-146</v>
      </c>
      <c r="B223" s="181"/>
      <c r="C223" s="229"/>
      <c r="D223" s="126"/>
      <c r="E223" s="229"/>
      <c r="F223" s="126"/>
      <c r="G223" s="124"/>
      <c r="H223" s="125"/>
      <c r="I223" s="125"/>
      <c r="J223" s="125"/>
      <c r="K223" s="124"/>
      <c r="L223" s="124"/>
      <c r="M223" s="124"/>
      <c r="N223" s="124"/>
      <c r="O223" s="124"/>
      <c r="P223" s="124"/>
      <c r="Q223" s="124"/>
      <c r="AA223" s="122">
        <f t="shared" si="45"/>
        <v>-1</v>
      </c>
      <c r="AB223" s="71">
        <f t="shared" si="46"/>
        <v>177</v>
      </c>
      <c r="AC223" s="127">
        <f t="shared" si="47"/>
        <v>-176</v>
      </c>
      <c r="AD223" s="127">
        <f t="shared" si="48"/>
        <v>-179</v>
      </c>
    </row>
    <row r="224" spans="1:30" x14ac:dyDescent="0.2">
      <c r="A224" s="126">
        <f t="shared" si="49"/>
        <v>-147</v>
      </c>
      <c r="B224" s="181"/>
      <c r="C224" s="229"/>
      <c r="D224" s="126"/>
      <c r="E224" s="229"/>
      <c r="F224" s="126"/>
      <c r="G224" s="124"/>
      <c r="H224" s="125"/>
      <c r="I224" s="125"/>
      <c r="J224" s="125"/>
      <c r="K224" s="124"/>
      <c r="L224" s="124"/>
      <c r="M224" s="124"/>
      <c r="N224" s="124"/>
      <c r="O224" s="124"/>
      <c r="P224" s="124"/>
      <c r="Q224" s="124"/>
      <c r="AA224" s="122">
        <f t="shared" si="45"/>
        <v>-1</v>
      </c>
      <c r="AB224" s="71">
        <f t="shared" si="46"/>
        <v>178</v>
      </c>
      <c r="AC224" s="127">
        <f t="shared" si="47"/>
        <v>-177</v>
      </c>
      <c r="AD224" s="127">
        <f t="shared" si="48"/>
        <v>-180</v>
      </c>
    </row>
    <row r="225" spans="1:30" x14ac:dyDescent="0.2">
      <c r="A225" s="126">
        <f t="shared" si="49"/>
        <v>-148</v>
      </c>
      <c r="B225" s="181"/>
      <c r="C225" s="229"/>
      <c r="D225" s="126"/>
      <c r="E225" s="229"/>
      <c r="F225" s="126"/>
      <c r="G225" s="124"/>
      <c r="H225" s="125"/>
      <c r="I225" s="125"/>
      <c r="J225" s="125"/>
      <c r="K225" s="124"/>
      <c r="L225" s="124"/>
      <c r="M225" s="124"/>
      <c r="N225" s="124"/>
      <c r="O225" s="124"/>
      <c r="P225" s="124"/>
      <c r="Q225" s="124"/>
      <c r="AA225" s="122">
        <f t="shared" si="45"/>
        <v>-1</v>
      </c>
      <c r="AB225" s="71">
        <f t="shared" si="46"/>
        <v>179</v>
      </c>
      <c r="AC225" s="127">
        <f t="shared" si="47"/>
        <v>-178</v>
      </c>
      <c r="AD225" s="127">
        <f t="shared" si="48"/>
        <v>-181</v>
      </c>
    </row>
    <row r="226" spans="1:30" x14ac:dyDescent="0.2">
      <c r="A226" s="126">
        <f t="shared" si="49"/>
        <v>-149</v>
      </c>
      <c r="B226" s="181"/>
      <c r="C226" s="229"/>
      <c r="D226" s="126"/>
      <c r="E226" s="229"/>
      <c r="F226" s="126"/>
      <c r="G226" s="124"/>
      <c r="H226" s="125"/>
      <c r="I226" s="125"/>
      <c r="J226" s="125"/>
      <c r="K226" s="124"/>
      <c r="L226" s="124"/>
      <c r="M226" s="124"/>
      <c r="N226" s="124"/>
      <c r="O226" s="124"/>
      <c r="P226" s="124"/>
      <c r="Q226" s="124"/>
      <c r="AA226" s="122">
        <f t="shared" si="45"/>
        <v>-1</v>
      </c>
      <c r="AB226" s="71">
        <f t="shared" si="46"/>
        <v>180</v>
      </c>
      <c r="AC226" s="127">
        <f t="shared" si="47"/>
        <v>-179</v>
      </c>
      <c r="AD226" s="127">
        <f t="shared" si="48"/>
        <v>-182</v>
      </c>
    </row>
    <row r="227" spans="1:30" x14ac:dyDescent="0.2">
      <c r="A227" s="126">
        <f t="shared" si="49"/>
        <v>-150</v>
      </c>
      <c r="B227" s="181"/>
      <c r="C227" s="229"/>
      <c r="D227" s="126"/>
      <c r="E227" s="229"/>
      <c r="F227" s="126"/>
      <c r="G227" s="124"/>
      <c r="H227" s="125"/>
      <c r="I227" s="125"/>
      <c r="J227" s="125"/>
      <c r="K227" s="124"/>
      <c r="L227" s="124"/>
      <c r="M227" s="124"/>
      <c r="N227" s="124"/>
      <c r="O227" s="124"/>
      <c r="P227" s="124"/>
      <c r="Q227" s="124"/>
      <c r="AA227" s="122">
        <f t="shared" ref="AA227:AA290" si="50">IF(AND(AA226&gt;=1,AA226&lt;26),AA226+1,IF(AC227=0,1,IF(AA226=26,AA226+0.5,-1)))</f>
        <v>-1</v>
      </c>
      <c r="AB227" s="71">
        <f t="shared" ref="AB227:AB290" si="51">IF(AB226&gt;=1,AB226+1,IF(AC227=0,1,-1))</f>
        <v>181</v>
      </c>
      <c r="AC227" s="127">
        <f t="shared" si="47"/>
        <v>-180</v>
      </c>
      <c r="AD227" s="127">
        <f t="shared" si="48"/>
        <v>-183</v>
      </c>
    </row>
    <row r="228" spans="1:30" x14ac:dyDescent="0.2">
      <c r="A228" s="126">
        <f t="shared" si="49"/>
        <v>-151</v>
      </c>
      <c r="B228" s="181"/>
      <c r="C228" s="229"/>
      <c r="D228" s="126"/>
      <c r="E228" s="229"/>
      <c r="F228" s="126"/>
      <c r="G228" s="124"/>
      <c r="H228" s="125"/>
      <c r="I228" s="125"/>
      <c r="J228" s="125"/>
      <c r="K228" s="124"/>
      <c r="L228" s="124"/>
      <c r="M228" s="124"/>
      <c r="N228" s="124"/>
      <c r="O228" s="124"/>
      <c r="P228" s="124"/>
      <c r="Q228" s="124"/>
      <c r="AA228" s="122">
        <f t="shared" si="50"/>
        <v>-1</v>
      </c>
      <c r="AB228" s="71">
        <f t="shared" si="51"/>
        <v>182</v>
      </c>
      <c r="AC228" s="127">
        <f t="shared" ref="AC228:AC291" si="52">AC227-1</f>
        <v>-181</v>
      </c>
      <c r="AD228" s="127">
        <f t="shared" ref="AD228:AD291" si="53">AD227-1</f>
        <v>-184</v>
      </c>
    </row>
    <row r="229" spans="1:30" x14ac:dyDescent="0.2">
      <c r="A229" s="126">
        <f t="shared" si="49"/>
        <v>-152</v>
      </c>
      <c r="B229" s="181"/>
      <c r="C229" s="229"/>
      <c r="D229" s="126"/>
      <c r="E229" s="229"/>
      <c r="F229" s="126"/>
      <c r="G229" s="124"/>
      <c r="H229" s="125"/>
      <c r="I229" s="125"/>
      <c r="J229" s="125"/>
      <c r="K229" s="124"/>
      <c r="L229" s="124"/>
      <c r="M229" s="124"/>
      <c r="N229" s="124"/>
      <c r="O229" s="124"/>
      <c r="P229" s="124"/>
      <c r="Q229" s="124"/>
      <c r="AA229" s="122">
        <f t="shared" si="50"/>
        <v>-1</v>
      </c>
      <c r="AB229" s="71">
        <f t="shared" si="51"/>
        <v>183</v>
      </c>
      <c r="AC229" s="127">
        <f t="shared" si="52"/>
        <v>-182</v>
      </c>
      <c r="AD229" s="127">
        <f t="shared" si="53"/>
        <v>-185</v>
      </c>
    </row>
    <row r="230" spans="1:30" x14ac:dyDescent="0.2">
      <c r="A230" s="126">
        <f t="shared" si="49"/>
        <v>-153</v>
      </c>
      <c r="B230" s="181"/>
      <c r="C230" s="229"/>
      <c r="D230" s="126"/>
      <c r="E230" s="229"/>
      <c r="F230" s="126"/>
      <c r="G230" s="124"/>
      <c r="H230" s="125"/>
      <c r="I230" s="125"/>
      <c r="J230" s="125"/>
      <c r="K230" s="124"/>
      <c r="L230" s="124"/>
      <c r="M230" s="124"/>
      <c r="N230" s="124"/>
      <c r="O230" s="124"/>
      <c r="P230" s="124"/>
      <c r="Q230" s="124"/>
      <c r="AA230" s="122">
        <f t="shared" si="50"/>
        <v>-1</v>
      </c>
      <c r="AB230" s="71">
        <f t="shared" si="51"/>
        <v>184</v>
      </c>
      <c r="AC230" s="127">
        <f t="shared" si="52"/>
        <v>-183</v>
      </c>
      <c r="AD230" s="127">
        <f t="shared" si="53"/>
        <v>-186</v>
      </c>
    </row>
    <row r="231" spans="1:30" x14ac:dyDescent="0.2">
      <c r="A231" s="126">
        <f t="shared" si="49"/>
        <v>-154</v>
      </c>
      <c r="B231" s="181"/>
      <c r="C231" s="229"/>
      <c r="D231" s="126"/>
      <c r="E231" s="229"/>
      <c r="F231" s="126"/>
      <c r="G231" s="124"/>
      <c r="H231" s="125"/>
      <c r="I231" s="125"/>
      <c r="J231" s="125"/>
      <c r="K231" s="124"/>
      <c r="L231" s="124"/>
      <c r="M231" s="124"/>
      <c r="N231" s="124"/>
      <c r="O231" s="124"/>
      <c r="P231" s="124"/>
      <c r="Q231" s="124"/>
      <c r="AA231" s="122">
        <f t="shared" si="50"/>
        <v>-1</v>
      </c>
      <c r="AB231" s="71">
        <f t="shared" si="51"/>
        <v>185</v>
      </c>
      <c r="AC231" s="127">
        <f t="shared" si="52"/>
        <v>-184</v>
      </c>
      <c r="AD231" s="127">
        <f t="shared" si="53"/>
        <v>-187</v>
      </c>
    </row>
    <row r="232" spans="1:30" x14ac:dyDescent="0.2">
      <c r="A232" s="126">
        <f t="shared" si="49"/>
        <v>-155</v>
      </c>
      <c r="B232" s="181"/>
      <c r="C232" s="229"/>
      <c r="D232" s="126"/>
      <c r="E232" s="229"/>
      <c r="F232" s="126"/>
      <c r="G232" s="124"/>
      <c r="H232" s="125"/>
      <c r="I232" s="125"/>
      <c r="J232" s="125"/>
      <c r="K232" s="124"/>
      <c r="L232" s="124"/>
      <c r="M232" s="124"/>
      <c r="N232" s="124"/>
      <c r="O232" s="124"/>
      <c r="P232" s="124"/>
      <c r="Q232" s="124"/>
      <c r="AA232" s="122">
        <f t="shared" si="50"/>
        <v>-1</v>
      </c>
      <c r="AB232" s="71">
        <f t="shared" si="51"/>
        <v>186</v>
      </c>
      <c r="AC232" s="127">
        <f t="shared" si="52"/>
        <v>-185</v>
      </c>
      <c r="AD232" s="127">
        <f t="shared" si="53"/>
        <v>-188</v>
      </c>
    </row>
    <row r="233" spans="1:30" x14ac:dyDescent="0.2">
      <c r="A233" s="126">
        <f t="shared" si="49"/>
        <v>-156</v>
      </c>
      <c r="B233" s="181"/>
      <c r="C233" s="229"/>
      <c r="D233" s="126"/>
      <c r="E233" s="229"/>
      <c r="F233" s="126"/>
      <c r="G233" s="124"/>
      <c r="H233" s="125"/>
      <c r="I233" s="125"/>
      <c r="J233" s="125"/>
      <c r="K233" s="124"/>
      <c r="L233" s="124"/>
      <c r="M233" s="124"/>
      <c r="N233" s="124"/>
      <c r="O233" s="124"/>
      <c r="P233" s="124"/>
      <c r="Q233" s="124"/>
      <c r="AA233" s="122">
        <f t="shared" si="50"/>
        <v>-1</v>
      </c>
      <c r="AB233" s="71">
        <f t="shared" si="51"/>
        <v>187</v>
      </c>
      <c r="AC233" s="127">
        <f t="shared" si="52"/>
        <v>-186</v>
      </c>
      <c r="AD233" s="127">
        <f t="shared" si="53"/>
        <v>-189</v>
      </c>
    </row>
    <row r="234" spans="1:30" x14ac:dyDescent="0.2">
      <c r="A234" s="126">
        <f t="shared" si="49"/>
        <v>-157</v>
      </c>
      <c r="B234" s="181"/>
      <c r="C234" s="229"/>
      <c r="D234" s="126"/>
      <c r="E234" s="229"/>
      <c r="F234" s="126"/>
      <c r="G234" s="124"/>
      <c r="H234" s="125"/>
      <c r="I234" s="125"/>
      <c r="J234" s="125"/>
      <c r="K234" s="124"/>
      <c r="L234" s="124"/>
      <c r="M234" s="124"/>
      <c r="N234" s="124"/>
      <c r="O234" s="124"/>
      <c r="P234" s="124"/>
      <c r="Q234" s="124"/>
      <c r="AA234" s="122">
        <f t="shared" si="50"/>
        <v>-1</v>
      </c>
      <c r="AB234" s="71">
        <f t="shared" si="51"/>
        <v>188</v>
      </c>
      <c r="AC234" s="127">
        <f t="shared" si="52"/>
        <v>-187</v>
      </c>
      <c r="AD234" s="127">
        <f t="shared" si="53"/>
        <v>-190</v>
      </c>
    </row>
    <row r="235" spans="1:30" x14ac:dyDescent="0.2">
      <c r="A235" s="126">
        <f t="shared" si="49"/>
        <v>-158</v>
      </c>
      <c r="B235" s="181"/>
      <c r="C235" s="229"/>
      <c r="D235" s="126"/>
      <c r="E235" s="229"/>
      <c r="F235" s="126"/>
      <c r="G235" s="124"/>
      <c r="H235" s="125"/>
      <c r="I235" s="125"/>
      <c r="J235" s="125"/>
      <c r="K235" s="124"/>
      <c r="L235" s="124"/>
      <c r="M235" s="124"/>
      <c r="N235" s="124"/>
      <c r="O235" s="124"/>
      <c r="P235" s="124"/>
      <c r="Q235" s="124"/>
      <c r="AA235" s="122">
        <f t="shared" si="50"/>
        <v>-1</v>
      </c>
      <c r="AB235" s="71">
        <f t="shared" si="51"/>
        <v>189</v>
      </c>
      <c r="AC235" s="127">
        <f t="shared" si="52"/>
        <v>-188</v>
      </c>
      <c r="AD235" s="127">
        <f t="shared" si="53"/>
        <v>-191</v>
      </c>
    </row>
    <row r="236" spans="1:30" x14ac:dyDescent="0.2">
      <c r="A236" s="126">
        <f t="shared" si="49"/>
        <v>-159</v>
      </c>
      <c r="B236" s="181"/>
      <c r="C236" s="229"/>
      <c r="D236" s="126"/>
      <c r="E236" s="229"/>
      <c r="F236" s="126"/>
      <c r="G236" s="124"/>
      <c r="H236" s="125"/>
      <c r="I236" s="125"/>
      <c r="J236" s="125"/>
      <c r="K236" s="124"/>
      <c r="L236" s="124"/>
      <c r="M236" s="124"/>
      <c r="N236" s="124"/>
      <c r="O236" s="124"/>
      <c r="P236" s="124"/>
      <c r="Q236" s="124"/>
      <c r="AA236" s="122">
        <f t="shared" si="50"/>
        <v>-1</v>
      </c>
      <c r="AB236" s="71">
        <f t="shared" si="51"/>
        <v>190</v>
      </c>
      <c r="AC236" s="127">
        <f t="shared" si="52"/>
        <v>-189</v>
      </c>
      <c r="AD236" s="127">
        <f t="shared" si="53"/>
        <v>-192</v>
      </c>
    </row>
    <row r="237" spans="1:30" x14ac:dyDescent="0.2">
      <c r="A237" s="126">
        <f t="shared" si="49"/>
        <v>-160</v>
      </c>
      <c r="B237" s="181"/>
      <c r="C237" s="229"/>
      <c r="D237" s="126"/>
      <c r="E237" s="229"/>
      <c r="F237" s="126"/>
      <c r="G237" s="124"/>
      <c r="H237" s="125"/>
      <c r="I237" s="125"/>
      <c r="J237" s="125"/>
      <c r="K237" s="124"/>
      <c r="L237" s="124"/>
      <c r="M237" s="124"/>
      <c r="N237" s="124"/>
      <c r="O237" s="124"/>
      <c r="P237" s="124"/>
      <c r="Q237" s="124"/>
      <c r="AA237" s="122">
        <f t="shared" si="50"/>
        <v>-1</v>
      </c>
      <c r="AB237" s="71">
        <f t="shared" si="51"/>
        <v>191</v>
      </c>
      <c r="AC237" s="127">
        <f t="shared" si="52"/>
        <v>-190</v>
      </c>
      <c r="AD237" s="127">
        <f t="shared" si="53"/>
        <v>-193</v>
      </c>
    </row>
    <row r="238" spans="1:30" x14ac:dyDescent="0.2">
      <c r="A238" s="126">
        <f t="shared" si="49"/>
        <v>-161</v>
      </c>
      <c r="B238" s="181"/>
      <c r="C238" s="229"/>
      <c r="D238" s="126"/>
      <c r="E238" s="229"/>
      <c r="F238" s="126"/>
      <c r="G238" s="124"/>
      <c r="H238" s="125"/>
      <c r="I238" s="125"/>
      <c r="J238" s="125"/>
      <c r="K238" s="124"/>
      <c r="L238" s="124"/>
      <c r="M238" s="124"/>
      <c r="N238" s="124"/>
      <c r="O238" s="124"/>
      <c r="P238" s="124"/>
      <c r="Q238" s="124"/>
      <c r="AA238" s="122">
        <f t="shared" si="50"/>
        <v>-1</v>
      </c>
      <c r="AB238" s="71">
        <f t="shared" si="51"/>
        <v>192</v>
      </c>
      <c r="AC238" s="127">
        <f t="shared" si="52"/>
        <v>-191</v>
      </c>
      <c r="AD238" s="127">
        <f t="shared" si="53"/>
        <v>-194</v>
      </c>
    </row>
    <row r="239" spans="1:30" x14ac:dyDescent="0.2">
      <c r="A239" s="126">
        <f t="shared" si="49"/>
        <v>-162</v>
      </c>
      <c r="B239" s="181"/>
      <c r="C239" s="229"/>
      <c r="D239" s="126"/>
      <c r="E239" s="229"/>
      <c r="F239" s="126"/>
      <c r="G239" s="124"/>
      <c r="H239" s="125"/>
      <c r="I239" s="125"/>
      <c r="J239" s="125"/>
      <c r="K239" s="124"/>
      <c r="L239" s="124"/>
      <c r="M239" s="124"/>
      <c r="N239" s="124"/>
      <c r="O239" s="124"/>
      <c r="P239" s="124"/>
      <c r="Q239" s="124"/>
      <c r="AA239" s="122">
        <f t="shared" si="50"/>
        <v>-1</v>
      </c>
      <c r="AB239" s="71">
        <f t="shared" si="51"/>
        <v>193</v>
      </c>
      <c r="AC239" s="127">
        <f t="shared" si="52"/>
        <v>-192</v>
      </c>
      <c r="AD239" s="127">
        <f t="shared" si="53"/>
        <v>-195</v>
      </c>
    </row>
    <row r="240" spans="1:30" x14ac:dyDescent="0.2">
      <c r="A240" s="126">
        <f t="shared" si="49"/>
        <v>-163</v>
      </c>
      <c r="B240" s="181"/>
      <c r="C240" s="229"/>
      <c r="D240" s="126"/>
      <c r="E240" s="229"/>
      <c r="F240" s="126"/>
      <c r="G240" s="124"/>
      <c r="H240" s="125"/>
      <c r="I240" s="125"/>
      <c r="J240" s="125"/>
      <c r="K240" s="124"/>
      <c r="L240" s="124"/>
      <c r="M240" s="124"/>
      <c r="N240" s="124"/>
      <c r="O240" s="124"/>
      <c r="P240" s="124"/>
      <c r="Q240" s="124"/>
      <c r="AA240" s="122">
        <f t="shared" si="50"/>
        <v>-1</v>
      </c>
      <c r="AB240" s="71">
        <f t="shared" si="51"/>
        <v>194</v>
      </c>
      <c r="AC240" s="127">
        <f t="shared" si="52"/>
        <v>-193</v>
      </c>
      <c r="AD240" s="127">
        <f t="shared" si="53"/>
        <v>-196</v>
      </c>
    </row>
    <row r="241" spans="1:30" x14ac:dyDescent="0.2">
      <c r="A241" s="126">
        <f t="shared" si="49"/>
        <v>-164</v>
      </c>
      <c r="B241" s="181"/>
      <c r="C241" s="229"/>
      <c r="D241" s="126"/>
      <c r="E241" s="229"/>
      <c r="F241" s="126"/>
      <c r="G241" s="124"/>
      <c r="H241" s="125"/>
      <c r="I241" s="125"/>
      <c r="J241" s="125"/>
      <c r="K241" s="124"/>
      <c r="L241" s="124"/>
      <c r="M241" s="124"/>
      <c r="N241" s="124"/>
      <c r="O241" s="124"/>
      <c r="P241" s="124"/>
      <c r="Q241" s="124"/>
      <c r="AA241" s="122">
        <f t="shared" si="50"/>
        <v>-1</v>
      </c>
      <c r="AB241" s="71">
        <f t="shared" si="51"/>
        <v>195</v>
      </c>
      <c r="AC241" s="127">
        <f t="shared" si="52"/>
        <v>-194</v>
      </c>
      <c r="AD241" s="127">
        <f t="shared" si="53"/>
        <v>-197</v>
      </c>
    </row>
    <row r="242" spans="1:30" x14ac:dyDescent="0.2">
      <c r="A242" s="126">
        <f t="shared" si="49"/>
        <v>-165</v>
      </c>
      <c r="B242" s="181"/>
      <c r="C242" s="229"/>
      <c r="D242" s="126"/>
      <c r="E242" s="229"/>
      <c r="F242" s="126"/>
      <c r="G242" s="124"/>
      <c r="H242" s="125"/>
      <c r="I242" s="125"/>
      <c r="J242" s="125"/>
      <c r="K242" s="124"/>
      <c r="L242" s="124"/>
      <c r="M242" s="124"/>
      <c r="N242" s="124"/>
      <c r="O242" s="124"/>
      <c r="P242" s="124"/>
      <c r="Q242" s="124"/>
      <c r="AA242" s="122">
        <f t="shared" si="50"/>
        <v>-1</v>
      </c>
      <c r="AB242" s="71">
        <f t="shared" si="51"/>
        <v>196</v>
      </c>
      <c r="AC242" s="127">
        <f t="shared" si="52"/>
        <v>-195</v>
      </c>
      <c r="AD242" s="127">
        <f t="shared" si="53"/>
        <v>-198</v>
      </c>
    </row>
    <row r="243" spans="1:30" x14ac:dyDescent="0.2">
      <c r="A243" s="126">
        <f t="shared" si="49"/>
        <v>-166</v>
      </c>
      <c r="B243" s="181"/>
      <c r="C243" s="229"/>
      <c r="D243" s="126"/>
      <c r="E243" s="229"/>
      <c r="F243" s="126"/>
      <c r="G243" s="124"/>
      <c r="H243" s="125"/>
      <c r="I243" s="125"/>
      <c r="J243" s="125"/>
      <c r="K243" s="124"/>
      <c r="L243" s="124"/>
      <c r="M243" s="124"/>
      <c r="N243" s="124"/>
      <c r="O243" s="124"/>
      <c r="P243" s="124"/>
      <c r="Q243" s="124"/>
      <c r="AA243" s="122">
        <f t="shared" si="50"/>
        <v>-1</v>
      </c>
      <c r="AB243" s="71">
        <f t="shared" si="51"/>
        <v>197</v>
      </c>
      <c r="AC243" s="127">
        <f t="shared" si="52"/>
        <v>-196</v>
      </c>
      <c r="AD243" s="127">
        <f t="shared" si="53"/>
        <v>-199</v>
      </c>
    </row>
    <row r="244" spans="1:30" x14ac:dyDescent="0.2">
      <c r="A244" s="126">
        <f t="shared" si="49"/>
        <v>-167</v>
      </c>
      <c r="B244" s="181"/>
      <c r="C244" s="229"/>
      <c r="D244" s="126"/>
      <c r="E244" s="229"/>
      <c r="F244" s="126"/>
      <c r="G244" s="124"/>
      <c r="H244" s="125"/>
      <c r="I244" s="125"/>
      <c r="J244" s="125"/>
      <c r="K244" s="124"/>
      <c r="L244" s="124"/>
      <c r="M244" s="124"/>
      <c r="N244" s="124"/>
      <c r="O244" s="124"/>
      <c r="P244" s="124"/>
      <c r="Q244" s="124"/>
      <c r="AA244" s="122">
        <f t="shared" si="50"/>
        <v>-1</v>
      </c>
      <c r="AB244" s="71">
        <f t="shared" si="51"/>
        <v>198</v>
      </c>
      <c r="AC244" s="127">
        <f t="shared" si="52"/>
        <v>-197</v>
      </c>
      <c r="AD244" s="127">
        <f t="shared" si="53"/>
        <v>-200</v>
      </c>
    </row>
    <row r="245" spans="1:30" x14ac:dyDescent="0.2">
      <c r="A245" s="126">
        <f t="shared" si="49"/>
        <v>-168</v>
      </c>
      <c r="B245" s="181"/>
      <c r="C245" s="229"/>
      <c r="D245" s="126"/>
      <c r="E245" s="229"/>
      <c r="F245" s="126"/>
      <c r="G245" s="124"/>
      <c r="H245" s="125"/>
      <c r="I245" s="125"/>
      <c r="J245" s="125"/>
      <c r="K245" s="124"/>
      <c r="L245" s="124"/>
      <c r="M245" s="124"/>
      <c r="N245" s="124"/>
      <c r="O245" s="124"/>
      <c r="P245" s="124"/>
      <c r="Q245" s="124"/>
      <c r="AA245" s="122">
        <f t="shared" si="50"/>
        <v>-1</v>
      </c>
      <c r="AB245" s="71">
        <f t="shared" si="51"/>
        <v>199</v>
      </c>
      <c r="AC245" s="127">
        <f t="shared" si="52"/>
        <v>-198</v>
      </c>
      <c r="AD245" s="127">
        <f t="shared" si="53"/>
        <v>-201</v>
      </c>
    </row>
    <row r="246" spans="1:30" x14ac:dyDescent="0.2">
      <c r="A246" s="126">
        <f t="shared" si="49"/>
        <v>-169</v>
      </c>
      <c r="B246" s="181"/>
      <c r="C246" s="229"/>
      <c r="D246" s="126"/>
      <c r="E246" s="229"/>
      <c r="F246" s="126"/>
      <c r="G246" s="124"/>
      <c r="H246" s="125"/>
      <c r="I246" s="125"/>
      <c r="J246" s="125"/>
      <c r="K246" s="124"/>
      <c r="L246" s="124"/>
      <c r="M246" s="124"/>
      <c r="N246" s="124"/>
      <c r="O246" s="124"/>
      <c r="P246" s="124"/>
      <c r="Q246" s="124"/>
      <c r="AA246" s="122">
        <f t="shared" si="50"/>
        <v>-1</v>
      </c>
      <c r="AB246" s="71">
        <f t="shared" si="51"/>
        <v>200</v>
      </c>
      <c r="AC246" s="127">
        <f t="shared" si="52"/>
        <v>-199</v>
      </c>
      <c r="AD246" s="127">
        <f t="shared" si="53"/>
        <v>-202</v>
      </c>
    </row>
    <row r="247" spans="1:30" x14ac:dyDescent="0.2">
      <c r="A247" s="126">
        <f t="shared" si="49"/>
        <v>-170</v>
      </c>
      <c r="B247" s="181"/>
      <c r="C247" s="229"/>
      <c r="D247" s="126"/>
      <c r="E247" s="229"/>
      <c r="F247" s="126"/>
      <c r="G247" s="124"/>
      <c r="H247" s="125"/>
      <c r="I247" s="125"/>
      <c r="J247" s="125"/>
      <c r="K247" s="124"/>
      <c r="L247" s="124"/>
      <c r="M247" s="124"/>
      <c r="N247" s="124"/>
      <c r="O247" s="124"/>
      <c r="P247" s="124"/>
      <c r="Q247" s="124"/>
      <c r="AA247" s="122">
        <f t="shared" si="50"/>
        <v>-1</v>
      </c>
      <c r="AB247" s="71">
        <f t="shared" si="51"/>
        <v>201</v>
      </c>
      <c r="AC247" s="127">
        <f t="shared" si="52"/>
        <v>-200</v>
      </c>
      <c r="AD247" s="127">
        <f t="shared" si="53"/>
        <v>-203</v>
      </c>
    </row>
    <row r="248" spans="1:30" x14ac:dyDescent="0.2">
      <c r="A248" s="126">
        <f t="shared" si="49"/>
        <v>-171</v>
      </c>
      <c r="B248" s="181"/>
      <c r="C248" s="229"/>
      <c r="D248" s="126"/>
      <c r="E248" s="229"/>
      <c r="F248" s="126"/>
      <c r="G248" s="124"/>
      <c r="H248" s="125"/>
      <c r="I248" s="125"/>
      <c r="J248" s="125"/>
      <c r="K248" s="124"/>
      <c r="L248" s="124"/>
      <c r="M248" s="124"/>
      <c r="N248" s="124"/>
      <c r="O248" s="124"/>
      <c r="P248" s="124"/>
      <c r="Q248" s="124"/>
      <c r="AA248" s="122">
        <f t="shared" si="50"/>
        <v>-1</v>
      </c>
      <c r="AB248" s="71">
        <f t="shared" si="51"/>
        <v>202</v>
      </c>
      <c r="AC248" s="127">
        <f t="shared" si="52"/>
        <v>-201</v>
      </c>
      <c r="AD248" s="127">
        <f t="shared" si="53"/>
        <v>-204</v>
      </c>
    </row>
    <row r="249" spans="1:30" x14ac:dyDescent="0.2">
      <c r="A249" s="126">
        <f t="shared" si="49"/>
        <v>-172</v>
      </c>
      <c r="B249" s="181"/>
      <c r="C249" s="229"/>
      <c r="D249" s="126"/>
      <c r="E249" s="229"/>
      <c r="F249" s="126"/>
      <c r="G249" s="124"/>
      <c r="H249" s="125"/>
      <c r="I249" s="125"/>
      <c r="J249" s="125"/>
      <c r="K249" s="124"/>
      <c r="L249" s="124"/>
      <c r="M249" s="124"/>
      <c r="N249" s="124"/>
      <c r="O249" s="124"/>
      <c r="P249" s="124"/>
      <c r="Q249" s="124"/>
      <c r="AA249" s="122">
        <f t="shared" si="50"/>
        <v>-1</v>
      </c>
      <c r="AB249" s="71">
        <f t="shared" si="51"/>
        <v>203</v>
      </c>
      <c r="AC249" s="127">
        <f t="shared" si="52"/>
        <v>-202</v>
      </c>
      <c r="AD249" s="127">
        <f t="shared" si="53"/>
        <v>-205</v>
      </c>
    </row>
    <row r="250" spans="1:30" x14ac:dyDescent="0.2">
      <c r="A250" s="126">
        <f t="shared" si="49"/>
        <v>-173</v>
      </c>
      <c r="B250" s="181"/>
      <c r="C250" s="229"/>
      <c r="D250" s="126"/>
      <c r="E250" s="229"/>
      <c r="F250" s="126"/>
      <c r="G250" s="124"/>
      <c r="H250" s="125"/>
      <c r="I250" s="125"/>
      <c r="J250" s="125"/>
      <c r="K250" s="124"/>
      <c r="L250" s="124"/>
      <c r="M250" s="124"/>
      <c r="N250" s="124"/>
      <c r="O250" s="124"/>
      <c r="P250" s="124"/>
      <c r="Q250" s="124"/>
      <c r="AA250" s="122">
        <f t="shared" si="50"/>
        <v>-1</v>
      </c>
      <c r="AB250" s="71">
        <f t="shared" si="51"/>
        <v>204</v>
      </c>
      <c r="AC250" s="127">
        <f t="shared" si="52"/>
        <v>-203</v>
      </c>
      <c r="AD250" s="127">
        <f t="shared" si="53"/>
        <v>-206</v>
      </c>
    </row>
    <row r="251" spans="1:30" x14ac:dyDescent="0.2">
      <c r="A251" s="126">
        <f t="shared" si="49"/>
        <v>-174</v>
      </c>
      <c r="B251" s="181"/>
      <c r="C251" s="229"/>
      <c r="D251" s="126"/>
      <c r="E251" s="229"/>
      <c r="F251" s="126"/>
      <c r="G251" s="124"/>
      <c r="H251" s="125"/>
      <c r="I251" s="125"/>
      <c r="J251" s="125"/>
      <c r="K251" s="124"/>
      <c r="L251" s="124"/>
      <c r="M251" s="124"/>
      <c r="N251" s="124"/>
      <c r="O251" s="124"/>
      <c r="P251" s="124"/>
      <c r="Q251" s="124"/>
      <c r="AA251" s="122">
        <f t="shared" si="50"/>
        <v>-1</v>
      </c>
      <c r="AB251" s="71">
        <f t="shared" si="51"/>
        <v>205</v>
      </c>
      <c r="AC251" s="127">
        <f t="shared" si="52"/>
        <v>-204</v>
      </c>
      <c r="AD251" s="127">
        <f t="shared" si="53"/>
        <v>-207</v>
      </c>
    </row>
    <row r="252" spans="1:30" x14ac:dyDescent="0.2">
      <c r="A252" s="126">
        <f t="shared" si="49"/>
        <v>-175</v>
      </c>
      <c r="B252" s="181"/>
      <c r="C252" s="229"/>
      <c r="D252" s="126"/>
      <c r="E252" s="229"/>
      <c r="F252" s="126"/>
      <c r="G252" s="124"/>
      <c r="H252" s="125"/>
      <c r="I252" s="125"/>
      <c r="J252" s="125"/>
      <c r="K252" s="124"/>
      <c r="L252" s="124"/>
      <c r="M252" s="124"/>
      <c r="N252" s="124"/>
      <c r="O252" s="124"/>
      <c r="P252" s="124"/>
      <c r="Q252" s="124"/>
      <c r="AA252" s="122">
        <f t="shared" si="50"/>
        <v>-1</v>
      </c>
      <c r="AB252" s="71">
        <f t="shared" si="51"/>
        <v>206</v>
      </c>
      <c r="AC252" s="127">
        <f t="shared" si="52"/>
        <v>-205</v>
      </c>
      <c r="AD252" s="127">
        <f t="shared" si="53"/>
        <v>-208</v>
      </c>
    </row>
    <row r="253" spans="1:30" x14ac:dyDescent="0.2">
      <c r="A253" s="126">
        <f t="shared" si="49"/>
        <v>-176</v>
      </c>
      <c r="B253" s="181"/>
      <c r="C253" s="229"/>
      <c r="D253" s="126"/>
      <c r="E253" s="229"/>
      <c r="F253" s="126"/>
      <c r="G253" s="124"/>
      <c r="H253" s="125"/>
      <c r="I253" s="125"/>
      <c r="J253" s="125"/>
      <c r="K253" s="124"/>
      <c r="L253" s="124"/>
      <c r="M253" s="124"/>
      <c r="N253" s="124"/>
      <c r="O253" s="124"/>
      <c r="P253" s="124"/>
      <c r="Q253" s="124"/>
      <c r="AA253" s="122">
        <f t="shared" si="50"/>
        <v>-1</v>
      </c>
      <c r="AB253" s="71">
        <f t="shared" si="51"/>
        <v>207</v>
      </c>
      <c r="AC253" s="127">
        <f t="shared" si="52"/>
        <v>-206</v>
      </c>
      <c r="AD253" s="127">
        <f t="shared" si="53"/>
        <v>-209</v>
      </c>
    </row>
    <row r="254" spans="1:30" x14ac:dyDescent="0.2">
      <c r="A254" s="126">
        <f t="shared" si="49"/>
        <v>-177</v>
      </c>
      <c r="B254" s="181"/>
      <c r="C254" s="229"/>
      <c r="D254" s="126"/>
      <c r="E254" s="229"/>
      <c r="F254" s="126"/>
      <c r="G254" s="124"/>
      <c r="H254" s="125"/>
      <c r="I254" s="125"/>
      <c r="J254" s="125"/>
      <c r="K254" s="124"/>
      <c r="L254" s="124"/>
      <c r="M254" s="124"/>
      <c r="N254" s="124"/>
      <c r="O254" s="124"/>
      <c r="P254" s="124"/>
      <c r="Q254" s="124"/>
      <c r="AA254" s="122">
        <f t="shared" si="50"/>
        <v>-1</v>
      </c>
      <c r="AB254" s="71">
        <f t="shared" si="51"/>
        <v>208</v>
      </c>
      <c r="AC254" s="127">
        <f t="shared" si="52"/>
        <v>-207</v>
      </c>
      <c r="AD254" s="127">
        <f t="shared" si="53"/>
        <v>-210</v>
      </c>
    </row>
    <row r="255" spans="1:30" x14ac:dyDescent="0.2">
      <c r="A255" s="126">
        <f t="shared" si="49"/>
        <v>-178</v>
      </c>
      <c r="B255" s="181"/>
      <c r="C255" s="229"/>
      <c r="D255" s="126"/>
      <c r="E255" s="229"/>
      <c r="F255" s="126"/>
      <c r="G255" s="124"/>
      <c r="H255" s="125"/>
      <c r="I255" s="125"/>
      <c r="J255" s="125"/>
      <c r="K255" s="124"/>
      <c r="L255" s="124"/>
      <c r="M255" s="124"/>
      <c r="N255" s="124"/>
      <c r="O255" s="124"/>
      <c r="P255" s="124"/>
      <c r="Q255" s="124"/>
      <c r="AA255" s="122">
        <f t="shared" si="50"/>
        <v>-1</v>
      </c>
      <c r="AB255" s="71">
        <f t="shared" si="51"/>
        <v>209</v>
      </c>
      <c r="AC255" s="127">
        <f t="shared" si="52"/>
        <v>-208</v>
      </c>
      <c r="AD255" s="127">
        <f t="shared" si="53"/>
        <v>-211</v>
      </c>
    </row>
    <row r="256" spans="1:30" x14ac:dyDescent="0.2">
      <c r="A256" s="126">
        <f t="shared" si="49"/>
        <v>-179</v>
      </c>
      <c r="B256" s="181"/>
      <c r="C256" s="229"/>
      <c r="D256" s="126"/>
      <c r="E256" s="229"/>
      <c r="F256" s="126"/>
      <c r="G256" s="124"/>
      <c r="H256" s="125"/>
      <c r="I256" s="125"/>
      <c r="J256" s="125"/>
      <c r="K256" s="124"/>
      <c r="L256" s="124"/>
      <c r="M256" s="124"/>
      <c r="N256" s="124"/>
      <c r="O256" s="124"/>
      <c r="P256" s="124"/>
      <c r="Q256" s="124"/>
      <c r="AA256" s="122">
        <f t="shared" si="50"/>
        <v>-1</v>
      </c>
      <c r="AB256" s="71">
        <f t="shared" si="51"/>
        <v>210</v>
      </c>
      <c r="AC256" s="127">
        <f t="shared" si="52"/>
        <v>-209</v>
      </c>
      <c r="AD256" s="127">
        <f t="shared" si="53"/>
        <v>-212</v>
      </c>
    </row>
    <row r="257" spans="1:30" x14ac:dyDescent="0.2">
      <c r="A257" s="126">
        <f t="shared" si="49"/>
        <v>-180</v>
      </c>
      <c r="B257" s="181"/>
      <c r="C257" s="229"/>
      <c r="D257" s="126"/>
      <c r="E257" s="229"/>
      <c r="F257" s="126"/>
      <c r="G257" s="124"/>
      <c r="H257" s="125"/>
      <c r="I257" s="125"/>
      <c r="J257" s="125"/>
      <c r="K257" s="124"/>
      <c r="L257" s="124"/>
      <c r="M257" s="124"/>
      <c r="N257" s="124"/>
      <c r="O257" s="124"/>
      <c r="P257" s="124"/>
      <c r="Q257" s="124"/>
      <c r="AA257" s="122">
        <f t="shared" si="50"/>
        <v>-1</v>
      </c>
      <c r="AB257" s="71">
        <f t="shared" si="51"/>
        <v>211</v>
      </c>
      <c r="AC257" s="127">
        <f t="shared" si="52"/>
        <v>-210</v>
      </c>
      <c r="AD257" s="127">
        <f t="shared" si="53"/>
        <v>-213</v>
      </c>
    </row>
    <row r="258" spans="1:30" x14ac:dyDescent="0.2">
      <c r="A258" s="126">
        <f t="shared" si="49"/>
        <v>-181</v>
      </c>
      <c r="B258" s="181"/>
      <c r="C258" s="229"/>
      <c r="D258" s="126"/>
      <c r="E258" s="229"/>
      <c r="F258" s="126"/>
      <c r="G258" s="124"/>
      <c r="H258" s="125"/>
      <c r="I258" s="125"/>
      <c r="J258" s="125"/>
      <c r="K258" s="124"/>
      <c r="L258" s="124"/>
      <c r="M258" s="124"/>
      <c r="N258" s="124"/>
      <c r="O258" s="124"/>
      <c r="P258" s="124"/>
      <c r="Q258" s="124"/>
      <c r="AA258" s="122">
        <f t="shared" si="50"/>
        <v>-1</v>
      </c>
      <c r="AB258" s="71">
        <f t="shared" si="51"/>
        <v>212</v>
      </c>
      <c r="AC258" s="127">
        <f t="shared" si="52"/>
        <v>-211</v>
      </c>
      <c r="AD258" s="127">
        <f t="shared" si="53"/>
        <v>-214</v>
      </c>
    </row>
    <row r="259" spans="1:30" x14ac:dyDescent="0.2">
      <c r="A259" s="126">
        <f t="shared" si="49"/>
        <v>-182</v>
      </c>
      <c r="B259" s="181"/>
      <c r="C259" s="229"/>
      <c r="D259" s="126"/>
      <c r="E259" s="229"/>
      <c r="F259" s="126"/>
      <c r="G259" s="124"/>
      <c r="H259" s="125"/>
      <c r="I259" s="125"/>
      <c r="J259" s="125"/>
      <c r="K259" s="124"/>
      <c r="L259" s="124"/>
      <c r="M259" s="124"/>
      <c r="N259" s="124"/>
      <c r="O259" s="124"/>
      <c r="P259" s="124"/>
      <c r="Q259" s="124"/>
      <c r="AA259" s="122">
        <f t="shared" si="50"/>
        <v>-1</v>
      </c>
      <c r="AB259" s="71">
        <f t="shared" si="51"/>
        <v>213</v>
      </c>
      <c r="AC259" s="127">
        <f t="shared" si="52"/>
        <v>-212</v>
      </c>
      <c r="AD259" s="127">
        <f t="shared" si="53"/>
        <v>-215</v>
      </c>
    </row>
    <row r="260" spans="1:30" x14ac:dyDescent="0.2">
      <c r="A260" s="126">
        <f t="shared" si="49"/>
        <v>-183</v>
      </c>
      <c r="B260" s="181"/>
      <c r="C260" s="229"/>
      <c r="D260" s="126"/>
      <c r="E260" s="229"/>
      <c r="F260" s="126"/>
      <c r="G260" s="124"/>
      <c r="H260" s="125"/>
      <c r="I260" s="125"/>
      <c r="J260" s="125"/>
      <c r="K260" s="124"/>
      <c r="L260" s="124"/>
      <c r="M260" s="124"/>
      <c r="N260" s="124"/>
      <c r="O260" s="124"/>
      <c r="P260" s="124"/>
      <c r="Q260" s="124"/>
      <c r="AA260" s="122">
        <f t="shared" si="50"/>
        <v>-1</v>
      </c>
      <c r="AB260" s="71">
        <f t="shared" si="51"/>
        <v>214</v>
      </c>
      <c r="AC260" s="127">
        <f t="shared" si="52"/>
        <v>-213</v>
      </c>
      <c r="AD260" s="127">
        <f t="shared" si="53"/>
        <v>-216</v>
      </c>
    </row>
    <row r="261" spans="1:30" x14ac:dyDescent="0.2">
      <c r="A261" s="126">
        <f t="shared" si="49"/>
        <v>-184</v>
      </c>
      <c r="B261" s="181"/>
      <c r="C261" s="229"/>
      <c r="D261" s="126"/>
      <c r="E261" s="229"/>
      <c r="F261" s="126"/>
      <c r="G261" s="124"/>
      <c r="H261" s="125"/>
      <c r="I261" s="125"/>
      <c r="J261" s="125"/>
      <c r="K261" s="124"/>
      <c r="L261" s="124"/>
      <c r="M261" s="124"/>
      <c r="N261" s="124"/>
      <c r="O261" s="124"/>
      <c r="P261" s="124"/>
      <c r="Q261" s="124"/>
      <c r="AA261" s="122">
        <f t="shared" si="50"/>
        <v>-1</v>
      </c>
      <c r="AB261" s="71">
        <f t="shared" si="51"/>
        <v>215</v>
      </c>
      <c r="AC261" s="127">
        <f t="shared" si="52"/>
        <v>-214</v>
      </c>
      <c r="AD261" s="127">
        <f t="shared" si="53"/>
        <v>-217</v>
      </c>
    </row>
    <row r="262" spans="1:30" x14ac:dyDescent="0.2">
      <c r="A262" s="126">
        <f t="shared" si="49"/>
        <v>-185</v>
      </c>
      <c r="B262" s="181"/>
      <c r="C262" s="229"/>
      <c r="D262" s="126"/>
      <c r="E262" s="229"/>
      <c r="F262" s="126"/>
      <c r="G262" s="124"/>
      <c r="H262" s="125"/>
      <c r="I262" s="125"/>
      <c r="J262" s="125"/>
      <c r="K262" s="124"/>
      <c r="L262" s="124"/>
      <c r="M262" s="124"/>
      <c r="N262" s="124"/>
      <c r="O262" s="124"/>
      <c r="P262" s="124"/>
      <c r="Q262" s="124"/>
      <c r="AA262" s="122">
        <f t="shared" si="50"/>
        <v>-1</v>
      </c>
      <c r="AB262" s="71">
        <f t="shared" si="51"/>
        <v>216</v>
      </c>
      <c r="AC262" s="127">
        <f t="shared" si="52"/>
        <v>-215</v>
      </c>
      <c r="AD262" s="127">
        <f t="shared" si="53"/>
        <v>-218</v>
      </c>
    </row>
    <row r="263" spans="1:30" x14ac:dyDescent="0.2">
      <c r="A263" s="126">
        <f t="shared" si="49"/>
        <v>-186</v>
      </c>
      <c r="B263" s="181"/>
      <c r="C263" s="229"/>
      <c r="D263" s="126"/>
      <c r="E263" s="229"/>
      <c r="F263" s="126"/>
      <c r="G263" s="124"/>
      <c r="H263" s="125"/>
      <c r="I263" s="125"/>
      <c r="J263" s="125"/>
      <c r="K263" s="124"/>
      <c r="L263" s="124"/>
      <c r="M263" s="124"/>
      <c r="N263" s="124"/>
      <c r="O263" s="124"/>
      <c r="P263" s="124"/>
      <c r="Q263" s="124"/>
      <c r="AA263" s="122">
        <f t="shared" si="50"/>
        <v>-1</v>
      </c>
      <c r="AB263" s="71">
        <f t="shared" si="51"/>
        <v>217</v>
      </c>
      <c r="AC263" s="127">
        <f t="shared" si="52"/>
        <v>-216</v>
      </c>
      <c r="AD263" s="127">
        <f t="shared" si="53"/>
        <v>-219</v>
      </c>
    </row>
    <row r="264" spans="1:30" x14ac:dyDescent="0.2">
      <c r="A264" s="126">
        <f t="shared" ref="A264:A327" si="54">IF(AA269=0,0,IF(A263="","",IF(AA269=1,A263-0.5,A263-1)))</f>
        <v>-187</v>
      </c>
      <c r="B264" s="181"/>
      <c r="C264" s="229"/>
      <c r="D264" s="126"/>
      <c r="E264" s="229"/>
      <c r="F264" s="126"/>
      <c r="G264" s="124"/>
      <c r="H264" s="125"/>
      <c r="I264" s="125"/>
      <c r="J264" s="125"/>
      <c r="K264" s="124"/>
      <c r="L264" s="124"/>
      <c r="M264" s="124"/>
      <c r="N264" s="124"/>
      <c r="O264" s="124"/>
      <c r="P264" s="124"/>
      <c r="Q264" s="124"/>
      <c r="AA264" s="122">
        <f t="shared" si="50"/>
        <v>-1</v>
      </c>
      <c r="AB264" s="71">
        <f t="shared" si="51"/>
        <v>218</v>
      </c>
      <c r="AC264" s="127">
        <f t="shared" si="52"/>
        <v>-217</v>
      </c>
      <c r="AD264" s="127">
        <f t="shared" si="53"/>
        <v>-220</v>
      </c>
    </row>
    <row r="265" spans="1:30" x14ac:dyDescent="0.2">
      <c r="A265" s="126">
        <f t="shared" si="54"/>
        <v>-188</v>
      </c>
      <c r="B265" s="181"/>
      <c r="C265" s="229"/>
      <c r="D265" s="126"/>
      <c r="E265" s="229"/>
      <c r="F265" s="126"/>
      <c r="G265" s="124"/>
      <c r="H265" s="125"/>
      <c r="I265" s="125"/>
      <c r="J265" s="125"/>
      <c r="K265" s="124"/>
      <c r="L265" s="124"/>
      <c r="M265" s="124"/>
      <c r="N265" s="124"/>
      <c r="O265" s="124"/>
      <c r="P265" s="124"/>
      <c r="Q265" s="124"/>
      <c r="AA265" s="122">
        <f t="shared" si="50"/>
        <v>-1</v>
      </c>
      <c r="AB265" s="71">
        <f t="shared" si="51"/>
        <v>219</v>
      </c>
      <c r="AC265" s="127">
        <f t="shared" si="52"/>
        <v>-218</v>
      </c>
      <c r="AD265" s="127">
        <f t="shared" si="53"/>
        <v>-221</v>
      </c>
    </row>
    <row r="266" spans="1:30" x14ac:dyDescent="0.2">
      <c r="A266" s="126">
        <f t="shared" si="54"/>
        <v>-189</v>
      </c>
      <c r="B266" s="181"/>
      <c r="C266" s="229"/>
      <c r="D266" s="126"/>
      <c r="E266" s="229"/>
      <c r="F266" s="126"/>
      <c r="G266" s="124"/>
      <c r="H266" s="125"/>
      <c r="I266" s="125"/>
      <c r="J266" s="125"/>
      <c r="K266" s="124"/>
      <c r="L266" s="124"/>
      <c r="M266" s="124"/>
      <c r="N266" s="124"/>
      <c r="O266" s="124"/>
      <c r="P266" s="124"/>
      <c r="Q266" s="124"/>
      <c r="AA266" s="122">
        <f t="shared" si="50"/>
        <v>-1</v>
      </c>
      <c r="AB266" s="71">
        <f t="shared" si="51"/>
        <v>220</v>
      </c>
      <c r="AC266" s="127">
        <f t="shared" si="52"/>
        <v>-219</v>
      </c>
      <c r="AD266" s="127">
        <f t="shared" si="53"/>
        <v>-222</v>
      </c>
    </row>
    <row r="267" spans="1:30" x14ac:dyDescent="0.2">
      <c r="A267" s="126">
        <f t="shared" si="54"/>
        <v>-190</v>
      </c>
      <c r="B267" s="181"/>
      <c r="C267" s="229"/>
      <c r="D267" s="126"/>
      <c r="E267" s="229"/>
      <c r="F267" s="126"/>
      <c r="G267" s="124"/>
      <c r="H267" s="125"/>
      <c r="I267" s="125"/>
      <c r="J267" s="125"/>
      <c r="K267" s="124"/>
      <c r="L267" s="124"/>
      <c r="M267" s="124"/>
      <c r="N267" s="124"/>
      <c r="O267" s="124"/>
      <c r="P267" s="124"/>
      <c r="Q267" s="124"/>
      <c r="AA267" s="122">
        <f t="shared" si="50"/>
        <v>-1</v>
      </c>
      <c r="AB267" s="71">
        <f t="shared" si="51"/>
        <v>221</v>
      </c>
      <c r="AC267" s="127">
        <f t="shared" si="52"/>
        <v>-220</v>
      </c>
      <c r="AD267" s="127">
        <f t="shared" si="53"/>
        <v>-223</v>
      </c>
    </row>
    <row r="268" spans="1:30" x14ac:dyDescent="0.2">
      <c r="A268" s="126">
        <f t="shared" si="54"/>
        <v>-191</v>
      </c>
      <c r="B268" s="181"/>
      <c r="C268" s="229"/>
      <c r="D268" s="126"/>
      <c r="E268" s="229"/>
      <c r="F268" s="126"/>
      <c r="G268" s="124"/>
      <c r="H268" s="125"/>
      <c r="I268" s="125"/>
      <c r="J268" s="125"/>
      <c r="K268" s="124"/>
      <c r="L268" s="124"/>
      <c r="M268" s="124"/>
      <c r="N268" s="124"/>
      <c r="O268" s="124"/>
      <c r="P268" s="124"/>
      <c r="Q268" s="124"/>
      <c r="AA268" s="122">
        <f t="shared" si="50"/>
        <v>-1</v>
      </c>
      <c r="AB268" s="71">
        <f t="shared" si="51"/>
        <v>222</v>
      </c>
      <c r="AC268" s="127">
        <f t="shared" si="52"/>
        <v>-221</v>
      </c>
      <c r="AD268" s="127">
        <f t="shared" si="53"/>
        <v>-224</v>
      </c>
    </row>
    <row r="269" spans="1:30" x14ac:dyDescent="0.2">
      <c r="A269" s="126">
        <f t="shared" si="54"/>
        <v>-192</v>
      </c>
      <c r="B269" s="181"/>
      <c r="C269" s="229"/>
      <c r="D269" s="126"/>
      <c r="E269" s="229"/>
      <c r="F269" s="126"/>
      <c r="G269" s="124"/>
      <c r="H269" s="125"/>
      <c r="I269" s="125"/>
      <c r="J269" s="125"/>
      <c r="K269" s="124"/>
      <c r="L269" s="124"/>
      <c r="M269" s="124"/>
      <c r="N269" s="124"/>
      <c r="O269" s="124"/>
      <c r="P269" s="124"/>
      <c r="Q269" s="124"/>
      <c r="AA269" s="122">
        <f t="shared" si="50"/>
        <v>-1</v>
      </c>
      <c r="AB269" s="71">
        <f t="shared" si="51"/>
        <v>223</v>
      </c>
      <c r="AC269" s="127">
        <f t="shared" si="52"/>
        <v>-222</v>
      </c>
      <c r="AD269" s="127">
        <f t="shared" si="53"/>
        <v>-225</v>
      </c>
    </row>
    <row r="270" spans="1:30" x14ac:dyDescent="0.2">
      <c r="A270" s="126">
        <f t="shared" si="54"/>
        <v>-193</v>
      </c>
      <c r="B270" s="181"/>
      <c r="C270" s="229"/>
      <c r="D270" s="126"/>
      <c r="E270" s="229"/>
      <c r="F270" s="126"/>
      <c r="G270" s="124"/>
      <c r="H270" s="125"/>
      <c r="I270" s="125"/>
      <c r="J270" s="125"/>
      <c r="K270" s="124"/>
      <c r="L270" s="124"/>
      <c r="M270" s="124"/>
      <c r="N270" s="124"/>
      <c r="O270" s="124"/>
      <c r="P270" s="124"/>
      <c r="Q270" s="124"/>
      <c r="AA270" s="122">
        <f t="shared" si="50"/>
        <v>-1</v>
      </c>
      <c r="AB270" s="71">
        <f t="shared" si="51"/>
        <v>224</v>
      </c>
      <c r="AC270" s="127">
        <f t="shared" si="52"/>
        <v>-223</v>
      </c>
      <c r="AD270" s="127">
        <f t="shared" si="53"/>
        <v>-226</v>
      </c>
    </row>
    <row r="271" spans="1:30" x14ac:dyDescent="0.2">
      <c r="A271" s="126">
        <f t="shared" si="54"/>
        <v>-194</v>
      </c>
      <c r="B271" s="181"/>
      <c r="C271" s="229"/>
      <c r="D271" s="126"/>
      <c r="E271" s="229"/>
      <c r="F271" s="126"/>
      <c r="G271" s="124"/>
      <c r="H271" s="125"/>
      <c r="I271" s="125"/>
      <c r="J271" s="125"/>
      <c r="K271" s="124"/>
      <c r="L271" s="124"/>
      <c r="M271" s="124"/>
      <c r="N271" s="124"/>
      <c r="O271" s="124"/>
      <c r="P271" s="124"/>
      <c r="Q271" s="124"/>
      <c r="AA271" s="122">
        <f t="shared" si="50"/>
        <v>-1</v>
      </c>
      <c r="AB271" s="71">
        <f t="shared" si="51"/>
        <v>225</v>
      </c>
      <c r="AC271" s="127">
        <f t="shared" si="52"/>
        <v>-224</v>
      </c>
      <c r="AD271" s="127">
        <f t="shared" si="53"/>
        <v>-227</v>
      </c>
    </row>
    <row r="272" spans="1:30" x14ac:dyDescent="0.2">
      <c r="A272" s="126">
        <f t="shared" si="54"/>
        <v>-195</v>
      </c>
      <c r="B272" s="181"/>
      <c r="C272" s="229"/>
      <c r="D272" s="126"/>
      <c r="E272" s="229"/>
      <c r="F272" s="126"/>
      <c r="G272" s="124"/>
      <c r="H272" s="125"/>
      <c r="I272" s="125"/>
      <c r="J272" s="125"/>
      <c r="K272" s="124"/>
      <c r="L272" s="124"/>
      <c r="M272" s="124"/>
      <c r="N272" s="124"/>
      <c r="O272" s="124"/>
      <c r="P272" s="124"/>
      <c r="Q272" s="124"/>
      <c r="AA272" s="122">
        <f t="shared" si="50"/>
        <v>-1</v>
      </c>
      <c r="AB272" s="71">
        <f t="shared" si="51"/>
        <v>226</v>
      </c>
      <c r="AC272" s="127">
        <f t="shared" si="52"/>
        <v>-225</v>
      </c>
      <c r="AD272" s="127">
        <f t="shared" si="53"/>
        <v>-228</v>
      </c>
    </row>
    <row r="273" spans="1:30" x14ac:dyDescent="0.2">
      <c r="A273" s="126">
        <f t="shared" si="54"/>
        <v>-196</v>
      </c>
      <c r="B273" s="181"/>
      <c r="C273" s="229"/>
      <c r="D273" s="126"/>
      <c r="E273" s="229"/>
      <c r="F273" s="126"/>
      <c r="G273" s="124"/>
      <c r="H273" s="125"/>
      <c r="I273" s="125"/>
      <c r="J273" s="125"/>
      <c r="K273" s="124"/>
      <c r="L273" s="124"/>
      <c r="M273" s="124"/>
      <c r="N273" s="124"/>
      <c r="O273" s="124"/>
      <c r="P273" s="124"/>
      <c r="Q273" s="124"/>
      <c r="AA273" s="122">
        <f t="shared" si="50"/>
        <v>-1</v>
      </c>
      <c r="AB273" s="71">
        <f t="shared" si="51"/>
        <v>227</v>
      </c>
      <c r="AC273" s="127">
        <f t="shared" si="52"/>
        <v>-226</v>
      </c>
      <c r="AD273" s="127">
        <f t="shared" si="53"/>
        <v>-229</v>
      </c>
    </row>
    <row r="274" spans="1:30" x14ac:dyDescent="0.2">
      <c r="A274" s="126">
        <f t="shared" si="54"/>
        <v>-197</v>
      </c>
      <c r="B274" s="181"/>
      <c r="C274" s="229"/>
      <c r="D274" s="126"/>
      <c r="E274" s="229"/>
      <c r="F274" s="126"/>
      <c r="G274" s="124"/>
      <c r="H274" s="125"/>
      <c r="I274" s="125"/>
      <c r="J274" s="125"/>
      <c r="K274" s="124"/>
      <c r="L274" s="124"/>
      <c r="M274" s="124"/>
      <c r="N274" s="124"/>
      <c r="O274" s="124"/>
      <c r="P274" s="124"/>
      <c r="Q274" s="124"/>
      <c r="AA274" s="122">
        <f t="shared" si="50"/>
        <v>-1</v>
      </c>
      <c r="AB274" s="71">
        <f t="shared" si="51"/>
        <v>228</v>
      </c>
      <c r="AC274" s="127">
        <f t="shared" si="52"/>
        <v>-227</v>
      </c>
      <c r="AD274" s="127">
        <f t="shared" si="53"/>
        <v>-230</v>
      </c>
    </row>
    <row r="275" spans="1:30" x14ac:dyDescent="0.2">
      <c r="A275" s="126">
        <f t="shared" si="54"/>
        <v>-198</v>
      </c>
      <c r="B275" s="181"/>
      <c r="C275" s="229"/>
      <c r="D275" s="126"/>
      <c r="E275" s="229"/>
      <c r="F275" s="126"/>
      <c r="G275" s="124"/>
      <c r="H275" s="125"/>
      <c r="I275" s="125"/>
      <c r="J275" s="125"/>
      <c r="K275" s="124"/>
      <c r="L275" s="124"/>
      <c r="M275" s="124"/>
      <c r="N275" s="124"/>
      <c r="O275" s="124"/>
      <c r="P275" s="124"/>
      <c r="Q275" s="124"/>
      <c r="AA275" s="122">
        <f t="shared" si="50"/>
        <v>-1</v>
      </c>
      <c r="AB275" s="71">
        <f t="shared" si="51"/>
        <v>229</v>
      </c>
      <c r="AC275" s="127">
        <f t="shared" si="52"/>
        <v>-228</v>
      </c>
      <c r="AD275" s="127">
        <f t="shared" si="53"/>
        <v>-231</v>
      </c>
    </row>
    <row r="276" spans="1:30" x14ac:dyDescent="0.2">
      <c r="A276" s="126">
        <f t="shared" si="54"/>
        <v>-199</v>
      </c>
      <c r="B276" s="181"/>
      <c r="C276" s="229"/>
      <c r="D276" s="126"/>
      <c r="E276" s="229"/>
      <c r="F276" s="126"/>
      <c r="G276" s="124"/>
      <c r="H276" s="125"/>
      <c r="I276" s="125"/>
      <c r="J276" s="125"/>
      <c r="K276" s="124"/>
      <c r="L276" s="124"/>
      <c r="M276" s="124"/>
      <c r="N276" s="124"/>
      <c r="O276" s="124"/>
      <c r="P276" s="124"/>
      <c r="Q276" s="124"/>
      <c r="AA276" s="122">
        <f t="shared" si="50"/>
        <v>-1</v>
      </c>
      <c r="AB276" s="71">
        <f t="shared" si="51"/>
        <v>230</v>
      </c>
      <c r="AC276" s="127">
        <f t="shared" si="52"/>
        <v>-229</v>
      </c>
      <c r="AD276" s="127">
        <f t="shared" si="53"/>
        <v>-232</v>
      </c>
    </row>
    <row r="277" spans="1:30" x14ac:dyDescent="0.2">
      <c r="A277" s="126">
        <f t="shared" si="54"/>
        <v>-200</v>
      </c>
      <c r="B277" s="181"/>
      <c r="C277" s="229"/>
      <c r="D277" s="126"/>
      <c r="E277" s="229"/>
      <c r="F277" s="126"/>
      <c r="G277" s="124"/>
      <c r="H277" s="125"/>
      <c r="I277" s="125"/>
      <c r="J277" s="125"/>
      <c r="K277" s="124"/>
      <c r="L277" s="124"/>
      <c r="M277" s="124"/>
      <c r="N277" s="124"/>
      <c r="O277" s="124"/>
      <c r="P277" s="124"/>
      <c r="Q277" s="124"/>
      <c r="AA277" s="122">
        <f t="shared" si="50"/>
        <v>-1</v>
      </c>
      <c r="AB277" s="71">
        <f t="shared" si="51"/>
        <v>231</v>
      </c>
      <c r="AC277" s="127">
        <f t="shared" si="52"/>
        <v>-230</v>
      </c>
      <c r="AD277" s="127">
        <f t="shared" si="53"/>
        <v>-233</v>
      </c>
    </row>
    <row r="278" spans="1:30" x14ac:dyDescent="0.2">
      <c r="A278" s="126">
        <f t="shared" si="54"/>
        <v>-201</v>
      </c>
      <c r="B278" s="181"/>
      <c r="C278" s="229"/>
      <c r="D278" s="126"/>
      <c r="E278" s="229"/>
      <c r="F278" s="126"/>
      <c r="G278" s="124"/>
      <c r="H278" s="125"/>
      <c r="I278" s="125"/>
      <c r="J278" s="125"/>
      <c r="K278" s="124"/>
      <c r="L278" s="124"/>
      <c r="M278" s="124"/>
      <c r="N278" s="124"/>
      <c r="O278" s="124"/>
      <c r="P278" s="124"/>
      <c r="Q278" s="124"/>
      <c r="AA278" s="122">
        <f t="shared" si="50"/>
        <v>-1</v>
      </c>
      <c r="AB278" s="71">
        <f t="shared" si="51"/>
        <v>232</v>
      </c>
      <c r="AC278" s="127">
        <f t="shared" si="52"/>
        <v>-231</v>
      </c>
      <c r="AD278" s="127">
        <f t="shared" si="53"/>
        <v>-234</v>
      </c>
    </row>
    <row r="279" spans="1:30" x14ac:dyDescent="0.2">
      <c r="A279" s="126">
        <f t="shared" si="54"/>
        <v>-202</v>
      </c>
      <c r="B279" s="181"/>
      <c r="C279" s="229"/>
      <c r="D279" s="126"/>
      <c r="E279" s="229"/>
      <c r="F279" s="126"/>
      <c r="G279" s="124"/>
      <c r="H279" s="125"/>
      <c r="I279" s="125"/>
      <c r="J279" s="125"/>
      <c r="K279" s="124"/>
      <c r="L279" s="124"/>
      <c r="M279" s="124"/>
      <c r="N279" s="124"/>
      <c r="O279" s="124"/>
      <c r="P279" s="124"/>
      <c r="Q279" s="124"/>
      <c r="AA279" s="122">
        <f t="shared" si="50"/>
        <v>-1</v>
      </c>
      <c r="AB279" s="71">
        <f t="shared" si="51"/>
        <v>233</v>
      </c>
      <c r="AC279" s="127">
        <f t="shared" si="52"/>
        <v>-232</v>
      </c>
      <c r="AD279" s="127">
        <f t="shared" si="53"/>
        <v>-235</v>
      </c>
    </row>
    <row r="280" spans="1:30" x14ac:dyDescent="0.2">
      <c r="A280" s="126">
        <f t="shared" si="54"/>
        <v>-203</v>
      </c>
      <c r="B280" s="181"/>
      <c r="C280" s="229"/>
      <c r="D280" s="126"/>
      <c r="E280" s="229"/>
      <c r="F280" s="126"/>
      <c r="G280" s="124"/>
      <c r="H280" s="125"/>
      <c r="I280" s="125"/>
      <c r="J280" s="125"/>
      <c r="K280" s="124"/>
      <c r="L280" s="124"/>
      <c r="M280" s="124"/>
      <c r="N280" s="124"/>
      <c r="O280" s="124"/>
      <c r="P280" s="124"/>
      <c r="Q280" s="124"/>
      <c r="AA280" s="122">
        <f t="shared" si="50"/>
        <v>-1</v>
      </c>
      <c r="AB280" s="71">
        <f t="shared" si="51"/>
        <v>234</v>
      </c>
      <c r="AC280" s="127">
        <f t="shared" si="52"/>
        <v>-233</v>
      </c>
      <c r="AD280" s="127">
        <f t="shared" si="53"/>
        <v>-236</v>
      </c>
    </row>
    <row r="281" spans="1:30" x14ac:dyDescent="0.2">
      <c r="A281" s="126">
        <f t="shared" si="54"/>
        <v>-204</v>
      </c>
      <c r="B281" s="181"/>
      <c r="C281" s="229"/>
      <c r="D281" s="126"/>
      <c r="E281" s="229"/>
      <c r="F281" s="126"/>
      <c r="G281" s="124"/>
      <c r="H281" s="125"/>
      <c r="I281" s="125"/>
      <c r="J281" s="125"/>
      <c r="K281" s="124"/>
      <c r="L281" s="124"/>
      <c r="M281" s="124"/>
      <c r="N281" s="124"/>
      <c r="O281" s="124"/>
      <c r="P281" s="124"/>
      <c r="Q281" s="124"/>
      <c r="AA281" s="122">
        <f t="shared" si="50"/>
        <v>-1</v>
      </c>
      <c r="AB281" s="71">
        <f t="shared" si="51"/>
        <v>235</v>
      </c>
      <c r="AC281" s="127">
        <f t="shared" si="52"/>
        <v>-234</v>
      </c>
      <c r="AD281" s="127">
        <f t="shared" si="53"/>
        <v>-237</v>
      </c>
    </row>
    <row r="282" spans="1:30" x14ac:dyDescent="0.2">
      <c r="A282" s="126">
        <f t="shared" si="54"/>
        <v>-205</v>
      </c>
      <c r="B282" s="181"/>
      <c r="C282" s="229"/>
      <c r="D282" s="126"/>
      <c r="E282" s="229"/>
      <c r="F282" s="126"/>
      <c r="G282" s="124"/>
      <c r="H282" s="125"/>
      <c r="I282" s="125"/>
      <c r="J282" s="125"/>
      <c r="K282" s="124"/>
      <c r="L282" s="124"/>
      <c r="M282" s="124"/>
      <c r="N282" s="124"/>
      <c r="O282" s="124"/>
      <c r="P282" s="124"/>
      <c r="Q282" s="124"/>
      <c r="AA282" s="122">
        <f t="shared" si="50"/>
        <v>-1</v>
      </c>
      <c r="AB282" s="71">
        <f t="shared" si="51"/>
        <v>236</v>
      </c>
      <c r="AC282" s="127">
        <f t="shared" si="52"/>
        <v>-235</v>
      </c>
      <c r="AD282" s="127">
        <f t="shared" si="53"/>
        <v>-238</v>
      </c>
    </row>
    <row r="283" spans="1:30" x14ac:dyDescent="0.2">
      <c r="A283" s="126">
        <f t="shared" si="54"/>
        <v>-206</v>
      </c>
      <c r="B283" s="181"/>
      <c r="C283" s="229"/>
      <c r="D283" s="126"/>
      <c r="E283" s="229"/>
      <c r="F283" s="126"/>
      <c r="G283" s="124"/>
      <c r="H283" s="125"/>
      <c r="I283" s="125"/>
      <c r="J283" s="125"/>
      <c r="K283" s="124"/>
      <c r="L283" s="124"/>
      <c r="M283" s="124"/>
      <c r="N283" s="124"/>
      <c r="O283" s="124"/>
      <c r="P283" s="124"/>
      <c r="Q283" s="124"/>
      <c r="AA283" s="122">
        <f t="shared" si="50"/>
        <v>-1</v>
      </c>
      <c r="AB283" s="71">
        <f t="shared" si="51"/>
        <v>237</v>
      </c>
      <c r="AC283" s="127">
        <f t="shared" si="52"/>
        <v>-236</v>
      </c>
      <c r="AD283" s="127">
        <f t="shared" si="53"/>
        <v>-239</v>
      </c>
    </row>
    <row r="284" spans="1:30" x14ac:dyDescent="0.2">
      <c r="A284" s="126">
        <f t="shared" si="54"/>
        <v>-207</v>
      </c>
      <c r="B284" s="181"/>
      <c r="C284" s="229"/>
      <c r="D284" s="126"/>
      <c r="E284" s="229"/>
      <c r="F284" s="126"/>
      <c r="G284" s="124"/>
      <c r="H284" s="125"/>
      <c r="I284" s="125"/>
      <c r="J284" s="125"/>
      <c r="K284" s="124"/>
      <c r="L284" s="124"/>
      <c r="M284" s="124"/>
      <c r="N284" s="124"/>
      <c r="O284" s="124"/>
      <c r="P284" s="124"/>
      <c r="Q284" s="124"/>
      <c r="AA284" s="122">
        <f t="shared" si="50"/>
        <v>-1</v>
      </c>
      <c r="AB284" s="71">
        <f t="shared" si="51"/>
        <v>238</v>
      </c>
      <c r="AC284" s="127">
        <f t="shared" si="52"/>
        <v>-237</v>
      </c>
      <c r="AD284" s="127">
        <f t="shared" si="53"/>
        <v>-240</v>
      </c>
    </row>
    <row r="285" spans="1:30" x14ac:dyDescent="0.2">
      <c r="A285" s="126">
        <f t="shared" si="54"/>
        <v>-208</v>
      </c>
      <c r="B285" s="181"/>
      <c r="C285" s="229"/>
      <c r="D285" s="126"/>
      <c r="E285" s="229"/>
      <c r="F285" s="126"/>
      <c r="G285" s="124"/>
      <c r="H285" s="125"/>
      <c r="I285" s="125"/>
      <c r="J285" s="125"/>
      <c r="K285" s="124"/>
      <c r="L285" s="124"/>
      <c r="M285" s="124"/>
      <c r="N285" s="124"/>
      <c r="O285" s="124"/>
      <c r="P285" s="124"/>
      <c r="Q285" s="124"/>
      <c r="AA285" s="122">
        <f t="shared" si="50"/>
        <v>-1</v>
      </c>
      <c r="AB285" s="71">
        <f t="shared" si="51"/>
        <v>239</v>
      </c>
      <c r="AC285" s="127">
        <f t="shared" si="52"/>
        <v>-238</v>
      </c>
      <c r="AD285" s="127">
        <f t="shared" si="53"/>
        <v>-241</v>
      </c>
    </row>
    <row r="286" spans="1:30" x14ac:dyDescent="0.2">
      <c r="A286" s="126">
        <f t="shared" si="54"/>
        <v>-209</v>
      </c>
      <c r="B286" s="181"/>
      <c r="C286" s="229"/>
      <c r="D286" s="126"/>
      <c r="E286" s="229"/>
      <c r="F286" s="126"/>
      <c r="G286" s="124"/>
      <c r="H286" s="125"/>
      <c r="I286" s="125"/>
      <c r="J286" s="125"/>
      <c r="K286" s="124"/>
      <c r="L286" s="124"/>
      <c r="M286" s="124"/>
      <c r="N286" s="124"/>
      <c r="O286" s="124"/>
      <c r="P286" s="124"/>
      <c r="Q286" s="124"/>
      <c r="AA286" s="122">
        <f t="shared" si="50"/>
        <v>-1</v>
      </c>
      <c r="AB286" s="71">
        <f t="shared" si="51"/>
        <v>240</v>
      </c>
      <c r="AC286" s="127">
        <f t="shared" si="52"/>
        <v>-239</v>
      </c>
      <c r="AD286" s="127">
        <f t="shared" si="53"/>
        <v>-242</v>
      </c>
    </row>
    <row r="287" spans="1:30" x14ac:dyDescent="0.2">
      <c r="A287" s="126">
        <f t="shared" si="54"/>
        <v>-210</v>
      </c>
      <c r="B287" s="181"/>
      <c r="C287" s="229"/>
      <c r="D287" s="126"/>
      <c r="E287" s="229"/>
      <c r="F287" s="126"/>
      <c r="G287" s="124"/>
      <c r="H287" s="125"/>
      <c r="I287" s="125"/>
      <c r="J287" s="125"/>
      <c r="K287" s="124"/>
      <c r="L287" s="124"/>
      <c r="M287" s="124"/>
      <c r="N287" s="124"/>
      <c r="O287" s="124"/>
      <c r="P287" s="124"/>
      <c r="Q287" s="124"/>
      <c r="AA287" s="122">
        <f t="shared" si="50"/>
        <v>-1</v>
      </c>
      <c r="AB287" s="71">
        <f t="shared" si="51"/>
        <v>241</v>
      </c>
      <c r="AC287" s="127">
        <f t="shared" si="52"/>
        <v>-240</v>
      </c>
      <c r="AD287" s="127">
        <f t="shared" si="53"/>
        <v>-243</v>
      </c>
    </row>
    <row r="288" spans="1:30" x14ac:dyDescent="0.2">
      <c r="A288" s="126">
        <f t="shared" si="54"/>
        <v>-211</v>
      </c>
      <c r="B288" s="181"/>
      <c r="C288" s="229"/>
      <c r="D288" s="126"/>
      <c r="E288" s="229"/>
      <c r="F288" s="126"/>
      <c r="G288" s="124"/>
      <c r="H288" s="125"/>
      <c r="I288" s="125"/>
      <c r="J288" s="125"/>
      <c r="K288" s="124"/>
      <c r="L288" s="124"/>
      <c r="M288" s="124"/>
      <c r="N288" s="124"/>
      <c r="O288" s="124"/>
      <c r="P288" s="124"/>
      <c r="Q288" s="124"/>
      <c r="AA288" s="122">
        <f t="shared" si="50"/>
        <v>-1</v>
      </c>
      <c r="AB288" s="71">
        <f t="shared" si="51"/>
        <v>242</v>
      </c>
      <c r="AC288" s="127">
        <f t="shared" si="52"/>
        <v>-241</v>
      </c>
      <c r="AD288" s="127">
        <f t="shared" si="53"/>
        <v>-244</v>
      </c>
    </row>
    <row r="289" spans="1:30" x14ac:dyDescent="0.2">
      <c r="A289" s="126">
        <f t="shared" si="54"/>
        <v>-212</v>
      </c>
      <c r="B289" s="181"/>
      <c r="C289" s="229"/>
      <c r="D289" s="126"/>
      <c r="E289" s="229"/>
      <c r="F289" s="126"/>
      <c r="G289" s="124"/>
      <c r="H289" s="125"/>
      <c r="I289" s="125"/>
      <c r="J289" s="125"/>
      <c r="K289" s="124"/>
      <c r="L289" s="124"/>
      <c r="M289" s="124"/>
      <c r="N289" s="124"/>
      <c r="O289" s="124"/>
      <c r="P289" s="124"/>
      <c r="Q289" s="124"/>
      <c r="AA289" s="122">
        <f t="shared" si="50"/>
        <v>-1</v>
      </c>
      <c r="AB289" s="71">
        <f t="shared" si="51"/>
        <v>243</v>
      </c>
      <c r="AC289" s="127">
        <f t="shared" si="52"/>
        <v>-242</v>
      </c>
      <c r="AD289" s="127">
        <f t="shared" si="53"/>
        <v>-245</v>
      </c>
    </row>
    <row r="290" spans="1:30" x14ac:dyDescent="0.2">
      <c r="A290" s="126">
        <f t="shared" si="54"/>
        <v>-213</v>
      </c>
      <c r="B290" s="181"/>
      <c r="C290" s="229"/>
      <c r="D290" s="126"/>
      <c r="E290" s="229"/>
      <c r="F290" s="126"/>
      <c r="G290" s="124"/>
      <c r="H290" s="125"/>
      <c r="I290" s="125"/>
      <c r="J290" s="125"/>
      <c r="K290" s="124"/>
      <c r="L290" s="124"/>
      <c r="M290" s="124"/>
      <c r="N290" s="124"/>
      <c r="O290" s="124"/>
      <c r="P290" s="124"/>
      <c r="Q290" s="124"/>
      <c r="AA290" s="122">
        <f t="shared" si="50"/>
        <v>-1</v>
      </c>
      <c r="AB290" s="71">
        <f t="shared" si="51"/>
        <v>244</v>
      </c>
      <c r="AC290" s="127">
        <f t="shared" si="52"/>
        <v>-243</v>
      </c>
      <c r="AD290" s="127">
        <f t="shared" si="53"/>
        <v>-246</v>
      </c>
    </row>
    <row r="291" spans="1:30" x14ac:dyDescent="0.2">
      <c r="A291" s="126">
        <f t="shared" si="54"/>
        <v>-214</v>
      </c>
      <c r="B291" s="181"/>
      <c r="C291" s="229"/>
      <c r="D291" s="126"/>
      <c r="E291" s="229"/>
      <c r="F291" s="126"/>
      <c r="G291" s="124"/>
      <c r="H291" s="125"/>
      <c r="I291" s="125"/>
      <c r="J291" s="125"/>
      <c r="K291" s="124"/>
      <c r="L291" s="124"/>
      <c r="M291" s="124"/>
      <c r="N291" s="124"/>
      <c r="O291" s="124"/>
      <c r="P291" s="124"/>
      <c r="Q291" s="124"/>
      <c r="AA291" s="122">
        <f t="shared" ref="AA291:AA334" si="55">IF(AND(AA290&gt;=1,AA290&lt;26),AA290+1,IF(AC291=0,1,IF(AA290=26,AA290+0.5,-1)))</f>
        <v>-1</v>
      </c>
      <c r="AB291" s="71">
        <f t="shared" ref="AB291:AB334" si="56">IF(AB290&gt;=1,AB290+1,IF(AC291=0,1,-1))</f>
        <v>245</v>
      </c>
      <c r="AC291" s="127">
        <f t="shared" si="52"/>
        <v>-244</v>
      </c>
      <c r="AD291" s="127">
        <f t="shared" si="53"/>
        <v>-247</v>
      </c>
    </row>
    <row r="292" spans="1:30" x14ac:dyDescent="0.2">
      <c r="A292" s="126">
        <f t="shared" si="54"/>
        <v>-215</v>
      </c>
      <c r="B292" s="181"/>
      <c r="C292" s="229"/>
      <c r="D292" s="126"/>
      <c r="E292" s="229"/>
      <c r="F292" s="126"/>
      <c r="G292" s="124"/>
      <c r="H292" s="125"/>
      <c r="I292" s="125"/>
      <c r="J292" s="125"/>
      <c r="K292" s="124"/>
      <c r="L292" s="124"/>
      <c r="M292" s="124"/>
      <c r="N292" s="124"/>
      <c r="O292" s="124"/>
      <c r="P292" s="124"/>
      <c r="Q292" s="124"/>
      <c r="AA292" s="122">
        <f t="shared" si="55"/>
        <v>-1</v>
      </c>
      <c r="AB292" s="71">
        <f t="shared" si="56"/>
        <v>246</v>
      </c>
      <c r="AC292" s="127">
        <f t="shared" ref="AC292:AC334" si="57">AC291-1</f>
        <v>-245</v>
      </c>
      <c r="AD292" s="127">
        <f t="shared" ref="AD292:AD334" si="58">AD291-1</f>
        <v>-248</v>
      </c>
    </row>
    <row r="293" spans="1:30" x14ac:dyDescent="0.2">
      <c r="A293" s="126">
        <f t="shared" si="54"/>
        <v>-216</v>
      </c>
      <c r="B293" s="181"/>
      <c r="C293" s="229"/>
      <c r="D293" s="126"/>
      <c r="E293" s="229"/>
      <c r="F293" s="126"/>
      <c r="G293" s="124"/>
      <c r="H293" s="125"/>
      <c r="I293" s="125"/>
      <c r="J293" s="125"/>
      <c r="K293" s="124"/>
      <c r="L293" s="124"/>
      <c r="M293" s="124"/>
      <c r="N293" s="124"/>
      <c r="O293" s="124"/>
      <c r="P293" s="124"/>
      <c r="Q293" s="124"/>
      <c r="AA293" s="122">
        <f t="shared" si="55"/>
        <v>-1</v>
      </c>
      <c r="AB293" s="71">
        <f t="shared" si="56"/>
        <v>247</v>
      </c>
      <c r="AC293" s="127">
        <f t="shared" si="57"/>
        <v>-246</v>
      </c>
      <c r="AD293" s="127">
        <f t="shared" si="58"/>
        <v>-249</v>
      </c>
    </row>
    <row r="294" spans="1:30" x14ac:dyDescent="0.2">
      <c r="A294" s="126">
        <f t="shared" si="54"/>
        <v>-217</v>
      </c>
      <c r="B294" s="181"/>
      <c r="C294" s="229"/>
      <c r="D294" s="126"/>
      <c r="E294" s="229"/>
      <c r="F294" s="126"/>
      <c r="G294" s="124"/>
      <c r="H294" s="125"/>
      <c r="I294" s="125"/>
      <c r="J294" s="125"/>
      <c r="K294" s="124"/>
      <c r="L294" s="124"/>
      <c r="M294" s="124"/>
      <c r="N294" s="124"/>
      <c r="O294" s="124"/>
      <c r="P294" s="124"/>
      <c r="Q294" s="124"/>
      <c r="AA294" s="122">
        <f t="shared" si="55"/>
        <v>-1</v>
      </c>
      <c r="AB294" s="71">
        <f t="shared" si="56"/>
        <v>248</v>
      </c>
      <c r="AC294" s="127">
        <f t="shared" si="57"/>
        <v>-247</v>
      </c>
      <c r="AD294" s="127">
        <f t="shared" si="58"/>
        <v>-250</v>
      </c>
    </row>
    <row r="295" spans="1:30" x14ac:dyDescent="0.2">
      <c r="A295" s="126">
        <f t="shared" si="54"/>
        <v>-218</v>
      </c>
      <c r="B295" s="181"/>
      <c r="C295" s="229"/>
      <c r="D295" s="126"/>
      <c r="E295" s="229"/>
      <c r="F295" s="126"/>
      <c r="G295" s="124"/>
      <c r="H295" s="125"/>
      <c r="I295" s="125"/>
      <c r="J295" s="125"/>
      <c r="K295" s="124"/>
      <c r="L295" s="124"/>
      <c r="M295" s="124"/>
      <c r="N295" s="124"/>
      <c r="O295" s="124"/>
      <c r="P295" s="124"/>
      <c r="Q295" s="124"/>
      <c r="AA295" s="122">
        <f t="shared" si="55"/>
        <v>-1</v>
      </c>
      <c r="AB295" s="71">
        <f t="shared" si="56"/>
        <v>249</v>
      </c>
      <c r="AC295" s="127">
        <f t="shared" si="57"/>
        <v>-248</v>
      </c>
      <c r="AD295" s="127">
        <f t="shared" si="58"/>
        <v>-251</v>
      </c>
    </row>
    <row r="296" spans="1:30" x14ac:dyDescent="0.2">
      <c r="A296" s="126">
        <f t="shared" si="54"/>
        <v>-219</v>
      </c>
      <c r="B296" s="181"/>
      <c r="C296" s="229"/>
      <c r="D296" s="126"/>
      <c r="E296" s="229"/>
      <c r="F296" s="126"/>
      <c r="G296" s="124"/>
      <c r="H296" s="125"/>
      <c r="I296" s="125"/>
      <c r="J296" s="125"/>
      <c r="K296" s="124"/>
      <c r="L296" s="124"/>
      <c r="M296" s="124"/>
      <c r="N296" s="124"/>
      <c r="O296" s="124"/>
      <c r="P296" s="124"/>
      <c r="Q296" s="124"/>
      <c r="AA296" s="122">
        <f t="shared" si="55"/>
        <v>-1</v>
      </c>
      <c r="AB296" s="71">
        <f t="shared" si="56"/>
        <v>250</v>
      </c>
      <c r="AC296" s="127">
        <f t="shared" si="57"/>
        <v>-249</v>
      </c>
      <c r="AD296" s="127">
        <f t="shared" si="58"/>
        <v>-252</v>
      </c>
    </row>
    <row r="297" spans="1:30" x14ac:dyDescent="0.2">
      <c r="A297" s="126">
        <f t="shared" si="54"/>
        <v>-220</v>
      </c>
      <c r="B297" s="181"/>
      <c r="C297" s="229"/>
      <c r="D297" s="126"/>
      <c r="E297" s="229"/>
      <c r="F297" s="126"/>
      <c r="G297" s="124"/>
      <c r="H297" s="125"/>
      <c r="I297" s="125"/>
      <c r="J297" s="125"/>
      <c r="K297" s="124"/>
      <c r="L297" s="124"/>
      <c r="M297" s="124"/>
      <c r="N297" s="124"/>
      <c r="O297" s="124"/>
      <c r="P297" s="124"/>
      <c r="Q297" s="124"/>
      <c r="AA297" s="122">
        <f t="shared" si="55"/>
        <v>-1</v>
      </c>
      <c r="AB297" s="71">
        <f t="shared" si="56"/>
        <v>251</v>
      </c>
      <c r="AC297" s="127">
        <f t="shared" si="57"/>
        <v>-250</v>
      </c>
      <c r="AD297" s="127">
        <f t="shared" si="58"/>
        <v>-253</v>
      </c>
    </row>
    <row r="298" spans="1:30" x14ac:dyDescent="0.2">
      <c r="A298" s="126">
        <f t="shared" si="54"/>
        <v>-221</v>
      </c>
      <c r="B298" s="181"/>
      <c r="C298" s="229"/>
      <c r="D298" s="126"/>
      <c r="E298" s="229"/>
      <c r="F298" s="126"/>
      <c r="G298" s="124"/>
      <c r="H298" s="125"/>
      <c r="I298" s="125"/>
      <c r="J298" s="125"/>
      <c r="K298" s="124"/>
      <c r="L298" s="124"/>
      <c r="M298" s="124"/>
      <c r="N298" s="124"/>
      <c r="O298" s="124"/>
      <c r="P298" s="124"/>
      <c r="Q298" s="124"/>
      <c r="AA298" s="122">
        <f t="shared" si="55"/>
        <v>-1</v>
      </c>
      <c r="AB298" s="71">
        <f t="shared" si="56"/>
        <v>252</v>
      </c>
      <c r="AC298" s="127">
        <f t="shared" si="57"/>
        <v>-251</v>
      </c>
      <c r="AD298" s="127">
        <f t="shared" si="58"/>
        <v>-254</v>
      </c>
    </row>
    <row r="299" spans="1:30" x14ac:dyDescent="0.2">
      <c r="A299" s="126">
        <f t="shared" si="54"/>
        <v>-222</v>
      </c>
      <c r="B299" s="181"/>
      <c r="C299" s="229"/>
      <c r="D299" s="126"/>
      <c r="E299" s="229"/>
      <c r="F299" s="126"/>
      <c r="G299" s="124"/>
      <c r="H299" s="125"/>
      <c r="I299" s="125"/>
      <c r="J299" s="125"/>
      <c r="K299" s="124"/>
      <c r="L299" s="124"/>
      <c r="M299" s="124"/>
      <c r="N299" s="124"/>
      <c r="O299" s="124"/>
      <c r="P299" s="124"/>
      <c r="Q299" s="124"/>
      <c r="AA299" s="122">
        <f t="shared" si="55"/>
        <v>-1</v>
      </c>
      <c r="AB299" s="71">
        <f t="shared" si="56"/>
        <v>253</v>
      </c>
      <c r="AC299" s="127">
        <f t="shared" si="57"/>
        <v>-252</v>
      </c>
      <c r="AD299" s="127">
        <f t="shared" si="58"/>
        <v>-255</v>
      </c>
    </row>
    <row r="300" spans="1:30" x14ac:dyDescent="0.2">
      <c r="A300" s="126">
        <f t="shared" si="54"/>
        <v>-223</v>
      </c>
      <c r="B300" s="181"/>
      <c r="C300" s="229"/>
      <c r="D300" s="126"/>
      <c r="E300" s="229"/>
      <c r="F300" s="126"/>
      <c r="G300" s="124"/>
      <c r="H300" s="125"/>
      <c r="I300" s="125"/>
      <c r="J300" s="125"/>
      <c r="K300" s="124"/>
      <c r="L300" s="124"/>
      <c r="M300" s="124"/>
      <c r="N300" s="124"/>
      <c r="O300" s="124"/>
      <c r="P300" s="124"/>
      <c r="Q300" s="124"/>
      <c r="AA300" s="122">
        <f t="shared" si="55"/>
        <v>-1</v>
      </c>
      <c r="AB300" s="71">
        <f t="shared" si="56"/>
        <v>254</v>
      </c>
      <c r="AC300" s="127">
        <f t="shared" si="57"/>
        <v>-253</v>
      </c>
      <c r="AD300" s="127">
        <f t="shared" si="58"/>
        <v>-256</v>
      </c>
    </row>
    <row r="301" spans="1:30" x14ac:dyDescent="0.2">
      <c r="A301" s="126">
        <f t="shared" si="54"/>
        <v>-224</v>
      </c>
      <c r="B301" s="181"/>
      <c r="C301" s="229"/>
      <c r="D301" s="126"/>
      <c r="E301" s="229"/>
      <c r="F301" s="126"/>
      <c r="G301" s="124"/>
      <c r="H301" s="125"/>
      <c r="I301" s="125"/>
      <c r="J301" s="125"/>
      <c r="K301" s="124"/>
      <c r="L301" s="124"/>
      <c r="M301" s="124"/>
      <c r="N301" s="124"/>
      <c r="O301" s="124"/>
      <c r="P301" s="124"/>
      <c r="Q301" s="124"/>
      <c r="AA301" s="122">
        <f t="shared" si="55"/>
        <v>-1</v>
      </c>
      <c r="AB301" s="71">
        <f t="shared" si="56"/>
        <v>255</v>
      </c>
      <c r="AC301" s="127">
        <f t="shared" si="57"/>
        <v>-254</v>
      </c>
      <c r="AD301" s="127">
        <f t="shared" si="58"/>
        <v>-257</v>
      </c>
    </row>
    <row r="302" spans="1:30" x14ac:dyDescent="0.2">
      <c r="A302" s="126">
        <f t="shared" si="54"/>
        <v>-225</v>
      </c>
      <c r="B302" s="181"/>
      <c r="C302" s="229"/>
      <c r="D302" s="126"/>
      <c r="E302" s="229"/>
      <c r="F302" s="126"/>
      <c r="G302" s="124"/>
      <c r="H302" s="125"/>
      <c r="I302" s="125"/>
      <c r="J302" s="125"/>
      <c r="K302" s="124"/>
      <c r="L302" s="124"/>
      <c r="M302" s="124"/>
      <c r="N302" s="124"/>
      <c r="O302" s="124"/>
      <c r="P302" s="124"/>
      <c r="Q302" s="124"/>
      <c r="AA302" s="122">
        <f t="shared" si="55"/>
        <v>-1</v>
      </c>
      <c r="AB302" s="71">
        <f t="shared" si="56"/>
        <v>256</v>
      </c>
      <c r="AC302" s="127">
        <f t="shared" si="57"/>
        <v>-255</v>
      </c>
      <c r="AD302" s="127">
        <f t="shared" si="58"/>
        <v>-258</v>
      </c>
    </row>
    <row r="303" spans="1:30" x14ac:dyDescent="0.2">
      <c r="A303" s="126">
        <f t="shared" si="54"/>
        <v>-226</v>
      </c>
      <c r="B303" s="181"/>
      <c r="C303" s="229"/>
      <c r="D303" s="126"/>
      <c r="E303" s="229"/>
      <c r="F303" s="126"/>
      <c r="G303" s="124"/>
      <c r="H303" s="125"/>
      <c r="I303" s="125"/>
      <c r="J303" s="125"/>
      <c r="K303" s="124"/>
      <c r="L303" s="124"/>
      <c r="M303" s="124"/>
      <c r="N303" s="124"/>
      <c r="O303" s="124"/>
      <c r="P303" s="124"/>
      <c r="Q303" s="124"/>
      <c r="AA303" s="122">
        <f t="shared" si="55"/>
        <v>-1</v>
      </c>
      <c r="AB303" s="71">
        <f t="shared" si="56"/>
        <v>257</v>
      </c>
      <c r="AC303" s="127">
        <f t="shared" si="57"/>
        <v>-256</v>
      </c>
      <c r="AD303" s="127">
        <f t="shared" si="58"/>
        <v>-259</v>
      </c>
    </row>
    <row r="304" spans="1:30" x14ac:dyDescent="0.2">
      <c r="A304" s="126">
        <f t="shared" si="54"/>
        <v>-227</v>
      </c>
      <c r="B304" s="181"/>
      <c r="C304" s="229"/>
      <c r="D304" s="126"/>
      <c r="E304" s="229"/>
      <c r="F304" s="126"/>
      <c r="G304" s="124"/>
      <c r="H304" s="125"/>
      <c r="I304" s="125"/>
      <c r="J304" s="125"/>
      <c r="K304" s="124"/>
      <c r="L304" s="124"/>
      <c r="M304" s="124"/>
      <c r="N304" s="124"/>
      <c r="O304" s="124"/>
      <c r="P304" s="124"/>
      <c r="Q304" s="124"/>
      <c r="AA304" s="122">
        <f t="shared" si="55"/>
        <v>-1</v>
      </c>
      <c r="AB304" s="71">
        <f t="shared" si="56"/>
        <v>258</v>
      </c>
      <c r="AC304" s="127">
        <f t="shared" si="57"/>
        <v>-257</v>
      </c>
      <c r="AD304" s="127">
        <f t="shared" si="58"/>
        <v>-260</v>
      </c>
    </row>
    <row r="305" spans="1:30" x14ac:dyDescent="0.2">
      <c r="A305" s="126">
        <f t="shared" si="54"/>
        <v>-228</v>
      </c>
      <c r="B305" s="181"/>
      <c r="C305" s="229"/>
      <c r="D305" s="126"/>
      <c r="E305" s="229"/>
      <c r="F305" s="126"/>
      <c r="G305" s="124"/>
      <c r="H305" s="125"/>
      <c r="I305" s="125"/>
      <c r="J305" s="125"/>
      <c r="K305" s="124"/>
      <c r="L305" s="124"/>
      <c r="M305" s="124"/>
      <c r="N305" s="124"/>
      <c r="O305" s="124"/>
      <c r="P305" s="124"/>
      <c r="Q305" s="124"/>
      <c r="AA305" s="122">
        <f t="shared" si="55"/>
        <v>-1</v>
      </c>
      <c r="AB305" s="71">
        <f t="shared" si="56"/>
        <v>259</v>
      </c>
      <c r="AC305" s="127">
        <f t="shared" si="57"/>
        <v>-258</v>
      </c>
      <c r="AD305" s="127">
        <f t="shared" si="58"/>
        <v>-261</v>
      </c>
    </row>
    <row r="306" spans="1:30" x14ac:dyDescent="0.2">
      <c r="A306" s="126">
        <f t="shared" si="54"/>
        <v>-229</v>
      </c>
      <c r="B306" s="181"/>
      <c r="C306" s="229"/>
      <c r="D306" s="126"/>
      <c r="E306" s="229"/>
      <c r="F306" s="126"/>
      <c r="G306" s="124"/>
      <c r="H306" s="125"/>
      <c r="I306" s="125"/>
      <c r="J306" s="125"/>
      <c r="K306" s="124"/>
      <c r="L306" s="124"/>
      <c r="M306" s="124"/>
      <c r="N306" s="124"/>
      <c r="O306" s="124"/>
      <c r="P306" s="124"/>
      <c r="Q306" s="124"/>
      <c r="AA306" s="122">
        <f t="shared" si="55"/>
        <v>-1</v>
      </c>
      <c r="AB306" s="71">
        <f t="shared" si="56"/>
        <v>260</v>
      </c>
      <c r="AC306" s="127">
        <f t="shared" si="57"/>
        <v>-259</v>
      </c>
      <c r="AD306" s="127">
        <f t="shared" si="58"/>
        <v>-262</v>
      </c>
    </row>
    <row r="307" spans="1:30" x14ac:dyDescent="0.2">
      <c r="A307" s="126">
        <f t="shared" si="54"/>
        <v>-230</v>
      </c>
      <c r="B307" s="181"/>
      <c r="C307" s="229"/>
      <c r="D307" s="126"/>
      <c r="E307" s="229"/>
      <c r="F307" s="126"/>
      <c r="G307" s="124"/>
      <c r="H307" s="125"/>
      <c r="I307" s="125"/>
      <c r="J307" s="125"/>
      <c r="K307" s="124"/>
      <c r="L307" s="124"/>
      <c r="M307" s="124"/>
      <c r="N307" s="124"/>
      <c r="O307" s="124"/>
      <c r="P307" s="124"/>
      <c r="Q307" s="124"/>
      <c r="AA307" s="122">
        <f t="shared" si="55"/>
        <v>-1</v>
      </c>
      <c r="AB307" s="71">
        <f t="shared" si="56"/>
        <v>261</v>
      </c>
      <c r="AC307" s="127">
        <f t="shared" si="57"/>
        <v>-260</v>
      </c>
      <c r="AD307" s="127">
        <f t="shared" si="58"/>
        <v>-263</v>
      </c>
    </row>
    <row r="308" spans="1:30" x14ac:dyDescent="0.2">
      <c r="A308" s="126">
        <f t="shared" si="54"/>
        <v>-231</v>
      </c>
      <c r="B308" s="181"/>
      <c r="C308" s="229"/>
      <c r="D308" s="126"/>
      <c r="E308" s="229"/>
      <c r="F308" s="126"/>
      <c r="G308" s="124"/>
      <c r="H308" s="125"/>
      <c r="I308" s="125"/>
      <c r="J308" s="125"/>
      <c r="K308" s="124"/>
      <c r="L308" s="124"/>
      <c r="M308" s="124"/>
      <c r="N308" s="124"/>
      <c r="O308" s="124"/>
      <c r="P308" s="124"/>
      <c r="Q308" s="124"/>
      <c r="AA308" s="122">
        <f t="shared" si="55"/>
        <v>-1</v>
      </c>
      <c r="AB308" s="71">
        <f t="shared" si="56"/>
        <v>262</v>
      </c>
      <c r="AC308" s="127">
        <f t="shared" si="57"/>
        <v>-261</v>
      </c>
      <c r="AD308" s="127">
        <f t="shared" si="58"/>
        <v>-264</v>
      </c>
    </row>
    <row r="309" spans="1:30" x14ac:dyDescent="0.2">
      <c r="A309" s="126">
        <f t="shared" si="54"/>
        <v>-232</v>
      </c>
      <c r="B309" s="181"/>
      <c r="C309" s="229"/>
      <c r="D309" s="126"/>
      <c r="E309" s="229"/>
      <c r="F309" s="126"/>
      <c r="G309" s="124"/>
      <c r="H309" s="125"/>
      <c r="I309" s="125"/>
      <c r="J309" s="125"/>
      <c r="K309" s="124"/>
      <c r="L309" s="124"/>
      <c r="M309" s="124"/>
      <c r="N309" s="124"/>
      <c r="O309" s="124"/>
      <c r="P309" s="124"/>
      <c r="Q309" s="124"/>
      <c r="AA309" s="122">
        <f t="shared" si="55"/>
        <v>-1</v>
      </c>
      <c r="AB309" s="71">
        <f t="shared" si="56"/>
        <v>263</v>
      </c>
      <c r="AC309" s="127">
        <f t="shared" si="57"/>
        <v>-262</v>
      </c>
      <c r="AD309" s="127">
        <f t="shared" si="58"/>
        <v>-265</v>
      </c>
    </row>
    <row r="310" spans="1:30" x14ac:dyDescent="0.2">
      <c r="A310" s="126">
        <f t="shared" si="54"/>
        <v>-233</v>
      </c>
      <c r="B310" s="181"/>
      <c r="C310" s="229"/>
      <c r="D310" s="126"/>
      <c r="E310" s="229"/>
      <c r="F310" s="126"/>
      <c r="G310" s="124"/>
      <c r="H310" s="125"/>
      <c r="I310" s="125"/>
      <c r="J310" s="125"/>
      <c r="K310" s="124"/>
      <c r="L310" s="124"/>
      <c r="M310" s="124"/>
      <c r="N310" s="124"/>
      <c r="O310" s="124"/>
      <c r="P310" s="124"/>
      <c r="Q310" s="124"/>
      <c r="AA310" s="122">
        <f t="shared" si="55"/>
        <v>-1</v>
      </c>
      <c r="AB310" s="71">
        <f t="shared" si="56"/>
        <v>264</v>
      </c>
      <c r="AC310" s="127">
        <f t="shared" si="57"/>
        <v>-263</v>
      </c>
      <c r="AD310" s="127">
        <f t="shared" si="58"/>
        <v>-266</v>
      </c>
    </row>
    <row r="311" spans="1:30" x14ac:dyDescent="0.2">
      <c r="A311" s="126">
        <f t="shared" si="54"/>
        <v>-234</v>
      </c>
      <c r="B311" s="181"/>
      <c r="C311" s="229"/>
      <c r="D311" s="126"/>
      <c r="E311" s="229"/>
      <c r="F311" s="126"/>
      <c r="G311" s="124"/>
      <c r="H311" s="125"/>
      <c r="I311" s="125"/>
      <c r="J311" s="125"/>
      <c r="K311" s="124"/>
      <c r="L311" s="124"/>
      <c r="M311" s="124"/>
      <c r="N311" s="124"/>
      <c r="O311" s="124"/>
      <c r="P311" s="124"/>
      <c r="Q311" s="124"/>
      <c r="AA311" s="122">
        <f t="shared" si="55"/>
        <v>-1</v>
      </c>
      <c r="AB311" s="71">
        <f t="shared" si="56"/>
        <v>265</v>
      </c>
      <c r="AC311" s="127">
        <f t="shared" si="57"/>
        <v>-264</v>
      </c>
      <c r="AD311" s="127">
        <f t="shared" si="58"/>
        <v>-267</v>
      </c>
    </row>
    <row r="312" spans="1:30" x14ac:dyDescent="0.2">
      <c r="A312" s="126">
        <f t="shared" si="54"/>
        <v>-235</v>
      </c>
      <c r="B312" s="181"/>
      <c r="C312" s="229"/>
      <c r="D312" s="126"/>
      <c r="E312" s="229"/>
      <c r="F312" s="126"/>
      <c r="G312" s="124"/>
      <c r="H312" s="125"/>
      <c r="I312" s="125"/>
      <c r="J312" s="125"/>
      <c r="K312" s="124"/>
      <c r="L312" s="124"/>
      <c r="M312" s="124"/>
      <c r="N312" s="124"/>
      <c r="O312" s="124"/>
      <c r="P312" s="124"/>
      <c r="Q312" s="124"/>
      <c r="AA312" s="122">
        <f t="shared" si="55"/>
        <v>-1</v>
      </c>
      <c r="AB312" s="71">
        <f t="shared" si="56"/>
        <v>266</v>
      </c>
      <c r="AC312" s="127">
        <f t="shared" si="57"/>
        <v>-265</v>
      </c>
      <c r="AD312" s="127">
        <f t="shared" si="58"/>
        <v>-268</v>
      </c>
    </row>
    <row r="313" spans="1:30" x14ac:dyDescent="0.2">
      <c r="A313" s="126">
        <f t="shared" si="54"/>
        <v>-236</v>
      </c>
      <c r="B313" s="181"/>
      <c r="C313" s="229"/>
      <c r="D313" s="126"/>
      <c r="E313" s="229"/>
      <c r="F313" s="126"/>
      <c r="G313" s="124"/>
      <c r="H313" s="125"/>
      <c r="I313" s="125"/>
      <c r="J313" s="125"/>
      <c r="K313" s="124"/>
      <c r="L313" s="124"/>
      <c r="M313" s="124"/>
      <c r="N313" s="124"/>
      <c r="O313" s="124"/>
      <c r="P313" s="124"/>
      <c r="Q313" s="124"/>
      <c r="AA313" s="122">
        <f t="shared" si="55"/>
        <v>-1</v>
      </c>
      <c r="AB313" s="71">
        <f t="shared" si="56"/>
        <v>267</v>
      </c>
      <c r="AC313" s="127">
        <f t="shared" si="57"/>
        <v>-266</v>
      </c>
      <c r="AD313" s="127">
        <f t="shared" si="58"/>
        <v>-269</v>
      </c>
    </row>
    <row r="314" spans="1:30" x14ac:dyDescent="0.2">
      <c r="A314" s="126">
        <f t="shared" si="54"/>
        <v>-237</v>
      </c>
      <c r="B314" s="181"/>
      <c r="C314" s="229"/>
      <c r="D314" s="126"/>
      <c r="E314" s="229"/>
      <c r="F314" s="126"/>
      <c r="G314" s="124"/>
      <c r="H314" s="125"/>
      <c r="I314" s="125"/>
      <c r="J314" s="125"/>
      <c r="K314" s="124"/>
      <c r="L314" s="124"/>
      <c r="M314" s="124"/>
      <c r="N314" s="124"/>
      <c r="O314" s="124"/>
      <c r="P314" s="124"/>
      <c r="Q314" s="124"/>
      <c r="AA314" s="122">
        <f t="shared" si="55"/>
        <v>-1</v>
      </c>
      <c r="AB314" s="71">
        <f t="shared" si="56"/>
        <v>268</v>
      </c>
      <c r="AC314" s="127">
        <f t="shared" si="57"/>
        <v>-267</v>
      </c>
      <c r="AD314" s="127">
        <f t="shared" si="58"/>
        <v>-270</v>
      </c>
    </row>
    <row r="315" spans="1:30" x14ac:dyDescent="0.2">
      <c r="A315" s="126">
        <f t="shared" si="54"/>
        <v>-238</v>
      </c>
      <c r="B315" s="181"/>
      <c r="C315" s="229"/>
      <c r="D315" s="126"/>
      <c r="E315" s="229"/>
      <c r="F315" s="126"/>
      <c r="G315" s="124"/>
      <c r="H315" s="125"/>
      <c r="I315" s="125"/>
      <c r="J315" s="125"/>
      <c r="K315" s="124"/>
      <c r="L315" s="124"/>
      <c r="M315" s="124"/>
      <c r="N315" s="124"/>
      <c r="O315" s="124"/>
      <c r="P315" s="124"/>
      <c r="Q315" s="124"/>
      <c r="AA315" s="122">
        <f t="shared" si="55"/>
        <v>-1</v>
      </c>
      <c r="AB315" s="71">
        <f t="shared" si="56"/>
        <v>269</v>
      </c>
      <c r="AC315" s="127">
        <f t="shared" si="57"/>
        <v>-268</v>
      </c>
      <c r="AD315" s="127">
        <f t="shared" si="58"/>
        <v>-271</v>
      </c>
    </row>
    <row r="316" spans="1:30" x14ac:dyDescent="0.2">
      <c r="A316" s="126">
        <f t="shared" si="54"/>
        <v>-239</v>
      </c>
      <c r="B316" s="181"/>
      <c r="C316" s="229"/>
      <c r="D316" s="126"/>
      <c r="E316" s="229"/>
      <c r="F316" s="126"/>
      <c r="G316" s="124"/>
      <c r="H316" s="125"/>
      <c r="I316" s="125"/>
      <c r="J316" s="125"/>
      <c r="K316" s="124"/>
      <c r="L316" s="124"/>
      <c r="M316" s="124"/>
      <c r="N316" s="124"/>
      <c r="O316" s="124"/>
      <c r="P316" s="124"/>
      <c r="Q316" s="124"/>
      <c r="AA316" s="122">
        <f t="shared" si="55"/>
        <v>-1</v>
      </c>
      <c r="AB316" s="71">
        <f t="shared" si="56"/>
        <v>270</v>
      </c>
      <c r="AC316" s="127">
        <f t="shared" si="57"/>
        <v>-269</v>
      </c>
      <c r="AD316" s="127">
        <f t="shared" si="58"/>
        <v>-272</v>
      </c>
    </row>
    <row r="317" spans="1:30" x14ac:dyDescent="0.2">
      <c r="A317" s="126">
        <f t="shared" si="54"/>
        <v>-240</v>
      </c>
      <c r="B317" s="181"/>
      <c r="C317" s="229"/>
      <c r="D317" s="126"/>
      <c r="E317" s="229"/>
      <c r="F317" s="126"/>
      <c r="G317" s="124"/>
      <c r="H317" s="125"/>
      <c r="I317" s="125"/>
      <c r="J317" s="125"/>
      <c r="K317" s="124"/>
      <c r="L317" s="124"/>
      <c r="M317" s="124"/>
      <c r="N317" s="124"/>
      <c r="O317" s="124"/>
      <c r="P317" s="124"/>
      <c r="Q317" s="124"/>
      <c r="AA317" s="122">
        <f t="shared" si="55"/>
        <v>-1</v>
      </c>
      <c r="AB317" s="71">
        <f t="shared" si="56"/>
        <v>271</v>
      </c>
      <c r="AC317" s="127">
        <f t="shared" si="57"/>
        <v>-270</v>
      </c>
      <c r="AD317" s="127">
        <f t="shared" si="58"/>
        <v>-273</v>
      </c>
    </row>
    <row r="318" spans="1:30" x14ac:dyDescent="0.2">
      <c r="A318" s="126">
        <f t="shared" si="54"/>
        <v>-241</v>
      </c>
      <c r="B318" s="181"/>
      <c r="C318" s="229"/>
      <c r="D318" s="126"/>
      <c r="E318" s="229"/>
      <c r="F318" s="126"/>
      <c r="G318" s="124"/>
      <c r="H318" s="125"/>
      <c r="I318" s="125"/>
      <c r="J318" s="125"/>
      <c r="K318" s="124"/>
      <c r="L318" s="124"/>
      <c r="M318" s="124"/>
      <c r="N318" s="124"/>
      <c r="O318" s="124"/>
      <c r="P318" s="124"/>
      <c r="Q318" s="124"/>
      <c r="AA318" s="122">
        <f t="shared" si="55"/>
        <v>-1</v>
      </c>
      <c r="AB318" s="71">
        <f t="shared" si="56"/>
        <v>272</v>
      </c>
      <c r="AC318" s="127">
        <f t="shared" si="57"/>
        <v>-271</v>
      </c>
      <c r="AD318" s="127">
        <f t="shared" si="58"/>
        <v>-274</v>
      </c>
    </row>
    <row r="319" spans="1:30" x14ac:dyDescent="0.2">
      <c r="A319" s="126">
        <f t="shared" si="54"/>
        <v>-242</v>
      </c>
      <c r="B319" s="181"/>
      <c r="C319" s="229"/>
      <c r="D319" s="126"/>
      <c r="E319" s="229"/>
      <c r="F319" s="126"/>
      <c r="G319" s="124"/>
      <c r="H319" s="125"/>
      <c r="I319" s="125"/>
      <c r="J319" s="125"/>
      <c r="K319" s="124"/>
      <c r="L319" s="124"/>
      <c r="M319" s="124"/>
      <c r="N319" s="124"/>
      <c r="O319" s="124"/>
      <c r="P319" s="124"/>
      <c r="Q319" s="124"/>
      <c r="AA319" s="122">
        <f t="shared" si="55"/>
        <v>-1</v>
      </c>
      <c r="AB319" s="71">
        <f t="shared" si="56"/>
        <v>273</v>
      </c>
      <c r="AC319" s="127">
        <f t="shared" si="57"/>
        <v>-272</v>
      </c>
      <c r="AD319" s="127">
        <f t="shared" si="58"/>
        <v>-275</v>
      </c>
    </row>
    <row r="320" spans="1:30" x14ac:dyDescent="0.2">
      <c r="A320" s="126">
        <f t="shared" si="54"/>
        <v>-243</v>
      </c>
      <c r="B320" s="181"/>
      <c r="C320" s="229"/>
      <c r="D320" s="126"/>
      <c r="E320" s="229"/>
      <c r="F320" s="126"/>
      <c r="G320" s="124"/>
      <c r="H320" s="125"/>
      <c r="I320" s="125"/>
      <c r="J320" s="125"/>
      <c r="K320" s="124"/>
      <c r="L320" s="124"/>
      <c r="M320" s="124"/>
      <c r="N320" s="124"/>
      <c r="O320" s="124"/>
      <c r="P320" s="124"/>
      <c r="Q320" s="124"/>
      <c r="AA320" s="122">
        <f t="shared" si="55"/>
        <v>-1</v>
      </c>
      <c r="AB320" s="71">
        <f t="shared" si="56"/>
        <v>274</v>
      </c>
      <c r="AC320" s="127">
        <f t="shared" si="57"/>
        <v>-273</v>
      </c>
      <c r="AD320" s="127">
        <f t="shared" si="58"/>
        <v>-276</v>
      </c>
    </row>
    <row r="321" spans="1:30" x14ac:dyDescent="0.2">
      <c r="A321" s="126">
        <f t="shared" si="54"/>
        <v>-244</v>
      </c>
      <c r="B321" s="181"/>
      <c r="C321" s="229"/>
      <c r="D321" s="126"/>
      <c r="E321" s="229"/>
      <c r="F321" s="126"/>
      <c r="G321" s="124"/>
      <c r="H321" s="125"/>
      <c r="I321" s="125"/>
      <c r="J321" s="125"/>
      <c r="K321" s="124"/>
      <c r="L321" s="124"/>
      <c r="M321" s="124"/>
      <c r="N321" s="124"/>
      <c r="O321" s="124"/>
      <c r="P321" s="124"/>
      <c r="Q321" s="124"/>
      <c r="AA321" s="122">
        <f t="shared" si="55"/>
        <v>-1</v>
      </c>
      <c r="AB321" s="71">
        <f t="shared" si="56"/>
        <v>275</v>
      </c>
      <c r="AC321" s="127">
        <f t="shared" si="57"/>
        <v>-274</v>
      </c>
      <c r="AD321" s="127">
        <f t="shared" si="58"/>
        <v>-277</v>
      </c>
    </row>
    <row r="322" spans="1:30" x14ac:dyDescent="0.2">
      <c r="A322" s="126">
        <f t="shared" si="54"/>
        <v>-245</v>
      </c>
      <c r="B322" s="181"/>
      <c r="C322" s="229"/>
      <c r="D322" s="126"/>
      <c r="E322" s="229"/>
      <c r="F322" s="126"/>
      <c r="G322" s="124"/>
      <c r="H322" s="125"/>
      <c r="I322" s="125"/>
      <c r="J322" s="125"/>
      <c r="K322" s="124"/>
      <c r="L322" s="124"/>
      <c r="M322" s="124"/>
      <c r="N322" s="124"/>
      <c r="O322" s="124"/>
      <c r="P322" s="124"/>
      <c r="Q322" s="124"/>
      <c r="AA322" s="122">
        <f t="shared" si="55"/>
        <v>-1</v>
      </c>
      <c r="AB322" s="71">
        <f t="shared" si="56"/>
        <v>276</v>
      </c>
      <c r="AC322" s="127">
        <f t="shared" si="57"/>
        <v>-275</v>
      </c>
      <c r="AD322" s="127">
        <f t="shared" si="58"/>
        <v>-278</v>
      </c>
    </row>
    <row r="323" spans="1:30" x14ac:dyDescent="0.2">
      <c r="A323" s="126">
        <f t="shared" si="54"/>
        <v>-246</v>
      </c>
      <c r="B323" s="181"/>
      <c r="C323" s="229"/>
      <c r="D323" s="126"/>
      <c r="E323" s="229"/>
      <c r="F323" s="126"/>
      <c r="G323" s="124"/>
      <c r="H323" s="125"/>
      <c r="I323" s="125"/>
      <c r="J323" s="125"/>
      <c r="K323" s="124"/>
      <c r="L323" s="124"/>
      <c r="M323" s="124"/>
      <c r="N323" s="124"/>
      <c r="O323" s="124"/>
      <c r="P323" s="124"/>
      <c r="Q323" s="124"/>
      <c r="AA323" s="122">
        <f t="shared" si="55"/>
        <v>-1</v>
      </c>
      <c r="AB323" s="71">
        <f t="shared" si="56"/>
        <v>277</v>
      </c>
      <c r="AC323" s="127">
        <f t="shared" si="57"/>
        <v>-276</v>
      </c>
      <c r="AD323" s="127">
        <f t="shared" si="58"/>
        <v>-279</v>
      </c>
    </row>
    <row r="324" spans="1:30" x14ac:dyDescent="0.2">
      <c r="A324" s="126">
        <f t="shared" si="54"/>
        <v>-247</v>
      </c>
      <c r="B324" s="181"/>
      <c r="C324" s="229"/>
      <c r="D324" s="126"/>
      <c r="E324" s="229"/>
      <c r="F324" s="126"/>
      <c r="G324" s="124"/>
      <c r="H324" s="125"/>
      <c r="I324" s="125"/>
      <c r="J324" s="125"/>
      <c r="K324" s="124"/>
      <c r="L324" s="124"/>
      <c r="M324" s="124"/>
      <c r="N324" s="124"/>
      <c r="O324" s="124"/>
      <c r="P324" s="124"/>
      <c r="Q324" s="124"/>
      <c r="AA324" s="122">
        <f t="shared" si="55"/>
        <v>-1</v>
      </c>
      <c r="AB324" s="71">
        <f t="shared" si="56"/>
        <v>278</v>
      </c>
      <c r="AC324" s="127">
        <f t="shared" si="57"/>
        <v>-277</v>
      </c>
      <c r="AD324" s="127">
        <f t="shared" si="58"/>
        <v>-280</v>
      </c>
    </row>
    <row r="325" spans="1:30" x14ac:dyDescent="0.2">
      <c r="A325" s="126">
        <f t="shared" si="54"/>
        <v>-248</v>
      </c>
      <c r="B325" s="181"/>
      <c r="C325" s="229"/>
      <c r="D325" s="126"/>
      <c r="E325" s="229"/>
      <c r="F325" s="126"/>
      <c r="G325" s="124"/>
      <c r="H325" s="125"/>
      <c r="I325" s="125"/>
      <c r="J325" s="125"/>
      <c r="K325" s="124"/>
      <c r="L325" s="124"/>
      <c r="M325" s="124"/>
      <c r="N325" s="124"/>
      <c r="O325" s="124"/>
      <c r="P325" s="124"/>
      <c r="Q325" s="124"/>
      <c r="AA325" s="122">
        <f t="shared" si="55"/>
        <v>-1</v>
      </c>
      <c r="AB325" s="71">
        <f t="shared" si="56"/>
        <v>279</v>
      </c>
      <c r="AC325" s="127">
        <f t="shared" si="57"/>
        <v>-278</v>
      </c>
      <c r="AD325" s="127">
        <f t="shared" si="58"/>
        <v>-281</v>
      </c>
    </row>
    <row r="326" spans="1:30" x14ac:dyDescent="0.2">
      <c r="A326" s="126">
        <f t="shared" si="54"/>
        <v>-249</v>
      </c>
      <c r="B326" s="181"/>
      <c r="C326" s="229"/>
      <c r="D326" s="126"/>
      <c r="E326" s="229"/>
      <c r="F326" s="126"/>
      <c r="G326" s="124"/>
      <c r="H326" s="125"/>
      <c r="I326" s="125"/>
      <c r="J326" s="125"/>
      <c r="K326" s="124"/>
      <c r="L326" s="124"/>
      <c r="M326" s="124"/>
      <c r="N326" s="124"/>
      <c r="O326" s="124"/>
      <c r="P326" s="124"/>
      <c r="Q326" s="124"/>
      <c r="AA326" s="122">
        <f t="shared" si="55"/>
        <v>-1</v>
      </c>
      <c r="AB326" s="71">
        <f t="shared" si="56"/>
        <v>280</v>
      </c>
      <c r="AC326" s="127">
        <f t="shared" si="57"/>
        <v>-279</v>
      </c>
      <c r="AD326" s="127">
        <f t="shared" si="58"/>
        <v>-282</v>
      </c>
    </row>
    <row r="327" spans="1:30" x14ac:dyDescent="0.2">
      <c r="A327" s="126">
        <f t="shared" si="54"/>
        <v>-250</v>
      </c>
      <c r="B327" s="181"/>
      <c r="C327" s="229"/>
      <c r="D327" s="126"/>
      <c r="E327" s="229"/>
      <c r="F327" s="126"/>
      <c r="G327" s="124"/>
      <c r="H327" s="125"/>
      <c r="I327" s="125"/>
      <c r="J327" s="125"/>
      <c r="K327" s="124"/>
      <c r="L327" s="124"/>
      <c r="M327" s="124"/>
      <c r="N327" s="124"/>
      <c r="O327" s="124"/>
      <c r="P327" s="124"/>
      <c r="Q327" s="124"/>
      <c r="AA327" s="122">
        <f t="shared" si="55"/>
        <v>-1</v>
      </c>
      <c r="AB327" s="71">
        <f t="shared" si="56"/>
        <v>281</v>
      </c>
      <c r="AC327" s="127">
        <f t="shared" si="57"/>
        <v>-280</v>
      </c>
      <c r="AD327" s="127">
        <f t="shared" si="58"/>
        <v>-283</v>
      </c>
    </row>
    <row r="328" spans="1:30" x14ac:dyDescent="0.2">
      <c r="A328" s="126">
        <f>IF(AA333=0,0,IF(A327="","",IF(AA333=1,A327-0.5,A327-1)))</f>
        <v>-251</v>
      </c>
      <c r="B328" s="181"/>
      <c r="C328" s="229"/>
      <c r="D328" s="126"/>
      <c r="E328" s="229"/>
      <c r="F328" s="126"/>
      <c r="G328" s="124"/>
      <c r="H328" s="238"/>
      <c r="I328" s="125"/>
      <c r="J328" s="238"/>
      <c r="K328" s="124"/>
      <c r="L328" s="228"/>
      <c r="M328" s="124"/>
      <c r="N328" s="124"/>
      <c r="O328" s="124"/>
      <c r="P328" s="124"/>
      <c r="Q328" s="228"/>
      <c r="AA328" s="122">
        <f t="shared" si="55"/>
        <v>-1</v>
      </c>
      <c r="AB328" s="71">
        <f t="shared" si="56"/>
        <v>282</v>
      </c>
      <c r="AC328" s="127">
        <f t="shared" si="57"/>
        <v>-281</v>
      </c>
      <c r="AD328" s="127">
        <f t="shared" si="58"/>
        <v>-284</v>
      </c>
    </row>
    <row r="329" spans="1:30" x14ac:dyDescent="0.2">
      <c r="A329" s="126">
        <f>IF(AA334=0,0,IF(A328="","",IF(AA334=1,A328-0.5,A328-1)))</f>
        <v>-252</v>
      </c>
      <c r="B329" s="181"/>
      <c r="C329" s="229"/>
      <c r="D329" s="126"/>
      <c r="E329" s="229"/>
      <c r="F329" s="126"/>
      <c r="G329" s="124"/>
      <c r="H329" s="238"/>
      <c r="I329" s="125"/>
      <c r="J329" s="238"/>
      <c r="K329" s="124"/>
      <c r="L329" s="228"/>
      <c r="M329" s="124"/>
      <c r="N329" s="124"/>
      <c r="O329" s="124"/>
      <c r="P329" s="124"/>
      <c r="Q329" s="228"/>
      <c r="AA329" s="122">
        <f t="shared" si="55"/>
        <v>-1</v>
      </c>
      <c r="AB329" s="71">
        <f t="shared" si="56"/>
        <v>283</v>
      </c>
      <c r="AC329" s="127">
        <f t="shared" si="57"/>
        <v>-282</v>
      </c>
      <c r="AD329" s="127">
        <f t="shared" si="58"/>
        <v>-285</v>
      </c>
    </row>
    <row r="330" spans="1:30" x14ac:dyDescent="0.2">
      <c r="A330" s="126">
        <f>IF(AA335=0,0,IF(A329="","",IF(AA335=1,A329-0.5,A329-1)))</f>
        <v>0</v>
      </c>
      <c r="B330" s="181"/>
      <c r="C330" s="229"/>
      <c r="D330" s="126"/>
      <c r="E330" s="229"/>
      <c r="F330" s="126"/>
      <c r="G330" s="124"/>
      <c r="H330" s="238"/>
      <c r="I330" s="125"/>
      <c r="J330" s="238"/>
      <c r="K330" s="124"/>
      <c r="L330" s="228"/>
      <c r="M330" s="124"/>
      <c r="N330" s="124"/>
      <c r="O330" s="124"/>
      <c r="P330" s="124"/>
      <c r="Q330" s="228"/>
      <c r="AA330" s="122">
        <f t="shared" si="55"/>
        <v>-1</v>
      </c>
      <c r="AB330" s="71">
        <f t="shared" si="56"/>
        <v>284</v>
      </c>
      <c r="AC330" s="127">
        <f t="shared" si="57"/>
        <v>-283</v>
      </c>
      <c r="AD330" s="127">
        <f t="shared" si="58"/>
        <v>-286</v>
      </c>
    </row>
    <row r="331" spans="1:30" x14ac:dyDescent="0.2">
      <c r="A331" s="126">
        <f>IF(AA336=0,0,IF(A330="","",IF(AA336=1,A330-0.5,A330-1)))</f>
        <v>0</v>
      </c>
      <c r="B331" s="181"/>
      <c r="C331" s="229"/>
      <c r="D331" s="126"/>
      <c r="E331" s="229"/>
      <c r="F331" s="126"/>
      <c r="G331" s="124"/>
      <c r="H331" s="238"/>
      <c r="I331" s="125"/>
      <c r="J331" s="238"/>
      <c r="K331" s="124"/>
      <c r="L331" s="228"/>
      <c r="M331" s="124"/>
      <c r="N331" s="124"/>
      <c r="O331" s="124"/>
      <c r="P331" s="124"/>
      <c r="Q331" s="228"/>
      <c r="AA331" s="122">
        <f t="shared" si="55"/>
        <v>-1</v>
      </c>
      <c r="AB331" s="71">
        <f t="shared" si="56"/>
        <v>285</v>
      </c>
      <c r="AC331" s="127">
        <f t="shared" si="57"/>
        <v>-284</v>
      </c>
      <c r="AD331" s="127">
        <f t="shared" si="58"/>
        <v>-287</v>
      </c>
    </row>
    <row r="332" spans="1:30" x14ac:dyDescent="0.2">
      <c r="AA332" s="122">
        <f t="shared" si="55"/>
        <v>-1</v>
      </c>
      <c r="AB332" s="71">
        <f t="shared" si="56"/>
        <v>286</v>
      </c>
      <c r="AC332" s="127">
        <f t="shared" si="57"/>
        <v>-285</v>
      </c>
      <c r="AD332" s="127">
        <f t="shared" si="58"/>
        <v>-288</v>
      </c>
    </row>
    <row r="333" spans="1:30" x14ac:dyDescent="0.2">
      <c r="AA333" s="122">
        <f t="shared" si="55"/>
        <v>-1</v>
      </c>
      <c r="AB333" s="71">
        <f t="shared" si="56"/>
        <v>287</v>
      </c>
      <c r="AC333" s="127">
        <f t="shared" si="57"/>
        <v>-286</v>
      </c>
      <c r="AD333" s="127">
        <f t="shared" si="58"/>
        <v>-289</v>
      </c>
    </row>
    <row r="334" spans="1:30" x14ac:dyDescent="0.2">
      <c r="AA334" s="122">
        <f t="shared" si="55"/>
        <v>-1</v>
      </c>
      <c r="AB334" s="71">
        <f t="shared" si="56"/>
        <v>288</v>
      </c>
      <c r="AC334" s="127">
        <f t="shared" si="57"/>
        <v>-287</v>
      </c>
      <c r="AD334" s="127">
        <f t="shared" si="58"/>
        <v>-290</v>
      </c>
    </row>
  </sheetData>
  <sheetProtection algorithmName="SHA-512" hashValue="MYcGAnacGsUwWCa89mUsvQMwd2umzQ4skYs0CVn3JJB2Sbz4pz13RjR8SjWn5bi+s5xHhfUfIDOPYzSoX9V/aw==" saltValue="9nT37IVs2j9CMViDaS5Y+A==" spinCount="100000" sheet="1" objects="1" scenarios="1"/>
  <mergeCells count="5">
    <mergeCell ref="B10:K10"/>
    <mergeCell ref="B11:K11"/>
    <mergeCell ref="B12:K12"/>
    <mergeCell ref="B13:K13"/>
    <mergeCell ref="A26:Q26"/>
  </mergeCells>
  <conditionalFormatting sqref="I22">
    <cfRule type="cellIs" dxfId="101" priority="2" stopIfTrue="1" operator="lessThan">
      <formula>$M$22</formula>
    </cfRule>
  </conditionalFormatting>
  <conditionalFormatting sqref="A29:Q331">
    <cfRule type="cellIs" dxfId="100" priority="1" stopIfTrue="1" operator="lessThan">
      <formula>0</formula>
    </cfRule>
  </conditionalFormatting>
  <dataValidations disablePrompts="1" count="2">
    <dataValidation type="whole" operator="notBetween" allowBlank="1" showInputMessage="1" showErrorMessage="1" errorTitle="Min. Stone Base Not Met" error="Minimum of 152mm Stone Base Required " sqref="I20" xr:uid="{00000000-0002-0000-1000-000000000000}">
      <formula1>0</formula1>
      <formula2>151</formula2>
    </dataValidation>
    <dataValidation type="whole" operator="notBetween" allowBlank="1" showInputMessage="1" showErrorMessage="1" errorTitle="Min. Stone Cover Not Met" error="Minimum of 152mm Stone Base Required " sqref="I21" xr:uid="{00000000-0002-0000-1000-000001000000}">
      <formula1>0</formula1>
      <formula2>151</formula2>
    </dataValidation>
  </dataValidations>
  <hyperlinks>
    <hyperlink ref="O12" r:id="rId1" xr:uid="{653B503E-27A9-48FA-8CA6-BFCAA8D252D2}"/>
    <hyperlink ref="O13" r:id="rId2" xr:uid="{69DDD17F-7385-4D70-8165-936F86D8D8F9}"/>
    <hyperlink ref="O10" r:id="rId3" xr:uid="{F217DD8C-1CC0-472E-88CE-531B8DFD731F}"/>
    <hyperlink ref="O11" r:id="rId4" xr:uid="{89E5BA1F-2843-4DB9-B5FC-802670236837}"/>
  </hyperlinks>
  <pageMargins left="0.7" right="0.7" top="0.75" bottom="0.75" header="0.3" footer="0.3"/>
  <pageSetup scale="65" fitToHeight="0" orientation="portrait" r:id="rId5"/>
  <headerFooter alignWithMargins="0">
    <oddHeader>&amp;L&amp;"Arial,Bold"CULTEC&amp;"Arial,Regular"&amp;8
P.O. Box 280
Brookfield, CT 06804 USA&amp;R&amp;8 203-775-4416
CT-Tech@cultec.com
www.cultec.com</oddHeader>
    <oddFooter>&amp;L&amp;8Created on: &amp;D&amp;C&amp;8Copyright CULTEC, Inc. All Rights Reserved&amp;R&amp;8CULTEC Incremental Storage Calculator 10-23</oddFooter>
  </headerFooter>
  <rowBreaks count="1" manualBreakCount="1">
    <brk id="274" max="16383" man="1"/>
  </rowBreaks>
  <drawing r:id="rId6"/>
  <tableParts count="1">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pageSetUpPr fitToPage="1"/>
  </sheetPr>
  <dimension ref="A1:AK331"/>
  <sheetViews>
    <sheetView showGridLines="0" topLeftCell="B1" zoomScaleNormal="100" workbookViewId="0">
      <selection activeCell="A10" sqref="A10:P10"/>
    </sheetView>
  </sheetViews>
  <sheetFormatPr defaultRowHeight="12.75" x14ac:dyDescent="0.2"/>
  <cols>
    <col min="1" max="1" width="13" style="64" hidden="1" customWidth="1"/>
    <col min="2" max="2" width="12.7109375" style="64" customWidth="1"/>
    <col min="3" max="3" width="13" style="64" hidden="1" customWidth="1"/>
    <col min="4" max="6" width="12.140625" style="64" hidden="1" customWidth="1"/>
    <col min="7" max="7" width="12.7109375" style="64" customWidth="1"/>
    <col min="8" max="8" width="14.140625" style="64" hidden="1" customWidth="1"/>
    <col min="9" max="9" width="12.7109375" style="64" customWidth="1"/>
    <col min="10" max="10" width="15" style="66" hidden="1" customWidth="1"/>
    <col min="11" max="11" width="13.7109375" style="67" customWidth="1"/>
    <col min="12" max="12" width="14.28515625" style="67" hidden="1" customWidth="1"/>
    <col min="13" max="13" width="15.28515625" style="67" customWidth="1"/>
    <col min="14" max="14" width="15.28515625" style="67" hidden="1" customWidth="1"/>
    <col min="15" max="15" width="15.28515625" style="67" customWidth="1"/>
    <col min="16" max="16" width="15.28515625" style="67" hidden="1" customWidth="1"/>
    <col min="17" max="17" width="12.7109375" style="67" customWidth="1"/>
    <col min="18" max="18" width="16.85546875" style="67" bestFit="1" customWidth="1"/>
    <col min="19" max="20" width="9.28515625" style="64" customWidth="1"/>
    <col min="21" max="21" width="15.85546875" style="64" hidden="1" customWidth="1"/>
    <col min="22" max="22" width="9.140625" style="64" hidden="1" customWidth="1"/>
    <col min="23" max="23" width="8.5703125" style="64" hidden="1" customWidth="1"/>
    <col min="24" max="24" width="11.85546875" style="64" hidden="1" customWidth="1"/>
    <col min="25" max="25" width="11.140625" style="64" hidden="1" customWidth="1"/>
    <col min="26" max="33" width="9.140625" style="64" hidden="1" customWidth="1"/>
    <col min="34" max="36" width="9.140625" style="64" customWidth="1"/>
    <col min="37" max="16384" width="9.140625" style="64"/>
  </cols>
  <sheetData>
    <row r="1" spans="1:30" x14ac:dyDescent="0.2">
      <c r="B1" s="65"/>
    </row>
    <row r="3" spans="1:30" x14ac:dyDescent="0.2">
      <c r="A3" s="68"/>
      <c r="B3" s="68"/>
      <c r="C3" s="68"/>
      <c r="J3" s="64"/>
      <c r="L3" s="69"/>
      <c r="M3" s="70"/>
      <c r="N3" s="69"/>
      <c r="O3" s="70"/>
      <c r="P3" s="69"/>
      <c r="Q3" s="70"/>
      <c r="R3" s="70"/>
      <c r="S3" s="67"/>
    </row>
    <row r="4" spans="1:30" x14ac:dyDescent="0.2">
      <c r="A4" s="68"/>
      <c r="B4" s="68"/>
      <c r="C4" s="68"/>
      <c r="J4" s="64"/>
      <c r="L4" s="69"/>
      <c r="M4" s="70"/>
      <c r="N4" s="69"/>
      <c r="O4" s="70"/>
      <c r="P4" s="69"/>
      <c r="Q4" s="70"/>
      <c r="R4" s="70"/>
      <c r="S4" s="67"/>
    </row>
    <row r="5" spans="1:30" x14ac:dyDescent="0.2">
      <c r="A5" s="68"/>
      <c r="B5" s="68"/>
      <c r="C5" s="68"/>
      <c r="J5" s="64"/>
      <c r="L5" s="69"/>
      <c r="M5" s="70"/>
      <c r="N5" s="69"/>
      <c r="O5" s="70"/>
      <c r="P5" s="69"/>
      <c r="Q5" s="70"/>
      <c r="R5" s="70"/>
      <c r="S5" s="67"/>
    </row>
    <row r="6" spans="1:30" x14ac:dyDescent="0.2">
      <c r="A6" s="68"/>
      <c r="B6" s="68"/>
      <c r="C6" s="68"/>
      <c r="J6" s="64"/>
      <c r="L6" s="69"/>
      <c r="M6" s="70"/>
      <c r="N6" s="69"/>
      <c r="O6" s="70"/>
      <c r="P6" s="69"/>
      <c r="Q6" s="70"/>
      <c r="R6" s="70"/>
      <c r="S6" s="67"/>
    </row>
    <row r="7" spans="1:30" x14ac:dyDescent="0.2">
      <c r="A7" s="68"/>
      <c r="B7" s="68"/>
      <c r="C7" s="68"/>
      <c r="J7" s="64"/>
      <c r="L7" s="69"/>
      <c r="M7" s="70"/>
      <c r="N7" s="69"/>
      <c r="O7" s="70"/>
      <c r="P7" s="69"/>
      <c r="Q7" s="70"/>
      <c r="R7" s="70"/>
      <c r="S7" s="67"/>
    </row>
    <row r="8" spans="1:30" ht="31.5" customHeight="1" x14ac:dyDescent="0.2">
      <c r="R8" s="70"/>
      <c r="S8" s="67"/>
    </row>
    <row r="9" spans="1:30" ht="15.75" x14ac:dyDescent="0.25">
      <c r="B9" s="116" t="s">
        <v>40</v>
      </c>
      <c r="C9" s="71"/>
      <c r="D9" s="71"/>
      <c r="E9" s="71"/>
      <c r="F9" s="71"/>
      <c r="G9" s="69"/>
      <c r="H9" s="71"/>
      <c r="I9" s="119" t="s">
        <v>41</v>
      </c>
      <c r="J9" s="118">
        <f ca="1">TODAY()</f>
        <v>45219</v>
      </c>
      <c r="K9" s="121">
        <f ca="1">TODAY()</f>
        <v>45219</v>
      </c>
      <c r="L9" s="70"/>
      <c r="M9" s="70"/>
      <c r="N9" s="70"/>
      <c r="O9" s="50" t="s">
        <v>30</v>
      </c>
      <c r="P9" s="69"/>
      <c r="Q9" s="70"/>
      <c r="R9" s="70"/>
      <c r="S9" s="67"/>
    </row>
    <row r="10" spans="1:30" x14ac:dyDescent="0.2">
      <c r="A10" s="72"/>
      <c r="B10" s="417"/>
      <c r="C10" s="417"/>
      <c r="D10" s="417"/>
      <c r="E10" s="417"/>
      <c r="F10" s="417"/>
      <c r="G10" s="417"/>
      <c r="H10" s="73"/>
      <c r="I10" s="70"/>
      <c r="J10" s="70"/>
      <c r="K10" s="70"/>
      <c r="L10" s="70"/>
      <c r="M10" s="70"/>
      <c r="N10" s="70"/>
      <c r="O10" s="62" t="s">
        <v>31</v>
      </c>
      <c r="P10" s="69"/>
      <c r="Q10" s="70"/>
      <c r="R10" s="70"/>
      <c r="S10" s="67"/>
    </row>
    <row r="11" spans="1:30" x14ac:dyDescent="0.2">
      <c r="A11" s="72"/>
      <c r="B11" s="419"/>
      <c r="C11" s="419"/>
      <c r="D11" s="419"/>
      <c r="E11" s="419"/>
      <c r="F11" s="419"/>
      <c r="G11" s="419"/>
      <c r="H11" s="419"/>
      <c r="I11" s="419"/>
      <c r="J11" s="419"/>
      <c r="K11" s="419"/>
      <c r="L11" s="74"/>
      <c r="M11" s="70"/>
      <c r="N11" s="70"/>
      <c r="O11" s="395" t="s">
        <v>195</v>
      </c>
      <c r="P11" s="69"/>
      <c r="Q11" s="70"/>
      <c r="R11" s="70"/>
      <c r="S11" s="67"/>
    </row>
    <row r="12" spans="1:30" x14ac:dyDescent="0.2">
      <c r="A12" s="72"/>
      <c r="B12" s="419"/>
      <c r="C12" s="419"/>
      <c r="D12" s="419"/>
      <c r="E12" s="419"/>
      <c r="F12" s="419"/>
      <c r="G12" s="419"/>
      <c r="H12" s="419"/>
      <c r="I12" s="419"/>
      <c r="J12" s="419"/>
      <c r="K12" s="419"/>
      <c r="L12" s="74"/>
      <c r="M12" s="70"/>
      <c r="N12" s="70"/>
      <c r="O12" s="62" t="s">
        <v>110</v>
      </c>
      <c r="P12" s="69"/>
      <c r="Q12" s="70"/>
      <c r="R12" s="70"/>
      <c r="S12" s="67"/>
    </row>
    <row r="13" spans="1:30" s="75" customFormat="1" x14ac:dyDescent="0.2">
      <c r="A13" s="72"/>
      <c r="B13" s="419"/>
      <c r="C13" s="419"/>
      <c r="D13" s="419"/>
      <c r="E13" s="419"/>
      <c r="F13" s="419"/>
      <c r="G13" s="419"/>
      <c r="H13" s="419"/>
      <c r="I13" s="419"/>
      <c r="J13" s="419"/>
      <c r="K13" s="419"/>
      <c r="L13" s="74"/>
      <c r="M13" s="70"/>
      <c r="N13" s="70"/>
      <c r="O13" s="63" t="s">
        <v>111</v>
      </c>
      <c r="P13" s="69"/>
      <c r="Q13" s="70"/>
      <c r="R13" s="70"/>
      <c r="S13" s="67"/>
      <c r="T13" s="64"/>
      <c r="U13" s="64"/>
      <c r="AC13" s="76"/>
    </row>
    <row r="14" spans="1:30" x14ac:dyDescent="0.2">
      <c r="A14" s="69"/>
      <c r="B14" s="69"/>
      <c r="C14" s="69"/>
      <c r="D14" s="69"/>
      <c r="E14" s="69"/>
      <c r="F14" s="69"/>
      <c r="G14" s="69"/>
      <c r="H14" s="69"/>
      <c r="I14" s="69"/>
      <c r="J14" s="69"/>
      <c r="K14" s="70"/>
      <c r="L14" s="70"/>
      <c r="M14" s="70"/>
      <c r="N14" s="70"/>
      <c r="O14" s="70"/>
      <c r="P14" s="69"/>
      <c r="Q14" s="70"/>
      <c r="R14" s="70"/>
      <c r="S14" s="67"/>
    </row>
    <row r="15" spans="1:30" x14ac:dyDescent="0.2">
      <c r="A15" s="68"/>
      <c r="B15" s="68"/>
      <c r="C15" s="68"/>
      <c r="J15" s="67"/>
      <c r="L15" s="69"/>
      <c r="M15" s="70"/>
      <c r="AC15" s="77">
        <f>ROUND(I21*0.0393701,0)</f>
        <v>12</v>
      </c>
      <c r="AD15" s="77">
        <f>ROUND(I20*0.0393701,0)</f>
        <v>9</v>
      </c>
    </row>
    <row r="16" spans="1:30" ht="12.75" customHeight="1" x14ac:dyDescent="0.2">
      <c r="B16" s="78" t="s">
        <v>43</v>
      </c>
      <c r="C16" s="78"/>
      <c r="I16" s="163">
        <f>'Cumulative Volume- Metric'!C10</f>
        <v>2</v>
      </c>
      <c r="J16" s="67"/>
      <c r="K16" s="79" t="s">
        <v>44</v>
      </c>
      <c r="M16" s="80"/>
      <c r="N16" s="69"/>
      <c r="O16" s="70"/>
      <c r="Q16" s="70"/>
    </row>
    <row r="17" spans="1:37" ht="12.75" customHeight="1" x14ac:dyDescent="0.2">
      <c r="B17" s="81" t="s">
        <v>45</v>
      </c>
      <c r="C17" s="81"/>
      <c r="I17" s="163">
        <f>'Cumulative Volume- Metric'!C11</f>
        <v>46</v>
      </c>
      <c r="J17" s="67"/>
      <c r="K17" s="79" t="s">
        <v>44</v>
      </c>
      <c r="M17" s="80"/>
      <c r="N17" s="69"/>
      <c r="O17" s="70"/>
      <c r="Q17" s="70"/>
    </row>
    <row r="18" spans="1:37" ht="12.75" customHeight="1" x14ac:dyDescent="0.2">
      <c r="B18" s="78" t="s">
        <v>98</v>
      </c>
      <c r="C18" s="78"/>
      <c r="I18" s="163">
        <f>'Cumulative Volume- Metric'!N11</f>
        <v>0</v>
      </c>
      <c r="J18" s="67"/>
      <c r="K18" s="79" t="s">
        <v>44</v>
      </c>
      <c r="M18" s="80"/>
      <c r="N18" s="70"/>
      <c r="O18" s="70"/>
    </row>
    <row r="19" spans="1:37" ht="12.75" customHeight="1" x14ac:dyDescent="0.2">
      <c r="B19" s="81" t="s">
        <v>46</v>
      </c>
      <c r="C19" s="81"/>
      <c r="I19" s="163">
        <f>'Cumulative Volume- Metric'!C12</f>
        <v>40</v>
      </c>
      <c r="J19" s="67"/>
      <c r="K19" s="79" t="s">
        <v>47</v>
      </c>
      <c r="M19" s="80"/>
      <c r="N19" s="70"/>
      <c r="O19" s="70"/>
      <c r="S19" s="67"/>
    </row>
    <row r="20" spans="1:37" ht="12.75" customHeight="1" x14ac:dyDescent="0.2">
      <c r="B20" s="64" t="s">
        <v>48</v>
      </c>
      <c r="I20" s="163">
        <f>'Cumulative Volume- Metric'!C13</f>
        <v>229</v>
      </c>
      <c r="J20" s="67"/>
      <c r="K20" s="80" t="s">
        <v>65</v>
      </c>
      <c r="M20" s="80"/>
      <c r="N20" s="70"/>
      <c r="O20" s="70"/>
      <c r="S20" s="67"/>
      <c r="W20" s="64" t="s">
        <v>22</v>
      </c>
      <c r="Z20" s="67"/>
    </row>
    <row r="21" spans="1:37" ht="12.75" customHeight="1" x14ac:dyDescent="0.2">
      <c r="B21" s="64" t="s">
        <v>50</v>
      </c>
      <c r="I21" s="163">
        <f>'Cumulative Volume- Metric'!C14</f>
        <v>305</v>
      </c>
      <c r="J21" s="67"/>
      <c r="K21" s="79" t="s">
        <v>65</v>
      </c>
      <c r="M21" s="80"/>
      <c r="S21" s="67"/>
      <c r="V21" s="64" t="s">
        <v>143</v>
      </c>
      <c r="W21" s="67">
        <f>I22</f>
        <v>127.79</v>
      </c>
    </row>
    <row r="22" spans="1:37" ht="12.75" customHeight="1" x14ac:dyDescent="0.2">
      <c r="B22" s="67" t="s">
        <v>51</v>
      </c>
      <c r="C22" s="67"/>
      <c r="I22" s="159">
        <f>'Cumulative Volume- Metric'!C15</f>
        <v>127.79</v>
      </c>
      <c r="J22" s="67"/>
      <c r="K22" s="80" t="s">
        <v>66</v>
      </c>
      <c r="M22" s="82">
        <f>X36</f>
        <v>170.65496719971</v>
      </c>
      <c r="N22" s="82"/>
      <c r="O22" s="83" t="s">
        <v>53</v>
      </c>
      <c r="R22" s="84"/>
      <c r="S22" s="84"/>
      <c r="T22" s="84"/>
      <c r="V22" s="64" t="s">
        <v>142</v>
      </c>
      <c r="W22" s="64">
        <f>W21*10.7639</f>
        <v>1375.518781</v>
      </c>
    </row>
    <row r="23" spans="1:37" ht="12.75" customHeight="1" x14ac:dyDescent="0.2">
      <c r="B23" s="64" t="s">
        <v>54</v>
      </c>
      <c r="I23" s="159">
        <f>'Cumulative Volume- Metric'!C16</f>
        <v>0</v>
      </c>
      <c r="J23" s="67"/>
      <c r="K23" s="79" t="s">
        <v>67</v>
      </c>
      <c r="M23" s="80"/>
      <c r="N23" s="64"/>
      <c r="O23" s="115" t="s">
        <v>56</v>
      </c>
      <c r="R23" s="84"/>
      <c r="S23" s="67"/>
      <c r="T23" s="84"/>
    </row>
    <row r="24" spans="1:37" ht="12.75" customHeight="1" x14ac:dyDescent="0.2">
      <c r="J24" s="67"/>
      <c r="O24" s="115" t="s">
        <v>68</v>
      </c>
      <c r="R24" s="84"/>
      <c r="S24" s="84"/>
      <c r="T24" s="84"/>
    </row>
    <row r="25" spans="1:37" ht="12.75" customHeight="1" x14ac:dyDescent="0.2">
      <c r="J25" s="67"/>
      <c r="O25" s="82"/>
      <c r="R25" s="84"/>
      <c r="S25" s="84"/>
      <c r="T25" s="84"/>
      <c r="AK25" s="120"/>
    </row>
    <row r="26" spans="1:37" ht="36" customHeight="1" thickBot="1" x14ac:dyDescent="0.25">
      <c r="A26" s="433" t="s">
        <v>112</v>
      </c>
      <c r="B26" s="434"/>
      <c r="C26" s="434"/>
      <c r="D26" s="434"/>
      <c r="E26" s="434"/>
      <c r="F26" s="434"/>
      <c r="G26" s="434"/>
      <c r="H26" s="434"/>
      <c r="I26" s="434"/>
      <c r="J26" s="434"/>
      <c r="K26" s="434"/>
      <c r="L26" s="434"/>
      <c r="M26" s="434"/>
      <c r="N26" s="434"/>
      <c r="O26" s="434"/>
      <c r="P26" s="434"/>
      <c r="Q26" s="435"/>
      <c r="S26" s="67"/>
    </row>
    <row r="27" spans="1:37" ht="60" customHeight="1" x14ac:dyDescent="0.2">
      <c r="A27" s="85" t="s">
        <v>129</v>
      </c>
      <c r="B27" s="86" t="s">
        <v>58</v>
      </c>
      <c r="C27" s="87" t="s">
        <v>74</v>
      </c>
      <c r="D27" s="87" t="s">
        <v>130</v>
      </c>
      <c r="E27" s="87" t="s">
        <v>93</v>
      </c>
      <c r="F27" s="87" t="s">
        <v>145</v>
      </c>
      <c r="G27" s="87" t="s">
        <v>75</v>
      </c>
      <c r="H27" s="87" t="s">
        <v>136</v>
      </c>
      <c r="I27" s="87" t="s">
        <v>100</v>
      </c>
      <c r="J27" s="87" t="s">
        <v>146</v>
      </c>
      <c r="K27" s="87" t="s">
        <v>59</v>
      </c>
      <c r="L27" s="87" t="s">
        <v>138</v>
      </c>
      <c r="M27" s="87" t="s">
        <v>60</v>
      </c>
      <c r="N27" s="88" t="s">
        <v>139</v>
      </c>
      <c r="O27" s="87" t="s">
        <v>61</v>
      </c>
      <c r="P27" s="87" t="s">
        <v>140</v>
      </c>
      <c r="Q27" s="89" t="s">
        <v>62</v>
      </c>
      <c r="X27" s="90" t="s">
        <v>79</v>
      </c>
      <c r="Y27" s="64">
        <f>COUNTIF(AC32:AC128,"&gt;0")</f>
        <v>12</v>
      </c>
      <c r="AF27" s="13">
        <v>1E-4</v>
      </c>
      <c r="AG27" s="14">
        <v>1</v>
      </c>
    </row>
    <row r="28" spans="1:37" ht="19.5" customHeight="1" thickBot="1" x14ac:dyDescent="0.25">
      <c r="A28" s="91" t="s">
        <v>63</v>
      </c>
      <c r="B28" s="92" t="s">
        <v>65</v>
      </c>
      <c r="C28" s="93" t="s">
        <v>141</v>
      </c>
      <c r="D28" s="94" t="s">
        <v>76</v>
      </c>
      <c r="E28" s="94" t="s">
        <v>141</v>
      </c>
      <c r="F28" s="94" t="s">
        <v>76</v>
      </c>
      <c r="G28" s="94" t="s">
        <v>151</v>
      </c>
      <c r="H28" s="93" t="s">
        <v>76</v>
      </c>
      <c r="I28" s="94" t="s">
        <v>151</v>
      </c>
      <c r="J28" s="93" t="s">
        <v>76</v>
      </c>
      <c r="K28" s="94" t="s">
        <v>151</v>
      </c>
      <c r="L28" s="93" t="s">
        <v>76</v>
      </c>
      <c r="M28" s="94" t="s">
        <v>151</v>
      </c>
      <c r="N28" s="93" t="s">
        <v>76</v>
      </c>
      <c r="O28" s="94" t="s">
        <v>151</v>
      </c>
      <c r="P28" s="93" t="s">
        <v>76</v>
      </c>
      <c r="Q28" s="95" t="s">
        <v>67</v>
      </c>
      <c r="U28" s="64" t="s">
        <v>102</v>
      </c>
      <c r="W28" s="96">
        <f>I16*2</f>
        <v>4</v>
      </c>
      <c r="X28" s="97">
        <v>7.75</v>
      </c>
      <c r="AF28" s="15">
        <v>1.9E-2</v>
      </c>
      <c r="AG28" s="16">
        <v>2</v>
      </c>
    </row>
    <row r="29" spans="1:37" x14ac:dyDescent="0.2">
      <c r="A29" s="98">
        <f>Y40</f>
        <v>51.5</v>
      </c>
      <c r="B29" s="99">
        <f>A29*25.4</f>
        <v>1308.0999999999999</v>
      </c>
      <c r="C29" s="100">
        <f>IF(A29=0,0,IF(A29&lt;0,"",D29*0.0283168))</f>
        <v>0</v>
      </c>
      <c r="D29" s="101">
        <f>IF(A29=0,0,IF(A29&lt;0,"",IF(AA32&gt;=1,LOOKUP(AA32,AG$27:AG$57,AF$27:AF$57),0)))</f>
        <v>0</v>
      </c>
      <c r="E29" s="100">
        <f>IF(A29=0,0,IF(A29&lt;0,"",F29*0.0283168))</f>
        <v>0</v>
      </c>
      <c r="F29" s="101">
        <f>IF(A29=0,0,IF(A29&lt;0,"",IF(AA32&gt;=20,LOOKUP(AA32,AG$46:AG$57,AH$46:AH$57),0)))</f>
        <v>0</v>
      </c>
      <c r="G29" s="102">
        <f>IF(A29=0,0,IF(A29&lt;0,"",H29*0.0283168))</f>
        <v>0</v>
      </c>
      <c r="H29" s="103">
        <f>IF(A29=0,0,IF(A29&lt;0,"",D29*$W$34))</f>
        <v>0</v>
      </c>
      <c r="I29" s="102">
        <f>IF(A29=0,0,IF(A29&lt;0,"",J29*0.0283168))</f>
        <v>0</v>
      </c>
      <c r="J29" s="103">
        <f>IF(A29=0,0,IF(A29&lt;0,"",F29*$W$35))</f>
        <v>0</v>
      </c>
      <c r="K29" s="102">
        <f>IF(A29=0,0,IF(A29&lt;0,"",L29*0.0283168))</f>
        <v>1.2983430072606934</v>
      </c>
      <c r="L29" s="102">
        <f>IF(A29=0,0,IF(A29&lt;0,"",IF(D29=0.0001,((W$22*0.5/12)-H29)*X$42,((W$22*1/12)-H29)*X$42)))</f>
        <v>45.850626033333334</v>
      </c>
      <c r="M29" s="102">
        <f>IF(A29=0,0,IF(A29&lt;0,"",N29*0.0283168))</f>
        <v>1.2983430072606934</v>
      </c>
      <c r="N29" s="102">
        <f>IF(A29=0,0,IF(A29&lt;0,"",H29+L29+J29))</f>
        <v>45.850626033333334</v>
      </c>
      <c r="O29" s="102">
        <f>IF(A29=0,0,IF(A29&lt;0,"",P29*0.0283168))</f>
        <v>108.0521442355257</v>
      </c>
      <c r="P29" s="102">
        <f>IF(A29=0,0,IF(A29&lt;0," ",IF(A29=1,L29,N29+P30)))</f>
        <v>3815.8317407166664</v>
      </c>
      <c r="Q29" s="102">
        <f>IF(A29&lt;0,"",I$23+B29/1000)</f>
        <v>1.3080999999999998</v>
      </c>
      <c r="U29" s="64" t="s">
        <v>103</v>
      </c>
      <c r="W29" s="96">
        <f>I17-W28</f>
        <v>42</v>
      </c>
      <c r="X29" s="97">
        <v>7</v>
      </c>
      <c r="AF29" s="15">
        <v>5.0999999999999997E-2</v>
      </c>
      <c r="AG29" s="16">
        <v>3</v>
      </c>
    </row>
    <row r="30" spans="1:37" x14ac:dyDescent="0.2">
      <c r="A30" s="101">
        <f>IF(AA32=0,0,IF(A29=" ","",IF(AA32=1,A29-0.5,A29-1)))</f>
        <v>50.5</v>
      </c>
      <c r="B30" s="99">
        <f t="shared" ref="B30:B93" si="0">A30*25.4</f>
        <v>1282.6999999999998</v>
      </c>
      <c r="C30" s="100">
        <f t="shared" ref="C30:C93" si="1">IF(A30=0,0,IF(A30&lt;0,"",D30*0.0283168))</f>
        <v>0</v>
      </c>
      <c r="D30" s="101">
        <f t="shared" ref="D30:D93" si="2">IF(A30=0,0,IF(A30&lt;0,"",IF(AA33&gt;=1,LOOKUP(AA33,AG$27:AG$57,AF$27:AF$57),0)))</f>
        <v>0</v>
      </c>
      <c r="E30" s="100">
        <f t="shared" ref="E30:E93" si="3">IF(A30=0,0,IF(A30&lt;0,"",F30*0.0283168))</f>
        <v>0</v>
      </c>
      <c r="F30" s="101">
        <f t="shared" ref="F30:F93" si="4">IF(A30=0,0,IF(A30&lt;0,"",IF(AA33&gt;=20,LOOKUP(AA33,AG$46:AG$57,AH$46:AH$57),0)))</f>
        <v>0</v>
      </c>
      <c r="G30" s="102">
        <f t="shared" ref="G30:G93" si="5">IF(A30=0,0,IF(A30&lt;0,"",H30*0.0283168))</f>
        <v>0</v>
      </c>
      <c r="H30" s="103">
        <f t="shared" ref="H30:H93" si="6">IF(A30=0,0,IF(A30&lt;0,"",D30*$W$34))</f>
        <v>0</v>
      </c>
      <c r="I30" s="102">
        <f t="shared" ref="I30:I93" si="7">IF(A30=0,0,IF(A30&lt;0,"",J30*0.0283168))</f>
        <v>0</v>
      </c>
      <c r="J30" s="103">
        <f t="shared" ref="J30:J93" si="8">IF(A30=0,0,IF(A30&lt;0,"",F30*$W$35))</f>
        <v>0</v>
      </c>
      <c r="K30" s="102">
        <f t="shared" ref="K30:K93" si="9">IF(A30=0,0,IF(A30&lt;0,"",L30*0.0283168))</f>
        <v>1.2983430072606934</v>
      </c>
      <c r="L30" s="102">
        <f t="shared" ref="L30:L93" si="10">IF(A30=0,0,IF(A30&lt;0,"",IF(D30=0.0001,((W$22*0.5/12)-H30)*X$42,((W$22*1/12)-H30)*X$42)))</f>
        <v>45.850626033333334</v>
      </c>
      <c r="M30" s="102">
        <f t="shared" ref="M30:M93" si="11">IF(A30=0,0,IF(A30&lt;0,"",N30*0.0283168))</f>
        <v>1.2983430072606934</v>
      </c>
      <c r="N30" s="102">
        <f t="shared" ref="N30:N93" si="12">IF(A30=0,0,IF(A30&lt;0,"",H30+L30+J30))</f>
        <v>45.850626033333334</v>
      </c>
      <c r="O30" s="102">
        <f t="shared" ref="O30:O93" si="13">IF(A30=0,0,IF(A30&lt;0,"",P30*0.0283168))</f>
        <v>106.753801228265</v>
      </c>
      <c r="P30" s="102">
        <f t="shared" ref="P30:P93" si="14">IF(A30=0,0,IF(A30&lt;0," ",IF(A30=1,L30,N30+P31)))</f>
        <v>3769.9811146833331</v>
      </c>
      <c r="Q30" s="102">
        <f t="shared" ref="Q30:Q93" si="15">IF(A30&lt;0,"",I$23+B30/1000)</f>
        <v>1.2826999999999997</v>
      </c>
      <c r="U30" s="64" t="s">
        <v>82</v>
      </c>
      <c r="W30" s="97">
        <v>1</v>
      </c>
      <c r="AF30" s="15">
        <v>8.4000000000000005E-2</v>
      </c>
      <c r="AG30" s="16">
        <v>4</v>
      </c>
    </row>
    <row r="31" spans="1:37" x14ac:dyDescent="0.2">
      <c r="A31" s="101">
        <f t="shared" ref="A31:A71" si="16">IF(AA33=0,0,IF(A30=" ","",IF(AA33=1,A30-0.5,A30-1)))</f>
        <v>49.5</v>
      </c>
      <c r="B31" s="99">
        <f t="shared" si="0"/>
        <v>1257.3</v>
      </c>
      <c r="C31" s="100">
        <f t="shared" si="1"/>
        <v>0</v>
      </c>
      <c r="D31" s="101">
        <f t="shared" si="2"/>
        <v>0</v>
      </c>
      <c r="E31" s="100">
        <f t="shared" si="3"/>
        <v>0</v>
      </c>
      <c r="F31" s="101">
        <f t="shared" si="4"/>
        <v>0</v>
      </c>
      <c r="G31" s="102">
        <f t="shared" si="5"/>
        <v>0</v>
      </c>
      <c r="H31" s="103">
        <f t="shared" si="6"/>
        <v>0</v>
      </c>
      <c r="I31" s="102">
        <f t="shared" si="7"/>
        <v>0</v>
      </c>
      <c r="J31" s="103">
        <f t="shared" si="8"/>
        <v>0</v>
      </c>
      <c r="K31" s="102">
        <f t="shared" si="9"/>
        <v>1.2983430072606934</v>
      </c>
      <c r="L31" s="102">
        <f t="shared" si="10"/>
        <v>45.850626033333334</v>
      </c>
      <c r="M31" s="102">
        <f t="shared" si="11"/>
        <v>1.2983430072606934</v>
      </c>
      <c r="N31" s="102">
        <f t="shared" si="12"/>
        <v>45.850626033333334</v>
      </c>
      <c r="O31" s="102">
        <f t="shared" si="13"/>
        <v>105.45545822100431</v>
      </c>
      <c r="P31" s="102">
        <f t="shared" si="14"/>
        <v>3724.1304886499997</v>
      </c>
      <c r="Q31" s="102">
        <f t="shared" si="15"/>
        <v>1.2572999999999999</v>
      </c>
      <c r="U31" s="64" t="s">
        <v>83</v>
      </c>
      <c r="W31" s="97">
        <v>0.5</v>
      </c>
      <c r="AA31" s="67">
        <v>-1</v>
      </c>
      <c r="AB31" s="64">
        <v>-1</v>
      </c>
      <c r="AC31" s="104" t="s">
        <v>77</v>
      </c>
      <c r="AD31" s="104" t="s">
        <v>78</v>
      </c>
      <c r="AF31" s="15">
        <v>0.124</v>
      </c>
      <c r="AG31" s="16">
        <v>5</v>
      </c>
    </row>
    <row r="32" spans="1:37" x14ac:dyDescent="0.2">
      <c r="A32" s="101">
        <f t="shared" si="16"/>
        <v>48.5</v>
      </c>
      <c r="B32" s="99">
        <f t="shared" si="0"/>
        <v>1231.8999999999999</v>
      </c>
      <c r="C32" s="100">
        <f t="shared" si="1"/>
        <v>0</v>
      </c>
      <c r="D32" s="101">
        <f t="shared" si="2"/>
        <v>0</v>
      </c>
      <c r="E32" s="100">
        <f t="shared" si="3"/>
        <v>0</v>
      </c>
      <c r="F32" s="101">
        <f t="shared" si="4"/>
        <v>0</v>
      </c>
      <c r="G32" s="102">
        <f t="shared" si="5"/>
        <v>0</v>
      </c>
      <c r="H32" s="103">
        <f t="shared" si="6"/>
        <v>0</v>
      </c>
      <c r="I32" s="102">
        <f t="shared" si="7"/>
        <v>0</v>
      </c>
      <c r="J32" s="103">
        <f t="shared" si="8"/>
        <v>0</v>
      </c>
      <c r="K32" s="102">
        <f t="shared" si="9"/>
        <v>1.2983430072606934</v>
      </c>
      <c r="L32" s="102">
        <f t="shared" si="10"/>
        <v>45.850626033333334</v>
      </c>
      <c r="M32" s="102">
        <f t="shared" si="11"/>
        <v>1.2983430072606934</v>
      </c>
      <c r="N32" s="102">
        <f t="shared" si="12"/>
        <v>45.850626033333334</v>
      </c>
      <c r="O32" s="102">
        <f t="shared" si="13"/>
        <v>104.15711521374362</v>
      </c>
      <c r="P32" s="102">
        <f t="shared" si="14"/>
        <v>3678.2798626166664</v>
      </c>
      <c r="Q32" s="102">
        <f t="shared" si="15"/>
        <v>1.2318999999999998</v>
      </c>
      <c r="U32" s="64" t="s">
        <v>84</v>
      </c>
      <c r="W32" s="97">
        <f>(I16*Y43+(2*W30)-W31)</f>
        <v>11.16666</v>
      </c>
      <c r="AA32" s="67">
        <f>IF(AND(AA31&gt;=1,AA31&lt;30),AA31+1,IF(AC32=0,1,IF(AA31=30,AA31+0.5,-1)))</f>
        <v>-1</v>
      </c>
      <c r="AB32" s="64">
        <f>IF(AB31&gt;=1,AB31+1,IF(AC32=0,1,-1))</f>
        <v>-1</v>
      </c>
      <c r="AC32" s="77">
        <f>AC15</f>
        <v>12</v>
      </c>
      <c r="AD32" s="77">
        <f>AD15</f>
        <v>9</v>
      </c>
      <c r="AF32" s="15">
        <v>0.15</v>
      </c>
      <c r="AG32" s="16">
        <v>6</v>
      </c>
    </row>
    <row r="33" spans="1:35" x14ac:dyDescent="0.2">
      <c r="A33" s="101">
        <f t="shared" si="16"/>
        <v>47.5</v>
      </c>
      <c r="B33" s="99">
        <f t="shared" si="0"/>
        <v>1206.5</v>
      </c>
      <c r="C33" s="100">
        <f t="shared" si="1"/>
        <v>0</v>
      </c>
      <c r="D33" s="101">
        <f t="shared" si="2"/>
        <v>0</v>
      </c>
      <c r="E33" s="100">
        <f t="shared" si="3"/>
        <v>0</v>
      </c>
      <c r="F33" s="101">
        <f t="shared" si="4"/>
        <v>0</v>
      </c>
      <c r="G33" s="102">
        <f t="shared" si="5"/>
        <v>0</v>
      </c>
      <c r="H33" s="103">
        <f t="shared" si="6"/>
        <v>0</v>
      </c>
      <c r="I33" s="102">
        <f t="shared" si="7"/>
        <v>0</v>
      </c>
      <c r="J33" s="103">
        <f t="shared" si="8"/>
        <v>0</v>
      </c>
      <c r="K33" s="102">
        <f t="shared" si="9"/>
        <v>1.2983430072606934</v>
      </c>
      <c r="L33" s="102">
        <f t="shared" si="10"/>
        <v>45.850626033333334</v>
      </c>
      <c r="M33" s="102">
        <f t="shared" si="11"/>
        <v>1.2983430072606934</v>
      </c>
      <c r="N33" s="102">
        <f t="shared" si="12"/>
        <v>45.850626033333334</v>
      </c>
      <c r="O33" s="102">
        <f t="shared" si="13"/>
        <v>102.85877220648293</v>
      </c>
      <c r="P33" s="102">
        <f t="shared" si="14"/>
        <v>3632.429236583333</v>
      </c>
      <c r="Q33" s="102">
        <f t="shared" si="15"/>
        <v>1.2064999999999999</v>
      </c>
      <c r="U33" s="64" t="s">
        <v>85</v>
      </c>
      <c r="W33" s="97">
        <f>((W37-2)*X29)+(2*X28)+(W30*2)</f>
        <v>164.5</v>
      </c>
      <c r="AA33" s="67">
        <f>IF(AND(AA32&gt;=1,AA32&lt;30),AA32+1,IF(AC33=0,1,IF(AA32=30,AA32+0.5,-1)))</f>
        <v>-1</v>
      </c>
      <c r="AB33" s="64">
        <f>IF(AB32&gt;=1,AB32+1,IF(AC33=0,1,-1))</f>
        <v>-1</v>
      </c>
      <c r="AC33" s="77">
        <f t="shared" ref="AC33:AD36" si="17">AC32-1</f>
        <v>11</v>
      </c>
      <c r="AD33" s="77">
        <f t="shared" si="17"/>
        <v>8</v>
      </c>
      <c r="AF33" s="15">
        <v>0.17299999999999999</v>
      </c>
      <c r="AG33" s="16">
        <v>7</v>
      </c>
    </row>
    <row r="34" spans="1:35" x14ac:dyDescent="0.2">
      <c r="A34" s="101">
        <f t="shared" si="16"/>
        <v>46.5</v>
      </c>
      <c r="B34" s="99">
        <f t="shared" si="0"/>
        <v>1181.0999999999999</v>
      </c>
      <c r="C34" s="100">
        <f t="shared" si="1"/>
        <v>0</v>
      </c>
      <c r="D34" s="101">
        <f t="shared" si="2"/>
        <v>0</v>
      </c>
      <c r="E34" s="100">
        <f t="shared" si="3"/>
        <v>0</v>
      </c>
      <c r="F34" s="101">
        <f t="shared" si="4"/>
        <v>0</v>
      </c>
      <c r="G34" s="102">
        <f t="shared" si="5"/>
        <v>0</v>
      </c>
      <c r="H34" s="103">
        <f t="shared" si="6"/>
        <v>0</v>
      </c>
      <c r="I34" s="102">
        <f t="shared" si="7"/>
        <v>0</v>
      </c>
      <c r="J34" s="103">
        <f t="shared" si="8"/>
        <v>0</v>
      </c>
      <c r="K34" s="102">
        <f t="shared" si="9"/>
        <v>1.2983430072606934</v>
      </c>
      <c r="L34" s="102">
        <f t="shared" si="10"/>
        <v>45.850626033333334</v>
      </c>
      <c r="M34" s="102">
        <f t="shared" si="11"/>
        <v>1.2983430072606934</v>
      </c>
      <c r="N34" s="102">
        <f t="shared" si="12"/>
        <v>45.850626033333334</v>
      </c>
      <c r="O34" s="102">
        <f t="shared" si="13"/>
        <v>101.56042919922223</v>
      </c>
      <c r="P34" s="102">
        <f t="shared" si="14"/>
        <v>3586.5786105499997</v>
      </c>
      <c r="Q34" s="102">
        <f t="shared" si="15"/>
        <v>1.1810999999999998</v>
      </c>
      <c r="U34" s="67" t="s">
        <v>86</v>
      </c>
      <c r="V34" s="67"/>
      <c r="W34" s="97">
        <f>(W28*X28)+(W29*X29)</f>
        <v>325</v>
      </c>
      <c r="AA34" s="67">
        <f>IF(AND(AA33&gt;=1,AA33&lt;30),AA33+1,IF(AC34=0,1,IF(AA33=30,AA33+0.5,-1)))</f>
        <v>-1</v>
      </c>
      <c r="AB34" s="64">
        <f>IF(AB33&gt;=1,AB33+1,IF(AC34=0,1,-1))</f>
        <v>-1</v>
      </c>
      <c r="AC34" s="77">
        <f t="shared" si="17"/>
        <v>10</v>
      </c>
      <c r="AD34" s="77">
        <f t="shared" si="17"/>
        <v>7</v>
      </c>
      <c r="AF34" s="17">
        <v>0.191</v>
      </c>
      <c r="AG34" s="16">
        <v>8</v>
      </c>
    </row>
    <row r="35" spans="1:35" x14ac:dyDescent="0.2">
      <c r="A35" s="101">
        <f t="shared" si="16"/>
        <v>45.5</v>
      </c>
      <c r="B35" s="99">
        <f t="shared" si="0"/>
        <v>1155.7</v>
      </c>
      <c r="C35" s="100">
        <f t="shared" si="1"/>
        <v>0</v>
      </c>
      <c r="D35" s="101">
        <f t="shared" si="2"/>
        <v>0</v>
      </c>
      <c r="E35" s="100">
        <f t="shared" si="3"/>
        <v>0</v>
      </c>
      <c r="F35" s="101">
        <f t="shared" si="4"/>
        <v>0</v>
      </c>
      <c r="G35" s="102">
        <f t="shared" si="5"/>
        <v>0</v>
      </c>
      <c r="H35" s="103">
        <f t="shared" si="6"/>
        <v>0</v>
      </c>
      <c r="I35" s="102">
        <f t="shared" si="7"/>
        <v>0</v>
      </c>
      <c r="J35" s="103">
        <f t="shared" si="8"/>
        <v>0</v>
      </c>
      <c r="K35" s="102">
        <f t="shared" si="9"/>
        <v>1.2983430072606934</v>
      </c>
      <c r="L35" s="102">
        <f t="shared" si="10"/>
        <v>45.850626033333334</v>
      </c>
      <c r="M35" s="102">
        <f t="shared" si="11"/>
        <v>1.2983430072606934</v>
      </c>
      <c r="N35" s="102">
        <f t="shared" si="12"/>
        <v>45.850626033333334</v>
      </c>
      <c r="O35" s="102">
        <f t="shared" si="13"/>
        <v>100.26208619196153</v>
      </c>
      <c r="P35" s="102">
        <f t="shared" si="14"/>
        <v>3540.7279845166663</v>
      </c>
      <c r="Q35" s="102">
        <f t="shared" si="15"/>
        <v>1.1556999999999999</v>
      </c>
      <c r="U35" s="64" t="s">
        <v>95</v>
      </c>
      <c r="W35" s="97">
        <f>I18*W31</f>
        <v>0</v>
      </c>
      <c r="AA35" s="67">
        <f>IF(AND(AA34&gt;=1,AA34&lt;30),AA34+1,IF(AC35=0,1,IF(AA34=30,AA34+0.5,-1)))</f>
        <v>-1</v>
      </c>
      <c r="AB35" s="64">
        <f>IF(AB34&gt;=1,AB34+1,IF(AC35=0,1,-1))</f>
        <v>-1</v>
      </c>
      <c r="AC35" s="77">
        <f t="shared" si="17"/>
        <v>9</v>
      </c>
      <c r="AD35" s="77">
        <f t="shared" si="17"/>
        <v>6</v>
      </c>
      <c r="AF35" s="17">
        <v>0.20699999999999999</v>
      </c>
      <c r="AG35" s="16">
        <v>9</v>
      </c>
    </row>
    <row r="36" spans="1:35" x14ac:dyDescent="0.2">
      <c r="A36" s="101">
        <f t="shared" si="16"/>
        <v>44.5</v>
      </c>
      <c r="B36" s="99">
        <f t="shared" si="0"/>
        <v>1130.3</v>
      </c>
      <c r="C36" s="100">
        <f t="shared" si="1"/>
        <v>0</v>
      </c>
      <c r="D36" s="101">
        <f t="shared" si="2"/>
        <v>0</v>
      </c>
      <c r="E36" s="100">
        <f t="shared" si="3"/>
        <v>0</v>
      </c>
      <c r="F36" s="101">
        <f t="shared" si="4"/>
        <v>0</v>
      </c>
      <c r="G36" s="102">
        <f t="shared" si="5"/>
        <v>0</v>
      </c>
      <c r="H36" s="103">
        <f t="shared" si="6"/>
        <v>0</v>
      </c>
      <c r="I36" s="102">
        <f t="shared" si="7"/>
        <v>0</v>
      </c>
      <c r="J36" s="103">
        <f t="shared" si="8"/>
        <v>0</v>
      </c>
      <c r="K36" s="102">
        <f t="shared" si="9"/>
        <v>1.2983430072606934</v>
      </c>
      <c r="L36" s="102">
        <f t="shared" si="10"/>
        <v>45.850626033333334</v>
      </c>
      <c r="M36" s="102">
        <f t="shared" si="11"/>
        <v>1.2983430072606934</v>
      </c>
      <c r="N36" s="102">
        <f t="shared" si="12"/>
        <v>45.850626033333334</v>
      </c>
      <c r="O36" s="102">
        <f t="shared" si="13"/>
        <v>98.963743184700846</v>
      </c>
      <c r="P36" s="102">
        <f t="shared" si="14"/>
        <v>3494.877358483333</v>
      </c>
      <c r="Q36" s="102">
        <f t="shared" si="15"/>
        <v>1.1302999999999999</v>
      </c>
      <c r="U36" s="67" t="s">
        <v>87</v>
      </c>
      <c r="W36" s="97">
        <f>W33*W32</f>
        <v>1836.9155700000001</v>
      </c>
      <c r="X36" s="67">
        <f>W36*0.092903</f>
        <v>170.65496719971</v>
      </c>
      <c r="AA36" s="67">
        <f>IF(AND(AA35&gt;=1,AA35&lt;30),AA35+1,IF(AC36=0,1,IF(AA35=30,AA35+0.5,-1)))</f>
        <v>-1</v>
      </c>
      <c r="AB36" s="64">
        <f>IF(AB35&gt;=1,AB35+1,IF(AC36=0,1,-1))</f>
        <v>-1</v>
      </c>
      <c r="AC36" s="77">
        <f t="shared" si="17"/>
        <v>8</v>
      </c>
      <c r="AD36" s="77">
        <f t="shared" si="17"/>
        <v>5</v>
      </c>
      <c r="AF36" s="17">
        <v>0.221</v>
      </c>
      <c r="AG36" s="16">
        <v>10</v>
      </c>
    </row>
    <row r="37" spans="1:35" x14ac:dyDescent="0.2">
      <c r="A37" s="101">
        <f t="shared" si="16"/>
        <v>43.5</v>
      </c>
      <c r="B37" s="99">
        <f t="shared" si="0"/>
        <v>1104.8999999999999</v>
      </c>
      <c r="C37" s="100">
        <f t="shared" si="1"/>
        <v>0</v>
      </c>
      <c r="D37" s="101">
        <f t="shared" si="2"/>
        <v>0</v>
      </c>
      <c r="E37" s="100">
        <f t="shared" si="3"/>
        <v>0</v>
      </c>
      <c r="F37" s="101">
        <f t="shared" si="4"/>
        <v>0</v>
      </c>
      <c r="G37" s="102">
        <f t="shared" si="5"/>
        <v>0</v>
      </c>
      <c r="H37" s="103">
        <f t="shared" si="6"/>
        <v>0</v>
      </c>
      <c r="I37" s="102">
        <f t="shared" si="7"/>
        <v>0</v>
      </c>
      <c r="J37" s="103">
        <f t="shared" si="8"/>
        <v>0</v>
      </c>
      <c r="K37" s="102">
        <f t="shared" si="9"/>
        <v>1.2983430072606934</v>
      </c>
      <c r="L37" s="102">
        <f t="shared" si="10"/>
        <v>45.850626033333334</v>
      </c>
      <c r="M37" s="102">
        <f t="shared" si="11"/>
        <v>1.2983430072606934</v>
      </c>
      <c r="N37" s="102">
        <f t="shared" si="12"/>
        <v>45.850626033333334</v>
      </c>
      <c r="O37" s="102">
        <f t="shared" si="13"/>
        <v>97.665400177440148</v>
      </c>
      <c r="P37" s="102">
        <f t="shared" si="14"/>
        <v>3449.0267324499996</v>
      </c>
      <c r="Q37" s="102">
        <f t="shared" si="15"/>
        <v>1.1048999999999998</v>
      </c>
      <c r="U37" s="77">
        <f>I16</f>
        <v>2</v>
      </c>
      <c r="V37" s="64" t="s">
        <v>88</v>
      </c>
      <c r="W37" s="105">
        <f>I17/I16</f>
        <v>23</v>
      </c>
      <c r="AA37" s="67">
        <f t="shared" ref="AA37:AA94" si="18">IF(AND(AA36&gt;=1,AA36&lt;30),AA36+1,IF(AC37=0,1,IF(AA36=30,AA36+0.5,-1)))</f>
        <v>-1</v>
      </c>
      <c r="AB37" s="64">
        <f t="shared" ref="AB37:AB94" si="19">IF(AB36&gt;=1,AB36+1,IF(AC37=0,1,-1))</f>
        <v>-1</v>
      </c>
      <c r="AC37" s="77">
        <f t="shared" ref="AC37:AD47" si="20">AC36-1</f>
        <v>7</v>
      </c>
      <c r="AD37" s="77">
        <f t="shared" si="20"/>
        <v>4</v>
      </c>
      <c r="AF37" s="17">
        <v>0.23300000000000001</v>
      </c>
      <c r="AG37" s="16">
        <v>11</v>
      </c>
    </row>
    <row r="38" spans="1:35" x14ac:dyDescent="0.2">
      <c r="A38" s="101">
        <f t="shared" si="16"/>
        <v>42.5</v>
      </c>
      <c r="B38" s="99">
        <f t="shared" si="0"/>
        <v>1079.5</v>
      </c>
      <c r="C38" s="100">
        <f t="shared" si="1"/>
        <v>0</v>
      </c>
      <c r="D38" s="101">
        <f t="shared" si="2"/>
        <v>0</v>
      </c>
      <c r="E38" s="100">
        <f t="shared" si="3"/>
        <v>0</v>
      </c>
      <c r="F38" s="101">
        <f t="shared" si="4"/>
        <v>0</v>
      </c>
      <c r="G38" s="102">
        <f t="shared" si="5"/>
        <v>0</v>
      </c>
      <c r="H38" s="103">
        <f t="shared" si="6"/>
        <v>0</v>
      </c>
      <c r="I38" s="102">
        <f t="shared" si="7"/>
        <v>0</v>
      </c>
      <c r="J38" s="103">
        <f t="shared" si="8"/>
        <v>0</v>
      </c>
      <c r="K38" s="102">
        <f t="shared" si="9"/>
        <v>1.2983430072606934</v>
      </c>
      <c r="L38" s="102">
        <f t="shared" si="10"/>
        <v>45.850626033333334</v>
      </c>
      <c r="M38" s="102">
        <f t="shared" si="11"/>
        <v>1.2983430072606934</v>
      </c>
      <c r="N38" s="102">
        <f t="shared" si="12"/>
        <v>45.850626033333334</v>
      </c>
      <c r="O38" s="102">
        <f t="shared" si="13"/>
        <v>96.36705717017945</v>
      </c>
      <c r="P38" s="102">
        <f t="shared" si="14"/>
        <v>3403.1761064166662</v>
      </c>
      <c r="Q38" s="102">
        <f t="shared" si="15"/>
        <v>1.0794999999999999</v>
      </c>
      <c r="U38" s="67"/>
      <c r="V38" s="67"/>
      <c r="AA38" s="67">
        <f t="shared" si="18"/>
        <v>-1</v>
      </c>
      <c r="AB38" s="64">
        <f t="shared" si="19"/>
        <v>-1</v>
      </c>
      <c r="AC38" s="77">
        <f t="shared" si="20"/>
        <v>6</v>
      </c>
      <c r="AD38" s="77">
        <f t="shared" si="20"/>
        <v>3</v>
      </c>
      <c r="AF38" s="15">
        <v>0.24399999999999999</v>
      </c>
      <c r="AG38" s="16">
        <v>12</v>
      </c>
    </row>
    <row r="39" spans="1:35" x14ac:dyDescent="0.2">
      <c r="A39" s="101">
        <f t="shared" si="16"/>
        <v>41.5</v>
      </c>
      <c r="B39" s="99">
        <f t="shared" si="0"/>
        <v>1054.0999999999999</v>
      </c>
      <c r="C39" s="100">
        <f t="shared" si="1"/>
        <v>0</v>
      </c>
      <c r="D39" s="101">
        <f t="shared" si="2"/>
        <v>0</v>
      </c>
      <c r="E39" s="100">
        <f t="shared" si="3"/>
        <v>0</v>
      </c>
      <c r="F39" s="101">
        <f t="shared" si="4"/>
        <v>0</v>
      </c>
      <c r="G39" s="102">
        <f t="shared" si="5"/>
        <v>0</v>
      </c>
      <c r="H39" s="103">
        <f t="shared" si="6"/>
        <v>0</v>
      </c>
      <c r="I39" s="102">
        <f t="shared" si="7"/>
        <v>0</v>
      </c>
      <c r="J39" s="103">
        <f t="shared" si="8"/>
        <v>0</v>
      </c>
      <c r="K39" s="102">
        <f t="shared" si="9"/>
        <v>1.2983430072606934</v>
      </c>
      <c r="L39" s="102">
        <f t="shared" si="10"/>
        <v>45.850626033333334</v>
      </c>
      <c r="M39" s="102">
        <f t="shared" si="11"/>
        <v>1.2983430072606934</v>
      </c>
      <c r="N39" s="102">
        <f t="shared" si="12"/>
        <v>45.850626033333334</v>
      </c>
      <c r="O39" s="102">
        <f t="shared" si="13"/>
        <v>95.068714162918766</v>
      </c>
      <c r="P39" s="102">
        <f t="shared" si="14"/>
        <v>3357.3254803833329</v>
      </c>
      <c r="Q39" s="102">
        <f t="shared" si="15"/>
        <v>1.0540999999999998</v>
      </c>
      <c r="U39" s="67"/>
      <c r="V39" s="67"/>
      <c r="Y39" s="68" t="s">
        <v>89</v>
      </c>
      <c r="AA39" s="67">
        <f t="shared" si="18"/>
        <v>-1</v>
      </c>
      <c r="AB39" s="64">
        <f t="shared" si="19"/>
        <v>-1</v>
      </c>
      <c r="AC39" s="77">
        <f t="shared" si="20"/>
        <v>5</v>
      </c>
      <c r="AD39" s="77">
        <f t="shared" si="20"/>
        <v>2</v>
      </c>
      <c r="AF39" s="15">
        <v>0.254</v>
      </c>
      <c r="AG39" s="16">
        <v>13</v>
      </c>
    </row>
    <row r="40" spans="1:35" x14ac:dyDescent="0.2">
      <c r="A40" s="101">
        <f t="shared" si="16"/>
        <v>40.5</v>
      </c>
      <c r="B40" s="99">
        <f t="shared" si="0"/>
        <v>1028.7</v>
      </c>
      <c r="C40" s="100">
        <f t="shared" si="1"/>
        <v>0</v>
      </c>
      <c r="D40" s="101">
        <f t="shared" si="2"/>
        <v>0</v>
      </c>
      <c r="E40" s="100">
        <f t="shared" si="3"/>
        <v>0</v>
      </c>
      <c r="F40" s="101">
        <f t="shared" si="4"/>
        <v>0</v>
      </c>
      <c r="G40" s="102">
        <f t="shared" si="5"/>
        <v>0</v>
      </c>
      <c r="H40" s="103">
        <f t="shared" si="6"/>
        <v>0</v>
      </c>
      <c r="I40" s="102">
        <f t="shared" si="7"/>
        <v>0</v>
      </c>
      <c r="J40" s="103">
        <f t="shared" si="8"/>
        <v>0</v>
      </c>
      <c r="K40" s="102">
        <f t="shared" si="9"/>
        <v>1.2983430072606934</v>
      </c>
      <c r="L40" s="102">
        <f t="shared" si="10"/>
        <v>45.850626033333334</v>
      </c>
      <c r="M40" s="102">
        <f t="shared" si="11"/>
        <v>1.2983430072606934</v>
      </c>
      <c r="N40" s="102">
        <f t="shared" si="12"/>
        <v>45.850626033333334</v>
      </c>
      <c r="O40" s="102">
        <f t="shared" si="13"/>
        <v>93.770371155658069</v>
      </c>
      <c r="P40" s="102">
        <f t="shared" si="14"/>
        <v>3311.4748543499995</v>
      </c>
      <c r="Q40" s="102">
        <f t="shared" si="15"/>
        <v>1.0286999999999999</v>
      </c>
      <c r="Y40" s="106">
        <f>AC15+30.5+AD15</f>
        <v>51.5</v>
      </c>
      <c r="AA40" s="67">
        <f t="shared" si="18"/>
        <v>-1</v>
      </c>
      <c r="AB40" s="64">
        <f t="shared" si="19"/>
        <v>-1</v>
      </c>
      <c r="AC40" s="77">
        <f t="shared" si="20"/>
        <v>4</v>
      </c>
      <c r="AD40" s="77">
        <f t="shared" si="20"/>
        <v>1</v>
      </c>
      <c r="AF40" s="17">
        <v>0.26400000000000001</v>
      </c>
      <c r="AG40" s="16">
        <v>14</v>
      </c>
    </row>
    <row r="41" spans="1:35" x14ac:dyDescent="0.2">
      <c r="A41" s="101">
        <f t="shared" si="16"/>
        <v>39.5</v>
      </c>
      <c r="B41" s="99">
        <f t="shared" si="0"/>
        <v>1003.3</v>
      </c>
      <c r="C41" s="100">
        <f t="shared" si="1"/>
        <v>2.8316800000000002E-6</v>
      </c>
      <c r="D41" s="101">
        <f t="shared" si="2"/>
        <v>1E-4</v>
      </c>
      <c r="E41" s="100">
        <f t="shared" si="3"/>
        <v>0</v>
      </c>
      <c r="F41" s="101">
        <f t="shared" si="4"/>
        <v>0</v>
      </c>
      <c r="G41" s="102">
        <f t="shared" si="5"/>
        <v>9.2029600000000003E-4</v>
      </c>
      <c r="H41" s="103">
        <f t="shared" si="6"/>
        <v>3.2500000000000001E-2</v>
      </c>
      <c r="I41" s="102">
        <f t="shared" si="7"/>
        <v>0</v>
      </c>
      <c r="J41" s="103">
        <f t="shared" si="8"/>
        <v>0</v>
      </c>
      <c r="K41" s="102">
        <f t="shared" si="9"/>
        <v>0.64880338523034675</v>
      </c>
      <c r="L41" s="102">
        <f t="shared" si="10"/>
        <v>22.912313016666669</v>
      </c>
      <c r="M41" s="102">
        <f t="shared" si="11"/>
        <v>0.64972368123034674</v>
      </c>
      <c r="N41" s="102">
        <f t="shared" si="12"/>
        <v>22.944813016666668</v>
      </c>
      <c r="O41" s="102">
        <f t="shared" si="13"/>
        <v>92.472028148397371</v>
      </c>
      <c r="P41" s="102">
        <f t="shared" si="14"/>
        <v>3265.6242283166662</v>
      </c>
      <c r="Q41" s="102">
        <f t="shared" si="15"/>
        <v>1.0032999999999999</v>
      </c>
      <c r="X41" s="68" t="s">
        <v>16</v>
      </c>
      <c r="AA41" s="67">
        <f t="shared" si="18"/>
        <v>-1</v>
      </c>
      <c r="AB41" s="64">
        <f t="shared" si="19"/>
        <v>-1</v>
      </c>
      <c r="AC41" s="77">
        <f t="shared" si="20"/>
        <v>3</v>
      </c>
      <c r="AD41" s="77">
        <f t="shared" si="20"/>
        <v>0</v>
      </c>
      <c r="AF41" s="15">
        <v>0.27100000000000002</v>
      </c>
      <c r="AG41" s="16">
        <v>15</v>
      </c>
    </row>
    <row r="42" spans="1:35" x14ac:dyDescent="0.2">
      <c r="A42" s="101">
        <f t="shared" si="16"/>
        <v>39</v>
      </c>
      <c r="B42" s="99">
        <f t="shared" si="0"/>
        <v>990.59999999999991</v>
      </c>
      <c r="C42" s="100">
        <f t="shared" si="1"/>
        <v>5.380192E-4</v>
      </c>
      <c r="D42" s="101">
        <f t="shared" si="2"/>
        <v>1.9E-2</v>
      </c>
      <c r="E42" s="100">
        <f t="shared" si="3"/>
        <v>0</v>
      </c>
      <c r="F42" s="101">
        <f t="shared" si="4"/>
        <v>0</v>
      </c>
      <c r="G42" s="102">
        <f t="shared" si="5"/>
        <v>0.17485624</v>
      </c>
      <c r="H42" s="103">
        <f t="shared" si="6"/>
        <v>6.1749999999999998</v>
      </c>
      <c r="I42" s="102">
        <f t="shared" si="7"/>
        <v>0</v>
      </c>
      <c r="J42" s="103">
        <f t="shared" si="8"/>
        <v>0</v>
      </c>
      <c r="K42" s="102">
        <f t="shared" si="9"/>
        <v>1.2284005112606933</v>
      </c>
      <c r="L42" s="102">
        <f t="shared" si="10"/>
        <v>43.380626033333336</v>
      </c>
      <c r="M42" s="102">
        <f t="shared" si="11"/>
        <v>1.4032567512606933</v>
      </c>
      <c r="N42" s="102">
        <f t="shared" si="12"/>
        <v>49.555626033333333</v>
      </c>
      <c r="O42" s="102">
        <f t="shared" si="13"/>
        <v>91.822304467167029</v>
      </c>
      <c r="P42" s="102">
        <f t="shared" si="14"/>
        <v>3242.6794152999996</v>
      </c>
      <c r="Q42" s="102">
        <f t="shared" si="15"/>
        <v>0.99059999999999993</v>
      </c>
      <c r="U42" s="67"/>
      <c r="X42" s="68">
        <f>I19/100</f>
        <v>0.4</v>
      </c>
      <c r="Y42" s="64" t="s">
        <v>113</v>
      </c>
      <c r="AA42" s="67">
        <f t="shared" si="18"/>
        <v>-1</v>
      </c>
      <c r="AB42" s="64">
        <f t="shared" si="19"/>
        <v>-1</v>
      </c>
      <c r="AC42" s="77">
        <f t="shared" si="20"/>
        <v>2</v>
      </c>
      <c r="AD42" s="77">
        <f t="shared" si="20"/>
        <v>-1</v>
      </c>
      <c r="AF42" s="15">
        <v>0.28299999999999997</v>
      </c>
      <c r="AG42" s="16">
        <v>16</v>
      </c>
    </row>
    <row r="43" spans="1:35" x14ac:dyDescent="0.2">
      <c r="A43" s="101">
        <f t="shared" si="16"/>
        <v>38</v>
      </c>
      <c r="B43" s="99">
        <f t="shared" si="0"/>
        <v>965.19999999999993</v>
      </c>
      <c r="C43" s="100">
        <f t="shared" si="1"/>
        <v>1.4441567999999999E-3</v>
      </c>
      <c r="D43" s="101">
        <f t="shared" si="2"/>
        <v>5.0999999999999997E-2</v>
      </c>
      <c r="E43" s="100">
        <f t="shared" si="3"/>
        <v>0</v>
      </c>
      <c r="F43" s="101">
        <f t="shared" si="4"/>
        <v>0</v>
      </c>
      <c r="G43" s="102">
        <f t="shared" si="5"/>
        <v>0.46935095999999998</v>
      </c>
      <c r="H43" s="103">
        <f t="shared" si="6"/>
        <v>16.574999999999999</v>
      </c>
      <c r="I43" s="102">
        <f t="shared" si="7"/>
        <v>0</v>
      </c>
      <c r="J43" s="103">
        <f t="shared" si="8"/>
        <v>0</v>
      </c>
      <c r="K43" s="102">
        <f t="shared" si="9"/>
        <v>1.1106026232606934</v>
      </c>
      <c r="L43" s="102">
        <f t="shared" si="10"/>
        <v>39.220626033333332</v>
      </c>
      <c r="M43" s="102">
        <f t="shared" si="11"/>
        <v>1.5799535832606932</v>
      </c>
      <c r="N43" s="102">
        <f t="shared" si="12"/>
        <v>55.795626033333335</v>
      </c>
      <c r="O43" s="102">
        <f t="shared" si="13"/>
        <v>90.419047715906331</v>
      </c>
      <c r="P43" s="102">
        <f t="shared" si="14"/>
        <v>3193.1237892666663</v>
      </c>
      <c r="Q43" s="102">
        <f t="shared" si="15"/>
        <v>0.96519999999999995</v>
      </c>
      <c r="U43" s="67"/>
      <c r="Y43" s="64">
        <v>4.8333300000000001</v>
      </c>
      <c r="AA43" s="67">
        <f t="shared" si="18"/>
        <v>-1</v>
      </c>
      <c r="AB43" s="64">
        <f t="shared" si="19"/>
        <v>-1</v>
      </c>
      <c r="AC43" s="77">
        <f t="shared" si="20"/>
        <v>1</v>
      </c>
      <c r="AD43" s="77">
        <f t="shared" si="20"/>
        <v>-2</v>
      </c>
      <c r="AF43" s="17">
        <v>0.29399999999999998</v>
      </c>
      <c r="AG43" s="16">
        <v>17</v>
      </c>
    </row>
    <row r="44" spans="1:35" x14ac:dyDescent="0.2">
      <c r="A44" s="101">
        <f t="shared" si="16"/>
        <v>37</v>
      </c>
      <c r="B44" s="99">
        <f t="shared" si="0"/>
        <v>939.8</v>
      </c>
      <c r="C44" s="100">
        <f t="shared" si="1"/>
        <v>2.3786112000000002E-3</v>
      </c>
      <c r="D44" s="101">
        <f t="shared" si="2"/>
        <v>8.4000000000000005E-2</v>
      </c>
      <c r="E44" s="100">
        <f t="shared" si="3"/>
        <v>0</v>
      </c>
      <c r="F44" s="101">
        <f t="shared" si="4"/>
        <v>0</v>
      </c>
      <c r="G44" s="102">
        <f t="shared" si="5"/>
        <v>0.77304864000000006</v>
      </c>
      <c r="H44" s="103">
        <f t="shared" si="6"/>
        <v>27.3</v>
      </c>
      <c r="I44" s="102">
        <f t="shared" si="7"/>
        <v>0</v>
      </c>
      <c r="J44" s="103">
        <f t="shared" si="8"/>
        <v>0</v>
      </c>
      <c r="K44" s="102">
        <f t="shared" si="9"/>
        <v>0.98912355126069329</v>
      </c>
      <c r="L44" s="102">
        <f t="shared" si="10"/>
        <v>34.930626033333333</v>
      </c>
      <c r="M44" s="102">
        <f t="shared" si="11"/>
        <v>1.7621721912606934</v>
      </c>
      <c r="N44" s="102">
        <f t="shared" si="12"/>
        <v>62.230626033333337</v>
      </c>
      <c r="O44" s="102">
        <f t="shared" si="13"/>
        <v>88.839094132645641</v>
      </c>
      <c r="P44" s="102">
        <f t="shared" si="14"/>
        <v>3137.3281632333328</v>
      </c>
      <c r="Q44" s="102">
        <f t="shared" si="15"/>
        <v>0.93979999999999997</v>
      </c>
      <c r="U44" s="67"/>
      <c r="AA44" s="67">
        <f t="shared" si="18"/>
        <v>1</v>
      </c>
      <c r="AB44" s="64">
        <f t="shared" si="19"/>
        <v>1</v>
      </c>
      <c r="AC44" s="77">
        <f t="shared" si="20"/>
        <v>0</v>
      </c>
      <c r="AD44" s="77">
        <f t="shared" si="20"/>
        <v>-3</v>
      </c>
      <c r="AF44" s="15">
        <v>0.29599999999999999</v>
      </c>
      <c r="AG44" s="16">
        <v>18</v>
      </c>
    </row>
    <row r="45" spans="1:35" ht="13.5" thickBot="1" x14ac:dyDescent="0.25">
      <c r="A45" s="101">
        <f t="shared" si="16"/>
        <v>36</v>
      </c>
      <c r="B45" s="99">
        <f t="shared" si="0"/>
        <v>914.4</v>
      </c>
      <c r="C45" s="100">
        <f t="shared" si="1"/>
        <v>3.5112832000000001E-3</v>
      </c>
      <c r="D45" s="101">
        <f t="shared" si="2"/>
        <v>0.124</v>
      </c>
      <c r="E45" s="100">
        <f t="shared" si="3"/>
        <v>0</v>
      </c>
      <c r="F45" s="101">
        <f t="shared" si="4"/>
        <v>0</v>
      </c>
      <c r="G45" s="102">
        <f t="shared" si="5"/>
        <v>1.1411670399999998</v>
      </c>
      <c r="H45" s="103">
        <f t="shared" si="6"/>
        <v>40.299999999999997</v>
      </c>
      <c r="I45" s="102">
        <f t="shared" si="7"/>
        <v>0</v>
      </c>
      <c r="J45" s="103">
        <f t="shared" si="8"/>
        <v>0</v>
      </c>
      <c r="K45" s="102">
        <f t="shared" si="9"/>
        <v>0.84187619126069346</v>
      </c>
      <c r="L45" s="102">
        <f t="shared" si="10"/>
        <v>29.730626033333337</v>
      </c>
      <c r="M45" s="102">
        <f t="shared" si="11"/>
        <v>1.9830432312606934</v>
      </c>
      <c r="N45" s="102">
        <f t="shared" si="12"/>
        <v>70.030626033333334</v>
      </c>
      <c r="O45" s="102">
        <f t="shared" si="13"/>
        <v>87.076921941384938</v>
      </c>
      <c r="P45" s="102">
        <f t="shared" si="14"/>
        <v>3075.0975371999994</v>
      </c>
      <c r="Q45" s="102">
        <f t="shared" si="15"/>
        <v>0.91439999999999999</v>
      </c>
      <c r="U45" s="67"/>
      <c r="AA45" s="67">
        <f t="shared" si="18"/>
        <v>2</v>
      </c>
      <c r="AB45" s="64">
        <f t="shared" si="19"/>
        <v>2</v>
      </c>
      <c r="AC45" s="77">
        <f t="shared" si="20"/>
        <v>-1</v>
      </c>
      <c r="AD45" s="77">
        <f t="shared" si="20"/>
        <v>-4</v>
      </c>
      <c r="AF45" s="15">
        <v>0.29899999999999999</v>
      </c>
      <c r="AG45" s="16">
        <v>19</v>
      </c>
    </row>
    <row r="46" spans="1:35" x14ac:dyDescent="0.2">
      <c r="A46" s="101">
        <f t="shared" si="16"/>
        <v>35</v>
      </c>
      <c r="B46" s="99">
        <f t="shared" si="0"/>
        <v>889</v>
      </c>
      <c r="C46" s="100">
        <f t="shared" si="1"/>
        <v>4.2475199999999994E-3</v>
      </c>
      <c r="D46" s="101">
        <f t="shared" si="2"/>
        <v>0.15</v>
      </c>
      <c r="E46" s="100">
        <f t="shared" si="3"/>
        <v>0</v>
      </c>
      <c r="F46" s="101">
        <f t="shared" si="4"/>
        <v>0</v>
      </c>
      <c r="G46" s="102">
        <f t="shared" si="5"/>
        <v>1.380444</v>
      </c>
      <c r="H46" s="103">
        <f t="shared" si="6"/>
        <v>48.75</v>
      </c>
      <c r="I46" s="102">
        <f t="shared" si="7"/>
        <v>0</v>
      </c>
      <c r="J46" s="103">
        <f t="shared" si="8"/>
        <v>0</v>
      </c>
      <c r="K46" s="102">
        <f t="shared" si="9"/>
        <v>0.74616540726069336</v>
      </c>
      <c r="L46" s="102">
        <f t="shared" si="10"/>
        <v>26.350626033333334</v>
      </c>
      <c r="M46" s="102">
        <f t="shared" si="11"/>
        <v>2.1266094072606929</v>
      </c>
      <c r="N46" s="102">
        <f t="shared" si="12"/>
        <v>75.100626033333327</v>
      </c>
      <c r="O46" s="102">
        <f t="shared" si="13"/>
        <v>85.093878710124258</v>
      </c>
      <c r="P46" s="102">
        <f t="shared" si="14"/>
        <v>3005.0669111666662</v>
      </c>
      <c r="Q46" s="102">
        <f t="shared" si="15"/>
        <v>0.88900000000000001</v>
      </c>
      <c r="U46" s="67"/>
      <c r="AA46" s="67">
        <f t="shared" si="18"/>
        <v>3</v>
      </c>
      <c r="AB46" s="64">
        <f t="shared" si="19"/>
        <v>3</v>
      </c>
      <c r="AC46" s="77">
        <f t="shared" si="20"/>
        <v>-2</v>
      </c>
      <c r="AD46" s="77">
        <f t="shared" si="20"/>
        <v>-5</v>
      </c>
      <c r="AF46" s="15">
        <v>0.30099999999999999</v>
      </c>
      <c r="AG46" s="21">
        <v>20</v>
      </c>
      <c r="AH46" s="107">
        <v>0.11</v>
      </c>
      <c r="AI46" s="108">
        <v>1</v>
      </c>
    </row>
    <row r="47" spans="1:35" x14ac:dyDescent="0.2">
      <c r="A47" s="101">
        <f t="shared" si="16"/>
        <v>34</v>
      </c>
      <c r="B47" s="99">
        <f t="shared" si="0"/>
        <v>863.59999999999991</v>
      </c>
      <c r="C47" s="100">
        <f t="shared" si="1"/>
        <v>4.8988063999999996E-3</v>
      </c>
      <c r="D47" s="101">
        <f t="shared" si="2"/>
        <v>0.17299999999999999</v>
      </c>
      <c r="E47" s="100">
        <f t="shared" si="3"/>
        <v>0</v>
      </c>
      <c r="F47" s="101">
        <f t="shared" si="4"/>
        <v>0</v>
      </c>
      <c r="G47" s="102">
        <f t="shared" si="5"/>
        <v>1.5921120799999997</v>
      </c>
      <c r="H47" s="103">
        <f t="shared" si="6"/>
        <v>56.224999999999994</v>
      </c>
      <c r="I47" s="102">
        <f t="shared" si="7"/>
        <v>0</v>
      </c>
      <c r="J47" s="103">
        <f t="shared" si="8"/>
        <v>0</v>
      </c>
      <c r="K47" s="102">
        <f t="shared" si="9"/>
        <v>0.66149817526069343</v>
      </c>
      <c r="L47" s="102">
        <f t="shared" si="10"/>
        <v>23.360626033333336</v>
      </c>
      <c r="M47" s="102">
        <f t="shared" si="11"/>
        <v>2.2536102552606931</v>
      </c>
      <c r="N47" s="102">
        <f t="shared" si="12"/>
        <v>79.585626033333327</v>
      </c>
      <c r="O47" s="102">
        <f t="shared" si="13"/>
        <v>82.967269302863556</v>
      </c>
      <c r="P47" s="102">
        <f t="shared" si="14"/>
        <v>2929.9662851333328</v>
      </c>
      <c r="Q47" s="102">
        <f t="shared" si="15"/>
        <v>0.86359999999999992</v>
      </c>
      <c r="AA47" s="67">
        <f t="shared" si="18"/>
        <v>4</v>
      </c>
      <c r="AB47" s="64">
        <f t="shared" si="19"/>
        <v>4</v>
      </c>
      <c r="AC47" s="77">
        <f t="shared" si="20"/>
        <v>-3</v>
      </c>
      <c r="AD47" s="77">
        <f t="shared" si="20"/>
        <v>-6</v>
      </c>
      <c r="AF47" s="15">
        <v>0.30299999999999999</v>
      </c>
      <c r="AG47" s="21">
        <v>21</v>
      </c>
      <c r="AH47" s="109">
        <v>0.09</v>
      </c>
      <c r="AI47" s="110">
        <v>2</v>
      </c>
    </row>
    <row r="48" spans="1:35" x14ac:dyDescent="0.2">
      <c r="A48" s="101">
        <f t="shared" si="16"/>
        <v>33</v>
      </c>
      <c r="B48" s="99">
        <f t="shared" si="0"/>
        <v>838.19999999999993</v>
      </c>
      <c r="C48" s="100">
        <f t="shared" si="1"/>
        <v>5.4085087999999996E-3</v>
      </c>
      <c r="D48" s="101">
        <f t="shared" si="2"/>
        <v>0.191</v>
      </c>
      <c r="E48" s="100">
        <f t="shared" si="3"/>
        <v>0</v>
      </c>
      <c r="F48" s="101">
        <f t="shared" si="4"/>
        <v>0</v>
      </c>
      <c r="G48" s="102">
        <f t="shared" si="5"/>
        <v>1.7577653600000001</v>
      </c>
      <c r="H48" s="103">
        <f t="shared" si="6"/>
        <v>62.075000000000003</v>
      </c>
      <c r="I48" s="102">
        <f t="shared" si="7"/>
        <v>0</v>
      </c>
      <c r="J48" s="103">
        <f t="shared" si="8"/>
        <v>0</v>
      </c>
      <c r="K48" s="102">
        <f t="shared" si="9"/>
        <v>0.59523686326069325</v>
      </c>
      <c r="L48" s="102">
        <f t="shared" si="10"/>
        <v>21.020626033333333</v>
      </c>
      <c r="M48" s="102">
        <f t="shared" si="11"/>
        <v>2.3530022232606931</v>
      </c>
      <c r="N48" s="102">
        <f t="shared" si="12"/>
        <v>83.095626033333332</v>
      </c>
      <c r="O48" s="102">
        <f t="shared" si="13"/>
        <v>80.71365904760286</v>
      </c>
      <c r="P48" s="102">
        <f t="shared" si="14"/>
        <v>2850.3806590999993</v>
      </c>
      <c r="Q48" s="102">
        <f t="shared" si="15"/>
        <v>0.83819999999999995</v>
      </c>
      <c r="AA48" s="67">
        <f t="shared" si="18"/>
        <v>5</v>
      </c>
      <c r="AB48" s="64">
        <f t="shared" si="19"/>
        <v>5</v>
      </c>
      <c r="AC48" s="77">
        <f t="shared" ref="AC48:AD63" si="21">AC47-1</f>
        <v>-4</v>
      </c>
      <c r="AD48" s="77">
        <f t="shared" si="21"/>
        <v>-7</v>
      </c>
      <c r="AF48" s="15">
        <v>0.30399999999999999</v>
      </c>
      <c r="AG48" s="21">
        <v>22</v>
      </c>
      <c r="AH48" s="109">
        <v>8.5999999999999993E-2</v>
      </c>
      <c r="AI48" s="110">
        <v>3</v>
      </c>
    </row>
    <row r="49" spans="1:35" x14ac:dyDescent="0.2">
      <c r="A49" s="101">
        <f t="shared" si="16"/>
        <v>32</v>
      </c>
      <c r="B49" s="99">
        <f t="shared" si="0"/>
        <v>812.8</v>
      </c>
      <c r="C49" s="100">
        <f t="shared" si="1"/>
        <v>5.8615776E-3</v>
      </c>
      <c r="D49" s="101">
        <f t="shared" si="2"/>
        <v>0.20699999999999999</v>
      </c>
      <c r="E49" s="100">
        <f t="shared" si="3"/>
        <v>0</v>
      </c>
      <c r="F49" s="101">
        <f t="shared" si="4"/>
        <v>0</v>
      </c>
      <c r="G49" s="102">
        <f t="shared" si="5"/>
        <v>1.9050127199999998</v>
      </c>
      <c r="H49" s="103">
        <f t="shared" si="6"/>
        <v>67.274999999999991</v>
      </c>
      <c r="I49" s="102">
        <f t="shared" si="7"/>
        <v>0</v>
      </c>
      <c r="J49" s="103">
        <f t="shared" si="8"/>
        <v>0</v>
      </c>
      <c r="K49" s="102">
        <f t="shared" si="9"/>
        <v>0.53633791926069341</v>
      </c>
      <c r="L49" s="102">
        <f t="shared" si="10"/>
        <v>18.940626033333338</v>
      </c>
      <c r="M49" s="102">
        <f t="shared" si="11"/>
        <v>2.4413506392606932</v>
      </c>
      <c r="N49" s="102">
        <f t="shared" si="12"/>
        <v>86.215626033333336</v>
      </c>
      <c r="O49" s="102">
        <f t="shared" si="13"/>
        <v>78.360656824342172</v>
      </c>
      <c r="P49" s="102">
        <f t="shared" si="14"/>
        <v>2767.2850330666661</v>
      </c>
      <c r="Q49" s="102">
        <f t="shared" si="15"/>
        <v>0.81279999999999997</v>
      </c>
      <c r="AA49" s="67">
        <f t="shared" si="18"/>
        <v>6</v>
      </c>
      <c r="AB49" s="64">
        <f t="shared" si="19"/>
        <v>6</v>
      </c>
      <c r="AC49" s="77">
        <f t="shared" si="21"/>
        <v>-5</v>
      </c>
      <c r="AD49" s="77">
        <f t="shared" si="21"/>
        <v>-8</v>
      </c>
      <c r="AF49" s="15">
        <v>0.30599999999999999</v>
      </c>
      <c r="AG49" s="21">
        <v>23</v>
      </c>
      <c r="AH49" s="109">
        <v>8.5000000000000006E-2</v>
      </c>
      <c r="AI49" s="110">
        <v>4</v>
      </c>
    </row>
    <row r="50" spans="1:35" x14ac:dyDescent="0.2">
      <c r="A50" s="101">
        <f t="shared" si="16"/>
        <v>31</v>
      </c>
      <c r="B50" s="99">
        <f t="shared" si="0"/>
        <v>787.4</v>
      </c>
      <c r="C50" s="100">
        <f t="shared" si="1"/>
        <v>6.2580127999999997E-3</v>
      </c>
      <c r="D50" s="101">
        <f t="shared" si="2"/>
        <v>0.221</v>
      </c>
      <c r="E50" s="100">
        <f t="shared" si="3"/>
        <v>0</v>
      </c>
      <c r="F50" s="101">
        <f t="shared" si="4"/>
        <v>0</v>
      </c>
      <c r="G50" s="102">
        <f t="shared" si="5"/>
        <v>2.0338541600000002</v>
      </c>
      <c r="H50" s="103">
        <f t="shared" si="6"/>
        <v>71.825000000000003</v>
      </c>
      <c r="I50" s="102">
        <f t="shared" si="7"/>
        <v>0</v>
      </c>
      <c r="J50" s="103">
        <f t="shared" si="8"/>
        <v>0</v>
      </c>
      <c r="K50" s="102">
        <f t="shared" si="9"/>
        <v>0.48480134326069335</v>
      </c>
      <c r="L50" s="102">
        <f t="shared" si="10"/>
        <v>17.120626033333334</v>
      </c>
      <c r="M50" s="102">
        <f t="shared" si="11"/>
        <v>2.5186555032606934</v>
      </c>
      <c r="N50" s="102">
        <f t="shared" si="12"/>
        <v>88.94562603333334</v>
      </c>
      <c r="O50" s="102">
        <f t="shared" si="13"/>
        <v>75.919306185081481</v>
      </c>
      <c r="P50" s="102">
        <f t="shared" si="14"/>
        <v>2681.0694070333329</v>
      </c>
      <c r="Q50" s="102">
        <f t="shared" si="15"/>
        <v>0.78739999999999999</v>
      </c>
      <c r="AA50" s="67">
        <f t="shared" si="18"/>
        <v>7</v>
      </c>
      <c r="AB50" s="64">
        <f t="shared" si="19"/>
        <v>7</v>
      </c>
      <c r="AC50" s="77">
        <f t="shared" si="21"/>
        <v>-6</v>
      </c>
      <c r="AD50" s="77">
        <f t="shared" si="21"/>
        <v>-9</v>
      </c>
      <c r="AF50" s="15">
        <v>0.313</v>
      </c>
      <c r="AG50" s="21">
        <v>24</v>
      </c>
      <c r="AH50" s="109">
        <v>8.3000000000000004E-2</v>
      </c>
      <c r="AI50" s="110">
        <v>5</v>
      </c>
    </row>
    <row r="51" spans="1:35" x14ac:dyDescent="0.2">
      <c r="A51" s="101">
        <f t="shared" si="16"/>
        <v>30</v>
      </c>
      <c r="B51" s="99">
        <f t="shared" si="0"/>
        <v>762</v>
      </c>
      <c r="C51" s="100">
        <f t="shared" si="1"/>
        <v>6.5978144000000006E-3</v>
      </c>
      <c r="D51" s="101">
        <f t="shared" si="2"/>
        <v>0.23300000000000001</v>
      </c>
      <c r="E51" s="100">
        <f t="shared" si="3"/>
        <v>0</v>
      </c>
      <c r="F51" s="101">
        <f t="shared" si="4"/>
        <v>0</v>
      </c>
      <c r="G51" s="102">
        <f t="shared" si="5"/>
        <v>2.1442896800000004</v>
      </c>
      <c r="H51" s="103">
        <f t="shared" si="6"/>
        <v>75.725000000000009</v>
      </c>
      <c r="I51" s="102">
        <f t="shared" si="7"/>
        <v>0</v>
      </c>
      <c r="J51" s="103">
        <f t="shared" si="8"/>
        <v>0</v>
      </c>
      <c r="K51" s="102">
        <f t="shared" si="9"/>
        <v>0.44062713526069325</v>
      </c>
      <c r="L51" s="102">
        <f t="shared" si="10"/>
        <v>15.56062603333333</v>
      </c>
      <c r="M51" s="102">
        <f t="shared" si="11"/>
        <v>2.5849168152606934</v>
      </c>
      <c r="N51" s="102">
        <f t="shared" si="12"/>
        <v>91.285626033333344</v>
      </c>
      <c r="O51" s="102">
        <f t="shared" si="13"/>
        <v>73.400650681820792</v>
      </c>
      <c r="P51" s="102">
        <f t="shared" si="14"/>
        <v>2592.1237809999998</v>
      </c>
      <c r="Q51" s="102">
        <f t="shared" si="15"/>
        <v>0.76200000000000001</v>
      </c>
      <c r="AA51" s="67">
        <f t="shared" si="18"/>
        <v>8</v>
      </c>
      <c r="AB51" s="64">
        <f t="shared" si="19"/>
        <v>8</v>
      </c>
      <c r="AC51" s="77">
        <f t="shared" si="21"/>
        <v>-7</v>
      </c>
      <c r="AD51" s="77">
        <f t="shared" si="21"/>
        <v>-10</v>
      </c>
      <c r="AF51" s="15">
        <v>0.32100000000000001</v>
      </c>
      <c r="AG51" s="21">
        <v>25</v>
      </c>
      <c r="AH51" s="109">
        <v>7.9000000000000001E-2</v>
      </c>
      <c r="AI51" s="110">
        <v>6</v>
      </c>
    </row>
    <row r="52" spans="1:35" x14ac:dyDescent="0.2">
      <c r="A52" s="101">
        <f t="shared" si="16"/>
        <v>29</v>
      </c>
      <c r="B52" s="99">
        <f t="shared" si="0"/>
        <v>736.59999999999991</v>
      </c>
      <c r="C52" s="100">
        <f t="shared" si="1"/>
        <v>6.9092991999999999E-3</v>
      </c>
      <c r="D52" s="101">
        <f t="shared" si="2"/>
        <v>0.24399999999999999</v>
      </c>
      <c r="E52" s="100">
        <f t="shared" si="3"/>
        <v>0</v>
      </c>
      <c r="F52" s="101">
        <f t="shared" si="4"/>
        <v>0</v>
      </c>
      <c r="G52" s="102">
        <f t="shared" si="5"/>
        <v>2.2455222399999997</v>
      </c>
      <c r="H52" s="103">
        <f t="shared" si="6"/>
        <v>79.3</v>
      </c>
      <c r="I52" s="102">
        <f t="shared" si="7"/>
        <v>0</v>
      </c>
      <c r="J52" s="103">
        <f t="shared" si="8"/>
        <v>0</v>
      </c>
      <c r="K52" s="102">
        <f t="shared" si="9"/>
        <v>0.40013411126069337</v>
      </c>
      <c r="L52" s="102">
        <f t="shared" si="10"/>
        <v>14.130626033333336</v>
      </c>
      <c r="M52" s="102">
        <f t="shared" si="11"/>
        <v>2.6456563512606937</v>
      </c>
      <c r="N52" s="102">
        <f t="shared" si="12"/>
        <v>93.43062603333334</v>
      </c>
      <c r="O52" s="102">
        <f t="shared" si="13"/>
        <v>70.815733866560095</v>
      </c>
      <c r="P52" s="102">
        <f t="shared" si="14"/>
        <v>2500.8381549666665</v>
      </c>
      <c r="Q52" s="102">
        <f t="shared" si="15"/>
        <v>0.73659999999999992</v>
      </c>
      <c r="AA52" s="67">
        <f t="shared" si="18"/>
        <v>9</v>
      </c>
      <c r="AB52" s="64">
        <f t="shared" si="19"/>
        <v>9</v>
      </c>
      <c r="AC52" s="77">
        <f t="shared" si="21"/>
        <v>-8</v>
      </c>
      <c r="AD52" s="77">
        <f t="shared" si="21"/>
        <v>-11</v>
      </c>
      <c r="AF52" s="17">
        <v>0.32200000000000001</v>
      </c>
      <c r="AG52" s="21">
        <v>26</v>
      </c>
      <c r="AH52" s="109">
        <v>7.3999999999999996E-2</v>
      </c>
      <c r="AI52" s="110">
        <v>7</v>
      </c>
    </row>
    <row r="53" spans="1:35" x14ac:dyDescent="0.2">
      <c r="A53" s="101">
        <f t="shared" si="16"/>
        <v>28</v>
      </c>
      <c r="B53" s="99">
        <f t="shared" si="0"/>
        <v>711.19999999999993</v>
      </c>
      <c r="C53" s="100">
        <f t="shared" si="1"/>
        <v>7.1924672000000002E-3</v>
      </c>
      <c r="D53" s="101">
        <f t="shared" si="2"/>
        <v>0.254</v>
      </c>
      <c r="E53" s="100">
        <f t="shared" si="3"/>
        <v>0</v>
      </c>
      <c r="F53" s="101">
        <f t="shared" si="4"/>
        <v>0</v>
      </c>
      <c r="G53" s="102">
        <f t="shared" si="5"/>
        <v>2.3375518399999997</v>
      </c>
      <c r="H53" s="103">
        <f t="shared" si="6"/>
        <v>82.55</v>
      </c>
      <c r="I53" s="102">
        <f t="shared" si="7"/>
        <v>0</v>
      </c>
      <c r="J53" s="103">
        <f t="shared" si="8"/>
        <v>0</v>
      </c>
      <c r="K53" s="102">
        <f t="shared" si="9"/>
        <v>0.36332227126069339</v>
      </c>
      <c r="L53" s="102">
        <f t="shared" si="10"/>
        <v>12.830626033333335</v>
      </c>
      <c r="M53" s="102">
        <f t="shared" si="11"/>
        <v>2.7008741112606933</v>
      </c>
      <c r="N53" s="102">
        <f t="shared" si="12"/>
        <v>95.380626033333328</v>
      </c>
      <c r="O53" s="102">
        <f t="shared" si="13"/>
        <v>68.170077515299411</v>
      </c>
      <c r="P53" s="102">
        <f t="shared" si="14"/>
        <v>2407.4075289333332</v>
      </c>
      <c r="Q53" s="102">
        <f t="shared" si="15"/>
        <v>0.71119999999999994</v>
      </c>
      <c r="AA53" s="67">
        <f t="shared" si="18"/>
        <v>10</v>
      </c>
      <c r="AB53" s="64">
        <f t="shared" si="19"/>
        <v>10</v>
      </c>
      <c r="AC53" s="77">
        <f t="shared" si="21"/>
        <v>-9</v>
      </c>
      <c r="AD53" s="77">
        <f t="shared" si="21"/>
        <v>-12</v>
      </c>
      <c r="AF53" s="15">
        <v>0.32300000000000001</v>
      </c>
      <c r="AG53" s="21">
        <v>27</v>
      </c>
      <c r="AH53" s="109">
        <v>7.0999999999999994E-2</v>
      </c>
      <c r="AI53" s="110">
        <v>8</v>
      </c>
    </row>
    <row r="54" spans="1:35" x14ac:dyDescent="0.2">
      <c r="A54" s="101">
        <f t="shared" si="16"/>
        <v>27</v>
      </c>
      <c r="B54" s="99">
        <f t="shared" si="0"/>
        <v>685.8</v>
      </c>
      <c r="C54" s="100">
        <f t="shared" si="1"/>
        <v>7.4756352000000005E-3</v>
      </c>
      <c r="D54" s="101">
        <f t="shared" si="2"/>
        <v>0.26400000000000001</v>
      </c>
      <c r="E54" s="100">
        <f t="shared" si="3"/>
        <v>0</v>
      </c>
      <c r="F54" s="101">
        <f t="shared" si="4"/>
        <v>0</v>
      </c>
      <c r="G54" s="102">
        <f t="shared" si="5"/>
        <v>2.4295814399999998</v>
      </c>
      <c r="H54" s="103">
        <f t="shared" si="6"/>
        <v>85.8</v>
      </c>
      <c r="I54" s="102">
        <f t="shared" si="7"/>
        <v>0</v>
      </c>
      <c r="J54" s="103">
        <f t="shared" si="8"/>
        <v>0</v>
      </c>
      <c r="K54" s="102">
        <f t="shared" si="9"/>
        <v>0.32651043126069335</v>
      </c>
      <c r="L54" s="102">
        <f t="shared" si="10"/>
        <v>11.530626033333334</v>
      </c>
      <c r="M54" s="102">
        <f t="shared" si="11"/>
        <v>2.7560918712606934</v>
      </c>
      <c r="N54" s="102">
        <f t="shared" si="12"/>
        <v>97.330626033333331</v>
      </c>
      <c r="O54" s="102">
        <f t="shared" si="13"/>
        <v>65.469203404038723</v>
      </c>
      <c r="P54" s="102">
        <f t="shared" si="14"/>
        <v>2312.0269029000001</v>
      </c>
      <c r="Q54" s="102">
        <f t="shared" si="15"/>
        <v>0.68579999999999997</v>
      </c>
      <c r="AA54" s="67">
        <f t="shared" si="18"/>
        <v>11</v>
      </c>
      <c r="AB54" s="64">
        <f t="shared" si="19"/>
        <v>11</v>
      </c>
      <c r="AC54" s="77">
        <f t="shared" si="21"/>
        <v>-10</v>
      </c>
      <c r="AD54" s="77">
        <f t="shared" si="21"/>
        <v>-13</v>
      </c>
      <c r="AF54" s="15">
        <v>0.32400000000000001</v>
      </c>
      <c r="AG54" s="21">
        <v>28</v>
      </c>
      <c r="AH54" s="109">
        <v>6.2E-2</v>
      </c>
      <c r="AI54" s="110">
        <v>9</v>
      </c>
    </row>
    <row r="55" spans="1:35" x14ac:dyDescent="0.2">
      <c r="A55" s="101">
        <f t="shared" si="16"/>
        <v>26</v>
      </c>
      <c r="B55" s="99">
        <f t="shared" si="0"/>
        <v>660.4</v>
      </c>
      <c r="C55" s="100">
        <f t="shared" si="1"/>
        <v>7.6738528000000004E-3</v>
      </c>
      <c r="D55" s="101">
        <f t="shared" si="2"/>
        <v>0.27100000000000002</v>
      </c>
      <c r="E55" s="100">
        <f t="shared" si="3"/>
        <v>0</v>
      </c>
      <c r="F55" s="101">
        <f t="shared" si="4"/>
        <v>0</v>
      </c>
      <c r="G55" s="102">
        <f t="shared" si="5"/>
        <v>2.49400216</v>
      </c>
      <c r="H55" s="103">
        <f t="shared" si="6"/>
        <v>88.075000000000003</v>
      </c>
      <c r="I55" s="102">
        <f t="shared" si="7"/>
        <v>0</v>
      </c>
      <c r="J55" s="103">
        <f t="shared" si="8"/>
        <v>0</v>
      </c>
      <c r="K55" s="102">
        <f t="shared" si="9"/>
        <v>0.30074214326069332</v>
      </c>
      <c r="L55" s="102">
        <f t="shared" si="10"/>
        <v>10.620626033333332</v>
      </c>
      <c r="M55" s="102">
        <f t="shared" si="11"/>
        <v>2.7947443032606936</v>
      </c>
      <c r="N55" s="102">
        <f t="shared" si="12"/>
        <v>98.69562603333334</v>
      </c>
      <c r="O55" s="102">
        <f t="shared" si="13"/>
        <v>62.713111532778029</v>
      </c>
      <c r="P55" s="102">
        <f t="shared" si="14"/>
        <v>2214.6962768666667</v>
      </c>
      <c r="Q55" s="102">
        <f t="shared" si="15"/>
        <v>0.66039999999999999</v>
      </c>
      <c r="AA55" s="67">
        <f t="shared" si="18"/>
        <v>12</v>
      </c>
      <c r="AB55" s="64">
        <f t="shared" si="19"/>
        <v>12</v>
      </c>
      <c r="AC55" s="77">
        <f t="shared" si="21"/>
        <v>-11</v>
      </c>
      <c r="AD55" s="77">
        <f t="shared" si="21"/>
        <v>-14</v>
      </c>
      <c r="AF55" s="15">
        <v>0.32500000000000001</v>
      </c>
      <c r="AG55" s="21">
        <v>29</v>
      </c>
      <c r="AH55" s="109">
        <v>4.5999999999999999E-2</v>
      </c>
      <c r="AI55" s="110">
        <v>10</v>
      </c>
    </row>
    <row r="56" spans="1:35" x14ac:dyDescent="0.2">
      <c r="A56" s="101">
        <f t="shared" si="16"/>
        <v>25</v>
      </c>
      <c r="B56" s="99">
        <f t="shared" si="0"/>
        <v>635</v>
      </c>
      <c r="C56" s="100">
        <f t="shared" si="1"/>
        <v>8.0136543999999987E-3</v>
      </c>
      <c r="D56" s="101">
        <f t="shared" si="2"/>
        <v>0.28299999999999997</v>
      </c>
      <c r="E56" s="100">
        <f t="shared" si="3"/>
        <v>0</v>
      </c>
      <c r="F56" s="101">
        <f t="shared" si="4"/>
        <v>0</v>
      </c>
      <c r="G56" s="102">
        <f t="shared" si="5"/>
        <v>2.6044376799999998</v>
      </c>
      <c r="H56" s="103">
        <f t="shared" si="6"/>
        <v>91.974999999999994</v>
      </c>
      <c r="I56" s="102">
        <f t="shared" si="7"/>
        <v>0</v>
      </c>
      <c r="J56" s="103">
        <f t="shared" si="8"/>
        <v>0</v>
      </c>
      <c r="K56" s="102">
        <f t="shared" si="9"/>
        <v>0.25656793526069338</v>
      </c>
      <c r="L56" s="102">
        <f t="shared" si="10"/>
        <v>9.0606260333333353</v>
      </c>
      <c r="M56" s="102">
        <f t="shared" si="11"/>
        <v>2.8610056152606931</v>
      </c>
      <c r="N56" s="102">
        <f t="shared" si="12"/>
        <v>101.03562603333333</v>
      </c>
      <c r="O56" s="102">
        <f t="shared" si="13"/>
        <v>59.918367229517337</v>
      </c>
      <c r="P56" s="102">
        <f t="shared" si="14"/>
        <v>2116.0006508333336</v>
      </c>
      <c r="Q56" s="102">
        <f t="shared" si="15"/>
        <v>0.63500000000000001</v>
      </c>
      <c r="AA56" s="67">
        <f t="shared" si="18"/>
        <v>13</v>
      </c>
      <c r="AB56" s="64">
        <f t="shared" si="19"/>
        <v>13</v>
      </c>
      <c r="AC56" s="77">
        <f t="shared" si="21"/>
        <v>-12</v>
      </c>
      <c r="AD56" s="77">
        <f t="shared" si="21"/>
        <v>-15</v>
      </c>
      <c r="AF56" s="15">
        <v>0.32700000000000001</v>
      </c>
      <c r="AG56" s="21">
        <v>30</v>
      </c>
      <c r="AH56" s="109">
        <v>0.02</v>
      </c>
      <c r="AI56" s="110">
        <v>11</v>
      </c>
    </row>
    <row r="57" spans="1:35" ht="13.5" thickBot="1" x14ac:dyDescent="0.25">
      <c r="A57" s="101">
        <f t="shared" si="16"/>
        <v>24</v>
      </c>
      <c r="B57" s="99">
        <f t="shared" si="0"/>
        <v>609.59999999999991</v>
      </c>
      <c r="C57" s="100">
        <f t="shared" si="1"/>
        <v>8.3251391999999997E-3</v>
      </c>
      <c r="D57" s="101">
        <f t="shared" si="2"/>
        <v>0.29399999999999998</v>
      </c>
      <c r="E57" s="100">
        <f t="shared" si="3"/>
        <v>0</v>
      </c>
      <c r="F57" s="101">
        <f t="shared" si="4"/>
        <v>0</v>
      </c>
      <c r="G57" s="102">
        <f t="shared" si="5"/>
        <v>2.7056702399999999</v>
      </c>
      <c r="H57" s="103">
        <f t="shared" si="6"/>
        <v>95.55</v>
      </c>
      <c r="I57" s="102">
        <f t="shared" si="7"/>
        <v>0</v>
      </c>
      <c r="J57" s="103">
        <f t="shared" si="8"/>
        <v>0</v>
      </c>
      <c r="K57" s="102">
        <f t="shared" si="9"/>
        <v>0.21607491126069336</v>
      </c>
      <c r="L57" s="102">
        <f t="shared" si="10"/>
        <v>7.6306260333333347</v>
      </c>
      <c r="M57" s="102">
        <f t="shared" si="11"/>
        <v>2.9217451512606929</v>
      </c>
      <c r="N57" s="102">
        <f t="shared" si="12"/>
        <v>103.18062603333333</v>
      </c>
      <c r="O57" s="102">
        <f t="shared" si="13"/>
        <v>57.057361614256649</v>
      </c>
      <c r="P57" s="102">
        <f t="shared" si="14"/>
        <v>2014.9650248000003</v>
      </c>
      <c r="Q57" s="102">
        <f t="shared" si="15"/>
        <v>0.60959999999999992</v>
      </c>
      <c r="AA57" s="67">
        <f t="shared" si="18"/>
        <v>14</v>
      </c>
      <c r="AB57" s="64">
        <f t="shared" si="19"/>
        <v>14</v>
      </c>
      <c r="AC57" s="77">
        <f t="shared" si="21"/>
        <v>-13</v>
      </c>
      <c r="AD57" s="77">
        <f t="shared" si="21"/>
        <v>-16</v>
      </c>
      <c r="AF57" s="18">
        <v>0.33200000000000002</v>
      </c>
      <c r="AG57" s="22">
        <v>30.5</v>
      </c>
      <c r="AH57" s="111">
        <v>1.2999999999999999E-2</v>
      </c>
      <c r="AI57" s="112">
        <v>12</v>
      </c>
    </row>
    <row r="58" spans="1:35" x14ac:dyDescent="0.2">
      <c r="A58" s="101">
        <f t="shared" si="16"/>
        <v>23</v>
      </c>
      <c r="B58" s="99">
        <f t="shared" si="0"/>
        <v>584.19999999999993</v>
      </c>
      <c r="C58" s="100">
        <f t="shared" si="1"/>
        <v>8.3817727999999994E-3</v>
      </c>
      <c r="D58" s="101">
        <f t="shared" si="2"/>
        <v>0.29599999999999999</v>
      </c>
      <c r="E58" s="100">
        <f t="shared" si="3"/>
        <v>0</v>
      </c>
      <c r="F58" s="101">
        <f t="shared" si="4"/>
        <v>0</v>
      </c>
      <c r="G58" s="102">
        <f t="shared" si="5"/>
        <v>2.7240761599999996</v>
      </c>
      <c r="H58" s="103">
        <f t="shared" si="6"/>
        <v>96.199999999999989</v>
      </c>
      <c r="I58" s="102">
        <f t="shared" si="7"/>
        <v>0</v>
      </c>
      <c r="J58" s="103">
        <f t="shared" si="8"/>
        <v>0</v>
      </c>
      <c r="K58" s="102">
        <f t="shared" si="9"/>
        <v>0.20871254326069344</v>
      </c>
      <c r="L58" s="102">
        <f t="shared" si="10"/>
        <v>7.3706260333333375</v>
      </c>
      <c r="M58" s="102">
        <f t="shared" si="11"/>
        <v>2.9327887032606932</v>
      </c>
      <c r="N58" s="102">
        <f t="shared" si="12"/>
        <v>103.57062603333333</v>
      </c>
      <c r="O58" s="102">
        <f t="shared" si="13"/>
        <v>54.135616462995955</v>
      </c>
      <c r="P58" s="102">
        <f t="shared" si="14"/>
        <v>1911.784398766667</v>
      </c>
      <c r="Q58" s="102">
        <f t="shared" si="15"/>
        <v>0.58419999999999994</v>
      </c>
      <c r="AA58" s="67">
        <f t="shared" si="18"/>
        <v>15</v>
      </c>
      <c r="AB58" s="64">
        <f t="shared" si="19"/>
        <v>15</v>
      </c>
      <c r="AC58" s="77">
        <f t="shared" si="21"/>
        <v>-14</v>
      </c>
      <c r="AD58" s="77">
        <f t="shared" si="21"/>
        <v>-17</v>
      </c>
    </row>
    <row r="59" spans="1:35" x14ac:dyDescent="0.2">
      <c r="A59" s="101">
        <f t="shared" si="16"/>
        <v>22</v>
      </c>
      <c r="B59" s="99">
        <f t="shared" si="0"/>
        <v>558.79999999999995</v>
      </c>
      <c r="C59" s="100">
        <f t="shared" si="1"/>
        <v>8.4667231999999999E-3</v>
      </c>
      <c r="D59" s="101">
        <f t="shared" si="2"/>
        <v>0.29899999999999999</v>
      </c>
      <c r="E59" s="100">
        <f t="shared" si="3"/>
        <v>0</v>
      </c>
      <c r="F59" s="101">
        <f t="shared" si="4"/>
        <v>0</v>
      </c>
      <c r="G59" s="102">
        <f t="shared" si="5"/>
        <v>2.7516850399999999</v>
      </c>
      <c r="H59" s="103">
        <f t="shared" si="6"/>
        <v>97.174999999999997</v>
      </c>
      <c r="I59" s="102">
        <f t="shared" si="7"/>
        <v>0</v>
      </c>
      <c r="J59" s="103">
        <f t="shared" si="8"/>
        <v>0</v>
      </c>
      <c r="K59" s="102">
        <f t="shared" si="9"/>
        <v>0.19766899126069337</v>
      </c>
      <c r="L59" s="102">
        <f t="shared" si="10"/>
        <v>6.9806260333333343</v>
      </c>
      <c r="M59" s="102">
        <f t="shared" si="11"/>
        <v>2.9493540312606932</v>
      </c>
      <c r="N59" s="102">
        <f t="shared" si="12"/>
        <v>104.15562603333333</v>
      </c>
      <c r="O59" s="102">
        <f t="shared" si="13"/>
        <v>51.202827759735257</v>
      </c>
      <c r="P59" s="102">
        <f t="shared" si="14"/>
        <v>1808.2137727333336</v>
      </c>
      <c r="Q59" s="102">
        <f t="shared" si="15"/>
        <v>0.55879999999999996</v>
      </c>
      <c r="AA59" s="67">
        <f t="shared" si="18"/>
        <v>16</v>
      </c>
      <c r="AB59" s="64">
        <f t="shared" si="19"/>
        <v>16</v>
      </c>
      <c r="AC59" s="77">
        <f t="shared" si="21"/>
        <v>-15</v>
      </c>
      <c r="AD59" s="77">
        <f>AD58-1</f>
        <v>-18</v>
      </c>
    </row>
    <row r="60" spans="1:35" x14ac:dyDescent="0.2">
      <c r="A60" s="101">
        <f t="shared" si="16"/>
        <v>21</v>
      </c>
      <c r="B60" s="99">
        <f t="shared" si="0"/>
        <v>533.4</v>
      </c>
      <c r="C60" s="100">
        <f t="shared" si="1"/>
        <v>8.5233567999999996E-3</v>
      </c>
      <c r="D60" s="101">
        <f t="shared" si="2"/>
        <v>0.30099999999999999</v>
      </c>
      <c r="E60" s="100">
        <f t="shared" si="3"/>
        <v>3.1148479999999999E-3</v>
      </c>
      <c r="F60" s="101">
        <f t="shared" si="4"/>
        <v>0.11</v>
      </c>
      <c r="G60" s="102">
        <f t="shared" si="5"/>
        <v>2.7700909600000001</v>
      </c>
      <c r="H60" s="103">
        <f t="shared" si="6"/>
        <v>97.825000000000003</v>
      </c>
      <c r="I60" s="102">
        <f t="shared" si="7"/>
        <v>0</v>
      </c>
      <c r="J60" s="103">
        <f t="shared" si="8"/>
        <v>0</v>
      </c>
      <c r="K60" s="102">
        <f t="shared" si="9"/>
        <v>0.19030662326069328</v>
      </c>
      <c r="L60" s="102">
        <f t="shared" si="10"/>
        <v>6.7206260333333319</v>
      </c>
      <c r="M60" s="102">
        <f t="shared" si="11"/>
        <v>2.9603975832606935</v>
      </c>
      <c r="N60" s="102">
        <f t="shared" si="12"/>
        <v>104.54562603333333</v>
      </c>
      <c r="O60" s="102">
        <f t="shared" si="13"/>
        <v>48.253473728474567</v>
      </c>
      <c r="P60" s="102">
        <f t="shared" si="14"/>
        <v>1704.0581467000002</v>
      </c>
      <c r="Q60" s="102">
        <f t="shared" si="15"/>
        <v>0.53339999999999999</v>
      </c>
      <c r="AA60" s="67">
        <f t="shared" si="18"/>
        <v>17</v>
      </c>
      <c r="AB60" s="64">
        <f t="shared" si="19"/>
        <v>17</v>
      </c>
      <c r="AC60" s="77">
        <f t="shared" si="21"/>
        <v>-16</v>
      </c>
      <c r="AD60" s="77">
        <f t="shared" si="21"/>
        <v>-19</v>
      </c>
    </row>
    <row r="61" spans="1:35" x14ac:dyDescent="0.2">
      <c r="A61" s="101">
        <f t="shared" si="16"/>
        <v>20</v>
      </c>
      <c r="B61" s="99">
        <f t="shared" si="0"/>
        <v>508</v>
      </c>
      <c r="C61" s="100">
        <f t="shared" si="1"/>
        <v>8.5799903999999993E-3</v>
      </c>
      <c r="D61" s="101">
        <f t="shared" si="2"/>
        <v>0.30299999999999999</v>
      </c>
      <c r="E61" s="100">
        <f t="shared" si="3"/>
        <v>2.5485119999999997E-3</v>
      </c>
      <c r="F61" s="101">
        <f t="shared" si="4"/>
        <v>0.09</v>
      </c>
      <c r="G61" s="102">
        <f t="shared" si="5"/>
        <v>2.7884968799999998</v>
      </c>
      <c r="H61" s="103">
        <f t="shared" si="6"/>
        <v>98.474999999999994</v>
      </c>
      <c r="I61" s="102">
        <f t="shared" si="7"/>
        <v>0</v>
      </c>
      <c r="J61" s="103">
        <f t="shared" si="8"/>
        <v>0</v>
      </c>
      <c r="K61" s="102">
        <f t="shared" si="9"/>
        <v>0.18294425526069338</v>
      </c>
      <c r="L61" s="102">
        <f t="shared" si="10"/>
        <v>6.4606260333333356</v>
      </c>
      <c r="M61" s="102">
        <f t="shared" si="11"/>
        <v>2.9714411352606933</v>
      </c>
      <c r="N61" s="102">
        <f t="shared" si="12"/>
        <v>104.93562603333334</v>
      </c>
      <c r="O61" s="102">
        <f t="shared" si="13"/>
        <v>45.293076145213874</v>
      </c>
      <c r="P61" s="102">
        <f t="shared" si="14"/>
        <v>1599.5125206666669</v>
      </c>
      <c r="Q61" s="102">
        <f t="shared" si="15"/>
        <v>0.50800000000000001</v>
      </c>
      <c r="AA61" s="67">
        <f t="shared" si="18"/>
        <v>18</v>
      </c>
      <c r="AB61" s="64">
        <f t="shared" si="19"/>
        <v>18</v>
      </c>
      <c r="AC61" s="77">
        <f t="shared" si="21"/>
        <v>-17</v>
      </c>
      <c r="AD61" s="77">
        <f t="shared" si="21"/>
        <v>-20</v>
      </c>
    </row>
    <row r="62" spans="1:35" x14ac:dyDescent="0.2">
      <c r="A62" s="101">
        <f t="shared" si="16"/>
        <v>19</v>
      </c>
      <c r="B62" s="99">
        <f t="shared" si="0"/>
        <v>482.59999999999997</v>
      </c>
      <c r="C62" s="100">
        <f t="shared" si="1"/>
        <v>8.6083072E-3</v>
      </c>
      <c r="D62" s="101">
        <f t="shared" si="2"/>
        <v>0.30399999999999999</v>
      </c>
      <c r="E62" s="100">
        <f t="shared" si="3"/>
        <v>2.4352447999999999E-3</v>
      </c>
      <c r="F62" s="101">
        <f t="shared" si="4"/>
        <v>8.5999999999999993E-2</v>
      </c>
      <c r="G62" s="102">
        <f t="shared" si="5"/>
        <v>2.7976998399999999</v>
      </c>
      <c r="H62" s="103">
        <f t="shared" si="6"/>
        <v>98.8</v>
      </c>
      <c r="I62" s="102">
        <f t="shared" si="7"/>
        <v>0</v>
      </c>
      <c r="J62" s="103">
        <f t="shared" si="8"/>
        <v>0</v>
      </c>
      <c r="K62" s="102">
        <f t="shared" si="9"/>
        <v>0.17926307126069338</v>
      </c>
      <c r="L62" s="102">
        <f t="shared" si="10"/>
        <v>6.3306260333333348</v>
      </c>
      <c r="M62" s="102">
        <f t="shared" si="11"/>
        <v>2.976962911260693</v>
      </c>
      <c r="N62" s="102">
        <f t="shared" si="12"/>
        <v>105.13062603333333</v>
      </c>
      <c r="O62" s="102">
        <f t="shared" si="13"/>
        <v>42.321635009953177</v>
      </c>
      <c r="P62" s="102">
        <f t="shared" si="14"/>
        <v>1494.5768946333335</v>
      </c>
      <c r="Q62" s="102">
        <f t="shared" si="15"/>
        <v>0.48259999999999997</v>
      </c>
      <c r="AA62" s="67">
        <f t="shared" si="18"/>
        <v>19</v>
      </c>
      <c r="AB62" s="64">
        <f t="shared" si="19"/>
        <v>19</v>
      </c>
      <c r="AC62" s="77">
        <f t="shared" si="21"/>
        <v>-18</v>
      </c>
      <c r="AD62" s="77">
        <f t="shared" si="21"/>
        <v>-21</v>
      </c>
    </row>
    <row r="63" spans="1:35" x14ac:dyDescent="0.2">
      <c r="A63" s="101">
        <f t="shared" si="16"/>
        <v>18</v>
      </c>
      <c r="B63" s="99">
        <f t="shared" si="0"/>
        <v>457.2</v>
      </c>
      <c r="C63" s="100">
        <f t="shared" si="1"/>
        <v>8.6649407999999997E-3</v>
      </c>
      <c r="D63" s="101">
        <f t="shared" si="2"/>
        <v>0.30599999999999999</v>
      </c>
      <c r="E63" s="100">
        <f t="shared" si="3"/>
        <v>2.406928E-3</v>
      </c>
      <c r="F63" s="101">
        <f t="shared" si="4"/>
        <v>8.5000000000000006E-2</v>
      </c>
      <c r="G63" s="102">
        <f t="shared" si="5"/>
        <v>2.8161057600000001</v>
      </c>
      <c r="H63" s="103">
        <f t="shared" si="6"/>
        <v>99.45</v>
      </c>
      <c r="I63" s="102">
        <f t="shared" si="7"/>
        <v>0</v>
      </c>
      <c r="J63" s="103">
        <f t="shared" si="8"/>
        <v>0</v>
      </c>
      <c r="K63" s="102">
        <f t="shared" si="9"/>
        <v>0.17190070326069332</v>
      </c>
      <c r="L63" s="102">
        <f t="shared" si="10"/>
        <v>6.0706260333333324</v>
      </c>
      <c r="M63" s="102">
        <f t="shared" si="11"/>
        <v>2.9880064632606933</v>
      </c>
      <c r="N63" s="102">
        <f t="shared" si="12"/>
        <v>105.52062603333333</v>
      </c>
      <c r="O63" s="102">
        <f t="shared" si="13"/>
        <v>39.344672098692484</v>
      </c>
      <c r="P63" s="102">
        <f t="shared" si="14"/>
        <v>1389.4462686000002</v>
      </c>
      <c r="Q63" s="102">
        <f t="shared" si="15"/>
        <v>0.4572</v>
      </c>
      <c r="AA63" s="67">
        <f t="shared" si="18"/>
        <v>20</v>
      </c>
      <c r="AB63" s="64">
        <f t="shared" si="19"/>
        <v>20</v>
      </c>
      <c r="AC63" s="77">
        <f t="shared" si="21"/>
        <v>-19</v>
      </c>
      <c r="AD63" s="77">
        <f t="shared" si="21"/>
        <v>-22</v>
      </c>
    </row>
    <row r="64" spans="1:35" x14ac:dyDescent="0.2">
      <c r="A64" s="101">
        <f t="shared" si="16"/>
        <v>17</v>
      </c>
      <c r="B64" s="99">
        <f t="shared" si="0"/>
        <v>431.79999999999995</v>
      </c>
      <c r="C64" s="100">
        <f t="shared" si="1"/>
        <v>8.8631583999999996E-3</v>
      </c>
      <c r="D64" s="101">
        <f t="shared" si="2"/>
        <v>0.313</v>
      </c>
      <c r="E64" s="100">
        <f t="shared" si="3"/>
        <v>2.3502944000000003E-3</v>
      </c>
      <c r="F64" s="101">
        <f t="shared" si="4"/>
        <v>8.3000000000000004E-2</v>
      </c>
      <c r="G64" s="102">
        <f t="shared" si="5"/>
        <v>2.8805264799999999</v>
      </c>
      <c r="H64" s="103">
        <f t="shared" si="6"/>
        <v>101.72499999999999</v>
      </c>
      <c r="I64" s="102">
        <f t="shared" si="7"/>
        <v>0</v>
      </c>
      <c r="J64" s="103">
        <f t="shared" si="8"/>
        <v>0</v>
      </c>
      <c r="K64" s="102">
        <f t="shared" si="9"/>
        <v>0.1461324152606934</v>
      </c>
      <c r="L64" s="102">
        <f t="shared" si="10"/>
        <v>5.1606260333333358</v>
      </c>
      <c r="M64" s="102">
        <f t="shared" si="11"/>
        <v>3.026658895260693</v>
      </c>
      <c r="N64" s="102">
        <f t="shared" si="12"/>
        <v>106.88562603333332</v>
      </c>
      <c r="O64" s="102">
        <f t="shared" si="13"/>
        <v>36.356665635431789</v>
      </c>
      <c r="P64" s="102">
        <f t="shared" si="14"/>
        <v>1283.9256425666667</v>
      </c>
      <c r="Q64" s="102">
        <f t="shared" si="15"/>
        <v>0.43179999999999996</v>
      </c>
      <c r="AA64" s="67">
        <f t="shared" si="18"/>
        <v>21</v>
      </c>
      <c r="AB64" s="64">
        <f t="shared" si="19"/>
        <v>21</v>
      </c>
      <c r="AC64" s="77">
        <f t="shared" ref="AC64:AD79" si="22">AC63-1</f>
        <v>-20</v>
      </c>
      <c r="AD64" s="77">
        <f t="shared" si="22"/>
        <v>-23</v>
      </c>
    </row>
    <row r="65" spans="1:30" x14ac:dyDescent="0.2">
      <c r="A65" s="101">
        <f t="shared" si="16"/>
        <v>16</v>
      </c>
      <c r="B65" s="99">
        <f t="shared" si="0"/>
        <v>406.4</v>
      </c>
      <c r="C65" s="100">
        <f t="shared" si="1"/>
        <v>9.0896928000000002E-3</v>
      </c>
      <c r="D65" s="101">
        <f t="shared" si="2"/>
        <v>0.32100000000000001</v>
      </c>
      <c r="E65" s="100">
        <f t="shared" si="3"/>
        <v>2.2370272E-3</v>
      </c>
      <c r="F65" s="101">
        <f t="shared" si="4"/>
        <v>7.9000000000000001E-2</v>
      </c>
      <c r="G65" s="102">
        <f t="shared" si="5"/>
        <v>2.9541501600000002</v>
      </c>
      <c r="H65" s="103">
        <f t="shared" si="6"/>
        <v>104.325</v>
      </c>
      <c r="I65" s="102">
        <f t="shared" si="7"/>
        <v>0</v>
      </c>
      <c r="J65" s="103">
        <f t="shared" si="8"/>
        <v>0</v>
      </c>
      <c r="K65" s="102">
        <f t="shared" si="9"/>
        <v>0.1166829432606933</v>
      </c>
      <c r="L65" s="102">
        <f t="shared" si="10"/>
        <v>4.1206260333333322</v>
      </c>
      <c r="M65" s="102">
        <f t="shared" si="11"/>
        <v>3.0708331032606937</v>
      </c>
      <c r="N65" s="102">
        <f t="shared" si="12"/>
        <v>108.44562603333334</v>
      </c>
      <c r="O65" s="102">
        <f t="shared" si="13"/>
        <v>33.3300067401711</v>
      </c>
      <c r="P65" s="102">
        <f t="shared" si="14"/>
        <v>1177.0400165333335</v>
      </c>
      <c r="Q65" s="102">
        <f t="shared" si="15"/>
        <v>0.40639999999999998</v>
      </c>
      <c r="AA65" s="67">
        <f t="shared" si="18"/>
        <v>22</v>
      </c>
      <c r="AB65" s="64">
        <f t="shared" si="19"/>
        <v>22</v>
      </c>
      <c r="AC65" s="77">
        <f t="shared" si="22"/>
        <v>-21</v>
      </c>
      <c r="AD65" s="77">
        <f t="shared" si="22"/>
        <v>-24</v>
      </c>
    </row>
    <row r="66" spans="1:30" x14ac:dyDescent="0.2">
      <c r="A66" s="101">
        <f t="shared" si="16"/>
        <v>15</v>
      </c>
      <c r="B66" s="99">
        <f t="shared" si="0"/>
        <v>381</v>
      </c>
      <c r="C66" s="100">
        <f t="shared" si="1"/>
        <v>9.1180096000000009E-3</v>
      </c>
      <c r="D66" s="101">
        <f t="shared" si="2"/>
        <v>0.32200000000000001</v>
      </c>
      <c r="E66" s="100">
        <f t="shared" si="3"/>
        <v>2.0954431999999999E-3</v>
      </c>
      <c r="F66" s="101">
        <f t="shared" si="4"/>
        <v>7.3999999999999996E-2</v>
      </c>
      <c r="G66" s="102">
        <f t="shared" si="5"/>
        <v>2.9633531200000003</v>
      </c>
      <c r="H66" s="103">
        <f t="shared" si="6"/>
        <v>104.65</v>
      </c>
      <c r="I66" s="102">
        <f t="shared" si="7"/>
        <v>0</v>
      </c>
      <c r="J66" s="103">
        <f t="shared" si="8"/>
        <v>0</v>
      </c>
      <c r="K66" s="102">
        <f t="shared" si="9"/>
        <v>0.11300175926069327</v>
      </c>
      <c r="L66" s="102">
        <f t="shared" si="10"/>
        <v>3.990626033333331</v>
      </c>
      <c r="M66" s="102">
        <f t="shared" si="11"/>
        <v>3.0763548792606934</v>
      </c>
      <c r="N66" s="102">
        <f t="shared" si="12"/>
        <v>108.64062603333333</v>
      </c>
      <c r="O66" s="102">
        <f t="shared" si="13"/>
        <v>30.259173636910404</v>
      </c>
      <c r="P66" s="102">
        <f t="shared" si="14"/>
        <v>1068.5943905000001</v>
      </c>
      <c r="Q66" s="102">
        <f t="shared" si="15"/>
        <v>0.38100000000000001</v>
      </c>
      <c r="AA66" s="67">
        <f t="shared" si="18"/>
        <v>23</v>
      </c>
      <c r="AB66" s="64">
        <f t="shared" si="19"/>
        <v>23</v>
      </c>
      <c r="AC66" s="77">
        <f t="shared" si="22"/>
        <v>-22</v>
      </c>
      <c r="AD66" s="77">
        <f t="shared" si="22"/>
        <v>-25</v>
      </c>
    </row>
    <row r="67" spans="1:30" x14ac:dyDescent="0.2">
      <c r="A67" s="101">
        <f t="shared" si="16"/>
        <v>14</v>
      </c>
      <c r="B67" s="99">
        <f t="shared" si="0"/>
        <v>355.59999999999997</v>
      </c>
      <c r="C67" s="100">
        <f t="shared" si="1"/>
        <v>9.1463263999999999E-3</v>
      </c>
      <c r="D67" s="101">
        <f t="shared" si="2"/>
        <v>0.32300000000000001</v>
      </c>
      <c r="E67" s="100">
        <f t="shared" si="3"/>
        <v>2.0104927999999998E-3</v>
      </c>
      <c r="F67" s="101">
        <f t="shared" si="4"/>
        <v>7.0999999999999994E-2</v>
      </c>
      <c r="G67" s="102">
        <f t="shared" si="5"/>
        <v>2.9725560800000004</v>
      </c>
      <c r="H67" s="103">
        <f t="shared" si="6"/>
        <v>104.97500000000001</v>
      </c>
      <c r="I67" s="102">
        <f t="shared" si="7"/>
        <v>0</v>
      </c>
      <c r="J67" s="103">
        <f t="shared" si="8"/>
        <v>0</v>
      </c>
      <c r="K67" s="102">
        <f t="shared" si="9"/>
        <v>0.10932057526069323</v>
      </c>
      <c r="L67" s="102">
        <f t="shared" si="10"/>
        <v>3.8606260333333298</v>
      </c>
      <c r="M67" s="102">
        <f t="shared" si="11"/>
        <v>3.0818766552606935</v>
      </c>
      <c r="N67" s="102">
        <f t="shared" si="12"/>
        <v>108.83562603333334</v>
      </c>
      <c r="O67" s="102">
        <f t="shared" si="13"/>
        <v>27.182818757649709</v>
      </c>
      <c r="P67" s="102">
        <f t="shared" si="14"/>
        <v>959.95376446666683</v>
      </c>
      <c r="Q67" s="102">
        <f t="shared" si="15"/>
        <v>0.35559999999999997</v>
      </c>
      <c r="AA67" s="67">
        <f t="shared" si="18"/>
        <v>24</v>
      </c>
      <c r="AB67" s="64">
        <f t="shared" si="19"/>
        <v>24</v>
      </c>
      <c r="AC67" s="77">
        <f t="shared" si="22"/>
        <v>-23</v>
      </c>
      <c r="AD67" s="77">
        <f t="shared" si="22"/>
        <v>-26</v>
      </c>
    </row>
    <row r="68" spans="1:30" x14ac:dyDescent="0.2">
      <c r="A68" s="101">
        <f t="shared" si="16"/>
        <v>13</v>
      </c>
      <c r="B68" s="99">
        <f t="shared" si="0"/>
        <v>330.2</v>
      </c>
      <c r="C68" s="100">
        <f t="shared" si="1"/>
        <v>9.1746432000000006E-3</v>
      </c>
      <c r="D68" s="101">
        <f t="shared" si="2"/>
        <v>0.32400000000000001</v>
      </c>
      <c r="E68" s="100">
        <f t="shared" si="3"/>
        <v>1.7556416E-3</v>
      </c>
      <c r="F68" s="101">
        <f t="shared" si="4"/>
        <v>6.2E-2</v>
      </c>
      <c r="G68" s="102">
        <f t="shared" si="5"/>
        <v>2.98175904</v>
      </c>
      <c r="H68" s="103">
        <f t="shared" si="6"/>
        <v>105.3</v>
      </c>
      <c r="I68" s="102">
        <f t="shared" si="7"/>
        <v>0</v>
      </c>
      <c r="J68" s="103">
        <f t="shared" si="8"/>
        <v>0</v>
      </c>
      <c r="K68" s="102">
        <f t="shared" si="9"/>
        <v>0.10563939126069335</v>
      </c>
      <c r="L68" s="102">
        <f t="shared" si="10"/>
        <v>3.7306260333333343</v>
      </c>
      <c r="M68" s="102">
        <f t="shared" si="11"/>
        <v>3.0873984312606932</v>
      </c>
      <c r="N68" s="102">
        <f t="shared" si="12"/>
        <v>109.03062603333333</v>
      </c>
      <c r="O68" s="102">
        <f t="shared" si="13"/>
        <v>24.100942102389016</v>
      </c>
      <c r="P68" s="102">
        <f t="shared" si="14"/>
        <v>851.11813843333346</v>
      </c>
      <c r="Q68" s="102">
        <f t="shared" si="15"/>
        <v>0.33019999999999999</v>
      </c>
      <c r="AA68" s="67">
        <f t="shared" si="18"/>
        <v>25</v>
      </c>
      <c r="AB68" s="64">
        <f t="shared" si="19"/>
        <v>25</v>
      </c>
      <c r="AC68" s="77">
        <f t="shared" si="22"/>
        <v>-24</v>
      </c>
      <c r="AD68" s="77">
        <f t="shared" si="22"/>
        <v>-27</v>
      </c>
    </row>
    <row r="69" spans="1:30" x14ac:dyDescent="0.2">
      <c r="A69" s="101">
        <f t="shared" si="16"/>
        <v>12</v>
      </c>
      <c r="B69" s="99">
        <f t="shared" si="0"/>
        <v>304.79999999999995</v>
      </c>
      <c r="C69" s="100">
        <f t="shared" si="1"/>
        <v>9.2029599999999996E-3</v>
      </c>
      <c r="D69" s="101">
        <f t="shared" si="2"/>
        <v>0.32500000000000001</v>
      </c>
      <c r="E69" s="100">
        <f t="shared" si="3"/>
        <v>1.3025727999999999E-3</v>
      </c>
      <c r="F69" s="101">
        <f t="shared" si="4"/>
        <v>4.5999999999999999E-2</v>
      </c>
      <c r="G69" s="102">
        <f t="shared" si="5"/>
        <v>2.9909620000000001</v>
      </c>
      <c r="H69" s="103">
        <f t="shared" si="6"/>
        <v>105.625</v>
      </c>
      <c r="I69" s="102">
        <f t="shared" si="7"/>
        <v>0</v>
      </c>
      <c r="J69" s="103">
        <f t="shared" si="8"/>
        <v>0</v>
      </c>
      <c r="K69" s="102">
        <f t="shared" si="9"/>
        <v>0.10195820726069332</v>
      </c>
      <c r="L69" s="102">
        <f t="shared" si="10"/>
        <v>3.6006260333333331</v>
      </c>
      <c r="M69" s="102">
        <f t="shared" si="11"/>
        <v>3.0929202072606929</v>
      </c>
      <c r="N69" s="102">
        <f t="shared" si="12"/>
        <v>109.22562603333333</v>
      </c>
      <c r="O69" s="102">
        <f t="shared" si="13"/>
        <v>21.013543671128325</v>
      </c>
      <c r="P69" s="102">
        <f t="shared" si="14"/>
        <v>742.08751240000015</v>
      </c>
      <c r="Q69" s="102">
        <f t="shared" si="15"/>
        <v>0.30479999999999996</v>
      </c>
      <c r="AA69" s="67">
        <f t="shared" si="18"/>
        <v>26</v>
      </c>
      <c r="AB69" s="64">
        <f t="shared" si="19"/>
        <v>26</v>
      </c>
      <c r="AC69" s="77">
        <f t="shared" si="22"/>
        <v>-25</v>
      </c>
      <c r="AD69" s="77">
        <f t="shared" si="22"/>
        <v>-28</v>
      </c>
    </row>
    <row r="70" spans="1:30" x14ac:dyDescent="0.2">
      <c r="A70" s="101">
        <f t="shared" si="16"/>
        <v>11</v>
      </c>
      <c r="B70" s="99">
        <f t="shared" si="0"/>
        <v>279.39999999999998</v>
      </c>
      <c r="C70" s="100">
        <f t="shared" si="1"/>
        <v>9.2595936000000011E-3</v>
      </c>
      <c r="D70" s="101">
        <f t="shared" si="2"/>
        <v>0.32700000000000001</v>
      </c>
      <c r="E70" s="100">
        <f t="shared" si="3"/>
        <v>5.6633599999999997E-4</v>
      </c>
      <c r="F70" s="101">
        <f t="shared" si="4"/>
        <v>0.02</v>
      </c>
      <c r="G70" s="102">
        <f t="shared" si="5"/>
        <v>3.0093679200000003</v>
      </c>
      <c r="H70" s="103">
        <f t="shared" si="6"/>
        <v>106.27500000000001</v>
      </c>
      <c r="I70" s="102">
        <f t="shared" si="7"/>
        <v>0</v>
      </c>
      <c r="J70" s="103">
        <f t="shared" si="8"/>
        <v>0</v>
      </c>
      <c r="K70" s="102">
        <f t="shared" si="9"/>
        <v>9.4595839260693274E-2</v>
      </c>
      <c r="L70" s="102">
        <f t="shared" si="10"/>
        <v>3.3406260333333311</v>
      </c>
      <c r="M70" s="102">
        <f t="shared" si="11"/>
        <v>3.1039637592606937</v>
      </c>
      <c r="N70" s="102">
        <f t="shared" si="12"/>
        <v>109.61562603333334</v>
      </c>
      <c r="O70" s="102">
        <f t="shared" si="13"/>
        <v>17.920623463867631</v>
      </c>
      <c r="P70" s="102">
        <f t="shared" si="14"/>
        <v>632.86188636666679</v>
      </c>
      <c r="Q70" s="102">
        <f t="shared" si="15"/>
        <v>0.27939999999999998</v>
      </c>
      <c r="AA70" s="67">
        <f t="shared" si="18"/>
        <v>27</v>
      </c>
      <c r="AB70" s="64">
        <f t="shared" si="19"/>
        <v>27</v>
      </c>
      <c r="AC70" s="77">
        <f t="shared" si="22"/>
        <v>-26</v>
      </c>
      <c r="AD70" s="77">
        <f t="shared" si="22"/>
        <v>-29</v>
      </c>
    </row>
    <row r="71" spans="1:30" x14ac:dyDescent="0.2">
      <c r="A71" s="101">
        <f t="shared" si="16"/>
        <v>10</v>
      </c>
      <c r="B71" s="99">
        <f t="shared" si="0"/>
        <v>254</v>
      </c>
      <c r="C71" s="100">
        <f t="shared" si="1"/>
        <v>9.4011776000000012E-3</v>
      </c>
      <c r="D71" s="101">
        <f t="shared" si="2"/>
        <v>0.33200000000000002</v>
      </c>
      <c r="E71" s="100">
        <f t="shared" si="3"/>
        <v>3.6811839999999999E-4</v>
      </c>
      <c r="F71" s="101">
        <f t="shared" si="4"/>
        <v>1.2999999999999999E-2</v>
      </c>
      <c r="G71" s="102">
        <f t="shared" si="5"/>
        <v>3.0553827200000003</v>
      </c>
      <c r="H71" s="103">
        <f t="shared" si="6"/>
        <v>107.9</v>
      </c>
      <c r="I71" s="102">
        <f t="shared" si="7"/>
        <v>0</v>
      </c>
      <c r="J71" s="103">
        <f t="shared" si="8"/>
        <v>0</v>
      </c>
      <c r="K71" s="102">
        <f t="shared" si="9"/>
        <v>7.6189919260693253E-2</v>
      </c>
      <c r="L71" s="102">
        <f t="shared" si="10"/>
        <v>2.6906260333333307</v>
      </c>
      <c r="M71" s="102">
        <f t="shared" si="11"/>
        <v>3.1315726392606935</v>
      </c>
      <c r="N71" s="102">
        <f t="shared" si="12"/>
        <v>110.59062603333334</v>
      </c>
      <c r="O71" s="102">
        <f t="shared" si="13"/>
        <v>14.816659704606936</v>
      </c>
      <c r="P71" s="102">
        <f t="shared" si="14"/>
        <v>523.24626033333345</v>
      </c>
      <c r="Q71" s="102">
        <f t="shared" si="15"/>
        <v>0.254</v>
      </c>
      <c r="AA71" s="67">
        <f t="shared" si="18"/>
        <v>28</v>
      </c>
      <c r="AB71" s="64">
        <f t="shared" si="19"/>
        <v>28</v>
      </c>
      <c r="AC71" s="77">
        <f t="shared" si="22"/>
        <v>-27</v>
      </c>
      <c r="AD71" s="77">
        <f>AD70-1</f>
        <v>-30</v>
      </c>
    </row>
    <row r="72" spans="1:30" x14ac:dyDescent="0.2">
      <c r="A72" s="101">
        <f t="shared" ref="A72:A135" si="23">IF(AA74=0,0,IF(A71="","",IF(AA74=1,A71-0.5,A71-1)))</f>
        <v>9</v>
      </c>
      <c r="B72" s="99">
        <f t="shared" si="0"/>
        <v>228.6</v>
      </c>
      <c r="C72" s="100">
        <f t="shared" si="1"/>
        <v>0</v>
      </c>
      <c r="D72" s="101">
        <f t="shared" si="2"/>
        <v>0</v>
      </c>
      <c r="E72" s="100">
        <f t="shared" si="3"/>
        <v>0</v>
      </c>
      <c r="F72" s="101">
        <f t="shared" si="4"/>
        <v>0</v>
      </c>
      <c r="G72" s="102">
        <f t="shared" si="5"/>
        <v>0</v>
      </c>
      <c r="H72" s="103">
        <f t="shared" si="6"/>
        <v>0</v>
      </c>
      <c r="I72" s="102">
        <f t="shared" si="7"/>
        <v>0</v>
      </c>
      <c r="J72" s="103">
        <f t="shared" si="8"/>
        <v>0</v>
      </c>
      <c r="K72" s="102">
        <f t="shared" si="9"/>
        <v>1.2983430072606934</v>
      </c>
      <c r="L72" s="102">
        <f t="shared" si="10"/>
        <v>45.850626033333334</v>
      </c>
      <c r="M72" s="102">
        <f t="shared" si="11"/>
        <v>1.2983430072606934</v>
      </c>
      <c r="N72" s="102">
        <f t="shared" si="12"/>
        <v>45.850626033333334</v>
      </c>
      <c r="O72" s="102">
        <f t="shared" si="13"/>
        <v>11.685087065346242</v>
      </c>
      <c r="P72" s="102">
        <f t="shared" si="14"/>
        <v>412.65563430000009</v>
      </c>
      <c r="Q72" s="102">
        <f t="shared" si="15"/>
        <v>0.2286</v>
      </c>
      <c r="AA72" s="67">
        <f t="shared" si="18"/>
        <v>29</v>
      </c>
      <c r="AB72" s="64">
        <f t="shared" si="19"/>
        <v>29</v>
      </c>
      <c r="AC72" s="77">
        <f t="shared" si="22"/>
        <v>-28</v>
      </c>
      <c r="AD72" s="77">
        <f t="shared" si="22"/>
        <v>-31</v>
      </c>
    </row>
    <row r="73" spans="1:30" x14ac:dyDescent="0.2">
      <c r="A73" s="101">
        <f t="shared" si="23"/>
        <v>8</v>
      </c>
      <c r="B73" s="99">
        <f t="shared" si="0"/>
        <v>203.2</v>
      </c>
      <c r="C73" s="100">
        <f t="shared" si="1"/>
        <v>0</v>
      </c>
      <c r="D73" s="101">
        <f t="shared" si="2"/>
        <v>0</v>
      </c>
      <c r="E73" s="100">
        <f t="shared" si="3"/>
        <v>0</v>
      </c>
      <c r="F73" s="101">
        <f t="shared" si="4"/>
        <v>0</v>
      </c>
      <c r="G73" s="102">
        <f t="shared" si="5"/>
        <v>0</v>
      </c>
      <c r="H73" s="103">
        <f t="shared" si="6"/>
        <v>0</v>
      </c>
      <c r="I73" s="102">
        <f t="shared" si="7"/>
        <v>0</v>
      </c>
      <c r="J73" s="103">
        <f t="shared" si="8"/>
        <v>0</v>
      </c>
      <c r="K73" s="102">
        <f t="shared" si="9"/>
        <v>1.2983430072606934</v>
      </c>
      <c r="L73" s="102">
        <f t="shared" si="10"/>
        <v>45.850626033333334</v>
      </c>
      <c r="M73" s="102">
        <f t="shared" si="11"/>
        <v>1.2983430072606934</v>
      </c>
      <c r="N73" s="102">
        <f t="shared" si="12"/>
        <v>45.850626033333334</v>
      </c>
      <c r="O73" s="102">
        <f t="shared" si="13"/>
        <v>10.386744058085549</v>
      </c>
      <c r="P73" s="102">
        <f t="shared" si="14"/>
        <v>366.80500826666673</v>
      </c>
      <c r="Q73" s="102">
        <f t="shared" si="15"/>
        <v>0.20319999999999999</v>
      </c>
      <c r="AA73" s="67">
        <f t="shared" si="18"/>
        <v>30</v>
      </c>
      <c r="AB73" s="64">
        <f t="shared" si="19"/>
        <v>30</v>
      </c>
      <c r="AC73" s="77">
        <f t="shared" si="22"/>
        <v>-29</v>
      </c>
      <c r="AD73" s="77">
        <f t="shared" si="22"/>
        <v>-32</v>
      </c>
    </row>
    <row r="74" spans="1:30" x14ac:dyDescent="0.2">
      <c r="A74" s="101">
        <f t="shared" si="23"/>
        <v>7</v>
      </c>
      <c r="B74" s="99">
        <f t="shared" si="0"/>
        <v>177.79999999999998</v>
      </c>
      <c r="C74" s="100">
        <f t="shared" si="1"/>
        <v>0</v>
      </c>
      <c r="D74" s="101">
        <f t="shared" si="2"/>
        <v>0</v>
      </c>
      <c r="E74" s="100">
        <f t="shared" si="3"/>
        <v>0</v>
      </c>
      <c r="F74" s="101">
        <f t="shared" si="4"/>
        <v>0</v>
      </c>
      <c r="G74" s="102">
        <f t="shared" si="5"/>
        <v>0</v>
      </c>
      <c r="H74" s="103">
        <f t="shared" si="6"/>
        <v>0</v>
      </c>
      <c r="I74" s="102">
        <f t="shared" si="7"/>
        <v>0</v>
      </c>
      <c r="J74" s="103">
        <f t="shared" si="8"/>
        <v>0</v>
      </c>
      <c r="K74" s="102">
        <f t="shared" si="9"/>
        <v>1.2983430072606934</v>
      </c>
      <c r="L74" s="102">
        <f t="shared" si="10"/>
        <v>45.850626033333334</v>
      </c>
      <c r="M74" s="102">
        <f t="shared" si="11"/>
        <v>1.2983430072606934</v>
      </c>
      <c r="N74" s="102">
        <f t="shared" si="12"/>
        <v>45.850626033333334</v>
      </c>
      <c r="O74" s="102">
        <f t="shared" si="13"/>
        <v>9.0884010508248547</v>
      </c>
      <c r="P74" s="102">
        <f t="shared" si="14"/>
        <v>320.95438223333338</v>
      </c>
      <c r="Q74" s="102">
        <f t="shared" si="15"/>
        <v>0.17779999999999999</v>
      </c>
      <c r="AA74" s="67">
        <f t="shared" si="18"/>
        <v>30.5</v>
      </c>
      <c r="AB74" s="64">
        <f t="shared" si="19"/>
        <v>31</v>
      </c>
      <c r="AC74" s="77">
        <f t="shared" si="22"/>
        <v>-30</v>
      </c>
      <c r="AD74" s="77">
        <f t="shared" si="22"/>
        <v>-33</v>
      </c>
    </row>
    <row r="75" spans="1:30" x14ac:dyDescent="0.2">
      <c r="A75" s="101">
        <f t="shared" si="23"/>
        <v>6</v>
      </c>
      <c r="B75" s="99">
        <f t="shared" si="0"/>
        <v>152.39999999999998</v>
      </c>
      <c r="C75" s="100">
        <f t="shared" si="1"/>
        <v>0</v>
      </c>
      <c r="D75" s="101">
        <f t="shared" si="2"/>
        <v>0</v>
      </c>
      <c r="E75" s="100">
        <f t="shared" si="3"/>
        <v>0</v>
      </c>
      <c r="F75" s="101">
        <f t="shared" si="4"/>
        <v>0</v>
      </c>
      <c r="G75" s="102">
        <f t="shared" si="5"/>
        <v>0</v>
      </c>
      <c r="H75" s="103">
        <f t="shared" si="6"/>
        <v>0</v>
      </c>
      <c r="I75" s="102">
        <f t="shared" si="7"/>
        <v>0</v>
      </c>
      <c r="J75" s="103">
        <f t="shared" si="8"/>
        <v>0</v>
      </c>
      <c r="K75" s="102">
        <f t="shared" si="9"/>
        <v>1.2983430072606934</v>
      </c>
      <c r="L75" s="102">
        <f t="shared" si="10"/>
        <v>45.850626033333334</v>
      </c>
      <c r="M75" s="102">
        <f t="shared" si="11"/>
        <v>1.2983430072606934</v>
      </c>
      <c r="N75" s="102">
        <f t="shared" si="12"/>
        <v>45.850626033333334</v>
      </c>
      <c r="O75" s="102">
        <f t="shared" si="13"/>
        <v>7.7900580435641604</v>
      </c>
      <c r="P75" s="102">
        <f t="shared" si="14"/>
        <v>275.10375620000002</v>
      </c>
      <c r="Q75" s="102">
        <f t="shared" si="15"/>
        <v>0.15239999999999998</v>
      </c>
      <c r="AA75" s="67">
        <f t="shared" si="18"/>
        <v>-1</v>
      </c>
      <c r="AB75" s="64">
        <f t="shared" si="19"/>
        <v>32</v>
      </c>
      <c r="AC75" s="77">
        <f t="shared" si="22"/>
        <v>-31</v>
      </c>
      <c r="AD75" s="77">
        <f>AD74-1</f>
        <v>-34</v>
      </c>
    </row>
    <row r="76" spans="1:30" x14ac:dyDescent="0.2">
      <c r="A76" s="101">
        <f t="shared" si="23"/>
        <v>5</v>
      </c>
      <c r="B76" s="99">
        <f t="shared" si="0"/>
        <v>127</v>
      </c>
      <c r="C76" s="100">
        <f t="shared" si="1"/>
        <v>0</v>
      </c>
      <c r="D76" s="101">
        <f t="shared" si="2"/>
        <v>0</v>
      </c>
      <c r="E76" s="100">
        <f t="shared" si="3"/>
        <v>0</v>
      </c>
      <c r="F76" s="101">
        <f t="shared" si="4"/>
        <v>0</v>
      </c>
      <c r="G76" s="102">
        <f t="shared" si="5"/>
        <v>0</v>
      </c>
      <c r="H76" s="103">
        <f t="shared" si="6"/>
        <v>0</v>
      </c>
      <c r="I76" s="102">
        <f t="shared" si="7"/>
        <v>0</v>
      </c>
      <c r="J76" s="103">
        <f t="shared" si="8"/>
        <v>0</v>
      </c>
      <c r="K76" s="102">
        <f t="shared" si="9"/>
        <v>1.2983430072606934</v>
      </c>
      <c r="L76" s="102">
        <f t="shared" si="10"/>
        <v>45.850626033333334</v>
      </c>
      <c r="M76" s="102">
        <f t="shared" si="11"/>
        <v>1.2983430072606934</v>
      </c>
      <c r="N76" s="102">
        <f t="shared" si="12"/>
        <v>45.850626033333334</v>
      </c>
      <c r="O76" s="102">
        <f t="shared" si="13"/>
        <v>6.4917150363034661</v>
      </c>
      <c r="P76" s="102">
        <f t="shared" si="14"/>
        <v>229.25313016666666</v>
      </c>
      <c r="Q76" s="102">
        <f t="shared" si="15"/>
        <v>0.127</v>
      </c>
      <c r="AA76" s="67">
        <f t="shared" si="18"/>
        <v>-1</v>
      </c>
      <c r="AB76" s="64">
        <f t="shared" si="19"/>
        <v>33</v>
      </c>
      <c r="AC76" s="77">
        <f t="shared" si="22"/>
        <v>-32</v>
      </c>
      <c r="AD76" s="77">
        <f t="shared" si="22"/>
        <v>-35</v>
      </c>
    </row>
    <row r="77" spans="1:30" x14ac:dyDescent="0.2">
      <c r="A77" s="101">
        <f t="shared" si="23"/>
        <v>4</v>
      </c>
      <c r="B77" s="99">
        <f t="shared" si="0"/>
        <v>101.6</v>
      </c>
      <c r="C77" s="100">
        <f t="shared" si="1"/>
        <v>0</v>
      </c>
      <c r="D77" s="101">
        <f t="shared" si="2"/>
        <v>0</v>
      </c>
      <c r="E77" s="100">
        <f t="shared" si="3"/>
        <v>0</v>
      </c>
      <c r="F77" s="101">
        <f t="shared" si="4"/>
        <v>0</v>
      </c>
      <c r="G77" s="102">
        <f t="shared" si="5"/>
        <v>0</v>
      </c>
      <c r="H77" s="103">
        <f t="shared" si="6"/>
        <v>0</v>
      </c>
      <c r="I77" s="102">
        <f t="shared" si="7"/>
        <v>0</v>
      </c>
      <c r="J77" s="103">
        <f t="shared" si="8"/>
        <v>0</v>
      </c>
      <c r="K77" s="102">
        <f t="shared" si="9"/>
        <v>1.2983430072606934</v>
      </c>
      <c r="L77" s="102">
        <f t="shared" si="10"/>
        <v>45.850626033333334</v>
      </c>
      <c r="M77" s="102">
        <f t="shared" si="11"/>
        <v>1.2983430072606934</v>
      </c>
      <c r="N77" s="102">
        <f t="shared" si="12"/>
        <v>45.850626033333334</v>
      </c>
      <c r="O77" s="102">
        <f t="shared" si="13"/>
        <v>5.1933720290427736</v>
      </c>
      <c r="P77" s="102">
        <f t="shared" si="14"/>
        <v>183.40250413333334</v>
      </c>
      <c r="Q77" s="102">
        <f t="shared" si="15"/>
        <v>0.1016</v>
      </c>
      <c r="AA77" s="67">
        <f t="shared" si="18"/>
        <v>-1</v>
      </c>
      <c r="AB77" s="64">
        <f t="shared" si="19"/>
        <v>34</v>
      </c>
      <c r="AC77" s="77">
        <f t="shared" si="22"/>
        <v>-33</v>
      </c>
      <c r="AD77" s="77">
        <f t="shared" si="22"/>
        <v>-36</v>
      </c>
    </row>
    <row r="78" spans="1:30" x14ac:dyDescent="0.2">
      <c r="A78" s="101">
        <f t="shared" si="23"/>
        <v>3</v>
      </c>
      <c r="B78" s="99">
        <f t="shared" si="0"/>
        <v>76.199999999999989</v>
      </c>
      <c r="C78" s="100">
        <f t="shared" si="1"/>
        <v>0</v>
      </c>
      <c r="D78" s="101">
        <f t="shared" si="2"/>
        <v>0</v>
      </c>
      <c r="E78" s="100">
        <f t="shared" si="3"/>
        <v>0</v>
      </c>
      <c r="F78" s="101">
        <f t="shared" si="4"/>
        <v>0</v>
      </c>
      <c r="G78" s="102">
        <f t="shared" si="5"/>
        <v>0</v>
      </c>
      <c r="H78" s="103">
        <f t="shared" si="6"/>
        <v>0</v>
      </c>
      <c r="I78" s="102">
        <f t="shared" si="7"/>
        <v>0</v>
      </c>
      <c r="J78" s="103">
        <f t="shared" si="8"/>
        <v>0</v>
      </c>
      <c r="K78" s="102">
        <f t="shared" si="9"/>
        <v>1.2983430072606934</v>
      </c>
      <c r="L78" s="102">
        <f t="shared" si="10"/>
        <v>45.850626033333334</v>
      </c>
      <c r="M78" s="102">
        <f t="shared" si="11"/>
        <v>1.2983430072606934</v>
      </c>
      <c r="N78" s="102">
        <f t="shared" si="12"/>
        <v>45.850626033333334</v>
      </c>
      <c r="O78" s="102">
        <f t="shared" si="13"/>
        <v>3.8950290217820802</v>
      </c>
      <c r="P78" s="102">
        <f t="shared" si="14"/>
        <v>137.55187810000001</v>
      </c>
      <c r="Q78" s="102">
        <f t="shared" si="15"/>
        <v>7.619999999999999E-2</v>
      </c>
      <c r="AA78" s="67">
        <f t="shared" si="18"/>
        <v>-1</v>
      </c>
      <c r="AB78" s="64">
        <f t="shared" si="19"/>
        <v>35</v>
      </c>
      <c r="AC78" s="77">
        <f t="shared" si="22"/>
        <v>-34</v>
      </c>
      <c r="AD78" s="77">
        <f>AD77-1</f>
        <v>-37</v>
      </c>
    </row>
    <row r="79" spans="1:30" x14ac:dyDescent="0.2">
      <c r="A79" s="101">
        <f t="shared" si="23"/>
        <v>2</v>
      </c>
      <c r="B79" s="99">
        <f t="shared" si="0"/>
        <v>50.8</v>
      </c>
      <c r="C79" s="100">
        <f t="shared" si="1"/>
        <v>0</v>
      </c>
      <c r="D79" s="101">
        <f t="shared" si="2"/>
        <v>0</v>
      </c>
      <c r="E79" s="100">
        <f t="shared" si="3"/>
        <v>0</v>
      </c>
      <c r="F79" s="101">
        <f t="shared" si="4"/>
        <v>0</v>
      </c>
      <c r="G79" s="102">
        <f t="shared" si="5"/>
        <v>0</v>
      </c>
      <c r="H79" s="103">
        <f t="shared" si="6"/>
        <v>0</v>
      </c>
      <c r="I79" s="102">
        <f t="shared" si="7"/>
        <v>0</v>
      </c>
      <c r="J79" s="103">
        <f t="shared" si="8"/>
        <v>0</v>
      </c>
      <c r="K79" s="102">
        <f t="shared" si="9"/>
        <v>1.2983430072606934</v>
      </c>
      <c r="L79" s="102">
        <f t="shared" si="10"/>
        <v>45.850626033333334</v>
      </c>
      <c r="M79" s="102">
        <f t="shared" si="11"/>
        <v>1.2983430072606934</v>
      </c>
      <c r="N79" s="102">
        <f t="shared" si="12"/>
        <v>45.850626033333334</v>
      </c>
      <c r="O79" s="102">
        <f t="shared" si="13"/>
        <v>2.5966860145213868</v>
      </c>
      <c r="P79" s="102">
        <f t="shared" si="14"/>
        <v>91.701252066666669</v>
      </c>
      <c r="Q79" s="102">
        <f t="shared" si="15"/>
        <v>5.0799999999999998E-2</v>
      </c>
      <c r="AA79" s="67">
        <f t="shared" si="18"/>
        <v>-1</v>
      </c>
      <c r="AB79" s="64">
        <f t="shared" si="19"/>
        <v>36</v>
      </c>
      <c r="AC79" s="77">
        <f t="shared" si="22"/>
        <v>-35</v>
      </c>
      <c r="AD79" s="77">
        <f t="shared" si="22"/>
        <v>-38</v>
      </c>
    </row>
    <row r="80" spans="1:30" x14ac:dyDescent="0.2">
      <c r="A80" s="101">
        <f t="shared" si="23"/>
        <v>1</v>
      </c>
      <c r="B80" s="99">
        <f t="shared" si="0"/>
        <v>25.4</v>
      </c>
      <c r="C80" s="100">
        <f t="shared" si="1"/>
        <v>0</v>
      </c>
      <c r="D80" s="101">
        <f t="shared" si="2"/>
        <v>0</v>
      </c>
      <c r="E80" s="100">
        <f t="shared" si="3"/>
        <v>0</v>
      </c>
      <c r="F80" s="101">
        <f t="shared" si="4"/>
        <v>0</v>
      </c>
      <c r="G80" s="102">
        <f t="shared" si="5"/>
        <v>0</v>
      </c>
      <c r="H80" s="103">
        <f t="shared" si="6"/>
        <v>0</v>
      </c>
      <c r="I80" s="102">
        <f t="shared" si="7"/>
        <v>0</v>
      </c>
      <c r="J80" s="103">
        <f t="shared" si="8"/>
        <v>0</v>
      </c>
      <c r="K80" s="102">
        <f t="shared" si="9"/>
        <v>1.2983430072606934</v>
      </c>
      <c r="L80" s="102">
        <f t="shared" si="10"/>
        <v>45.850626033333334</v>
      </c>
      <c r="M80" s="102">
        <f t="shared" si="11"/>
        <v>1.2983430072606934</v>
      </c>
      <c r="N80" s="102">
        <f t="shared" si="12"/>
        <v>45.850626033333334</v>
      </c>
      <c r="O80" s="102">
        <f t="shared" si="13"/>
        <v>1.2983430072606934</v>
      </c>
      <c r="P80" s="102">
        <f t="shared" si="14"/>
        <v>45.850626033333334</v>
      </c>
      <c r="Q80" s="102">
        <f t="shared" si="15"/>
        <v>2.5399999999999999E-2</v>
      </c>
      <c r="AA80" s="67">
        <f t="shared" si="18"/>
        <v>-1</v>
      </c>
      <c r="AB80" s="64">
        <f t="shared" si="19"/>
        <v>37</v>
      </c>
      <c r="AC80" s="77">
        <f t="shared" ref="AC80:AD95" si="24">AC79-1</f>
        <v>-36</v>
      </c>
      <c r="AD80" s="77">
        <f t="shared" si="24"/>
        <v>-39</v>
      </c>
    </row>
    <row r="81" spans="1:30" x14ac:dyDescent="0.2">
      <c r="A81" s="101">
        <f t="shared" si="23"/>
        <v>0</v>
      </c>
      <c r="B81" s="99">
        <f t="shared" si="0"/>
        <v>0</v>
      </c>
      <c r="C81" s="100">
        <f t="shared" si="1"/>
        <v>0</v>
      </c>
      <c r="D81" s="101">
        <f t="shared" si="2"/>
        <v>0</v>
      </c>
      <c r="E81" s="100">
        <f t="shared" si="3"/>
        <v>0</v>
      </c>
      <c r="F81" s="101">
        <f t="shared" si="4"/>
        <v>0</v>
      </c>
      <c r="G81" s="102">
        <f t="shared" si="5"/>
        <v>0</v>
      </c>
      <c r="H81" s="103">
        <f t="shared" si="6"/>
        <v>0</v>
      </c>
      <c r="I81" s="102">
        <f t="shared" si="7"/>
        <v>0</v>
      </c>
      <c r="J81" s="103">
        <f t="shared" si="8"/>
        <v>0</v>
      </c>
      <c r="K81" s="102">
        <f t="shared" si="9"/>
        <v>0</v>
      </c>
      <c r="L81" s="102">
        <f t="shared" si="10"/>
        <v>0</v>
      </c>
      <c r="M81" s="102">
        <f t="shared" si="11"/>
        <v>0</v>
      </c>
      <c r="N81" s="102">
        <f t="shared" si="12"/>
        <v>0</v>
      </c>
      <c r="O81" s="102">
        <f t="shared" si="13"/>
        <v>0</v>
      </c>
      <c r="P81" s="102">
        <f t="shared" si="14"/>
        <v>0</v>
      </c>
      <c r="Q81" s="102">
        <f t="shared" si="15"/>
        <v>0</v>
      </c>
      <c r="AA81" s="67">
        <f t="shared" si="18"/>
        <v>-1</v>
      </c>
      <c r="AB81" s="64">
        <f t="shared" si="19"/>
        <v>38</v>
      </c>
      <c r="AC81" s="77">
        <f t="shared" si="24"/>
        <v>-37</v>
      </c>
      <c r="AD81" s="77">
        <f t="shared" si="24"/>
        <v>-40</v>
      </c>
    </row>
    <row r="82" spans="1:30" x14ac:dyDescent="0.2">
      <c r="A82" s="101">
        <f t="shared" si="23"/>
        <v>-1</v>
      </c>
      <c r="B82" s="99">
        <f t="shared" si="0"/>
        <v>-25.4</v>
      </c>
      <c r="C82" s="100" t="str">
        <f t="shared" si="1"/>
        <v/>
      </c>
      <c r="D82" s="101" t="str">
        <f t="shared" si="2"/>
        <v/>
      </c>
      <c r="E82" s="100" t="str">
        <f t="shared" si="3"/>
        <v/>
      </c>
      <c r="F82" s="101" t="str">
        <f t="shared" si="4"/>
        <v/>
      </c>
      <c r="G82" s="102" t="str">
        <f t="shared" si="5"/>
        <v/>
      </c>
      <c r="H82" s="103" t="str">
        <f t="shared" si="6"/>
        <v/>
      </c>
      <c r="I82" s="102" t="str">
        <f t="shared" si="7"/>
        <v/>
      </c>
      <c r="J82" s="103" t="str">
        <f t="shared" si="8"/>
        <v/>
      </c>
      <c r="K82" s="102" t="str">
        <f t="shared" si="9"/>
        <v/>
      </c>
      <c r="L82" s="102" t="str">
        <f t="shared" si="10"/>
        <v/>
      </c>
      <c r="M82" s="102" t="str">
        <f t="shared" si="11"/>
        <v/>
      </c>
      <c r="N82" s="102" t="str">
        <f t="shared" si="12"/>
        <v/>
      </c>
      <c r="O82" s="102" t="str">
        <f t="shared" si="13"/>
        <v/>
      </c>
      <c r="P82" s="102" t="str">
        <f t="shared" si="14"/>
        <v xml:space="preserve"> </v>
      </c>
      <c r="Q82" s="102" t="str">
        <f t="shared" si="15"/>
        <v/>
      </c>
      <c r="AA82" s="67">
        <f t="shared" si="18"/>
        <v>-1</v>
      </c>
      <c r="AB82" s="64">
        <f t="shared" si="19"/>
        <v>39</v>
      </c>
      <c r="AC82" s="77">
        <f t="shared" si="24"/>
        <v>-38</v>
      </c>
      <c r="AD82" s="77">
        <f t="shared" si="24"/>
        <v>-41</v>
      </c>
    </row>
    <row r="83" spans="1:30" x14ac:dyDescent="0.2">
      <c r="A83" s="101">
        <f t="shared" si="23"/>
        <v>-2</v>
      </c>
      <c r="B83" s="99">
        <f t="shared" si="0"/>
        <v>-50.8</v>
      </c>
      <c r="C83" s="100" t="str">
        <f t="shared" si="1"/>
        <v/>
      </c>
      <c r="D83" s="101" t="str">
        <f t="shared" si="2"/>
        <v/>
      </c>
      <c r="E83" s="100" t="str">
        <f t="shared" si="3"/>
        <v/>
      </c>
      <c r="F83" s="101" t="str">
        <f t="shared" si="4"/>
        <v/>
      </c>
      <c r="G83" s="102" t="str">
        <f t="shared" si="5"/>
        <v/>
      </c>
      <c r="H83" s="103" t="str">
        <f t="shared" si="6"/>
        <v/>
      </c>
      <c r="I83" s="102" t="str">
        <f t="shared" si="7"/>
        <v/>
      </c>
      <c r="J83" s="103" t="str">
        <f t="shared" si="8"/>
        <v/>
      </c>
      <c r="K83" s="102" t="str">
        <f t="shared" si="9"/>
        <v/>
      </c>
      <c r="L83" s="102" t="str">
        <f t="shared" si="10"/>
        <v/>
      </c>
      <c r="M83" s="102" t="str">
        <f t="shared" si="11"/>
        <v/>
      </c>
      <c r="N83" s="102" t="str">
        <f t="shared" si="12"/>
        <v/>
      </c>
      <c r="O83" s="102" t="str">
        <f t="shared" si="13"/>
        <v/>
      </c>
      <c r="P83" s="102" t="str">
        <f t="shared" si="14"/>
        <v xml:space="preserve"> </v>
      </c>
      <c r="Q83" s="102" t="str">
        <f t="shared" si="15"/>
        <v/>
      </c>
      <c r="AA83" s="67">
        <f t="shared" si="18"/>
        <v>-1</v>
      </c>
      <c r="AB83" s="64">
        <f t="shared" si="19"/>
        <v>40</v>
      </c>
      <c r="AC83" s="77">
        <f t="shared" si="24"/>
        <v>-39</v>
      </c>
      <c r="AD83" s="77">
        <f t="shared" si="24"/>
        <v>-42</v>
      </c>
    </row>
    <row r="84" spans="1:30" x14ac:dyDescent="0.2">
      <c r="A84" s="101">
        <f t="shared" si="23"/>
        <v>-3</v>
      </c>
      <c r="B84" s="99">
        <f t="shared" si="0"/>
        <v>-76.199999999999989</v>
      </c>
      <c r="C84" s="100" t="str">
        <f t="shared" si="1"/>
        <v/>
      </c>
      <c r="D84" s="101" t="str">
        <f t="shared" si="2"/>
        <v/>
      </c>
      <c r="E84" s="100" t="str">
        <f t="shared" si="3"/>
        <v/>
      </c>
      <c r="F84" s="101" t="str">
        <f t="shared" si="4"/>
        <v/>
      </c>
      <c r="G84" s="102" t="str">
        <f t="shared" si="5"/>
        <v/>
      </c>
      <c r="H84" s="103" t="str">
        <f t="shared" si="6"/>
        <v/>
      </c>
      <c r="I84" s="102" t="str">
        <f t="shared" si="7"/>
        <v/>
      </c>
      <c r="J84" s="103" t="str">
        <f t="shared" si="8"/>
        <v/>
      </c>
      <c r="K84" s="102" t="str">
        <f t="shared" si="9"/>
        <v/>
      </c>
      <c r="L84" s="102" t="str">
        <f t="shared" si="10"/>
        <v/>
      </c>
      <c r="M84" s="102" t="str">
        <f t="shared" si="11"/>
        <v/>
      </c>
      <c r="N84" s="102" t="str">
        <f t="shared" si="12"/>
        <v/>
      </c>
      <c r="O84" s="102" t="str">
        <f t="shared" si="13"/>
        <v/>
      </c>
      <c r="P84" s="102" t="str">
        <f t="shared" si="14"/>
        <v xml:space="preserve"> </v>
      </c>
      <c r="Q84" s="102" t="str">
        <f t="shared" si="15"/>
        <v/>
      </c>
      <c r="AA84" s="67">
        <f t="shared" si="18"/>
        <v>-1</v>
      </c>
      <c r="AB84" s="64">
        <f t="shared" si="19"/>
        <v>41</v>
      </c>
      <c r="AC84" s="77">
        <f t="shared" si="24"/>
        <v>-40</v>
      </c>
      <c r="AD84" s="77">
        <f t="shared" si="24"/>
        <v>-43</v>
      </c>
    </row>
    <row r="85" spans="1:30" x14ac:dyDescent="0.2">
      <c r="A85" s="101">
        <f t="shared" si="23"/>
        <v>-4</v>
      </c>
      <c r="B85" s="99">
        <f t="shared" si="0"/>
        <v>-101.6</v>
      </c>
      <c r="C85" s="100" t="str">
        <f t="shared" si="1"/>
        <v/>
      </c>
      <c r="D85" s="101" t="str">
        <f t="shared" si="2"/>
        <v/>
      </c>
      <c r="E85" s="100" t="str">
        <f t="shared" si="3"/>
        <v/>
      </c>
      <c r="F85" s="101" t="str">
        <f t="shared" si="4"/>
        <v/>
      </c>
      <c r="G85" s="102" t="str">
        <f t="shared" si="5"/>
        <v/>
      </c>
      <c r="H85" s="103" t="str">
        <f t="shared" si="6"/>
        <v/>
      </c>
      <c r="I85" s="102" t="str">
        <f t="shared" si="7"/>
        <v/>
      </c>
      <c r="J85" s="103" t="str">
        <f t="shared" si="8"/>
        <v/>
      </c>
      <c r="K85" s="102" t="str">
        <f t="shared" si="9"/>
        <v/>
      </c>
      <c r="L85" s="102" t="str">
        <f t="shared" si="10"/>
        <v/>
      </c>
      <c r="M85" s="102" t="str">
        <f t="shared" si="11"/>
        <v/>
      </c>
      <c r="N85" s="102" t="str">
        <f t="shared" si="12"/>
        <v/>
      </c>
      <c r="O85" s="102" t="str">
        <f t="shared" si="13"/>
        <v/>
      </c>
      <c r="P85" s="102" t="str">
        <f t="shared" si="14"/>
        <v xml:space="preserve"> </v>
      </c>
      <c r="Q85" s="102" t="str">
        <f t="shared" si="15"/>
        <v/>
      </c>
      <c r="AA85" s="67">
        <f t="shared" si="18"/>
        <v>-1</v>
      </c>
      <c r="AB85" s="64">
        <f t="shared" si="19"/>
        <v>42</v>
      </c>
      <c r="AC85" s="77">
        <f t="shared" si="24"/>
        <v>-41</v>
      </c>
      <c r="AD85" s="77">
        <f t="shared" si="24"/>
        <v>-44</v>
      </c>
    </row>
    <row r="86" spans="1:30" x14ac:dyDescent="0.2">
      <c r="A86" s="101">
        <f t="shared" si="23"/>
        <v>-5</v>
      </c>
      <c r="B86" s="99">
        <f t="shared" si="0"/>
        <v>-127</v>
      </c>
      <c r="C86" s="100" t="str">
        <f t="shared" si="1"/>
        <v/>
      </c>
      <c r="D86" s="101" t="str">
        <f t="shared" si="2"/>
        <v/>
      </c>
      <c r="E86" s="100" t="str">
        <f t="shared" si="3"/>
        <v/>
      </c>
      <c r="F86" s="101" t="str">
        <f t="shared" si="4"/>
        <v/>
      </c>
      <c r="G86" s="102" t="str">
        <f t="shared" si="5"/>
        <v/>
      </c>
      <c r="H86" s="103" t="str">
        <f t="shared" si="6"/>
        <v/>
      </c>
      <c r="I86" s="102" t="str">
        <f t="shared" si="7"/>
        <v/>
      </c>
      <c r="J86" s="103" t="str">
        <f t="shared" si="8"/>
        <v/>
      </c>
      <c r="K86" s="102" t="str">
        <f t="shared" si="9"/>
        <v/>
      </c>
      <c r="L86" s="102" t="str">
        <f t="shared" si="10"/>
        <v/>
      </c>
      <c r="M86" s="102" t="str">
        <f t="shared" si="11"/>
        <v/>
      </c>
      <c r="N86" s="102" t="str">
        <f t="shared" si="12"/>
        <v/>
      </c>
      <c r="O86" s="102" t="str">
        <f t="shared" si="13"/>
        <v/>
      </c>
      <c r="P86" s="102" t="str">
        <f t="shared" si="14"/>
        <v xml:space="preserve"> </v>
      </c>
      <c r="Q86" s="102" t="str">
        <f t="shared" si="15"/>
        <v/>
      </c>
      <c r="AA86" s="67">
        <f t="shared" si="18"/>
        <v>-1</v>
      </c>
      <c r="AB86" s="64">
        <f t="shared" si="19"/>
        <v>43</v>
      </c>
      <c r="AC86" s="77">
        <f t="shared" si="24"/>
        <v>-42</v>
      </c>
      <c r="AD86" s="77">
        <f t="shared" si="24"/>
        <v>-45</v>
      </c>
    </row>
    <row r="87" spans="1:30" x14ac:dyDescent="0.2">
      <c r="A87" s="101">
        <f t="shared" si="23"/>
        <v>-6</v>
      </c>
      <c r="B87" s="99">
        <f t="shared" si="0"/>
        <v>-152.39999999999998</v>
      </c>
      <c r="C87" s="100" t="str">
        <f t="shared" si="1"/>
        <v/>
      </c>
      <c r="D87" s="101" t="str">
        <f t="shared" si="2"/>
        <v/>
      </c>
      <c r="E87" s="100" t="str">
        <f t="shared" si="3"/>
        <v/>
      </c>
      <c r="F87" s="101" t="str">
        <f t="shared" si="4"/>
        <v/>
      </c>
      <c r="G87" s="102" t="str">
        <f t="shared" si="5"/>
        <v/>
      </c>
      <c r="H87" s="103" t="str">
        <f t="shared" si="6"/>
        <v/>
      </c>
      <c r="I87" s="102" t="str">
        <f t="shared" si="7"/>
        <v/>
      </c>
      <c r="J87" s="103" t="str">
        <f t="shared" si="8"/>
        <v/>
      </c>
      <c r="K87" s="102" t="str">
        <f t="shared" si="9"/>
        <v/>
      </c>
      <c r="L87" s="102" t="str">
        <f t="shared" si="10"/>
        <v/>
      </c>
      <c r="M87" s="102" t="str">
        <f t="shared" si="11"/>
        <v/>
      </c>
      <c r="N87" s="102" t="str">
        <f t="shared" si="12"/>
        <v/>
      </c>
      <c r="O87" s="102" t="str">
        <f t="shared" si="13"/>
        <v/>
      </c>
      <c r="P87" s="102" t="str">
        <f t="shared" si="14"/>
        <v xml:space="preserve"> </v>
      </c>
      <c r="Q87" s="102" t="str">
        <f t="shared" si="15"/>
        <v/>
      </c>
      <c r="AA87" s="67">
        <f t="shared" si="18"/>
        <v>-1</v>
      </c>
      <c r="AB87" s="64">
        <f t="shared" si="19"/>
        <v>44</v>
      </c>
      <c r="AC87" s="77">
        <f t="shared" si="24"/>
        <v>-43</v>
      </c>
      <c r="AD87" s="77">
        <f t="shared" si="24"/>
        <v>-46</v>
      </c>
    </row>
    <row r="88" spans="1:30" x14ac:dyDescent="0.2">
      <c r="A88" s="101">
        <f t="shared" si="23"/>
        <v>-7</v>
      </c>
      <c r="B88" s="99">
        <f t="shared" si="0"/>
        <v>-177.79999999999998</v>
      </c>
      <c r="C88" s="100" t="str">
        <f t="shared" si="1"/>
        <v/>
      </c>
      <c r="D88" s="101" t="str">
        <f t="shared" si="2"/>
        <v/>
      </c>
      <c r="E88" s="100" t="str">
        <f t="shared" si="3"/>
        <v/>
      </c>
      <c r="F88" s="101" t="str">
        <f t="shared" si="4"/>
        <v/>
      </c>
      <c r="G88" s="102" t="str">
        <f t="shared" si="5"/>
        <v/>
      </c>
      <c r="H88" s="103" t="str">
        <f t="shared" si="6"/>
        <v/>
      </c>
      <c r="I88" s="102" t="str">
        <f t="shared" si="7"/>
        <v/>
      </c>
      <c r="J88" s="103" t="str">
        <f t="shared" si="8"/>
        <v/>
      </c>
      <c r="K88" s="102" t="str">
        <f t="shared" si="9"/>
        <v/>
      </c>
      <c r="L88" s="102" t="str">
        <f t="shared" si="10"/>
        <v/>
      </c>
      <c r="M88" s="102" t="str">
        <f t="shared" si="11"/>
        <v/>
      </c>
      <c r="N88" s="102" t="str">
        <f t="shared" si="12"/>
        <v/>
      </c>
      <c r="O88" s="102" t="str">
        <f t="shared" si="13"/>
        <v/>
      </c>
      <c r="P88" s="102" t="str">
        <f t="shared" si="14"/>
        <v xml:space="preserve"> </v>
      </c>
      <c r="Q88" s="102" t="str">
        <f t="shared" si="15"/>
        <v/>
      </c>
      <c r="AA88" s="67">
        <f t="shared" si="18"/>
        <v>-1</v>
      </c>
      <c r="AB88" s="64">
        <f t="shared" si="19"/>
        <v>45</v>
      </c>
      <c r="AC88" s="77">
        <f t="shared" si="24"/>
        <v>-44</v>
      </c>
      <c r="AD88" s="77">
        <f t="shared" si="24"/>
        <v>-47</v>
      </c>
    </row>
    <row r="89" spans="1:30" x14ac:dyDescent="0.2">
      <c r="A89" s="101">
        <f t="shared" si="23"/>
        <v>-8</v>
      </c>
      <c r="B89" s="99">
        <f t="shared" si="0"/>
        <v>-203.2</v>
      </c>
      <c r="C89" s="100" t="str">
        <f t="shared" si="1"/>
        <v/>
      </c>
      <c r="D89" s="101" t="str">
        <f t="shared" si="2"/>
        <v/>
      </c>
      <c r="E89" s="100" t="str">
        <f t="shared" si="3"/>
        <v/>
      </c>
      <c r="F89" s="101" t="str">
        <f t="shared" si="4"/>
        <v/>
      </c>
      <c r="G89" s="102" t="str">
        <f t="shared" si="5"/>
        <v/>
      </c>
      <c r="H89" s="103" t="str">
        <f t="shared" si="6"/>
        <v/>
      </c>
      <c r="I89" s="102" t="str">
        <f t="shared" si="7"/>
        <v/>
      </c>
      <c r="J89" s="103" t="str">
        <f t="shared" si="8"/>
        <v/>
      </c>
      <c r="K89" s="102" t="str">
        <f t="shared" si="9"/>
        <v/>
      </c>
      <c r="L89" s="102" t="str">
        <f t="shared" si="10"/>
        <v/>
      </c>
      <c r="M89" s="102" t="str">
        <f t="shared" si="11"/>
        <v/>
      </c>
      <c r="N89" s="102" t="str">
        <f t="shared" si="12"/>
        <v/>
      </c>
      <c r="O89" s="102" t="str">
        <f t="shared" si="13"/>
        <v/>
      </c>
      <c r="P89" s="102" t="str">
        <f t="shared" si="14"/>
        <v xml:space="preserve"> </v>
      </c>
      <c r="Q89" s="102" t="str">
        <f t="shared" si="15"/>
        <v/>
      </c>
      <c r="AA89" s="67">
        <f t="shared" si="18"/>
        <v>-1</v>
      </c>
      <c r="AB89" s="64">
        <f t="shared" si="19"/>
        <v>46</v>
      </c>
      <c r="AC89" s="77">
        <f t="shared" si="24"/>
        <v>-45</v>
      </c>
      <c r="AD89" s="77">
        <f t="shared" si="24"/>
        <v>-48</v>
      </c>
    </row>
    <row r="90" spans="1:30" x14ac:dyDescent="0.2">
      <c r="A90" s="101">
        <f t="shared" si="23"/>
        <v>-9</v>
      </c>
      <c r="B90" s="99">
        <f t="shared" si="0"/>
        <v>-228.6</v>
      </c>
      <c r="C90" s="100" t="str">
        <f t="shared" si="1"/>
        <v/>
      </c>
      <c r="D90" s="101" t="str">
        <f t="shared" si="2"/>
        <v/>
      </c>
      <c r="E90" s="100" t="str">
        <f t="shared" si="3"/>
        <v/>
      </c>
      <c r="F90" s="101" t="str">
        <f t="shared" si="4"/>
        <v/>
      </c>
      <c r="G90" s="102" t="str">
        <f t="shared" si="5"/>
        <v/>
      </c>
      <c r="H90" s="103" t="str">
        <f t="shared" si="6"/>
        <v/>
      </c>
      <c r="I90" s="102" t="str">
        <f t="shared" si="7"/>
        <v/>
      </c>
      <c r="J90" s="103" t="str">
        <f t="shared" si="8"/>
        <v/>
      </c>
      <c r="K90" s="102" t="str">
        <f t="shared" si="9"/>
        <v/>
      </c>
      <c r="L90" s="102" t="str">
        <f t="shared" si="10"/>
        <v/>
      </c>
      <c r="M90" s="102" t="str">
        <f t="shared" si="11"/>
        <v/>
      </c>
      <c r="N90" s="102" t="str">
        <f t="shared" si="12"/>
        <v/>
      </c>
      <c r="O90" s="102" t="str">
        <f t="shared" si="13"/>
        <v/>
      </c>
      <c r="P90" s="102" t="str">
        <f t="shared" si="14"/>
        <v xml:space="preserve"> </v>
      </c>
      <c r="Q90" s="102" t="str">
        <f t="shared" si="15"/>
        <v/>
      </c>
      <c r="AA90" s="67">
        <f t="shared" si="18"/>
        <v>-1</v>
      </c>
      <c r="AB90" s="64">
        <f t="shared" si="19"/>
        <v>47</v>
      </c>
      <c r="AC90" s="77">
        <f t="shared" si="24"/>
        <v>-46</v>
      </c>
      <c r="AD90" s="77">
        <f t="shared" si="24"/>
        <v>-49</v>
      </c>
    </row>
    <row r="91" spans="1:30" x14ac:dyDescent="0.2">
      <c r="A91" s="101">
        <f t="shared" si="23"/>
        <v>-10</v>
      </c>
      <c r="B91" s="99">
        <f t="shared" si="0"/>
        <v>-254</v>
      </c>
      <c r="C91" s="100" t="str">
        <f t="shared" si="1"/>
        <v/>
      </c>
      <c r="D91" s="101" t="str">
        <f t="shared" si="2"/>
        <v/>
      </c>
      <c r="E91" s="100" t="str">
        <f t="shared" si="3"/>
        <v/>
      </c>
      <c r="F91" s="101" t="str">
        <f t="shared" si="4"/>
        <v/>
      </c>
      <c r="G91" s="102" t="str">
        <f t="shared" si="5"/>
        <v/>
      </c>
      <c r="H91" s="103" t="str">
        <f t="shared" si="6"/>
        <v/>
      </c>
      <c r="I91" s="102" t="str">
        <f t="shared" si="7"/>
        <v/>
      </c>
      <c r="J91" s="103" t="str">
        <f t="shared" si="8"/>
        <v/>
      </c>
      <c r="K91" s="102" t="str">
        <f t="shared" si="9"/>
        <v/>
      </c>
      <c r="L91" s="102" t="str">
        <f t="shared" si="10"/>
        <v/>
      </c>
      <c r="M91" s="102" t="str">
        <f t="shared" si="11"/>
        <v/>
      </c>
      <c r="N91" s="102" t="str">
        <f t="shared" si="12"/>
        <v/>
      </c>
      <c r="O91" s="102" t="str">
        <f t="shared" si="13"/>
        <v/>
      </c>
      <c r="P91" s="102" t="str">
        <f t="shared" si="14"/>
        <v xml:space="preserve"> </v>
      </c>
      <c r="Q91" s="102" t="str">
        <f t="shared" si="15"/>
        <v/>
      </c>
      <c r="AA91" s="67">
        <f t="shared" si="18"/>
        <v>-1</v>
      </c>
      <c r="AB91" s="64">
        <f t="shared" si="19"/>
        <v>48</v>
      </c>
      <c r="AC91" s="77">
        <f t="shared" si="24"/>
        <v>-47</v>
      </c>
      <c r="AD91" s="77">
        <f t="shared" si="24"/>
        <v>-50</v>
      </c>
    </row>
    <row r="92" spans="1:30" x14ac:dyDescent="0.2">
      <c r="A92" s="101">
        <f t="shared" si="23"/>
        <v>-11</v>
      </c>
      <c r="B92" s="99">
        <f t="shared" si="0"/>
        <v>-279.39999999999998</v>
      </c>
      <c r="C92" s="100" t="str">
        <f t="shared" si="1"/>
        <v/>
      </c>
      <c r="D92" s="101" t="str">
        <f t="shared" si="2"/>
        <v/>
      </c>
      <c r="E92" s="100" t="str">
        <f t="shared" si="3"/>
        <v/>
      </c>
      <c r="F92" s="101" t="str">
        <f t="shared" si="4"/>
        <v/>
      </c>
      <c r="G92" s="102" t="str">
        <f t="shared" si="5"/>
        <v/>
      </c>
      <c r="H92" s="103" t="str">
        <f t="shared" si="6"/>
        <v/>
      </c>
      <c r="I92" s="102" t="str">
        <f t="shared" si="7"/>
        <v/>
      </c>
      <c r="J92" s="103" t="str">
        <f t="shared" si="8"/>
        <v/>
      </c>
      <c r="K92" s="102" t="str">
        <f t="shared" si="9"/>
        <v/>
      </c>
      <c r="L92" s="102" t="str">
        <f t="shared" si="10"/>
        <v/>
      </c>
      <c r="M92" s="102" t="str">
        <f t="shared" si="11"/>
        <v/>
      </c>
      <c r="N92" s="102" t="str">
        <f t="shared" si="12"/>
        <v/>
      </c>
      <c r="O92" s="102" t="str">
        <f t="shared" si="13"/>
        <v/>
      </c>
      <c r="P92" s="102" t="str">
        <f t="shared" si="14"/>
        <v xml:space="preserve"> </v>
      </c>
      <c r="Q92" s="102" t="str">
        <f t="shared" si="15"/>
        <v/>
      </c>
      <c r="AA92" s="67">
        <f t="shared" si="18"/>
        <v>-1</v>
      </c>
      <c r="AB92" s="64">
        <f t="shared" si="19"/>
        <v>49</v>
      </c>
      <c r="AC92" s="77">
        <f t="shared" si="24"/>
        <v>-48</v>
      </c>
      <c r="AD92" s="77">
        <f t="shared" si="24"/>
        <v>-51</v>
      </c>
    </row>
    <row r="93" spans="1:30" x14ac:dyDescent="0.2">
      <c r="A93" s="101">
        <f t="shared" si="23"/>
        <v>-12</v>
      </c>
      <c r="B93" s="99">
        <f t="shared" si="0"/>
        <v>-304.79999999999995</v>
      </c>
      <c r="C93" s="100" t="str">
        <f t="shared" si="1"/>
        <v/>
      </c>
      <c r="D93" s="101" t="str">
        <f t="shared" si="2"/>
        <v/>
      </c>
      <c r="E93" s="100" t="str">
        <f t="shared" si="3"/>
        <v/>
      </c>
      <c r="F93" s="101" t="str">
        <f t="shared" si="4"/>
        <v/>
      </c>
      <c r="G93" s="102" t="str">
        <f t="shared" si="5"/>
        <v/>
      </c>
      <c r="H93" s="103" t="str">
        <f t="shared" si="6"/>
        <v/>
      </c>
      <c r="I93" s="102" t="str">
        <f t="shared" si="7"/>
        <v/>
      </c>
      <c r="J93" s="103" t="str">
        <f t="shared" si="8"/>
        <v/>
      </c>
      <c r="K93" s="102" t="str">
        <f t="shared" si="9"/>
        <v/>
      </c>
      <c r="L93" s="102" t="str">
        <f t="shared" si="10"/>
        <v/>
      </c>
      <c r="M93" s="102" t="str">
        <f t="shared" si="11"/>
        <v/>
      </c>
      <c r="N93" s="102" t="str">
        <f t="shared" si="12"/>
        <v/>
      </c>
      <c r="O93" s="102" t="str">
        <f t="shared" si="13"/>
        <v/>
      </c>
      <c r="P93" s="102" t="str">
        <f t="shared" si="14"/>
        <v xml:space="preserve"> </v>
      </c>
      <c r="Q93" s="102" t="str">
        <f t="shared" si="15"/>
        <v/>
      </c>
      <c r="AA93" s="67">
        <f t="shared" si="18"/>
        <v>-1</v>
      </c>
      <c r="AB93" s="64">
        <f t="shared" si="19"/>
        <v>50</v>
      </c>
      <c r="AC93" s="77">
        <f t="shared" si="24"/>
        <v>-49</v>
      </c>
      <c r="AD93" s="77">
        <f t="shared" si="24"/>
        <v>-52</v>
      </c>
    </row>
    <row r="94" spans="1:30" x14ac:dyDescent="0.2">
      <c r="A94" s="101">
        <f t="shared" si="23"/>
        <v>-13</v>
      </c>
      <c r="B94" s="99">
        <f t="shared" ref="B94:B131" si="25">A94*25.4</f>
        <v>-330.2</v>
      </c>
      <c r="C94" s="100" t="str">
        <f t="shared" ref="C94:C131" si="26">IF(A94=0,0,IF(A94&lt;0,"",D94*0.0283168))</f>
        <v/>
      </c>
      <c r="D94" s="101" t="str">
        <f t="shared" ref="D94:D131" si="27">IF(A94=0,0,IF(A94&lt;0,"",IF(AA97&gt;=1,LOOKUP(AA97,AG$27:AG$57,AF$27:AF$57),0)))</f>
        <v/>
      </c>
      <c r="E94" s="100" t="str">
        <f t="shared" ref="E94:E131" si="28">IF(A94=0,0,IF(A94&lt;0,"",F94*0.0283168))</f>
        <v/>
      </c>
      <c r="F94" s="101" t="str">
        <f t="shared" ref="F94:F131" si="29">IF(A94=0,0,IF(A94&lt;0,"",IF(AA97&gt;=20,LOOKUP(AA97,AG$46:AG$57,AH$46:AH$57),0)))</f>
        <v/>
      </c>
      <c r="G94" s="102" t="str">
        <f t="shared" ref="G94:G131" si="30">IF(A94=0,0,IF(A94&lt;0,"",H94*0.0283168))</f>
        <v/>
      </c>
      <c r="H94" s="103" t="str">
        <f t="shared" ref="H94:H131" si="31">IF(A94=0,0,IF(A94&lt;0,"",D94*$W$34))</f>
        <v/>
      </c>
      <c r="I94" s="102" t="str">
        <f t="shared" ref="I94:I131" si="32">IF(A94=0,0,IF(A94&lt;0,"",J94*0.0283168))</f>
        <v/>
      </c>
      <c r="J94" s="103" t="str">
        <f t="shared" ref="J94:J131" si="33">IF(A94=0,0,IF(A94&lt;0,"",F94*$W$35))</f>
        <v/>
      </c>
      <c r="K94" s="102" t="str">
        <f t="shared" ref="K94:K131" si="34">IF(A94=0,0,IF(A94&lt;0,"",L94*0.0283168))</f>
        <v/>
      </c>
      <c r="L94" s="102" t="str">
        <f t="shared" ref="L94:L131" si="35">IF(A94=0,0,IF(A94&lt;0,"",IF(D94=0.0001,((W$22*0.5/12)-H94)*X$42,((W$22*1/12)-H94)*X$42)))</f>
        <v/>
      </c>
      <c r="M94" s="102" t="str">
        <f t="shared" ref="M94:M131" si="36">IF(A94=0,0,IF(A94&lt;0,"",N94*0.0283168))</f>
        <v/>
      </c>
      <c r="N94" s="102" t="str">
        <f t="shared" ref="N94:N131" si="37">IF(A94=0,0,IF(A94&lt;0,"",H94+L94+J94))</f>
        <v/>
      </c>
      <c r="O94" s="102" t="str">
        <f t="shared" ref="O94:O131" si="38">IF(A94=0,0,IF(A94&lt;0,"",P94*0.0283168))</f>
        <v/>
      </c>
      <c r="P94" s="102" t="str">
        <f t="shared" ref="P94:P131" si="39">IF(A94=0,0,IF(A94&lt;0," ",IF(A94=1,L94,N94+P95)))</f>
        <v xml:space="preserve"> </v>
      </c>
      <c r="Q94" s="102" t="str">
        <f t="shared" ref="Q94:Q131" si="40">IF(A94&lt;0,"",I$23+B94/1000)</f>
        <v/>
      </c>
      <c r="AA94" s="67">
        <f t="shared" si="18"/>
        <v>-1</v>
      </c>
      <c r="AB94" s="64">
        <f t="shared" si="19"/>
        <v>51</v>
      </c>
      <c r="AC94" s="77">
        <f t="shared" si="24"/>
        <v>-50</v>
      </c>
      <c r="AD94" s="77">
        <f t="shared" si="24"/>
        <v>-53</v>
      </c>
    </row>
    <row r="95" spans="1:30" x14ac:dyDescent="0.2">
      <c r="A95" s="101">
        <f t="shared" si="23"/>
        <v>-14</v>
      </c>
      <c r="B95" s="99">
        <f t="shared" si="25"/>
        <v>-355.59999999999997</v>
      </c>
      <c r="C95" s="100" t="str">
        <f t="shared" si="26"/>
        <v/>
      </c>
      <c r="D95" s="101" t="str">
        <f t="shared" si="27"/>
        <v/>
      </c>
      <c r="E95" s="100" t="str">
        <f t="shared" si="28"/>
        <v/>
      </c>
      <c r="F95" s="101" t="str">
        <f t="shared" si="29"/>
        <v/>
      </c>
      <c r="G95" s="102" t="str">
        <f t="shared" si="30"/>
        <v/>
      </c>
      <c r="H95" s="103" t="str">
        <f t="shared" si="31"/>
        <v/>
      </c>
      <c r="I95" s="102" t="str">
        <f t="shared" si="32"/>
        <v/>
      </c>
      <c r="J95" s="103" t="str">
        <f t="shared" si="33"/>
        <v/>
      </c>
      <c r="K95" s="102" t="str">
        <f t="shared" si="34"/>
        <v/>
      </c>
      <c r="L95" s="102" t="str">
        <f t="shared" si="35"/>
        <v/>
      </c>
      <c r="M95" s="102" t="str">
        <f t="shared" si="36"/>
        <v/>
      </c>
      <c r="N95" s="102" t="str">
        <f t="shared" si="37"/>
        <v/>
      </c>
      <c r="O95" s="102" t="str">
        <f t="shared" si="38"/>
        <v/>
      </c>
      <c r="P95" s="102" t="str">
        <f t="shared" si="39"/>
        <v xml:space="preserve"> </v>
      </c>
      <c r="Q95" s="102" t="str">
        <f t="shared" si="40"/>
        <v/>
      </c>
      <c r="AA95" s="67">
        <f t="shared" ref="AA95:AA127" si="41">IF(AND(AA94&gt;=1,AA94&lt;30),AA94+1,IF(AC95=0,1,IF(AA94=30,AA94+0.5,-1)))</f>
        <v>-1</v>
      </c>
      <c r="AB95" s="64">
        <f t="shared" ref="AB95:AB127" si="42">IF(AB94&gt;=1,AB94+1,IF(AC95=0,1,-1))</f>
        <v>52</v>
      </c>
      <c r="AC95" s="77">
        <f t="shared" si="24"/>
        <v>-51</v>
      </c>
      <c r="AD95" s="77">
        <f t="shared" si="24"/>
        <v>-54</v>
      </c>
    </row>
    <row r="96" spans="1:30" x14ac:dyDescent="0.2">
      <c r="A96" s="101">
        <f t="shared" si="23"/>
        <v>-15</v>
      </c>
      <c r="B96" s="99">
        <f t="shared" si="25"/>
        <v>-381</v>
      </c>
      <c r="C96" s="100" t="str">
        <f t="shared" si="26"/>
        <v/>
      </c>
      <c r="D96" s="101" t="str">
        <f t="shared" si="27"/>
        <v/>
      </c>
      <c r="E96" s="100" t="str">
        <f t="shared" si="28"/>
        <v/>
      </c>
      <c r="F96" s="101" t="str">
        <f t="shared" si="29"/>
        <v/>
      </c>
      <c r="G96" s="102" t="str">
        <f t="shared" si="30"/>
        <v/>
      </c>
      <c r="H96" s="103" t="str">
        <f t="shared" si="31"/>
        <v/>
      </c>
      <c r="I96" s="102" t="str">
        <f t="shared" si="32"/>
        <v/>
      </c>
      <c r="J96" s="103" t="str">
        <f t="shared" si="33"/>
        <v/>
      </c>
      <c r="K96" s="102" t="str">
        <f t="shared" si="34"/>
        <v/>
      </c>
      <c r="L96" s="102" t="str">
        <f t="shared" si="35"/>
        <v/>
      </c>
      <c r="M96" s="102" t="str">
        <f t="shared" si="36"/>
        <v/>
      </c>
      <c r="N96" s="102" t="str">
        <f t="shared" si="37"/>
        <v/>
      </c>
      <c r="O96" s="102" t="str">
        <f t="shared" si="38"/>
        <v/>
      </c>
      <c r="P96" s="102" t="str">
        <f t="shared" si="39"/>
        <v xml:space="preserve"> </v>
      </c>
      <c r="Q96" s="102" t="str">
        <f t="shared" si="40"/>
        <v/>
      </c>
      <c r="AA96" s="67">
        <f t="shared" si="41"/>
        <v>-1</v>
      </c>
      <c r="AB96" s="64">
        <f t="shared" si="42"/>
        <v>53</v>
      </c>
      <c r="AC96" s="77">
        <f t="shared" ref="AC96:AD111" si="43">AC95-1</f>
        <v>-52</v>
      </c>
      <c r="AD96" s="77">
        <f t="shared" si="43"/>
        <v>-55</v>
      </c>
    </row>
    <row r="97" spans="1:30" x14ac:dyDescent="0.2">
      <c r="A97" s="101">
        <f t="shared" si="23"/>
        <v>-16</v>
      </c>
      <c r="B97" s="99">
        <f t="shared" si="25"/>
        <v>-406.4</v>
      </c>
      <c r="C97" s="100" t="str">
        <f t="shared" si="26"/>
        <v/>
      </c>
      <c r="D97" s="101" t="str">
        <f t="shared" si="27"/>
        <v/>
      </c>
      <c r="E97" s="100" t="str">
        <f t="shared" si="28"/>
        <v/>
      </c>
      <c r="F97" s="101" t="str">
        <f t="shared" si="29"/>
        <v/>
      </c>
      <c r="G97" s="102" t="str">
        <f t="shared" si="30"/>
        <v/>
      </c>
      <c r="H97" s="103" t="str">
        <f t="shared" si="31"/>
        <v/>
      </c>
      <c r="I97" s="102" t="str">
        <f t="shared" si="32"/>
        <v/>
      </c>
      <c r="J97" s="103" t="str">
        <f t="shared" si="33"/>
        <v/>
      </c>
      <c r="K97" s="102" t="str">
        <f t="shared" si="34"/>
        <v/>
      </c>
      <c r="L97" s="102" t="str">
        <f t="shared" si="35"/>
        <v/>
      </c>
      <c r="M97" s="102" t="str">
        <f t="shared" si="36"/>
        <v/>
      </c>
      <c r="N97" s="102" t="str">
        <f t="shared" si="37"/>
        <v/>
      </c>
      <c r="O97" s="102" t="str">
        <f t="shared" si="38"/>
        <v/>
      </c>
      <c r="P97" s="102" t="str">
        <f t="shared" si="39"/>
        <v xml:space="preserve"> </v>
      </c>
      <c r="Q97" s="102" t="str">
        <f t="shared" si="40"/>
        <v/>
      </c>
      <c r="AA97" s="67">
        <f t="shared" si="41"/>
        <v>-1</v>
      </c>
      <c r="AB97" s="64">
        <f t="shared" si="42"/>
        <v>54</v>
      </c>
      <c r="AC97" s="77">
        <f t="shared" si="43"/>
        <v>-53</v>
      </c>
      <c r="AD97" s="77">
        <f t="shared" si="43"/>
        <v>-56</v>
      </c>
    </row>
    <row r="98" spans="1:30" x14ac:dyDescent="0.2">
      <c r="A98" s="101">
        <f t="shared" si="23"/>
        <v>-17</v>
      </c>
      <c r="B98" s="99">
        <f t="shared" si="25"/>
        <v>-431.79999999999995</v>
      </c>
      <c r="C98" s="100" t="str">
        <f t="shared" si="26"/>
        <v/>
      </c>
      <c r="D98" s="101" t="str">
        <f t="shared" si="27"/>
        <v/>
      </c>
      <c r="E98" s="100" t="str">
        <f t="shared" si="28"/>
        <v/>
      </c>
      <c r="F98" s="101" t="str">
        <f t="shared" si="29"/>
        <v/>
      </c>
      <c r="G98" s="102" t="str">
        <f t="shared" si="30"/>
        <v/>
      </c>
      <c r="H98" s="103" t="str">
        <f t="shared" si="31"/>
        <v/>
      </c>
      <c r="I98" s="102" t="str">
        <f t="shared" si="32"/>
        <v/>
      </c>
      <c r="J98" s="103" t="str">
        <f t="shared" si="33"/>
        <v/>
      </c>
      <c r="K98" s="102" t="str">
        <f t="shared" si="34"/>
        <v/>
      </c>
      <c r="L98" s="102" t="str">
        <f t="shared" si="35"/>
        <v/>
      </c>
      <c r="M98" s="102" t="str">
        <f t="shared" si="36"/>
        <v/>
      </c>
      <c r="N98" s="102" t="str">
        <f t="shared" si="37"/>
        <v/>
      </c>
      <c r="O98" s="102" t="str">
        <f t="shared" si="38"/>
        <v/>
      </c>
      <c r="P98" s="102" t="str">
        <f t="shared" si="39"/>
        <v xml:space="preserve"> </v>
      </c>
      <c r="Q98" s="102" t="str">
        <f t="shared" si="40"/>
        <v/>
      </c>
      <c r="AA98" s="67">
        <f t="shared" si="41"/>
        <v>-1</v>
      </c>
      <c r="AB98" s="64">
        <f t="shared" si="42"/>
        <v>55</v>
      </c>
      <c r="AC98" s="77">
        <f t="shared" si="43"/>
        <v>-54</v>
      </c>
      <c r="AD98" s="77">
        <f t="shared" si="43"/>
        <v>-57</v>
      </c>
    </row>
    <row r="99" spans="1:30" x14ac:dyDescent="0.2">
      <c r="A99" s="101">
        <f t="shared" si="23"/>
        <v>-18</v>
      </c>
      <c r="B99" s="99">
        <f t="shared" si="25"/>
        <v>-457.2</v>
      </c>
      <c r="C99" s="100" t="str">
        <f t="shared" si="26"/>
        <v/>
      </c>
      <c r="D99" s="101" t="str">
        <f t="shared" si="27"/>
        <v/>
      </c>
      <c r="E99" s="100" t="str">
        <f t="shared" si="28"/>
        <v/>
      </c>
      <c r="F99" s="101" t="str">
        <f t="shared" si="29"/>
        <v/>
      </c>
      <c r="G99" s="102" t="str">
        <f t="shared" si="30"/>
        <v/>
      </c>
      <c r="H99" s="103" t="str">
        <f t="shared" si="31"/>
        <v/>
      </c>
      <c r="I99" s="102" t="str">
        <f t="shared" si="32"/>
        <v/>
      </c>
      <c r="J99" s="103" t="str">
        <f t="shared" si="33"/>
        <v/>
      </c>
      <c r="K99" s="102" t="str">
        <f t="shared" si="34"/>
        <v/>
      </c>
      <c r="L99" s="102" t="str">
        <f t="shared" si="35"/>
        <v/>
      </c>
      <c r="M99" s="102" t="str">
        <f t="shared" si="36"/>
        <v/>
      </c>
      <c r="N99" s="102" t="str">
        <f t="shared" si="37"/>
        <v/>
      </c>
      <c r="O99" s="102" t="str">
        <f t="shared" si="38"/>
        <v/>
      </c>
      <c r="P99" s="102" t="str">
        <f t="shared" si="39"/>
        <v xml:space="preserve"> </v>
      </c>
      <c r="Q99" s="102" t="str">
        <f t="shared" si="40"/>
        <v/>
      </c>
      <c r="AA99" s="67">
        <f t="shared" si="41"/>
        <v>-1</v>
      </c>
      <c r="AB99" s="64">
        <f t="shared" si="42"/>
        <v>56</v>
      </c>
      <c r="AC99" s="77">
        <f t="shared" si="43"/>
        <v>-55</v>
      </c>
      <c r="AD99" s="77">
        <f t="shared" si="43"/>
        <v>-58</v>
      </c>
    </row>
    <row r="100" spans="1:30" x14ac:dyDescent="0.2">
      <c r="A100" s="101">
        <f t="shared" si="23"/>
        <v>-19</v>
      </c>
      <c r="B100" s="99">
        <f t="shared" si="25"/>
        <v>-482.59999999999997</v>
      </c>
      <c r="C100" s="100" t="str">
        <f t="shared" si="26"/>
        <v/>
      </c>
      <c r="D100" s="101" t="str">
        <f t="shared" si="27"/>
        <v/>
      </c>
      <c r="E100" s="100" t="str">
        <f t="shared" si="28"/>
        <v/>
      </c>
      <c r="F100" s="101" t="str">
        <f t="shared" si="29"/>
        <v/>
      </c>
      <c r="G100" s="102" t="str">
        <f t="shared" si="30"/>
        <v/>
      </c>
      <c r="H100" s="103" t="str">
        <f t="shared" si="31"/>
        <v/>
      </c>
      <c r="I100" s="102" t="str">
        <f t="shared" si="32"/>
        <v/>
      </c>
      <c r="J100" s="103" t="str">
        <f t="shared" si="33"/>
        <v/>
      </c>
      <c r="K100" s="102" t="str">
        <f t="shared" si="34"/>
        <v/>
      </c>
      <c r="L100" s="102" t="str">
        <f t="shared" si="35"/>
        <v/>
      </c>
      <c r="M100" s="102" t="str">
        <f t="shared" si="36"/>
        <v/>
      </c>
      <c r="N100" s="102" t="str">
        <f t="shared" si="37"/>
        <v/>
      </c>
      <c r="O100" s="102" t="str">
        <f t="shared" si="38"/>
        <v/>
      </c>
      <c r="P100" s="102" t="str">
        <f t="shared" si="39"/>
        <v xml:space="preserve"> </v>
      </c>
      <c r="Q100" s="102" t="str">
        <f t="shared" si="40"/>
        <v/>
      </c>
      <c r="AA100" s="67">
        <f t="shared" si="41"/>
        <v>-1</v>
      </c>
      <c r="AB100" s="64">
        <f t="shared" si="42"/>
        <v>57</v>
      </c>
      <c r="AC100" s="77">
        <f t="shared" si="43"/>
        <v>-56</v>
      </c>
      <c r="AD100" s="77">
        <f t="shared" si="43"/>
        <v>-59</v>
      </c>
    </row>
    <row r="101" spans="1:30" x14ac:dyDescent="0.2">
      <c r="A101" s="101">
        <f t="shared" si="23"/>
        <v>-20</v>
      </c>
      <c r="B101" s="99">
        <f t="shared" si="25"/>
        <v>-508</v>
      </c>
      <c r="C101" s="100" t="str">
        <f t="shared" si="26"/>
        <v/>
      </c>
      <c r="D101" s="101" t="str">
        <f t="shared" si="27"/>
        <v/>
      </c>
      <c r="E101" s="100" t="str">
        <f t="shared" si="28"/>
        <v/>
      </c>
      <c r="F101" s="101" t="str">
        <f t="shared" si="29"/>
        <v/>
      </c>
      <c r="G101" s="102" t="str">
        <f t="shared" si="30"/>
        <v/>
      </c>
      <c r="H101" s="103" t="str">
        <f t="shared" si="31"/>
        <v/>
      </c>
      <c r="I101" s="102" t="str">
        <f t="shared" si="32"/>
        <v/>
      </c>
      <c r="J101" s="103" t="str">
        <f t="shared" si="33"/>
        <v/>
      </c>
      <c r="K101" s="102" t="str">
        <f t="shared" si="34"/>
        <v/>
      </c>
      <c r="L101" s="102" t="str">
        <f t="shared" si="35"/>
        <v/>
      </c>
      <c r="M101" s="102" t="str">
        <f t="shared" si="36"/>
        <v/>
      </c>
      <c r="N101" s="102" t="str">
        <f t="shared" si="37"/>
        <v/>
      </c>
      <c r="O101" s="102" t="str">
        <f t="shared" si="38"/>
        <v/>
      </c>
      <c r="P101" s="102" t="str">
        <f t="shared" si="39"/>
        <v xml:space="preserve"> </v>
      </c>
      <c r="Q101" s="102" t="str">
        <f t="shared" si="40"/>
        <v/>
      </c>
      <c r="AA101" s="67">
        <f t="shared" si="41"/>
        <v>-1</v>
      </c>
      <c r="AB101" s="64">
        <f t="shared" si="42"/>
        <v>58</v>
      </c>
      <c r="AC101" s="77">
        <f t="shared" si="43"/>
        <v>-57</v>
      </c>
      <c r="AD101" s="77">
        <f t="shared" si="43"/>
        <v>-60</v>
      </c>
    </row>
    <row r="102" spans="1:30" x14ac:dyDescent="0.2">
      <c r="A102" s="101">
        <f t="shared" si="23"/>
        <v>-21</v>
      </c>
      <c r="B102" s="99">
        <f t="shared" si="25"/>
        <v>-533.4</v>
      </c>
      <c r="C102" s="100" t="str">
        <f t="shared" si="26"/>
        <v/>
      </c>
      <c r="D102" s="101" t="str">
        <f t="shared" si="27"/>
        <v/>
      </c>
      <c r="E102" s="100" t="str">
        <f t="shared" si="28"/>
        <v/>
      </c>
      <c r="F102" s="101" t="str">
        <f t="shared" si="29"/>
        <v/>
      </c>
      <c r="G102" s="102" t="str">
        <f t="shared" si="30"/>
        <v/>
      </c>
      <c r="H102" s="103" t="str">
        <f t="shared" si="31"/>
        <v/>
      </c>
      <c r="I102" s="102" t="str">
        <f t="shared" si="32"/>
        <v/>
      </c>
      <c r="J102" s="103" t="str">
        <f t="shared" si="33"/>
        <v/>
      </c>
      <c r="K102" s="102" t="str">
        <f t="shared" si="34"/>
        <v/>
      </c>
      <c r="L102" s="102" t="str">
        <f t="shared" si="35"/>
        <v/>
      </c>
      <c r="M102" s="102" t="str">
        <f t="shared" si="36"/>
        <v/>
      </c>
      <c r="N102" s="102" t="str">
        <f t="shared" si="37"/>
        <v/>
      </c>
      <c r="O102" s="102" t="str">
        <f t="shared" si="38"/>
        <v/>
      </c>
      <c r="P102" s="102" t="str">
        <f t="shared" si="39"/>
        <v xml:space="preserve"> </v>
      </c>
      <c r="Q102" s="102" t="str">
        <f t="shared" si="40"/>
        <v/>
      </c>
      <c r="AA102" s="67">
        <f t="shared" si="41"/>
        <v>-1</v>
      </c>
      <c r="AB102" s="64">
        <f t="shared" si="42"/>
        <v>59</v>
      </c>
      <c r="AC102" s="77">
        <f t="shared" si="43"/>
        <v>-58</v>
      </c>
      <c r="AD102" s="77">
        <f t="shared" si="43"/>
        <v>-61</v>
      </c>
    </row>
    <row r="103" spans="1:30" x14ac:dyDescent="0.2">
      <c r="A103" s="101">
        <f t="shared" si="23"/>
        <v>-22</v>
      </c>
      <c r="B103" s="99">
        <f t="shared" si="25"/>
        <v>-558.79999999999995</v>
      </c>
      <c r="C103" s="100" t="str">
        <f t="shared" si="26"/>
        <v/>
      </c>
      <c r="D103" s="101" t="str">
        <f t="shared" si="27"/>
        <v/>
      </c>
      <c r="E103" s="100" t="str">
        <f t="shared" si="28"/>
        <v/>
      </c>
      <c r="F103" s="101" t="str">
        <f t="shared" si="29"/>
        <v/>
      </c>
      <c r="G103" s="102" t="str">
        <f t="shared" si="30"/>
        <v/>
      </c>
      <c r="H103" s="103" t="str">
        <f t="shared" si="31"/>
        <v/>
      </c>
      <c r="I103" s="102" t="str">
        <f t="shared" si="32"/>
        <v/>
      </c>
      <c r="J103" s="103" t="str">
        <f t="shared" si="33"/>
        <v/>
      </c>
      <c r="K103" s="102" t="str">
        <f t="shared" si="34"/>
        <v/>
      </c>
      <c r="L103" s="102" t="str">
        <f t="shared" si="35"/>
        <v/>
      </c>
      <c r="M103" s="102" t="str">
        <f t="shared" si="36"/>
        <v/>
      </c>
      <c r="N103" s="102" t="str">
        <f t="shared" si="37"/>
        <v/>
      </c>
      <c r="O103" s="102" t="str">
        <f t="shared" si="38"/>
        <v/>
      </c>
      <c r="P103" s="102" t="str">
        <f t="shared" si="39"/>
        <v xml:space="preserve"> </v>
      </c>
      <c r="Q103" s="102" t="str">
        <f t="shared" si="40"/>
        <v/>
      </c>
      <c r="AA103" s="67">
        <f t="shared" si="41"/>
        <v>-1</v>
      </c>
      <c r="AB103" s="64">
        <f t="shared" si="42"/>
        <v>60</v>
      </c>
      <c r="AC103" s="77">
        <f t="shared" si="43"/>
        <v>-59</v>
      </c>
      <c r="AD103" s="77">
        <f t="shared" si="43"/>
        <v>-62</v>
      </c>
    </row>
    <row r="104" spans="1:30" x14ac:dyDescent="0.2">
      <c r="A104" s="101">
        <f t="shared" si="23"/>
        <v>-23</v>
      </c>
      <c r="B104" s="99">
        <f t="shared" si="25"/>
        <v>-584.19999999999993</v>
      </c>
      <c r="C104" s="100" t="str">
        <f t="shared" si="26"/>
        <v/>
      </c>
      <c r="D104" s="101" t="str">
        <f t="shared" si="27"/>
        <v/>
      </c>
      <c r="E104" s="100" t="str">
        <f t="shared" si="28"/>
        <v/>
      </c>
      <c r="F104" s="101" t="str">
        <f t="shared" si="29"/>
        <v/>
      </c>
      <c r="G104" s="102" t="str">
        <f t="shared" si="30"/>
        <v/>
      </c>
      <c r="H104" s="103" t="str">
        <f t="shared" si="31"/>
        <v/>
      </c>
      <c r="I104" s="102" t="str">
        <f t="shared" si="32"/>
        <v/>
      </c>
      <c r="J104" s="103" t="str">
        <f t="shared" si="33"/>
        <v/>
      </c>
      <c r="K104" s="102" t="str">
        <f t="shared" si="34"/>
        <v/>
      </c>
      <c r="L104" s="102" t="str">
        <f t="shared" si="35"/>
        <v/>
      </c>
      <c r="M104" s="102" t="str">
        <f t="shared" si="36"/>
        <v/>
      </c>
      <c r="N104" s="102" t="str">
        <f t="shared" si="37"/>
        <v/>
      </c>
      <c r="O104" s="102" t="str">
        <f t="shared" si="38"/>
        <v/>
      </c>
      <c r="P104" s="102" t="str">
        <f t="shared" si="39"/>
        <v xml:space="preserve"> </v>
      </c>
      <c r="Q104" s="102" t="str">
        <f t="shared" si="40"/>
        <v/>
      </c>
      <c r="AA104" s="67">
        <f t="shared" si="41"/>
        <v>-1</v>
      </c>
      <c r="AB104" s="64">
        <f t="shared" si="42"/>
        <v>61</v>
      </c>
      <c r="AC104" s="77">
        <f t="shared" si="43"/>
        <v>-60</v>
      </c>
      <c r="AD104" s="77">
        <f t="shared" si="43"/>
        <v>-63</v>
      </c>
    </row>
    <row r="105" spans="1:30" x14ac:dyDescent="0.2">
      <c r="A105" s="101">
        <f t="shared" si="23"/>
        <v>-24</v>
      </c>
      <c r="B105" s="99">
        <f t="shared" si="25"/>
        <v>-609.59999999999991</v>
      </c>
      <c r="C105" s="100" t="str">
        <f t="shared" si="26"/>
        <v/>
      </c>
      <c r="D105" s="101" t="str">
        <f t="shared" si="27"/>
        <v/>
      </c>
      <c r="E105" s="100" t="str">
        <f t="shared" si="28"/>
        <v/>
      </c>
      <c r="F105" s="101" t="str">
        <f t="shared" si="29"/>
        <v/>
      </c>
      <c r="G105" s="102" t="str">
        <f t="shared" si="30"/>
        <v/>
      </c>
      <c r="H105" s="103" t="str">
        <f t="shared" si="31"/>
        <v/>
      </c>
      <c r="I105" s="102" t="str">
        <f t="shared" si="32"/>
        <v/>
      </c>
      <c r="J105" s="103" t="str">
        <f t="shared" si="33"/>
        <v/>
      </c>
      <c r="K105" s="102" t="str">
        <f t="shared" si="34"/>
        <v/>
      </c>
      <c r="L105" s="102" t="str">
        <f t="shared" si="35"/>
        <v/>
      </c>
      <c r="M105" s="102" t="str">
        <f t="shared" si="36"/>
        <v/>
      </c>
      <c r="N105" s="102" t="str">
        <f t="shared" si="37"/>
        <v/>
      </c>
      <c r="O105" s="102" t="str">
        <f t="shared" si="38"/>
        <v/>
      </c>
      <c r="P105" s="102" t="str">
        <f t="shared" si="39"/>
        <v xml:space="preserve"> </v>
      </c>
      <c r="Q105" s="102" t="str">
        <f t="shared" si="40"/>
        <v/>
      </c>
      <c r="AA105" s="67">
        <f t="shared" si="41"/>
        <v>-1</v>
      </c>
      <c r="AB105" s="64">
        <f t="shared" si="42"/>
        <v>62</v>
      </c>
      <c r="AC105" s="77">
        <f t="shared" si="43"/>
        <v>-61</v>
      </c>
      <c r="AD105" s="77">
        <f t="shared" si="43"/>
        <v>-64</v>
      </c>
    </row>
    <row r="106" spans="1:30" x14ac:dyDescent="0.2">
      <c r="A106" s="101">
        <f t="shared" si="23"/>
        <v>-25</v>
      </c>
      <c r="B106" s="99">
        <f t="shared" si="25"/>
        <v>-635</v>
      </c>
      <c r="C106" s="100" t="str">
        <f t="shared" si="26"/>
        <v/>
      </c>
      <c r="D106" s="101" t="str">
        <f t="shared" si="27"/>
        <v/>
      </c>
      <c r="E106" s="100" t="str">
        <f t="shared" si="28"/>
        <v/>
      </c>
      <c r="F106" s="101" t="str">
        <f t="shared" si="29"/>
        <v/>
      </c>
      <c r="G106" s="102" t="str">
        <f t="shared" si="30"/>
        <v/>
      </c>
      <c r="H106" s="103" t="str">
        <f t="shared" si="31"/>
        <v/>
      </c>
      <c r="I106" s="102" t="str">
        <f t="shared" si="32"/>
        <v/>
      </c>
      <c r="J106" s="103" t="str">
        <f t="shared" si="33"/>
        <v/>
      </c>
      <c r="K106" s="102" t="str">
        <f t="shared" si="34"/>
        <v/>
      </c>
      <c r="L106" s="102" t="str">
        <f t="shared" si="35"/>
        <v/>
      </c>
      <c r="M106" s="102" t="str">
        <f t="shared" si="36"/>
        <v/>
      </c>
      <c r="N106" s="102" t="str">
        <f t="shared" si="37"/>
        <v/>
      </c>
      <c r="O106" s="102" t="str">
        <f t="shared" si="38"/>
        <v/>
      </c>
      <c r="P106" s="102" t="str">
        <f t="shared" si="39"/>
        <v xml:space="preserve"> </v>
      </c>
      <c r="Q106" s="102" t="str">
        <f t="shared" si="40"/>
        <v/>
      </c>
      <c r="AA106" s="67">
        <f t="shared" si="41"/>
        <v>-1</v>
      </c>
      <c r="AB106" s="64">
        <f t="shared" si="42"/>
        <v>63</v>
      </c>
      <c r="AC106" s="77">
        <f t="shared" si="43"/>
        <v>-62</v>
      </c>
      <c r="AD106" s="77">
        <f t="shared" si="43"/>
        <v>-65</v>
      </c>
    </row>
    <row r="107" spans="1:30" x14ac:dyDescent="0.2">
      <c r="A107" s="101">
        <f t="shared" si="23"/>
        <v>-26</v>
      </c>
      <c r="B107" s="99">
        <f t="shared" si="25"/>
        <v>-660.4</v>
      </c>
      <c r="C107" s="100" t="str">
        <f t="shared" si="26"/>
        <v/>
      </c>
      <c r="D107" s="101" t="str">
        <f t="shared" si="27"/>
        <v/>
      </c>
      <c r="E107" s="100" t="str">
        <f t="shared" si="28"/>
        <v/>
      </c>
      <c r="F107" s="101" t="str">
        <f t="shared" si="29"/>
        <v/>
      </c>
      <c r="G107" s="102" t="str">
        <f t="shared" si="30"/>
        <v/>
      </c>
      <c r="H107" s="103" t="str">
        <f t="shared" si="31"/>
        <v/>
      </c>
      <c r="I107" s="102" t="str">
        <f t="shared" si="32"/>
        <v/>
      </c>
      <c r="J107" s="103" t="str">
        <f t="shared" si="33"/>
        <v/>
      </c>
      <c r="K107" s="102" t="str">
        <f t="shared" si="34"/>
        <v/>
      </c>
      <c r="L107" s="102" t="str">
        <f t="shared" si="35"/>
        <v/>
      </c>
      <c r="M107" s="102" t="str">
        <f t="shared" si="36"/>
        <v/>
      </c>
      <c r="N107" s="102" t="str">
        <f t="shared" si="37"/>
        <v/>
      </c>
      <c r="O107" s="102" t="str">
        <f t="shared" si="38"/>
        <v/>
      </c>
      <c r="P107" s="102" t="str">
        <f t="shared" si="39"/>
        <v xml:space="preserve"> </v>
      </c>
      <c r="Q107" s="102" t="str">
        <f t="shared" si="40"/>
        <v/>
      </c>
      <c r="AA107" s="67">
        <f t="shared" si="41"/>
        <v>-1</v>
      </c>
      <c r="AB107" s="64">
        <f t="shared" si="42"/>
        <v>64</v>
      </c>
      <c r="AC107" s="77">
        <f t="shared" si="43"/>
        <v>-63</v>
      </c>
      <c r="AD107" s="77">
        <f t="shared" si="43"/>
        <v>-66</v>
      </c>
    </row>
    <row r="108" spans="1:30" x14ac:dyDescent="0.2">
      <c r="A108" s="101">
        <f t="shared" si="23"/>
        <v>-27</v>
      </c>
      <c r="B108" s="99">
        <f t="shared" si="25"/>
        <v>-685.8</v>
      </c>
      <c r="C108" s="100" t="str">
        <f t="shared" si="26"/>
        <v/>
      </c>
      <c r="D108" s="101" t="str">
        <f t="shared" si="27"/>
        <v/>
      </c>
      <c r="E108" s="100" t="str">
        <f t="shared" si="28"/>
        <v/>
      </c>
      <c r="F108" s="101" t="str">
        <f t="shared" si="29"/>
        <v/>
      </c>
      <c r="G108" s="102" t="str">
        <f t="shared" si="30"/>
        <v/>
      </c>
      <c r="H108" s="103" t="str">
        <f t="shared" si="31"/>
        <v/>
      </c>
      <c r="I108" s="102" t="str">
        <f t="shared" si="32"/>
        <v/>
      </c>
      <c r="J108" s="103" t="str">
        <f t="shared" si="33"/>
        <v/>
      </c>
      <c r="K108" s="102" t="str">
        <f t="shared" si="34"/>
        <v/>
      </c>
      <c r="L108" s="102" t="str">
        <f t="shared" si="35"/>
        <v/>
      </c>
      <c r="M108" s="102" t="str">
        <f t="shared" si="36"/>
        <v/>
      </c>
      <c r="N108" s="102" t="str">
        <f t="shared" si="37"/>
        <v/>
      </c>
      <c r="O108" s="102" t="str">
        <f t="shared" si="38"/>
        <v/>
      </c>
      <c r="P108" s="102" t="str">
        <f t="shared" si="39"/>
        <v xml:space="preserve"> </v>
      </c>
      <c r="Q108" s="102" t="str">
        <f t="shared" si="40"/>
        <v/>
      </c>
      <c r="AA108" s="67">
        <f t="shared" si="41"/>
        <v>-1</v>
      </c>
      <c r="AB108" s="64">
        <f t="shared" si="42"/>
        <v>65</v>
      </c>
      <c r="AC108" s="77">
        <f t="shared" si="43"/>
        <v>-64</v>
      </c>
      <c r="AD108" s="77">
        <f t="shared" si="43"/>
        <v>-67</v>
      </c>
    </row>
    <row r="109" spans="1:30" x14ac:dyDescent="0.2">
      <c r="A109" s="101">
        <f t="shared" si="23"/>
        <v>-28</v>
      </c>
      <c r="B109" s="99">
        <f t="shared" si="25"/>
        <v>-711.19999999999993</v>
      </c>
      <c r="C109" s="100" t="str">
        <f t="shared" si="26"/>
        <v/>
      </c>
      <c r="D109" s="101" t="str">
        <f t="shared" si="27"/>
        <v/>
      </c>
      <c r="E109" s="100" t="str">
        <f t="shared" si="28"/>
        <v/>
      </c>
      <c r="F109" s="101" t="str">
        <f t="shared" si="29"/>
        <v/>
      </c>
      <c r="G109" s="102" t="str">
        <f t="shared" si="30"/>
        <v/>
      </c>
      <c r="H109" s="103" t="str">
        <f t="shared" si="31"/>
        <v/>
      </c>
      <c r="I109" s="102" t="str">
        <f t="shared" si="32"/>
        <v/>
      </c>
      <c r="J109" s="103" t="str">
        <f t="shared" si="33"/>
        <v/>
      </c>
      <c r="K109" s="102" t="str">
        <f t="shared" si="34"/>
        <v/>
      </c>
      <c r="L109" s="102" t="str">
        <f t="shared" si="35"/>
        <v/>
      </c>
      <c r="M109" s="102" t="str">
        <f t="shared" si="36"/>
        <v/>
      </c>
      <c r="N109" s="102" t="str">
        <f t="shared" si="37"/>
        <v/>
      </c>
      <c r="O109" s="102" t="str">
        <f t="shared" si="38"/>
        <v/>
      </c>
      <c r="P109" s="102" t="str">
        <f t="shared" si="39"/>
        <v xml:space="preserve"> </v>
      </c>
      <c r="Q109" s="102" t="str">
        <f t="shared" si="40"/>
        <v/>
      </c>
      <c r="AA109" s="67">
        <f t="shared" si="41"/>
        <v>-1</v>
      </c>
      <c r="AB109" s="64">
        <f t="shared" si="42"/>
        <v>66</v>
      </c>
      <c r="AC109" s="77">
        <f t="shared" si="43"/>
        <v>-65</v>
      </c>
      <c r="AD109" s="77">
        <f t="shared" si="43"/>
        <v>-68</v>
      </c>
    </row>
    <row r="110" spans="1:30" x14ac:dyDescent="0.2">
      <c r="A110" s="101">
        <f t="shared" si="23"/>
        <v>-29</v>
      </c>
      <c r="B110" s="99">
        <f t="shared" si="25"/>
        <v>-736.59999999999991</v>
      </c>
      <c r="C110" s="100" t="str">
        <f t="shared" si="26"/>
        <v/>
      </c>
      <c r="D110" s="101" t="str">
        <f t="shared" si="27"/>
        <v/>
      </c>
      <c r="E110" s="100" t="str">
        <f t="shared" si="28"/>
        <v/>
      </c>
      <c r="F110" s="101" t="str">
        <f t="shared" si="29"/>
        <v/>
      </c>
      <c r="G110" s="102" t="str">
        <f t="shared" si="30"/>
        <v/>
      </c>
      <c r="H110" s="103" t="str">
        <f t="shared" si="31"/>
        <v/>
      </c>
      <c r="I110" s="102" t="str">
        <f t="shared" si="32"/>
        <v/>
      </c>
      <c r="J110" s="103" t="str">
        <f t="shared" si="33"/>
        <v/>
      </c>
      <c r="K110" s="102" t="str">
        <f t="shared" si="34"/>
        <v/>
      </c>
      <c r="L110" s="102" t="str">
        <f t="shared" si="35"/>
        <v/>
      </c>
      <c r="M110" s="102" t="str">
        <f t="shared" si="36"/>
        <v/>
      </c>
      <c r="N110" s="102" t="str">
        <f t="shared" si="37"/>
        <v/>
      </c>
      <c r="O110" s="102" t="str">
        <f t="shared" si="38"/>
        <v/>
      </c>
      <c r="P110" s="102" t="str">
        <f t="shared" si="39"/>
        <v xml:space="preserve"> </v>
      </c>
      <c r="Q110" s="102" t="str">
        <f t="shared" si="40"/>
        <v/>
      </c>
      <c r="AA110" s="67">
        <f t="shared" si="41"/>
        <v>-1</v>
      </c>
      <c r="AB110" s="64">
        <f t="shared" si="42"/>
        <v>67</v>
      </c>
      <c r="AC110" s="77">
        <f t="shared" si="43"/>
        <v>-66</v>
      </c>
      <c r="AD110" s="77">
        <f t="shared" si="43"/>
        <v>-69</v>
      </c>
    </row>
    <row r="111" spans="1:30" x14ac:dyDescent="0.2">
      <c r="A111" s="101">
        <f t="shared" si="23"/>
        <v>-30</v>
      </c>
      <c r="B111" s="99">
        <f t="shared" si="25"/>
        <v>-762</v>
      </c>
      <c r="C111" s="100" t="str">
        <f t="shared" si="26"/>
        <v/>
      </c>
      <c r="D111" s="101" t="str">
        <f t="shared" si="27"/>
        <v/>
      </c>
      <c r="E111" s="100" t="str">
        <f t="shared" si="28"/>
        <v/>
      </c>
      <c r="F111" s="101" t="str">
        <f t="shared" si="29"/>
        <v/>
      </c>
      <c r="G111" s="102" t="str">
        <f t="shared" si="30"/>
        <v/>
      </c>
      <c r="H111" s="103" t="str">
        <f t="shared" si="31"/>
        <v/>
      </c>
      <c r="I111" s="102" t="str">
        <f t="shared" si="32"/>
        <v/>
      </c>
      <c r="J111" s="103" t="str">
        <f t="shared" si="33"/>
        <v/>
      </c>
      <c r="K111" s="102" t="str">
        <f t="shared" si="34"/>
        <v/>
      </c>
      <c r="L111" s="102" t="str">
        <f t="shared" si="35"/>
        <v/>
      </c>
      <c r="M111" s="102" t="str">
        <f t="shared" si="36"/>
        <v/>
      </c>
      <c r="N111" s="102" t="str">
        <f t="shared" si="37"/>
        <v/>
      </c>
      <c r="O111" s="102" t="str">
        <f t="shared" si="38"/>
        <v/>
      </c>
      <c r="P111" s="102" t="str">
        <f t="shared" si="39"/>
        <v xml:space="preserve"> </v>
      </c>
      <c r="Q111" s="102" t="str">
        <f t="shared" si="40"/>
        <v/>
      </c>
      <c r="AA111" s="67">
        <f t="shared" si="41"/>
        <v>-1</v>
      </c>
      <c r="AB111" s="64">
        <f t="shared" si="42"/>
        <v>68</v>
      </c>
      <c r="AC111" s="77">
        <f t="shared" si="43"/>
        <v>-67</v>
      </c>
      <c r="AD111" s="77">
        <f t="shared" si="43"/>
        <v>-70</v>
      </c>
    </row>
    <row r="112" spans="1:30" x14ac:dyDescent="0.2">
      <c r="A112" s="101">
        <f t="shared" si="23"/>
        <v>-31</v>
      </c>
      <c r="B112" s="99">
        <f t="shared" si="25"/>
        <v>-787.4</v>
      </c>
      <c r="C112" s="100" t="str">
        <f t="shared" si="26"/>
        <v/>
      </c>
      <c r="D112" s="101" t="str">
        <f t="shared" si="27"/>
        <v/>
      </c>
      <c r="E112" s="100" t="str">
        <f t="shared" si="28"/>
        <v/>
      </c>
      <c r="F112" s="101" t="str">
        <f t="shared" si="29"/>
        <v/>
      </c>
      <c r="G112" s="102" t="str">
        <f t="shared" si="30"/>
        <v/>
      </c>
      <c r="H112" s="103" t="str">
        <f t="shared" si="31"/>
        <v/>
      </c>
      <c r="I112" s="102" t="str">
        <f t="shared" si="32"/>
        <v/>
      </c>
      <c r="J112" s="103" t="str">
        <f t="shared" si="33"/>
        <v/>
      </c>
      <c r="K112" s="102" t="str">
        <f t="shared" si="34"/>
        <v/>
      </c>
      <c r="L112" s="102" t="str">
        <f t="shared" si="35"/>
        <v/>
      </c>
      <c r="M112" s="102" t="str">
        <f t="shared" si="36"/>
        <v/>
      </c>
      <c r="N112" s="102" t="str">
        <f t="shared" si="37"/>
        <v/>
      </c>
      <c r="O112" s="102" t="str">
        <f t="shared" si="38"/>
        <v/>
      </c>
      <c r="P112" s="102" t="str">
        <f t="shared" si="39"/>
        <v xml:space="preserve"> </v>
      </c>
      <c r="Q112" s="102" t="str">
        <f t="shared" si="40"/>
        <v/>
      </c>
      <c r="AA112" s="67">
        <f t="shared" si="41"/>
        <v>-1</v>
      </c>
      <c r="AB112" s="64">
        <f t="shared" si="42"/>
        <v>69</v>
      </c>
      <c r="AC112" s="77">
        <f t="shared" ref="AC112:AD127" si="44">AC111-1</f>
        <v>-68</v>
      </c>
      <c r="AD112" s="77">
        <f t="shared" si="44"/>
        <v>-71</v>
      </c>
    </row>
    <row r="113" spans="1:30" x14ac:dyDescent="0.2">
      <c r="A113" s="101">
        <f t="shared" si="23"/>
        <v>-32</v>
      </c>
      <c r="B113" s="99">
        <f t="shared" si="25"/>
        <v>-812.8</v>
      </c>
      <c r="C113" s="100" t="str">
        <f t="shared" si="26"/>
        <v/>
      </c>
      <c r="D113" s="101" t="str">
        <f t="shared" si="27"/>
        <v/>
      </c>
      <c r="E113" s="100" t="str">
        <f t="shared" si="28"/>
        <v/>
      </c>
      <c r="F113" s="101" t="str">
        <f t="shared" si="29"/>
        <v/>
      </c>
      <c r="G113" s="102" t="str">
        <f t="shared" si="30"/>
        <v/>
      </c>
      <c r="H113" s="103" t="str">
        <f t="shared" si="31"/>
        <v/>
      </c>
      <c r="I113" s="102" t="str">
        <f t="shared" si="32"/>
        <v/>
      </c>
      <c r="J113" s="103" t="str">
        <f t="shared" si="33"/>
        <v/>
      </c>
      <c r="K113" s="102" t="str">
        <f t="shared" si="34"/>
        <v/>
      </c>
      <c r="L113" s="102" t="str">
        <f t="shared" si="35"/>
        <v/>
      </c>
      <c r="M113" s="102" t="str">
        <f t="shared" si="36"/>
        <v/>
      </c>
      <c r="N113" s="102" t="str">
        <f t="shared" si="37"/>
        <v/>
      </c>
      <c r="O113" s="102" t="str">
        <f t="shared" si="38"/>
        <v/>
      </c>
      <c r="P113" s="102" t="str">
        <f t="shared" si="39"/>
        <v xml:space="preserve"> </v>
      </c>
      <c r="Q113" s="102" t="str">
        <f t="shared" si="40"/>
        <v/>
      </c>
      <c r="AA113" s="67">
        <f t="shared" si="41"/>
        <v>-1</v>
      </c>
      <c r="AB113" s="64">
        <f t="shared" si="42"/>
        <v>70</v>
      </c>
      <c r="AC113" s="77">
        <f t="shared" si="44"/>
        <v>-69</v>
      </c>
      <c r="AD113" s="77">
        <f t="shared" si="44"/>
        <v>-72</v>
      </c>
    </row>
    <row r="114" spans="1:30" x14ac:dyDescent="0.2">
      <c r="A114" s="101">
        <f t="shared" si="23"/>
        <v>-33</v>
      </c>
      <c r="B114" s="99">
        <f t="shared" si="25"/>
        <v>-838.19999999999993</v>
      </c>
      <c r="C114" s="100" t="str">
        <f t="shared" si="26"/>
        <v/>
      </c>
      <c r="D114" s="101" t="str">
        <f t="shared" si="27"/>
        <v/>
      </c>
      <c r="E114" s="100" t="str">
        <f t="shared" si="28"/>
        <v/>
      </c>
      <c r="F114" s="101" t="str">
        <f t="shared" si="29"/>
        <v/>
      </c>
      <c r="G114" s="102" t="str">
        <f t="shared" si="30"/>
        <v/>
      </c>
      <c r="H114" s="103" t="str">
        <f t="shared" si="31"/>
        <v/>
      </c>
      <c r="I114" s="102" t="str">
        <f t="shared" si="32"/>
        <v/>
      </c>
      <c r="J114" s="103" t="str">
        <f t="shared" si="33"/>
        <v/>
      </c>
      <c r="K114" s="102" t="str">
        <f t="shared" si="34"/>
        <v/>
      </c>
      <c r="L114" s="102" t="str">
        <f t="shared" si="35"/>
        <v/>
      </c>
      <c r="M114" s="102" t="str">
        <f t="shared" si="36"/>
        <v/>
      </c>
      <c r="N114" s="102" t="str">
        <f t="shared" si="37"/>
        <v/>
      </c>
      <c r="O114" s="102" t="str">
        <f t="shared" si="38"/>
        <v/>
      </c>
      <c r="P114" s="102" t="str">
        <f t="shared" si="39"/>
        <v xml:space="preserve"> </v>
      </c>
      <c r="Q114" s="102" t="str">
        <f t="shared" si="40"/>
        <v/>
      </c>
      <c r="AA114" s="67">
        <f t="shared" si="41"/>
        <v>-1</v>
      </c>
      <c r="AB114" s="64">
        <f t="shared" si="42"/>
        <v>71</v>
      </c>
      <c r="AC114" s="77">
        <f t="shared" si="44"/>
        <v>-70</v>
      </c>
      <c r="AD114" s="77">
        <f t="shared" si="44"/>
        <v>-73</v>
      </c>
    </row>
    <row r="115" spans="1:30" x14ac:dyDescent="0.2">
      <c r="A115" s="101">
        <f t="shared" si="23"/>
        <v>-34</v>
      </c>
      <c r="B115" s="99">
        <f t="shared" si="25"/>
        <v>-863.59999999999991</v>
      </c>
      <c r="C115" s="100" t="str">
        <f t="shared" si="26"/>
        <v/>
      </c>
      <c r="D115" s="101" t="str">
        <f t="shared" si="27"/>
        <v/>
      </c>
      <c r="E115" s="100" t="str">
        <f t="shared" si="28"/>
        <v/>
      </c>
      <c r="F115" s="101" t="str">
        <f t="shared" si="29"/>
        <v/>
      </c>
      <c r="G115" s="102" t="str">
        <f t="shared" si="30"/>
        <v/>
      </c>
      <c r="H115" s="103" t="str">
        <f t="shared" si="31"/>
        <v/>
      </c>
      <c r="I115" s="102" t="str">
        <f t="shared" si="32"/>
        <v/>
      </c>
      <c r="J115" s="103" t="str">
        <f t="shared" si="33"/>
        <v/>
      </c>
      <c r="K115" s="102" t="str">
        <f t="shared" si="34"/>
        <v/>
      </c>
      <c r="L115" s="102" t="str">
        <f t="shared" si="35"/>
        <v/>
      </c>
      <c r="M115" s="102" t="str">
        <f t="shared" si="36"/>
        <v/>
      </c>
      <c r="N115" s="102" t="str">
        <f t="shared" si="37"/>
        <v/>
      </c>
      <c r="O115" s="102" t="str">
        <f t="shared" si="38"/>
        <v/>
      </c>
      <c r="P115" s="102" t="str">
        <f t="shared" si="39"/>
        <v xml:space="preserve"> </v>
      </c>
      <c r="Q115" s="102" t="str">
        <f t="shared" si="40"/>
        <v/>
      </c>
      <c r="AA115" s="67">
        <f t="shared" si="41"/>
        <v>-1</v>
      </c>
      <c r="AB115" s="64">
        <f t="shared" si="42"/>
        <v>72</v>
      </c>
      <c r="AC115" s="77">
        <f t="shared" si="44"/>
        <v>-71</v>
      </c>
      <c r="AD115" s="77">
        <f t="shared" si="44"/>
        <v>-74</v>
      </c>
    </row>
    <row r="116" spans="1:30" x14ac:dyDescent="0.2">
      <c r="A116" s="101">
        <f t="shared" si="23"/>
        <v>-35</v>
      </c>
      <c r="B116" s="99">
        <f t="shared" si="25"/>
        <v>-889</v>
      </c>
      <c r="C116" s="100" t="str">
        <f t="shared" si="26"/>
        <v/>
      </c>
      <c r="D116" s="101" t="str">
        <f t="shared" si="27"/>
        <v/>
      </c>
      <c r="E116" s="100" t="str">
        <f t="shared" si="28"/>
        <v/>
      </c>
      <c r="F116" s="101" t="str">
        <f t="shared" si="29"/>
        <v/>
      </c>
      <c r="G116" s="102" t="str">
        <f t="shared" si="30"/>
        <v/>
      </c>
      <c r="H116" s="103" t="str">
        <f t="shared" si="31"/>
        <v/>
      </c>
      <c r="I116" s="102" t="str">
        <f t="shared" si="32"/>
        <v/>
      </c>
      <c r="J116" s="103" t="str">
        <f t="shared" si="33"/>
        <v/>
      </c>
      <c r="K116" s="102" t="str">
        <f t="shared" si="34"/>
        <v/>
      </c>
      <c r="L116" s="102" t="str">
        <f t="shared" si="35"/>
        <v/>
      </c>
      <c r="M116" s="102" t="str">
        <f t="shared" si="36"/>
        <v/>
      </c>
      <c r="N116" s="102" t="str">
        <f t="shared" si="37"/>
        <v/>
      </c>
      <c r="O116" s="102" t="str">
        <f t="shared" si="38"/>
        <v/>
      </c>
      <c r="P116" s="102" t="str">
        <f t="shared" si="39"/>
        <v xml:space="preserve"> </v>
      </c>
      <c r="Q116" s="102" t="str">
        <f t="shared" si="40"/>
        <v/>
      </c>
      <c r="AA116" s="67">
        <f t="shared" si="41"/>
        <v>-1</v>
      </c>
      <c r="AB116" s="64">
        <f t="shared" si="42"/>
        <v>73</v>
      </c>
      <c r="AC116" s="77">
        <f t="shared" si="44"/>
        <v>-72</v>
      </c>
      <c r="AD116" s="77">
        <f t="shared" si="44"/>
        <v>-75</v>
      </c>
    </row>
    <row r="117" spans="1:30" x14ac:dyDescent="0.2">
      <c r="A117" s="101">
        <f t="shared" si="23"/>
        <v>-36</v>
      </c>
      <c r="B117" s="99">
        <f t="shared" si="25"/>
        <v>-914.4</v>
      </c>
      <c r="C117" s="100" t="str">
        <f t="shared" si="26"/>
        <v/>
      </c>
      <c r="D117" s="101" t="str">
        <f t="shared" si="27"/>
        <v/>
      </c>
      <c r="E117" s="100" t="str">
        <f t="shared" si="28"/>
        <v/>
      </c>
      <c r="F117" s="101" t="str">
        <f t="shared" si="29"/>
        <v/>
      </c>
      <c r="G117" s="102" t="str">
        <f t="shared" si="30"/>
        <v/>
      </c>
      <c r="H117" s="103" t="str">
        <f t="shared" si="31"/>
        <v/>
      </c>
      <c r="I117" s="102" t="str">
        <f t="shared" si="32"/>
        <v/>
      </c>
      <c r="J117" s="103" t="str">
        <f t="shared" si="33"/>
        <v/>
      </c>
      <c r="K117" s="102" t="str">
        <f t="shared" si="34"/>
        <v/>
      </c>
      <c r="L117" s="102" t="str">
        <f t="shared" si="35"/>
        <v/>
      </c>
      <c r="M117" s="102" t="str">
        <f t="shared" si="36"/>
        <v/>
      </c>
      <c r="N117" s="102" t="str">
        <f t="shared" si="37"/>
        <v/>
      </c>
      <c r="O117" s="102" t="str">
        <f t="shared" si="38"/>
        <v/>
      </c>
      <c r="P117" s="102" t="str">
        <f t="shared" si="39"/>
        <v xml:space="preserve"> </v>
      </c>
      <c r="Q117" s="102" t="str">
        <f t="shared" si="40"/>
        <v/>
      </c>
      <c r="AA117" s="67">
        <f t="shared" si="41"/>
        <v>-1</v>
      </c>
      <c r="AB117" s="64">
        <f t="shared" si="42"/>
        <v>74</v>
      </c>
      <c r="AC117" s="77">
        <f t="shared" si="44"/>
        <v>-73</v>
      </c>
      <c r="AD117" s="77">
        <f t="shared" si="44"/>
        <v>-76</v>
      </c>
    </row>
    <row r="118" spans="1:30" x14ac:dyDescent="0.2">
      <c r="A118" s="101">
        <f t="shared" si="23"/>
        <v>-37</v>
      </c>
      <c r="B118" s="99">
        <f t="shared" si="25"/>
        <v>-939.8</v>
      </c>
      <c r="C118" s="100" t="str">
        <f t="shared" si="26"/>
        <v/>
      </c>
      <c r="D118" s="101" t="str">
        <f t="shared" si="27"/>
        <v/>
      </c>
      <c r="E118" s="100" t="str">
        <f t="shared" si="28"/>
        <v/>
      </c>
      <c r="F118" s="101" t="str">
        <f t="shared" si="29"/>
        <v/>
      </c>
      <c r="G118" s="102" t="str">
        <f t="shared" si="30"/>
        <v/>
      </c>
      <c r="H118" s="103" t="str">
        <f t="shared" si="31"/>
        <v/>
      </c>
      <c r="I118" s="102" t="str">
        <f t="shared" si="32"/>
        <v/>
      </c>
      <c r="J118" s="103" t="str">
        <f t="shared" si="33"/>
        <v/>
      </c>
      <c r="K118" s="102" t="str">
        <f t="shared" si="34"/>
        <v/>
      </c>
      <c r="L118" s="102" t="str">
        <f t="shared" si="35"/>
        <v/>
      </c>
      <c r="M118" s="102" t="str">
        <f t="shared" si="36"/>
        <v/>
      </c>
      <c r="N118" s="102" t="str">
        <f t="shared" si="37"/>
        <v/>
      </c>
      <c r="O118" s="102" t="str">
        <f t="shared" si="38"/>
        <v/>
      </c>
      <c r="P118" s="102" t="str">
        <f t="shared" si="39"/>
        <v xml:space="preserve"> </v>
      </c>
      <c r="Q118" s="102" t="str">
        <f t="shared" si="40"/>
        <v/>
      </c>
      <c r="AA118" s="67">
        <f t="shared" si="41"/>
        <v>-1</v>
      </c>
      <c r="AB118" s="64">
        <f t="shared" si="42"/>
        <v>75</v>
      </c>
      <c r="AC118" s="77">
        <f t="shared" si="44"/>
        <v>-74</v>
      </c>
      <c r="AD118" s="77">
        <f t="shared" si="44"/>
        <v>-77</v>
      </c>
    </row>
    <row r="119" spans="1:30" x14ac:dyDescent="0.2">
      <c r="A119" s="101">
        <f t="shared" si="23"/>
        <v>-38</v>
      </c>
      <c r="B119" s="99">
        <f t="shared" si="25"/>
        <v>-965.19999999999993</v>
      </c>
      <c r="C119" s="100" t="str">
        <f t="shared" si="26"/>
        <v/>
      </c>
      <c r="D119" s="101" t="str">
        <f t="shared" si="27"/>
        <v/>
      </c>
      <c r="E119" s="100" t="str">
        <f t="shared" si="28"/>
        <v/>
      </c>
      <c r="F119" s="101" t="str">
        <f t="shared" si="29"/>
        <v/>
      </c>
      <c r="G119" s="102" t="str">
        <f t="shared" si="30"/>
        <v/>
      </c>
      <c r="H119" s="103" t="str">
        <f t="shared" si="31"/>
        <v/>
      </c>
      <c r="I119" s="102" t="str">
        <f t="shared" si="32"/>
        <v/>
      </c>
      <c r="J119" s="103" t="str">
        <f t="shared" si="33"/>
        <v/>
      </c>
      <c r="K119" s="102" t="str">
        <f t="shared" si="34"/>
        <v/>
      </c>
      <c r="L119" s="102" t="str">
        <f t="shared" si="35"/>
        <v/>
      </c>
      <c r="M119" s="102" t="str">
        <f t="shared" si="36"/>
        <v/>
      </c>
      <c r="N119" s="102" t="str">
        <f t="shared" si="37"/>
        <v/>
      </c>
      <c r="O119" s="102" t="str">
        <f t="shared" si="38"/>
        <v/>
      </c>
      <c r="P119" s="102" t="str">
        <f t="shared" si="39"/>
        <v xml:space="preserve"> </v>
      </c>
      <c r="Q119" s="102" t="str">
        <f t="shared" si="40"/>
        <v/>
      </c>
      <c r="AA119" s="67">
        <f t="shared" si="41"/>
        <v>-1</v>
      </c>
      <c r="AB119" s="64">
        <f t="shared" si="42"/>
        <v>76</v>
      </c>
      <c r="AC119" s="77">
        <f t="shared" si="44"/>
        <v>-75</v>
      </c>
      <c r="AD119" s="77">
        <f t="shared" si="44"/>
        <v>-78</v>
      </c>
    </row>
    <row r="120" spans="1:30" x14ac:dyDescent="0.2">
      <c r="A120" s="101">
        <f t="shared" si="23"/>
        <v>-39</v>
      </c>
      <c r="B120" s="99">
        <f t="shared" si="25"/>
        <v>-990.59999999999991</v>
      </c>
      <c r="C120" s="100" t="str">
        <f t="shared" si="26"/>
        <v/>
      </c>
      <c r="D120" s="101" t="str">
        <f t="shared" si="27"/>
        <v/>
      </c>
      <c r="E120" s="100" t="str">
        <f t="shared" si="28"/>
        <v/>
      </c>
      <c r="F120" s="101" t="str">
        <f t="shared" si="29"/>
        <v/>
      </c>
      <c r="G120" s="102" t="str">
        <f t="shared" si="30"/>
        <v/>
      </c>
      <c r="H120" s="103" t="str">
        <f t="shared" si="31"/>
        <v/>
      </c>
      <c r="I120" s="102" t="str">
        <f t="shared" si="32"/>
        <v/>
      </c>
      <c r="J120" s="103" t="str">
        <f t="shared" si="33"/>
        <v/>
      </c>
      <c r="K120" s="102" t="str">
        <f t="shared" si="34"/>
        <v/>
      </c>
      <c r="L120" s="102" t="str">
        <f t="shared" si="35"/>
        <v/>
      </c>
      <c r="M120" s="102" t="str">
        <f t="shared" si="36"/>
        <v/>
      </c>
      <c r="N120" s="102" t="str">
        <f t="shared" si="37"/>
        <v/>
      </c>
      <c r="O120" s="102" t="str">
        <f t="shared" si="38"/>
        <v/>
      </c>
      <c r="P120" s="102" t="str">
        <f t="shared" si="39"/>
        <v xml:space="preserve"> </v>
      </c>
      <c r="Q120" s="102" t="str">
        <f t="shared" si="40"/>
        <v/>
      </c>
      <c r="AA120" s="67">
        <f t="shared" si="41"/>
        <v>-1</v>
      </c>
      <c r="AB120" s="64">
        <f t="shared" si="42"/>
        <v>77</v>
      </c>
      <c r="AC120" s="77">
        <f t="shared" si="44"/>
        <v>-76</v>
      </c>
      <c r="AD120" s="77">
        <f t="shared" si="44"/>
        <v>-79</v>
      </c>
    </row>
    <row r="121" spans="1:30" x14ac:dyDescent="0.2">
      <c r="A121" s="101">
        <f t="shared" si="23"/>
        <v>-40</v>
      </c>
      <c r="B121" s="99">
        <f t="shared" si="25"/>
        <v>-1016</v>
      </c>
      <c r="C121" s="100" t="str">
        <f t="shared" si="26"/>
        <v/>
      </c>
      <c r="D121" s="101" t="str">
        <f t="shared" si="27"/>
        <v/>
      </c>
      <c r="E121" s="100" t="str">
        <f t="shared" si="28"/>
        <v/>
      </c>
      <c r="F121" s="101" t="str">
        <f t="shared" si="29"/>
        <v/>
      </c>
      <c r="G121" s="102" t="str">
        <f t="shared" si="30"/>
        <v/>
      </c>
      <c r="H121" s="103" t="str">
        <f t="shared" si="31"/>
        <v/>
      </c>
      <c r="I121" s="102" t="str">
        <f t="shared" si="32"/>
        <v/>
      </c>
      <c r="J121" s="103" t="str">
        <f t="shared" si="33"/>
        <v/>
      </c>
      <c r="K121" s="102" t="str">
        <f t="shared" si="34"/>
        <v/>
      </c>
      <c r="L121" s="102" t="str">
        <f t="shared" si="35"/>
        <v/>
      </c>
      <c r="M121" s="102" t="str">
        <f t="shared" si="36"/>
        <v/>
      </c>
      <c r="N121" s="102" t="str">
        <f t="shared" si="37"/>
        <v/>
      </c>
      <c r="O121" s="102" t="str">
        <f t="shared" si="38"/>
        <v/>
      </c>
      <c r="P121" s="102" t="str">
        <f t="shared" si="39"/>
        <v xml:space="preserve"> </v>
      </c>
      <c r="Q121" s="102" t="str">
        <f t="shared" si="40"/>
        <v/>
      </c>
      <c r="AA121" s="67">
        <f t="shared" si="41"/>
        <v>-1</v>
      </c>
      <c r="AB121" s="64">
        <f t="shared" si="42"/>
        <v>78</v>
      </c>
      <c r="AC121" s="77">
        <f t="shared" si="44"/>
        <v>-77</v>
      </c>
      <c r="AD121" s="77">
        <f t="shared" si="44"/>
        <v>-80</v>
      </c>
    </row>
    <row r="122" spans="1:30" x14ac:dyDescent="0.2">
      <c r="A122" s="101">
        <f t="shared" si="23"/>
        <v>-41</v>
      </c>
      <c r="B122" s="99">
        <f t="shared" si="25"/>
        <v>-1041.3999999999999</v>
      </c>
      <c r="C122" s="100" t="str">
        <f t="shared" si="26"/>
        <v/>
      </c>
      <c r="D122" s="101" t="str">
        <f t="shared" si="27"/>
        <v/>
      </c>
      <c r="E122" s="100" t="str">
        <f t="shared" si="28"/>
        <v/>
      </c>
      <c r="F122" s="101" t="str">
        <f t="shared" si="29"/>
        <v/>
      </c>
      <c r="G122" s="102" t="str">
        <f t="shared" si="30"/>
        <v/>
      </c>
      <c r="H122" s="103" t="str">
        <f t="shared" si="31"/>
        <v/>
      </c>
      <c r="I122" s="102" t="str">
        <f t="shared" si="32"/>
        <v/>
      </c>
      <c r="J122" s="103" t="str">
        <f t="shared" si="33"/>
        <v/>
      </c>
      <c r="K122" s="102" t="str">
        <f t="shared" si="34"/>
        <v/>
      </c>
      <c r="L122" s="102" t="str">
        <f t="shared" si="35"/>
        <v/>
      </c>
      <c r="M122" s="102" t="str">
        <f t="shared" si="36"/>
        <v/>
      </c>
      <c r="N122" s="102" t="str">
        <f t="shared" si="37"/>
        <v/>
      </c>
      <c r="O122" s="102" t="str">
        <f t="shared" si="38"/>
        <v/>
      </c>
      <c r="P122" s="102" t="str">
        <f t="shared" si="39"/>
        <v xml:space="preserve"> </v>
      </c>
      <c r="Q122" s="102" t="str">
        <f t="shared" si="40"/>
        <v/>
      </c>
      <c r="AA122" s="67">
        <f t="shared" si="41"/>
        <v>-1</v>
      </c>
      <c r="AB122" s="64">
        <f t="shared" si="42"/>
        <v>79</v>
      </c>
      <c r="AC122" s="77">
        <f t="shared" si="44"/>
        <v>-78</v>
      </c>
      <c r="AD122" s="77">
        <f t="shared" si="44"/>
        <v>-81</v>
      </c>
    </row>
    <row r="123" spans="1:30" x14ac:dyDescent="0.2">
      <c r="A123" s="101">
        <f t="shared" si="23"/>
        <v>-42</v>
      </c>
      <c r="B123" s="99">
        <f t="shared" si="25"/>
        <v>-1066.8</v>
      </c>
      <c r="C123" s="100" t="str">
        <f t="shared" si="26"/>
        <v/>
      </c>
      <c r="D123" s="101" t="str">
        <f t="shared" si="27"/>
        <v/>
      </c>
      <c r="E123" s="100" t="str">
        <f t="shared" si="28"/>
        <v/>
      </c>
      <c r="F123" s="101" t="str">
        <f t="shared" si="29"/>
        <v/>
      </c>
      <c r="G123" s="102" t="str">
        <f t="shared" si="30"/>
        <v/>
      </c>
      <c r="H123" s="103" t="str">
        <f t="shared" si="31"/>
        <v/>
      </c>
      <c r="I123" s="102" t="str">
        <f t="shared" si="32"/>
        <v/>
      </c>
      <c r="J123" s="103" t="str">
        <f t="shared" si="33"/>
        <v/>
      </c>
      <c r="K123" s="102" t="str">
        <f t="shared" si="34"/>
        <v/>
      </c>
      <c r="L123" s="102" t="str">
        <f t="shared" si="35"/>
        <v/>
      </c>
      <c r="M123" s="102" t="str">
        <f t="shared" si="36"/>
        <v/>
      </c>
      <c r="N123" s="102" t="str">
        <f t="shared" si="37"/>
        <v/>
      </c>
      <c r="O123" s="102" t="str">
        <f t="shared" si="38"/>
        <v/>
      </c>
      <c r="P123" s="102" t="str">
        <f t="shared" si="39"/>
        <v xml:space="preserve"> </v>
      </c>
      <c r="Q123" s="102" t="str">
        <f t="shared" si="40"/>
        <v/>
      </c>
      <c r="AA123" s="67">
        <f t="shared" si="41"/>
        <v>-1</v>
      </c>
      <c r="AB123" s="64">
        <f t="shared" si="42"/>
        <v>80</v>
      </c>
      <c r="AC123" s="77">
        <f t="shared" si="44"/>
        <v>-79</v>
      </c>
      <c r="AD123" s="77">
        <f t="shared" si="44"/>
        <v>-82</v>
      </c>
    </row>
    <row r="124" spans="1:30" x14ac:dyDescent="0.2">
      <c r="A124" s="101">
        <f t="shared" si="23"/>
        <v>-43</v>
      </c>
      <c r="B124" s="99">
        <f t="shared" si="25"/>
        <v>-1092.2</v>
      </c>
      <c r="C124" s="100" t="str">
        <f t="shared" si="26"/>
        <v/>
      </c>
      <c r="D124" s="101" t="str">
        <f t="shared" si="27"/>
        <v/>
      </c>
      <c r="E124" s="100" t="str">
        <f t="shared" si="28"/>
        <v/>
      </c>
      <c r="F124" s="101" t="str">
        <f t="shared" si="29"/>
        <v/>
      </c>
      <c r="G124" s="102" t="str">
        <f t="shared" si="30"/>
        <v/>
      </c>
      <c r="H124" s="103" t="str">
        <f t="shared" si="31"/>
        <v/>
      </c>
      <c r="I124" s="102" t="str">
        <f t="shared" si="32"/>
        <v/>
      </c>
      <c r="J124" s="103" t="str">
        <f t="shared" si="33"/>
        <v/>
      </c>
      <c r="K124" s="102" t="str">
        <f t="shared" si="34"/>
        <v/>
      </c>
      <c r="L124" s="102" t="str">
        <f t="shared" si="35"/>
        <v/>
      </c>
      <c r="M124" s="102" t="str">
        <f t="shared" si="36"/>
        <v/>
      </c>
      <c r="N124" s="102" t="str">
        <f t="shared" si="37"/>
        <v/>
      </c>
      <c r="O124" s="102" t="str">
        <f t="shared" si="38"/>
        <v/>
      </c>
      <c r="P124" s="102" t="str">
        <f t="shared" si="39"/>
        <v xml:space="preserve"> </v>
      </c>
      <c r="Q124" s="102" t="str">
        <f t="shared" si="40"/>
        <v/>
      </c>
      <c r="AA124" s="67">
        <f t="shared" si="41"/>
        <v>-1</v>
      </c>
      <c r="AB124" s="64">
        <f t="shared" si="42"/>
        <v>81</v>
      </c>
      <c r="AC124" s="77">
        <f t="shared" si="44"/>
        <v>-80</v>
      </c>
      <c r="AD124" s="77">
        <f t="shared" si="44"/>
        <v>-83</v>
      </c>
    </row>
    <row r="125" spans="1:30" x14ac:dyDescent="0.2">
      <c r="A125" s="101">
        <f t="shared" si="23"/>
        <v>-44</v>
      </c>
      <c r="B125" s="99">
        <f t="shared" si="25"/>
        <v>-1117.5999999999999</v>
      </c>
      <c r="C125" s="100" t="str">
        <f t="shared" si="26"/>
        <v/>
      </c>
      <c r="D125" s="101" t="str">
        <f t="shared" si="27"/>
        <v/>
      </c>
      <c r="E125" s="100" t="str">
        <f t="shared" si="28"/>
        <v/>
      </c>
      <c r="F125" s="101" t="str">
        <f t="shared" si="29"/>
        <v/>
      </c>
      <c r="G125" s="102" t="str">
        <f t="shared" si="30"/>
        <v/>
      </c>
      <c r="H125" s="103" t="str">
        <f t="shared" si="31"/>
        <v/>
      </c>
      <c r="I125" s="102" t="str">
        <f t="shared" si="32"/>
        <v/>
      </c>
      <c r="J125" s="103" t="str">
        <f t="shared" si="33"/>
        <v/>
      </c>
      <c r="K125" s="102" t="str">
        <f t="shared" si="34"/>
        <v/>
      </c>
      <c r="L125" s="102" t="str">
        <f t="shared" si="35"/>
        <v/>
      </c>
      <c r="M125" s="102" t="str">
        <f t="shared" si="36"/>
        <v/>
      </c>
      <c r="N125" s="102" t="str">
        <f t="shared" si="37"/>
        <v/>
      </c>
      <c r="O125" s="102" t="str">
        <f t="shared" si="38"/>
        <v/>
      </c>
      <c r="P125" s="102" t="str">
        <f t="shared" si="39"/>
        <v xml:space="preserve"> </v>
      </c>
      <c r="Q125" s="102" t="str">
        <f t="shared" si="40"/>
        <v/>
      </c>
      <c r="AA125" s="67">
        <f t="shared" si="41"/>
        <v>-1</v>
      </c>
      <c r="AB125" s="64">
        <f t="shared" si="42"/>
        <v>82</v>
      </c>
      <c r="AC125" s="77">
        <f t="shared" si="44"/>
        <v>-81</v>
      </c>
      <c r="AD125" s="77">
        <f t="shared" si="44"/>
        <v>-84</v>
      </c>
    </row>
    <row r="126" spans="1:30" x14ac:dyDescent="0.2">
      <c r="A126" s="101">
        <f t="shared" si="23"/>
        <v>-45</v>
      </c>
      <c r="B126" s="99">
        <f t="shared" si="25"/>
        <v>-1143</v>
      </c>
      <c r="C126" s="100" t="str">
        <f t="shared" si="26"/>
        <v/>
      </c>
      <c r="D126" s="101" t="str">
        <f t="shared" si="27"/>
        <v/>
      </c>
      <c r="E126" s="100" t="str">
        <f t="shared" si="28"/>
        <v/>
      </c>
      <c r="F126" s="101" t="str">
        <f t="shared" si="29"/>
        <v/>
      </c>
      <c r="G126" s="102" t="str">
        <f t="shared" si="30"/>
        <v/>
      </c>
      <c r="H126" s="103" t="str">
        <f t="shared" si="31"/>
        <v/>
      </c>
      <c r="I126" s="102" t="str">
        <f t="shared" si="32"/>
        <v/>
      </c>
      <c r="J126" s="103" t="str">
        <f t="shared" si="33"/>
        <v/>
      </c>
      <c r="K126" s="102" t="str">
        <f t="shared" si="34"/>
        <v/>
      </c>
      <c r="L126" s="102" t="str">
        <f t="shared" si="35"/>
        <v/>
      </c>
      <c r="M126" s="102" t="str">
        <f t="shared" si="36"/>
        <v/>
      </c>
      <c r="N126" s="102" t="str">
        <f t="shared" si="37"/>
        <v/>
      </c>
      <c r="O126" s="102" t="str">
        <f t="shared" si="38"/>
        <v/>
      </c>
      <c r="P126" s="102" t="str">
        <f t="shared" si="39"/>
        <v xml:space="preserve"> </v>
      </c>
      <c r="Q126" s="102" t="str">
        <f t="shared" si="40"/>
        <v/>
      </c>
      <c r="AA126" s="67">
        <f t="shared" si="41"/>
        <v>-1</v>
      </c>
      <c r="AB126" s="64">
        <f t="shared" si="42"/>
        <v>83</v>
      </c>
      <c r="AC126" s="77">
        <f t="shared" si="44"/>
        <v>-82</v>
      </c>
      <c r="AD126" s="77">
        <f t="shared" si="44"/>
        <v>-85</v>
      </c>
    </row>
    <row r="127" spans="1:30" x14ac:dyDescent="0.2">
      <c r="A127" s="101">
        <f t="shared" si="23"/>
        <v>-46</v>
      </c>
      <c r="B127" s="99">
        <f t="shared" si="25"/>
        <v>-1168.3999999999999</v>
      </c>
      <c r="C127" s="100" t="str">
        <f t="shared" si="26"/>
        <v/>
      </c>
      <c r="D127" s="101" t="str">
        <f t="shared" si="27"/>
        <v/>
      </c>
      <c r="E127" s="100" t="str">
        <f t="shared" si="28"/>
        <v/>
      </c>
      <c r="F127" s="101" t="str">
        <f t="shared" si="29"/>
        <v/>
      </c>
      <c r="G127" s="102" t="str">
        <f t="shared" si="30"/>
        <v/>
      </c>
      <c r="H127" s="103" t="str">
        <f t="shared" si="31"/>
        <v/>
      </c>
      <c r="I127" s="102" t="str">
        <f t="shared" si="32"/>
        <v/>
      </c>
      <c r="J127" s="103" t="str">
        <f t="shared" si="33"/>
        <v/>
      </c>
      <c r="K127" s="102" t="str">
        <f t="shared" si="34"/>
        <v/>
      </c>
      <c r="L127" s="102" t="str">
        <f t="shared" si="35"/>
        <v/>
      </c>
      <c r="M127" s="102" t="str">
        <f t="shared" si="36"/>
        <v/>
      </c>
      <c r="N127" s="102" t="str">
        <f t="shared" si="37"/>
        <v/>
      </c>
      <c r="O127" s="102" t="str">
        <f t="shared" si="38"/>
        <v/>
      </c>
      <c r="P127" s="102" t="str">
        <f t="shared" si="39"/>
        <v xml:space="preserve"> </v>
      </c>
      <c r="Q127" s="102" t="str">
        <f t="shared" si="40"/>
        <v/>
      </c>
      <c r="AA127" s="67">
        <f t="shared" si="41"/>
        <v>-1</v>
      </c>
      <c r="AB127" s="64">
        <f t="shared" si="42"/>
        <v>84</v>
      </c>
      <c r="AC127" s="77">
        <f t="shared" si="44"/>
        <v>-83</v>
      </c>
      <c r="AD127" s="77">
        <f t="shared" si="44"/>
        <v>-86</v>
      </c>
    </row>
    <row r="128" spans="1:30" x14ac:dyDescent="0.2">
      <c r="A128" s="101">
        <f t="shared" si="23"/>
        <v>-47</v>
      </c>
      <c r="B128" s="99">
        <f t="shared" si="25"/>
        <v>-1193.8</v>
      </c>
      <c r="C128" s="100" t="str">
        <f t="shared" si="26"/>
        <v/>
      </c>
      <c r="D128" s="101" t="str">
        <f t="shared" si="27"/>
        <v/>
      </c>
      <c r="E128" s="100" t="str">
        <f t="shared" si="28"/>
        <v/>
      </c>
      <c r="F128" s="101" t="str">
        <f t="shared" si="29"/>
        <v/>
      </c>
      <c r="G128" s="102" t="str">
        <f t="shared" si="30"/>
        <v/>
      </c>
      <c r="H128" s="103" t="str">
        <f t="shared" si="31"/>
        <v/>
      </c>
      <c r="I128" s="102" t="str">
        <f t="shared" si="32"/>
        <v/>
      </c>
      <c r="J128" s="103" t="str">
        <f t="shared" si="33"/>
        <v/>
      </c>
      <c r="K128" s="102" t="str">
        <f t="shared" si="34"/>
        <v/>
      </c>
      <c r="L128" s="102" t="str">
        <f t="shared" si="35"/>
        <v/>
      </c>
      <c r="M128" s="102" t="str">
        <f t="shared" si="36"/>
        <v/>
      </c>
      <c r="N128" s="102" t="str">
        <f t="shared" si="37"/>
        <v/>
      </c>
      <c r="O128" s="102" t="str">
        <f t="shared" si="38"/>
        <v/>
      </c>
      <c r="P128" s="102" t="str">
        <f t="shared" si="39"/>
        <v xml:space="preserve"> </v>
      </c>
      <c r="Q128" s="102" t="str">
        <f t="shared" si="40"/>
        <v/>
      </c>
      <c r="AA128" s="67">
        <f>IF(AND(AA127&gt;=1,AA127&lt;30),AA127+1,IF(AC128=0,1,IF(AA127=30,AA127+0.5,-1)))</f>
        <v>-1</v>
      </c>
      <c r="AB128" s="64">
        <f>IF(AB127&gt;=1,AB127+1,IF(AC128=0,1,-1))</f>
        <v>85</v>
      </c>
      <c r="AC128" s="77">
        <f>AC127-1</f>
        <v>-84</v>
      </c>
      <c r="AD128" s="77">
        <f>AD127-1</f>
        <v>-87</v>
      </c>
    </row>
    <row r="129" spans="1:30" x14ac:dyDescent="0.2">
      <c r="A129" s="101">
        <f t="shared" si="23"/>
        <v>-48</v>
      </c>
      <c r="B129" s="99">
        <f t="shared" si="25"/>
        <v>-1219.1999999999998</v>
      </c>
      <c r="C129" s="100" t="str">
        <f t="shared" si="26"/>
        <v/>
      </c>
      <c r="D129" s="101" t="str">
        <f t="shared" si="27"/>
        <v/>
      </c>
      <c r="E129" s="100" t="str">
        <f t="shared" si="28"/>
        <v/>
      </c>
      <c r="F129" s="101" t="str">
        <f t="shared" si="29"/>
        <v/>
      </c>
      <c r="G129" s="102" t="str">
        <f t="shared" si="30"/>
        <v/>
      </c>
      <c r="H129" s="103" t="str">
        <f t="shared" si="31"/>
        <v/>
      </c>
      <c r="I129" s="102" t="str">
        <f t="shared" si="32"/>
        <v/>
      </c>
      <c r="J129" s="103" t="str">
        <f t="shared" si="33"/>
        <v/>
      </c>
      <c r="K129" s="102" t="str">
        <f t="shared" si="34"/>
        <v/>
      </c>
      <c r="L129" s="102" t="str">
        <f t="shared" si="35"/>
        <v/>
      </c>
      <c r="M129" s="102" t="str">
        <f t="shared" si="36"/>
        <v/>
      </c>
      <c r="N129" s="102" t="str">
        <f t="shared" si="37"/>
        <v/>
      </c>
      <c r="O129" s="102" t="str">
        <f t="shared" si="38"/>
        <v/>
      </c>
      <c r="P129" s="102" t="str">
        <f t="shared" si="39"/>
        <v xml:space="preserve"> </v>
      </c>
      <c r="Q129" s="102" t="str">
        <f t="shared" si="40"/>
        <v/>
      </c>
      <c r="AA129" s="67">
        <f t="shared" ref="AA129:AA166" si="45">IF(AND(AA128&gt;=1,AA128&lt;30),AA128+1,IF(AC129=0,1,IF(AA128=30,AA128+0.5,-1)))</f>
        <v>-1</v>
      </c>
      <c r="AB129" s="64">
        <f t="shared" ref="AB129:AB166" si="46">IF(AB128&gt;=1,AB128+1,IF(AC129=0,1,-1))</f>
        <v>86</v>
      </c>
      <c r="AC129" s="77">
        <f t="shared" ref="AC129:AD144" si="47">AC128-1</f>
        <v>-85</v>
      </c>
      <c r="AD129" s="77">
        <f t="shared" si="47"/>
        <v>-88</v>
      </c>
    </row>
    <row r="130" spans="1:30" x14ac:dyDescent="0.2">
      <c r="A130" s="101">
        <f t="shared" si="23"/>
        <v>-49</v>
      </c>
      <c r="B130" s="99">
        <f t="shared" si="25"/>
        <v>-1244.5999999999999</v>
      </c>
      <c r="C130" s="100" t="str">
        <f t="shared" si="26"/>
        <v/>
      </c>
      <c r="D130" s="101" t="str">
        <f t="shared" si="27"/>
        <v/>
      </c>
      <c r="E130" s="100" t="str">
        <f t="shared" si="28"/>
        <v/>
      </c>
      <c r="F130" s="101" t="str">
        <f t="shared" si="29"/>
        <v/>
      </c>
      <c r="G130" s="102" t="str">
        <f t="shared" si="30"/>
        <v/>
      </c>
      <c r="H130" s="103" t="str">
        <f t="shared" si="31"/>
        <v/>
      </c>
      <c r="I130" s="102" t="str">
        <f t="shared" si="32"/>
        <v/>
      </c>
      <c r="J130" s="103" t="str">
        <f t="shared" si="33"/>
        <v/>
      </c>
      <c r="K130" s="102" t="str">
        <f t="shared" si="34"/>
        <v/>
      </c>
      <c r="L130" s="102" t="str">
        <f t="shared" si="35"/>
        <v/>
      </c>
      <c r="M130" s="102" t="str">
        <f t="shared" si="36"/>
        <v/>
      </c>
      <c r="N130" s="102" t="str">
        <f t="shared" si="37"/>
        <v/>
      </c>
      <c r="O130" s="102" t="str">
        <f t="shared" si="38"/>
        <v/>
      </c>
      <c r="P130" s="102" t="str">
        <f t="shared" si="39"/>
        <v xml:space="preserve"> </v>
      </c>
      <c r="Q130" s="102" t="str">
        <f t="shared" si="40"/>
        <v/>
      </c>
      <c r="AA130" s="67">
        <f t="shared" si="45"/>
        <v>-1</v>
      </c>
      <c r="AB130" s="64">
        <f t="shared" si="46"/>
        <v>87</v>
      </c>
      <c r="AC130" s="77">
        <f t="shared" si="47"/>
        <v>-86</v>
      </c>
      <c r="AD130" s="77">
        <f t="shared" si="47"/>
        <v>-89</v>
      </c>
    </row>
    <row r="131" spans="1:30" x14ac:dyDescent="0.2">
      <c r="A131" s="101">
        <f t="shared" si="23"/>
        <v>-50</v>
      </c>
      <c r="B131" s="99">
        <f t="shared" si="25"/>
        <v>-1270</v>
      </c>
      <c r="C131" s="100" t="str">
        <f t="shared" si="26"/>
        <v/>
      </c>
      <c r="D131" s="101" t="str">
        <f t="shared" si="27"/>
        <v/>
      </c>
      <c r="E131" s="100" t="str">
        <f t="shared" si="28"/>
        <v/>
      </c>
      <c r="F131" s="101" t="str">
        <f t="shared" si="29"/>
        <v/>
      </c>
      <c r="G131" s="102" t="str">
        <f t="shared" si="30"/>
        <v/>
      </c>
      <c r="H131" s="103" t="str">
        <f t="shared" si="31"/>
        <v/>
      </c>
      <c r="I131" s="102" t="str">
        <f t="shared" si="32"/>
        <v/>
      </c>
      <c r="J131" s="103" t="str">
        <f t="shared" si="33"/>
        <v/>
      </c>
      <c r="K131" s="102" t="str">
        <f t="shared" si="34"/>
        <v/>
      </c>
      <c r="L131" s="102" t="str">
        <f t="shared" si="35"/>
        <v/>
      </c>
      <c r="M131" s="102" t="str">
        <f t="shared" si="36"/>
        <v/>
      </c>
      <c r="N131" s="102" t="str">
        <f t="shared" si="37"/>
        <v/>
      </c>
      <c r="O131" s="102" t="str">
        <f t="shared" si="38"/>
        <v/>
      </c>
      <c r="P131" s="102" t="str">
        <f t="shared" si="39"/>
        <v xml:space="preserve"> </v>
      </c>
      <c r="Q131" s="102" t="str">
        <f t="shared" si="40"/>
        <v/>
      </c>
      <c r="AA131" s="67">
        <f t="shared" si="45"/>
        <v>-1</v>
      </c>
      <c r="AB131" s="64">
        <f t="shared" si="46"/>
        <v>88</v>
      </c>
      <c r="AC131" s="77">
        <f t="shared" si="47"/>
        <v>-87</v>
      </c>
      <c r="AD131" s="77">
        <f t="shared" si="47"/>
        <v>-90</v>
      </c>
    </row>
    <row r="132" spans="1:30" x14ac:dyDescent="0.2">
      <c r="A132" s="101">
        <f t="shared" si="23"/>
        <v>-51</v>
      </c>
      <c r="B132" s="99"/>
      <c r="C132" s="100"/>
      <c r="D132" s="101"/>
      <c r="E132" s="100"/>
      <c r="F132" s="101"/>
      <c r="G132" s="102"/>
      <c r="H132" s="103"/>
      <c r="I132" s="102"/>
      <c r="J132" s="103"/>
      <c r="K132" s="102"/>
      <c r="L132" s="102"/>
      <c r="M132" s="102"/>
      <c r="N132" s="102"/>
      <c r="O132" s="102"/>
      <c r="P132" s="102"/>
      <c r="Q132" s="102"/>
      <c r="AA132" s="67">
        <f t="shared" si="45"/>
        <v>-1</v>
      </c>
      <c r="AB132" s="64">
        <f t="shared" si="46"/>
        <v>89</v>
      </c>
      <c r="AC132" s="77">
        <f t="shared" si="47"/>
        <v>-88</v>
      </c>
      <c r="AD132" s="77">
        <f t="shared" si="47"/>
        <v>-91</v>
      </c>
    </row>
    <row r="133" spans="1:30" x14ac:dyDescent="0.2">
      <c r="A133" s="101">
        <f t="shared" si="23"/>
        <v>-52</v>
      </c>
      <c r="B133" s="99"/>
      <c r="C133" s="100"/>
      <c r="D133" s="101"/>
      <c r="E133" s="100"/>
      <c r="F133" s="101"/>
      <c r="G133" s="102"/>
      <c r="H133" s="103"/>
      <c r="I133" s="103"/>
      <c r="J133" s="103"/>
      <c r="K133" s="102"/>
      <c r="L133" s="102"/>
      <c r="M133" s="102"/>
      <c r="N133" s="102"/>
      <c r="O133" s="102"/>
      <c r="P133" s="102"/>
      <c r="Q133" s="102"/>
      <c r="AA133" s="67">
        <f t="shared" si="45"/>
        <v>-1</v>
      </c>
      <c r="AB133" s="64">
        <f t="shared" si="46"/>
        <v>90</v>
      </c>
      <c r="AC133" s="77">
        <f t="shared" si="47"/>
        <v>-89</v>
      </c>
      <c r="AD133" s="77">
        <f t="shared" si="47"/>
        <v>-92</v>
      </c>
    </row>
    <row r="134" spans="1:30" x14ac:dyDescent="0.2">
      <c r="A134" s="101">
        <f t="shared" si="23"/>
        <v>-53</v>
      </c>
      <c r="B134" s="99"/>
      <c r="C134" s="100"/>
      <c r="D134" s="101"/>
      <c r="E134" s="100"/>
      <c r="F134" s="101"/>
      <c r="G134" s="102"/>
      <c r="H134" s="103"/>
      <c r="I134" s="103"/>
      <c r="J134" s="103"/>
      <c r="K134" s="102"/>
      <c r="L134" s="102"/>
      <c r="M134" s="102"/>
      <c r="N134" s="102"/>
      <c r="O134" s="102"/>
      <c r="P134" s="102"/>
      <c r="Q134" s="102"/>
      <c r="AA134" s="67">
        <f t="shared" si="45"/>
        <v>-1</v>
      </c>
      <c r="AB134" s="64">
        <f t="shared" si="46"/>
        <v>91</v>
      </c>
      <c r="AC134" s="77">
        <f t="shared" si="47"/>
        <v>-90</v>
      </c>
      <c r="AD134" s="77">
        <f t="shared" si="47"/>
        <v>-93</v>
      </c>
    </row>
    <row r="135" spans="1:30" x14ac:dyDescent="0.2">
      <c r="A135" s="101">
        <f t="shared" si="23"/>
        <v>-54</v>
      </c>
      <c r="B135" s="99"/>
      <c r="C135" s="100"/>
      <c r="D135" s="101"/>
      <c r="E135" s="100"/>
      <c r="F135" s="101"/>
      <c r="G135" s="102"/>
      <c r="H135" s="103"/>
      <c r="I135" s="103"/>
      <c r="J135" s="103"/>
      <c r="K135" s="102"/>
      <c r="L135" s="102"/>
      <c r="M135" s="102"/>
      <c r="N135" s="102"/>
      <c r="O135" s="102"/>
      <c r="P135" s="102"/>
      <c r="Q135" s="102"/>
      <c r="AA135" s="67">
        <f t="shared" si="45"/>
        <v>-1</v>
      </c>
      <c r="AB135" s="64">
        <f t="shared" si="46"/>
        <v>92</v>
      </c>
      <c r="AC135" s="77">
        <f t="shared" si="47"/>
        <v>-91</v>
      </c>
      <c r="AD135" s="77">
        <f t="shared" si="47"/>
        <v>-94</v>
      </c>
    </row>
    <row r="136" spans="1:30" x14ac:dyDescent="0.2">
      <c r="A136" s="101">
        <f t="shared" ref="A136:A199" si="48">IF(AA138=0,0,IF(A135="","",IF(AA138=1,A135-0.5,A135-1)))</f>
        <v>-55</v>
      </c>
      <c r="B136" s="99"/>
      <c r="C136" s="100"/>
      <c r="D136" s="101"/>
      <c r="E136" s="100"/>
      <c r="F136" s="101"/>
      <c r="G136" s="102"/>
      <c r="H136" s="103"/>
      <c r="I136" s="103"/>
      <c r="J136" s="103"/>
      <c r="K136" s="102"/>
      <c r="L136" s="102"/>
      <c r="M136" s="102"/>
      <c r="N136" s="102"/>
      <c r="O136" s="102"/>
      <c r="P136" s="102"/>
      <c r="Q136" s="102"/>
      <c r="AA136" s="67">
        <f t="shared" si="45"/>
        <v>-1</v>
      </c>
      <c r="AB136" s="64">
        <f t="shared" si="46"/>
        <v>93</v>
      </c>
      <c r="AC136" s="77">
        <f t="shared" si="47"/>
        <v>-92</v>
      </c>
      <c r="AD136" s="77">
        <f t="shared" si="47"/>
        <v>-95</v>
      </c>
    </row>
    <row r="137" spans="1:30" x14ac:dyDescent="0.2">
      <c r="A137" s="101">
        <f t="shared" si="48"/>
        <v>-56</v>
      </c>
      <c r="B137" s="99"/>
      <c r="C137" s="100"/>
      <c r="D137" s="101"/>
      <c r="E137" s="100"/>
      <c r="F137" s="101"/>
      <c r="G137" s="102"/>
      <c r="H137" s="103"/>
      <c r="I137" s="103"/>
      <c r="J137" s="103"/>
      <c r="K137" s="102"/>
      <c r="L137" s="102"/>
      <c r="M137" s="102"/>
      <c r="N137" s="102"/>
      <c r="O137" s="102"/>
      <c r="P137" s="102"/>
      <c r="Q137" s="102"/>
      <c r="AA137" s="67">
        <f t="shared" si="45"/>
        <v>-1</v>
      </c>
      <c r="AB137" s="64">
        <f t="shared" si="46"/>
        <v>94</v>
      </c>
      <c r="AC137" s="77">
        <f t="shared" si="47"/>
        <v>-93</v>
      </c>
      <c r="AD137" s="77">
        <f t="shared" si="47"/>
        <v>-96</v>
      </c>
    </row>
    <row r="138" spans="1:30" x14ac:dyDescent="0.2">
      <c r="A138" s="101">
        <f t="shared" si="48"/>
        <v>-57</v>
      </c>
      <c r="B138" s="99"/>
      <c r="C138" s="100"/>
      <c r="D138" s="101"/>
      <c r="E138" s="100"/>
      <c r="F138" s="101"/>
      <c r="G138" s="102"/>
      <c r="H138" s="103"/>
      <c r="I138" s="103"/>
      <c r="J138" s="103"/>
      <c r="K138" s="102"/>
      <c r="L138" s="102"/>
      <c r="M138" s="102"/>
      <c r="N138" s="102"/>
      <c r="O138" s="102"/>
      <c r="P138" s="102"/>
      <c r="Q138" s="102"/>
      <c r="AA138" s="67">
        <f t="shared" si="45"/>
        <v>-1</v>
      </c>
      <c r="AB138" s="64">
        <f t="shared" si="46"/>
        <v>95</v>
      </c>
      <c r="AC138" s="77">
        <f t="shared" si="47"/>
        <v>-94</v>
      </c>
      <c r="AD138" s="77">
        <f t="shared" si="47"/>
        <v>-97</v>
      </c>
    </row>
    <row r="139" spans="1:30" x14ac:dyDescent="0.2">
      <c r="A139" s="101">
        <f t="shared" si="48"/>
        <v>-58</v>
      </c>
      <c r="B139" s="99"/>
      <c r="C139" s="100"/>
      <c r="D139" s="101"/>
      <c r="E139" s="100"/>
      <c r="F139" s="101"/>
      <c r="G139" s="102"/>
      <c r="H139" s="103"/>
      <c r="I139" s="103"/>
      <c r="J139" s="103"/>
      <c r="K139" s="102"/>
      <c r="L139" s="102"/>
      <c r="M139" s="102"/>
      <c r="N139" s="102"/>
      <c r="O139" s="102"/>
      <c r="P139" s="102"/>
      <c r="Q139" s="102"/>
      <c r="AA139" s="67">
        <f t="shared" si="45"/>
        <v>-1</v>
      </c>
      <c r="AB139" s="64">
        <f t="shared" si="46"/>
        <v>96</v>
      </c>
      <c r="AC139" s="77">
        <f t="shared" si="47"/>
        <v>-95</v>
      </c>
      <c r="AD139" s="77">
        <f t="shared" si="47"/>
        <v>-98</v>
      </c>
    </row>
    <row r="140" spans="1:30" x14ac:dyDescent="0.2">
      <c r="A140" s="101">
        <f t="shared" si="48"/>
        <v>-59</v>
      </c>
      <c r="B140" s="99"/>
      <c r="C140" s="100"/>
      <c r="D140" s="101"/>
      <c r="E140" s="100"/>
      <c r="F140" s="101"/>
      <c r="G140" s="102"/>
      <c r="H140" s="103"/>
      <c r="I140" s="103"/>
      <c r="J140" s="103"/>
      <c r="K140" s="102"/>
      <c r="L140" s="102"/>
      <c r="M140" s="102"/>
      <c r="N140" s="102"/>
      <c r="O140" s="102"/>
      <c r="P140" s="102"/>
      <c r="Q140" s="102"/>
      <c r="AA140" s="67">
        <f t="shared" si="45"/>
        <v>-1</v>
      </c>
      <c r="AB140" s="64">
        <f t="shared" si="46"/>
        <v>97</v>
      </c>
      <c r="AC140" s="77">
        <f t="shared" si="47"/>
        <v>-96</v>
      </c>
      <c r="AD140" s="77">
        <f t="shared" si="47"/>
        <v>-99</v>
      </c>
    </row>
    <row r="141" spans="1:30" x14ac:dyDescent="0.2">
      <c r="A141" s="101">
        <f t="shared" si="48"/>
        <v>-60</v>
      </c>
      <c r="B141" s="99"/>
      <c r="C141" s="100"/>
      <c r="D141" s="101"/>
      <c r="E141" s="100"/>
      <c r="F141" s="101"/>
      <c r="G141" s="102"/>
      <c r="H141" s="103"/>
      <c r="I141" s="103"/>
      <c r="J141" s="103"/>
      <c r="K141" s="102"/>
      <c r="L141" s="102"/>
      <c r="M141" s="102"/>
      <c r="N141" s="102"/>
      <c r="O141" s="102"/>
      <c r="P141" s="102"/>
      <c r="Q141" s="102"/>
      <c r="AA141" s="67">
        <f t="shared" si="45"/>
        <v>-1</v>
      </c>
      <c r="AB141" s="64">
        <f t="shared" si="46"/>
        <v>98</v>
      </c>
      <c r="AC141" s="77">
        <f t="shared" si="47"/>
        <v>-97</v>
      </c>
      <c r="AD141" s="77">
        <f t="shared" si="47"/>
        <v>-100</v>
      </c>
    </row>
    <row r="142" spans="1:30" x14ac:dyDescent="0.2">
      <c r="A142" s="101">
        <f t="shared" si="48"/>
        <v>-61</v>
      </c>
      <c r="B142" s="99"/>
      <c r="C142" s="100"/>
      <c r="D142" s="101"/>
      <c r="E142" s="100"/>
      <c r="F142" s="101"/>
      <c r="G142" s="102"/>
      <c r="H142" s="103"/>
      <c r="I142" s="103"/>
      <c r="J142" s="103"/>
      <c r="K142" s="102"/>
      <c r="L142" s="102"/>
      <c r="M142" s="102"/>
      <c r="N142" s="102"/>
      <c r="O142" s="102"/>
      <c r="P142" s="102"/>
      <c r="Q142" s="102"/>
      <c r="AA142" s="67">
        <f t="shared" si="45"/>
        <v>-1</v>
      </c>
      <c r="AB142" s="64">
        <f t="shared" si="46"/>
        <v>99</v>
      </c>
      <c r="AC142" s="77">
        <f t="shared" si="47"/>
        <v>-98</v>
      </c>
      <c r="AD142" s="77">
        <f t="shared" si="47"/>
        <v>-101</v>
      </c>
    </row>
    <row r="143" spans="1:30" x14ac:dyDescent="0.2">
      <c r="A143" s="101">
        <f t="shared" si="48"/>
        <v>-62</v>
      </c>
      <c r="B143" s="99"/>
      <c r="C143" s="100"/>
      <c r="D143" s="101"/>
      <c r="E143" s="100"/>
      <c r="F143" s="101"/>
      <c r="G143" s="102"/>
      <c r="H143" s="103"/>
      <c r="I143" s="103"/>
      <c r="J143" s="103"/>
      <c r="K143" s="102"/>
      <c r="L143" s="102"/>
      <c r="M143" s="102"/>
      <c r="N143" s="102"/>
      <c r="O143" s="102"/>
      <c r="P143" s="102"/>
      <c r="Q143" s="102"/>
      <c r="AA143" s="67">
        <f t="shared" si="45"/>
        <v>-1</v>
      </c>
      <c r="AB143" s="64">
        <f t="shared" si="46"/>
        <v>100</v>
      </c>
      <c r="AC143" s="77">
        <f t="shared" si="47"/>
        <v>-99</v>
      </c>
      <c r="AD143" s="77">
        <f t="shared" si="47"/>
        <v>-102</v>
      </c>
    </row>
    <row r="144" spans="1:30" x14ac:dyDescent="0.2">
      <c r="A144" s="101">
        <f t="shared" si="48"/>
        <v>-63</v>
      </c>
      <c r="B144" s="99"/>
      <c r="C144" s="100"/>
      <c r="D144" s="101"/>
      <c r="E144" s="100"/>
      <c r="F144" s="101"/>
      <c r="G144" s="102"/>
      <c r="H144" s="103"/>
      <c r="I144" s="103"/>
      <c r="J144" s="103"/>
      <c r="K144" s="102"/>
      <c r="L144" s="102"/>
      <c r="M144" s="102"/>
      <c r="N144" s="102"/>
      <c r="O144" s="102"/>
      <c r="P144" s="102"/>
      <c r="Q144" s="102"/>
      <c r="AA144" s="67">
        <f t="shared" si="45"/>
        <v>-1</v>
      </c>
      <c r="AB144" s="64">
        <f t="shared" si="46"/>
        <v>101</v>
      </c>
      <c r="AC144" s="77">
        <f t="shared" si="47"/>
        <v>-100</v>
      </c>
      <c r="AD144" s="77">
        <f t="shared" si="47"/>
        <v>-103</v>
      </c>
    </row>
    <row r="145" spans="1:30" x14ac:dyDescent="0.2">
      <c r="A145" s="101">
        <f t="shared" si="48"/>
        <v>-64</v>
      </c>
      <c r="B145" s="99"/>
      <c r="C145" s="100"/>
      <c r="D145" s="101"/>
      <c r="E145" s="100"/>
      <c r="F145" s="101"/>
      <c r="G145" s="102"/>
      <c r="H145" s="103"/>
      <c r="I145" s="103"/>
      <c r="J145" s="103"/>
      <c r="K145" s="102"/>
      <c r="L145" s="102"/>
      <c r="M145" s="102"/>
      <c r="N145" s="102"/>
      <c r="O145" s="102"/>
      <c r="P145" s="102"/>
      <c r="Q145" s="102"/>
      <c r="AA145" s="67">
        <f t="shared" si="45"/>
        <v>-1</v>
      </c>
      <c r="AB145" s="64">
        <f t="shared" si="46"/>
        <v>102</v>
      </c>
      <c r="AC145" s="77">
        <f t="shared" ref="AC145:AD160" si="49">AC144-1</f>
        <v>-101</v>
      </c>
      <c r="AD145" s="77">
        <f t="shared" si="49"/>
        <v>-104</v>
      </c>
    </row>
    <row r="146" spans="1:30" x14ac:dyDescent="0.2">
      <c r="A146" s="101">
        <f t="shared" si="48"/>
        <v>-65</v>
      </c>
      <c r="B146" s="99"/>
      <c r="C146" s="100"/>
      <c r="D146" s="101"/>
      <c r="E146" s="100"/>
      <c r="F146" s="101"/>
      <c r="G146" s="102"/>
      <c r="H146" s="103"/>
      <c r="I146" s="103"/>
      <c r="J146" s="103"/>
      <c r="K146" s="102"/>
      <c r="L146" s="102"/>
      <c r="M146" s="102"/>
      <c r="N146" s="102"/>
      <c r="O146" s="102"/>
      <c r="P146" s="102"/>
      <c r="Q146" s="102"/>
      <c r="AA146" s="67">
        <f t="shared" si="45"/>
        <v>-1</v>
      </c>
      <c r="AB146" s="64">
        <f t="shared" si="46"/>
        <v>103</v>
      </c>
      <c r="AC146" s="77">
        <f t="shared" si="49"/>
        <v>-102</v>
      </c>
      <c r="AD146" s="77">
        <f t="shared" si="49"/>
        <v>-105</v>
      </c>
    </row>
    <row r="147" spans="1:30" x14ac:dyDescent="0.2">
      <c r="A147" s="101">
        <f t="shared" si="48"/>
        <v>-66</v>
      </c>
      <c r="B147" s="99"/>
      <c r="C147" s="100"/>
      <c r="D147" s="101"/>
      <c r="E147" s="100"/>
      <c r="F147" s="101"/>
      <c r="G147" s="102"/>
      <c r="H147" s="103"/>
      <c r="I147" s="103"/>
      <c r="J147" s="103"/>
      <c r="K147" s="102"/>
      <c r="L147" s="102"/>
      <c r="M147" s="102"/>
      <c r="N147" s="102"/>
      <c r="O147" s="102"/>
      <c r="P147" s="102"/>
      <c r="Q147" s="102"/>
      <c r="AA147" s="67">
        <f t="shared" si="45"/>
        <v>-1</v>
      </c>
      <c r="AB147" s="64">
        <f t="shared" si="46"/>
        <v>104</v>
      </c>
      <c r="AC147" s="77">
        <f t="shared" si="49"/>
        <v>-103</v>
      </c>
      <c r="AD147" s="77">
        <f t="shared" si="49"/>
        <v>-106</v>
      </c>
    </row>
    <row r="148" spans="1:30" x14ac:dyDescent="0.2">
      <c r="A148" s="101">
        <f t="shared" si="48"/>
        <v>-67</v>
      </c>
      <c r="B148" s="99"/>
      <c r="C148" s="100"/>
      <c r="D148" s="101"/>
      <c r="E148" s="100"/>
      <c r="F148" s="101"/>
      <c r="G148" s="102"/>
      <c r="H148" s="103"/>
      <c r="I148" s="103"/>
      <c r="J148" s="103"/>
      <c r="K148" s="102"/>
      <c r="L148" s="102"/>
      <c r="M148" s="102"/>
      <c r="N148" s="102"/>
      <c r="O148" s="102"/>
      <c r="P148" s="102"/>
      <c r="Q148" s="102"/>
      <c r="AA148" s="67">
        <f t="shared" si="45"/>
        <v>-1</v>
      </c>
      <c r="AB148" s="64">
        <f t="shared" si="46"/>
        <v>105</v>
      </c>
      <c r="AC148" s="77">
        <f t="shared" si="49"/>
        <v>-104</v>
      </c>
      <c r="AD148" s="77">
        <f t="shared" si="49"/>
        <v>-107</v>
      </c>
    </row>
    <row r="149" spans="1:30" x14ac:dyDescent="0.2">
      <c r="A149" s="101">
        <f t="shared" si="48"/>
        <v>-68</v>
      </c>
      <c r="B149" s="99"/>
      <c r="C149" s="100"/>
      <c r="D149" s="101"/>
      <c r="E149" s="100"/>
      <c r="F149" s="101"/>
      <c r="G149" s="102"/>
      <c r="H149" s="103"/>
      <c r="I149" s="103"/>
      <c r="J149" s="103"/>
      <c r="K149" s="102"/>
      <c r="L149" s="102"/>
      <c r="M149" s="102"/>
      <c r="N149" s="102"/>
      <c r="O149" s="102"/>
      <c r="P149" s="102"/>
      <c r="Q149" s="102"/>
      <c r="AA149" s="67">
        <f t="shared" si="45"/>
        <v>-1</v>
      </c>
      <c r="AB149" s="64">
        <f t="shared" si="46"/>
        <v>106</v>
      </c>
      <c r="AC149" s="77">
        <f t="shared" si="49"/>
        <v>-105</v>
      </c>
      <c r="AD149" s="77">
        <f t="shared" si="49"/>
        <v>-108</v>
      </c>
    </row>
    <row r="150" spans="1:30" x14ac:dyDescent="0.2">
      <c r="A150" s="101">
        <f t="shared" si="48"/>
        <v>-69</v>
      </c>
      <c r="B150" s="99"/>
      <c r="C150" s="100"/>
      <c r="D150" s="101"/>
      <c r="E150" s="100"/>
      <c r="F150" s="101"/>
      <c r="G150" s="102"/>
      <c r="H150" s="103"/>
      <c r="I150" s="103"/>
      <c r="J150" s="103"/>
      <c r="K150" s="102"/>
      <c r="L150" s="102"/>
      <c r="M150" s="102"/>
      <c r="N150" s="102"/>
      <c r="O150" s="102"/>
      <c r="P150" s="102"/>
      <c r="Q150" s="102"/>
      <c r="AA150" s="67">
        <f t="shared" si="45"/>
        <v>-1</v>
      </c>
      <c r="AB150" s="64">
        <f t="shared" si="46"/>
        <v>107</v>
      </c>
      <c r="AC150" s="77">
        <f t="shared" si="49"/>
        <v>-106</v>
      </c>
      <c r="AD150" s="77">
        <f t="shared" si="49"/>
        <v>-109</v>
      </c>
    </row>
    <row r="151" spans="1:30" x14ac:dyDescent="0.2">
      <c r="A151" s="101">
        <f t="shared" si="48"/>
        <v>-70</v>
      </c>
      <c r="B151" s="99"/>
      <c r="C151" s="100"/>
      <c r="D151" s="101"/>
      <c r="E151" s="100"/>
      <c r="F151" s="101"/>
      <c r="G151" s="102"/>
      <c r="H151" s="103"/>
      <c r="I151" s="103"/>
      <c r="J151" s="103"/>
      <c r="K151" s="102"/>
      <c r="L151" s="102"/>
      <c r="M151" s="102"/>
      <c r="N151" s="102"/>
      <c r="O151" s="102"/>
      <c r="P151" s="102"/>
      <c r="Q151" s="102"/>
      <c r="AA151" s="67">
        <f t="shared" si="45"/>
        <v>-1</v>
      </c>
      <c r="AB151" s="64">
        <f t="shared" si="46"/>
        <v>108</v>
      </c>
      <c r="AC151" s="77">
        <f t="shared" si="49"/>
        <v>-107</v>
      </c>
      <c r="AD151" s="77">
        <f t="shared" si="49"/>
        <v>-110</v>
      </c>
    </row>
    <row r="152" spans="1:30" x14ac:dyDescent="0.2">
      <c r="A152" s="101">
        <f t="shared" si="48"/>
        <v>-71</v>
      </c>
      <c r="B152" s="99"/>
      <c r="C152" s="100"/>
      <c r="D152" s="101"/>
      <c r="E152" s="100"/>
      <c r="F152" s="101"/>
      <c r="G152" s="102"/>
      <c r="H152" s="103"/>
      <c r="I152" s="103"/>
      <c r="J152" s="103"/>
      <c r="K152" s="102"/>
      <c r="L152" s="102"/>
      <c r="M152" s="102"/>
      <c r="N152" s="102"/>
      <c r="O152" s="102"/>
      <c r="P152" s="102"/>
      <c r="Q152" s="102"/>
      <c r="AA152" s="67">
        <f t="shared" si="45"/>
        <v>-1</v>
      </c>
      <c r="AB152" s="64">
        <f t="shared" si="46"/>
        <v>109</v>
      </c>
      <c r="AC152" s="77">
        <f t="shared" si="49"/>
        <v>-108</v>
      </c>
      <c r="AD152" s="77">
        <f t="shared" si="49"/>
        <v>-111</v>
      </c>
    </row>
    <row r="153" spans="1:30" x14ac:dyDescent="0.2">
      <c r="A153" s="101">
        <f t="shared" si="48"/>
        <v>-72</v>
      </c>
      <c r="B153" s="99"/>
      <c r="C153" s="100"/>
      <c r="D153" s="101"/>
      <c r="E153" s="100"/>
      <c r="F153" s="101"/>
      <c r="G153" s="102"/>
      <c r="H153" s="103"/>
      <c r="I153" s="103"/>
      <c r="J153" s="103"/>
      <c r="K153" s="102"/>
      <c r="L153" s="102"/>
      <c r="M153" s="102"/>
      <c r="N153" s="102"/>
      <c r="O153" s="102"/>
      <c r="P153" s="102"/>
      <c r="Q153" s="102"/>
      <c r="AA153" s="67">
        <f t="shared" si="45"/>
        <v>-1</v>
      </c>
      <c r="AB153" s="64">
        <f t="shared" si="46"/>
        <v>110</v>
      </c>
      <c r="AC153" s="77">
        <f t="shared" si="49"/>
        <v>-109</v>
      </c>
      <c r="AD153" s="77">
        <f t="shared" si="49"/>
        <v>-112</v>
      </c>
    </row>
    <row r="154" spans="1:30" x14ac:dyDescent="0.2">
      <c r="A154" s="101">
        <f t="shared" si="48"/>
        <v>-73</v>
      </c>
      <c r="B154" s="99"/>
      <c r="C154" s="100"/>
      <c r="D154" s="101"/>
      <c r="E154" s="100"/>
      <c r="F154" s="101"/>
      <c r="G154" s="102"/>
      <c r="H154" s="103"/>
      <c r="I154" s="103"/>
      <c r="J154" s="103"/>
      <c r="K154" s="102"/>
      <c r="L154" s="102"/>
      <c r="M154" s="102"/>
      <c r="N154" s="102"/>
      <c r="O154" s="102"/>
      <c r="P154" s="102"/>
      <c r="Q154" s="102"/>
      <c r="AA154" s="67">
        <f t="shared" si="45"/>
        <v>-1</v>
      </c>
      <c r="AB154" s="64">
        <f t="shared" si="46"/>
        <v>111</v>
      </c>
      <c r="AC154" s="77">
        <f t="shared" si="49"/>
        <v>-110</v>
      </c>
      <c r="AD154" s="77">
        <f t="shared" si="49"/>
        <v>-113</v>
      </c>
    </row>
    <row r="155" spans="1:30" x14ac:dyDescent="0.2">
      <c r="A155" s="101">
        <f t="shared" si="48"/>
        <v>-74</v>
      </c>
      <c r="B155" s="99"/>
      <c r="C155" s="100"/>
      <c r="D155" s="101"/>
      <c r="E155" s="100"/>
      <c r="F155" s="101"/>
      <c r="G155" s="102"/>
      <c r="H155" s="103"/>
      <c r="I155" s="103"/>
      <c r="J155" s="103"/>
      <c r="K155" s="102"/>
      <c r="L155" s="102"/>
      <c r="M155" s="102"/>
      <c r="N155" s="102"/>
      <c r="O155" s="102"/>
      <c r="P155" s="102"/>
      <c r="Q155" s="102"/>
      <c r="AA155" s="67">
        <f t="shared" si="45"/>
        <v>-1</v>
      </c>
      <c r="AB155" s="64">
        <f t="shared" si="46"/>
        <v>112</v>
      </c>
      <c r="AC155" s="77">
        <f t="shared" si="49"/>
        <v>-111</v>
      </c>
      <c r="AD155" s="77">
        <f t="shared" si="49"/>
        <v>-114</v>
      </c>
    </row>
    <row r="156" spans="1:30" x14ac:dyDescent="0.2">
      <c r="A156" s="101">
        <f t="shared" si="48"/>
        <v>-75</v>
      </c>
      <c r="B156" s="99"/>
      <c r="C156" s="100"/>
      <c r="D156" s="101"/>
      <c r="E156" s="100"/>
      <c r="F156" s="101"/>
      <c r="G156" s="102"/>
      <c r="H156" s="103"/>
      <c r="I156" s="103"/>
      <c r="J156" s="103"/>
      <c r="K156" s="102"/>
      <c r="L156" s="102"/>
      <c r="M156" s="102"/>
      <c r="N156" s="102"/>
      <c r="O156" s="102"/>
      <c r="P156" s="102"/>
      <c r="Q156" s="102"/>
      <c r="AA156" s="67">
        <f t="shared" si="45"/>
        <v>-1</v>
      </c>
      <c r="AB156" s="64">
        <f t="shared" si="46"/>
        <v>113</v>
      </c>
      <c r="AC156" s="77">
        <f t="shared" si="49"/>
        <v>-112</v>
      </c>
      <c r="AD156" s="77">
        <f t="shared" si="49"/>
        <v>-115</v>
      </c>
    </row>
    <row r="157" spans="1:30" x14ac:dyDescent="0.2">
      <c r="A157" s="101">
        <f t="shared" si="48"/>
        <v>-76</v>
      </c>
      <c r="B157" s="99"/>
      <c r="C157" s="100"/>
      <c r="D157" s="101"/>
      <c r="E157" s="100"/>
      <c r="F157" s="101"/>
      <c r="G157" s="102"/>
      <c r="H157" s="103"/>
      <c r="I157" s="103"/>
      <c r="J157" s="103"/>
      <c r="K157" s="102"/>
      <c r="L157" s="102"/>
      <c r="M157" s="102"/>
      <c r="N157" s="102"/>
      <c r="O157" s="102"/>
      <c r="P157" s="102"/>
      <c r="Q157" s="102"/>
      <c r="AA157" s="67">
        <f t="shared" si="45"/>
        <v>-1</v>
      </c>
      <c r="AB157" s="64">
        <f t="shared" si="46"/>
        <v>114</v>
      </c>
      <c r="AC157" s="77">
        <f t="shared" si="49"/>
        <v>-113</v>
      </c>
      <c r="AD157" s="77">
        <f t="shared" si="49"/>
        <v>-116</v>
      </c>
    </row>
    <row r="158" spans="1:30" x14ac:dyDescent="0.2">
      <c r="A158" s="101">
        <f t="shared" si="48"/>
        <v>-77</v>
      </c>
      <c r="B158" s="99"/>
      <c r="C158" s="100"/>
      <c r="D158" s="101"/>
      <c r="E158" s="100"/>
      <c r="F158" s="101"/>
      <c r="G158" s="102"/>
      <c r="H158" s="103"/>
      <c r="I158" s="103"/>
      <c r="J158" s="103"/>
      <c r="K158" s="102"/>
      <c r="L158" s="102"/>
      <c r="M158" s="102"/>
      <c r="N158" s="102"/>
      <c r="O158" s="102"/>
      <c r="P158" s="102"/>
      <c r="Q158" s="102"/>
      <c r="AA158" s="67">
        <f t="shared" si="45"/>
        <v>-1</v>
      </c>
      <c r="AB158" s="64">
        <f t="shared" si="46"/>
        <v>115</v>
      </c>
      <c r="AC158" s="77">
        <f t="shared" si="49"/>
        <v>-114</v>
      </c>
      <c r="AD158" s="77">
        <f t="shared" si="49"/>
        <v>-117</v>
      </c>
    </row>
    <row r="159" spans="1:30" x14ac:dyDescent="0.2">
      <c r="A159" s="101">
        <f t="shared" si="48"/>
        <v>-78</v>
      </c>
      <c r="B159" s="99"/>
      <c r="C159" s="100"/>
      <c r="D159" s="101"/>
      <c r="E159" s="100"/>
      <c r="F159" s="101"/>
      <c r="G159" s="102"/>
      <c r="H159" s="103"/>
      <c r="I159" s="103"/>
      <c r="J159" s="103"/>
      <c r="K159" s="102"/>
      <c r="L159" s="102"/>
      <c r="M159" s="102"/>
      <c r="N159" s="102"/>
      <c r="O159" s="102"/>
      <c r="P159" s="102"/>
      <c r="Q159" s="102"/>
      <c r="AA159" s="67">
        <f t="shared" si="45"/>
        <v>-1</v>
      </c>
      <c r="AB159" s="64">
        <f t="shared" si="46"/>
        <v>116</v>
      </c>
      <c r="AC159" s="77">
        <f t="shared" si="49"/>
        <v>-115</v>
      </c>
      <c r="AD159" s="77">
        <f t="shared" si="49"/>
        <v>-118</v>
      </c>
    </row>
    <row r="160" spans="1:30" x14ac:dyDescent="0.2">
      <c r="A160" s="101">
        <f t="shared" si="48"/>
        <v>-79</v>
      </c>
      <c r="B160" s="99"/>
      <c r="C160" s="100"/>
      <c r="D160" s="101"/>
      <c r="E160" s="100"/>
      <c r="F160" s="101"/>
      <c r="G160" s="102"/>
      <c r="H160" s="103"/>
      <c r="I160" s="103"/>
      <c r="J160" s="103"/>
      <c r="K160" s="102"/>
      <c r="L160" s="102"/>
      <c r="M160" s="102"/>
      <c r="N160" s="102"/>
      <c r="O160" s="102"/>
      <c r="P160" s="102"/>
      <c r="Q160" s="102"/>
      <c r="AA160" s="67">
        <f t="shared" si="45"/>
        <v>-1</v>
      </c>
      <c r="AB160" s="64">
        <f t="shared" si="46"/>
        <v>117</v>
      </c>
      <c r="AC160" s="77">
        <f t="shared" si="49"/>
        <v>-116</v>
      </c>
      <c r="AD160" s="77">
        <f t="shared" si="49"/>
        <v>-119</v>
      </c>
    </row>
    <row r="161" spans="1:30" x14ac:dyDescent="0.2">
      <c r="A161" s="101">
        <f t="shared" si="48"/>
        <v>-80</v>
      </c>
      <c r="B161" s="99"/>
      <c r="C161" s="100"/>
      <c r="D161" s="101"/>
      <c r="E161" s="100"/>
      <c r="F161" s="101"/>
      <c r="G161" s="102"/>
      <c r="H161" s="103"/>
      <c r="I161" s="103"/>
      <c r="J161" s="103"/>
      <c r="K161" s="102"/>
      <c r="L161" s="102"/>
      <c r="M161" s="102"/>
      <c r="N161" s="102"/>
      <c r="O161" s="102"/>
      <c r="P161" s="102"/>
      <c r="Q161" s="102"/>
      <c r="AA161" s="67">
        <f t="shared" si="45"/>
        <v>-1</v>
      </c>
      <c r="AB161" s="64">
        <f t="shared" si="46"/>
        <v>118</v>
      </c>
      <c r="AC161" s="77">
        <f t="shared" ref="AC161:AD166" si="50">AC160-1</f>
        <v>-117</v>
      </c>
      <c r="AD161" s="77">
        <f t="shared" si="50"/>
        <v>-120</v>
      </c>
    </row>
    <row r="162" spans="1:30" x14ac:dyDescent="0.2">
      <c r="A162" s="101">
        <f t="shared" si="48"/>
        <v>-81</v>
      </c>
      <c r="B162" s="99"/>
      <c r="C162" s="100"/>
      <c r="D162" s="101"/>
      <c r="E162" s="100"/>
      <c r="F162" s="101"/>
      <c r="G162" s="102"/>
      <c r="H162" s="103"/>
      <c r="I162" s="103"/>
      <c r="J162" s="103"/>
      <c r="K162" s="102"/>
      <c r="L162" s="102"/>
      <c r="M162" s="102"/>
      <c r="N162" s="102"/>
      <c r="O162" s="102"/>
      <c r="P162" s="102"/>
      <c r="Q162" s="102"/>
      <c r="AA162" s="67">
        <f t="shared" si="45"/>
        <v>-1</v>
      </c>
      <c r="AB162" s="64">
        <f t="shared" si="46"/>
        <v>119</v>
      </c>
      <c r="AC162" s="77">
        <f t="shared" si="50"/>
        <v>-118</v>
      </c>
      <c r="AD162" s="77">
        <f t="shared" si="50"/>
        <v>-121</v>
      </c>
    </row>
    <row r="163" spans="1:30" x14ac:dyDescent="0.2">
      <c r="A163" s="101">
        <f t="shared" si="48"/>
        <v>-82</v>
      </c>
      <c r="B163" s="99"/>
      <c r="C163" s="100"/>
      <c r="D163" s="101"/>
      <c r="E163" s="100"/>
      <c r="F163" s="101"/>
      <c r="G163" s="102"/>
      <c r="H163" s="103"/>
      <c r="I163" s="103"/>
      <c r="J163" s="103"/>
      <c r="K163" s="102"/>
      <c r="L163" s="102"/>
      <c r="M163" s="102"/>
      <c r="N163" s="102"/>
      <c r="O163" s="102"/>
      <c r="P163" s="102"/>
      <c r="Q163" s="102"/>
      <c r="AA163" s="67">
        <f t="shared" si="45"/>
        <v>-1</v>
      </c>
      <c r="AB163" s="64">
        <f t="shared" si="46"/>
        <v>120</v>
      </c>
      <c r="AC163" s="77">
        <f t="shared" si="50"/>
        <v>-119</v>
      </c>
      <c r="AD163" s="77">
        <f t="shared" si="50"/>
        <v>-122</v>
      </c>
    </row>
    <row r="164" spans="1:30" x14ac:dyDescent="0.2">
      <c r="A164" s="101">
        <f t="shared" si="48"/>
        <v>-83</v>
      </c>
      <c r="B164" s="99"/>
      <c r="C164" s="100"/>
      <c r="D164" s="101"/>
      <c r="E164" s="100"/>
      <c r="F164" s="101"/>
      <c r="G164" s="102"/>
      <c r="H164" s="103"/>
      <c r="I164" s="103"/>
      <c r="J164" s="103"/>
      <c r="K164" s="102"/>
      <c r="L164" s="102"/>
      <c r="M164" s="102"/>
      <c r="N164" s="102"/>
      <c r="O164" s="102"/>
      <c r="P164" s="102"/>
      <c r="Q164" s="102"/>
      <c r="AA164" s="67">
        <f t="shared" si="45"/>
        <v>-1</v>
      </c>
      <c r="AB164" s="64">
        <f t="shared" si="46"/>
        <v>121</v>
      </c>
      <c r="AC164" s="77">
        <f t="shared" si="50"/>
        <v>-120</v>
      </c>
      <c r="AD164" s="77">
        <f t="shared" si="50"/>
        <v>-123</v>
      </c>
    </row>
    <row r="165" spans="1:30" x14ac:dyDescent="0.2">
      <c r="A165" s="101">
        <f t="shared" si="48"/>
        <v>-84</v>
      </c>
      <c r="B165" s="99"/>
      <c r="C165" s="100"/>
      <c r="D165" s="101"/>
      <c r="E165" s="100"/>
      <c r="F165" s="101"/>
      <c r="G165" s="102"/>
      <c r="H165" s="103"/>
      <c r="I165" s="103"/>
      <c r="J165" s="103"/>
      <c r="K165" s="102"/>
      <c r="L165" s="102"/>
      <c r="M165" s="102"/>
      <c r="N165" s="102"/>
      <c r="O165" s="102"/>
      <c r="P165" s="102"/>
      <c r="Q165" s="102"/>
      <c r="AA165" s="67">
        <f t="shared" si="45"/>
        <v>-1</v>
      </c>
      <c r="AB165" s="64">
        <f t="shared" si="46"/>
        <v>122</v>
      </c>
      <c r="AC165" s="77">
        <f t="shared" si="50"/>
        <v>-121</v>
      </c>
      <c r="AD165" s="77">
        <f t="shared" si="50"/>
        <v>-124</v>
      </c>
    </row>
    <row r="166" spans="1:30" x14ac:dyDescent="0.2">
      <c r="A166" s="101">
        <f t="shared" si="48"/>
        <v>-85</v>
      </c>
      <c r="B166" s="99"/>
      <c r="C166" s="100"/>
      <c r="D166" s="101"/>
      <c r="E166" s="100"/>
      <c r="F166" s="101"/>
      <c r="G166" s="102"/>
      <c r="H166" s="103"/>
      <c r="I166" s="103"/>
      <c r="J166" s="103"/>
      <c r="K166" s="102"/>
      <c r="L166" s="102"/>
      <c r="M166" s="102"/>
      <c r="N166" s="102"/>
      <c r="O166" s="102"/>
      <c r="P166" s="102"/>
      <c r="Q166" s="102"/>
      <c r="AA166" s="67">
        <f t="shared" si="45"/>
        <v>-1</v>
      </c>
      <c r="AB166" s="64">
        <f t="shared" si="46"/>
        <v>123</v>
      </c>
      <c r="AC166" s="77">
        <f t="shared" si="50"/>
        <v>-122</v>
      </c>
      <c r="AD166" s="77">
        <f t="shared" si="50"/>
        <v>-125</v>
      </c>
    </row>
    <row r="167" spans="1:30" x14ac:dyDescent="0.2">
      <c r="A167" s="101">
        <f t="shared" si="48"/>
        <v>-86</v>
      </c>
      <c r="B167" s="99"/>
      <c r="C167" s="100"/>
      <c r="D167" s="101"/>
      <c r="E167" s="100"/>
      <c r="F167" s="101"/>
      <c r="G167" s="102"/>
      <c r="H167" s="103"/>
      <c r="I167" s="103"/>
      <c r="J167" s="103"/>
      <c r="K167" s="102"/>
      <c r="L167" s="102"/>
      <c r="M167" s="102"/>
      <c r="N167" s="102"/>
      <c r="O167" s="102"/>
      <c r="P167" s="102"/>
      <c r="Q167" s="102"/>
      <c r="AA167" s="67">
        <f>IF(AND(AA166&gt;=1,AA166&lt;30),AA166+1,IF(AC167=0,1,IF(AA166=30,AA166+0.5,-1)))</f>
        <v>-1</v>
      </c>
      <c r="AB167" s="64">
        <f>IF(AB166&gt;=1,AB166+1,IF(AC167=0,1,-1))</f>
        <v>124</v>
      </c>
      <c r="AC167" s="77">
        <f>AC166-1</f>
        <v>-123</v>
      </c>
      <c r="AD167" s="77">
        <f>AD166-1</f>
        <v>-126</v>
      </c>
    </row>
    <row r="168" spans="1:30" x14ac:dyDescent="0.2">
      <c r="A168" s="101">
        <f t="shared" si="48"/>
        <v>-87</v>
      </c>
      <c r="B168" s="99"/>
      <c r="C168" s="100"/>
      <c r="D168" s="101"/>
      <c r="E168" s="100"/>
      <c r="F168" s="101"/>
      <c r="G168" s="102"/>
      <c r="H168" s="103"/>
      <c r="I168" s="103"/>
      <c r="J168" s="103"/>
      <c r="K168" s="102"/>
      <c r="L168" s="102"/>
      <c r="M168" s="102"/>
      <c r="N168" s="102"/>
      <c r="O168" s="102"/>
      <c r="P168" s="102"/>
      <c r="Q168" s="102"/>
      <c r="AA168" s="67">
        <f t="shared" ref="AA168:AA231" si="51">IF(AND(AA167&gt;=1,AA167&lt;30),AA167+1,IF(AC168=0,1,IF(AA167=30,AA167+0.5,-1)))</f>
        <v>-1</v>
      </c>
      <c r="AB168" s="64">
        <f t="shared" ref="AB168:AB231" si="52">IF(AB167&gt;=1,AB167+1,IF(AC168=0,1,-1))</f>
        <v>125</v>
      </c>
      <c r="AC168" s="77">
        <f t="shared" ref="AC168:AD183" si="53">AC167-1</f>
        <v>-124</v>
      </c>
      <c r="AD168" s="77">
        <f t="shared" si="53"/>
        <v>-127</v>
      </c>
    </row>
    <row r="169" spans="1:30" x14ac:dyDescent="0.2">
      <c r="A169" s="101">
        <f t="shared" si="48"/>
        <v>-88</v>
      </c>
      <c r="B169" s="99"/>
      <c r="C169" s="100"/>
      <c r="D169" s="101"/>
      <c r="E169" s="100"/>
      <c r="F169" s="101"/>
      <c r="G169" s="102"/>
      <c r="H169" s="103"/>
      <c r="I169" s="103"/>
      <c r="J169" s="103"/>
      <c r="K169" s="102"/>
      <c r="L169" s="102"/>
      <c r="M169" s="102"/>
      <c r="N169" s="102"/>
      <c r="O169" s="102"/>
      <c r="P169" s="102"/>
      <c r="Q169" s="102"/>
      <c r="AA169" s="67">
        <f t="shared" si="51"/>
        <v>-1</v>
      </c>
      <c r="AB169" s="64">
        <f t="shared" si="52"/>
        <v>126</v>
      </c>
      <c r="AC169" s="77">
        <f t="shared" si="53"/>
        <v>-125</v>
      </c>
      <c r="AD169" s="77">
        <f t="shared" si="53"/>
        <v>-128</v>
      </c>
    </row>
    <row r="170" spans="1:30" x14ac:dyDescent="0.2">
      <c r="A170" s="101">
        <f t="shared" si="48"/>
        <v>-89</v>
      </c>
      <c r="B170" s="99"/>
      <c r="C170" s="100"/>
      <c r="D170" s="101"/>
      <c r="E170" s="100"/>
      <c r="F170" s="101"/>
      <c r="G170" s="102"/>
      <c r="H170" s="103"/>
      <c r="I170" s="103"/>
      <c r="J170" s="103"/>
      <c r="K170" s="102"/>
      <c r="L170" s="102"/>
      <c r="M170" s="102"/>
      <c r="N170" s="102"/>
      <c r="O170" s="102"/>
      <c r="P170" s="102"/>
      <c r="Q170" s="102"/>
      <c r="AA170" s="67">
        <f t="shared" si="51"/>
        <v>-1</v>
      </c>
      <c r="AB170" s="64">
        <f t="shared" si="52"/>
        <v>127</v>
      </c>
      <c r="AC170" s="77">
        <f t="shared" si="53"/>
        <v>-126</v>
      </c>
      <c r="AD170" s="77">
        <f t="shared" si="53"/>
        <v>-129</v>
      </c>
    </row>
    <row r="171" spans="1:30" x14ac:dyDescent="0.2">
      <c r="A171" s="101">
        <f t="shared" si="48"/>
        <v>-90</v>
      </c>
      <c r="B171" s="99"/>
      <c r="C171" s="100"/>
      <c r="D171" s="101"/>
      <c r="E171" s="100"/>
      <c r="F171" s="101"/>
      <c r="G171" s="102"/>
      <c r="H171" s="103"/>
      <c r="I171" s="103"/>
      <c r="J171" s="103"/>
      <c r="K171" s="102"/>
      <c r="L171" s="102"/>
      <c r="M171" s="102"/>
      <c r="N171" s="102"/>
      <c r="O171" s="102"/>
      <c r="P171" s="102"/>
      <c r="Q171" s="102"/>
      <c r="AA171" s="67">
        <f t="shared" si="51"/>
        <v>-1</v>
      </c>
      <c r="AB171" s="64">
        <f t="shared" si="52"/>
        <v>128</v>
      </c>
      <c r="AC171" s="77">
        <f t="shared" si="53"/>
        <v>-127</v>
      </c>
      <c r="AD171" s="77">
        <f t="shared" si="53"/>
        <v>-130</v>
      </c>
    </row>
    <row r="172" spans="1:30" x14ac:dyDescent="0.2">
      <c r="A172" s="101">
        <f t="shared" si="48"/>
        <v>-91</v>
      </c>
      <c r="B172" s="99"/>
      <c r="C172" s="100"/>
      <c r="D172" s="101"/>
      <c r="E172" s="100"/>
      <c r="F172" s="101"/>
      <c r="G172" s="102"/>
      <c r="H172" s="103"/>
      <c r="I172" s="103"/>
      <c r="J172" s="103"/>
      <c r="K172" s="102"/>
      <c r="L172" s="102"/>
      <c r="M172" s="102"/>
      <c r="N172" s="102"/>
      <c r="O172" s="102"/>
      <c r="P172" s="102"/>
      <c r="Q172" s="102"/>
      <c r="AA172" s="67">
        <f t="shared" si="51"/>
        <v>-1</v>
      </c>
      <c r="AB172" s="64">
        <f t="shared" si="52"/>
        <v>129</v>
      </c>
      <c r="AC172" s="77">
        <f t="shared" si="53"/>
        <v>-128</v>
      </c>
      <c r="AD172" s="77">
        <f t="shared" si="53"/>
        <v>-131</v>
      </c>
    </row>
    <row r="173" spans="1:30" x14ac:dyDescent="0.2">
      <c r="A173" s="101">
        <f t="shared" si="48"/>
        <v>-92</v>
      </c>
      <c r="B173" s="99"/>
      <c r="C173" s="100"/>
      <c r="D173" s="101"/>
      <c r="E173" s="100"/>
      <c r="F173" s="101"/>
      <c r="G173" s="102"/>
      <c r="H173" s="103"/>
      <c r="I173" s="103"/>
      <c r="J173" s="103"/>
      <c r="K173" s="102"/>
      <c r="L173" s="102"/>
      <c r="M173" s="102"/>
      <c r="N173" s="102"/>
      <c r="O173" s="102"/>
      <c r="P173" s="102"/>
      <c r="Q173" s="102"/>
      <c r="AA173" s="67">
        <f t="shared" si="51"/>
        <v>-1</v>
      </c>
      <c r="AB173" s="64">
        <f t="shared" si="52"/>
        <v>130</v>
      </c>
      <c r="AC173" s="77">
        <f t="shared" si="53"/>
        <v>-129</v>
      </c>
      <c r="AD173" s="77">
        <f t="shared" si="53"/>
        <v>-132</v>
      </c>
    </row>
    <row r="174" spans="1:30" x14ac:dyDescent="0.2">
      <c r="A174" s="101">
        <f t="shared" si="48"/>
        <v>-93</v>
      </c>
      <c r="B174" s="99"/>
      <c r="C174" s="100"/>
      <c r="D174" s="101"/>
      <c r="E174" s="100"/>
      <c r="F174" s="101"/>
      <c r="G174" s="102"/>
      <c r="H174" s="103"/>
      <c r="I174" s="103"/>
      <c r="J174" s="103"/>
      <c r="K174" s="102"/>
      <c r="L174" s="102"/>
      <c r="M174" s="102"/>
      <c r="N174" s="102"/>
      <c r="O174" s="102"/>
      <c r="P174" s="102"/>
      <c r="Q174" s="102"/>
      <c r="AA174" s="67">
        <f t="shared" si="51"/>
        <v>-1</v>
      </c>
      <c r="AB174" s="64">
        <f t="shared" si="52"/>
        <v>131</v>
      </c>
      <c r="AC174" s="77">
        <f t="shared" si="53"/>
        <v>-130</v>
      </c>
      <c r="AD174" s="77">
        <f t="shared" si="53"/>
        <v>-133</v>
      </c>
    </row>
    <row r="175" spans="1:30" x14ac:dyDescent="0.2">
      <c r="A175" s="101">
        <f t="shared" si="48"/>
        <v>-94</v>
      </c>
      <c r="B175" s="99"/>
      <c r="C175" s="100"/>
      <c r="D175" s="101"/>
      <c r="E175" s="100"/>
      <c r="F175" s="101"/>
      <c r="G175" s="102"/>
      <c r="H175" s="103"/>
      <c r="I175" s="103"/>
      <c r="J175" s="103"/>
      <c r="K175" s="102"/>
      <c r="L175" s="102"/>
      <c r="M175" s="102"/>
      <c r="N175" s="102"/>
      <c r="O175" s="102"/>
      <c r="P175" s="102"/>
      <c r="Q175" s="102"/>
      <c r="AA175" s="67">
        <f t="shared" si="51"/>
        <v>-1</v>
      </c>
      <c r="AB175" s="64">
        <f t="shared" si="52"/>
        <v>132</v>
      </c>
      <c r="AC175" s="77">
        <f t="shared" si="53"/>
        <v>-131</v>
      </c>
      <c r="AD175" s="77">
        <f t="shared" si="53"/>
        <v>-134</v>
      </c>
    </row>
    <row r="176" spans="1:30" x14ac:dyDescent="0.2">
      <c r="A176" s="101">
        <f t="shared" si="48"/>
        <v>-95</v>
      </c>
      <c r="B176" s="99"/>
      <c r="C176" s="100"/>
      <c r="D176" s="101"/>
      <c r="E176" s="100"/>
      <c r="F176" s="101"/>
      <c r="G176" s="102"/>
      <c r="H176" s="103"/>
      <c r="I176" s="103"/>
      <c r="J176" s="103"/>
      <c r="K176" s="102"/>
      <c r="L176" s="102"/>
      <c r="M176" s="102"/>
      <c r="N176" s="102"/>
      <c r="O176" s="102"/>
      <c r="P176" s="102"/>
      <c r="Q176" s="102"/>
      <c r="AA176" s="67">
        <f t="shared" si="51"/>
        <v>-1</v>
      </c>
      <c r="AB176" s="64">
        <f t="shared" si="52"/>
        <v>133</v>
      </c>
      <c r="AC176" s="77">
        <f t="shared" si="53"/>
        <v>-132</v>
      </c>
      <c r="AD176" s="77">
        <f t="shared" si="53"/>
        <v>-135</v>
      </c>
    </row>
    <row r="177" spans="1:30" x14ac:dyDescent="0.2">
      <c r="A177" s="101">
        <f t="shared" si="48"/>
        <v>-96</v>
      </c>
      <c r="B177" s="99"/>
      <c r="C177" s="100"/>
      <c r="D177" s="101"/>
      <c r="E177" s="100"/>
      <c r="F177" s="101"/>
      <c r="G177" s="102"/>
      <c r="H177" s="103"/>
      <c r="I177" s="103"/>
      <c r="J177" s="103"/>
      <c r="K177" s="102"/>
      <c r="L177" s="102"/>
      <c r="M177" s="102"/>
      <c r="N177" s="102"/>
      <c r="O177" s="102"/>
      <c r="P177" s="102"/>
      <c r="Q177" s="102"/>
      <c r="AA177" s="67">
        <f t="shared" si="51"/>
        <v>-1</v>
      </c>
      <c r="AB177" s="64">
        <f t="shared" si="52"/>
        <v>134</v>
      </c>
      <c r="AC177" s="77">
        <f t="shared" si="53"/>
        <v>-133</v>
      </c>
      <c r="AD177" s="77">
        <f t="shared" si="53"/>
        <v>-136</v>
      </c>
    </row>
    <row r="178" spans="1:30" x14ac:dyDescent="0.2">
      <c r="A178" s="101">
        <f t="shared" si="48"/>
        <v>-97</v>
      </c>
      <c r="B178" s="99"/>
      <c r="C178" s="100"/>
      <c r="D178" s="101"/>
      <c r="E178" s="100"/>
      <c r="F178" s="101"/>
      <c r="G178" s="102"/>
      <c r="H178" s="103"/>
      <c r="I178" s="103"/>
      <c r="J178" s="103"/>
      <c r="K178" s="102"/>
      <c r="L178" s="102"/>
      <c r="M178" s="102"/>
      <c r="N178" s="102"/>
      <c r="O178" s="102"/>
      <c r="P178" s="102"/>
      <c r="Q178" s="102"/>
      <c r="AA178" s="67">
        <f t="shared" si="51"/>
        <v>-1</v>
      </c>
      <c r="AB178" s="64">
        <f t="shared" si="52"/>
        <v>135</v>
      </c>
      <c r="AC178" s="77">
        <f t="shared" si="53"/>
        <v>-134</v>
      </c>
      <c r="AD178" s="77">
        <f t="shared" si="53"/>
        <v>-137</v>
      </c>
    </row>
    <row r="179" spans="1:30" x14ac:dyDescent="0.2">
      <c r="A179" s="101">
        <f t="shared" si="48"/>
        <v>-98</v>
      </c>
      <c r="B179" s="99"/>
      <c r="C179" s="100"/>
      <c r="D179" s="101"/>
      <c r="E179" s="100"/>
      <c r="F179" s="101"/>
      <c r="G179" s="102"/>
      <c r="H179" s="103"/>
      <c r="I179" s="103"/>
      <c r="J179" s="103"/>
      <c r="K179" s="102"/>
      <c r="L179" s="102"/>
      <c r="M179" s="102"/>
      <c r="N179" s="102"/>
      <c r="O179" s="102"/>
      <c r="P179" s="102"/>
      <c r="Q179" s="102"/>
      <c r="AA179" s="67">
        <f t="shared" si="51"/>
        <v>-1</v>
      </c>
      <c r="AB179" s="64">
        <f t="shared" si="52"/>
        <v>136</v>
      </c>
      <c r="AC179" s="77">
        <f t="shared" si="53"/>
        <v>-135</v>
      </c>
      <c r="AD179" s="77">
        <f t="shared" si="53"/>
        <v>-138</v>
      </c>
    </row>
    <row r="180" spans="1:30" x14ac:dyDescent="0.2">
      <c r="A180" s="101">
        <f t="shared" si="48"/>
        <v>-99</v>
      </c>
      <c r="B180" s="99"/>
      <c r="C180" s="100"/>
      <c r="D180" s="101"/>
      <c r="E180" s="100"/>
      <c r="F180" s="101"/>
      <c r="G180" s="102"/>
      <c r="H180" s="103"/>
      <c r="I180" s="103"/>
      <c r="J180" s="103"/>
      <c r="K180" s="102"/>
      <c r="L180" s="102"/>
      <c r="M180" s="102"/>
      <c r="N180" s="102"/>
      <c r="O180" s="102"/>
      <c r="P180" s="102"/>
      <c r="Q180" s="102"/>
      <c r="AA180" s="67">
        <f t="shared" si="51"/>
        <v>-1</v>
      </c>
      <c r="AB180" s="64">
        <f t="shared" si="52"/>
        <v>137</v>
      </c>
      <c r="AC180" s="77">
        <f t="shared" si="53"/>
        <v>-136</v>
      </c>
      <c r="AD180" s="77">
        <f t="shared" si="53"/>
        <v>-139</v>
      </c>
    </row>
    <row r="181" spans="1:30" x14ac:dyDescent="0.2">
      <c r="A181" s="101">
        <f t="shared" si="48"/>
        <v>-100</v>
      </c>
      <c r="B181" s="99"/>
      <c r="C181" s="100"/>
      <c r="D181" s="101"/>
      <c r="E181" s="100"/>
      <c r="F181" s="101"/>
      <c r="G181" s="102"/>
      <c r="H181" s="103"/>
      <c r="I181" s="103"/>
      <c r="J181" s="103"/>
      <c r="K181" s="102"/>
      <c r="L181" s="102"/>
      <c r="M181" s="102"/>
      <c r="N181" s="102"/>
      <c r="O181" s="102"/>
      <c r="P181" s="102"/>
      <c r="Q181" s="102"/>
      <c r="AA181" s="67">
        <f t="shared" si="51"/>
        <v>-1</v>
      </c>
      <c r="AB181" s="64">
        <f t="shared" si="52"/>
        <v>138</v>
      </c>
      <c r="AC181" s="77">
        <f t="shared" si="53"/>
        <v>-137</v>
      </c>
      <c r="AD181" s="77">
        <f t="shared" si="53"/>
        <v>-140</v>
      </c>
    </row>
    <row r="182" spans="1:30" x14ac:dyDescent="0.2">
      <c r="A182" s="101">
        <f t="shared" si="48"/>
        <v>-101</v>
      </c>
      <c r="B182" s="99"/>
      <c r="C182" s="100"/>
      <c r="D182" s="101"/>
      <c r="E182" s="100"/>
      <c r="F182" s="101"/>
      <c r="G182" s="102"/>
      <c r="H182" s="103"/>
      <c r="I182" s="103"/>
      <c r="J182" s="103"/>
      <c r="K182" s="102"/>
      <c r="L182" s="102"/>
      <c r="M182" s="102"/>
      <c r="N182" s="102"/>
      <c r="O182" s="102"/>
      <c r="P182" s="102"/>
      <c r="Q182" s="102"/>
      <c r="AA182" s="67">
        <f t="shared" si="51"/>
        <v>-1</v>
      </c>
      <c r="AB182" s="64">
        <f t="shared" si="52"/>
        <v>139</v>
      </c>
      <c r="AC182" s="77">
        <f t="shared" si="53"/>
        <v>-138</v>
      </c>
      <c r="AD182" s="77">
        <f t="shared" si="53"/>
        <v>-141</v>
      </c>
    </row>
    <row r="183" spans="1:30" x14ac:dyDescent="0.2">
      <c r="A183" s="101">
        <f t="shared" si="48"/>
        <v>-102</v>
      </c>
      <c r="B183" s="99"/>
      <c r="C183" s="100"/>
      <c r="D183" s="101"/>
      <c r="E183" s="100"/>
      <c r="F183" s="101"/>
      <c r="G183" s="102"/>
      <c r="H183" s="103"/>
      <c r="I183" s="103"/>
      <c r="J183" s="103"/>
      <c r="K183" s="102"/>
      <c r="L183" s="102"/>
      <c r="M183" s="102"/>
      <c r="N183" s="102"/>
      <c r="O183" s="102"/>
      <c r="P183" s="102"/>
      <c r="Q183" s="102"/>
      <c r="AA183" s="67">
        <f t="shared" si="51"/>
        <v>-1</v>
      </c>
      <c r="AB183" s="64">
        <f t="shared" si="52"/>
        <v>140</v>
      </c>
      <c r="AC183" s="77">
        <f t="shared" si="53"/>
        <v>-139</v>
      </c>
      <c r="AD183" s="77">
        <f t="shared" si="53"/>
        <v>-142</v>
      </c>
    </row>
    <row r="184" spans="1:30" x14ac:dyDescent="0.2">
      <c r="A184" s="101">
        <f t="shared" si="48"/>
        <v>-103</v>
      </c>
      <c r="B184" s="99"/>
      <c r="C184" s="100"/>
      <c r="D184" s="101"/>
      <c r="E184" s="100"/>
      <c r="F184" s="101"/>
      <c r="G184" s="102"/>
      <c r="H184" s="103"/>
      <c r="I184" s="103"/>
      <c r="J184" s="103"/>
      <c r="K184" s="102"/>
      <c r="L184" s="102"/>
      <c r="M184" s="102"/>
      <c r="N184" s="102"/>
      <c r="O184" s="102"/>
      <c r="P184" s="102"/>
      <c r="Q184" s="102"/>
      <c r="AA184" s="67">
        <f t="shared" si="51"/>
        <v>-1</v>
      </c>
      <c r="AB184" s="64">
        <f t="shared" si="52"/>
        <v>141</v>
      </c>
      <c r="AC184" s="77">
        <f t="shared" ref="AC184:AD199" si="54">AC183-1</f>
        <v>-140</v>
      </c>
      <c r="AD184" s="77">
        <f t="shared" si="54"/>
        <v>-143</v>
      </c>
    </row>
    <row r="185" spans="1:30" x14ac:dyDescent="0.2">
      <c r="A185" s="101">
        <f t="shared" si="48"/>
        <v>-104</v>
      </c>
      <c r="B185" s="99"/>
      <c r="C185" s="100"/>
      <c r="D185" s="101"/>
      <c r="E185" s="100"/>
      <c r="F185" s="101"/>
      <c r="G185" s="102"/>
      <c r="H185" s="103"/>
      <c r="I185" s="103"/>
      <c r="J185" s="103"/>
      <c r="K185" s="102"/>
      <c r="L185" s="102"/>
      <c r="M185" s="102"/>
      <c r="N185" s="102"/>
      <c r="O185" s="102"/>
      <c r="P185" s="102"/>
      <c r="Q185" s="102"/>
      <c r="AA185" s="67">
        <f t="shared" si="51"/>
        <v>-1</v>
      </c>
      <c r="AB185" s="64">
        <f t="shared" si="52"/>
        <v>142</v>
      </c>
      <c r="AC185" s="77">
        <f t="shared" si="54"/>
        <v>-141</v>
      </c>
      <c r="AD185" s="77">
        <f t="shared" si="54"/>
        <v>-144</v>
      </c>
    </row>
    <row r="186" spans="1:30" x14ac:dyDescent="0.2">
      <c r="A186" s="101">
        <f t="shared" si="48"/>
        <v>-105</v>
      </c>
      <c r="B186" s="99"/>
      <c r="C186" s="100"/>
      <c r="D186" s="101"/>
      <c r="E186" s="100"/>
      <c r="F186" s="101"/>
      <c r="G186" s="102"/>
      <c r="H186" s="103"/>
      <c r="I186" s="103"/>
      <c r="J186" s="103"/>
      <c r="K186" s="102"/>
      <c r="L186" s="102"/>
      <c r="M186" s="102"/>
      <c r="N186" s="102"/>
      <c r="O186" s="102"/>
      <c r="P186" s="102"/>
      <c r="Q186" s="102"/>
      <c r="AA186" s="67">
        <f t="shared" si="51"/>
        <v>-1</v>
      </c>
      <c r="AB186" s="64">
        <f t="shared" si="52"/>
        <v>143</v>
      </c>
      <c r="AC186" s="77">
        <f t="shared" si="54"/>
        <v>-142</v>
      </c>
      <c r="AD186" s="77">
        <f t="shared" si="54"/>
        <v>-145</v>
      </c>
    </row>
    <row r="187" spans="1:30" x14ac:dyDescent="0.2">
      <c r="A187" s="101">
        <f t="shared" si="48"/>
        <v>-106</v>
      </c>
      <c r="B187" s="99"/>
      <c r="C187" s="100"/>
      <c r="D187" s="101"/>
      <c r="E187" s="100"/>
      <c r="F187" s="101"/>
      <c r="G187" s="102"/>
      <c r="H187" s="103"/>
      <c r="I187" s="103"/>
      <c r="J187" s="103"/>
      <c r="K187" s="102"/>
      <c r="L187" s="102"/>
      <c r="M187" s="102"/>
      <c r="N187" s="102"/>
      <c r="O187" s="102"/>
      <c r="P187" s="102"/>
      <c r="Q187" s="102"/>
      <c r="AA187" s="67">
        <f t="shared" si="51"/>
        <v>-1</v>
      </c>
      <c r="AB187" s="64">
        <f t="shared" si="52"/>
        <v>144</v>
      </c>
      <c r="AC187" s="77">
        <f t="shared" si="54"/>
        <v>-143</v>
      </c>
      <c r="AD187" s="77">
        <f t="shared" si="54"/>
        <v>-146</v>
      </c>
    </row>
    <row r="188" spans="1:30" x14ac:dyDescent="0.2">
      <c r="A188" s="101">
        <f t="shared" si="48"/>
        <v>-107</v>
      </c>
      <c r="B188" s="99"/>
      <c r="C188" s="100"/>
      <c r="D188" s="101"/>
      <c r="E188" s="100"/>
      <c r="F188" s="101"/>
      <c r="G188" s="102"/>
      <c r="H188" s="103"/>
      <c r="I188" s="103"/>
      <c r="J188" s="103"/>
      <c r="K188" s="102"/>
      <c r="L188" s="102"/>
      <c r="M188" s="102"/>
      <c r="N188" s="102"/>
      <c r="O188" s="102"/>
      <c r="P188" s="102"/>
      <c r="Q188" s="102"/>
      <c r="AA188" s="67">
        <f t="shared" si="51"/>
        <v>-1</v>
      </c>
      <c r="AB188" s="64">
        <f t="shared" si="52"/>
        <v>145</v>
      </c>
      <c r="AC188" s="77">
        <f t="shared" si="54"/>
        <v>-144</v>
      </c>
      <c r="AD188" s="77">
        <f t="shared" si="54"/>
        <v>-147</v>
      </c>
    </row>
    <row r="189" spans="1:30" x14ac:dyDescent="0.2">
      <c r="A189" s="101">
        <f t="shared" si="48"/>
        <v>-108</v>
      </c>
      <c r="B189" s="99"/>
      <c r="C189" s="100"/>
      <c r="D189" s="101"/>
      <c r="E189" s="100"/>
      <c r="F189" s="101"/>
      <c r="G189" s="102"/>
      <c r="H189" s="103"/>
      <c r="I189" s="103"/>
      <c r="J189" s="103"/>
      <c r="K189" s="102"/>
      <c r="L189" s="102"/>
      <c r="M189" s="102"/>
      <c r="N189" s="102"/>
      <c r="O189" s="102"/>
      <c r="P189" s="102"/>
      <c r="Q189" s="102"/>
      <c r="AA189" s="67">
        <f t="shared" si="51"/>
        <v>-1</v>
      </c>
      <c r="AB189" s="64">
        <f t="shared" si="52"/>
        <v>146</v>
      </c>
      <c r="AC189" s="77">
        <f t="shared" si="54"/>
        <v>-145</v>
      </c>
      <c r="AD189" s="77">
        <f t="shared" si="54"/>
        <v>-148</v>
      </c>
    </row>
    <row r="190" spans="1:30" x14ac:dyDescent="0.2">
      <c r="A190" s="101">
        <f t="shared" si="48"/>
        <v>-109</v>
      </c>
      <c r="B190" s="99"/>
      <c r="C190" s="100"/>
      <c r="D190" s="101"/>
      <c r="E190" s="100"/>
      <c r="F190" s="101"/>
      <c r="G190" s="102"/>
      <c r="H190" s="103"/>
      <c r="I190" s="103"/>
      <c r="J190" s="103"/>
      <c r="K190" s="102"/>
      <c r="L190" s="102"/>
      <c r="M190" s="102"/>
      <c r="N190" s="102"/>
      <c r="O190" s="102"/>
      <c r="P190" s="102"/>
      <c r="Q190" s="102"/>
      <c r="AA190" s="67">
        <f t="shared" si="51"/>
        <v>-1</v>
      </c>
      <c r="AB190" s="64">
        <f t="shared" si="52"/>
        <v>147</v>
      </c>
      <c r="AC190" s="77">
        <f t="shared" si="54"/>
        <v>-146</v>
      </c>
      <c r="AD190" s="77">
        <f t="shared" si="54"/>
        <v>-149</v>
      </c>
    </row>
    <row r="191" spans="1:30" x14ac:dyDescent="0.2">
      <c r="A191" s="101">
        <f t="shared" si="48"/>
        <v>-110</v>
      </c>
      <c r="B191" s="99"/>
      <c r="C191" s="100"/>
      <c r="D191" s="101"/>
      <c r="E191" s="100"/>
      <c r="F191" s="101"/>
      <c r="G191" s="102"/>
      <c r="H191" s="103"/>
      <c r="I191" s="103"/>
      <c r="J191" s="103"/>
      <c r="K191" s="102"/>
      <c r="L191" s="102"/>
      <c r="M191" s="102"/>
      <c r="N191" s="102"/>
      <c r="O191" s="102"/>
      <c r="P191" s="102"/>
      <c r="Q191" s="102"/>
      <c r="AA191" s="67">
        <f t="shared" si="51"/>
        <v>-1</v>
      </c>
      <c r="AB191" s="64">
        <f t="shared" si="52"/>
        <v>148</v>
      </c>
      <c r="AC191" s="77">
        <f t="shared" si="54"/>
        <v>-147</v>
      </c>
      <c r="AD191" s="77">
        <f t="shared" si="54"/>
        <v>-150</v>
      </c>
    </row>
    <row r="192" spans="1:30" x14ac:dyDescent="0.2">
      <c r="A192" s="101">
        <f t="shared" si="48"/>
        <v>-111</v>
      </c>
      <c r="B192" s="99"/>
      <c r="C192" s="100"/>
      <c r="D192" s="101"/>
      <c r="E192" s="100"/>
      <c r="F192" s="101"/>
      <c r="G192" s="102"/>
      <c r="H192" s="103"/>
      <c r="I192" s="103"/>
      <c r="J192" s="103"/>
      <c r="K192" s="102"/>
      <c r="L192" s="102"/>
      <c r="M192" s="102"/>
      <c r="N192" s="102"/>
      <c r="O192" s="102"/>
      <c r="P192" s="102"/>
      <c r="Q192" s="102"/>
      <c r="AA192" s="67">
        <f t="shared" si="51"/>
        <v>-1</v>
      </c>
      <c r="AB192" s="64">
        <f t="shared" si="52"/>
        <v>149</v>
      </c>
      <c r="AC192" s="77">
        <f t="shared" si="54"/>
        <v>-148</v>
      </c>
      <c r="AD192" s="77">
        <f t="shared" si="54"/>
        <v>-151</v>
      </c>
    </row>
    <row r="193" spans="1:30" x14ac:dyDescent="0.2">
      <c r="A193" s="101">
        <f t="shared" si="48"/>
        <v>-112</v>
      </c>
      <c r="B193" s="99"/>
      <c r="C193" s="100"/>
      <c r="D193" s="101"/>
      <c r="E193" s="100"/>
      <c r="F193" s="101"/>
      <c r="G193" s="102"/>
      <c r="H193" s="103"/>
      <c r="I193" s="103"/>
      <c r="J193" s="103"/>
      <c r="K193" s="102"/>
      <c r="L193" s="102"/>
      <c r="M193" s="102"/>
      <c r="N193" s="102"/>
      <c r="O193" s="102"/>
      <c r="P193" s="102"/>
      <c r="Q193" s="102"/>
      <c r="AA193" s="67">
        <f t="shared" si="51"/>
        <v>-1</v>
      </c>
      <c r="AB193" s="64">
        <f t="shared" si="52"/>
        <v>150</v>
      </c>
      <c r="AC193" s="77">
        <f t="shared" si="54"/>
        <v>-149</v>
      </c>
      <c r="AD193" s="77">
        <f t="shared" si="54"/>
        <v>-152</v>
      </c>
    </row>
    <row r="194" spans="1:30" x14ac:dyDescent="0.2">
      <c r="A194" s="101">
        <f t="shared" si="48"/>
        <v>-113</v>
      </c>
      <c r="B194" s="99"/>
      <c r="C194" s="100"/>
      <c r="D194" s="101"/>
      <c r="E194" s="100"/>
      <c r="F194" s="101"/>
      <c r="G194" s="102"/>
      <c r="H194" s="103"/>
      <c r="I194" s="103"/>
      <c r="J194" s="103"/>
      <c r="K194" s="102"/>
      <c r="L194" s="102"/>
      <c r="M194" s="102"/>
      <c r="N194" s="102"/>
      <c r="O194" s="102"/>
      <c r="P194" s="102"/>
      <c r="Q194" s="102"/>
      <c r="AA194" s="67">
        <f t="shared" si="51"/>
        <v>-1</v>
      </c>
      <c r="AB194" s="64">
        <f t="shared" si="52"/>
        <v>151</v>
      </c>
      <c r="AC194" s="77">
        <f t="shared" si="54"/>
        <v>-150</v>
      </c>
      <c r="AD194" s="77">
        <f t="shared" si="54"/>
        <v>-153</v>
      </c>
    </row>
    <row r="195" spans="1:30" x14ac:dyDescent="0.2">
      <c r="A195" s="101">
        <f t="shared" si="48"/>
        <v>-114</v>
      </c>
      <c r="B195" s="99"/>
      <c r="C195" s="100"/>
      <c r="D195" s="101"/>
      <c r="E195" s="100"/>
      <c r="F195" s="101"/>
      <c r="G195" s="102"/>
      <c r="H195" s="103"/>
      <c r="I195" s="103"/>
      <c r="J195" s="103"/>
      <c r="K195" s="102"/>
      <c r="L195" s="102"/>
      <c r="M195" s="102"/>
      <c r="N195" s="102"/>
      <c r="O195" s="102"/>
      <c r="P195" s="102"/>
      <c r="Q195" s="102"/>
      <c r="AA195" s="67">
        <f t="shared" si="51"/>
        <v>-1</v>
      </c>
      <c r="AB195" s="64">
        <f t="shared" si="52"/>
        <v>152</v>
      </c>
      <c r="AC195" s="77">
        <f t="shared" si="54"/>
        <v>-151</v>
      </c>
      <c r="AD195" s="77">
        <f t="shared" si="54"/>
        <v>-154</v>
      </c>
    </row>
    <row r="196" spans="1:30" x14ac:dyDescent="0.2">
      <c r="A196" s="101">
        <f t="shared" si="48"/>
        <v>-115</v>
      </c>
      <c r="B196" s="99"/>
      <c r="C196" s="100"/>
      <c r="D196" s="101"/>
      <c r="E196" s="100"/>
      <c r="F196" s="101"/>
      <c r="G196" s="102"/>
      <c r="H196" s="103"/>
      <c r="I196" s="103"/>
      <c r="J196" s="103"/>
      <c r="K196" s="102"/>
      <c r="L196" s="102"/>
      <c r="M196" s="102"/>
      <c r="N196" s="102"/>
      <c r="O196" s="102"/>
      <c r="P196" s="102"/>
      <c r="Q196" s="102"/>
      <c r="AA196" s="67">
        <f t="shared" si="51"/>
        <v>-1</v>
      </c>
      <c r="AB196" s="64">
        <f t="shared" si="52"/>
        <v>153</v>
      </c>
      <c r="AC196" s="77">
        <f t="shared" si="54"/>
        <v>-152</v>
      </c>
      <c r="AD196" s="77">
        <f t="shared" si="54"/>
        <v>-155</v>
      </c>
    </row>
    <row r="197" spans="1:30" x14ac:dyDescent="0.2">
      <c r="A197" s="101">
        <f t="shared" si="48"/>
        <v>-116</v>
      </c>
      <c r="B197" s="99"/>
      <c r="C197" s="100"/>
      <c r="D197" s="101"/>
      <c r="E197" s="100"/>
      <c r="F197" s="101"/>
      <c r="G197" s="102"/>
      <c r="H197" s="103"/>
      <c r="I197" s="103"/>
      <c r="J197" s="103"/>
      <c r="K197" s="102"/>
      <c r="L197" s="102"/>
      <c r="M197" s="102"/>
      <c r="N197" s="102"/>
      <c r="O197" s="102"/>
      <c r="P197" s="102"/>
      <c r="Q197" s="102"/>
      <c r="AA197" s="67">
        <f t="shared" si="51"/>
        <v>-1</v>
      </c>
      <c r="AB197" s="64">
        <f t="shared" si="52"/>
        <v>154</v>
      </c>
      <c r="AC197" s="77">
        <f t="shared" si="54"/>
        <v>-153</v>
      </c>
      <c r="AD197" s="77">
        <f t="shared" si="54"/>
        <v>-156</v>
      </c>
    </row>
    <row r="198" spans="1:30" x14ac:dyDescent="0.2">
      <c r="A198" s="101">
        <f t="shared" si="48"/>
        <v>-117</v>
      </c>
      <c r="B198" s="99"/>
      <c r="C198" s="100"/>
      <c r="D198" s="101"/>
      <c r="E198" s="100"/>
      <c r="F198" s="101"/>
      <c r="G198" s="102"/>
      <c r="H198" s="103"/>
      <c r="I198" s="103"/>
      <c r="J198" s="103"/>
      <c r="K198" s="102"/>
      <c r="L198" s="102"/>
      <c r="M198" s="102"/>
      <c r="N198" s="102"/>
      <c r="O198" s="102"/>
      <c r="P198" s="102"/>
      <c r="Q198" s="102"/>
      <c r="AA198" s="67">
        <f t="shared" si="51"/>
        <v>-1</v>
      </c>
      <c r="AB198" s="64">
        <f t="shared" si="52"/>
        <v>155</v>
      </c>
      <c r="AC198" s="77">
        <f t="shared" si="54"/>
        <v>-154</v>
      </c>
      <c r="AD198" s="77">
        <f t="shared" si="54"/>
        <v>-157</v>
      </c>
    </row>
    <row r="199" spans="1:30" x14ac:dyDescent="0.2">
      <c r="A199" s="101">
        <f t="shared" si="48"/>
        <v>-118</v>
      </c>
      <c r="B199" s="99"/>
      <c r="C199" s="100"/>
      <c r="D199" s="101"/>
      <c r="E199" s="100"/>
      <c r="F199" s="101"/>
      <c r="G199" s="102"/>
      <c r="H199" s="103"/>
      <c r="I199" s="103"/>
      <c r="J199" s="103"/>
      <c r="K199" s="102"/>
      <c r="L199" s="102"/>
      <c r="M199" s="102"/>
      <c r="N199" s="102"/>
      <c r="O199" s="102"/>
      <c r="P199" s="102"/>
      <c r="Q199" s="102"/>
      <c r="AA199" s="67">
        <f t="shared" si="51"/>
        <v>-1</v>
      </c>
      <c r="AB199" s="64">
        <f t="shared" si="52"/>
        <v>156</v>
      </c>
      <c r="AC199" s="77">
        <f t="shared" si="54"/>
        <v>-155</v>
      </c>
      <c r="AD199" s="77">
        <f t="shared" si="54"/>
        <v>-158</v>
      </c>
    </row>
    <row r="200" spans="1:30" x14ac:dyDescent="0.2">
      <c r="A200" s="101">
        <f t="shared" ref="A200:A263" si="55">IF(AA202=0,0,IF(A199="","",IF(AA202=1,A199-0.5,A199-1)))</f>
        <v>-119</v>
      </c>
      <c r="B200" s="99"/>
      <c r="C200" s="100"/>
      <c r="D200" s="101"/>
      <c r="E200" s="100"/>
      <c r="F200" s="101"/>
      <c r="G200" s="102"/>
      <c r="H200" s="103"/>
      <c r="I200" s="103"/>
      <c r="J200" s="103"/>
      <c r="K200" s="102"/>
      <c r="L200" s="102"/>
      <c r="M200" s="102"/>
      <c r="N200" s="102"/>
      <c r="O200" s="102"/>
      <c r="P200" s="102"/>
      <c r="Q200" s="102"/>
      <c r="AA200" s="67">
        <f t="shared" si="51"/>
        <v>-1</v>
      </c>
      <c r="AB200" s="64">
        <f t="shared" si="52"/>
        <v>157</v>
      </c>
      <c r="AC200" s="77">
        <f t="shared" ref="AC200:AD215" si="56">AC199-1</f>
        <v>-156</v>
      </c>
      <c r="AD200" s="77">
        <f t="shared" si="56"/>
        <v>-159</v>
      </c>
    </row>
    <row r="201" spans="1:30" x14ac:dyDescent="0.2">
      <c r="A201" s="101">
        <f t="shared" si="55"/>
        <v>-120</v>
      </c>
      <c r="B201" s="99"/>
      <c r="C201" s="100"/>
      <c r="D201" s="101"/>
      <c r="E201" s="100"/>
      <c r="F201" s="101"/>
      <c r="G201" s="102"/>
      <c r="H201" s="103"/>
      <c r="I201" s="103"/>
      <c r="J201" s="103"/>
      <c r="K201" s="102"/>
      <c r="L201" s="102"/>
      <c r="M201" s="102"/>
      <c r="N201" s="102"/>
      <c r="O201" s="102"/>
      <c r="P201" s="102"/>
      <c r="Q201" s="102"/>
      <c r="AA201" s="67">
        <f t="shared" si="51"/>
        <v>-1</v>
      </c>
      <c r="AB201" s="64">
        <f t="shared" si="52"/>
        <v>158</v>
      </c>
      <c r="AC201" s="77">
        <f t="shared" si="56"/>
        <v>-157</v>
      </c>
      <c r="AD201" s="77">
        <f t="shared" si="56"/>
        <v>-160</v>
      </c>
    </row>
    <row r="202" spans="1:30" x14ac:dyDescent="0.2">
      <c r="A202" s="101">
        <f t="shared" si="55"/>
        <v>-121</v>
      </c>
      <c r="B202" s="99"/>
      <c r="C202" s="100"/>
      <c r="D202" s="101"/>
      <c r="E202" s="100"/>
      <c r="F202" s="101"/>
      <c r="G202" s="102"/>
      <c r="H202" s="103"/>
      <c r="I202" s="103"/>
      <c r="J202" s="103"/>
      <c r="K202" s="102"/>
      <c r="L202" s="102"/>
      <c r="M202" s="102"/>
      <c r="N202" s="102"/>
      <c r="O202" s="102"/>
      <c r="P202" s="102"/>
      <c r="Q202" s="102"/>
      <c r="AA202" s="67">
        <f t="shared" si="51"/>
        <v>-1</v>
      </c>
      <c r="AB202" s="64">
        <f t="shared" si="52"/>
        <v>159</v>
      </c>
      <c r="AC202" s="77">
        <f t="shared" si="56"/>
        <v>-158</v>
      </c>
      <c r="AD202" s="77">
        <f t="shared" si="56"/>
        <v>-161</v>
      </c>
    </row>
    <row r="203" spans="1:30" x14ac:dyDescent="0.2">
      <c r="A203" s="101">
        <f t="shared" si="55"/>
        <v>-122</v>
      </c>
      <c r="B203" s="99"/>
      <c r="C203" s="100"/>
      <c r="D203" s="101"/>
      <c r="E203" s="100"/>
      <c r="F203" s="101"/>
      <c r="G203" s="102"/>
      <c r="H203" s="103"/>
      <c r="I203" s="103"/>
      <c r="J203" s="103"/>
      <c r="K203" s="102"/>
      <c r="L203" s="102"/>
      <c r="M203" s="102"/>
      <c r="N203" s="102"/>
      <c r="O203" s="102"/>
      <c r="P203" s="102"/>
      <c r="Q203" s="102"/>
      <c r="AA203" s="67">
        <f t="shared" si="51"/>
        <v>-1</v>
      </c>
      <c r="AB203" s="64">
        <f t="shared" si="52"/>
        <v>160</v>
      </c>
      <c r="AC203" s="77">
        <f t="shared" si="56"/>
        <v>-159</v>
      </c>
      <c r="AD203" s="77">
        <f t="shared" si="56"/>
        <v>-162</v>
      </c>
    </row>
    <row r="204" spans="1:30" x14ac:dyDescent="0.2">
      <c r="A204" s="101">
        <f t="shared" si="55"/>
        <v>-123</v>
      </c>
      <c r="B204" s="99"/>
      <c r="C204" s="100"/>
      <c r="D204" s="101"/>
      <c r="E204" s="100"/>
      <c r="F204" s="101"/>
      <c r="G204" s="102"/>
      <c r="H204" s="103"/>
      <c r="I204" s="103"/>
      <c r="J204" s="103"/>
      <c r="K204" s="102"/>
      <c r="L204" s="102"/>
      <c r="M204" s="102"/>
      <c r="N204" s="102"/>
      <c r="O204" s="102"/>
      <c r="P204" s="102"/>
      <c r="Q204" s="102"/>
      <c r="AA204" s="67">
        <f t="shared" si="51"/>
        <v>-1</v>
      </c>
      <c r="AB204" s="64">
        <f t="shared" si="52"/>
        <v>161</v>
      </c>
      <c r="AC204" s="77">
        <f t="shared" si="56"/>
        <v>-160</v>
      </c>
      <c r="AD204" s="77">
        <f t="shared" si="56"/>
        <v>-163</v>
      </c>
    </row>
    <row r="205" spans="1:30" x14ac:dyDescent="0.2">
      <c r="A205" s="101">
        <f t="shared" si="55"/>
        <v>-124</v>
      </c>
      <c r="B205" s="99"/>
      <c r="C205" s="100"/>
      <c r="D205" s="101"/>
      <c r="E205" s="100"/>
      <c r="F205" s="101"/>
      <c r="G205" s="102"/>
      <c r="H205" s="103"/>
      <c r="I205" s="103"/>
      <c r="J205" s="103"/>
      <c r="K205" s="102"/>
      <c r="L205" s="102"/>
      <c r="M205" s="102"/>
      <c r="N205" s="102"/>
      <c r="O205" s="102"/>
      <c r="P205" s="102"/>
      <c r="Q205" s="102"/>
      <c r="AA205" s="67">
        <f t="shared" si="51"/>
        <v>-1</v>
      </c>
      <c r="AB205" s="64">
        <f t="shared" si="52"/>
        <v>162</v>
      </c>
      <c r="AC205" s="77">
        <f t="shared" si="56"/>
        <v>-161</v>
      </c>
      <c r="AD205" s="77">
        <f t="shared" si="56"/>
        <v>-164</v>
      </c>
    </row>
    <row r="206" spans="1:30" x14ac:dyDescent="0.2">
      <c r="A206" s="101">
        <f t="shared" si="55"/>
        <v>-125</v>
      </c>
      <c r="B206" s="99"/>
      <c r="C206" s="100"/>
      <c r="D206" s="101"/>
      <c r="E206" s="100"/>
      <c r="F206" s="101"/>
      <c r="G206" s="102"/>
      <c r="H206" s="103"/>
      <c r="I206" s="103"/>
      <c r="J206" s="103"/>
      <c r="K206" s="102"/>
      <c r="L206" s="102"/>
      <c r="M206" s="102"/>
      <c r="N206" s="102"/>
      <c r="O206" s="102"/>
      <c r="P206" s="102"/>
      <c r="Q206" s="102"/>
      <c r="AA206" s="67">
        <f t="shared" si="51"/>
        <v>-1</v>
      </c>
      <c r="AB206" s="64">
        <f t="shared" si="52"/>
        <v>163</v>
      </c>
      <c r="AC206" s="77">
        <f t="shared" si="56"/>
        <v>-162</v>
      </c>
      <c r="AD206" s="77">
        <f t="shared" si="56"/>
        <v>-165</v>
      </c>
    </row>
    <row r="207" spans="1:30" x14ac:dyDescent="0.2">
      <c r="A207" s="101">
        <f t="shared" si="55"/>
        <v>-126</v>
      </c>
      <c r="B207" s="99"/>
      <c r="C207" s="100"/>
      <c r="D207" s="101"/>
      <c r="E207" s="100"/>
      <c r="F207" s="101"/>
      <c r="G207" s="102"/>
      <c r="H207" s="103"/>
      <c r="I207" s="103"/>
      <c r="J207" s="103"/>
      <c r="K207" s="102"/>
      <c r="L207" s="102"/>
      <c r="M207" s="102"/>
      <c r="N207" s="102"/>
      <c r="O207" s="102"/>
      <c r="P207" s="102"/>
      <c r="Q207" s="102"/>
      <c r="AA207" s="67">
        <f t="shared" si="51"/>
        <v>-1</v>
      </c>
      <c r="AB207" s="64">
        <f t="shared" si="52"/>
        <v>164</v>
      </c>
      <c r="AC207" s="77">
        <f t="shared" si="56"/>
        <v>-163</v>
      </c>
      <c r="AD207" s="77">
        <f t="shared" si="56"/>
        <v>-166</v>
      </c>
    </row>
    <row r="208" spans="1:30" x14ac:dyDescent="0.2">
      <c r="A208" s="101">
        <f t="shared" si="55"/>
        <v>-127</v>
      </c>
      <c r="B208" s="99"/>
      <c r="C208" s="100"/>
      <c r="D208" s="101"/>
      <c r="E208" s="100"/>
      <c r="F208" s="101"/>
      <c r="G208" s="102"/>
      <c r="H208" s="103"/>
      <c r="I208" s="103"/>
      <c r="J208" s="103"/>
      <c r="K208" s="102"/>
      <c r="L208" s="102"/>
      <c r="M208" s="102"/>
      <c r="N208" s="102"/>
      <c r="O208" s="102"/>
      <c r="P208" s="102"/>
      <c r="Q208" s="102"/>
      <c r="AA208" s="67">
        <f t="shared" si="51"/>
        <v>-1</v>
      </c>
      <c r="AB208" s="64">
        <f t="shared" si="52"/>
        <v>165</v>
      </c>
      <c r="AC208" s="77">
        <f t="shared" si="56"/>
        <v>-164</v>
      </c>
      <c r="AD208" s="77">
        <f t="shared" si="56"/>
        <v>-167</v>
      </c>
    </row>
    <row r="209" spans="1:30" x14ac:dyDescent="0.2">
      <c r="A209" s="101">
        <f t="shared" si="55"/>
        <v>-128</v>
      </c>
      <c r="B209" s="99"/>
      <c r="C209" s="100"/>
      <c r="D209" s="101"/>
      <c r="E209" s="100"/>
      <c r="F209" s="101"/>
      <c r="G209" s="102"/>
      <c r="H209" s="103"/>
      <c r="I209" s="103"/>
      <c r="J209" s="103"/>
      <c r="K209" s="102"/>
      <c r="L209" s="102"/>
      <c r="M209" s="102"/>
      <c r="N209" s="102"/>
      <c r="O209" s="102"/>
      <c r="P209" s="102"/>
      <c r="Q209" s="102"/>
      <c r="AA209" s="67">
        <f t="shared" si="51"/>
        <v>-1</v>
      </c>
      <c r="AB209" s="64">
        <f t="shared" si="52"/>
        <v>166</v>
      </c>
      <c r="AC209" s="77">
        <f t="shared" si="56"/>
        <v>-165</v>
      </c>
      <c r="AD209" s="77">
        <f t="shared" si="56"/>
        <v>-168</v>
      </c>
    </row>
    <row r="210" spans="1:30" x14ac:dyDescent="0.2">
      <c r="A210" s="101">
        <f t="shared" si="55"/>
        <v>-129</v>
      </c>
      <c r="B210" s="99"/>
      <c r="C210" s="100"/>
      <c r="D210" s="101"/>
      <c r="E210" s="100"/>
      <c r="F210" s="101"/>
      <c r="G210" s="102"/>
      <c r="H210" s="103"/>
      <c r="I210" s="103"/>
      <c r="J210" s="103"/>
      <c r="K210" s="102"/>
      <c r="L210" s="102"/>
      <c r="M210" s="102"/>
      <c r="N210" s="102"/>
      <c r="O210" s="102"/>
      <c r="P210" s="102"/>
      <c r="Q210" s="102"/>
      <c r="AA210" s="67">
        <f t="shared" si="51"/>
        <v>-1</v>
      </c>
      <c r="AB210" s="64">
        <f t="shared" si="52"/>
        <v>167</v>
      </c>
      <c r="AC210" s="77">
        <f t="shared" si="56"/>
        <v>-166</v>
      </c>
      <c r="AD210" s="77">
        <f t="shared" si="56"/>
        <v>-169</v>
      </c>
    </row>
    <row r="211" spans="1:30" x14ac:dyDescent="0.2">
      <c r="A211" s="101">
        <f t="shared" si="55"/>
        <v>-130</v>
      </c>
      <c r="B211" s="99"/>
      <c r="C211" s="100"/>
      <c r="D211" s="101"/>
      <c r="E211" s="100"/>
      <c r="F211" s="101"/>
      <c r="G211" s="102"/>
      <c r="H211" s="103"/>
      <c r="I211" s="103"/>
      <c r="J211" s="103"/>
      <c r="K211" s="102"/>
      <c r="L211" s="102"/>
      <c r="M211" s="102"/>
      <c r="N211" s="102"/>
      <c r="O211" s="102"/>
      <c r="P211" s="102"/>
      <c r="Q211" s="102"/>
      <c r="AA211" s="67">
        <f t="shared" si="51"/>
        <v>-1</v>
      </c>
      <c r="AB211" s="64">
        <f t="shared" si="52"/>
        <v>168</v>
      </c>
      <c r="AC211" s="77">
        <f t="shared" si="56"/>
        <v>-167</v>
      </c>
      <c r="AD211" s="77">
        <f t="shared" si="56"/>
        <v>-170</v>
      </c>
    </row>
    <row r="212" spans="1:30" x14ac:dyDescent="0.2">
      <c r="A212" s="101">
        <f t="shared" si="55"/>
        <v>-131</v>
      </c>
      <c r="B212" s="99"/>
      <c r="C212" s="100"/>
      <c r="D212" s="101"/>
      <c r="E212" s="100"/>
      <c r="F212" s="101"/>
      <c r="G212" s="102"/>
      <c r="H212" s="103"/>
      <c r="I212" s="103"/>
      <c r="J212" s="103"/>
      <c r="K212" s="102"/>
      <c r="L212" s="102"/>
      <c r="M212" s="102"/>
      <c r="N212" s="102"/>
      <c r="O212" s="102"/>
      <c r="P212" s="102"/>
      <c r="Q212" s="102"/>
      <c r="AA212" s="67">
        <f t="shared" si="51"/>
        <v>-1</v>
      </c>
      <c r="AB212" s="64">
        <f t="shared" si="52"/>
        <v>169</v>
      </c>
      <c r="AC212" s="77">
        <f t="shared" si="56"/>
        <v>-168</v>
      </c>
      <c r="AD212" s="77">
        <f t="shared" si="56"/>
        <v>-171</v>
      </c>
    </row>
    <row r="213" spans="1:30" x14ac:dyDescent="0.2">
      <c r="A213" s="101">
        <f t="shared" si="55"/>
        <v>-132</v>
      </c>
      <c r="B213" s="99"/>
      <c r="C213" s="100"/>
      <c r="D213" s="101"/>
      <c r="E213" s="100"/>
      <c r="F213" s="101"/>
      <c r="G213" s="102"/>
      <c r="H213" s="103"/>
      <c r="I213" s="103"/>
      <c r="J213" s="103"/>
      <c r="K213" s="102"/>
      <c r="L213" s="102"/>
      <c r="M213" s="102"/>
      <c r="N213" s="102"/>
      <c r="O213" s="102"/>
      <c r="P213" s="102"/>
      <c r="Q213" s="102"/>
      <c r="AA213" s="67">
        <f t="shared" si="51"/>
        <v>-1</v>
      </c>
      <c r="AB213" s="64">
        <f t="shared" si="52"/>
        <v>170</v>
      </c>
      <c r="AC213" s="77">
        <f t="shared" si="56"/>
        <v>-169</v>
      </c>
      <c r="AD213" s="77">
        <f t="shared" si="56"/>
        <v>-172</v>
      </c>
    </row>
    <row r="214" spans="1:30" x14ac:dyDescent="0.2">
      <c r="A214" s="101">
        <f t="shared" si="55"/>
        <v>-133</v>
      </c>
      <c r="B214" s="99"/>
      <c r="C214" s="100"/>
      <c r="D214" s="101"/>
      <c r="E214" s="100"/>
      <c r="F214" s="101"/>
      <c r="G214" s="102"/>
      <c r="H214" s="103"/>
      <c r="I214" s="103"/>
      <c r="J214" s="103"/>
      <c r="K214" s="102"/>
      <c r="L214" s="102"/>
      <c r="M214" s="102"/>
      <c r="N214" s="102"/>
      <c r="O214" s="102"/>
      <c r="P214" s="102"/>
      <c r="Q214" s="102"/>
      <c r="AA214" s="67">
        <f t="shared" si="51"/>
        <v>-1</v>
      </c>
      <c r="AB214" s="64">
        <f t="shared" si="52"/>
        <v>171</v>
      </c>
      <c r="AC214" s="77">
        <f t="shared" si="56"/>
        <v>-170</v>
      </c>
      <c r="AD214" s="77">
        <f t="shared" si="56"/>
        <v>-173</v>
      </c>
    </row>
    <row r="215" spans="1:30" x14ac:dyDescent="0.2">
      <c r="A215" s="101">
        <f t="shared" si="55"/>
        <v>-134</v>
      </c>
      <c r="B215" s="99"/>
      <c r="C215" s="100"/>
      <c r="D215" s="101"/>
      <c r="E215" s="100"/>
      <c r="F215" s="101"/>
      <c r="G215" s="102"/>
      <c r="H215" s="103"/>
      <c r="I215" s="103"/>
      <c r="J215" s="103"/>
      <c r="K215" s="102"/>
      <c r="L215" s="102"/>
      <c r="M215" s="102"/>
      <c r="N215" s="102"/>
      <c r="O215" s="102"/>
      <c r="P215" s="102"/>
      <c r="Q215" s="102"/>
      <c r="AA215" s="67">
        <f t="shared" si="51"/>
        <v>-1</v>
      </c>
      <c r="AB215" s="64">
        <f t="shared" si="52"/>
        <v>172</v>
      </c>
      <c r="AC215" s="77">
        <f t="shared" si="56"/>
        <v>-171</v>
      </c>
      <c r="AD215" s="77">
        <f t="shared" si="56"/>
        <v>-174</v>
      </c>
    </row>
    <row r="216" spans="1:30" x14ac:dyDescent="0.2">
      <c r="A216" s="101">
        <f t="shared" si="55"/>
        <v>-135</v>
      </c>
      <c r="B216" s="99"/>
      <c r="C216" s="100"/>
      <c r="D216" s="101"/>
      <c r="E216" s="100"/>
      <c r="F216" s="101"/>
      <c r="G216" s="102"/>
      <c r="H216" s="103"/>
      <c r="I216" s="103"/>
      <c r="J216" s="103"/>
      <c r="K216" s="102"/>
      <c r="L216" s="102"/>
      <c r="M216" s="102"/>
      <c r="N216" s="102"/>
      <c r="O216" s="102"/>
      <c r="P216" s="102"/>
      <c r="Q216" s="102"/>
      <c r="AA216" s="67">
        <f t="shared" si="51"/>
        <v>-1</v>
      </c>
      <c r="AB216" s="64">
        <f t="shared" si="52"/>
        <v>173</v>
      </c>
      <c r="AC216" s="77">
        <f t="shared" ref="AC216:AD231" si="57">AC215-1</f>
        <v>-172</v>
      </c>
      <c r="AD216" s="77">
        <f t="shared" si="57"/>
        <v>-175</v>
      </c>
    </row>
    <row r="217" spans="1:30" x14ac:dyDescent="0.2">
      <c r="A217" s="101">
        <f t="shared" si="55"/>
        <v>-136</v>
      </c>
      <c r="B217" s="99"/>
      <c r="C217" s="100"/>
      <c r="D217" s="101"/>
      <c r="E217" s="100"/>
      <c r="F217" s="101"/>
      <c r="G217" s="102"/>
      <c r="H217" s="103"/>
      <c r="I217" s="103"/>
      <c r="J217" s="103"/>
      <c r="K217" s="102"/>
      <c r="L217" s="102"/>
      <c r="M217" s="102"/>
      <c r="N217" s="102"/>
      <c r="O217" s="102"/>
      <c r="P217" s="102"/>
      <c r="Q217" s="102"/>
      <c r="AA217" s="67">
        <f t="shared" si="51"/>
        <v>-1</v>
      </c>
      <c r="AB217" s="64">
        <f t="shared" si="52"/>
        <v>174</v>
      </c>
      <c r="AC217" s="77">
        <f t="shared" si="57"/>
        <v>-173</v>
      </c>
      <c r="AD217" s="77">
        <f t="shared" si="57"/>
        <v>-176</v>
      </c>
    </row>
    <row r="218" spans="1:30" x14ac:dyDescent="0.2">
      <c r="A218" s="101">
        <f t="shared" si="55"/>
        <v>-137</v>
      </c>
      <c r="B218" s="99"/>
      <c r="C218" s="100"/>
      <c r="D218" s="101"/>
      <c r="E218" s="100"/>
      <c r="F218" s="101"/>
      <c r="G218" s="102"/>
      <c r="H218" s="103"/>
      <c r="I218" s="103"/>
      <c r="J218" s="103"/>
      <c r="K218" s="102"/>
      <c r="L218" s="102"/>
      <c r="M218" s="102"/>
      <c r="N218" s="102"/>
      <c r="O218" s="102"/>
      <c r="P218" s="102"/>
      <c r="Q218" s="102"/>
      <c r="AA218" s="67">
        <f t="shared" si="51"/>
        <v>-1</v>
      </c>
      <c r="AB218" s="64">
        <f t="shared" si="52"/>
        <v>175</v>
      </c>
      <c r="AC218" s="77">
        <f t="shared" si="57"/>
        <v>-174</v>
      </c>
      <c r="AD218" s="77">
        <f t="shared" si="57"/>
        <v>-177</v>
      </c>
    </row>
    <row r="219" spans="1:30" x14ac:dyDescent="0.2">
      <c r="A219" s="101">
        <f t="shared" si="55"/>
        <v>-138</v>
      </c>
      <c r="B219" s="99"/>
      <c r="C219" s="100"/>
      <c r="D219" s="101"/>
      <c r="E219" s="100"/>
      <c r="F219" s="101"/>
      <c r="G219" s="102"/>
      <c r="H219" s="103"/>
      <c r="I219" s="103"/>
      <c r="J219" s="103"/>
      <c r="K219" s="102"/>
      <c r="L219" s="102"/>
      <c r="M219" s="102"/>
      <c r="N219" s="102"/>
      <c r="O219" s="102"/>
      <c r="P219" s="102"/>
      <c r="Q219" s="102"/>
      <c r="AA219" s="67">
        <f t="shared" si="51"/>
        <v>-1</v>
      </c>
      <c r="AB219" s="64">
        <f t="shared" si="52"/>
        <v>176</v>
      </c>
      <c r="AC219" s="77">
        <f t="shared" si="57"/>
        <v>-175</v>
      </c>
      <c r="AD219" s="77">
        <f t="shared" si="57"/>
        <v>-178</v>
      </c>
    </row>
    <row r="220" spans="1:30" x14ac:dyDescent="0.2">
      <c r="A220" s="101">
        <f t="shared" si="55"/>
        <v>-139</v>
      </c>
      <c r="B220" s="99"/>
      <c r="C220" s="100"/>
      <c r="D220" s="101"/>
      <c r="E220" s="100"/>
      <c r="F220" s="101"/>
      <c r="G220" s="102"/>
      <c r="H220" s="103"/>
      <c r="I220" s="103"/>
      <c r="J220" s="103"/>
      <c r="K220" s="102"/>
      <c r="L220" s="102"/>
      <c r="M220" s="102"/>
      <c r="N220" s="102"/>
      <c r="O220" s="102"/>
      <c r="P220" s="102"/>
      <c r="Q220" s="102"/>
      <c r="AA220" s="67">
        <f t="shared" si="51"/>
        <v>-1</v>
      </c>
      <c r="AB220" s="64">
        <f t="shared" si="52"/>
        <v>177</v>
      </c>
      <c r="AC220" s="77">
        <f t="shared" si="57"/>
        <v>-176</v>
      </c>
      <c r="AD220" s="77">
        <f t="shared" si="57"/>
        <v>-179</v>
      </c>
    </row>
    <row r="221" spans="1:30" x14ac:dyDescent="0.2">
      <c r="A221" s="101">
        <f t="shared" si="55"/>
        <v>-140</v>
      </c>
      <c r="B221" s="99"/>
      <c r="C221" s="100"/>
      <c r="D221" s="101"/>
      <c r="E221" s="100"/>
      <c r="F221" s="101"/>
      <c r="G221" s="102"/>
      <c r="H221" s="103"/>
      <c r="I221" s="103"/>
      <c r="J221" s="103"/>
      <c r="K221" s="102"/>
      <c r="L221" s="102"/>
      <c r="M221" s="102"/>
      <c r="N221" s="102"/>
      <c r="O221" s="102"/>
      <c r="P221" s="102"/>
      <c r="Q221" s="102"/>
      <c r="AA221" s="67">
        <f t="shared" si="51"/>
        <v>-1</v>
      </c>
      <c r="AB221" s="64">
        <f t="shared" si="52"/>
        <v>178</v>
      </c>
      <c r="AC221" s="77">
        <f t="shared" si="57"/>
        <v>-177</v>
      </c>
      <c r="AD221" s="77">
        <f t="shared" si="57"/>
        <v>-180</v>
      </c>
    </row>
    <row r="222" spans="1:30" x14ac:dyDescent="0.2">
      <c r="A222" s="101">
        <f t="shared" si="55"/>
        <v>-141</v>
      </c>
      <c r="B222" s="99"/>
      <c r="C222" s="100"/>
      <c r="D222" s="101"/>
      <c r="E222" s="100"/>
      <c r="F222" s="101"/>
      <c r="G222" s="102"/>
      <c r="H222" s="103"/>
      <c r="I222" s="103"/>
      <c r="J222" s="103"/>
      <c r="K222" s="102"/>
      <c r="L222" s="102"/>
      <c r="M222" s="102"/>
      <c r="N222" s="102"/>
      <c r="O222" s="102"/>
      <c r="P222" s="102"/>
      <c r="Q222" s="102"/>
      <c r="AA222" s="67">
        <f t="shared" si="51"/>
        <v>-1</v>
      </c>
      <c r="AB222" s="64">
        <f t="shared" si="52"/>
        <v>179</v>
      </c>
      <c r="AC222" s="77">
        <f t="shared" si="57"/>
        <v>-178</v>
      </c>
      <c r="AD222" s="77">
        <f t="shared" si="57"/>
        <v>-181</v>
      </c>
    </row>
    <row r="223" spans="1:30" x14ac:dyDescent="0.2">
      <c r="A223" s="101">
        <f t="shared" si="55"/>
        <v>-142</v>
      </c>
      <c r="B223" s="99"/>
      <c r="C223" s="100"/>
      <c r="D223" s="101"/>
      <c r="E223" s="100"/>
      <c r="F223" s="101"/>
      <c r="G223" s="102"/>
      <c r="H223" s="103"/>
      <c r="I223" s="103"/>
      <c r="J223" s="103"/>
      <c r="K223" s="102"/>
      <c r="L223" s="102"/>
      <c r="M223" s="102"/>
      <c r="N223" s="102"/>
      <c r="O223" s="102"/>
      <c r="P223" s="102"/>
      <c r="Q223" s="102"/>
      <c r="AA223" s="67">
        <f t="shared" si="51"/>
        <v>-1</v>
      </c>
      <c r="AB223" s="64">
        <f t="shared" si="52"/>
        <v>180</v>
      </c>
      <c r="AC223" s="77">
        <f t="shared" si="57"/>
        <v>-179</v>
      </c>
      <c r="AD223" s="77">
        <f t="shared" si="57"/>
        <v>-182</v>
      </c>
    </row>
    <row r="224" spans="1:30" x14ac:dyDescent="0.2">
      <c r="A224" s="101">
        <f t="shared" si="55"/>
        <v>-143</v>
      </c>
      <c r="B224" s="99"/>
      <c r="C224" s="100"/>
      <c r="D224" s="101"/>
      <c r="E224" s="100"/>
      <c r="F224" s="101"/>
      <c r="G224" s="102"/>
      <c r="H224" s="103"/>
      <c r="I224" s="103"/>
      <c r="J224" s="103"/>
      <c r="K224" s="102"/>
      <c r="L224" s="102"/>
      <c r="M224" s="102"/>
      <c r="N224" s="102"/>
      <c r="O224" s="102"/>
      <c r="P224" s="102"/>
      <c r="Q224" s="102"/>
      <c r="AA224" s="67">
        <f t="shared" si="51"/>
        <v>-1</v>
      </c>
      <c r="AB224" s="64">
        <f t="shared" si="52"/>
        <v>181</v>
      </c>
      <c r="AC224" s="77">
        <f t="shared" si="57"/>
        <v>-180</v>
      </c>
      <c r="AD224" s="77">
        <f t="shared" si="57"/>
        <v>-183</v>
      </c>
    </row>
    <row r="225" spans="1:30" x14ac:dyDescent="0.2">
      <c r="A225" s="101">
        <f t="shared" si="55"/>
        <v>-144</v>
      </c>
      <c r="B225" s="99"/>
      <c r="C225" s="100"/>
      <c r="D225" s="101"/>
      <c r="E225" s="100"/>
      <c r="F225" s="101"/>
      <c r="G225" s="102"/>
      <c r="H225" s="103"/>
      <c r="I225" s="103"/>
      <c r="J225" s="103"/>
      <c r="K225" s="102"/>
      <c r="L225" s="102"/>
      <c r="M225" s="102"/>
      <c r="N225" s="102"/>
      <c r="O225" s="102"/>
      <c r="P225" s="102"/>
      <c r="Q225" s="102"/>
      <c r="AA225" s="67">
        <f t="shared" si="51"/>
        <v>-1</v>
      </c>
      <c r="AB225" s="64">
        <f t="shared" si="52"/>
        <v>182</v>
      </c>
      <c r="AC225" s="77">
        <f t="shared" si="57"/>
        <v>-181</v>
      </c>
      <c r="AD225" s="77">
        <f t="shared" si="57"/>
        <v>-184</v>
      </c>
    </row>
    <row r="226" spans="1:30" x14ac:dyDescent="0.2">
      <c r="A226" s="101">
        <f t="shared" si="55"/>
        <v>-145</v>
      </c>
      <c r="B226" s="99"/>
      <c r="C226" s="100"/>
      <c r="D226" s="101"/>
      <c r="E226" s="100"/>
      <c r="F226" s="101"/>
      <c r="G226" s="102"/>
      <c r="H226" s="103"/>
      <c r="I226" s="103"/>
      <c r="J226" s="103"/>
      <c r="K226" s="102"/>
      <c r="L226" s="102"/>
      <c r="M226" s="102"/>
      <c r="N226" s="102"/>
      <c r="O226" s="102"/>
      <c r="P226" s="102"/>
      <c r="Q226" s="102"/>
      <c r="AA226" s="67">
        <f t="shared" si="51"/>
        <v>-1</v>
      </c>
      <c r="AB226" s="64">
        <f t="shared" si="52"/>
        <v>183</v>
      </c>
      <c r="AC226" s="77">
        <f t="shared" si="57"/>
        <v>-182</v>
      </c>
      <c r="AD226" s="77">
        <f t="shared" si="57"/>
        <v>-185</v>
      </c>
    </row>
    <row r="227" spans="1:30" x14ac:dyDescent="0.2">
      <c r="A227" s="101">
        <f t="shared" si="55"/>
        <v>-146</v>
      </c>
      <c r="B227" s="99"/>
      <c r="C227" s="100"/>
      <c r="D227" s="101"/>
      <c r="E227" s="100"/>
      <c r="F227" s="101"/>
      <c r="G227" s="102"/>
      <c r="H227" s="103"/>
      <c r="I227" s="103"/>
      <c r="J227" s="103"/>
      <c r="K227" s="102"/>
      <c r="L227" s="102"/>
      <c r="M227" s="102"/>
      <c r="N227" s="102"/>
      <c r="O227" s="102"/>
      <c r="P227" s="102"/>
      <c r="Q227" s="102"/>
      <c r="AA227" s="67">
        <f t="shared" si="51"/>
        <v>-1</v>
      </c>
      <c r="AB227" s="64">
        <f t="shared" si="52"/>
        <v>184</v>
      </c>
      <c r="AC227" s="77">
        <f t="shared" si="57"/>
        <v>-183</v>
      </c>
      <c r="AD227" s="77">
        <f t="shared" si="57"/>
        <v>-186</v>
      </c>
    </row>
    <row r="228" spans="1:30" x14ac:dyDescent="0.2">
      <c r="A228" s="101">
        <f t="shared" si="55"/>
        <v>-147</v>
      </c>
      <c r="B228" s="99"/>
      <c r="C228" s="100"/>
      <c r="D228" s="101"/>
      <c r="E228" s="100"/>
      <c r="F228" s="101"/>
      <c r="G228" s="102"/>
      <c r="H228" s="103"/>
      <c r="I228" s="103"/>
      <c r="J228" s="103"/>
      <c r="K228" s="102"/>
      <c r="L228" s="102"/>
      <c r="M228" s="102"/>
      <c r="N228" s="102"/>
      <c r="O228" s="102"/>
      <c r="P228" s="102"/>
      <c r="Q228" s="102"/>
      <c r="AA228" s="67">
        <f t="shared" si="51"/>
        <v>-1</v>
      </c>
      <c r="AB228" s="64">
        <f t="shared" si="52"/>
        <v>185</v>
      </c>
      <c r="AC228" s="77">
        <f t="shared" si="57"/>
        <v>-184</v>
      </c>
      <c r="AD228" s="77">
        <f t="shared" si="57"/>
        <v>-187</v>
      </c>
    </row>
    <row r="229" spans="1:30" x14ac:dyDescent="0.2">
      <c r="A229" s="101">
        <f t="shared" si="55"/>
        <v>-148</v>
      </c>
      <c r="B229" s="99"/>
      <c r="C229" s="100"/>
      <c r="D229" s="101"/>
      <c r="E229" s="100"/>
      <c r="F229" s="101"/>
      <c r="G229" s="102"/>
      <c r="H229" s="103"/>
      <c r="I229" s="103"/>
      <c r="J229" s="103"/>
      <c r="K229" s="102"/>
      <c r="L229" s="102"/>
      <c r="M229" s="102"/>
      <c r="N229" s="102"/>
      <c r="O229" s="102"/>
      <c r="P229" s="102"/>
      <c r="Q229" s="102"/>
      <c r="AA229" s="67">
        <f t="shared" si="51"/>
        <v>-1</v>
      </c>
      <c r="AB229" s="64">
        <f t="shared" si="52"/>
        <v>186</v>
      </c>
      <c r="AC229" s="77">
        <f t="shared" si="57"/>
        <v>-185</v>
      </c>
      <c r="AD229" s="77">
        <f t="shared" si="57"/>
        <v>-188</v>
      </c>
    </row>
    <row r="230" spans="1:30" x14ac:dyDescent="0.2">
      <c r="A230" s="101">
        <f t="shared" si="55"/>
        <v>-149</v>
      </c>
      <c r="B230" s="99"/>
      <c r="C230" s="100"/>
      <c r="D230" s="101"/>
      <c r="E230" s="100"/>
      <c r="F230" s="101"/>
      <c r="G230" s="102"/>
      <c r="H230" s="103"/>
      <c r="I230" s="103"/>
      <c r="J230" s="103"/>
      <c r="K230" s="102"/>
      <c r="L230" s="102"/>
      <c r="M230" s="102"/>
      <c r="N230" s="102"/>
      <c r="O230" s="102"/>
      <c r="P230" s="102"/>
      <c r="Q230" s="102"/>
      <c r="AA230" s="67">
        <f t="shared" si="51"/>
        <v>-1</v>
      </c>
      <c r="AB230" s="64">
        <f t="shared" si="52"/>
        <v>187</v>
      </c>
      <c r="AC230" s="77">
        <f t="shared" si="57"/>
        <v>-186</v>
      </c>
      <c r="AD230" s="77">
        <f t="shared" si="57"/>
        <v>-189</v>
      </c>
    </row>
    <row r="231" spans="1:30" x14ac:dyDescent="0.2">
      <c r="A231" s="101">
        <f t="shared" si="55"/>
        <v>-150</v>
      </c>
      <c r="B231" s="99"/>
      <c r="C231" s="100"/>
      <c r="D231" s="101"/>
      <c r="E231" s="100"/>
      <c r="F231" s="101"/>
      <c r="G231" s="102"/>
      <c r="H231" s="103"/>
      <c r="I231" s="103"/>
      <c r="J231" s="103"/>
      <c r="K231" s="102"/>
      <c r="L231" s="102"/>
      <c r="M231" s="102"/>
      <c r="N231" s="102"/>
      <c r="O231" s="102"/>
      <c r="P231" s="102"/>
      <c r="Q231" s="102"/>
      <c r="AA231" s="67">
        <f t="shared" si="51"/>
        <v>-1</v>
      </c>
      <c r="AB231" s="64">
        <f t="shared" si="52"/>
        <v>188</v>
      </c>
      <c r="AC231" s="77">
        <f t="shared" si="57"/>
        <v>-187</v>
      </c>
      <c r="AD231" s="77">
        <f t="shared" si="57"/>
        <v>-190</v>
      </c>
    </row>
    <row r="232" spans="1:30" x14ac:dyDescent="0.2">
      <c r="A232" s="101">
        <f t="shared" si="55"/>
        <v>-151</v>
      </c>
      <c r="B232" s="99"/>
      <c r="C232" s="100"/>
      <c r="D232" s="101"/>
      <c r="E232" s="100"/>
      <c r="F232" s="101"/>
      <c r="G232" s="102"/>
      <c r="H232" s="103"/>
      <c r="I232" s="103"/>
      <c r="J232" s="103"/>
      <c r="K232" s="102"/>
      <c r="L232" s="102"/>
      <c r="M232" s="102"/>
      <c r="N232" s="102"/>
      <c r="O232" s="102"/>
      <c r="P232" s="102"/>
      <c r="Q232" s="102"/>
      <c r="AA232" s="67">
        <f t="shared" ref="AA232:AA295" si="58">IF(AND(AA231&gt;=1,AA231&lt;30),AA231+1,IF(AC232=0,1,IF(AA231=30,AA231+0.5,-1)))</f>
        <v>-1</v>
      </c>
      <c r="AB232" s="64">
        <f t="shared" ref="AB232:AB295" si="59">IF(AB231&gt;=1,AB231+1,IF(AC232=0,1,-1))</f>
        <v>189</v>
      </c>
      <c r="AC232" s="77">
        <f t="shared" ref="AC232:AD247" si="60">AC231-1</f>
        <v>-188</v>
      </c>
      <c r="AD232" s="77">
        <f t="shared" si="60"/>
        <v>-191</v>
      </c>
    </row>
    <row r="233" spans="1:30" x14ac:dyDescent="0.2">
      <c r="A233" s="101">
        <f t="shared" si="55"/>
        <v>-152</v>
      </c>
      <c r="B233" s="99"/>
      <c r="C233" s="100"/>
      <c r="D233" s="101"/>
      <c r="E233" s="100"/>
      <c r="F233" s="101"/>
      <c r="G233" s="102"/>
      <c r="H233" s="103"/>
      <c r="I233" s="103"/>
      <c r="J233" s="103"/>
      <c r="K233" s="102"/>
      <c r="L233" s="102"/>
      <c r="M233" s="102"/>
      <c r="N233" s="102"/>
      <c r="O233" s="102"/>
      <c r="P233" s="102"/>
      <c r="Q233" s="102"/>
      <c r="AA233" s="67">
        <f t="shared" si="58"/>
        <v>-1</v>
      </c>
      <c r="AB233" s="64">
        <f t="shared" si="59"/>
        <v>190</v>
      </c>
      <c r="AC233" s="77">
        <f t="shared" si="60"/>
        <v>-189</v>
      </c>
      <c r="AD233" s="77">
        <f t="shared" si="60"/>
        <v>-192</v>
      </c>
    </row>
    <row r="234" spans="1:30" x14ac:dyDescent="0.2">
      <c r="A234" s="101">
        <f t="shared" si="55"/>
        <v>-153</v>
      </c>
      <c r="B234" s="99"/>
      <c r="C234" s="100"/>
      <c r="D234" s="101"/>
      <c r="E234" s="100"/>
      <c r="F234" s="101"/>
      <c r="G234" s="102"/>
      <c r="H234" s="103"/>
      <c r="I234" s="103"/>
      <c r="J234" s="103"/>
      <c r="K234" s="102"/>
      <c r="L234" s="102"/>
      <c r="M234" s="102"/>
      <c r="N234" s="102"/>
      <c r="O234" s="102"/>
      <c r="P234" s="102"/>
      <c r="Q234" s="102"/>
      <c r="AA234" s="67">
        <f t="shared" si="58"/>
        <v>-1</v>
      </c>
      <c r="AB234" s="64">
        <f t="shared" si="59"/>
        <v>191</v>
      </c>
      <c r="AC234" s="77">
        <f t="shared" si="60"/>
        <v>-190</v>
      </c>
      <c r="AD234" s="77">
        <f t="shared" si="60"/>
        <v>-193</v>
      </c>
    </row>
    <row r="235" spans="1:30" x14ac:dyDescent="0.2">
      <c r="A235" s="101">
        <f t="shared" si="55"/>
        <v>-154</v>
      </c>
      <c r="B235" s="99"/>
      <c r="C235" s="100"/>
      <c r="D235" s="101"/>
      <c r="E235" s="100"/>
      <c r="F235" s="101"/>
      <c r="G235" s="102"/>
      <c r="H235" s="103"/>
      <c r="I235" s="103"/>
      <c r="J235" s="103"/>
      <c r="K235" s="102"/>
      <c r="L235" s="102"/>
      <c r="M235" s="102"/>
      <c r="N235" s="102"/>
      <c r="O235" s="102"/>
      <c r="P235" s="102"/>
      <c r="Q235" s="102"/>
      <c r="AA235" s="67">
        <f t="shared" si="58"/>
        <v>-1</v>
      </c>
      <c r="AB235" s="64">
        <f t="shared" si="59"/>
        <v>192</v>
      </c>
      <c r="AC235" s="77">
        <f t="shared" si="60"/>
        <v>-191</v>
      </c>
      <c r="AD235" s="77">
        <f t="shared" si="60"/>
        <v>-194</v>
      </c>
    </row>
    <row r="236" spans="1:30" x14ac:dyDescent="0.2">
      <c r="A236" s="101">
        <f t="shared" si="55"/>
        <v>-155</v>
      </c>
      <c r="B236" s="99"/>
      <c r="C236" s="100"/>
      <c r="D236" s="101"/>
      <c r="E236" s="100"/>
      <c r="F236" s="101"/>
      <c r="G236" s="102"/>
      <c r="H236" s="103"/>
      <c r="I236" s="103"/>
      <c r="J236" s="103"/>
      <c r="K236" s="102"/>
      <c r="L236" s="102"/>
      <c r="M236" s="102"/>
      <c r="N236" s="102"/>
      <c r="O236" s="102"/>
      <c r="P236" s="102"/>
      <c r="Q236" s="102"/>
      <c r="AA236" s="67">
        <f t="shared" si="58"/>
        <v>-1</v>
      </c>
      <c r="AB236" s="64">
        <f t="shared" si="59"/>
        <v>193</v>
      </c>
      <c r="AC236" s="77">
        <f t="shared" si="60"/>
        <v>-192</v>
      </c>
      <c r="AD236" s="77">
        <f t="shared" si="60"/>
        <v>-195</v>
      </c>
    </row>
    <row r="237" spans="1:30" x14ac:dyDescent="0.2">
      <c r="A237" s="101">
        <f t="shared" si="55"/>
        <v>-156</v>
      </c>
      <c r="B237" s="99"/>
      <c r="C237" s="100"/>
      <c r="D237" s="101"/>
      <c r="E237" s="100"/>
      <c r="F237" s="101"/>
      <c r="G237" s="102"/>
      <c r="H237" s="103"/>
      <c r="I237" s="103"/>
      <c r="J237" s="103"/>
      <c r="K237" s="102"/>
      <c r="L237" s="102"/>
      <c r="M237" s="102"/>
      <c r="N237" s="102"/>
      <c r="O237" s="102"/>
      <c r="P237" s="102"/>
      <c r="Q237" s="102"/>
      <c r="AA237" s="67">
        <f t="shared" si="58"/>
        <v>-1</v>
      </c>
      <c r="AB237" s="64">
        <f t="shared" si="59"/>
        <v>194</v>
      </c>
      <c r="AC237" s="77">
        <f t="shared" si="60"/>
        <v>-193</v>
      </c>
      <c r="AD237" s="77">
        <f t="shared" si="60"/>
        <v>-196</v>
      </c>
    </row>
    <row r="238" spans="1:30" x14ac:dyDescent="0.2">
      <c r="A238" s="101">
        <f t="shared" si="55"/>
        <v>-157</v>
      </c>
      <c r="B238" s="99"/>
      <c r="C238" s="100"/>
      <c r="D238" s="101"/>
      <c r="E238" s="100"/>
      <c r="F238" s="101"/>
      <c r="G238" s="102"/>
      <c r="H238" s="103"/>
      <c r="I238" s="103"/>
      <c r="J238" s="103"/>
      <c r="K238" s="102"/>
      <c r="L238" s="102"/>
      <c r="M238" s="102"/>
      <c r="N238" s="102"/>
      <c r="O238" s="102"/>
      <c r="P238" s="102"/>
      <c r="Q238" s="102"/>
      <c r="AA238" s="67">
        <f t="shared" si="58"/>
        <v>-1</v>
      </c>
      <c r="AB238" s="64">
        <f t="shared" si="59"/>
        <v>195</v>
      </c>
      <c r="AC238" s="77">
        <f t="shared" si="60"/>
        <v>-194</v>
      </c>
      <c r="AD238" s="77">
        <f t="shared" si="60"/>
        <v>-197</v>
      </c>
    </row>
    <row r="239" spans="1:30" x14ac:dyDescent="0.2">
      <c r="A239" s="101">
        <f t="shared" si="55"/>
        <v>-158</v>
      </c>
      <c r="B239" s="99"/>
      <c r="C239" s="100"/>
      <c r="D239" s="101"/>
      <c r="E239" s="100"/>
      <c r="F239" s="101"/>
      <c r="G239" s="102"/>
      <c r="H239" s="103"/>
      <c r="I239" s="103"/>
      <c r="J239" s="103"/>
      <c r="K239" s="102"/>
      <c r="L239" s="102"/>
      <c r="M239" s="102"/>
      <c r="N239" s="102"/>
      <c r="O239" s="102"/>
      <c r="P239" s="102"/>
      <c r="Q239" s="102"/>
      <c r="AA239" s="67">
        <f t="shared" si="58"/>
        <v>-1</v>
      </c>
      <c r="AB239" s="64">
        <f t="shared" si="59"/>
        <v>196</v>
      </c>
      <c r="AC239" s="77">
        <f t="shared" si="60"/>
        <v>-195</v>
      </c>
      <c r="AD239" s="77">
        <f t="shared" si="60"/>
        <v>-198</v>
      </c>
    </row>
    <row r="240" spans="1:30" x14ac:dyDescent="0.2">
      <c r="A240" s="101">
        <f t="shared" si="55"/>
        <v>-159</v>
      </c>
      <c r="B240" s="99"/>
      <c r="C240" s="100"/>
      <c r="D240" s="101"/>
      <c r="E240" s="100"/>
      <c r="F240" s="101"/>
      <c r="G240" s="102"/>
      <c r="H240" s="103"/>
      <c r="I240" s="103"/>
      <c r="J240" s="103"/>
      <c r="K240" s="102"/>
      <c r="L240" s="102"/>
      <c r="M240" s="102"/>
      <c r="N240" s="102"/>
      <c r="O240" s="102"/>
      <c r="P240" s="102"/>
      <c r="Q240" s="102"/>
      <c r="AA240" s="67">
        <f t="shared" si="58"/>
        <v>-1</v>
      </c>
      <c r="AB240" s="64">
        <f t="shared" si="59"/>
        <v>197</v>
      </c>
      <c r="AC240" s="77">
        <f t="shared" si="60"/>
        <v>-196</v>
      </c>
      <c r="AD240" s="77">
        <f t="shared" si="60"/>
        <v>-199</v>
      </c>
    </row>
    <row r="241" spans="1:30" x14ac:dyDescent="0.2">
      <c r="A241" s="101">
        <f t="shared" si="55"/>
        <v>-160</v>
      </c>
      <c r="B241" s="99"/>
      <c r="C241" s="100"/>
      <c r="D241" s="101"/>
      <c r="E241" s="100"/>
      <c r="F241" s="101"/>
      <c r="G241" s="102"/>
      <c r="H241" s="103"/>
      <c r="I241" s="103"/>
      <c r="J241" s="103"/>
      <c r="K241" s="102"/>
      <c r="L241" s="102"/>
      <c r="M241" s="102"/>
      <c r="N241" s="102"/>
      <c r="O241" s="102"/>
      <c r="P241" s="102"/>
      <c r="Q241" s="102"/>
      <c r="AA241" s="67">
        <f t="shared" si="58"/>
        <v>-1</v>
      </c>
      <c r="AB241" s="64">
        <f t="shared" si="59"/>
        <v>198</v>
      </c>
      <c r="AC241" s="77">
        <f t="shared" si="60"/>
        <v>-197</v>
      </c>
      <c r="AD241" s="77">
        <f t="shared" si="60"/>
        <v>-200</v>
      </c>
    </row>
    <row r="242" spans="1:30" x14ac:dyDescent="0.2">
      <c r="A242" s="101">
        <f t="shared" si="55"/>
        <v>-161</v>
      </c>
      <c r="B242" s="99"/>
      <c r="C242" s="100"/>
      <c r="D242" s="101"/>
      <c r="E242" s="100"/>
      <c r="F242" s="101"/>
      <c r="G242" s="102"/>
      <c r="H242" s="103"/>
      <c r="I242" s="103"/>
      <c r="J242" s="103"/>
      <c r="K242" s="102"/>
      <c r="L242" s="102"/>
      <c r="M242" s="102"/>
      <c r="N242" s="102"/>
      <c r="O242" s="102"/>
      <c r="P242" s="102"/>
      <c r="Q242" s="102"/>
      <c r="AA242" s="67">
        <f t="shared" si="58"/>
        <v>-1</v>
      </c>
      <c r="AB242" s="64">
        <f t="shared" si="59"/>
        <v>199</v>
      </c>
      <c r="AC242" s="77">
        <f t="shared" si="60"/>
        <v>-198</v>
      </c>
      <c r="AD242" s="77">
        <f t="shared" si="60"/>
        <v>-201</v>
      </c>
    </row>
    <row r="243" spans="1:30" x14ac:dyDescent="0.2">
      <c r="A243" s="101">
        <f t="shared" si="55"/>
        <v>-162</v>
      </c>
      <c r="B243" s="99"/>
      <c r="C243" s="100"/>
      <c r="D243" s="101"/>
      <c r="E243" s="100"/>
      <c r="F243" s="101"/>
      <c r="G243" s="102"/>
      <c r="H243" s="103"/>
      <c r="I243" s="103"/>
      <c r="J243" s="103"/>
      <c r="K243" s="102"/>
      <c r="L243" s="102"/>
      <c r="M243" s="102"/>
      <c r="N243" s="102"/>
      <c r="O243" s="102"/>
      <c r="P243" s="102"/>
      <c r="Q243" s="102"/>
      <c r="AA243" s="67">
        <f t="shared" si="58"/>
        <v>-1</v>
      </c>
      <c r="AB243" s="64">
        <f t="shared" si="59"/>
        <v>200</v>
      </c>
      <c r="AC243" s="77">
        <f t="shared" si="60"/>
        <v>-199</v>
      </c>
      <c r="AD243" s="77">
        <f t="shared" si="60"/>
        <v>-202</v>
      </c>
    </row>
    <row r="244" spans="1:30" x14ac:dyDescent="0.2">
      <c r="A244" s="101">
        <f t="shared" si="55"/>
        <v>-163</v>
      </c>
      <c r="B244" s="99"/>
      <c r="C244" s="100"/>
      <c r="D244" s="101"/>
      <c r="E244" s="100"/>
      <c r="F244" s="101"/>
      <c r="G244" s="102"/>
      <c r="H244" s="103"/>
      <c r="I244" s="103"/>
      <c r="J244" s="103"/>
      <c r="K244" s="102"/>
      <c r="L244" s="102"/>
      <c r="M244" s="102"/>
      <c r="N244" s="102"/>
      <c r="O244" s="102"/>
      <c r="P244" s="102"/>
      <c r="Q244" s="102"/>
      <c r="AA244" s="67">
        <f t="shared" si="58"/>
        <v>-1</v>
      </c>
      <c r="AB244" s="64">
        <f t="shared" si="59"/>
        <v>201</v>
      </c>
      <c r="AC244" s="77">
        <f t="shared" si="60"/>
        <v>-200</v>
      </c>
      <c r="AD244" s="77">
        <f t="shared" si="60"/>
        <v>-203</v>
      </c>
    </row>
    <row r="245" spans="1:30" x14ac:dyDescent="0.2">
      <c r="A245" s="101">
        <f t="shared" si="55"/>
        <v>-164</v>
      </c>
      <c r="B245" s="99"/>
      <c r="C245" s="100"/>
      <c r="D245" s="101"/>
      <c r="E245" s="100"/>
      <c r="F245" s="101"/>
      <c r="G245" s="102"/>
      <c r="H245" s="103"/>
      <c r="I245" s="103"/>
      <c r="J245" s="103"/>
      <c r="K245" s="102"/>
      <c r="L245" s="102"/>
      <c r="M245" s="102"/>
      <c r="N245" s="102"/>
      <c r="O245" s="102"/>
      <c r="P245" s="102"/>
      <c r="Q245" s="102"/>
      <c r="AA245" s="67">
        <f t="shared" si="58"/>
        <v>-1</v>
      </c>
      <c r="AB245" s="64">
        <f t="shared" si="59"/>
        <v>202</v>
      </c>
      <c r="AC245" s="77">
        <f t="shared" si="60"/>
        <v>-201</v>
      </c>
      <c r="AD245" s="77">
        <f t="shared" si="60"/>
        <v>-204</v>
      </c>
    </row>
    <row r="246" spans="1:30" x14ac:dyDescent="0.2">
      <c r="A246" s="101">
        <f t="shared" si="55"/>
        <v>-165</v>
      </c>
      <c r="B246" s="99"/>
      <c r="C246" s="100"/>
      <c r="D246" s="101"/>
      <c r="E246" s="100"/>
      <c r="F246" s="101"/>
      <c r="G246" s="102"/>
      <c r="H246" s="103"/>
      <c r="I246" s="103"/>
      <c r="J246" s="103"/>
      <c r="K246" s="102"/>
      <c r="L246" s="102"/>
      <c r="M246" s="102"/>
      <c r="N246" s="102"/>
      <c r="O246" s="102"/>
      <c r="P246" s="102"/>
      <c r="Q246" s="102"/>
      <c r="AA246" s="67">
        <f t="shared" si="58"/>
        <v>-1</v>
      </c>
      <c r="AB246" s="64">
        <f t="shared" si="59"/>
        <v>203</v>
      </c>
      <c r="AC246" s="77">
        <f t="shared" si="60"/>
        <v>-202</v>
      </c>
      <c r="AD246" s="77">
        <f t="shared" si="60"/>
        <v>-205</v>
      </c>
    </row>
    <row r="247" spans="1:30" x14ac:dyDescent="0.2">
      <c r="A247" s="101">
        <f t="shared" si="55"/>
        <v>-166</v>
      </c>
      <c r="B247" s="99"/>
      <c r="C247" s="100"/>
      <c r="D247" s="101"/>
      <c r="E247" s="100"/>
      <c r="F247" s="101"/>
      <c r="G247" s="102"/>
      <c r="H247" s="103"/>
      <c r="I247" s="103"/>
      <c r="J247" s="103"/>
      <c r="K247" s="102"/>
      <c r="L247" s="102"/>
      <c r="M247" s="102"/>
      <c r="N247" s="102"/>
      <c r="O247" s="102"/>
      <c r="P247" s="102"/>
      <c r="Q247" s="102"/>
      <c r="AA247" s="67">
        <f t="shared" si="58"/>
        <v>-1</v>
      </c>
      <c r="AB247" s="64">
        <f t="shared" si="59"/>
        <v>204</v>
      </c>
      <c r="AC247" s="77">
        <f t="shared" si="60"/>
        <v>-203</v>
      </c>
      <c r="AD247" s="77">
        <f t="shared" si="60"/>
        <v>-206</v>
      </c>
    </row>
    <row r="248" spans="1:30" x14ac:dyDescent="0.2">
      <c r="A248" s="101">
        <f t="shared" si="55"/>
        <v>-167</v>
      </c>
      <c r="B248" s="99"/>
      <c r="C248" s="100"/>
      <c r="D248" s="101"/>
      <c r="E248" s="100"/>
      <c r="F248" s="101"/>
      <c r="G248" s="102"/>
      <c r="H248" s="103"/>
      <c r="I248" s="103"/>
      <c r="J248" s="103"/>
      <c r="K248" s="102"/>
      <c r="L248" s="102"/>
      <c r="M248" s="102"/>
      <c r="N248" s="102"/>
      <c r="O248" s="102"/>
      <c r="P248" s="102"/>
      <c r="Q248" s="102"/>
      <c r="AA248" s="67">
        <f t="shared" si="58"/>
        <v>-1</v>
      </c>
      <c r="AB248" s="64">
        <f t="shared" si="59"/>
        <v>205</v>
      </c>
      <c r="AC248" s="77">
        <f t="shared" ref="AC248:AD263" si="61">AC247-1</f>
        <v>-204</v>
      </c>
      <c r="AD248" s="77">
        <f t="shared" si="61"/>
        <v>-207</v>
      </c>
    </row>
    <row r="249" spans="1:30" x14ac:dyDescent="0.2">
      <c r="A249" s="101">
        <f t="shared" si="55"/>
        <v>-168</v>
      </c>
      <c r="B249" s="99"/>
      <c r="C249" s="100"/>
      <c r="D249" s="101"/>
      <c r="E249" s="100"/>
      <c r="F249" s="101"/>
      <c r="G249" s="102"/>
      <c r="H249" s="103"/>
      <c r="I249" s="103"/>
      <c r="J249" s="103"/>
      <c r="K249" s="102"/>
      <c r="L249" s="102"/>
      <c r="M249" s="102"/>
      <c r="N249" s="102"/>
      <c r="O249" s="102"/>
      <c r="P249" s="102"/>
      <c r="Q249" s="102"/>
      <c r="AA249" s="67">
        <f t="shared" si="58"/>
        <v>-1</v>
      </c>
      <c r="AB249" s="64">
        <f t="shared" si="59"/>
        <v>206</v>
      </c>
      <c r="AC249" s="77">
        <f t="shared" si="61"/>
        <v>-205</v>
      </c>
      <c r="AD249" s="77">
        <f t="shared" si="61"/>
        <v>-208</v>
      </c>
    </row>
    <row r="250" spans="1:30" x14ac:dyDescent="0.2">
      <c r="A250" s="101">
        <f t="shared" si="55"/>
        <v>-169</v>
      </c>
      <c r="B250" s="99"/>
      <c r="C250" s="100"/>
      <c r="D250" s="101"/>
      <c r="E250" s="100"/>
      <c r="F250" s="101"/>
      <c r="G250" s="102"/>
      <c r="H250" s="103"/>
      <c r="I250" s="103"/>
      <c r="J250" s="103"/>
      <c r="K250" s="102"/>
      <c r="L250" s="102"/>
      <c r="M250" s="102"/>
      <c r="N250" s="102"/>
      <c r="O250" s="102"/>
      <c r="P250" s="102"/>
      <c r="Q250" s="102"/>
      <c r="AA250" s="67">
        <f t="shared" si="58"/>
        <v>-1</v>
      </c>
      <c r="AB250" s="64">
        <f t="shared" si="59"/>
        <v>207</v>
      </c>
      <c r="AC250" s="77">
        <f t="shared" si="61"/>
        <v>-206</v>
      </c>
      <c r="AD250" s="77">
        <f t="shared" si="61"/>
        <v>-209</v>
      </c>
    </row>
    <row r="251" spans="1:30" x14ac:dyDescent="0.2">
      <c r="A251" s="101">
        <f t="shared" si="55"/>
        <v>-170</v>
      </c>
      <c r="B251" s="99"/>
      <c r="C251" s="100"/>
      <c r="D251" s="101"/>
      <c r="E251" s="100"/>
      <c r="F251" s="101"/>
      <c r="G251" s="102"/>
      <c r="H251" s="103"/>
      <c r="I251" s="103"/>
      <c r="J251" s="103"/>
      <c r="K251" s="102"/>
      <c r="L251" s="102"/>
      <c r="M251" s="102"/>
      <c r="N251" s="102"/>
      <c r="O251" s="102"/>
      <c r="P251" s="102"/>
      <c r="Q251" s="102"/>
      <c r="AA251" s="67">
        <f t="shared" si="58"/>
        <v>-1</v>
      </c>
      <c r="AB251" s="64">
        <f t="shared" si="59"/>
        <v>208</v>
      </c>
      <c r="AC251" s="77">
        <f t="shared" si="61"/>
        <v>-207</v>
      </c>
      <c r="AD251" s="77">
        <f t="shared" si="61"/>
        <v>-210</v>
      </c>
    </row>
    <row r="252" spans="1:30" x14ac:dyDescent="0.2">
      <c r="A252" s="101">
        <f t="shared" si="55"/>
        <v>-171</v>
      </c>
      <c r="B252" s="99"/>
      <c r="C252" s="100"/>
      <c r="D252" s="101"/>
      <c r="E252" s="100"/>
      <c r="F252" s="101"/>
      <c r="G252" s="102"/>
      <c r="H252" s="103"/>
      <c r="I252" s="103"/>
      <c r="J252" s="103"/>
      <c r="K252" s="102"/>
      <c r="L252" s="102"/>
      <c r="M252" s="102"/>
      <c r="N252" s="102"/>
      <c r="O252" s="102"/>
      <c r="P252" s="102"/>
      <c r="Q252" s="102"/>
      <c r="AA252" s="67">
        <f t="shared" si="58"/>
        <v>-1</v>
      </c>
      <c r="AB252" s="64">
        <f t="shared" si="59"/>
        <v>209</v>
      </c>
      <c r="AC252" s="77">
        <f t="shared" si="61"/>
        <v>-208</v>
      </c>
      <c r="AD252" s="77">
        <f t="shared" si="61"/>
        <v>-211</v>
      </c>
    </row>
    <row r="253" spans="1:30" x14ac:dyDescent="0.2">
      <c r="A253" s="101">
        <f t="shared" si="55"/>
        <v>-172</v>
      </c>
      <c r="B253" s="99"/>
      <c r="C253" s="100"/>
      <c r="D253" s="101"/>
      <c r="E253" s="100"/>
      <c r="F253" s="101"/>
      <c r="G253" s="102"/>
      <c r="H253" s="103"/>
      <c r="I253" s="103"/>
      <c r="J253" s="103"/>
      <c r="K253" s="102"/>
      <c r="L253" s="102"/>
      <c r="M253" s="102"/>
      <c r="N253" s="102"/>
      <c r="O253" s="102"/>
      <c r="P253" s="102"/>
      <c r="Q253" s="102"/>
      <c r="AA253" s="67">
        <f t="shared" si="58"/>
        <v>-1</v>
      </c>
      <c r="AB253" s="64">
        <f t="shared" si="59"/>
        <v>210</v>
      </c>
      <c r="AC253" s="77">
        <f t="shared" si="61"/>
        <v>-209</v>
      </c>
      <c r="AD253" s="77">
        <f t="shared" si="61"/>
        <v>-212</v>
      </c>
    </row>
    <row r="254" spans="1:30" x14ac:dyDescent="0.2">
      <c r="A254" s="101">
        <f t="shared" si="55"/>
        <v>-173</v>
      </c>
      <c r="B254" s="99"/>
      <c r="C254" s="100"/>
      <c r="D254" s="101"/>
      <c r="E254" s="100"/>
      <c r="F254" s="101"/>
      <c r="G254" s="102"/>
      <c r="H254" s="103"/>
      <c r="I254" s="103"/>
      <c r="J254" s="103"/>
      <c r="K254" s="102"/>
      <c r="L254" s="102"/>
      <c r="M254" s="102"/>
      <c r="N254" s="102"/>
      <c r="O254" s="102"/>
      <c r="P254" s="102"/>
      <c r="Q254" s="102"/>
      <c r="AA254" s="67">
        <f t="shared" si="58"/>
        <v>-1</v>
      </c>
      <c r="AB254" s="64">
        <f t="shared" si="59"/>
        <v>211</v>
      </c>
      <c r="AC254" s="77">
        <f t="shared" si="61"/>
        <v>-210</v>
      </c>
      <c r="AD254" s="77">
        <f t="shared" si="61"/>
        <v>-213</v>
      </c>
    </row>
    <row r="255" spans="1:30" x14ac:dyDescent="0.2">
      <c r="A255" s="101">
        <f t="shared" si="55"/>
        <v>-174</v>
      </c>
      <c r="B255" s="99"/>
      <c r="C255" s="100"/>
      <c r="D255" s="101"/>
      <c r="E255" s="100"/>
      <c r="F255" s="101"/>
      <c r="G255" s="102"/>
      <c r="H255" s="103"/>
      <c r="I255" s="103"/>
      <c r="J255" s="103"/>
      <c r="K255" s="102"/>
      <c r="L255" s="102"/>
      <c r="M255" s="102"/>
      <c r="N255" s="102"/>
      <c r="O255" s="102"/>
      <c r="P255" s="102"/>
      <c r="Q255" s="102"/>
      <c r="AA255" s="67">
        <f t="shared" si="58"/>
        <v>-1</v>
      </c>
      <c r="AB255" s="64">
        <f t="shared" si="59"/>
        <v>212</v>
      </c>
      <c r="AC255" s="77">
        <f t="shared" si="61"/>
        <v>-211</v>
      </c>
      <c r="AD255" s="77">
        <f t="shared" si="61"/>
        <v>-214</v>
      </c>
    </row>
    <row r="256" spans="1:30" x14ac:dyDescent="0.2">
      <c r="A256" s="101">
        <f t="shared" si="55"/>
        <v>-175</v>
      </c>
      <c r="B256" s="99"/>
      <c r="C256" s="100"/>
      <c r="D256" s="101"/>
      <c r="E256" s="100"/>
      <c r="F256" s="101"/>
      <c r="G256" s="102"/>
      <c r="H256" s="103"/>
      <c r="I256" s="103"/>
      <c r="J256" s="103"/>
      <c r="K256" s="102"/>
      <c r="L256" s="102"/>
      <c r="M256" s="102"/>
      <c r="N256" s="102"/>
      <c r="O256" s="102"/>
      <c r="P256" s="102"/>
      <c r="Q256" s="102"/>
      <c r="AA256" s="67">
        <f t="shared" si="58"/>
        <v>-1</v>
      </c>
      <c r="AB256" s="64">
        <f t="shared" si="59"/>
        <v>213</v>
      </c>
      <c r="AC256" s="77">
        <f t="shared" si="61"/>
        <v>-212</v>
      </c>
      <c r="AD256" s="77">
        <f t="shared" si="61"/>
        <v>-215</v>
      </c>
    </row>
    <row r="257" spans="1:30" x14ac:dyDescent="0.2">
      <c r="A257" s="101">
        <f t="shared" si="55"/>
        <v>-176</v>
      </c>
      <c r="B257" s="99"/>
      <c r="C257" s="100"/>
      <c r="D257" s="101"/>
      <c r="E257" s="100"/>
      <c r="F257" s="101"/>
      <c r="G257" s="102"/>
      <c r="H257" s="103"/>
      <c r="I257" s="103"/>
      <c r="J257" s="103"/>
      <c r="K257" s="102"/>
      <c r="L257" s="102"/>
      <c r="M257" s="102"/>
      <c r="N257" s="102"/>
      <c r="O257" s="102"/>
      <c r="P257" s="102"/>
      <c r="Q257" s="102"/>
      <c r="AA257" s="67">
        <f t="shared" si="58"/>
        <v>-1</v>
      </c>
      <c r="AB257" s="64">
        <f t="shared" si="59"/>
        <v>214</v>
      </c>
      <c r="AC257" s="77">
        <f t="shared" si="61"/>
        <v>-213</v>
      </c>
      <c r="AD257" s="77">
        <f t="shared" si="61"/>
        <v>-216</v>
      </c>
    </row>
    <row r="258" spans="1:30" x14ac:dyDescent="0.2">
      <c r="A258" s="101">
        <f t="shared" si="55"/>
        <v>-177</v>
      </c>
      <c r="B258" s="99"/>
      <c r="C258" s="100"/>
      <c r="D258" s="101"/>
      <c r="E258" s="100"/>
      <c r="F258" s="101"/>
      <c r="G258" s="102"/>
      <c r="H258" s="103"/>
      <c r="I258" s="103"/>
      <c r="J258" s="103"/>
      <c r="K258" s="102"/>
      <c r="L258" s="102"/>
      <c r="M258" s="102"/>
      <c r="N258" s="102"/>
      <c r="O258" s="102"/>
      <c r="P258" s="102"/>
      <c r="Q258" s="102"/>
      <c r="AA258" s="67">
        <f t="shared" si="58"/>
        <v>-1</v>
      </c>
      <c r="AB258" s="64">
        <f t="shared" si="59"/>
        <v>215</v>
      </c>
      <c r="AC258" s="77">
        <f t="shared" si="61"/>
        <v>-214</v>
      </c>
      <c r="AD258" s="77">
        <f t="shared" si="61"/>
        <v>-217</v>
      </c>
    </row>
    <row r="259" spans="1:30" x14ac:dyDescent="0.2">
      <c r="A259" s="101">
        <f t="shared" si="55"/>
        <v>-178</v>
      </c>
      <c r="B259" s="99"/>
      <c r="C259" s="100"/>
      <c r="D259" s="101"/>
      <c r="E259" s="100"/>
      <c r="F259" s="101"/>
      <c r="G259" s="102"/>
      <c r="H259" s="103"/>
      <c r="I259" s="103"/>
      <c r="J259" s="103"/>
      <c r="K259" s="102"/>
      <c r="L259" s="102"/>
      <c r="M259" s="102"/>
      <c r="N259" s="102"/>
      <c r="O259" s="102"/>
      <c r="P259" s="102"/>
      <c r="Q259" s="102"/>
      <c r="AA259" s="67">
        <f t="shared" si="58"/>
        <v>-1</v>
      </c>
      <c r="AB259" s="64">
        <f t="shared" si="59"/>
        <v>216</v>
      </c>
      <c r="AC259" s="77">
        <f t="shared" si="61"/>
        <v>-215</v>
      </c>
      <c r="AD259" s="77">
        <f t="shared" si="61"/>
        <v>-218</v>
      </c>
    </row>
    <row r="260" spans="1:30" x14ac:dyDescent="0.2">
      <c r="A260" s="101">
        <f t="shared" si="55"/>
        <v>-179</v>
      </c>
      <c r="B260" s="99"/>
      <c r="C260" s="100"/>
      <c r="D260" s="101"/>
      <c r="E260" s="100"/>
      <c r="F260" s="101"/>
      <c r="G260" s="102"/>
      <c r="H260" s="103"/>
      <c r="I260" s="103"/>
      <c r="J260" s="103"/>
      <c r="K260" s="102"/>
      <c r="L260" s="102"/>
      <c r="M260" s="102"/>
      <c r="N260" s="102"/>
      <c r="O260" s="102"/>
      <c r="P260" s="102"/>
      <c r="Q260" s="102"/>
      <c r="AA260" s="67">
        <f t="shared" si="58"/>
        <v>-1</v>
      </c>
      <c r="AB260" s="64">
        <f t="shared" si="59"/>
        <v>217</v>
      </c>
      <c r="AC260" s="77">
        <f t="shared" si="61"/>
        <v>-216</v>
      </c>
      <c r="AD260" s="77">
        <f t="shared" si="61"/>
        <v>-219</v>
      </c>
    </row>
    <row r="261" spans="1:30" x14ac:dyDescent="0.2">
      <c r="A261" s="101">
        <f t="shared" si="55"/>
        <v>-180</v>
      </c>
      <c r="B261" s="99"/>
      <c r="C261" s="100"/>
      <c r="D261" s="101"/>
      <c r="E261" s="100"/>
      <c r="F261" s="101"/>
      <c r="G261" s="102"/>
      <c r="H261" s="103"/>
      <c r="I261" s="103"/>
      <c r="J261" s="103"/>
      <c r="K261" s="102"/>
      <c r="L261" s="102"/>
      <c r="M261" s="102"/>
      <c r="N261" s="102"/>
      <c r="O261" s="102"/>
      <c r="P261" s="102"/>
      <c r="Q261" s="102"/>
      <c r="AA261" s="67">
        <f t="shared" si="58"/>
        <v>-1</v>
      </c>
      <c r="AB261" s="64">
        <f t="shared" si="59"/>
        <v>218</v>
      </c>
      <c r="AC261" s="77">
        <f t="shared" si="61"/>
        <v>-217</v>
      </c>
      <c r="AD261" s="77">
        <f t="shared" si="61"/>
        <v>-220</v>
      </c>
    </row>
    <row r="262" spans="1:30" x14ac:dyDescent="0.2">
      <c r="A262" s="101">
        <f t="shared" si="55"/>
        <v>-181</v>
      </c>
      <c r="B262" s="99"/>
      <c r="C262" s="100"/>
      <c r="D262" s="101"/>
      <c r="E262" s="100"/>
      <c r="F262" s="101"/>
      <c r="G262" s="102"/>
      <c r="H262" s="103"/>
      <c r="I262" s="103"/>
      <c r="J262" s="103"/>
      <c r="K262" s="102"/>
      <c r="L262" s="102"/>
      <c r="M262" s="102"/>
      <c r="N262" s="102"/>
      <c r="O262" s="102"/>
      <c r="P262" s="102"/>
      <c r="Q262" s="102"/>
      <c r="AA262" s="67">
        <f t="shared" si="58"/>
        <v>-1</v>
      </c>
      <c r="AB262" s="64">
        <f t="shared" si="59"/>
        <v>219</v>
      </c>
      <c r="AC262" s="77">
        <f t="shared" si="61"/>
        <v>-218</v>
      </c>
      <c r="AD262" s="77">
        <f t="shared" si="61"/>
        <v>-221</v>
      </c>
    </row>
    <row r="263" spans="1:30" x14ac:dyDescent="0.2">
      <c r="A263" s="101">
        <f t="shared" si="55"/>
        <v>-182</v>
      </c>
      <c r="B263" s="99"/>
      <c r="C263" s="100"/>
      <c r="D263" s="101"/>
      <c r="E263" s="100"/>
      <c r="F263" s="101"/>
      <c r="G263" s="102"/>
      <c r="H263" s="103"/>
      <c r="I263" s="103"/>
      <c r="J263" s="103"/>
      <c r="K263" s="102"/>
      <c r="L263" s="102"/>
      <c r="M263" s="102"/>
      <c r="N263" s="102"/>
      <c r="O263" s="102"/>
      <c r="P263" s="102"/>
      <c r="Q263" s="102"/>
      <c r="AA263" s="67">
        <f t="shared" si="58"/>
        <v>-1</v>
      </c>
      <c r="AB263" s="64">
        <f t="shared" si="59"/>
        <v>220</v>
      </c>
      <c r="AC263" s="77">
        <f t="shared" si="61"/>
        <v>-219</v>
      </c>
      <c r="AD263" s="77">
        <f t="shared" si="61"/>
        <v>-222</v>
      </c>
    </row>
    <row r="264" spans="1:30" x14ac:dyDescent="0.2">
      <c r="A264" s="101">
        <f t="shared" ref="A264:A327" si="62">IF(AA266=0,0,IF(A263="","",IF(AA266=1,A263-0.5,A263-1)))</f>
        <v>-183</v>
      </c>
      <c r="B264" s="99"/>
      <c r="C264" s="100"/>
      <c r="D264" s="101"/>
      <c r="E264" s="100"/>
      <c r="F264" s="101"/>
      <c r="G264" s="102"/>
      <c r="H264" s="103"/>
      <c r="I264" s="103"/>
      <c r="J264" s="103"/>
      <c r="K264" s="102"/>
      <c r="L264" s="102"/>
      <c r="M264" s="102"/>
      <c r="N264" s="102"/>
      <c r="O264" s="102"/>
      <c r="P264" s="102"/>
      <c r="Q264" s="102"/>
      <c r="AA264" s="67">
        <f t="shared" si="58"/>
        <v>-1</v>
      </c>
      <c r="AB264" s="64">
        <f t="shared" si="59"/>
        <v>221</v>
      </c>
      <c r="AC264" s="77">
        <f t="shared" ref="AC264:AD279" si="63">AC263-1</f>
        <v>-220</v>
      </c>
      <c r="AD264" s="77">
        <f t="shared" si="63"/>
        <v>-223</v>
      </c>
    </row>
    <row r="265" spans="1:30" x14ac:dyDescent="0.2">
      <c r="A265" s="101">
        <f t="shared" si="62"/>
        <v>-184</v>
      </c>
      <c r="B265" s="99"/>
      <c r="C265" s="100"/>
      <c r="D265" s="101"/>
      <c r="E265" s="100"/>
      <c r="F265" s="101"/>
      <c r="G265" s="102"/>
      <c r="H265" s="103"/>
      <c r="I265" s="103"/>
      <c r="J265" s="103"/>
      <c r="K265" s="102"/>
      <c r="L265" s="102"/>
      <c r="M265" s="102"/>
      <c r="N265" s="102"/>
      <c r="O265" s="102"/>
      <c r="P265" s="102"/>
      <c r="Q265" s="102"/>
      <c r="AA265" s="67">
        <f t="shared" si="58"/>
        <v>-1</v>
      </c>
      <c r="AB265" s="64">
        <f t="shared" si="59"/>
        <v>222</v>
      </c>
      <c r="AC265" s="77">
        <f t="shared" si="63"/>
        <v>-221</v>
      </c>
      <c r="AD265" s="77">
        <f t="shared" si="63"/>
        <v>-224</v>
      </c>
    </row>
    <row r="266" spans="1:30" x14ac:dyDescent="0.2">
      <c r="A266" s="101">
        <f t="shared" si="62"/>
        <v>-185</v>
      </c>
      <c r="B266" s="99"/>
      <c r="C266" s="100"/>
      <c r="D266" s="101"/>
      <c r="E266" s="100"/>
      <c r="F266" s="101"/>
      <c r="G266" s="102"/>
      <c r="H266" s="103"/>
      <c r="I266" s="103"/>
      <c r="J266" s="103"/>
      <c r="K266" s="102"/>
      <c r="L266" s="102"/>
      <c r="M266" s="102"/>
      <c r="N266" s="102"/>
      <c r="O266" s="102"/>
      <c r="P266" s="102"/>
      <c r="Q266" s="102"/>
      <c r="AA266" s="67">
        <f t="shared" si="58"/>
        <v>-1</v>
      </c>
      <c r="AB266" s="64">
        <f t="shared" si="59"/>
        <v>223</v>
      </c>
      <c r="AC266" s="77">
        <f t="shared" si="63"/>
        <v>-222</v>
      </c>
      <c r="AD266" s="77">
        <f t="shared" si="63"/>
        <v>-225</v>
      </c>
    </row>
    <row r="267" spans="1:30" x14ac:dyDescent="0.2">
      <c r="A267" s="101">
        <f t="shared" si="62"/>
        <v>-186</v>
      </c>
      <c r="B267" s="99"/>
      <c r="C267" s="100"/>
      <c r="D267" s="101"/>
      <c r="E267" s="100"/>
      <c r="F267" s="101"/>
      <c r="G267" s="102"/>
      <c r="H267" s="103"/>
      <c r="I267" s="103"/>
      <c r="J267" s="103"/>
      <c r="K267" s="102"/>
      <c r="L267" s="102"/>
      <c r="M267" s="102"/>
      <c r="N267" s="102"/>
      <c r="O267" s="102"/>
      <c r="P267" s="102"/>
      <c r="Q267" s="102"/>
      <c r="AA267" s="67">
        <f t="shared" si="58"/>
        <v>-1</v>
      </c>
      <c r="AB267" s="64">
        <f t="shared" si="59"/>
        <v>224</v>
      </c>
      <c r="AC267" s="77">
        <f t="shared" si="63"/>
        <v>-223</v>
      </c>
      <c r="AD267" s="77">
        <f t="shared" si="63"/>
        <v>-226</v>
      </c>
    </row>
    <row r="268" spans="1:30" x14ac:dyDescent="0.2">
      <c r="A268" s="101">
        <f t="shared" si="62"/>
        <v>-187</v>
      </c>
      <c r="B268" s="99"/>
      <c r="C268" s="100"/>
      <c r="D268" s="101"/>
      <c r="E268" s="100"/>
      <c r="F268" s="101"/>
      <c r="G268" s="102"/>
      <c r="H268" s="103"/>
      <c r="I268" s="103"/>
      <c r="J268" s="103"/>
      <c r="K268" s="102"/>
      <c r="L268" s="102"/>
      <c r="M268" s="102"/>
      <c r="N268" s="102"/>
      <c r="O268" s="102"/>
      <c r="P268" s="102"/>
      <c r="Q268" s="102"/>
      <c r="AA268" s="67">
        <f t="shared" si="58"/>
        <v>-1</v>
      </c>
      <c r="AB268" s="64">
        <f t="shared" si="59"/>
        <v>225</v>
      </c>
      <c r="AC268" s="77">
        <f t="shared" si="63"/>
        <v>-224</v>
      </c>
      <c r="AD268" s="77">
        <f t="shared" si="63"/>
        <v>-227</v>
      </c>
    </row>
    <row r="269" spans="1:30" x14ac:dyDescent="0.2">
      <c r="A269" s="101">
        <f t="shared" si="62"/>
        <v>-188</v>
      </c>
      <c r="B269" s="99"/>
      <c r="C269" s="100"/>
      <c r="D269" s="101"/>
      <c r="E269" s="100"/>
      <c r="F269" s="101"/>
      <c r="G269" s="102"/>
      <c r="H269" s="103"/>
      <c r="I269" s="103"/>
      <c r="J269" s="103"/>
      <c r="K269" s="102"/>
      <c r="L269" s="102"/>
      <c r="M269" s="102"/>
      <c r="N269" s="102"/>
      <c r="O269" s="102"/>
      <c r="P269" s="102"/>
      <c r="Q269" s="102"/>
      <c r="AA269" s="67">
        <f t="shared" si="58"/>
        <v>-1</v>
      </c>
      <c r="AB269" s="64">
        <f t="shared" si="59"/>
        <v>226</v>
      </c>
      <c r="AC269" s="77">
        <f t="shared" si="63"/>
        <v>-225</v>
      </c>
      <c r="AD269" s="77">
        <f t="shared" si="63"/>
        <v>-228</v>
      </c>
    </row>
    <row r="270" spans="1:30" x14ac:dyDescent="0.2">
      <c r="A270" s="101">
        <f t="shared" si="62"/>
        <v>-189</v>
      </c>
      <c r="B270" s="99"/>
      <c r="C270" s="100"/>
      <c r="D270" s="101"/>
      <c r="E270" s="100"/>
      <c r="F270" s="101"/>
      <c r="G270" s="102"/>
      <c r="H270" s="103"/>
      <c r="I270" s="103"/>
      <c r="J270" s="103"/>
      <c r="K270" s="102"/>
      <c r="L270" s="102"/>
      <c r="M270" s="102"/>
      <c r="N270" s="102"/>
      <c r="O270" s="102"/>
      <c r="P270" s="102"/>
      <c r="Q270" s="102"/>
      <c r="AA270" s="67">
        <f t="shared" si="58"/>
        <v>-1</v>
      </c>
      <c r="AB270" s="64">
        <f t="shared" si="59"/>
        <v>227</v>
      </c>
      <c r="AC270" s="77">
        <f t="shared" si="63"/>
        <v>-226</v>
      </c>
      <c r="AD270" s="77">
        <f t="shared" si="63"/>
        <v>-229</v>
      </c>
    </row>
    <row r="271" spans="1:30" x14ac:dyDescent="0.2">
      <c r="A271" s="101">
        <f t="shared" si="62"/>
        <v>-190</v>
      </c>
      <c r="B271" s="99"/>
      <c r="C271" s="100"/>
      <c r="D271" s="101"/>
      <c r="E271" s="100"/>
      <c r="F271" s="101"/>
      <c r="G271" s="102"/>
      <c r="H271" s="103"/>
      <c r="I271" s="103"/>
      <c r="J271" s="103"/>
      <c r="K271" s="102"/>
      <c r="L271" s="102"/>
      <c r="M271" s="102"/>
      <c r="N271" s="102"/>
      <c r="O271" s="102"/>
      <c r="P271" s="102"/>
      <c r="Q271" s="102"/>
      <c r="AA271" s="67">
        <f t="shared" si="58"/>
        <v>-1</v>
      </c>
      <c r="AB271" s="64">
        <f t="shared" si="59"/>
        <v>228</v>
      </c>
      <c r="AC271" s="77">
        <f t="shared" si="63"/>
        <v>-227</v>
      </c>
      <c r="AD271" s="77">
        <f t="shared" si="63"/>
        <v>-230</v>
      </c>
    </row>
    <row r="272" spans="1:30" x14ac:dyDescent="0.2">
      <c r="A272" s="101">
        <f t="shared" si="62"/>
        <v>-191</v>
      </c>
      <c r="B272" s="99"/>
      <c r="C272" s="100"/>
      <c r="D272" s="101"/>
      <c r="E272" s="100"/>
      <c r="F272" s="101"/>
      <c r="G272" s="102"/>
      <c r="H272" s="103"/>
      <c r="I272" s="103"/>
      <c r="J272" s="103"/>
      <c r="K272" s="102"/>
      <c r="L272" s="102"/>
      <c r="M272" s="102"/>
      <c r="N272" s="102"/>
      <c r="O272" s="102"/>
      <c r="P272" s="102"/>
      <c r="Q272" s="102"/>
      <c r="AA272" s="67">
        <f t="shared" si="58"/>
        <v>-1</v>
      </c>
      <c r="AB272" s="64">
        <f t="shared" si="59"/>
        <v>229</v>
      </c>
      <c r="AC272" s="77">
        <f t="shared" si="63"/>
        <v>-228</v>
      </c>
      <c r="AD272" s="77">
        <f t="shared" si="63"/>
        <v>-231</v>
      </c>
    </row>
    <row r="273" spans="1:30" x14ac:dyDescent="0.2">
      <c r="A273" s="101">
        <f t="shared" si="62"/>
        <v>-192</v>
      </c>
      <c r="B273" s="99"/>
      <c r="C273" s="100"/>
      <c r="D273" s="101"/>
      <c r="E273" s="100"/>
      <c r="F273" s="101"/>
      <c r="G273" s="102"/>
      <c r="H273" s="103"/>
      <c r="I273" s="103"/>
      <c r="J273" s="103"/>
      <c r="K273" s="102"/>
      <c r="L273" s="102"/>
      <c r="M273" s="102"/>
      <c r="N273" s="102"/>
      <c r="O273" s="102"/>
      <c r="P273" s="102"/>
      <c r="Q273" s="102"/>
      <c r="AA273" s="67">
        <f t="shared" si="58"/>
        <v>-1</v>
      </c>
      <c r="AB273" s="64">
        <f t="shared" si="59"/>
        <v>230</v>
      </c>
      <c r="AC273" s="77">
        <f t="shared" si="63"/>
        <v>-229</v>
      </c>
      <c r="AD273" s="77">
        <f t="shared" si="63"/>
        <v>-232</v>
      </c>
    </row>
    <row r="274" spans="1:30" x14ac:dyDescent="0.2">
      <c r="A274" s="101">
        <f t="shared" si="62"/>
        <v>-193</v>
      </c>
      <c r="B274" s="99"/>
      <c r="C274" s="100"/>
      <c r="D274" s="101"/>
      <c r="E274" s="100"/>
      <c r="F274" s="101"/>
      <c r="G274" s="102"/>
      <c r="H274" s="103"/>
      <c r="I274" s="103"/>
      <c r="J274" s="103"/>
      <c r="K274" s="102"/>
      <c r="L274" s="102"/>
      <c r="M274" s="102"/>
      <c r="N274" s="102"/>
      <c r="O274" s="102"/>
      <c r="P274" s="102"/>
      <c r="Q274" s="102"/>
      <c r="AA274" s="67">
        <f t="shared" si="58"/>
        <v>-1</v>
      </c>
      <c r="AB274" s="64">
        <f t="shared" si="59"/>
        <v>231</v>
      </c>
      <c r="AC274" s="77">
        <f t="shared" si="63"/>
        <v>-230</v>
      </c>
      <c r="AD274" s="77">
        <f t="shared" si="63"/>
        <v>-233</v>
      </c>
    </row>
    <row r="275" spans="1:30" x14ac:dyDescent="0.2">
      <c r="A275" s="101">
        <f t="shared" si="62"/>
        <v>-194</v>
      </c>
      <c r="B275" s="99"/>
      <c r="C275" s="100"/>
      <c r="D275" s="101"/>
      <c r="E275" s="100"/>
      <c r="F275" s="101"/>
      <c r="G275" s="102"/>
      <c r="H275" s="103"/>
      <c r="I275" s="103"/>
      <c r="J275" s="103"/>
      <c r="K275" s="102"/>
      <c r="L275" s="102"/>
      <c r="M275" s="102"/>
      <c r="N275" s="102"/>
      <c r="O275" s="102"/>
      <c r="P275" s="102"/>
      <c r="Q275" s="102"/>
      <c r="AA275" s="67">
        <f t="shared" si="58"/>
        <v>-1</v>
      </c>
      <c r="AB275" s="64">
        <f t="shared" si="59"/>
        <v>232</v>
      </c>
      <c r="AC275" s="77">
        <f t="shared" si="63"/>
        <v>-231</v>
      </c>
      <c r="AD275" s="77">
        <f t="shared" si="63"/>
        <v>-234</v>
      </c>
    </row>
    <row r="276" spans="1:30" x14ac:dyDescent="0.2">
      <c r="A276" s="101">
        <f t="shared" si="62"/>
        <v>-195</v>
      </c>
      <c r="B276" s="99"/>
      <c r="C276" s="100"/>
      <c r="D276" s="101"/>
      <c r="E276" s="100"/>
      <c r="F276" s="101"/>
      <c r="G276" s="102"/>
      <c r="H276" s="103"/>
      <c r="I276" s="103"/>
      <c r="J276" s="103"/>
      <c r="K276" s="102"/>
      <c r="L276" s="102"/>
      <c r="M276" s="102"/>
      <c r="N276" s="102"/>
      <c r="O276" s="102"/>
      <c r="P276" s="102"/>
      <c r="Q276" s="102"/>
      <c r="AA276" s="67">
        <f t="shared" si="58"/>
        <v>-1</v>
      </c>
      <c r="AB276" s="64">
        <f t="shared" si="59"/>
        <v>233</v>
      </c>
      <c r="AC276" s="77">
        <f t="shared" si="63"/>
        <v>-232</v>
      </c>
      <c r="AD276" s="77">
        <f t="shared" si="63"/>
        <v>-235</v>
      </c>
    </row>
    <row r="277" spans="1:30" x14ac:dyDescent="0.2">
      <c r="A277" s="101">
        <f t="shared" si="62"/>
        <v>-196</v>
      </c>
      <c r="B277" s="99"/>
      <c r="C277" s="100"/>
      <c r="D277" s="101"/>
      <c r="E277" s="100"/>
      <c r="F277" s="101"/>
      <c r="G277" s="102"/>
      <c r="H277" s="103"/>
      <c r="I277" s="103"/>
      <c r="J277" s="103"/>
      <c r="K277" s="102"/>
      <c r="L277" s="102"/>
      <c r="M277" s="102"/>
      <c r="N277" s="102"/>
      <c r="O277" s="102"/>
      <c r="P277" s="102"/>
      <c r="Q277" s="102"/>
      <c r="AA277" s="67">
        <f t="shared" si="58"/>
        <v>-1</v>
      </c>
      <c r="AB277" s="64">
        <f t="shared" si="59"/>
        <v>234</v>
      </c>
      <c r="AC277" s="77">
        <f t="shared" si="63"/>
        <v>-233</v>
      </c>
      <c r="AD277" s="77">
        <f t="shared" si="63"/>
        <v>-236</v>
      </c>
    </row>
    <row r="278" spans="1:30" x14ac:dyDescent="0.2">
      <c r="A278" s="101">
        <f t="shared" si="62"/>
        <v>-197</v>
      </c>
      <c r="B278" s="99"/>
      <c r="C278" s="100"/>
      <c r="D278" s="101"/>
      <c r="E278" s="100"/>
      <c r="F278" s="101"/>
      <c r="G278" s="102"/>
      <c r="H278" s="103"/>
      <c r="I278" s="103"/>
      <c r="J278" s="103"/>
      <c r="K278" s="102"/>
      <c r="L278" s="102"/>
      <c r="M278" s="102"/>
      <c r="N278" s="102"/>
      <c r="O278" s="102"/>
      <c r="P278" s="102"/>
      <c r="Q278" s="102"/>
      <c r="AA278" s="67">
        <f t="shared" si="58"/>
        <v>-1</v>
      </c>
      <c r="AB278" s="64">
        <f t="shared" si="59"/>
        <v>235</v>
      </c>
      <c r="AC278" s="77">
        <f t="shared" si="63"/>
        <v>-234</v>
      </c>
      <c r="AD278" s="77">
        <f t="shared" si="63"/>
        <v>-237</v>
      </c>
    </row>
    <row r="279" spans="1:30" x14ac:dyDescent="0.2">
      <c r="A279" s="101">
        <f t="shared" si="62"/>
        <v>-198</v>
      </c>
      <c r="B279" s="99"/>
      <c r="C279" s="100"/>
      <c r="D279" s="101"/>
      <c r="E279" s="100"/>
      <c r="F279" s="101"/>
      <c r="G279" s="102"/>
      <c r="H279" s="103"/>
      <c r="I279" s="103"/>
      <c r="J279" s="103"/>
      <c r="K279" s="102"/>
      <c r="L279" s="102"/>
      <c r="M279" s="102"/>
      <c r="N279" s="102"/>
      <c r="O279" s="102"/>
      <c r="P279" s="102"/>
      <c r="Q279" s="102"/>
      <c r="AA279" s="67">
        <f t="shared" si="58"/>
        <v>-1</v>
      </c>
      <c r="AB279" s="64">
        <f t="shared" si="59"/>
        <v>236</v>
      </c>
      <c r="AC279" s="77">
        <f t="shared" si="63"/>
        <v>-235</v>
      </c>
      <c r="AD279" s="77">
        <f t="shared" si="63"/>
        <v>-238</v>
      </c>
    </row>
    <row r="280" spans="1:30" x14ac:dyDescent="0.2">
      <c r="A280" s="101">
        <f t="shared" si="62"/>
        <v>-199</v>
      </c>
      <c r="B280" s="99"/>
      <c r="C280" s="100"/>
      <c r="D280" s="101"/>
      <c r="E280" s="100"/>
      <c r="F280" s="101"/>
      <c r="G280" s="102"/>
      <c r="H280" s="103"/>
      <c r="I280" s="103"/>
      <c r="J280" s="103"/>
      <c r="K280" s="102"/>
      <c r="L280" s="102"/>
      <c r="M280" s="102"/>
      <c r="N280" s="102"/>
      <c r="O280" s="102"/>
      <c r="P280" s="102"/>
      <c r="Q280" s="102"/>
      <c r="AA280" s="67">
        <f t="shared" si="58"/>
        <v>-1</v>
      </c>
      <c r="AB280" s="64">
        <f t="shared" si="59"/>
        <v>237</v>
      </c>
      <c r="AC280" s="77">
        <f t="shared" ref="AC280:AD295" si="64">AC279-1</f>
        <v>-236</v>
      </c>
      <c r="AD280" s="77">
        <f t="shared" si="64"/>
        <v>-239</v>
      </c>
    </row>
    <row r="281" spans="1:30" x14ac:dyDescent="0.2">
      <c r="A281" s="101">
        <f t="shared" si="62"/>
        <v>-200</v>
      </c>
      <c r="B281" s="99"/>
      <c r="C281" s="100"/>
      <c r="D281" s="101"/>
      <c r="E281" s="100"/>
      <c r="F281" s="101"/>
      <c r="G281" s="102"/>
      <c r="H281" s="103"/>
      <c r="I281" s="103"/>
      <c r="J281" s="103"/>
      <c r="K281" s="102"/>
      <c r="L281" s="102"/>
      <c r="M281" s="102"/>
      <c r="N281" s="102"/>
      <c r="O281" s="102"/>
      <c r="P281" s="102"/>
      <c r="Q281" s="102"/>
      <c r="AA281" s="67">
        <f t="shared" si="58"/>
        <v>-1</v>
      </c>
      <c r="AB281" s="64">
        <f t="shared" si="59"/>
        <v>238</v>
      </c>
      <c r="AC281" s="77">
        <f t="shared" si="64"/>
        <v>-237</v>
      </c>
      <c r="AD281" s="77">
        <f t="shared" si="64"/>
        <v>-240</v>
      </c>
    </row>
    <row r="282" spans="1:30" x14ac:dyDescent="0.2">
      <c r="A282" s="101">
        <f t="shared" si="62"/>
        <v>-201</v>
      </c>
      <c r="B282" s="99"/>
      <c r="C282" s="100"/>
      <c r="D282" s="101"/>
      <c r="E282" s="100"/>
      <c r="F282" s="101"/>
      <c r="G282" s="102"/>
      <c r="H282" s="103"/>
      <c r="I282" s="103"/>
      <c r="J282" s="103"/>
      <c r="K282" s="102"/>
      <c r="L282" s="102"/>
      <c r="M282" s="102"/>
      <c r="N282" s="102"/>
      <c r="O282" s="102"/>
      <c r="P282" s="102"/>
      <c r="Q282" s="102"/>
      <c r="AA282" s="67">
        <f t="shared" si="58"/>
        <v>-1</v>
      </c>
      <c r="AB282" s="64">
        <f t="shared" si="59"/>
        <v>239</v>
      </c>
      <c r="AC282" s="77">
        <f t="shared" si="64"/>
        <v>-238</v>
      </c>
      <c r="AD282" s="77">
        <f t="shared" si="64"/>
        <v>-241</v>
      </c>
    </row>
    <row r="283" spans="1:30" x14ac:dyDescent="0.2">
      <c r="A283" s="101">
        <f t="shared" si="62"/>
        <v>-202</v>
      </c>
      <c r="B283" s="99"/>
      <c r="C283" s="100"/>
      <c r="D283" s="101"/>
      <c r="E283" s="100"/>
      <c r="F283" s="101"/>
      <c r="G283" s="102"/>
      <c r="H283" s="103"/>
      <c r="I283" s="103"/>
      <c r="J283" s="103"/>
      <c r="K283" s="102"/>
      <c r="L283" s="102"/>
      <c r="M283" s="102"/>
      <c r="N283" s="102"/>
      <c r="O283" s="102"/>
      <c r="P283" s="102"/>
      <c r="Q283" s="102"/>
      <c r="AA283" s="67">
        <f t="shared" si="58"/>
        <v>-1</v>
      </c>
      <c r="AB283" s="64">
        <f t="shared" si="59"/>
        <v>240</v>
      </c>
      <c r="AC283" s="77">
        <f t="shared" si="64"/>
        <v>-239</v>
      </c>
      <c r="AD283" s="77">
        <f t="shared" si="64"/>
        <v>-242</v>
      </c>
    </row>
    <row r="284" spans="1:30" x14ac:dyDescent="0.2">
      <c r="A284" s="101">
        <f t="shared" si="62"/>
        <v>-203</v>
      </c>
      <c r="B284" s="99"/>
      <c r="C284" s="100"/>
      <c r="D284" s="101"/>
      <c r="E284" s="100"/>
      <c r="F284" s="101"/>
      <c r="G284" s="102"/>
      <c r="H284" s="103"/>
      <c r="I284" s="103"/>
      <c r="J284" s="103"/>
      <c r="K284" s="102"/>
      <c r="L284" s="102"/>
      <c r="M284" s="102"/>
      <c r="N284" s="102"/>
      <c r="O284" s="102"/>
      <c r="P284" s="102"/>
      <c r="Q284" s="102"/>
      <c r="AA284" s="67">
        <f t="shared" si="58"/>
        <v>-1</v>
      </c>
      <c r="AB284" s="64">
        <f t="shared" si="59"/>
        <v>241</v>
      </c>
      <c r="AC284" s="77">
        <f t="shared" si="64"/>
        <v>-240</v>
      </c>
      <c r="AD284" s="77">
        <f t="shared" si="64"/>
        <v>-243</v>
      </c>
    </row>
    <row r="285" spans="1:30" x14ac:dyDescent="0.2">
      <c r="A285" s="101">
        <f t="shared" si="62"/>
        <v>-204</v>
      </c>
      <c r="B285" s="99"/>
      <c r="C285" s="100"/>
      <c r="D285" s="101"/>
      <c r="E285" s="100"/>
      <c r="F285" s="101"/>
      <c r="G285" s="102"/>
      <c r="H285" s="103"/>
      <c r="I285" s="103"/>
      <c r="J285" s="103"/>
      <c r="K285" s="102"/>
      <c r="L285" s="102"/>
      <c r="M285" s="102"/>
      <c r="N285" s="102"/>
      <c r="O285" s="102"/>
      <c r="P285" s="102"/>
      <c r="Q285" s="102"/>
      <c r="AA285" s="67">
        <f t="shared" si="58"/>
        <v>-1</v>
      </c>
      <c r="AB285" s="64">
        <f t="shared" si="59"/>
        <v>242</v>
      </c>
      <c r="AC285" s="77">
        <f t="shared" si="64"/>
        <v>-241</v>
      </c>
      <c r="AD285" s="77">
        <f t="shared" si="64"/>
        <v>-244</v>
      </c>
    </row>
    <row r="286" spans="1:30" x14ac:dyDescent="0.2">
      <c r="A286" s="101">
        <f t="shared" si="62"/>
        <v>-205</v>
      </c>
      <c r="B286" s="99"/>
      <c r="C286" s="100"/>
      <c r="D286" s="101"/>
      <c r="E286" s="100"/>
      <c r="F286" s="101"/>
      <c r="G286" s="102"/>
      <c r="H286" s="103"/>
      <c r="I286" s="103"/>
      <c r="J286" s="103"/>
      <c r="K286" s="102"/>
      <c r="L286" s="102"/>
      <c r="M286" s="102"/>
      <c r="N286" s="102"/>
      <c r="O286" s="102"/>
      <c r="P286" s="102"/>
      <c r="Q286" s="102"/>
      <c r="AA286" s="67">
        <f t="shared" si="58"/>
        <v>-1</v>
      </c>
      <c r="AB286" s="64">
        <f t="shared" si="59"/>
        <v>243</v>
      </c>
      <c r="AC286" s="77">
        <f t="shared" si="64"/>
        <v>-242</v>
      </c>
      <c r="AD286" s="77">
        <f t="shared" si="64"/>
        <v>-245</v>
      </c>
    </row>
    <row r="287" spans="1:30" x14ac:dyDescent="0.2">
      <c r="A287" s="101">
        <f t="shared" si="62"/>
        <v>-206</v>
      </c>
      <c r="B287" s="99"/>
      <c r="C287" s="100"/>
      <c r="D287" s="101"/>
      <c r="E287" s="100"/>
      <c r="F287" s="101"/>
      <c r="G287" s="102"/>
      <c r="H287" s="103"/>
      <c r="I287" s="103"/>
      <c r="J287" s="103"/>
      <c r="K287" s="102"/>
      <c r="L287" s="102"/>
      <c r="M287" s="102"/>
      <c r="N287" s="102"/>
      <c r="O287" s="102"/>
      <c r="P287" s="102"/>
      <c r="Q287" s="102"/>
      <c r="AA287" s="67">
        <f t="shared" si="58"/>
        <v>-1</v>
      </c>
      <c r="AB287" s="64">
        <f t="shared" si="59"/>
        <v>244</v>
      </c>
      <c r="AC287" s="77">
        <f t="shared" si="64"/>
        <v>-243</v>
      </c>
      <c r="AD287" s="77">
        <f t="shared" si="64"/>
        <v>-246</v>
      </c>
    </row>
    <row r="288" spans="1:30" x14ac:dyDescent="0.2">
      <c r="A288" s="101">
        <f t="shared" si="62"/>
        <v>-207</v>
      </c>
      <c r="B288" s="99"/>
      <c r="C288" s="100"/>
      <c r="D288" s="101"/>
      <c r="E288" s="100"/>
      <c r="F288" s="101"/>
      <c r="G288" s="102"/>
      <c r="H288" s="103"/>
      <c r="I288" s="103"/>
      <c r="J288" s="103"/>
      <c r="K288" s="102"/>
      <c r="L288" s="102"/>
      <c r="M288" s="102"/>
      <c r="N288" s="102"/>
      <c r="O288" s="102"/>
      <c r="P288" s="102"/>
      <c r="Q288" s="102"/>
      <c r="AA288" s="67">
        <f t="shared" si="58"/>
        <v>-1</v>
      </c>
      <c r="AB288" s="64">
        <f t="shared" si="59"/>
        <v>245</v>
      </c>
      <c r="AC288" s="77">
        <f t="shared" si="64"/>
        <v>-244</v>
      </c>
      <c r="AD288" s="77">
        <f t="shared" si="64"/>
        <v>-247</v>
      </c>
    </row>
    <row r="289" spans="1:30" x14ac:dyDescent="0.2">
      <c r="A289" s="101">
        <f t="shared" si="62"/>
        <v>-208</v>
      </c>
      <c r="B289" s="99"/>
      <c r="C289" s="100"/>
      <c r="D289" s="101"/>
      <c r="E289" s="100"/>
      <c r="F289" s="101"/>
      <c r="G289" s="102"/>
      <c r="H289" s="103"/>
      <c r="I289" s="103"/>
      <c r="J289" s="103"/>
      <c r="K289" s="102"/>
      <c r="L289" s="102"/>
      <c r="M289" s="102"/>
      <c r="N289" s="102"/>
      <c r="O289" s="102"/>
      <c r="P289" s="102"/>
      <c r="Q289" s="102"/>
      <c r="AA289" s="67">
        <f t="shared" si="58"/>
        <v>-1</v>
      </c>
      <c r="AB289" s="64">
        <f t="shared" si="59"/>
        <v>246</v>
      </c>
      <c r="AC289" s="77">
        <f t="shared" si="64"/>
        <v>-245</v>
      </c>
      <c r="AD289" s="77">
        <f t="shared" si="64"/>
        <v>-248</v>
      </c>
    </row>
    <row r="290" spans="1:30" x14ac:dyDescent="0.2">
      <c r="A290" s="101">
        <f t="shared" si="62"/>
        <v>-209</v>
      </c>
      <c r="B290" s="99"/>
      <c r="C290" s="100"/>
      <c r="D290" s="101"/>
      <c r="E290" s="100"/>
      <c r="F290" s="101"/>
      <c r="G290" s="102"/>
      <c r="H290" s="103"/>
      <c r="I290" s="103"/>
      <c r="J290" s="103"/>
      <c r="K290" s="102"/>
      <c r="L290" s="102"/>
      <c r="M290" s="102"/>
      <c r="N290" s="102"/>
      <c r="O290" s="102"/>
      <c r="P290" s="102"/>
      <c r="Q290" s="102"/>
      <c r="AA290" s="67">
        <f t="shared" si="58"/>
        <v>-1</v>
      </c>
      <c r="AB290" s="64">
        <f t="shared" si="59"/>
        <v>247</v>
      </c>
      <c r="AC290" s="77">
        <f t="shared" si="64"/>
        <v>-246</v>
      </c>
      <c r="AD290" s="77">
        <f t="shared" si="64"/>
        <v>-249</v>
      </c>
    </row>
    <row r="291" spans="1:30" x14ac:dyDescent="0.2">
      <c r="A291" s="101">
        <f t="shared" si="62"/>
        <v>-210</v>
      </c>
      <c r="B291" s="99"/>
      <c r="C291" s="100"/>
      <c r="D291" s="101"/>
      <c r="E291" s="100"/>
      <c r="F291" s="101"/>
      <c r="G291" s="102"/>
      <c r="H291" s="103"/>
      <c r="I291" s="103"/>
      <c r="J291" s="103"/>
      <c r="K291" s="102"/>
      <c r="L291" s="102"/>
      <c r="M291" s="102"/>
      <c r="N291" s="102"/>
      <c r="O291" s="102"/>
      <c r="P291" s="102"/>
      <c r="Q291" s="102"/>
      <c r="AA291" s="67">
        <f t="shared" si="58"/>
        <v>-1</v>
      </c>
      <c r="AB291" s="64">
        <f t="shared" si="59"/>
        <v>248</v>
      </c>
      <c r="AC291" s="77">
        <f t="shared" si="64"/>
        <v>-247</v>
      </c>
      <c r="AD291" s="77">
        <f t="shared" si="64"/>
        <v>-250</v>
      </c>
    </row>
    <row r="292" spans="1:30" x14ac:dyDescent="0.2">
      <c r="A292" s="101">
        <f t="shared" si="62"/>
        <v>-211</v>
      </c>
      <c r="B292" s="99"/>
      <c r="C292" s="100"/>
      <c r="D292" s="101"/>
      <c r="E292" s="100"/>
      <c r="F292" s="101"/>
      <c r="G292" s="102"/>
      <c r="H292" s="103"/>
      <c r="I292" s="103"/>
      <c r="J292" s="103"/>
      <c r="K292" s="102"/>
      <c r="L292" s="102"/>
      <c r="M292" s="102"/>
      <c r="N292" s="102"/>
      <c r="O292" s="102"/>
      <c r="P292" s="102"/>
      <c r="Q292" s="102"/>
      <c r="AA292" s="67">
        <f t="shared" si="58"/>
        <v>-1</v>
      </c>
      <c r="AB292" s="64">
        <f t="shared" si="59"/>
        <v>249</v>
      </c>
      <c r="AC292" s="77">
        <f t="shared" si="64"/>
        <v>-248</v>
      </c>
      <c r="AD292" s="77">
        <f t="shared" si="64"/>
        <v>-251</v>
      </c>
    </row>
    <row r="293" spans="1:30" x14ac:dyDescent="0.2">
      <c r="A293" s="101">
        <f t="shared" si="62"/>
        <v>-212</v>
      </c>
      <c r="B293" s="99"/>
      <c r="C293" s="100"/>
      <c r="D293" s="101"/>
      <c r="E293" s="100"/>
      <c r="F293" s="101"/>
      <c r="G293" s="102"/>
      <c r="H293" s="103"/>
      <c r="I293" s="103"/>
      <c r="J293" s="103"/>
      <c r="K293" s="102"/>
      <c r="L293" s="102"/>
      <c r="M293" s="102"/>
      <c r="N293" s="102"/>
      <c r="O293" s="102"/>
      <c r="P293" s="102"/>
      <c r="Q293" s="102"/>
      <c r="AA293" s="67">
        <f t="shared" si="58"/>
        <v>-1</v>
      </c>
      <c r="AB293" s="64">
        <f t="shared" si="59"/>
        <v>250</v>
      </c>
      <c r="AC293" s="77">
        <f t="shared" si="64"/>
        <v>-249</v>
      </c>
      <c r="AD293" s="77">
        <f t="shared" si="64"/>
        <v>-252</v>
      </c>
    </row>
    <row r="294" spans="1:30" x14ac:dyDescent="0.2">
      <c r="A294" s="101">
        <f t="shared" si="62"/>
        <v>-213</v>
      </c>
      <c r="B294" s="99"/>
      <c r="C294" s="100"/>
      <c r="D294" s="101"/>
      <c r="E294" s="100"/>
      <c r="F294" s="101"/>
      <c r="G294" s="102"/>
      <c r="H294" s="103"/>
      <c r="I294" s="103"/>
      <c r="J294" s="103"/>
      <c r="K294" s="102"/>
      <c r="L294" s="102"/>
      <c r="M294" s="102"/>
      <c r="N294" s="102"/>
      <c r="O294" s="102"/>
      <c r="P294" s="102"/>
      <c r="Q294" s="102"/>
      <c r="AA294" s="67">
        <f t="shared" si="58"/>
        <v>-1</v>
      </c>
      <c r="AB294" s="64">
        <f t="shared" si="59"/>
        <v>251</v>
      </c>
      <c r="AC294" s="77">
        <f t="shared" si="64"/>
        <v>-250</v>
      </c>
      <c r="AD294" s="77">
        <f t="shared" si="64"/>
        <v>-253</v>
      </c>
    </row>
    <row r="295" spans="1:30" x14ac:dyDescent="0.2">
      <c r="A295" s="101">
        <f t="shared" si="62"/>
        <v>-214</v>
      </c>
      <c r="B295" s="99"/>
      <c r="C295" s="100"/>
      <c r="D295" s="101"/>
      <c r="E295" s="100"/>
      <c r="F295" s="101"/>
      <c r="G295" s="102"/>
      <c r="H295" s="103"/>
      <c r="I295" s="103"/>
      <c r="J295" s="103"/>
      <c r="K295" s="102"/>
      <c r="L295" s="102"/>
      <c r="M295" s="102"/>
      <c r="N295" s="102"/>
      <c r="O295" s="102"/>
      <c r="P295" s="102"/>
      <c r="Q295" s="102"/>
      <c r="AA295" s="67">
        <f t="shared" si="58"/>
        <v>-1</v>
      </c>
      <c r="AB295" s="64">
        <f t="shared" si="59"/>
        <v>252</v>
      </c>
      <c r="AC295" s="77">
        <f t="shared" si="64"/>
        <v>-251</v>
      </c>
      <c r="AD295" s="77">
        <f t="shared" si="64"/>
        <v>-254</v>
      </c>
    </row>
    <row r="296" spans="1:30" x14ac:dyDescent="0.2">
      <c r="A296" s="101">
        <f t="shared" si="62"/>
        <v>-215</v>
      </c>
      <c r="B296" s="99"/>
      <c r="C296" s="100"/>
      <c r="D296" s="101"/>
      <c r="E296" s="100"/>
      <c r="F296" s="101"/>
      <c r="G296" s="102"/>
      <c r="H296" s="103"/>
      <c r="I296" s="103"/>
      <c r="J296" s="103"/>
      <c r="K296" s="102"/>
      <c r="L296" s="102"/>
      <c r="M296" s="102"/>
      <c r="N296" s="102"/>
      <c r="O296" s="102"/>
      <c r="P296" s="102"/>
      <c r="Q296" s="102"/>
      <c r="AA296" s="67">
        <f t="shared" ref="AA296:AA331" si="65">IF(AND(AA295&gt;=1,AA295&lt;30),AA295+1,IF(AC296=0,1,IF(AA295=30,AA295+0.5,-1)))</f>
        <v>-1</v>
      </c>
      <c r="AB296" s="64">
        <f t="shared" ref="AB296:AB331" si="66">IF(AB295&gt;=1,AB295+1,IF(AC296=0,1,-1))</f>
        <v>253</v>
      </c>
      <c r="AC296" s="77">
        <f t="shared" ref="AC296:AD311" si="67">AC295-1</f>
        <v>-252</v>
      </c>
      <c r="AD296" s="77">
        <f t="shared" si="67"/>
        <v>-255</v>
      </c>
    </row>
    <row r="297" spans="1:30" x14ac:dyDescent="0.2">
      <c r="A297" s="101">
        <f t="shared" si="62"/>
        <v>-216</v>
      </c>
      <c r="B297" s="99"/>
      <c r="C297" s="100"/>
      <c r="D297" s="101"/>
      <c r="E297" s="100"/>
      <c r="F297" s="101"/>
      <c r="G297" s="102"/>
      <c r="H297" s="103"/>
      <c r="I297" s="103"/>
      <c r="J297" s="103"/>
      <c r="K297" s="102"/>
      <c r="L297" s="102"/>
      <c r="M297" s="102"/>
      <c r="N297" s="102"/>
      <c r="O297" s="102"/>
      <c r="P297" s="102"/>
      <c r="Q297" s="102"/>
      <c r="AA297" s="67">
        <f t="shared" si="65"/>
        <v>-1</v>
      </c>
      <c r="AB297" s="64">
        <f t="shared" si="66"/>
        <v>254</v>
      </c>
      <c r="AC297" s="77">
        <f t="shared" si="67"/>
        <v>-253</v>
      </c>
      <c r="AD297" s="77">
        <f t="shared" si="67"/>
        <v>-256</v>
      </c>
    </row>
    <row r="298" spans="1:30" x14ac:dyDescent="0.2">
      <c r="A298" s="101">
        <f t="shared" si="62"/>
        <v>-217</v>
      </c>
      <c r="B298" s="99"/>
      <c r="C298" s="100"/>
      <c r="D298" s="101"/>
      <c r="E298" s="100"/>
      <c r="F298" s="101"/>
      <c r="G298" s="102"/>
      <c r="H298" s="103"/>
      <c r="I298" s="103"/>
      <c r="J298" s="103"/>
      <c r="K298" s="102"/>
      <c r="L298" s="102"/>
      <c r="M298" s="102"/>
      <c r="N298" s="102"/>
      <c r="O298" s="102"/>
      <c r="P298" s="102"/>
      <c r="Q298" s="102"/>
      <c r="AA298" s="67">
        <f t="shared" si="65"/>
        <v>-1</v>
      </c>
      <c r="AB298" s="64">
        <f t="shared" si="66"/>
        <v>255</v>
      </c>
      <c r="AC298" s="77">
        <f t="shared" si="67"/>
        <v>-254</v>
      </c>
      <c r="AD298" s="77">
        <f t="shared" si="67"/>
        <v>-257</v>
      </c>
    </row>
    <row r="299" spans="1:30" x14ac:dyDescent="0.2">
      <c r="A299" s="101">
        <f t="shared" si="62"/>
        <v>-218</v>
      </c>
      <c r="B299" s="99"/>
      <c r="C299" s="100"/>
      <c r="D299" s="101"/>
      <c r="E299" s="100"/>
      <c r="F299" s="101"/>
      <c r="G299" s="102"/>
      <c r="H299" s="103"/>
      <c r="I299" s="103"/>
      <c r="J299" s="103"/>
      <c r="K299" s="102"/>
      <c r="L299" s="102"/>
      <c r="M299" s="102"/>
      <c r="N299" s="102"/>
      <c r="O299" s="102"/>
      <c r="P299" s="102"/>
      <c r="Q299" s="102"/>
      <c r="AA299" s="67">
        <f t="shared" si="65"/>
        <v>-1</v>
      </c>
      <c r="AB299" s="64">
        <f t="shared" si="66"/>
        <v>256</v>
      </c>
      <c r="AC299" s="77">
        <f t="shared" si="67"/>
        <v>-255</v>
      </c>
      <c r="AD299" s="77">
        <f t="shared" si="67"/>
        <v>-258</v>
      </c>
    </row>
    <row r="300" spans="1:30" x14ac:dyDescent="0.2">
      <c r="A300" s="101">
        <f t="shared" si="62"/>
        <v>-219</v>
      </c>
      <c r="B300" s="99"/>
      <c r="C300" s="100"/>
      <c r="D300" s="101"/>
      <c r="E300" s="100"/>
      <c r="F300" s="101"/>
      <c r="G300" s="102"/>
      <c r="H300" s="103"/>
      <c r="I300" s="103"/>
      <c r="J300" s="103"/>
      <c r="K300" s="102"/>
      <c r="L300" s="102"/>
      <c r="M300" s="102"/>
      <c r="N300" s="102"/>
      <c r="O300" s="102"/>
      <c r="P300" s="102"/>
      <c r="Q300" s="102"/>
      <c r="AA300" s="67">
        <f t="shared" si="65"/>
        <v>-1</v>
      </c>
      <c r="AB300" s="64">
        <f t="shared" si="66"/>
        <v>257</v>
      </c>
      <c r="AC300" s="77">
        <f t="shared" si="67"/>
        <v>-256</v>
      </c>
      <c r="AD300" s="77">
        <f t="shared" si="67"/>
        <v>-259</v>
      </c>
    </row>
    <row r="301" spans="1:30" x14ac:dyDescent="0.2">
      <c r="A301" s="101">
        <f t="shared" si="62"/>
        <v>-220</v>
      </c>
      <c r="B301" s="99"/>
      <c r="C301" s="100"/>
      <c r="D301" s="101"/>
      <c r="E301" s="100"/>
      <c r="F301" s="101"/>
      <c r="G301" s="102"/>
      <c r="H301" s="103"/>
      <c r="I301" s="103"/>
      <c r="J301" s="103"/>
      <c r="K301" s="102"/>
      <c r="L301" s="102"/>
      <c r="M301" s="102"/>
      <c r="N301" s="102"/>
      <c r="O301" s="102"/>
      <c r="P301" s="102"/>
      <c r="Q301" s="102"/>
      <c r="AA301" s="67">
        <f t="shared" si="65"/>
        <v>-1</v>
      </c>
      <c r="AB301" s="64">
        <f t="shared" si="66"/>
        <v>258</v>
      </c>
      <c r="AC301" s="77">
        <f t="shared" si="67"/>
        <v>-257</v>
      </c>
      <c r="AD301" s="77">
        <f t="shared" si="67"/>
        <v>-260</v>
      </c>
    </row>
    <row r="302" spans="1:30" x14ac:dyDescent="0.2">
      <c r="A302" s="101">
        <f t="shared" si="62"/>
        <v>-221</v>
      </c>
      <c r="B302" s="99"/>
      <c r="C302" s="100"/>
      <c r="D302" s="101"/>
      <c r="E302" s="100"/>
      <c r="F302" s="101"/>
      <c r="G302" s="102"/>
      <c r="H302" s="103"/>
      <c r="I302" s="103"/>
      <c r="J302" s="103"/>
      <c r="K302" s="102"/>
      <c r="L302" s="102"/>
      <c r="M302" s="102"/>
      <c r="N302" s="102"/>
      <c r="O302" s="102"/>
      <c r="P302" s="102"/>
      <c r="Q302" s="102"/>
      <c r="AA302" s="67">
        <f t="shared" si="65"/>
        <v>-1</v>
      </c>
      <c r="AB302" s="64">
        <f t="shared" si="66"/>
        <v>259</v>
      </c>
      <c r="AC302" s="77">
        <f t="shared" si="67"/>
        <v>-258</v>
      </c>
      <c r="AD302" s="77">
        <f t="shared" si="67"/>
        <v>-261</v>
      </c>
    </row>
    <row r="303" spans="1:30" x14ac:dyDescent="0.2">
      <c r="A303" s="101">
        <f t="shared" si="62"/>
        <v>-222</v>
      </c>
      <c r="B303" s="99"/>
      <c r="C303" s="100"/>
      <c r="D303" s="101"/>
      <c r="E303" s="100"/>
      <c r="F303" s="101"/>
      <c r="G303" s="102"/>
      <c r="H303" s="103"/>
      <c r="I303" s="103"/>
      <c r="J303" s="103"/>
      <c r="K303" s="102"/>
      <c r="L303" s="102"/>
      <c r="M303" s="102"/>
      <c r="N303" s="102"/>
      <c r="O303" s="102"/>
      <c r="P303" s="102"/>
      <c r="Q303" s="102"/>
      <c r="AA303" s="67">
        <f t="shared" si="65"/>
        <v>-1</v>
      </c>
      <c r="AB303" s="64">
        <f t="shared" si="66"/>
        <v>260</v>
      </c>
      <c r="AC303" s="77">
        <f t="shared" si="67"/>
        <v>-259</v>
      </c>
      <c r="AD303" s="77">
        <f t="shared" si="67"/>
        <v>-262</v>
      </c>
    </row>
    <row r="304" spans="1:30" x14ac:dyDescent="0.2">
      <c r="A304" s="101">
        <f t="shared" si="62"/>
        <v>-223</v>
      </c>
      <c r="B304" s="99"/>
      <c r="C304" s="100"/>
      <c r="D304" s="101"/>
      <c r="E304" s="100"/>
      <c r="F304" s="101"/>
      <c r="G304" s="102"/>
      <c r="H304" s="103"/>
      <c r="I304" s="103"/>
      <c r="J304" s="103"/>
      <c r="K304" s="102"/>
      <c r="L304" s="102"/>
      <c r="M304" s="102"/>
      <c r="N304" s="102"/>
      <c r="O304" s="102"/>
      <c r="P304" s="102"/>
      <c r="Q304" s="102"/>
      <c r="AA304" s="67">
        <f t="shared" si="65"/>
        <v>-1</v>
      </c>
      <c r="AB304" s="64">
        <f t="shared" si="66"/>
        <v>261</v>
      </c>
      <c r="AC304" s="77">
        <f t="shared" si="67"/>
        <v>-260</v>
      </c>
      <c r="AD304" s="77">
        <f t="shared" si="67"/>
        <v>-263</v>
      </c>
    </row>
    <row r="305" spans="1:30" x14ac:dyDescent="0.2">
      <c r="A305" s="101">
        <f t="shared" si="62"/>
        <v>-224</v>
      </c>
      <c r="B305" s="99"/>
      <c r="C305" s="100"/>
      <c r="D305" s="101"/>
      <c r="E305" s="100"/>
      <c r="F305" s="101"/>
      <c r="G305" s="102"/>
      <c r="H305" s="103"/>
      <c r="I305" s="103"/>
      <c r="J305" s="103"/>
      <c r="K305" s="102"/>
      <c r="L305" s="102"/>
      <c r="M305" s="102"/>
      <c r="N305" s="102"/>
      <c r="O305" s="102"/>
      <c r="P305" s="102"/>
      <c r="Q305" s="102"/>
      <c r="AA305" s="67">
        <f t="shared" si="65"/>
        <v>-1</v>
      </c>
      <c r="AB305" s="64">
        <f t="shared" si="66"/>
        <v>262</v>
      </c>
      <c r="AC305" s="77">
        <f t="shared" si="67"/>
        <v>-261</v>
      </c>
      <c r="AD305" s="77">
        <f t="shared" si="67"/>
        <v>-264</v>
      </c>
    </row>
    <row r="306" spans="1:30" x14ac:dyDescent="0.2">
      <c r="A306" s="101">
        <f t="shared" si="62"/>
        <v>-225</v>
      </c>
      <c r="B306" s="99"/>
      <c r="C306" s="100"/>
      <c r="D306" s="101"/>
      <c r="E306" s="100"/>
      <c r="F306" s="101"/>
      <c r="G306" s="102"/>
      <c r="H306" s="103"/>
      <c r="I306" s="103"/>
      <c r="J306" s="103"/>
      <c r="K306" s="102"/>
      <c r="L306" s="102"/>
      <c r="M306" s="102"/>
      <c r="N306" s="102"/>
      <c r="O306" s="102"/>
      <c r="P306" s="102"/>
      <c r="Q306" s="102"/>
      <c r="AA306" s="67">
        <f t="shared" si="65"/>
        <v>-1</v>
      </c>
      <c r="AB306" s="64">
        <f t="shared" si="66"/>
        <v>263</v>
      </c>
      <c r="AC306" s="77">
        <f t="shared" si="67"/>
        <v>-262</v>
      </c>
      <c r="AD306" s="77">
        <f t="shared" si="67"/>
        <v>-265</v>
      </c>
    </row>
    <row r="307" spans="1:30" x14ac:dyDescent="0.2">
      <c r="A307" s="101">
        <f t="shared" si="62"/>
        <v>-226</v>
      </c>
      <c r="B307" s="99"/>
      <c r="C307" s="100"/>
      <c r="D307" s="101"/>
      <c r="E307" s="100"/>
      <c r="F307" s="101"/>
      <c r="G307" s="102"/>
      <c r="H307" s="103"/>
      <c r="I307" s="103"/>
      <c r="J307" s="103"/>
      <c r="K307" s="102"/>
      <c r="L307" s="102"/>
      <c r="M307" s="102"/>
      <c r="N307" s="102"/>
      <c r="O307" s="102"/>
      <c r="P307" s="102"/>
      <c r="Q307" s="102"/>
      <c r="AA307" s="67">
        <f t="shared" si="65"/>
        <v>-1</v>
      </c>
      <c r="AB307" s="64">
        <f t="shared" si="66"/>
        <v>264</v>
      </c>
      <c r="AC307" s="77">
        <f t="shared" si="67"/>
        <v>-263</v>
      </c>
      <c r="AD307" s="77">
        <f t="shared" si="67"/>
        <v>-266</v>
      </c>
    </row>
    <row r="308" spans="1:30" x14ac:dyDescent="0.2">
      <c r="A308" s="101">
        <f t="shared" si="62"/>
        <v>-227</v>
      </c>
      <c r="B308" s="99"/>
      <c r="C308" s="100"/>
      <c r="D308" s="101"/>
      <c r="E308" s="100"/>
      <c r="F308" s="101"/>
      <c r="G308" s="102"/>
      <c r="H308" s="103"/>
      <c r="I308" s="103"/>
      <c r="J308" s="103"/>
      <c r="K308" s="102"/>
      <c r="L308" s="102"/>
      <c r="M308" s="102"/>
      <c r="N308" s="102"/>
      <c r="O308" s="102"/>
      <c r="P308" s="102"/>
      <c r="Q308" s="102"/>
      <c r="AA308" s="67">
        <f t="shared" si="65"/>
        <v>-1</v>
      </c>
      <c r="AB308" s="64">
        <f t="shared" si="66"/>
        <v>265</v>
      </c>
      <c r="AC308" s="77">
        <f t="shared" si="67"/>
        <v>-264</v>
      </c>
      <c r="AD308" s="77">
        <f t="shared" si="67"/>
        <v>-267</v>
      </c>
    </row>
    <row r="309" spans="1:30" x14ac:dyDescent="0.2">
      <c r="A309" s="101">
        <f t="shared" si="62"/>
        <v>-228</v>
      </c>
      <c r="B309" s="99"/>
      <c r="C309" s="100"/>
      <c r="D309" s="101"/>
      <c r="E309" s="100"/>
      <c r="F309" s="101"/>
      <c r="G309" s="102"/>
      <c r="H309" s="103"/>
      <c r="I309" s="103"/>
      <c r="J309" s="103"/>
      <c r="K309" s="102"/>
      <c r="L309" s="102"/>
      <c r="M309" s="102"/>
      <c r="N309" s="102"/>
      <c r="O309" s="102"/>
      <c r="P309" s="102"/>
      <c r="Q309" s="102"/>
      <c r="AA309" s="67">
        <f t="shared" si="65"/>
        <v>-1</v>
      </c>
      <c r="AB309" s="64">
        <f t="shared" si="66"/>
        <v>266</v>
      </c>
      <c r="AC309" s="77">
        <f t="shared" si="67"/>
        <v>-265</v>
      </c>
      <c r="AD309" s="77">
        <f t="shared" si="67"/>
        <v>-268</v>
      </c>
    </row>
    <row r="310" spans="1:30" x14ac:dyDescent="0.2">
      <c r="A310" s="101">
        <f t="shared" si="62"/>
        <v>-229</v>
      </c>
      <c r="B310" s="99"/>
      <c r="C310" s="100"/>
      <c r="D310" s="101"/>
      <c r="E310" s="100"/>
      <c r="F310" s="101"/>
      <c r="G310" s="102"/>
      <c r="H310" s="103"/>
      <c r="I310" s="103"/>
      <c r="J310" s="103"/>
      <c r="K310" s="102"/>
      <c r="L310" s="102"/>
      <c r="M310" s="102"/>
      <c r="N310" s="102"/>
      <c r="O310" s="102"/>
      <c r="P310" s="102"/>
      <c r="Q310" s="102"/>
      <c r="AA310" s="67">
        <f t="shared" si="65"/>
        <v>-1</v>
      </c>
      <c r="AB310" s="64">
        <f t="shared" si="66"/>
        <v>267</v>
      </c>
      <c r="AC310" s="77">
        <f t="shared" si="67"/>
        <v>-266</v>
      </c>
      <c r="AD310" s="77">
        <f t="shared" si="67"/>
        <v>-269</v>
      </c>
    </row>
    <row r="311" spans="1:30" x14ac:dyDescent="0.2">
      <c r="A311" s="101">
        <f t="shared" si="62"/>
        <v>-230</v>
      </c>
      <c r="B311" s="99"/>
      <c r="C311" s="100"/>
      <c r="D311" s="101"/>
      <c r="E311" s="100"/>
      <c r="F311" s="101"/>
      <c r="G311" s="102"/>
      <c r="H311" s="103"/>
      <c r="I311" s="103"/>
      <c r="J311" s="103"/>
      <c r="K311" s="102"/>
      <c r="L311" s="102"/>
      <c r="M311" s="102"/>
      <c r="N311" s="102"/>
      <c r="O311" s="102"/>
      <c r="P311" s="102"/>
      <c r="Q311" s="102"/>
      <c r="AA311" s="67">
        <f t="shared" si="65"/>
        <v>-1</v>
      </c>
      <c r="AB311" s="64">
        <f t="shared" si="66"/>
        <v>268</v>
      </c>
      <c r="AC311" s="77">
        <f t="shared" si="67"/>
        <v>-267</v>
      </c>
      <c r="AD311" s="77">
        <f t="shared" si="67"/>
        <v>-270</v>
      </c>
    </row>
    <row r="312" spans="1:30" x14ac:dyDescent="0.2">
      <c r="A312" s="101">
        <f t="shared" si="62"/>
        <v>-231</v>
      </c>
      <c r="B312" s="99"/>
      <c r="C312" s="100"/>
      <c r="D312" s="101"/>
      <c r="E312" s="100"/>
      <c r="F312" s="101"/>
      <c r="G312" s="102"/>
      <c r="H312" s="103"/>
      <c r="I312" s="103"/>
      <c r="J312" s="103"/>
      <c r="K312" s="102"/>
      <c r="L312" s="102"/>
      <c r="M312" s="102"/>
      <c r="N312" s="102"/>
      <c r="O312" s="102"/>
      <c r="P312" s="102"/>
      <c r="Q312" s="102"/>
      <c r="AA312" s="67">
        <f t="shared" si="65"/>
        <v>-1</v>
      </c>
      <c r="AB312" s="64">
        <f t="shared" si="66"/>
        <v>269</v>
      </c>
      <c r="AC312" s="77">
        <f t="shared" ref="AC312:AD327" si="68">AC311-1</f>
        <v>-268</v>
      </c>
      <c r="AD312" s="77">
        <f t="shared" si="68"/>
        <v>-271</v>
      </c>
    </row>
    <row r="313" spans="1:30" x14ac:dyDescent="0.2">
      <c r="A313" s="101">
        <f t="shared" si="62"/>
        <v>-232</v>
      </c>
      <c r="B313" s="99"/>
      <c r="C313" s="100"/>
      <c r="D313" s="101"/>
      <c r="E313" s="100"/>
      <c r="F313" s="101"/>
      <c r="G313" s="102"/>
      <c r="H313" s="103"/>
      <c r="I313" s="103"/>
      <c r="J313" s="103"/>
      <c r="K313" s="102"/>
      <c r="L313" s="102"/>
      <c r="M313" s="102"/>
      <c r="N313" s="102"/>
      <c r="O313" s="102"/>
      <c r="P313" s="102"/>
      <c r="Q313" s="102"/>
      <c r="AA313" s="67">
        <f t="shared" si="65"/>
        <v>-1</v>
      </c>
      <c r="AB313" s="64">
        <f t="shared" si="66"/>
        <v>270</v>
      </c>
      <c r="AC313" s="77">
        <f t="shared" si="68"/>
        <v>-269</v>
      </c>
      <c r="AD313" s="77">
        <f t="shared" si="68"/>
        <v>-272</v>
      </c>
    </row>
    <row r="314" spans="1:30" x14ac:dyDescent="0.2">
      <c r="A314" s="101">
        <f t="shared" si="62"/>
        <v>-233</v>
      </c>
      <c r="B314" s="99"/>
      <c r="C314" s="100"/>
      <c r="D314" s="101"/>
      <c r="E314" s="100"/>
      <c r="F314" s="101"/>
      <c r="G314" s="102"/>
      <c r="H314" s="103"/>
      <c r="I314" s="103"/>
      <c r="J314" s="103"/>
      <c r="K314" s="102"/>
      <c r="L314" s="102"/>
      <c r="M314" s="102"/>
      <c r="N314" s="102"/>
      <c r="O314" s="102"/>
      <c r="P314" s="102"/>
      <c r="Q314" s="102"/>
      <c r="AA314" s="67">
        <f t="shared" si="65"/>
        <v>-1</v>
      </c>
      <c r="AB314" s="64">
        <f t="shared" si="66"/>
        <v>271</v>
      </c>
      <c r="AC314" s="77">
        <f t="shared" si="68"/>
        <v>-270</v>
      </c>
      <c r="AD314" s="77">
        <f t="shared" si="68"/>
        <v>-273</v>
      </c>
    </row>
    <row r="315" spans="1:30" x14ac:dyDescent="0.2">
      <c r="A315" s="101">
        <f t="shared" si="62"/>
        <v>-234</v>
      </c>
      <c r="B315" s="99"/>
      <c r="C315" s="100"/>
      <c r="D315" s="101"/>
      <c r="E315" s="100"/>
      <c r="F315" s="101"/>
      <c r="G315" s="102"/>
      <c r="H315" s="103"/>
      <c r="I315" s="103"/>
      <c r="J315" s="103"/>
      <c r="K315" s="102"/>
      <c r="L315" s="102"/>
      <c r="M315" s="102"/>
      <c r="N315" s="102"/>
      <c r="O315" s="102"/>
      <c r="P315" s="102"/>
      <c r="Q315" s="102"/>
      <c r="AA315" s="67">
        <f t="shared" si="65"/>
        <v>-1</v>
      </c>
      <c r="AB315" s="64">
        <f t="shared" si="66"/>
        <v>272</v>
      </c>
      <c r="AC315" s="77">
        <f t="shared" si="68"/>
        <v>-271</v>
      </c>
      <c r="AD315" s="77">
        <f t="shared" si="68"/>
        <v>-274</v>
      </c>
    </row>
    <row r="316" spans="1:30" x14ac:dyDescent="0.2">
      <c r="A316" s="101">
        <f t="shared" si="62"/>
        <v>-235</v>
      </c>
      <c r="B316" s="99"/>
      <c r="C316" s="100"/>
      <c r="D316" s="101"/>
      <c r="E316" s="100"/>
      <c r="F316" s="101"/>
      <c r="G316" s="102"/>
      <c r="H316" s="103"/>
      <c r="I316" s="103"/>
      <c r="J316" s="103"/>
      <c r="K316" s="102"/>
      <c r="L316" s="102"/>
      <c r="M316" s="102"/>
      <c r="N316" s="102"/>
      <c r="O316" s="102"/>
      <c r="P316" s="102"/>
      <c r="Q316" s="102"/>
      <c r="AA316" s="67">
        <f t="shared" si="65"/>
        <v>-1</v>
      </c>
      <c r="AB316" s="64">
        <f t="shared" si="66"/>
        <v>273</v>
      </c>
      <c r="AC316" s="77">
        <f t="shared" si="68"/>
        <v>-272</v>
      </c>
      <c r="AD316" s="77">
        <f t="shared" si="68"/>
        <v>-275</v>
      </c>
    </row>
    <row r="317" spans="1:30" x14ac:dyDescent="0.2">
      <c r="A317" s="101">
        <f t="shared" si="62"/>
        <v>-236</v>
      </c>
      <c r="B317" s="99"/>
      <c r="C317" s="100"/>
      <c r="D317" s="101"/>
      <c r="E317" s="100"/>
      <c r="F317" s="101"/>
      <c r="G317" s="102"/>
      <c r="H317" s="103"/>
      <c r="I317" s="103"/>
      <c r="J317" s="103"/>
      <c r="K317" s="102"/>
      <c r="L317" s="102"/>
      <c r="M317" s="102"/>
      <c r="N317" s="102"/>
      <c r="O317" s="102"/>
      <c r="P317" s="102"/>
      <c r="Q317" s="102"/>
      <c r="AA317" s="67">
        <f t="shared" si="65"/>
        <v>-1</v>
      </c>
      <c r="AB317" s="64">
        <f t="shared" si="66"/>
        <v>274</v>
      </c>
      <c r="AC317" s="77">
        <f t="shared" si="68"/>
        <v>-273</v>
      </c>
      <c r="AD317" s="77">
        <f t="shared" si="68"/>
        <v>-276</v>
      </c>
    </row>
    <row r="318" spans="1:30" x14ac:dyDescent="0.2">
      <c r="A318" s="101">
        <f t="shared" si="62"/>
        <v>-237</v>
      </c>
      <c r="B318" s="99"/>
      <c r="C318" s="100"/>
      <c r="D318" s="101"/>
      <c r="E318" s="100"/>
      <c r="F318" s="101"/>
      <c r="G318" s="102"/>
      <c r="H318" s="103"/>
      <c r="I318" s="103"/>
      <c r="J318" s="103"/>
      <c r="K318" s="102"/>
      <c r="L318" s="102"/>
      <c r="M318" s="102"/>
      <c r="N318" s="102"/>
      <c r="O318" s="102"/>
      <c r="P318" s="102"/>
      <c r="Q318" s="102"/>
      <c r="AA318" s="67">
        <f t="shared" si="65"/>
        <v>-1</v>
      </c>
      <c r="AB318" s="64">
        <f t="shared" si="66"/>
        <v>275</v>
      </c>
      <c r="AC318" s="77">
        <f t="shared" si="68"/>
        <v>-274</v>
      </c>
      <c r="AD318" s="77">
        <f t="shared" si="68"/>
        <v>-277</v>
      </c>
    </row>
    <row r="319" spans="1:30" x14ac:dyDescent="0.2">
      <c r="A319" s="101">
        <f t="shared" si="62"/>
        <v>-238</v>
      </c>
      <c r="B319" s="99"/>
      <c r="C319" s="100"/>
      <c r="D319" s="101"/>
      <c r="E319" s="100"/>
      <c r="F319" s="101"/>
      <c r="G319" s="102"/>
      <c r="H319" s="103"/>
      <c r="I319" s="103"/>
      <c r="J319" s="103"/>
      <c r="K319" s="102"/>
      <c r="L319" s="102"/>
      <c r="M319" s="102"/>
      <c r="N319" s="102"/>
      <c r="O319" s="102"/>
      <c r="P319" s="102"/>
      <c r="Q319" s="102"/>
      <c r="AA319" s="67">
        <f t="shared" si="65"/>
        <v>-1</v>
      </c>
      <c r="AB319" s="64">
        <f t="shared" si="66"/>
        <v>276</v>
      </c>
      <c r="AC319" s="77">
        <f t="shared" si="68"/>
        <v>-275</v>
      </c>
      <c r="AD319" s="77">
        <f t="shared" si="68"/>
        <v>-278</v>
      </c>
    </row>
    <row r="320" spans="1:30" x14ac:dyDescent="0.2">
      <c r="A320" s="101">
        <f t="shared" si="62"/>
        <v>-239</v>
      </c>
      <c r="B320" s="99"/>
      <c r="C320" s="100"/>
      <c r="D320" s="101"/>
      <c r="E320" s="100"/>
      <c r="F320" s="101"/>
      <c r="G320" s="102"/>
      <c r="H320" s="103"/>
      <c r="I320" s="103"/>
      <c r="J320" s="103"/>
      <c r="K320" s="102"/>
      <c r="L320" s="102"/>
      <c r="M320" s="102"/>
      <c r="N320" s="102"/>
      <c r="O320" s="102"/>
      <c r="P320" s="102"/>
      <c r="Q320" s="102"/>
      <c r="AA320" s="67">
        <f t="shared" si="65"/>
        <v>-1</v>
      </c>
      <c r="AB320" s="64">
        <f t="shared" si="66"/>
        <v>277</v>
      </c>
      <c r="AC320" s="77">
        <f t="shared" si="68"/>
        <v>-276</v>
      </c>
      <c r="AD320" s="77">
        <f t="shared" si="68"/>
        <v>-279</v>
      </c>
    </row>
    <row r="321" spans="1:30" x14ac:dyDescent="0.2">
      <c r="A321" s="101">
        <f t="shared" si="62"/>
        <v>-240</v>
      </c>
      <c r="B321" s="99"/>
      <c r="C321" s="100"/>
      <c r="D321" s="101"/>
      <c r="E321" s="100"/>
      <c r="F321" s="101"/>
      <c r="G321" s="102"/>
      <c r="H321" s="103"/>
      <c r="I321" s="103"/>
      <c r="J321" s="103"/>
      <c r="K321" s="102"/>
      <c r="L321" s="102"/>
      <c r="M321" s="102"/>
      <c r="N321" s="102"/>
      <c r="O321" s="102"/>
      <c r="P321" s="102"/>
      <c r="Q321" s="102"/>
      <c r="AA321" s="67">
        <f t="shared" si="65"/>
        <v>-1</v>
      </c>
      <c r="AB321" s="64">
        <f t="shared" si="66"/>
        <v>278</v>
      </c>
      <c r="AC321" s="77">
        <f t="shared" si="68"/>
        <v>-277</v>
      </c>
      <c r="AD321" s="77">
        <f t="shared" si="68"/>
        <v>-280</v>
      </c>
    </row>
    <row r="322" spans="1:30" x14ac:dyDescent="0.2">
      <c r="A322" s="101">
        <f t="shared" si="62"/>
        <v>-241</v>
      </c>
      <c r="B322" s="99"/>
      <c r="C322" s="100"/>
      <c r="D322" s="101"/>
      <c r="E322" s="100"/>
      <c r="F322" s="101"/>
      <c r="G322" s="102"/>
      <c r="H322" s="103"/>
      <c r="I322" s="103"/>
      <c r="J322" s="103"/>
      <c r="K322" s="102"/>
      <c r="L322" s="102"/>
      <c r="M322" s="102"/>
      <c r="N322" s="102"/>
      <c r="O322" s="102"/>
      <c r="P322" s="102"/>
      <c r="Q322" s="102"/>
      <c r="AA322" s="67">
        <f t="shared" si="65"/>
        <v>-1</v>
      </c>
      <c r="AB322" s="64">
        <f t="shared" si="66"/>
        <v>279</v>
      </c>
      <c r="AC322" s="77">
        <f t="shared" si="68"/>
        <v>-278</v>
      </c>
      <c r="AD322" s="77">
        <f t="shared" si="68"/>
        <v>-281</v>
      </c>
    </row>
    <row r="323" spans="1:30" x14ac:dyDescent="0.2">
      <c r="A323" s="101">
        <f t="shared" si="62"/>
        <v>-242</v>
      </c>
      <c r="B323" s="99"/>
      <c r="C323" s="100"/>
      <c r="D323" s="101"/>
      <c r="E323" s="100"/>
      <c r="F323" s="101"/>
      <c r="G323" s="102"/>
      <c r="H323" s="103"/>
      <c r="I323" s="103"/>
      <c r="J323" s="103"/>
      <c r="K323" s="102"/>
      <c r="L323" s="102"/>
      <c r="M323" s="102"/>
      <c r="N323" s="102"/>
      <c r="O323" s="102"/>
      <c r="P323" s="102"/>
      <c r="Q323" s="102"/>
      <c r="AA323" s="67">
        <f t="shared" si="65"/>
        <v>-1</v>
      </c>
      <c r="AB323" s="64">
        <f t="shared" si="66"/>
        <v>280</v>
      </c>
      <c r="AC323" s="77">
        <f t="shared" si="68"/>
        <v>-279</v>
      </c>
      <c r="AD323" s="77">
        <f t="shared" si="68"/>
        <v>-282</v>
      </c>
    </row>
    <row r="324" spans="1:30" x14ac:dyDescent="0.2">
      <c r="A324" s="101">
        <f t="shared" si="62"/>
        <v>-243</v>
      </c>
      <c r="B324" s="99"/>
      <c r="C324" s="100"/>
      <c r="D324" s="101"/>
      <c r="E324" s="100"/>
      <c r="F324" s="101"/>
      <c r="G324" s="102"/>
      <c r="H324" s="103"/>
      <c r="I324" s="103"/>
      <c r="J324" s="103"/>
      <c r="K324" s="102"/>
      <c r="L324" s="102"/>
      <c r="M324" s="102"/>
      <c r="N324" s="102"/>
      <c r="O324" s="102"/>
      <c r="P324" s="102"/>
      <c r="Q324" s="102"/>
      <c r="AA324" s="67">
        <f t="shared" si="65"/>
        <v>-1</v>
      </c>
      <c r="AB324" s="64">
        <f t="shared" si="66"/>
        <v>281</v>
      </c>
      <c r="AC324" s="77">
        <f t="shared" si="68"/>
        <v>-280</v>
      </c>
      <c r="AD324" s="77">
        <f t="shared" si="68"/>
        <v>-283</v>
      </c>
    </row>
    <row r="325" spans="1:30" x14ac:dyDescent="0.2">
      <c r="A325" s="101">
        <f t="shared" si="62"/>
        <v>-244</v>
      </c>
      <c r="B325" s="99"/>
      <c r="C325" s="100"/>
      <c r="D325" s="101"/>
      <c r="E325" s="100"/>
      <c r="F325" s="101"/>
      <c r="G325" s="102"/>
      <c r="H325" s="103"/>
      <c r="I325" s="103"/>
      <c r="J325" s="103"/>
      <c r="K325" s="102"/>
      <c r="L325" s="102"/>
      <c r="M325" s="102"/>
      <c r="N325" s="102"/>
      <c r="O325" s="102"/>
      <c r="P325" s="102"/>
      <c r="Q325" s="102"/>
      <c r="AA325" s="67">
        <f t="shared" si="65"/>
        <v>-1</v>
      </c>
      <c r="AB325" s="64">
        <f t="shared" si="66"/>
        <v>282</v>
      </c>
      <c r="AC325" s="77">
        <f t="shared" si="68"/>
        <v>-281</v>
      </c>
      <c r="AD325" s="77">
        <f t="shared" si="68"/>
        <v>-284</v>
      </c>
    </row>
    <row r="326" spans="1:30" x14ac:dyDescent="0.2">
      <c r="A326" s="101">
        <f t="shared" si="62"/>
        <v>-245</v>
      </c>
      <c r="B326" s="99"/>
      <c r="C326" s="100"/>
      <c r="D326" s="101"/>
      <c r="E326" s="100"/>
      <c r="F326" s="101"/>
      <c r="G326" s="102"/>
      <c r="H326" s="103"/>
      <c r="I326" s="103"/>
      <c r="J326" s="103"/>
      <c r="K326" s="102"/>
      <c r="L326" s="102"/>
      <c r="M326" s="102"/>
      <c r="N326" s="102"/>
      <c r="O326" s="102"/>
      <c r="P326" s="102"/>
      <c r="Q326" s="102"/>
      <c r="AA326" s="67">
        <f t="shared" si="65"/>
        <v>-1</v>
      </c>
      <c r="AB326" s="64">
        <f t="shared" si="66"/>
        <v>283</v>
      </c>
      <c r="AC326" s="77">
        <f t="shared" si="68"/>
        <v>-282</v>
      </c>
      <c r="AD326" s="77">
        <f t="shared" si="68"/>
        <v>-285</v>
      </c>
    </row>
    <row r="327" spans="1:30" x14ac:dyDescent="0.2">
      <c r="A327" s="101">
        <f t="shared" si="62"/>
        <v>-246</v>
      </c>
      <c r="B327" s="99"/>
      <c r="C327" s="100"/>
      <c r="D327" s="101"/>
      <c r="E327" s="100"/>
      <c r="F327" s="101"/>
      <c r="G327" s="102"/>
      <c r="H327" s="103"/>
      <c r="I327" s="103"/>
      <c r="J327" s="103"/>
      <c r="K327" s="102"/>
      <c r="L327" s="102"/>
      <c r="M327" s="102"/>
      <c r="N327" s="102"/>
      <c r="O327" s="102"/>
      <c r="P327" s="102"/>
      <c r="Q327" s="102"/>
      <c r="AA327" s="67">
        <f t="shared" si="65"/>
        <v>-1</v>
      </c>
      <c r="AB327" s="64">
        <f t="shared" si="66"/>
        <v>284</v>
      </c>
      <c r="AC327" s="77">
        <f t="shared" si="68"/>
        <v>-283</v>
      </c>
      <c r="AD327" s="77">
        <f t="shared" si="68"/>
        <v>-286</v>
      </c>
    </row>
    <row r="328" spans="1:30" x14ac:dyDescent="0.2">
      <c r="A328" s="101">
        <f>IF(AA330=0,0,IF(A327="","",IF(AA330=1,A327-0.5,A327-1)))</f>
        <v>-247</v>
      </c>
      <c r="B328" s="99"/>
      <c r="C328" s="100"/>
      <c r="D328" s="101"/>
      <c r="E328" s="100"/>
      <c r="F328" s="101"/>
      <c r="G328" s="102"/>
      <c r="H328" s="113"/>
      <c r="I328" s="103"/>
      <c r="J328" s="113"/>
      <c r="K328" s="102"/>
      <c r="L328" s="114"/>
      <c r="M328" s="102"/>
      <c r="N328" s="102"/>
      <c r="O328" s="102"/>
      <c r="P328" s="102"/>
      <c r="Q328" s="114"/>
      <c r="AA328" s="67">
        <f t="shared" si="65"/>
        <v>-1</v>
      </c>
      <c r="AB328" s="64">
        <f t="shared" si="66"/>
        <v>285</v>
      </c>
      <c r="AC328" s="77">
        <f t="shared" ref="AC328:AD331" si="69">AC327-1</f>
        <v>-284</v>
      </c>
      <c r="AD328" s="77">
        <f t="shared" si="69"/>
        <v>-287</v>
      </c>
    </row>
    <row r="329" spans="1:30" x14ac:dyDescent="0.2">
      <c r="A329" s="101">
        <f>IF(AA331=0,0,IF(A328="","",IF(AA331=1,A328-0.5,A328-1)))</f>
        <v>-248</v>
      </c>
      <c r="B329" s="99"/>
      <c r="C329" s="100"/>
      <c r="D329" s="101"/>
      <c r="E329" s="100"/>
      <c r="F329" s="101"/>
      <c r="G329" s="102"/>
      <c r="H329" s="113"/>
      <c r="I329" s="103"/>
      <c r="J329" s="113"/>
      <c r="K329" s="102"/>
      <c r="L329" s="114"/>
      <c r="M329" s="102"/>
      <c r="N329" s="102"/>
      <c r="O329" s="102"/>
      <c r="P329" s="102"/>
      <c r="Q329" s="114"/>
      <c r="AA329" s="67">
        <f t="shared" si="65"/>
        <v>-1</v>
      </c>
      <c r="AB329" s="64">
        <f t="shared" si="66"/>
        <v>286</v>
      </c>
      <c r="AC329" s="77">
        <f t="shared" si="69"/>
        <v>-285</v>
      </c>
      <c r="AD329" s="77">
        <f t="shared" si="69"/>
        <v>-288</v>
      </c>
    </row>
    <row r="330" spans="1:30" x14ac:dyDescent="0.2">
      <c r="A330" s="101">
        <f>IF(AA332=0,0,IF(A329="","",IF(AA332=1,A329-0.5,A329-1)))</f>
        <v>0</v>
      </c>
      <c r="B330" s="99"/>
      <c r="C330" s="100"/>
      <c r="D330" s="101"/>
      <c r="E330" s="100"/>
      <c r="F330" s="101"/>
      <c r="G330" s="102"/>
      <c r="H330" s="113"/>
      <c r="I330" s="103"/>
      <c r="J330" s="113"/>
      <c r="K330" s="102"/>
      <c r="L330" s="114"/>
      <c r="M330" s="102"/>
      <c r="N330" s="102"/>
      <c r="O330" s="102"/>
      <c r="P330" s="102"/>
      <c r="Q330" s="114"/>
      <c r="AA330" s="67">
        <f t="shared" si="65"/>
        <v>-1</v>
      </c>
      <c r="AB330" s="64">
        <f t="shared" si="66"/>
        <v>287</v>
      </c>
      <c r="AC330" s="77">
        <f t="shared" si="69"/>
        <v>-286</v>
      </c>
      <c r="AD330" s="77">
        <f t="shared" si="69"/>
        <v>-289</v>
      </c>
    </row>
    <row r="331" spans="1:30" x14ac:dyDescent="0.2">
      <c r="A331" s="101">
        <f>IF(AA333=0,0,IF(A330="","",IF(AA333=1,A330-0.5,A330-1)))</f>
        <v>0</v>
      </c>
      <c r="B331" s="99"/>
      <c r="C331" s="100"/>
      <c r="D331" s="101"/>
      <c r="E331" s="100"/>
      <c r="F331" s="101"/>
      <c r="G331" s="102"/>
      <c r="H331" s="113"/>
      <c r="I331" s="103"/>
      <c r="J331" s="113"/>
      <c r="K331" s="102"/>
      <c r="L331" s="114"/>
      <c r="M331" s="102"/>
      <c r="N331" s="102"/>
      <c r="O331" s="102"/>
      <c r="P331" s="102"/>
      <c r="Q331" s="114"/>
      <c r="AA331" s="67">
        <f t="shared" si="65"/>
        <v>-1</v>
      </c>
      <c r="AB331" s="64">
        <f t="shared" si="66"/>
        <v>288</v>
      </c>
      <c r="AC331" s="77">
        <f t="shared" si="69"/>
        <v>-287</v>
      </c>
      <c r="AD331" s="77">
        <f t="shared" si="69"/>
        <v>-290</v>
      </c>
    </row>
  </sheetData>
  <sheetProtection algorithmName="SHA-512" hashValue="lGQijLb5aQlKvMc7EqBC5b4pQu5elczlkbh/twYzPjJYYEbzUx2I6xv1hGq9kgVpt5zdhsKYtn3/F2hCp7Dhyw==" saltValue="ei3XrCbxOMEvVAaK3YXNlg==" spinCount="100000" sheet="1" objects="1" scenarios="1"/>
  <mergeCells count="5">
    <mergeCell ref="A26:Q26"/>
    <mergeCell ref="B11:K11"/>
    <mergeCell ref="B12:K12"/>
    <mergeCell ref="B13:K13"/>
    <mergeCell ref="B10:G10"/>
  </mergeCells>
  <conditionalFormatting sqref="A29:Q344">
    <cfRule type="cellIs" dxfId="80" priority="8" stopIfTrue="1" operator="lessThan">
      <formula>0</formula>
    </cfRule>
  </conditionalFormatting>
  <conditionalFormatting sqref="I22">
    <cfRule type="cellIs" dxfId="79" priority="1" stopIfTrue="1" operator="lessThan">
      <formula>$M$22</formula>
    </cfRule>
  </conditionalFormatting>
  <dataValidations disablePrompts="1" count="2">
    <dataValidation type="whole" operator="notBetween" allowBlank="1" showInputMessage="1" showErrorMessage="1" errorTitle="Min. Stone Base Not Met" error="Minimum of 152mm Stone Base Required " sqref="I20" xr:uid="{00000000-0002-0000-1100-000000000000}">
      <formula1>0</formula1>
      <formula2>151</formula2>
    </dataValidation>
    <dataValidation type="whole" operator="notBetween" allowBlank="1" showInputMessage="1" showErrorMessage="1" errorTitle="Min. Stone Cover Not Met" error="Minimum of 152mm Stone Above_x000a_Required " sqref="I21" xr:uid="{00000000-0002-0000-1100-000001000000}">
      <formula1>0</formula1>
      <formula2>151</formula2>
    </dataValidation>
  </dataValidations>
  <hyperlinks>
    <hyperlink ref="O12" r:id="rId1" xr:uid="{A9562CF3-9A0D-452D-A3C9-9EE81FC092F8}"/>
    <hyperlink ref="O13" r:id="rId2" xr:uid="{A687A30E-0F88-4DA7-A8FE-48B483A5504D}"/>
    <hyperlink ref="O10" r:id="rId3" xr:uid="{7326C1F7-F9F4-4F97-830A-B61EA0F32878}"/>
    <hyperlink ref="O11" r:id="rId4" xr:uid="{B78E6A29-C53B-4E05-99D9-96417B753B46}"/>
  </hyperlinks>
  <pageMargins left="0.75" right="0.75" top="0.75" bottom="1" header="0.5" footer="0.5"/>
  <pageSetup scale="80" fitToHeight="0" orientation="portrait" r:id="rId5"/>
  <headerFooter alignWithMargins="0">
    <oddHeader>&amp;L&amp;"Arial,Bold"CULTEC&amp;"Arial,Regular"&amp;8
P.O. Box 280
Brookfield, CT 06804 USA&amp;R&amp;8 203-775-4416
CT-Tech@cultec.com
www.cultec.com</oddHeader>
    <oddFooter>&amp;L&amp;8Created on: &amp;D&amp;C&amp;8Copyright CULTEC. All Rights Reserved&amp;R&amp;8CULTEC Incremental Storage Calculator 10-23</oddFooter>
  </headerFooter>
  <rowBreaks count="2" manualBreakCount="2">
    <brk id="72" max="17" man="1"/>
    <brk id="185" max="16383" man="1"/>
  </rowBreaks>
  <drawing r:id="rId6"/>
  <tableParts count="1">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pageSetUpPr fitToPage="1"/>
  </sheetPr>
  <dimension ref="A7:AQ638"/>
  <sheetViews>
    <sheetView showGridLines="0" topLeftCell="B1" zoomScaleNormal="100" workbookViewId="0">
      <selection activeCell="A10" sqref="A10:P10"/>
    </sheetView>
  </sheetViews>
  <sheetFormatPr defaultRowHeight="12.75" x14ac:dyDescent="0.2"/>
  <cols>
    <col min="1" max="1" width="11.85546875" style="64" hidden="1" customWidth="1"/>
    <col min="2" max="3" width="13" style="64" customWidth="1"/>
    <col min="4" max="4" width="14.140625" style="64" hidden="1" customWidth="1"/>
    <col min="5" max="5" width="12.140625" style="64" customWidth="1"/>
    <col min="6" max="6" width="12.140625" style="64" hidden="1" customWidth="1"/>
    <col min="7" max="7" width="12.140625" style="64" customWidth="1"/>
    <col min="8" max="9" width="12.140625" style="64" hidden="1" customWidth="1"/>
    <col min="10" max="11" width="12.140625" style="64" customWidth="1"/>
    <col min="12" max="12" width="14.140625" style="64" customWidth="1"/>
    <col min="13" max="13" width="14.140625" style="64" hidden="1" customWidth="1"/>
    <col min="14" max="14" width="12.28515625" style="64" bestFit="1" customWidth="1"/>
    <col min="15" max="15" width="15" style="66" hidden="1" customWidth="1"/>
    <col min="16" max="16" width="14" style="67" customWidth="1"/>
    <col min="17" max="17" width="14.28515625" style="67" hidden="1" customWidth="1"/>
    <col min="18" max="18" width="14.28515625" style="67" customWidth="1"/>
    <col min="19" max="19" width="15.28515625" style="67" hidden="1" customWidth="1"/>
    <col min="20" max="20" width="15.28515625" style="67" customWidth="1"/>
    <col min="21" max="21" width="15.28515625" style="67" hidden="1" customWidth="1"/>
    <col min="22" max="22" width="12.7109375" style="67" customWidth="1"/>
    <col min="23" max="23" width="16.85546875" style="67" bestFit="1" customWidth="1"/>
    <col min="24" max="24" width="9.28515625" style="64" customWidth="1"/>
    <col min="25" max="25" width="9.28515625" style="64" hidden="1" customWidth="1"/>
    <col min="26" max="26" width="15.85546875" style="64" hidden="1" customWidth="1"/>
    <col min="27" max="27" width="9.140625" style="64" hidden="1" customWidth="1"/>
    <col min="28" max="28" width="8.5703125" style="64" hidden="1" customWidth="1"/>
    <col min="29" max="29" width="11.85546875" style="64" hidden="1" customWidth="1"/>
    <col min="30" max="30" width="11.140625" style="64" hidden="1" customWidth="1"/>
    <col min="31" max="43" width="9.140625" style="64" hidden="1" customWidth="1"/>
    <col min="44" max="45" width="9.140625" style="64" customWidth="1"/>
    <col min="46" max="16384" width="9.140625" style="64"/>
  </cols>
  <sheetData>
    <row r="7" spans="1:34" x14ac:dyDescent="0.2">
      <c r="A7" s="68"/>
      <c r="B7" s="68"/>
      <c r="C7" s="68"/>
      <c r="O7" s="64"/>
      <c r="Q7" s="69"/>
      <c r="R7" s="70"/>
      <c r="S7" s="69"/>
      <c r="T7" s="70"/>
      <c r="U7" s="69"/>
      <c r="V7" s="70"/>
      <c r="W7" s="70"/>
      <c r="X7" s="67"/>
    </row>
    <row r="8" spans="1:34" ht="28.5" customHeight="1" x14ac:dyDescent="0.2">
      <c r="W8" s="70"/>
      <c r="X8" s="67"/>
    </row>
    <row r="9" spans="1:34" ht="15.75" x14ac:dyDescent="0.25">
      <c r="B9" s="50" t="s">
        <v>40</v>
      </c>
      <c r="C9" s="187"/>
      <c r="D9" s="71"/>
      <c r="E9" s="71"/>
      <c r="F9" s="71"/>
      <c r="G9" s="71"/>
      <c r="H9" s="71"/>
      <c r="I9" s="69"/>
      <c r="J9" s="69"/>
      <c r="K9" s="69"/>
      <c r="M9" s="70"/>
      <c r="N9" s="274" t="s">
        <v>41</v>
      </c>
      <c r="O9" s="71"/>
      <c r="P9" s="122"/>
      <c r="Q9" s="70"/>
      <c r="R9" s="70"/>
      <c r="S9" s="70"/>
      <c r="T9" s="50" t="s">
        <v>30</v>
      </c>
      <c r="U9" s="69"/>
      <c r="V9" s="70"/>
      <c r="W9" s="70"/>
      <c r="X9" s="67"/>
    </row>
    <row r="10" spans="1:34" x14ac:dyDescent="0.2">
      <c r="A10" s="72"/>
      <c r="B10" s="426"/>
      <c r="C10" s="426"/>
      <c r="D10" s="426"/>
      <c r="E10" s="426"/>
      <c r="F10" s="426"/>
      <c r="G10" s="426"/>
      <c r="H10" s="426"/>
      <c r="I10" s="426"/>
      <c r="J10" s="426"/>
      <c r="K10" s="426"/>
      <c r="L10" s="426"/>
      <c r="M10" s="426"/>
      <c r="N10" s="426"/>
      <c r="O10" s="426"/>
      <c r="P10" s="426"/>
      <c r="Q10" s="70"/>
      <c r="R10" s="70"/>
      <c r="S10" s="70"/>
      <c r="T10" s="62" t="s">
        <v>31</v>
      </c>
      <c r="U10" s="69"/>
      <c r="V10" s="70"/>
      <c r="W10" s="70"/>
      <c r="X10" s="67"/>
    </row>
    <row r="11" spans="1:34" x14ac:dyDescent="0.2">
      <c r="A11" s="72"/>
      <c r="B11" s="427"/>
      <c r="C11" s="427"/>
      <c r="D11" s="427"/>
      <c r="E11" s="427"/>
      <c r="F11" s="427"/>
      <c r="G11" s="427"/>
      <c r="H11" s="427"/>
      <c r="I11" s="427"/>
      <c r="J11" s="427"/>
      <c r="K11" s="427"/>
      <c r="L11" s="427"/>
      <c r="M11" s="427"/>
      <c r="N11" s="427"/>
      <c r="O11" s="427"/>
      <c r="P11" s="427"/>
      <c r="Q11" s="70"/>
      <c r="R11" s="70"/>
      <c r="S11" s="70"/>
      <c r="T11" s="395" t="s">
        <v>195</v>
      </c>
      <c r="U11" s="69"/>
      <c r="V11" s="70"/>
      <c r="W11" s="70"/>
      <c r="X11" s="67"/>
    </row>
    <row r="12" spans="1:34" x14ac:dyDescent="0.2">
      <c r="A12" s="72"/>
      <c r="B12" s="427"/>
      <c r="C12" s="427"/>
      <c r="D12" s="427"/>
      <c r="E12" s="427"/>
      <c r="F12" s="427"/>
      <c r="G12" s="427"/>
      <c r="H12" s="427"/>
      <c r="I12" s="427"/>
      <c r="J12" s="427"/>
      <c r="K12" s="427"/>
      <c r="L12" s="427"/>
      <c r="M12" s="427"/>
      <c r="N12" s="427"/>
      <c r="O12" s="427"/>
      <c r="P12" s="427"/>
      <c r="Q12" s="70"/>
      <c r="R12" s="70"/>
      <c r="S12" s="70"/>
      <c r="T12" s="62" t="s">
        <v>183</v>
      </c>
      <c r="U12" s="69"/>
      <c r="V12" s="70"/>
      <c r="W12" s="70"/>
      <c r="X12" s="67"/>
    </row>
    <row r="13" spans="1:34" s="75" customFormat="1" x14ac:dyDescent="0.2">
      <c r="A13" s="72"/>
      <c r="B13" s="427"/>
      <c r="C13" s="427"/>
      <c r="D13" s="427"/>
      <c r="E13" s="427"/>
      <c r="F13" s="427"/>
      <c r="G13" s="427"/>
      <c r="H13" s="427"/>
      <c r="I13" s="427"/>
      <c r="J13" s="427"/>
      <c r="K13" s="427"/>
      <c r="L13" s="427"/>
      <c r="M13" s="427"/>
      <c r="N13" s="427"/>
      <c r="O13" s="427"/>
      <c r="P13" s="427"/>
      <c r="Q13" s="70"/>
      <c r="R13" s="70"/>
      <c r="S13" s="70"/>
      <c r="T13" s="63" t="s">
        <v>189</v>
      </c>
      <c r="U13" s="69"/>
      <c r="V13" s="70"/>
      <c r="W13" s="70"/>
      <c r="X13" s="67"/>
      <c r="Y13" s="64"/>
      <c r="Z13" s="64"/>
      <c r="AH13" s="76"/>
    </row>
    <row r="14" spans="1:34" x14ac:dyDescent="0.2">
      <c r="A14" s="69"/>
      <c r="B14" s="69"/>
      <c r="C14" s="69"/>
      <c r="D14" s="69"/>
      <c r="E14" s="69"/>
      <c r="F14" s="69"/>
      <c r="G14" s="69"/>
      <c r="H14" s="69"/>
      <c r="I14" s="69"/>
      <c r="J14" s="69"/>
      <c r="K14" s="69"/>
      <c r="L14" s="69"/>
      <c r="M14" s="69"/>
      <c r="N14" s="69"/>
      <c r="O14" s="69"/>
      <c r="P14" s="70"/>
      <c r="Q14" s="70"/>
      <c r="R14" s="70"/>
      <c r="S14" s="70"/>
      <c r="T14" s="63"/>
      <c r="U14" s="69"/>
      <c r="V14" s="70"/>
      <c r="W14" s="70"/>
      <c r="X14" s="67"/>
    </row>
    <row r="15" spans="1:34" x14ac:dyDescent="0.2">
      <c r="A15" s="68"/>
      <c r="B15" s="68"/>
      <c r="C15" s="68"/>
      <c r="O15" s="67"/>
      <c r="Q15" s="69"/>
      <c r="R15" s="70"/>
    </row>
    <row r="16" spans="1:34" x14ac:dyDescent="0.2">
      <c r="B16" s="78" t="s">
        <v>43</v>
      </c>
      <c r="C16" s="78"/>
      <c r="N16" s="305">
        <f>'Cumulative Volume- Metric'!C10</f>
        <v>2</v>
      </c>
      <c r="O16" s="67"/>
      <c r="P16" s="79" t="s">
        <v>44</v>
      </c>
      <c r="R16" s="80"/>
      <c r="S16" s="69"/>
      <c r="T16" s="70"/>
      <c r="V16" s="70"/>
    </row>
    <row r="17" spans="1:41" x14ac:dyDescent="0.2">
      <c r="B17" s="81" t="s">
        <v>45</v>
      </c>
      <c r="C17" s="81"/>
      <c r="N17" s="305">
        <f>'Cumulative Volume- Metric'!C11</f>
        <v>46</v>
      </c>
      <c r="O17" s="67"/>
      <c r="P17" s="79" t="s">
        <v>44</v>
      </c>
      <c r="R17" s="80"/>
      <c r="S17" s="69"/>
      <c r="T17" s="70"/>
      <c r="V17" s="70"/>
    </row>
    <row r="18" spans="1:41" x14ac:dyDescent="0.2">
      <c r="B18" s="78" t="s">
        <v>116</v>
      </c>
      <c r="C18" s="78"/>
      <c r="N18" s="305">
        <f>'Cumulative Volume- Metric'!N11</f>
        <v>0</v>
      </c>
      <c r="O18" s="67"/>
      <c r="P18" s="79" t="s">
        <v>44</v>
      </c>
      <c r="R18" s="80"/>
      <c r="S18" s="70"/>
      <c r="T18" s="70"/>
    </row>
    <row r="19" spans="1:41" x14ac:dyDescent="0.2">
      <c r="B19" s="81" t="s">
        <v>46</v>
      </c>
      <c r="C19" s="81"/>
      <c r="N19" s="305">
        <f>'Cumulative Volume- Metric'!C12</f>
        <v>40</v>
      </c>
      <c r="O19" s="67"/>
      <c r="P19" s="79" t="s">
        <v>47</v>
      </c>
      <c r="R19" s="80"/>
      <c r="S19" s="70"/>
      <c r="T19" s="70"/>
      <c r="X19" s="67"/>
    </row>
    <row r="20" spans="1:41" x14ac:dyDescent="0.2">
      <c r="B20" s="64" t="s">
        <v>48</v>
      </c>
      <c r="N20" s="305">
        <f>'Cumulative Volume- Metric'!C13</f>
        <v>229</v>
      </c>
      <c r="O20" s="67"/>
      <c r="P20" s="80" t="s">
        <v>65</v>
      </c>
      <c r="R20" s="306" t="str">
        <f>IF(N20&lt;152,"Min. of 152mm Required","")</f>
        <v/>
      </c>
      <c r="S20" s="70"/>
      <c r="T20" s="70"/>
      <c r="X20" s="67"/>
    </row>
    <row r="21" spans="1:41" x14ac:dyDescent="0.2">
      <c r="B21" s="64" t="s">
        <v>50</v>
      </c>
      <c r="N21" s="305">
        <f>'Cumulative Volume- Metric'!C14</f>
        <v>305</v>
      </c>
      <c r="O21" s="67"/>
      <c r="P21" s="79" t="s">
        <v>65</v>
      </c>
      <c r="R21" s="306" t="str">
        <f>IF(N21&lt;152,"Min. of 152mm Required","")</f>
        <v/>
      </c>
      <c r="X21" s="67"/>
    </row>
    <row r="22" spans="1:41" ht="12.75" customHeight="1" x14ac:dyDescent="0.2">
      <c r="B22" s="67" t="s">
        <v>51</v>
      </c>
      <c r="C22" s="67"/>
      <c r="N22" s="307">
        <f>R22</f>
        <v>105.224260375</v>
      </c>
      <c r="O22" s="67"/>
      <c r="P22" s="80" t="s">
        <v>66</v>
      </c>
      <c r="R22" s="82">
        <f>AC48</f>
        <v>105.224260375</v>
      </c>
      <c r="S22" s="82"/>
      <c r="T22" s="83" t="s">
        <v>53</v>
      </c>
      <c r="W22" s="84"/>
      <c r="X22" s="84"/>
      <c r="Y22" s="84"/>
    </row>
    <row r="23" spans="1:41" ht="12.75" customHeight="1" x14ac:dyDescent="0.2">
      <c r="B23" s="64" t="s">
        <v>54</v>
      </c>
      <c r="N23" s="307">
        <v>0</v>
      </c>
      <c r="O23" s="67"/>
      <c r="P23" s="79" t="s">
        <v>67</v>
      </c>
      <c r="R23" s="80"/>
      <c r="S23" s="64"/>
      <c r="T23" s="60" t="s">
        <v>56</v>
      </c>
      <c r="W23" s="84"/>
      <c r="X23" s="67"/>
      <c r="Y23" s="84"/>
    </row>
    <row r="24" spans="1:41" ht="12.75" customHeight="1" x14ac:dyDescent="0.2">
      <c r="N24" s="79"/>
      <c r="O24" s="67"/>
      <c r="P24" s="79"/>
      <c r="R24" s="80"/>
      <c r="S24" s="64"/>
      <c r="T24" s="60" t="s">
        <v>68</v>
      </c>
      <c r="W24" s="84"/>
      <c r="X24" s="67"/>
      <c r="Y24" s="84"/>
    </row>
    <row r="25" spans="1:41" x14ac:dyDescent="0.2">
      <c r="O25" s="67"/>
      <c r="T25" s="64"/>
      <c r="W25" s="84"/>
      <c r="X25" s="84"/>
      <c r="Y25" s="84"/>
    </row>
    <row r="26" spans="1:41" ht="36" customHeight="1" x14ac:dyDescent="0.2">
      <c r="A26" s="433" t="s">
        <v>128</v>
      </c>
      <c r="B26" s="434"/>
      <c r="C26" s="434"/>
      <c r="D26" s="434"/>
      <c r="E26" s="434"/>
      <c r="F26" s="434"/>
      <c r="G26" s="434"/>
      <c r="H26" s="434"/>
      <c r="I26" s="434"/>
      <c r="J26" s="434"/>
      <c r="K26" s="434"/>
      <c r="L26" s="434"/>
      <c r="M26" s="434"/>
      <c r="N26" s="434"/>
      <c r="O26" s="434"/>
      <c r="P26" s="434"/>
      <c r="Q26" s="434"/>
      <c r="R26" s="434"/>
      <c r="S26" s="434"/>
      <c r="T26" s="434"/>
      <c r="U26" s="434"/>
      <c r="V26" s="435"/>
      <c r="X26" s="67"/>
    </row>
    <row r="27" spans="1:41" ht="68.25" customHeight="1" x14ac:dyDescent="0.2">
      <c r="A27" s="308" t="s">
        <v>129</v>
      </c>
      <c r="B27" s="309" t="s">
        <v>58</v>
      </c>
      <c r="C27" s="310" t="s">
        <v>74</v>
      </c>
      <c r="D27" s="310" t="s">
        <v>130</v>
      </c>
      <c r="E27" s="310" t="s">
        <v>131</v>
      </c>
      <c r="F27" s="310" t="s">
        <v>132</v>
      </c>
      <c r="G27" s="310" t="s">
        <v>133</v>
      </c>
      <c r="H27" s="310" t="s">
        <v>134</v>
      </c>
      <c r="I27" s="310" t="s">
        <v>135</v>
      </c>
      <c r="J27" s="310" t="s">
        <v>121</v>
      </c>
      <c r="K27" s="310" t="s">
        <v>186</v>
      </c>
      <c r="L27" s="310" t="s">
        <v>75</v>
      </c>
      <c r="M27" s="310" t="s">
        <v>136</v>
      </c>
      <c r="N27" s="310" t="s">
        <v>123</v>
      </c>
      <c r="O27" s="310" t="s">
        <v>137</v>
      </c>
      <c r="P27" s="310" t="s">
        <v>59</v>
      </c>
      <c r="Q27" s="310" t="s">
        <v>138</v>
      </c>
      <c r="R27" s="310" t="s">
        <v>60</v>
      </c>
      <c r="S27" s="311" t="s">
        <v>139</v>
      </c>
      <c r="T27" s="310" t="s">
        <v>61</v>
      </c>
      <c r="U27" s="310" t="s">
        <v>140</v>
      </c>
      <c r="V27" s="312" t="s">
        <v>62</v>
      </c>
      <c r="AH27" s="77">
        <f>ROUND(N21*0.0393701,0)</f>
        <v>12</v>
      </c>
      <c r="AI27" s="77">
        <f>ROUND(N20*0.0393701,0)</f>
        <v>9</v>
      </c>
      <c r="AO27" s="64" t="s">
        <v>124</v>
      </c>
    </row>
    <row r="28" spans="1:41" ht="19.5" customHeight="1" thickBot="1" x14ac:dyDescent="0.25">
      <c r="A28" s="313" t="s">
        <v>63</v>
      </c>
      <c r="B28" s="314" t="s">
        <v>65</v>
      </c>
      <c r="C28" s="316" t="s">
        <v>69</v>
      </c>
      <c r="D28" s="316" t="s">
        <v>76</v>
      </c>
      <c r="E28" s="316" t="s">
        <v>69</v>
      </c>
      <c r="F28" s="316" t="s">
        <v>142</v>
      </c>
      <c r="G28" s="316" t="s">
        <v>69</v>
      </c>
      <c r="H28" s="316" t="s">
        <v>76</v>
      </c>
      <c r="I28" s="316" t="s">
        <v>76</v>
      </c>
      <c r="J28" s="316" t="s">
        <v>69</v>
      </c>
      <c r="K28" s="316" t="s">
        <v>69</v>
      </c>
      <c r="L28" s="316" t="s">
        <v>69</v>
      </c>
      <c r="M28" s="315" t="s">
        <v>76</v>
      </c>
      <c r="N28" s="316" t="s">
        <v>69</v>
      </c>
      <c r="O28" s="315" t="s">
        <v>76</v>
      </c>
      <c r="P28" s="316" t="s">
        <v>69</v>
      </c>
      <c r="Q28" s="315" t="s">
        <v>76</v>
      </c>
      <c r="R28" s="316" t="s">
        <v>69</v>
      </c>
      <c r="S28" s="315" t="s">
        <v>76</v>
      </c>
      <c r="T28" s="316" t="s">
        <v>69</v>
      </c>
      <c r="U28" s="315" t="s">
        <v>76</v>
      </c>
      <c r="V28" s="317" t="s">
        <v>67</v>
      </c>
      <c r="AK28" s="318"/>
      <c r="AL28" s="21"/>
      <c r="AM28" s="319"/>
      <c r="AN28" s="319"/>
      <c r="AO28" s="320"/>
    </row>
    <row r="29" spans="1:41" x14ac:dyDescent="0.2">
      <c r="A29" s="99">
        <f>AD51</f>
        <v>57</v>
      </c>
      <c r="B29" s="99">
        <f>A29*25.4</f>
        <v>1447.8</v>
      </c>
      <c r="C29" s="100">
        <f>IF(A29&lt;=0,"",D29*0.0283168)</f>
        <v>0</v>
      </c>
      <c r="D29" s="101">
        <f t="shared" ref="D29:D92" si="0">IF(A29&lt;=0,"",IF(AF33&gt;=1,LOOKUP(AF33,AL$28:AL$75,AK$28:AK$75),0))</f>
        <v>0</v>
      </c>
      <c r="E29" s="100">
        <f>IF(A29&lt;=0,"",F29*0.0283168)</f>
        <v>0</v>
      </c>
      <c r="F29" s="100">
        <f>IF(A29=0,0,IF(A29&lt;0,"",IF(AF33&gt;=25,LOOKUP(AF33,AL$64:AL$75,AM$64:AM$75),0)))</f>
        <v>0</v>
      </c>
      <c r="G29" s="100">
        <f>IF(A29&lt;=0,"",I29*0.0283168)</f>
        <v>0</v>
      </c>
      <c r="H29" s="102">
        <f t="shared" ref="H29:H92" si="1">IF(A29&lt;=0,"",I29*$AB$46)</f>
        <v>0</v>
      </c>
      <c r="I29" s="102">
        <f t="shared" ref="I29:I92" si="2">IF(A29&lt;=0,"",IF(AF33&gt;=1,LOOKUP(AF33,AL$28:AL$75,AO$28:AO$75),0))</f>
        <v>0</v>
      </c>
      <c r="J29" s="102">
        <f>IF(A29&lt;=0,"",H29*0.0283168)</f>
        <v>0</v>
      </c>
      <c r="K29" s="102">
        <f>IF(A29=0,0,IF(A29&lt;0,"",J29+L29))</f>
        <v>0</v>
      </c>
      <c r="L29" s="102">
        <f>IF(A29&lt;=0,"",M29*0.0283168)</f>
        <v>0</v>
      </c>
      <c r="M29" s="103">
        <f t="shared" ref="M29:M92" si="3">IF(A29&lt;=0,"",D29*$AB$45)</f>
        <v>0</v>
      </c>
      <c r="N29" s="102">
        <f>IF(A29&lt;=0,"",O29*0.0283168)</f>
        <v>0</v>
      </c>
      <c r="O29" s="103">
        <f t="shared" ref="O29:O92" si="4">IF(A29&lt;=0,"",F29*$AB$47)</f>
        <v>0</v>
      </c>
      <c r="P29" s="102">
        <f>IF(A29&lt;=0,"",Q29*0.0283168)</f>
        <v>1.0690756917760367</v>
      </c>
      <c r="Q29" s="102">
        <f t="shared" ref="Q29:Q92" si="5">IF(A29&lt;=0,"",((AB$34*1/12)-M29-H29-O29)*AC$53)</f>
        <v>37.75411387501542</v>
      </c>
      <c r="R29" s="102">
        <f>IF(A29&lt;=0,"",S29*0.0283168)</f>
        <v>1.0690756917760367</v>
      </c>
      <c r="S29" s="102">
        <f>IF(A29&lt;=0,"",M29+Q29+O29+H29)</f>
        <v>37.75411387501542</v>
      </c>
      <c r="T29" s="102">
        <f>IF(A29&lt;=0,"",U29*0.0283168)</f>
        <v>90.025853702402031</v>
      </c>
      <c r="U29" s="102">
        <f>IF(A29&lt;=0," ",IF(A29=1,Q29,S29+U30))</f>
        <v>3179.2382508758769</v>
      </c>
      <c r="V29" s="102">
        <f>IF(A29&lt;=0,"",N$23+B29/1000)</f>
        <v>1.4478</v>
      </c>
      <c r="AK29" s="318"/>
      <c r="AL29" s="21"/>
      <c r="AM29" s="319"/>
      <c r="AN29" s="319"/>
      <c r="AO29" s="320"/>
    </row>
    <row r="30" spans="1:41" x14ac:dyDescent="0.2">
      <c r="A30" s="101">
        <f t="shared" ref="A30:A76" si="6">IF(AF33=0,0,IF(A29=" ","",A29-1))</f>
        <v>56</v>
      </c>
      <c r="B30" s="99">
        <f t="shared" ref="B30:B93" si="7">A30*25.4</f>
        <v>1422.3999999999999</v>
      </c>
      <c r="C30" s="100">
        <f t="shared" ref="C30:C93" si="8">IF(A30&lt;=0,"",D30*0.0283168)</f>
        <v>0</v>
      </c>
      <c r="D30" s="101">
        <f t="shared" si="0"/>
        <v>0</v>
      </c>
      <c r="E30" s="100">
        <f t="shared" ref="E30:E93" si="9">IF(A30&lt;=0,"",F30*0.0283168)</f>
        <v>0</v>
      </c>
      <c r="F30" s="100">
        <f t="shared" ref="F30:F93" si="10">IF(A30=0,0,IF(A30&lt;0,"",IF(AF34&gt;=25,LOOKUP(AF34,AL$64:AL$75,AM$64:AM$75),0)))</f>
        <v>0</v>
      </c>
      <c r="G30" s="100">
        <f t="shared" ref="G30:G93" si="11">IF(A30&lt;=0,"",I30*0.0283168)</f>
        <v>0</v>
      </c>
      <c r="H30" s="102">
        <f t="shared" si="1"/>
        <v>0</v>
      </c>
      <c r="I30" s="102">
        <f t="shared" si="2"/>
        <v>0</v>
      </c>
      <c r="J30" s="102">
        <f t="shared" ref="J30:J93" si="12">IF(A30&lt;=0,"",H30*0.0283168)</f>
        <v>0</v>
      </c>
      <c r="K30" s="102">
        <f t="shared" ref="K30:K93" si="13">IF(A30=0,0,IF(A30&lt;0,"",J30+L30))</f>
        <v>0</v>
      </c>
      <c r="L30" s="102">
        <f t="shared" ref="L30:L93" si="14">IF(A30&lt;=0,"",M30*0.0283168)</f>
        <v>0</v>
      </c>
      <c r="M30" s="103">
        <f t="shared" si="3"/>
        <v>0</v>
      </c>
      <c r="N30" s="102">
        <f t="shared" ref="N30:N93" si="15">IF(A30&lt;=0,"",O30*0.0283168)</f>
        <v>0</v>
      </c>
      <c r="O30" s="103">
        <f t="shared" si="4"/>
        <v>0</v>
      </c>
      <c r="P30" s="102">
        <f t="shared" ref="P30:P93" si="16">IF(A30&lt;=0,"",Q30*0.0283168)</f>
        <v>1.0690756917760367</v>
      </c>
      <c r="Q30" s="102">
        <f t="shared" si="5"/>
        <v>37.75411387501542</v>
      </c>
      <c r="R30" s="102">
        <f t="shared" ref="R30:R93" si="17">IF(A30&lt;=0,"",S30*0.0283168)</f>
        <v>1.0690756917760367</v>
      </c>
      <c r="S30" s="102">
        <f t="shared" ref="S30:S93" si="18">IF(A30&lt;=0,"",M30+Q30+O30+H30)</f>
        <v>37.75411387501542</v>
      </c>
      <c r="T30" s="102">
        <f t="shared" ref="T30:T93" si="19">IF(A30&lt;=0,"",U30*0.0283168)</f>
        <v>88.956778010625996</v>
      </c>
      <c r="U30" s="102">
        <f t="shared" ref="U30:U93" si="20">IF(A30&lt;=0," ",IF(A30=1,Q30,S30+U31))</f>
        <v>3141.4841370008617</v>
      </c>
      <c r="V30" s="102">
        <f t="shared" ref="V30:V93" si="21">IF(A30&lt;=0,"",N$23+B30/1000)</f>
        <v>1.4223999999999999</v>
      </c>
      <c r="AK30" s="318"/>
      <c r="AL30" s="21"/>
      <c r="AM30" s="319"/>
      <c r="AN30" s="319"/>
      <c r="AO30" s="320"/>
    </row>
    <row r="31" spans="1:41" x14ac:dyDescent="0.2">
      <c r="A31" s="101">
        <f t="shared" si="6"/>
        <v>55</v>
      </c>
      <c r="B31" s="99">
        <f t="shared" si="7"/>
        <v>1397</v>
      </c>
      <c r="C31" s="100">
        <f t="shared" si="8"/>
        <v>0</v>
      </c>
      <c r="D31" s="101">
        <f t="shared" si="0"/>
        <v>0</v>
      </c>
      <c r="E31" s="100">
        <f t="shared" si="9"/>
        <v>0</v>
      </c>
      <c r="F31" s="100">
        <f t="shared" si="10"/>
        <v>0</v>
      </c>
      <c r="G31" s="100">
        <f t="shared" si="11"/>
        <v>0</v>
      </c>
      <c r="H31" s="102">
        <f t="shared" si="1"/>
        <v>0</v>
      </c>
      <c r="I31" s="102">
        <f t="shared" si="2"/>
        <v>0</v>
      </c>
      <c r="J31" s="102">
        <f t="shared" si="12"/>
        <v>0</v>
      </c>
      <c r="K31" s="102">
        <f t="shared" si="13"/>
        <v>0</v>
      </c>
      <c r="L31" s="102">
        <f t="shared" si="14"/>
        <v>0</v>
      </c>
      <c r="M31" s="103">
        <f t="shared" si="3"/>
        <v>0</v>
      </c>
      <c r="N31" s="102">
        <f t="shared" si="15"/>
        <v>0</v>
      </c>
      <c r="O31" s="103">
        <f t="shared" si="4"/>
        <v>0</v>
      </c>
      <c r="P31" s="102">
        <f t="shared" si="16"/>
        <v>1.0690756917760367</v>
      </c>
      <c r="Q31" s="102">
        <f t="shared" si="5"/>
        <v>37.75411387501542</v>
      </c>
      <c r="R31" s="102">
        <f t="shared" si="17"/>
        <v>1.0690756917760367</v>
      </c>
      <c r="S31" s="102">
        <f t="shared" si="18"/>
        <v>37.75411387501542</v>
      </c>
      <c r="T31" s="102">
        <f t="shared" si="19"/>
        <v>87.887702318849961</v>
      </c>
      <c r="U31" s="102">
        <f t="shared" si="20"/>
        <v>3103.7300231258464</v>
      </c>
      <c r="V31" s="102">
        <f t="shared" si="21"/>
        <v>1.397</v>
      </c>
      <c r="AK31" s="318"/>
      <c r="AL31" s="21"/>
      <c r="AM31" s="319"/>
      <c r="AN31" s="319"/>
      <c r="AO31" s="320"/>
    </row>
    <row r="32" spans="1:41" x14ac:dyDescent="0.2">
      <c r="A32" s="101">
        <f t="shared" si="6"/>
        <v>54</v>
      </c>
      <c r="B32" s="99">
        <f t="shared" si="7"/>
        <v>1371.6</v>
      </c>
      <c r="C32" s="100">
        <f t="shared" si="8"/>
        <v>0</v>
      </c>
      <c r="D32" s="101">
        <f t="shared" si="0"/>
        <v>0</v>
      </c>
      <c r="E32" s="100">
        <f t="shared" si="9"/>
        <v>0</v>
      </c>
      <c r="F32" s="100">
        <f t="shared" si="10"/>
        <v>0</v>
      </c>
      <c r="G32" s="100">
        <f t="shared" si="11"/>
        <v>0</v>
      </c>
      <c r="H32" s="102">
        <f t="shared" si="1"/>
        <v>0</v>
      </c>
      <c r="I32" s="102">
        <f t="shared" si="2"/>
        <v>0</v>
      </c>
      <c r="J32" s="102">
        <f t="shared" si="12"/>
        <v>0</v>
      </c>
      <c r="K32" s="102">
        <f t="shared" si="13"/>
        <v>0</v>
      </c>
      <c r="L32" s="102">
        <f t="shared" si="14"/>
        <v>0</v>
      </c>
      <c r="M32" s="103">
        <f t="shared" si="3"/>
        <v>0</v>
      </c>
      <c r="N32" s="102">
        <f t="shared" si="15"/>
        <v>0</v>
      </c>
      <c r="O32" s="103">
        <f t="shared" si="4"/>
        <v>0</v>
      </c>
      <c r="P32" s="102">
        <f t="shared" si="16"/>
        <v>1.0690756917760367</v>
      </c>
      <c r="Q32" s="102">
        <f t="shared" si="5"/>
        <v>37.75411387501542</v>
      </c>
      <c r="R32" s="102">
        <f t="shared" si="17"/>
        <v>1.0690756917760367</v>
      </c>
      <c r="S32" s="102">
        <f t="shared" si="18"/>
        <v>37.75411387501542</v>
      </c>
      <c r="T32" s="102">
        <f t="shared" si="19"/>
        <v>86.81862662707394</v>
      </c>
      <c r="U32" s="102">
        <f t="shared" si="20"/>
        <v>3065.9759092508311</v>
      </c>
      <c r="V32" s="102">
        <f t="shared" si="21"/>
        <v>1.3715999999999999</v>
      </c>
      <c r="AB32" s="64" t="s">
        <v>22</v>
      </c>
      <c r="AE32" s="67"/>
      <c r="AF32" s="67">
        <v>-1</v>
      </c>
      <c r="AG32" s="64">
        <v>-1</v>
      </c>
      <c r="AH32" s="104" t="s">
        <v>77</v>
      </c>
      <c r="AI32" s="104" t="s">
        <v>78</v>
      </c>
      <c r="AK32" s="318"/>
      <c r="AL32" s="21"/>
      <c r="AM32" s="319"/>
      <c r="AN32" s="319"/>
      <c r="AO32" s="320"/>
    </row>
    <row r="33" spans="1:41" x14ac:dyDescent="0.2">
      <c r="A33" s="101">
        <f t="shared" si="6"/>
        <v>53</v>
      </c>
      <c r="B33" s="99">
        <f t="shared" si="7"/>
        <v>1346.1999999999998</v>
      </c>
      <c r="C33" s="100">
        <f t="shared" si="8"/>
        <v>0</v>
      </c>
      <c r="D33" s="101">
        <f t="shared" si="0"/>
        <v>0</v>
      </c>
      <c r="E33" s="100">
        <f t="shared" si="9"/>
        <v>0</v>
      </c>
      <c r="F33" s="100">
        <f t="shared" si="10"/>
        <v>0</v>
      </c>
      <c r="G33" s="100">
        <f t="shared" si="11"/>
        <v>0</v>
      </c>
      <c r="H33" s="102">
        <f t="shared" si="1"/>
        <v>0</v>
      </c>
      <c r="I33" s="102">
        <f t="shared" si="2"/>
        <v>0</v>
      </c>
      <c r="J33" s="102">
        <f t="shared" si="12"/>
        <v>0</v>
      </c>
      <c r="K33" s="102">
        <f t="shared" si="13"/>
        <v>0</v>
      </c>
      <c r="L33" s="102">
        <f t="shared" si="14"/>
        <v>0</v>
      </c>
      <c r="M33" s="103">
        <f t="shared" si="3"/>
        <v>0</v>
      </c>
      <c r="N33" s="102">
        <f t="shared" si="15"/>
        <v>0</v>
      </c>
      <c r="O33" s="103">
        <f t="shared" si="4"/>
        <v>0</v>
      </c>
      <c r="P33" s="102">
        <f t="shared" si="16"/>
        <v>1.0690756917760367</v>
      </c>
      <c r="Q33" s="102">
        <f t="shared" si="5"/>
        <v>37.75411387501542</v>
      </c>
      <c r="R33" s="102">
        <f t="shared" si="17"/>
        <v>1.0690756917760367</v>
      </c>
      <c r="S33" s="102">
        <f t="shared" si="18"/>
        <v>37.75411387501542</v>
      </c>
      <c r="T33" s="102">
        <f t="shared" si="19"/>
        <v>85.749550935297904</v>
      </c>
      <c r="U33" s="102">
        <f t="shared" si="20"/>
        <v>3028.2217953758159</v>
      </c>
      <c r="V33" s="102">
        <f t="shared" si="21"/>
        <v>1.3461999999999998</v>
      </c>
      <c r="AA33" s="64" t="s">
        <v>143</v>
      </c>
      <c r="AB33" s="67">
        <f>N22</f>
        <v>105.224260375</v>
      </c>
      <c r="AF33" s="67">
        <f>IF(AND(AF32&gt;=1,AF32&lt;35),AF32+1,IF(AH33=0,1,IF(AF32=35,AF32+1,-1)))</f>
        <v>-1</v>
      </c>
      <c r="AG33" s="64">
        <f>IF(AG32&gt;=1,AG32+1,IF(AH33=0,1,-1))</f>
        <v>-1</v>
      </c>
      <c r="AH33" s="77">
        <f>AH27</f>
        <v>12</v>
      </c>
      <c r="AI33" s="77">
        <f>AI27</f>
        <v>9</v>
      </c>
      <c r="AK33" s="318"/>
      <c r="AL33" s="21"/>
      <c r="AM33" s="319"/>
      <c r="AN33" s="319"/>
      <c r="AO33" s="320"/>
    </row>
    <row r="34" spans="1:41" x14ac:dyDescent="0.2">
      <c r="A34" s="101">
        <f t="shared" si="6"/>
        <v>52</v>
      </c>
      <c r="B34" s="99">
        <f t="shared" si="7"/>
        <v>1320.8</v>
      </c>
      <c r="C34" s="100">
        <f t="shared" si="8"/>
        <v>0</v>
      </c>
      <c r="D34" s="101">
        <f t="shared" si="0"/>
        <v>0</v>
      </c>
      <c r="E34" s="100">
        <f t="shared" si="9"/>
        <v>0</v>
      </c>
      <c r="F34" s="100">
        <f t="shared" si="10"/>
        <v>0</v>
      </c>
      <c r="G34" s="100">
        <f t="shared" si="11"/>
        <v>0</v>
      </c>
      <c r="H34" s="102">
        <f t="shared" si="1"/>
        <v>0</v>
      </c>
      <c r="I34" s="102">
        <f t="shared" si="2"/>
        <v>0</v>
      </c>
      <c r="J34" s="102">
        <f t="shared" si="12"/>
        <v>0</v>
      </c>
      <c r="K34" s="102">
        <f t="shared" si="13"/>
        <v>0</v>
      </c>
      <c r="L34" s="102">
        <f t="shared" si="14"/>
        <v>0</v>
      </c>
      <c r="M34" s="103">
        <f t="shared" si="3"/>
        <v>0</v>
      </c>
      <c r="N34" s="102">
        <f t="shared" si="15"/>
        <v>0</v>
      </c>
      <c r="O34" s="103">
        <f t="shared" si="4"/>
        <v>0</v>
      </c>
      <c r="P34" s="102">
        <f t="shared" si="16"/>
        <v>1.0690756917760367</v>
      </c>
      <c r="Q34" s="102">
        <f t="shared" si="5"/>
        <v>37.75411387501542</v>
      </c>
      <c r="R34" s="102">
        <f t="shared" si="17"/>
        <v>1.0690756917760367</v>
      </c>
      <c r="S34" s="102">
        <f t="shared" si="18"/>
        <v>37.75411387501542</v>
      </c>
      <c r="T34" s="102">
        <f t="shared" si="19"/>
        <v>84.680475243521869</v>
      </c>
      <c r="U34" s="102">
        <f t="shared" si="20"/>
        <v>2990.4676815008006</v>
      </c>
      <c r="V34" s="102">
        <f t="shared" si="21"/>
        <v>1.3208</v>
      </c>
      <c r="AA34" s="64" t="s">
        <v>142</v>
      </c>
      <c r="AB34" s="64">
        <f>AB33*10.7639</f>
        <v>1132.6234162504625</v>
      </c>
      <c r="AF34" s="67">
        <f t="shared" ref="AF34:AF86" si="22">IF(AND(AF33&gt;=1,AF33&lt;35),AF33+1,IF(AH34=0,1,IF(AF33=35,AF33+1,-1)))</f>
        <v>-1</v>
      </c>
      <c r="AG34" s="64">
        <f>IF(AG33&gt;=1,AG33+1,IF(AH34=0,1,-1))</f>
        <v>-1</v>
      </c>
      <c r="AH34" s="77">
        <f t="shared" ref="AH34:AI49" si="23">AH33-1</f>
        <v>11</v>
      </c>
      <c r="AI34" s="77">
        <f t="shared" si="23"/>
        <v>8</v>
      </c>
      <c r="AK34" s="318"/>
      <c r="AL34" s="21"/>
      <c r="AM34" s="319"/>
      <c r="AN34" s="319"/>
      <c r="AO34" s="320"/>
    </row>
    <row r="35" spans="1:41" x14ac:dyDescent="0.2">
      <c r="A35" s="101">
        <f t="shared" si="6"/>
        <v>51</v>
      </c>
      <c r="B35" s="99">
        <f t="shared" si="7"/>
        <v>1295.3999999999999</v>
      </c>
      <c r="C35" s="100">
        <f t="shared" si="8"/>
        <v>0</v>
      </c>
      <c r="D35" s="101">
        <f t="shared" si="0"/>
        <v>0</v>
      </c>
      <c r="E35" s="100">
        <f t="shared" si="9"/>
        <v>0</v>
      </c>
      <c r="F35" s="100">
        <f t="shared" si="10"/>
        <v>0</v>
      </c>
      <c r="G35" s="100">
        <f t="shared" si="11"/>
        <v>0</v>
      </c>
      <c r="H35" s="102">
        <f t="shared" si="1"/>
        <v>0</v>
      </c>
      <c r="I35" s="102">
        <f t="shared" si="2"/>
        <v>0</v>
      </c>
      <c r="J35" s="102">
        <f t="shared" si="12"/>
        <v>0</v>
      </c>
      <c r="K35" s="102">
        <f t="shared" si="13"/>
        <v>0</v>
      </c>
      <c r="L35" s="102">
        <f t="shared" si="14"/>
        <v>0</v>
      </c>
      <c r="M35" s="103">
        <f>IF(A35&lt;=0,"",D35*$AB$45)</f>
        <v>0</v>
      </c>
      <c r="N35" s="102">
        <f t="shared" si="15"/>
        <v>0</v>
      </c>
      <c r="O35" s="103">
        <f t="shared" si="4"/>
        <v>0</v>
      </c>
      <c r="P35" s="102">
        <f t="shared" si="16"/>
        <v>1.0690756917760367</v>
      </c>
      <c r="Q35" s="102">
        <f t="shared" si="5"/>
        <v>37.75411387501542</v>
      </c>
      <c r="R35" s="102">
        <f t="shared" si="17"/>
        <v>1.0690756917760367</v>
      </c>
      <c r="S35" s="102">
        <f t="shared" si="18"/>
        <v>37.75411387501542</v>
      </c>
      <c r="T35" s="102">
        <f t="shared" si="19"/>
        <v>83.611399551745833</v>
      </c>
      <c r="U35" s="102">
        <f t="shared" si="20"/>
        <v>2952.7135676257853</v>
      </c>
      <c r="V35" s="102">
        <f t="shared" si="21"/>
        <v>1.2953999999999999</v>
      </c>
      <c r="AF35" s="67">
        <f t="shared" si="22"/>
        <v>-1</v>
      </c>
      <c r="AG35" s="64">
        <f>IF(AG34&gt;=1,AG34+1,IF(AH35=0,1,-1))</f>
        <v>-1</v>
      </c>
      <c r="AH35" s="77">
        <f t="shared" si="23"/>
        <v>10</v>
      </c>
      <c r="AI35" s="77">
        <f t="shared" si="23"/>
        <v>7</v>
      </c>
      <c r="AK35" s="318"/>
      <c r="AL35" s="21"/>
      <c r="AM35" s="319"/>
      <c r="AN35" s="319"/>
      <c r="AO35" s="320"/>
    </row>
    <row r="36" spans="1:41" x14ac:dyDescent="0.2">
      <c r="A36" s="101">
        <f t="shared" si="6"/>
        <v>50</v>
      </c>
      <c r="B36" s="99">
        <f t="shared" si="7"/>
        <v>1270</v>
      </c>
      <c r="C36" s="100">
        <f t="shared" si="8"/>
        <v>0</v>
      </c>
      <c r="D36" s="101">
        <f t="shared" si="0"/>
        <v>0</v>
      </c>
      <c r="E36" s="100">
        <f t="shared" si="9"/>
        <v>0</v>
      </c>
      <c r="F36" s="100">
        <f t="shared" si="10"/>
        <v>0</v>
      </c>
      <c r="G36" s="100">
        <f t="shared" si="11"/>
        <v>0</v>
      </c>
      <c r="H36" s="102">
        <f t="shared" si="1"/>
        <v>0</v>
      </c>
      <c r="I36" s="102">
        <f t="shared" si="2"/>
        <v>0</v>
      </c>
      <c r="J36" s="102">
        <f t="shared" si="12"/>
        <v>0</v>
      </c>
      <c r="K36" s="102">
        <f t="shared" si="13"/>
        <v>0</v>
      </c>
      <c r="L36" s="102">
        <f t="shared" si="14"/>
        <v>0</v>
      </c>
      <c r="M36" s="103">
        <f t="shared" si="3"/>
        <v>0</v>
      </c>
      <c r="N36" s="102">
        <f t="shared" si="15"/>
        <v>0</v>
      </c>
      <c r="O36" s="103">
        <f t="shared" si="4"/>
        <v>0</v>
      </c>
      <c r="P36" s="102">
        <f t="shared" si="16"/>
        <v>1.0690756917760367</v>
      </c>
      <c r="Q36" s="102">
        <f t="shared" si="5"/>
        <v>37.75411387501542</v>
      </c>
      <c r="R36" s="102">
        <f t="shared" si="17"/>
        <v>1.0690756917760367</v>
      </c>
      <c r="S36" s="102">
        <f t="shared" si="18"/>
        <v>37.75411387501542</v>
      </c>
      <c r="T36" s="102">
        <f t="shared" si="19"/>
        <v>82.542323859969798</v>
      </c>
      <c r="U36" s="102">
        <f t="shared" si="20"/>
        <v>2914.9594537507701</v>
      </c>
      <c r="V36" s="102">
        <f t="shared" si="21"/>
        <v>1.27</v>
      </c>
      <c r="AF36" s="67">
        <f t="shared" si="22"/>
        <v>-1</v>
      </c>
      <c r="AG36" s="64">
        <f>IF(AG35&gt;=1,AG35+1,IF(AH36=0,1,-1))</f>
        <v>-1</v>
      </c>
      <c r="AH36" s="77">
        <f t="shared" si="23"/>
        <v>9</v>
      </c>
      <c r="AI36" s="77">
        <f t="shared" si="23"/>
        <v>6</v>
      </c>
      <c r="AK36" s="318"/>
      <c r="AL36" s="21"/>
      <c r="AM36" s="319"/>
      <c r="AN36" s="319"/>
      <c r="AO36" s="320"/>
    </row>
    <row r="37" spans="1:41" x14ac:dyDescent="0.2">
      <c r="A37" s="101">
        <f t="shared" si="6"/>
        <v>49</v>
      </c>
      <c r="B37" s="99">
        <f t="shared" si="7"/>
        <v>1244.5999999999999</v>
      </c>
      <c r="C37" s="100">
        <f t="shared" si="8"/>
        <v>0</v>
      </c>
      <c r="D37" s="101">
        <f t="shared" si="0"/>
        <v>0</v>
      </c>
      <c r="E37" s="100">
        <f t="shared" si="9"/>
        <v>0</v>
      </c>
      <c r="F37" s="100">
        <f t="shared" si="10"/>
        <v>0</v>
      </c>
      <c r="G37" s="100">
        <f t="shared" si="11"/>
        <v>0</v>
      </c>
      <c r="H37" s="102">
        <f t="shared" si="1"/>
        <v>0</v>
      </c>
      <c r="I37" s="102">
        <f t="shared" si="2"/>
        <v>0</v>
      </c>
      <c r="J37" s="102">
        <f t="shared" si="12"/>
        <v>0</v>
      </c>
      <c r="K37" s="102">
        <f t="shared" si="13"/>
        <v>0</v>
      </c>
      <c r="L37" s="102">
        <f t="shared" si="14"/>
        <v>0</v>
      </c>
      <c r="M37" s="103">
        <f t="shared" si="3"/>
        <v>0</v>
      </c>
      <c r="N37" s="102">
        <f t="shared" si="15"/>
        <v>0</v>
      </c>
      <c r="O37" s="103">
        <f t="shared" si="4"/>
        <v>0</v>
      </c>
      <c r="P37" s="102">
        <f t="shared" si="16"/>
        <v>1.0690756917760367</v>
      </c>
      <c r="Q37" s="102">
        <f t="shared" si="5"/>
        <v>37.75411387501542</v>
      </c>
      <c r="R37" s="102">
        <f t="shared" si="17"/>
        <v>1.0690756917760367</v>
      </c>
      <c r="S37" s="102">
        <f t="shared" si="18"/>
        <v>37.75411387501542</v>
      </c>
      <c r="T37" s="102">
        <f t="shared" si="19"/>
        <v>81.473248168193777</v>
      </c>
      <c r="U37" s="102">
        <f t="shared" si="20"/>
        <v>2877.2053398757548</v>
      </c>
      <c r="V37" s="102">
        <f t="shared" si="21"/>
        <v>1.2445999999999999</v>
      </c>
      <c r="AF37" s="67">
        <f t="shared" si="22"/>
        <v>-1</v>
      </c>
      <c r="AG37" s="64">
        <f>IF(AG36&gt;=1,AG36+1,IF(AH37=0,1,-1))</f>
        <v>-1</v>
      </c>
      <c r="AH37" s="77">
        <f t="shared" si="23"/>
        <v>8</v>
      </c>
      <c r="AI37" s="77">
        <f t="shared" si="23"/>
        <v>5</v>
      </c>
      <c r="AK37" s="318"/>
      <c r="AL37" s="21"/>
      <c r="AM37" s="319"/>
      <c r="AN37" s="319"/>
      <c r="AO37" s="320"/>
    </row>
    <row r="38" spans="1:41" x14ac:dyDescent="0.2">
      <c r="A38" s="101">
        <f t="shared" si="6"/>
        <v>48</v>
      </c>
      <c r="B38" s="99">
        <f>A38*25.4</f>
        <v>1219.1999999999998</v>
      </c>
      <c r="C38" s="100">
        <f t="shared" si="8"/>
        <v>0</v>
      </c>
      <c r="D38" s="101">
        <f t="shared" si="0"/>
        <v>0</v>
      </c>
      <c r="E38" s="100">
        <f t="shared" si="9"/>
        <v>0</v>
      </c>
      <c r="F38" s="100">
        <f t="shared" si="10"/>
        <v>0</v>
      </c>
      <c r="G38" s="100">
        <f t="shared" si="11"/>
        <v>0</v>
      </c>
      <c r="H38" s="102">
        <f t="shared" si="1"/>
        <v>0</v>
      </c>
      <c r="I38" s="102">
        <f t="shared" si="2"/>
        <v>0</v>
      </c>
      <c r="J38" s="102">
        <f t="shared" si="12"/>
        <v>0</v>
      </c>
      <c r="K38" s="102">
        <f t="shared" si="13"/>
        <v>0</v>
      </c>
      <c r="L38" s="102">
        <f t="shared" si="14"/>
        <v>0</v>
      </c>
      <c r="M38" s="103">
        <f t="shared" si="3"/>
        <v>0</v>
      </c>
      <c r="N38" s="102">
        <f t="shared" si="15"/>
        <v>0</v>
      </c>
      <c r="O38" s="103">
        <f t="shared" si="4"/>
        <v>0</v>
      </c>
      <c r="P38" s="102">
        <f t="shared" si="16"/>
        <v>1.0690756917760367</v>
      </c>
      <c r="Q38" s="102">
        <f t="shared" si="5"/>
        <v>37.75411387501542</v>
      </c>
      <c r="R38" s="102">
        <f t="shared" si="17"/>
        <v>1.0690756917760367</v>
      </c>
      <c r="S38" s="102">
        <f t="shared" si="18"/>
        <v>37.75411387501542</v>
      </c>
      <c r="T38" s="102">
        <f t="shared" si="19"/>
        <v>80.404172476417742</v>
      </c>
      <c r="U38" s="102">
        <f t="shared" si="20"/>
        <v>2839.4512260007396</v>
      </c>
      <c r="V38" s="102">
        <f t="shared" si="21"/>
        <v>1.2191999999999998</v>
      </c>
      <c r="AC38" s="68" t="s">
        <v>79</v>
      </c>
      <c r="AD38" s="64">
        <f>COUNTIF(AH33:AH129,"&gt;0")</f>
        <v>12</v>
      </c>
      <c r="AF38" s="67">
        <f t="shared" si="22"/>
        <v>-1</v>
      </c>
      <c r="AG38" s="64">
        <f t="shared" ref="AG38:AG101" si="24">IF(AG37&gt;=1,AG37+1,IF(AH38=0,1,-1))</f>
        <v>-1</v>
      </c>
      <c r="AH38" s="77">
        <f t="shared" si="23"/>
        <v>7</v>
      </c>
      <c r="AI38" s="77">
        <f t="shared" si="23"/>
        <v>4</v>
      </c>
      <c r="AK38" s="318"/>
      <c r="AL38" s="21"/>
      <c r="AM38" s="319"/>
      <c r="AN38" s="319"/>
      <c r="AO38" s="320"/>
    </row>
    <row r="39" spans="1:41" ht="13.5" thickBot="1" x14ac:dyDescent="0.25">
      <c r="A39" s="101">
        <f t="shared" si="6"/>
        <v>47</v>
      </c>
      <c r="B39" s="99">
        <f t="shared" si="7"/>
        <v>1193.8</v>
      </c>
      <c r="C39" s="100">
        <f t="shared" si="8"/>
        <v>0</v>
      </c>
      <c r="D39" s="101">
        <f t="shared" si="0"/>
        <v>0</v>
      </c>
      <c r="E39" s="100">
        <f t="shared" si="9"/>
        <v>0</v>
      </c>
      <c r="F39" s="100">
        <f t="shared" si="10"/>
        <v>0</v>
      </c>
      <c r="G39" s="100">
        <f t="shared" si="11"/>
        <v>0</v>
      </c>
      <c r="H39" s="102">
        <f t="shared" si="1"/>
        <v>0</v>
      </c>
      <c r="I39" s="102">
        <f t="shared" si="2"/>
        <v>0</v>
      </c>
      <c r="J39" s="102">
        <f t="shared" si="12"/>
        <v>0</v>
      </c>
      <c r="K39" s="102">
        <f t="shared" si="13"/>
        <v>0</v>
      </c>
      <c r="L39" s="102">
        <f t="shared" si="14"/>
        <v>0</v>
      </c>
      <c r="M39" s="103">
        <f t="shared" si="3"/>
        <v>0</v>
      </c>
      <c r="N39" s="102">
        <f t="shared" si="15"/>
        <v>0</v>
      </c>
      <c r="O39" s="103">
        <f t="shared" si="4"/>
        <v>0</v>
      </c>
      <c r="P39" s="102">
        <f t="shared" si="16"/>
        <v>1.0690756917760367</v>
      </c>
      <c r="Q39" s="102">
        <f t="shared" si="5"/>
        <v>37.75411387501542</v>
      </c>
      <c r="R39" s="102">
        <f t="shared" si="17"/>
        <v>1.0690756917760367</v>
      </c>
      <c r="S39" s="102">
        <f t="shared" si="18"/>
        <v>37.75411387501542</v>
      </c>
      <c r="T39" s="102">
        <f t="shared" si="19"/>
        <v>79.335096784641706</v>
      </c>
      <c r="U39" s="102">
        <f t="shared" si="20"/>
        <v>2801.6971121257243</v>
      </c>
      <c r="V39" s="102">
        <f t="shared" si="21"/>
        <v>1.1938</v>
      </c>
      <c r="Z39" s="64" t="s">
        <v>125</v>
      </c>
      <c r="AB39" s="96">
        <f>N16*2</f>
        <v>4</v>
      </c>
      <c r="AC39" s="97">
        <v>1.25</v>
      </c>
      <c r="AF39" s="67">
        <f t="shared" si="22"/>
        <v>-1</v>
      </c>
      <c r="AG39" s="64">
        <f t="shared" si="24"/>
        <v>-1</v>
      </c>
      <c r="AH39" s="77">
        <f t="shared" si="23"/>
        <v>6</v>
      </c>
      <c r="AI39" s="77">
        <f t="shared" si="23"/>
        <v>3</v>
      </c>
      <c r="AK39" s="321"/>
      <c r="AL39" s="22"/>
      <c r="AM39" s="319"/>
      <c r="AN39" s="319"/>
      <c r="AO39" s="322"/>
    </row>
    <row r="40" spans="1:41" x14ac:dyDescent="0.2">
      <c r="A40" s="101">
        <f t="shared" si="6"/>
        <v>46</v>
      </c>
      <c r="B40" s="99">
        <f t="shared" si="7"/>
        <v>1168.3999999999999</v>
      </c>
      <c r="C40" s="100">
        <f t="shared" si="8"/>
        <v>0</v>
      </c>
      <c r="D40" s="101">
        <f t="shared" si="0"/>
        <v>0</v>
      </c>
      <c r="E40" s="100">
        <f t="shared" si="9"/>
        <v>0</v>
      </c>
      <c r="F40" s="100">
        <f t="shared" si="10"/>
        <v>0</v>
      </c>
      <c r="G40" s="100">
        <f t="shared" si="11"/>
        <v>0</v>
      </c>
      <c r="H40" s="102">
        <f t="shared" si="1"/>
        <v>0</v>
      </c>
      <c r="I40" s="102">
        <f t="shared" si="2"/>
        <v>0</v>
      </c>
      <c r="J40" s="102">
        <f t="shared" si="12"/>
        <v>0</v>
      </c>
      <c r="K40" s="102">
        <f t="shared" si="13"/>
        <v>0</v>
      </c>
      <c r="L40" s="102">
        <f t="shared" si="14"/>
        <v>0</v>
      </c>
      <c r="M40" s="103">
        <f t="shared" si="3"/>
        <v>0</v>
      </c>
      <c r="N40" s="102">
        <f t="shared" si="15"/>
        <v>0</v>
      </c>
      <c r="O40" s="103">
        <f t="shared" si="4"/>
        <v>0</v>
      </c>
      <c r="P40" s="102">
        <f t="shared" si="16"/>
        <v>1.0690756917760367</v>
      </c>
      <c r="Q40" s="102">
        <f t="shared" si="5"/>
        <v>37.75411387501542</v>
      </c>
      <c r="R40" s="102">
        <f t="shared" si="17"/>
        <v>1.0690756917760367</v>
      </c>
      <c r="S40" s="102">
        <f t="shared" si="18"/>
        <v>37.75411387501542</v>
      </c>
      <c r="T40" s="102">
        <f t="shared" si="19"/>
        <v>78.266021092865671</v>
      </c>
      <c r="U40" s="102">
        <f t="shared" si="20"/>
        <v>2763.942998250709</v>
      </c>
      <c r="V40" s="102">
        <f t="shared" si="21"/>
        <v>1.1683999999999999</v>
      </c>
      <c r="Z40" s="64" t="s">
        <v>126</v>
      </c>
      <c r="AB40" s="96">
        <f>N17</f>
        <v>46</v>
      </c>
      <c r="AC40" s="97">
        <f>44/12</f>
        <v>3.6666666666666665</v>
      </c>
      <c r="AF40" s="67">
        <f t="shared" si="22"/>
        <v>-1</v>
      </c>
      <c r="AG40" s="64">
        <f t="shared" si="24"/>
        <v>-1</v>
      </c>
      <c r="AH40" s="77">
        <f t="shared" si="23"/>
        <v>5</v>
      </c>
      <c r="AI40" s="77">
        <f t="shared" si="23"/>
        <v>2</v>
      </c>
      <c r="AK40" s="323">
        <v>2.1872727272727273E-2</v>
      </c>
      <c r="AL40" s="16">
        <v>1</v>
      </c>
      <c r="AM40" s="319"/>
      <c r="AN40" s="319"/>
      <c r="AO40" s="324">
        <v>8.0000000000000002E-3</v>
      </c>
    </row>
    <row r="41" spans="1:41" x14ac:dyDescent="0.2">
      <c r="A41" s="101">
        <f t="shared" si="6"/>
        <v>45</v>
      </c>
      <c r="B41" s="99">
        <f t="shared" si="7"/>
        <v>1143</v>
      </c>
      <c r="C41" s="100">
        <f t="shared" si="8"/>
        <v>6.1936564363636358E-4</v>
      </c>
      <c r="D41" s="101">
        <f t="shared" si="0"/>
        <v>2.1872727272727273E-2</v>
      </c>
      <c r="E41" s="100">
        <f t="shared" si="9"/>
        <v>0</v>
      </c>
      <c r="F41" s="100">
        <f t="shared" si="10"/>
        <v>0</v>
      </c>
      <c r="G41" s="100">
        <f t="shared" si="11"/>
        <v>2.265344E-4</v>
      </c>
      <c r="H41" s="102">
        <f t="shared" si="1"/>
        <v>0.04</v>
      </c>
      <c r="I41" s="102">
        <f t="shared" si="2"/>
        <v>8.0000000000000002E-3</v>
      </c>
      <c r="J41" s="102">
        <f t="shared" si="12"/>
        <v>1.1326719999999999E-3</v>
      </c>
      <c r="K41" s="102">
        <f t="shared" si="13"/>
        <v>0.10559901056</v>
      </c>
      <c r="L41" s="102">
        <f t="shared" si="14"/>
        <v>0.10446633856</v>
      </c>
      <c r="M41" s="103">
        <f t="shared" si="3"/>
        <v>3.6892</v>
      </c>
      <c r="N41" s="102">
        <f t="shared" si="15"/>
        <v>0</v>
      </c>
      <c r="O41" s="103">
        <f t="shared" si="4"/>
        <v>0</v>
      </c>
      <c r="P41" s="102">
        <f t="shared" si="16"/>
        <v>1.0268360875520366</v>
      </c>
      <c r="Q41" s="102">
        <f t="shared" si="5"/>
        <v>36.262433875015418</v>
      </c>
      <c r="R41" s="102">
        <f t="shared" si="17"/>
        <v>1.1324350981120366</v>
      </c>
      <c r="S41" s="102">
        <f t="shared" si="18"/>
        <v>39.991633875015417</v>
      </c>
      <c r="T41" s="102">
        <f t="shared" si="19"/>
        <v>77.19694540108965</v>
      </c>
      <c r="U41" s="102">
        <f t="shared" si="20"/>
        <v>2726.1888843756938</v>
      </c>
      <c r="V41" s="102">
        <f t="shared" si="21"/>
        <v>1.143</v>
      </c>
      <c r="Z41" s="64" t="s">
        <v>82</v>
      </c>
      <c r="AB41" s="97">
        <v>1</v>
      </c>
      <c r="AF41" s="67">
        <f t="shared" si="22"/>
        <v>-1</v>
      </c>
      <c r="AG41" s="64">
        <f t="shared" si="24"/>
        <v>-1</v>
      </c>
      <c r="AH41" s="77">
        <f t="shared" si="23"/>
        <v>4</v>
      </c>
      <c r="AI41" s="77">
        <f t="shared" si="23"/>
        <v>1</v>
      </c>
      <c r="AK41" s="323">
        <v>4.6390909090909094E-2</v>
      </c>
      <c r="AL41" s="16">
        <v>2</v>
      </c>
      <c r="AM41" s="319"/>
      <c r="AN41" s="319"/>
      <c r="AO41" s="324">
        <v>1.6E-2</v>
      </c>
    </row>
    <row r="42" spans="1:41" x14ac:dyDescent="0.2">
      <c r="A42" s="101">
        <f t="shared" si="6"/>
        <v>44</v>
      </c>
      <c r="B42" s="99">
        <f t="shared" si="7"/>
        <v>1117.5999999999999</v>
      </c>
      <c r="C42" s="100">
        <f t="shared" si="8"/>
        <v>1.3136420945454546E-3</v>
      </c>
      <c r="D42" s="101">
        <f t="shared" si="0"/>
        <v>4.6390909090909094E-2</v>
      </c>
      <c r="E42" s="100">
        <f t="shared" si="9"/>
        <v>0</v>
      </c>
      <c r="F42" s="100">
        <f t="shared" si="10"/>
        <v>0</v>
      </c>
      <c r="G42" s="100">
        <f t="shared" si="11"/>
        <v>4.5306879999999999E-4</v>
      </c>
      <c r="H42" s="102">
        <f t="shared" si="1"/>
        <v>0.08</v>
      </c>
      <c r="I42" s="102">
        <f t="shared" si="2"/>
        <v>1.6E-2</v>
      </c>
      <c r="J42" s="102">
        <f t="shared" si="12"/>
        <v>2.2653439999999999E-3</v>
      </c>
      <c r="K42" s="102">
        <f t="shared" si="13"/>
        <v>0.22383297728000001</v>
      </c>
      <c r="L42" s="102">
        <f t="shared" si="14"/>
        <v>0.22156763328000001</v>
      </c>
      <c r="M42" s="103">
        <f t="shared" si="3"/>
        <v>7.8246000000000002</v>
      </c>
      <c r="N42" s="102">
        <f t="shared" si="15"/>
        <v>0</v>
      </c>
      <c r="O42" s="103">
        <f t="shared" si="4"/>
        <v>0</v>
      </c>
      <c r="P42" s="102">
        <f t="shared" si="16"/>
        <v>0.97954250086403649</v>
      </c>
      <c r="Q42" s="102">
        <f t="shared" si="5"/>
        <v>34.592273875015415</v>
      </c>
      <c r="R42" s="102">
        <f t="shared" si="17"/>
        <v>1.2033754781440364</v>
      </c>
      <c r="S42" s="102">
        <f t="shared" si="18"/>
        <v>42.49687387501541</v>
      </c>
      <c r="T42" s="102">
        <f t="shared" si="19"/>
        <v>76.06451030297761</v>
      </c>
      <c r="U42" s="102">
        <f t="shared" si="20"/>
        <v>2686.1972505006784</v>
      </c>
      <c r="V42" s="102">
        <f t="shared" si="21"/>
        <v>1.1175999999999999</v>
      </c>
      <c r="Z42" s="64" t="s">
        <v>83</v>
      </c>
      <c r="AB42" s="97">
        <v>0.75</v>
      </c>
      <c r="AF42" s="67">
        <f t="shared" si="22"/>
        <v>-1</v>
      </c>
      <c r="AG42" s="64">
        <f t="shared" si="24"/>
        <v>-1</v>
      </c>
      <c r="AH42" s="77">
        <f t="shared" si="23"/>
        <v>3</v>
      </c>
      <c r="AI42" s="77">
        <f t="shared" si="23"/>
        <v>0</v>
      </c>
      <c r="AK42" s="323">
        <v>6.8972727272727283E-2</v>
      </c>
      <c r="AL42" s="16">
        <v>3</v>
      </c>
      <c r="AM42" s="319"/>
      <c r="AN42" s="319"/>
      <c r="AO42" s="324">
        <v>2.4E-2</v>
      </c>
    </row>
    <row r="43" spans="1:41" x14ac:dyDescent="0.2">
      <c r="A43" s="101">
        <f t="shared" si="6"/>
        <v>43</v>
      </c>
      <c r="B43" s="99">
        <f t="shared" si="7"/>
        <v>1092.2</v>
      </c>
      <c r="C43" s="100">
        <f t="shared" si="8"/>
        <v>1.9530869236363639E-3</v>
      </c>
      <c r="D43" s="101">
        <f t="shared" si="0"/>
        <v>6.8972727272727283E-2</v>
      </c>
      <c r="E43" s="100">
        <f t="shared" si="9"/>
        <v>0</v>
      </c>
      <c r="F43" s="100">
        <f t="shared" si="10"/>
        <v>0</v>
      </c>
      <c r="G43" s="100">
        <f t="shared" si="11"/>
        <v>6.7960320000000005E-4</v>
      </c>
      <c r="H43" s="102">
        <f t="shared" si="1"/>
        <v>0.12</v>
      </c>
      <c r="I43" s="102">
        <f t="shared" si="2"/>
        <v>2.4E-2</v>
      </c>
      <c r="J43" s="102">
        <f t="shared" si="12"/>
        <v>3.3980159999999998E-3</v>
      </c>
      <c r="K43" s="102">
        <f t="shared" si="13"/>
        <v>0.33281867712000007</v>
      </c>
      <c r="L43" s="102">
        <f t="shared" si="14"/>
        <v>0.32942066112000007</v>
      </c>
      <c r="M43" s="103">
        <f t="shared" si="3"/>
        <v>11.633400000000002</v>
      </c>
      <c r="N43" s="102">
        <f t="shared" si="15"/>
        <v>0</v>
      </c>
      <c r="O43" s="103">
        <f t="shared" si="4"/>
        <v>0</v>
      </c>
      <c r="P43" s="102">
        <f t="shared" si="16"/>
        <v>0.93594822092803642</v>
      </c>
      <c r="Q43" s="102">
        <f t="shared" si="5"/>
        <v>33.052753875015412</v>
      </c>
      <c r="R43" s="102">
        <f t="shared" si="17"/>
        <v>1.2687668980480364</v>
      </c>
      <c r="S43" s="102">
        <f t="shared" si="18"/>
        <v>44.806153875015411</v>
      </c>
      <c r="T43" s="102">
        <f t="shared" si="19"/>
        <v>74.86113482483357</v>
      </c>
      <c r="U43" s="102">
        <f t="shared" si="20"/>
        <v>2643.700376625663</v>
      </c>
      <c r="V43" s="102">
        <f t="shared" si="21"/>
        <v>1.0922000000000001</v>
      </c>
      <c r="Z43" s="64" t="s">
        <v>84</v>
      </c>
      <c r="AB43" s="97">
        <f>(N16*AD54+(2*AB41)-AB42)</f>
        <v>12.75</v>
      </c>
      <c r="AF43" s="67">
        <f t="shared" si="22"/>
        <v>-1</v>
      </c>
      <c r="AG43" s="64">
        <f t="shared" si="24"/>
        <v>-1</v>
      </c>
      <c r="AH43" s="77">
        <f t="shared" si="23"/>
        <v>2</v>
      </c>
      <c r="AI43" s="77">
        <f t="shared" si="23"/>
        <v>-1</v>
      </c>
      <c r="AK43" s="323">
        <v>0.11683636363636364</v>
      </c>
      <c r="AL43" s="16">
        <v>4</v>
      </c>
      <c r="AM43" s="319"/>
      <c r="AN43" s="319"/>
      <c r="AO43" s="324">
        <v>3.2000000000000001E-2</v>
      </c>
    </row>
    <row r="44" spans="1:41" x14ac:dyDescent="0.2">
      <c r="A44" s="101">
        <f t="shared" si="6"/>
        <v>42</v>
      </c>
      <c r="B44" s="99">
        <f t="shared" si="7"/>
        <v>1066.8</v>
      </c>
      <c r="C44" s="100">
        <f t="shared" si="8"/>
        <v>3.3084319418181817E-3</v>
      </c>
      <c r="D44" s="101">
        <f t="shared" si="0"/>
        <v>0.11683636363636364</v>
      </c>
      <c r="E44" s="100">
        <f t="shared" si="9"/>
        <v>0</v>
      </c>
      <c r="F44" s="100">
        <f t="shared" si="10"/>
        <v>0</v>
      </c>
      <c r="G44" s="100">
        <f t="shared" si="11"/>
        <v>9.0613759999999999E-4</v>
      </c>
      <c r="H44" s="102">
        <f t="shared" si="1"/>
        <v>0.16</v>
      </c>
      <c r="I44" s="102">
        <f t="shared" si="2"/>
        <v>3.2000000000000001E-2</v>
      </c>
      <c r="J44" s="102">
        <f t="shared" si="12"/>
        <v>4.5306879999999997E-3</v>
      </c>
      <c r="K44" s="102">
        <f t="shared" si="13"/>
        <v>0.56255287552</v>
      </c>
      <c r="L44" s="102">
        <f t="shared" si="14"/>
        <v>0.55802218751999999</v>
      </c>
      <c r="M44" s="103">
        <f t="shared" si="3"/>
        <v>19.706399999999999</v>
      </c>
      <c r="N44" s="102">
        <f t="shared" si="15"/>
        <v>0</v>
      </c>
      <c r="O44" s="103">
        <f t="shared" si="4"/>
        <v>0</v>
      </c>
      <c r="P44" s="102">
        <f t="shared" si="16"/>
        <v>0.84405454156803661</v>
      </c>
      <c r="Q44" s="102">
        <f t="shared" si="5"/>
        <v>29.807553875015419</v>
      </c>
      <c r="R44" s="102">
        <f t="shared" si="17"/>
        <v>1.4066074170880365</v>
      </c>
      <c r="S44" s="102">
        <f t="shared" si="18"/>
        <v>49.673953875015414</v>
      </c>
      <c r="T44" s="102">
        <f t="shared" si="19"/>
        <v>73.592367926785542</v>
      </c>
      <c r="U44" s="102">
        <f t="shared" si="20"/>
        <v>2598.8942227506477</v>
      </c>
      <c r="V44" s="102">
        <f t="shared" si="21"/>
        <v>1.0668</v>
      </c>
      <c r="Z44" s="64" t="s">
        <v>85</v>
      </c>
      <c r="AB44" s="97">
        <f>((AB49*AC40)+(2*AC39)+(AB41*2))</f>
        <v>88.833333333333329</v>
      </c>
      <c r="AF44" s="67">
        <f t="shared" si="22"/>
        <v>-1</v>
      </c>
      <c r="AG44" s="64">
        <f t="shared" si="24"/>
        <v>-1</v>
      </c>
      <c r="AH44" s="77">
        <f t="shared" si="23"/>
        <v>1</v>
      </c>
      <c r="AI44" s="77">
        <f t="shared" si="23"/>
        <v>-2</v>
      </c>
      <c r="AK44" s="323">
        <v>0.14754545454545456</v>
      </c>
      <c r="AL44" s="16">
        <v>5</v>
      </c>
      <c r="AM44" s="319"/>
      <c r="AN44" s="319"/>
      <c r="AO44" s="324">
        <v>0.04</v>
      </c>
    </row>
    <row r="45" spans="1:41" x14ac:dyDescent="0.2">
      <c r="A45" s="101">
        <f t="shared" si="6"/>
        <v>41</v>
      </c>
      <c r="B45" s="99">
        <f t="shared" si="7"/>
        <v>1041.3999999999999</v>
      </c>
      <c r="C45" s="100">
        <f t="shared" si="8"/>
        <v>4.1780151272727273E-3</v>
      </c>
      <c r="D45" s="101">
        <f t="shared" si="0"/>
        <v>0.14754545454545456</v>
      </c>
      <c r="E45" s="100">
        <f t="shared" si="9"/>
        <v>0</v>
      </c>
      <c r="F45" s="100">
        <f t="shared" si="10"/>
        <v>0</v>
      </c>
      <c r="G45" s="100">
        <f t="shared" si="11"/>
        <v>1.1326719999999999E-3</v>
      </c>
      <c r="H45" s="102">
        <f t="shared" si="1"/>
        <v>0.2</v>
      </c>
      <c r="I45" s="102">
        <f t="shared" si="2"/>
        <v>0.04</v>
      </c>
      <c r="J45" s="102">
        <f t="shared" si="12"/>
        <v>5.6633600000000001E-3</v>
      </c>
      <c r="K45" s="102">
        <f t="shared" si="13"/>
        <v>0.71035524480000012</v>
      </c>
      <c r="L45" s="102">
        <f t="shared" si="14"/>
        <v>0.70469188480000011</v>
      </c>
      <c r="M45" s="103">
        <f t="shared" si="3"/>
        <v>24.886000000000003</v>
      </c>
      <c r="N45" s="102">
        <f t="shared" si="15"/>
        <v>0</v>
      </c>
      <c r="O45" s="103">
        <f t="shared" si="4"/>
        <v>0</v>
      </c>
      <c r="P45" s="102">
        <f t="shared" si="16"/>
        <v>0.78493359385603645</v>
      </c>
      <c r="Q45" s="102">
        <f t="shared" si="5"/>
        <v>27.719713875015415</v>
      </c>
      <c r="R45" s="102">
        <f t="shared" si="17"/>
        <v>1.4952888386560366</v>
      </c>
      <c r="S45" s="102">
        <f t="shared" si="18"/>
        <v>52.805713875015421</v>
      </c>
      <c r="T45" s="102">
        <f t="shared" si="19"/>
        <v>72.185760509697502</v>
      </c>
      <c r="U45" s="102">
        <f t="shared" si="20"/>
        <v>2549.2202688756324</v>
      </c>
      <c r="V45" s="102">
        <f t="shared" si="21"/>
        <v>1.0413999999999999</v>
      </c>
      <c r="Z45" s="67" t="s">
        <v>86</v>
      </c>
      <c r="AA45" s="67"/>
      <c r="AB45" s="97">
        <f>(AB40*AC40)</f>
        <v>168.66666666666666</v>
      </c>
      <c r="AF45" s="67">
        <f t="shared" si="22"/>
        <v>1</v>
      </c>
      <c r="AG45" s="64">
        <f t="shared" si="24"/>
        <v>1</v>
      </c>
      <c r="AH45" s="77">
        <f t="shared" si="23"/>
        <v>0</v>
      </c>
      <c r="AI45" s="77">
        <f t="shared" si="23"/>
        <v>-3</v>
      </c>
      <c r="AK45" s="323">
        <v>0.17056363636363636</v>
      </c>
      <c r="AL45" s="16">
        <v>6</v>
      </c>
      <c r="AM45" s="319"/>
      <c r="AN45" s="319"/>
      <c r="AO45" s="324">
        <v>4.8000000000000001E-2</v>
      </c>
    </row>
    <row r="46" spans="1:41" x14ac:dyDescent="0.2">
      <c r="A46" s="101">
        <f t="shared" si="6"/>
        <v>40</v>
      </c>
      <c r="B46" s="99">
        <f t="shared" si="7"/>
        <v>1016</v>
      </c>
      <c r="C46" s="100">
        <f t="shared" si="8"/>
        <v>4.8298163781818181E-3</v>
      </c>
      <c r="D46" s="101">
        <f t="shared" si="0"/>
        <v>0.17056363636363636</v>
      </c>
      <c r="E46" s="100">
        <f t="shared" si="9"/>
        <v>0</v>
      </c>
      <c r="F46" s="100">
        <f t="shared" si="10"/>
        <v>0</v>
      </c>
      <c r="G46" s="100">
        <f t="shared" si="11"/>
        <v>1.3592064000000001E-3</v>
      </c>
      <c r="H46" s="102">
        <f t="shared" si="1"/>
        <v>0.24</v>
      </c>
      <c r="I46" s="102">
        <f t="shared" si="2"/>
        <v>4.8000000000000001E-2</v>
      </c>
      <c r="J46" s="102">
        <f t="shared" si="12"/>
        <v>6.7960319999999996E-3</v>
      </c>
      <c r="K46" s="102">
        <f t="shared" si="13"/>
        <v>0.82142506112000002</v>
      </c>
      <c r="L46" s="102">
        <f t="shared" si="14"/>
        <v>0.81462902912000001</v>
      </c>
      <c r="M46" s="103">
        <f t="shared" si="3"/>
        <v>28.7684</v>
      </c>
      <c r="N46" s="102">
        <f t="shared" si="15"/>
        <v>0</v>
      </c>
      <c r="O46" s="103">
        <f t="shared" si="4"/>
        <v>0</v>
      </c>
      <c r="P46" s="102">
        <f t="shared" si="16"/>
        <v>0.74050566732803669</v>
      </c>
      <c r="Q46" s="102">
        <f t="shared" si="5"/>
        <v>26.150753875015422</v>
      </c>
      <c r="R46" s="102">
        <f t="shared" si="17"/>
        <v>1.5619307284480368</v>
      </c>
      <c r="S46" s="102">
        <f t="shared" si="18"/>
        <v>55.159153875015427</v>
      </c>
      <c r="T46" s="102">
        <f t="shared" si="19"/>
        <v>70.690471671041465</v>
      </c>
      <c r="U46" s="102">
        <f t="shared" si="20"/>
        <v>2496.4145550006169</v>
      </c>
      <c r="V46" s="102">
        <f t="shared" si="21"/>
        <v>1.016</v>
      </c>
      <c r="Z46" s="67" t="s">
        <v>144</v>
      </c>
      <c r="AA46" s="67"/>
      <c r="AB46" s="97">
        <f>AB39*AC39</f>
        <v>5</v>
      </c>
      <c r="AF46" s="67">
        <f t="shared" si="22"/>
        <v>2</v>
      </c>
      <c r="AG46" s="64">
        <f t="shared" si="24"/>
        <v>2</v>
      </c>
      <c r="AH46" s="77">
        <f t="shared" si="23"/>
        <v>-1</v>
      </c>
      <c r="AI46" s="77">
        <f t="shared" si="23"/>
        <v>-4</v>
      </c>
      <c r="AK46" s="323">
        <v>0.1896818181818182</v>
      </c>
      <c r="AL46" s="16">
        <v>7</v>
      </c>
      <c r="AM46" s="319"/>
      <c r="AN46" s="319"/>
      <c r="AO46" s="324">
        <v>5.6000000000000001E-2</v>
      </c>
    </row>
    <row r="47" spans="1:41" x14ac:dyDescent="0.2">
      <c r="A47" s="101">
        <f t="shared" si="6"/>
        <v>39</v>
      </c>
      <c r="B47" s="99">
        <f t="shared" si="7"/>
        <v>990.59999999999991</v>
      </c>
      <c r="C47" s="100">
        <f t="shared" si="8"/>
        <v>5.3711821090909094E-3</v>
      </c>
      <c r="D47" s="101">
        <f t="shared" si="0"/>
        <v>0.1896818181818182</v>
      </c>
      <c r="E47" s="100">
        <f t="shared" si="9"/>
        <v>0</v>
      </c>
      <c r="F47" s="100">
        <f t="shared" si="10"/>
        <v>0</v>
      </c>
      <c r="G47" s="100">
        <f t="shared" si="11"/>
        <v>1.5857408E-3</v>
      </c>
      <c r="H47" s="102">
        <f t="shared" si="1"/>
        <v>0.28000000000000003</v>
      </c>
      <c r="I47" s="102">
        <f t="shared" si="2"/>
        <v>5.6000000000000001E-2</v>
      </c>
      <c r="J47" s="102">
        <f t="shared" si="12"/>
        <v>7.928704E-3</v>
      </c>
      <c r="K47" s="102">
        <f t="shared" si="13"/>
        <v>0.91386808640000006</v>
      </c>
      <c r="L47" s="102">
        <f t="shared" si="14"/>
        <v>0.90593938240000005</v>
      </c>
      <c r="M47" s="103">
        <f t="shared" si="3"/>
        <v>31.993000000000002</v>
      </c>
      <c r="N47" s="102">
        <f t="shared" si="15"/>
        <v>0</v>
      </c>
      <c r="O47" s="103">
        <f t="shared" si="4"/>
        <v>0</v>
      </c>
      <c r="P47" s="102">
        <f t="shared" si="16"/>
        <v>0.70352845721603663</v>
      </c>
      <c r="Q47" s="102">
        <f t="shared" si="5"/>
        <v>24.844913875015418</v>
      </c>
      <c r="R47" s="102">
        <f t="shared" si="17"/>
        <v>1.6173965436160365</v>
      </c>
      <c r="S47" s="102">
        <f t="shared" si="18"/>
        <v>57.117913875015418</v>
      </c>
      <c r="T47" s="102">
        <f t="shared" si="19"/>
        <v>69.128540942593432</v>
      </c>
      <c r="U47" s="102">
        <f t="shared" si="20"/>
        <v>2441.2554011256016</v>
      </c>
      <c r="V47" s="102">
        <f t="shared" si="21"/>
        <v>0.99059999999999993</v>
      </c>
      <c r="Z47" s="64" t="s">
        <v>95</v>
      </c>
      <c r="AB47" s="97">
        <f>N18*AB42</f>
        <v>0</v>
      </c>
      <c r="AF47" s="67">
        <f t="shared" si="22"/>
        <v>3</v>
      </c>
      <c r="AG47" s="64">
        <f t="shared" si="24"/>
        <v>3</v>
      </c>
      <c r="AH47" s="77">
        <f t="shared" si="23"/>
        <v>-2</v>
      </c>
      <c r="AI47" s="77">
        <f t="shared" si="23"/>
        <v>-5</v>
      </c>
      <c r="AK47" s="323">
        <v>0.20620909090909093</v>
      </c>
      <c r="AL47" s="16">
        <v>8</v>
      </c>
      <c r="AM47" s="319"/>
      <c r="AN47" s="325"/>
      <c r="AO47" s="324">
        <v>6.4000000000000001E-2</v>
      </c>
    </row>
    <row r="48" spans="1:41" x14ac:dyDescent="0.2">
      <c r="A48" s="101">
        <f t="shared" si="6"/>
        <v>38</v>
      </c>
      <c r="B48" s="99">
        <f t="shared" si="7"/>
        <v>965.19999999999993</v>
      </c>
      <c r="C48" s="100">
        <f t="shared" si="8"/>
        <v>5.8391815854545457E-3</v>
      </c>
      <c r="D48" s="101">
        <f t="shared" si="0"/>
        <v>0.20620909090909093</v>
      </c>
      <c r="E48" s="100">
        <f t="shared" si="9"/>
        <v>0</v>
      </c>
      <c r="F48" s="100">
        <f t="shared" si="10"/>
        <v>0</v>
      </c>
      <c r="G48" s="100">
        <f t="shared" si="11"/>
        <v>1.8122752E-3</v>
      </c>
      <c r="H48" s="102">
        <f t="shared" si="1"/>
        <v>0.32</v>
      </c>
      <c r="I48" s="102">
        <f t="shared" si="2"/>
        <v>6.4000000000000001E-2</v>
      </c>
      <c r="J48" s="102">
        <f t="shared" si="12"/>
        <v>9.0613759999999995E-3</v>
      </c>
      <c r="K48" s="102">
        <f t="shared" si="13"/>
        <v>0.99393667007999997</v>
      </c>
      <c r="L48" s="102">
        <f t="shared" si="14"/>
        <v>0.98487529407999996</v>
      </c>
      <c r="M48" s="103">
        <f t="shared" si="3"/>
        <v>34.7806</v>
      </c>
      <c r="N48" s="102">
        <f t="shared" si="15"/>
        <v>0</v>
      </c>
      <c r="O48" s="103">
        <f t="shared" si="4"/>
        <v>0</v>
      </c>
      <c r="P48" s="102">
        <f t="shared" si="16"/>
        <v>0.67150102374403664</v>
      </c>
      <c r="Q48" s="102">
        <f t="shared" si="5"/>
        <v>23.71387387501542</v>
      </c>
      <c r="R48" s="102">
        <f t="shared" si="17"/>
        <v>1.6654376938240365</v>
      </c>
      <c r="S48" s="102">
        <f t="shared" si="18"/>
        <v>58.814473875015416</v>
      </c>
      <c r="T48" s="102">
        <f t="shared" si="19"/>
        <v>67.511144398977393</v>
      </c>
      <c r="U48" s="102">
        <f t="shared" si="20"/>
        <v>2384.1374872505862</v>
      </c>
      <c r="V48" s="102">
        <f t="shared" si="21"/>
        <v>0.96519999999999995</v>
      </c>
      <c r="Z48" s="67" t="s">
        <v>87</v>
      </c>
      <c r="AB48" s="97">
        <f>AB44*AB43</f>
        <v>1132.625</v>
      </c>
      <c r="AC48" s="67">
        <f>AB48*0.092903</f>
        <v>105.224260375</v>
      </c>
      <c r="AF48" s="67">
        <f t="shared" si="22"/>
        <v>4</v>
      </c>
      <c r="AG48" s="64">
        <f t="shared" si="24"/>
        <v>4</v>
      </c>
      <c r="AH48" s="77">
        <f t="shared" si="23"/>
        <v>-3</v>
      </c>
      <c r="AI48" s="77">
        <f t="shared" si="23"/>
        <v>-6</v>
      </c>
      <c r="AK48" s="323">
        <v>0.22082727272727273</v>
      </c>
      <c r="AL48" s="16">
        <v>9</v>
      </c>
      <c r="AM48" s="319"/>
      <c r="AN48" s="325"/>
      <c r="AO48" s="324">
        <v>7.1999999999999995E-2</v>
      </c>
    </row>
    <row r="49" spans="1:41" x14ac:dyDescent="0.2">
      <c r="A49" s="101">
        <f t="shared" si="6"/>
        <v>37</v>
      </c>
      <c r="B49" s="99">
        <f t="shared" si="7"/>
        <v>939.8</v>
      </c>
      <c r="C49" s="100">
        <f t="shared" si="8"/>
        <v>6.2531217163636363E-3</v>
      </c>
      <c r="D49" s="101">
        <f t="shared" si="0"/>
        <v>0.22082727272727273</v>
      </c>
      <c r="E49" s="100">
        <f t="shared" si="9"/>
        <v>0</v>
      </c>
      <c r="F49" s="100">
        <f t="shared" si="10"/>
        <v>0</v>
      </c>
      <c r="G49" s="100">
        <f t="shared" si="11"/>
        <v>2.0388095999999997E-3</v>
      </c>
      <c r="H49" s="102">
        <f t="shared" si="1"/>
        <v>0.36</v>
      </c>
      <c r="I49" s="102">
        <f t="shared" si="2"/>
        <v>7.1999999999999995E-2</v>
      </c>
      <c r="J49" s="102">
        <f t="shared" si="12"/>
        <v>1.0194047999999999E-2</v>
      </c>
      <c r="K49" s="102">
        <f t="shared" si="13"/>
        <v>1.0648872441600001</v>
      </c>
      <c r="L49" s="102">
        <f t="shared" si="14"/>
        <v>1.0546931961600001</v>
      </c>
      <c r="M49" s="103">
        <f t="shared" si="3"/>
        <v>37.246200000000002</v>
      </c>
      <c r="N49" s="102">
        <f t="shared" si="15"/>
        <v>0</v>
      </c>
      <c r="O49" s="103">
        <f t="shared" si="4"/>
        <v>0</v>
      </c>
      <c r="P49" s="102">
        <f t="shared" si="16"/>
        <v>0.6431207941120366</v>
      </c>
      <c r="Q49" s="102">
        <f t="shared" si="5"/>
        <v>22.711633875015419</v>
      </c>
      <c r="R49" s="102">
        <f t="shared" si="17"/>
        <v>1.7080080382720366</v>
      </c>
      <c r="S49" s="102">
        <f t="shared" si="18"/>
        <v>60.317833875015424</v>
      </c>
      <c r="T49" s="102">
        <f t="shared" si="19"/>
        <v>65.845706705153361</v>
      </c>
      <c r="U49" s="102">
        <f t="shared" si="20"/>
        <v>2325.323013375571</v>
      </c>
      <c r="V49" s="102">
        <f t="shared" si="21"/>
        <v>0.93979999999999997</v>
      </c>
      <c r="Z49" s="77">
        <f>N16</f>
        <v>2</v>
      </c>
      <c r="AA49" s="64" t="s">
        <v>88</v>
      </c>
      <c r="AB49" s="105">
        <f>N17/N16</f>
        <v>23</v>
      </c>
      <c r="AF49" s="67">
        <f t="shared" si="22"/>
        <v>5</v>
      </c>
      <c r="AG49" s="64">
        <f t="shared" si="24"/>
        <v>5</v>
      </c>
      <c r="AH49" s="77">
        <f t="shared" si="23"/>
        <v>-4</v>
      </c>
      <c r="AI49" s="77">
        <f t="shared" si="23"/>
        <v>-7</v>
      </c>
      <c r="AK49" s="323">
        <v>0.23394545454545457</v>
      </c>
      <c r="AL49" s="16">
        <v>10</v>
      </c>
      <c r="AM49" s="319"/>
      <c r="AN49" s="325"/>
      <c r="AO49" s="324">
        <v>0.08</v>
      </c>
    </row>
    <row r="50" spans="1:41" x14ac:dyDescent="0.2">
      <c r="A50" s="101">
        <f t="shared" si="6"/>
        <v>36</v>
      </c>
      <c r="B50" s="99">
        <f t="shared" si="7"/>
        <v>914.4</v>
      </c>
      <c r="C50" s="100">
        <f t="shared" si="8"/>
        <v>6.6245866472727276E-3</v>
      </c>
      <c r="D50" s="101">
        <f t="shared" si="0"/>
        <v>0.23394545454545457</v>
      </c>
      <c r="E50" s="100">
        <f t="shared" si="9"/>
        <v>0</v>
      </c>
      <c r="F50" s="100">
        <f t="shared" si="10"/>
        <v>0</v>
      </c>
      <c r="G50" s="100">
        <f t="shared" si="11"/>
        <v>2.2653439999999999E-3</v>
      </c>
      <c r="H50" s="102">
        <f t="shared" si="1"/>
        <v>0.4</v>
      </c>
      <c r="I50" s="102">
        <f t="shared" si="2"/>
        <v>0.08</v>
      </c>
      <c r="J50" s="102">
        <f t="shared" si="12"/>
        <v>1.132672E-2</v>
      </c>
      <c r="K50" s="102">
        <f t="shared" si="13"/>
        <v>1.12867366784</v>
      </c>
      <c r="L50" s="102">
        <f t="shared" si="14"/>
        <v>1.11734694784</v>
      </c>
      <c r="M50" s="103">
        <f t="shared" si="3"/>
        <v>39.458800000000004</v>
      </c>
      <c r="N50" s="102">
        <f t="shared" si="15"/>
        <v>0</v>
      </c>
      <c r="O50" s="103">
        <f t="shared" si="4"/>
        <v>0</v>
      </c>
      <c r="P50" s="102">
        <f t="shared" si="16"/>
        <v>0.61760622464003656</v>
      </c>
      <c r="Q50" s="102">
        <f t="shared" si="5"/>
        <v>21.810593875015417</v>
      </c>
      <c r="R50" s="102">
        <f t="shared" si="17"/>
        <v>1.7462798924800367</v>
      </c>
      <c r="S50" s="102">
        <f t="shared" si="18"/>
        <v>61.669393875015423</v>
      </c>
      <c r="T50" s="102">
        <f t="shared" si="19"/>
        <v>64.137698666881334</v>
      </c>
      <c r="U50" s="102">
        <f t="shared" si="20"/>
        <v>2265.0051795005556</v>
      </c>
      <c r="V50" s="102">
        <f t="shared" si="21"/>
        <v>0.91439999999999999</v>
      </c>
      <c r="Z50" s="67"/>
      <c r="AA50" s="67"/>
      <c r="AD50" s="68" t="s">
        <v>89</v>
      </c>
      <c r="AF50" s="67">
        <f t="shared" si="22"/>
        <v>6</v>
      </c>
      <c r="AG50" s="64">
        <f t="shared" si="24"/>
        <v>6</v>
      </c>
      <c r="AH50" s="77">
        <f t="shared" ref="AH50:AI65" si="25">AH49-1</f>
        <v>-5</v>
      </c>
      <c r="AI50" s="77">
        <f t="shared" si="25"/>
        <v>-8</v>
      </c>
      <c r="AK50" s="323">
        <v>0.24586363636363637</v>
      </c>
      <c r="AL50" s="16">
        <v>11</v>
      </c>
      <c r="AM50" s="319"/>
      <c r="AN50" s="325"/>
      <c r="AO50" s="324">
        <v>8.7999999999999995E-2</v>
      </c>
    </row>
    <row r="51" spans="1:41" x14ac:dyDescent="0.2">
      <c r="A51" s="101">
        <f t="shared" si="6"/>
        <v>35</v>
      </c>
      <c r="B51" s="99">
        <f t="shared" si="7"/>
        <v>889</v>
      </c>
      <c r="C51" s="100">
        <f t="shared" si="8"/>
        <v>6.9620714181818184E-3</v>
      </c>
      <c r="D51" s="101">
        <f t="shared" si="0"/>
        <v>0.24586363636363637</v>
      </c>
      <c r="E51" s="100">
        <f t="shared" si="9"/>
        <v>0</v>
      </c>
      <c r="F51" s="100">
        <f t="shared" si="10"/>
        <v>0</v>
      </c>
      <c r="G51" s="100">
        <f t="shared" si="11"/>
        <v>2.4918784E-3</v>
      </c>
      <c r="H51" s="102">
        <f t="shared" si="1"/>
        <v>0.43999999999999995</v>
      </c>
      <c r="I51" s="102">
        <f t="shared" si="2"/>
        <v>8.7999999999999995E-2</v>
      </c>
      <c r="J51" s="102">
        <f t="shared" si="12"/>
        <v>1.2459391999999998E-2</v>
      </c>
      <c r="K51" s="102">
        <f t="shared" si="13"/>
        <v>1.1867287712000001</v>
      </c>
      <c r="L51" s="102">
        <f t="shared" si="14"/>
        <v>1.1742693792000001</v>
      </c>
      <c r="M51" s="103">
        <f t="shared" si="3"/>
        <v>41.469000000000001</v>
      </c>
      <c r="N51" s="102">
        <f t="shared" si="15"/>
        <v>0</v>
      </c>
      <c r="O51" s="103">
        <f t="shared" si="4"/>
        <v>0</v>
      </c>
      <c r="P51" s="102">
        <f t="shared" si="16"/>
        <v>0.59438418329603659</v>
      </c>
      <c r="Q51" s="102">
        <f t="shared" si="5"/>
        <v>20.99051387501542</v>
      </c>
      <c r="R51" s="102">
        <f t="shared" si="17"/>
        <v>1.7811129544960365</v>
      </c>
      <c r="S51" s="102">
        <f t="shared" si="18"/>
        <v>62.899513875015415</v>
      </c>
      <c r="T51" s="102">
        <f t="shared" si="19"/>
        <v>62.391418774401295</v>
      </c>
      <c r="U51" s="102">
        <f t="shared" si="20"/>
        <v>2203.3357856255402</v>
      </c>
      <c r="V51" s="102">
        <f t="shared" si="21"/>
        <v>0.88900000000000001</v>
      </c>
      <c r="AD51" s="106">
        <f>AH27+36+AI27</f>
        <v>57</v>
      </c>
      <c r="AF51" s="67">
        <f t="shared" si="22"/>
        <v>7</v>
      </c>
      <c r="AG51" s="64">
        <f t="shared" si="24"/>
        <v>7</v>
      </c>
      <c r="AH51" s="77">
        <f t="shared" si="25"/>
        <v>-6</v>
      </c>
      <c r="AI51" s="77">
        <f t="shared" si="25"/>
        <v>-9</v>
      </c>
      <c r="AK51" s="323">
        <v>0.25671818181818185</v>
      </c>
      <c r="AL51" s="16">
        <v>12</v>
      </c>
      <c r="AM51" s="319"/>
      <c r="AN51" s="325"/>
      <c r="AO51" s="324">
        <v>9.6000000000000002E-2</v>
      </c>
    </row>
    <row r="52" spans="1:41" x14ac:dyDescent="0.2">
      <c r="A52" s="101">
        <f t="shared" si="6"/>
        <v>34</v>
      </c>
      <c r="B52" s="99">
        <f t="shared" si="7"/>
        <v>863.59999999999991</v>
      </c>
      <c r="C52" s="100">
        <f t="shared" si="8"/>
        <v>7.2694374109090916E-3</v>
      </c>
      <c r="D52" s="101">
        <f t="shared" si="0"/>
        <v>0.25671818181818185</v>
      </c>
      <c r="E52" s="100">
        <f t="shared" si="9"/>
        <v>0</v>
      </c>
      <c r="F52" s="100">
        <f t="shared" si="10"/>
        <v>0</v>
      </c>
      <c r="G52" s="100">
        <f t="shared" si="11"/>
        <v>2.7184128000000002E-3</v>
      </c>
      <c r="H52" s="102">
        <f t="shared" si="1"/>
        <v>0.48</v>
      </c>
      <c r="I52" s="102">
        <f t="shared" si="2"/>
        <v>9.6000000000000002E-2</v>
      </c>
      <c r="J52" s="102">
        <f t="shared" si="12"/>
        <v>1.3592063999999999E-2</v>
      </c>
      <c r="K52" s="102">
        <f t="shared" si="13"/>
        <v>1.2397038406400001</v>
      </c>
      <c r="L52" s="102">
        <f t="shared" si="14"/>
        <v>1.22611177664</v>
      </c>
      <c r="M52" s="103">
        <f t="shared" si="3"/>
        <v>43.299800000000005</v>
      </c>
      <c r="N52" s="102">
        <f t="shared" si="15"/>
        <v>0</v>
      </c>
      <c r="O52" s="103">
        <f t="shared" si="4"/>
        <v>0</v>
      </c>
      <c r="P52" s="102">
        <f t="shared" si="16"/>
        <v>0.5731941555200365</v>
      </c>
      <c r="Q52" s="102">
        <f t="shared" si="5"/>
        <v>20.242193875015417</v>
      </c>
      <c r="R52" s="102">
        <f t="shared" si="17"/>
        <v>1.8128979961600369</v>
      </c>
      <c r="S52" s="102">
        <f t="shared" si="18"/>
        <v>64.021993875015426</v>
      </c>
      <c r="T52" s="102">
        <f t="shared" si="19"/>
        <v>60.610305819905257</v>
      </c>
      <c r="U52" s="102">
        <f t="shared" si="20"/>
        <v>2140.4362717505246</v>
      </c>
      <c r="V52" s="102">
        <f t="shared" si="21"/>
        <v>0.86359999999999992</v>
      </c>
      <c r="AC52" s="68" t="s">
        <v>16</v>
      </c>
      <c r="AF52" s="67">
        <f t="shared" si="22"/>
        <v>8</v>
      </c>
      <c r="AG52" s="64">
        <f t="shared" si="24"/>
        <v>8</v>
      </c>
      <c r="AH52" s="77">
        <f t="shared" si="25"/>
        <v>-7</v>
      </c>
      <c r="AI52" s="77">
        <f t="shared" si="25"/>
        <v>-10</v>
      </c>
      <c r="AK52" s="323">
        <v>0.26669999999999999</v>
      </c>
      <c r="AL52" s="16">
        <v>13</v>
      </c>
      <c r="AM52" s="319"/>
      <c r="AN52" s="325"/>
      <c r="AO52" s="324">
        <v>0.112</v>
      </c>
    </row>
    <row r="53" spans="1:41" x14ac:dyDescent="0.2">
      <c r="A53" s="101">
        <f t="shared" si="6"/>
        <v>33</v>
      </c>
      <c r="B53" s="99">
        <f t="shared" si="7"/>
        <v>838.19999999999993</v>
      </c>
      <c r="C53" s="100">
        <f t="shared" si="8"/>
        <v>7.5520905599999995E-3</v>
      </c>
      <c r="D53" s="101">
        <f t="shared" si="0"/>
        <v>0.26669999999999999</v>
      </c>
      <c r="E53" s="100">
        <f t="shared" si="9"/>
        <v>0</v>
      </c>
      <c r="F53" s="100">
        <f t="shared" si="10"/>
        <v>0</v>
      </c>
      <c r="G53" s="100">
        <f t="shared" si="11"/>
        <v>3.1714816000000001E-3</v>
      </c>
      <c r="H53" s="102">
        <f t="shared" si="1"/>
        <v>0.56000000000000005</v>
      </c>
      <c r="I53" s="102">
        <f t="shared" si="2"/>
        <v>0.112</v>
      </c>
      <c r="J53" s="102">
        <f t="shared" si="12"/>
        <v>1.5857408E-2</v>
      </c>
      <c r="K53" s="102">
        <f t="shared" si="13"/>
        <v>1.2896433491199999</v>
      </c>
      <c r="L53" s="102">
        <f t="shared" si="14"/>
        <v>1.2737859411199999</v>
      </c>
      <c r="M53" s="103">
        <f t="shared" si="3"/>
        <v>44.983399999999996</v>
      </c>
      <c r="N53" s="102">
        <f t="shared" si="15"/>
        <v>0</v>
      </c>
      <c r="O53" s="103">
        <f t="shared" si="4"/>
        <v>0</v>
      </c>
      <c r="P53" s="102">
        <f t="shared" si="16"/>
        <v>0.55321835212803672</v>
      </c>
      <c r="Q53" s="102">
        <f t="shared" si="5"/>
        <v>19.536753875015421</v>
      </c>
      <c r="R53" s="102">
        <f t="shared" si="17"/>
        <v>1.8428617012480364</v>
      </c>
      <c r="S53" s="102">
        <f t="shared" si="18"/>
        <v>65.080153875015412</v>
      </c>
      <c r="T53" s="102">
        <f t="shared" si="19"/>
        <v>58.79740782374521</v>
      </c>
      <c r="U53" s="102">
        <f t="shared" si="20"/>
        <v>2076.414277875509</v>
      </c>
      <c r="V53" s="102">
        <f t="shared" si="21"/>
        <v>0.83819999999999995</v>
      </c>
      <c r="Z53" s="67"/>
      <c r="AC53" s="68">
        <f>N19/100</f>
        <v>0.4</v>
      </c>
      <c r="AD53" s="64" t="s">
        <v>113</v>
      </c>
      <c r="AF53" s="67">
        <f t="shared" si="22"/>
        <v>9</v>
      </c>
      <c r="AG53" s="64">
        <f t="shared" si="24"/>
        <v>9</v>
      </c>
      <c r="AH53" s="77">
        <f t="shared" si="25"/>
        <v>-8</v>
      </c>
      <c r="AI53" s="77">
        <f t="shared" si="25"/>
        <v>-11</v>
      </c>
      <c r="AK53" s="323">
        <v>0.27591818181818184</v>
      </c>
      <c r="AL53" s="16">
        <v>14</v>
      </c>
      <c r="AM53" s="319"/>
      <c r="AN53" s="325"/>
      <c r="AO53" s="324">
        <v>0.12</v>
      </c>
    </row>
    <row r="54" spans="1:41" x14ac:dyDescent="0.2">
      <c r="A54" s="101">
        <f t="shared" si="6"/>
        <v>32</v>
      </c>
      <c r="B54" s="99">
        <f t="shared" si="7"/>
        <v>812.8</v>
      </c>
      <c r="C54" s="100">
        <f t="shared" si="8"/>
        <v>7.8131199709090913E-3</v>
      </c>
      <c r="D54" s="101">
        <f t="shared" si="0"/>
        <v>0.27591818181818184</v>
      </c>
      <c r="E54" s="100">
        <f t="shared" si="9"/>
        <v>0</v>
      </c>
      <c r="F54" s="100">
        <f t="shared" si="10"/>
        <v>0</v>
      </c>
      <c r="G54" s="100">
        <f t="shared" si="11"/>
        <v>3.3980159999999998E-3</v>
      </c>
      <c r="H54" s="102">
        <f t="shared" si="1"/>
        <v>0.6</v>
      </c>
      <c r="I54" s="102">
        <f t="shared" si="2"/>
        <v>0.12</v>
      </c>
      <c r="J54" s="102">
        <f t="shared" si="12"/>
        <v>1.6990079999999998E-2</v>
      </c>
      <c r="K54" s="102">
        <f t="shared" si="13"/>
        <v>1.33480298176</v>
      </c>
      <c r="L54" s="102">
        <f t="shared" si="14"/>
        <v>1.31781290176</v>
      </c>
      <c r="M54" s="103">
        <f t="shared" si="3"/>
        <v>46.538200000000003</v>
      </c>
      <c r="N54" s="102">
        <f t="shared" si="15"/>
        <v>0</v>
      </c>
      <c r="O54" s="103">
        <f t="shared" si="4"/>
        <v>0</v>
      </c>
      <c r="P54" s="102">
        <f t="shared" si="16"/>
        <v>0.53515449907203649</v>
      </c>
      <c r="Q54" s="102">
        <f t="shared" si="5"/>
        <v>18.898833875015416</v>
      </c>
      <c r="R54" s="102">
        <f t="shared" si="17"/>
        <v>1.8699574808320363</v>
      </c>
      <c r="S54" s="102">
        <f t="shared" si="18"/>
        <v>66.03703387501541</v>
      </c>
      <c r="T54" s="102">
        <f t="shared" si="19"/>
        <v>56.954546122497177</v>
      </c>
      <c r="U54" s="102">
        <f t="shared" si="20"/>
        <v>2011.3341240004936</v>
      </c>
      <c r="V54" s="102">
        <f t="shared" si="21"/>
        <v>0.81279999999999997</v>
      </c>
      <c r="Z54" s="67"/>
      <c r="AD54" s="64">
        <v>5.75</v>
      </c>
      <c r="AF54" s="67">
        <f t="shared" si="22"/>
        <v>10</v>
      </c>
      <c r="AG54" s="64">
        <f t="shared" si="24"/>
        <v>10</v>
      </c>
      <c r="AH54" s="77">
        <f t="shared" si="25"/>
        <v>-9</v>
      </c>
      <c r="AI54" s="77">
        <f t="shared" si="25"/>
        <v>-12</v>
      </c>
      <c r="AK54" s="323">
        <v>0.2844272727272727</v>
      </c>
      <c r="AL54" s="16">
        <v>15</v>
      </c>
      <c r="AM54" s="319"/>
      <c r="AN54" s="325"/>
      <c r="AO54" s="324">
        <v>0.128</v>
      </c>
    </row>
    <row r="55" spans="1:41" x14ac:dyDescent="0.2">
      <c r="A55" s="101">
        <f t="shared" si="6"/>
        <v>31</v>
      </c>
      <c r="B55" s="99">
        <f t="shared" si="7"/>
        <v>787.4</v>
      </c>
      <c r="C55" s="100">
        <f t="shared" si="8"/>
        <v>8.0540701963636354E-3</v>
      </c>
      <c r="D55" s="101">
        <f t="shared" si="0"/>
        <v>0.2844272727272727</v>
      </c>
      <c r="E55" s="100">
        <f t="shared" si="9"/>
        <v>0</v>
      </c>
      <c r="F55" s="100">
        <f t="shared" si="10"/>
        <v>0</v>
      </c>
      <c r="G55" s="100">
        <f t="shared" si="11"/>
        <v>3.6245504E-3</v>
      </c>
      <c r="H55" s="102">
        <f t="shared" si="1"/>
        <v>0.64</v>
      </c>
      <c r="I55" s="102">
        <f t="shared" si="2"/>
        <v>0.128</v>
      </c>
      <c r="J55" s="102">
        <f t="shared" si="12"/>
        <v>1.8122751999999999E-2</v>
      </c>
      <c r="K55" s="102">
        <f t="shared" si="13"/>
        <v>1.3765759251199998</v>
      </c>
      <c r="L55" s="102">
        <f t="shared" si="14"/>
        <v>1.3584531731199998</v>
      </c>
      <c r="M55" s="103">
        <f t="shared" si="3"/>
        <v>47.973399999999991</v>
      </c>
      <c r="N55" s="102">
        <f t="shared" si="15"/>
        <v>0</v>
      </c>
      <c r="O55" s="103">
        <f t="shared" si="4"/>
        <v>0</v>
      </c>
      <c r="P55" s="102">
        <f t="shared" si="16"/>
        <v>0.5184453217280367</v>
      </c>
      <c r="Q55" s="102">
        <f t="shared" si="5"/>
        <v>18.308753875015423</v>
      </c>
      <c r="R55" s="102">
        <f t="shared" si="17"/>
        <v>1.8950212468480363</v>
      </c>
      <c r="S55" s="102">
        <f t="shared" si="18"/>
        <v>66.922153875015411</v>
      </c>
      <c r="T55" s="102">
        <f t="shared" si="19"/>
        <v>55.084588641665142</v>
      </c>
      <c r="U55" s="102">
        <f t="shared" si="20"/>
        <v>1945.2970901254782</v>
      </c>
      <c r="V55" s="102">
        <f t="shared" si="21"/>
        <v>0.78739999999999999</v>
      </c>
      <c r="Z55" s="67"/>
      <c r="AF55" s="67">
        <f t="shared" si="22"/>
        <v>11</v>
      </c>
      <c r="AG55" s="64">
        <f t="shared" si="24"/>
        <v>11</v>
      </c>
      <c r="AH55" s="77">
        <f t="shared" si="25"/>
        <v>-10</v>
      </c>
      <c r="AI55" s="77">
        <f t="shared" si="25"/>
        <v>-13</v>
      </c>
      <c r="AK55" s="323">
        <v>0.29236363636363638</v>
      </c>
      <c r="AL55" s="16">
        <v>16</v>
      </c>
      <c r="AM55" s="319"/>
      <c r="AN55" s="325"/>
      <c r="AO55" s="324">
        <v>0.13600000000000001</v>
      </c>
    </row>
    <row r="56" spans="1:41" x14ac:dyDescent="0.2">
      <c r="A56" s="101">
        <f t="shared" si="6"/>
        <v>30</v>
      </c>
      <c r="B56" s="99">
        <f t="shared" si="7"/>
        <v>762</v>
      </c>
      <c r="C56" s="100">
        <f t="shared" si="8"/>
        <v>8.2788026181818183E-3</v>
      </c>
      <c r="D56" s="101">
        <f t="shared" si="0"/>
        <v>0.29236363636363638</v>
      </c>
      <c r="E56" s="100">
        <f t="shared" si="9"/>
        <v>0</v>
      </c>
      <c r="F56" s="100">
        <f t="shared" si="10"/>
        <v>0</v>
      </c>
      <c r="G56" s="100">
        <f t="shared" si="11"/>
        <v>3.8510848000000001E-3</v>
      </c>
      <c r="H56" s="102">
        <f t="shared" si="1"/>
        <v>0.68</v>
      </c>
      <c r="I56" s="102">
        <f t="shared" si="2"/>
        <v>0.13600000000000001</v>
      </c>
      <c r="J56" s="102">
        <f t="shared" si="12"/>
        <v>1.9255424E-2</v>
      </c>
      <c r="K56" s="102">
        <f t="shared" si="13"/>
        <v>1.4156134655999999</v>
      </c>
      <c r="L56" s="102">
        <f t="shared" si="14"/>
        <v>1.3963580415999999</v>
      </c>
      <c r="M56" s="103">
        <f t="shared" si="3"/>
        <v>49.311999999999998</v>
      </c>
      <c r="N56" s="102">
        <f t="shared" si="15"/>
        <v>0</v>
      </c>
      <c r="O56" s="103">
        <f t="shared" si="4"/>
        <v>0</v>
      </c>
      <c r="P56" s="102">
        <f t="shared" si="16"/>
        <v>0.50283030553603669</v>
      </c>
      <c r="Q56" s="102">
        <f t="shared" si="5"/>
        <v>17.75731387501542</v>
      </c>
      <c r="R56" s="102">
        <f t="shared" si="17"/>
        <v>1.9184437711360365</v>
      </c>
      <c r="S56" s="102">
        <f t="shared" si="18"/>
        <v>67.749313875015417</v>
      </c>
      <c r="T56" s="102">
        <f t="shared" si="19"/>
        <v>53.189567394817104</v>
      </c>
      <c r="U56" s="102">
        <f t="shared" si="20"/>
        <v>1878.3749362504627</v>
      </c>
      <c r="V56" s="102">
        <f t="shared" si="21"/>
        <v>0.76200000000000001</v>
      </c>
      <c r="Z56" s="67"/>
      <c r="AF56" s="67">
        <f t="shared" si="22"/>
        <v>12</v>
      </c>
      <c r="AG56" s="64">
        <f t="shared" si="24"/>
        <v>12</v>
      </c>
      <c r="AH56" s="77">
        <f t="shared" si="25"/>
        <v>-11</v>
      </c>
      <c r="AI56" s="77">
        <f t="shared" si="25"/>
        <v>-14</v>
      </c>
      <c r="AK56" s="323">
        <v>0.2997818181818182</v>
      </c>
      <c r="AL56" s="16">
        <v>17</v>
      </c>
      <c r="AM56" s="319"/>
      <c r="AN56" s="325"/>
      <c r="AO56" s="324">
        <v>0.14399999999999999</v>
      </c>
    </row>
    <row r="57" spans="1:41" x14ac:dyDescent="0.2">
      <c r="A57" s="101">
        <f t="shared" si="6"/>
        <v>29</v>
      </c>
      <c r="B57" s="99">
        <f t="shared" si="7"/>
        <v>736.59999999999991</v>
      </c>
      <c r="C57" s="100">
        <f t="shared" si="8"/>
        <v>8.4888617890909093E-3</v>
      </c>
      <c r="D57" s="101">
        <f t="shared" si="0"/>
        <v>0.2997818181818182</v>
      </c>
      <c r="E57" s="100">
        <f t="shared" si="9"/>
        <v>0</v>
      </c>
      <c r="F57" s="100">
        <f t="shared" si="10"/>
        <v>0</v>
      </c>
      <c r="G57" s="100">
        <f t="shared" si="11"/>
        <v>4.0776191999999994E-3</v>
      </c>
      <c r="H57" s="102">
        <f t="shared" si="1"/>
        <v>0.72</v>
      </c>
      <c r="I57" s="102">
        <f t="shared" si="2"/>
        <v>0.14399999999999999</v>
      </c>
      <c r="J57" s="102">
        <f t="shared" si="12"/>
        <v>2.0388095999999998E-2</v>
      </c>
      <c r="K57" s="102">
        <f t="shared" si="13"/>
        <v>1.4521761177600001</v>
      </c>
      <c r="L57" s="102">
        <f t="shared" si="14"/>
        <v>1.4317880217600001</v>
      </c>
      <c r="M57" s="103">
        <f t="shared" si="3"/>
        <v>50.563200000000002</v>
      </c>
      <c r="N57" s="102">
        <f t="shared" si="15"/>
        <v>0</v>
      </c>
      <c r="O57" s="103">
        <f t="shared" si="4"/>
        <v>0</v>
      </c>
      <c r="P57" s="102">
        <f t="shared" si="16"/>
        <v>0.48820524467203658</v>
      </c>
      <c r="Q57" s="102">
        <f t="shared" si="5"/>
        <v>17.240833875015419</v>
      </c>
      <c r="R57" s="102">
        <f t="shared" si="17"/>
        <v>1.9403813624320365</v>
      </c>
      <c r="S57" s="102">
        <f t="shared" si="18"/>
        <v>68.524033875015419</v>
      </c>
      <c r="T57" s="102">
        <f t="shared" si="19"/>
        <v>51.271123623681071</v>
      </c>
      <c r="U57" s="102">
        <f t="shared" si="20"/>
        <v>1810.6256223754474</v>
      </c>
      <c r="V57" s="102">
        <f t="shared" si="21"/>
        <v>0.73659999999999992</v>
      </c>
      <c r="Z57" s="67"/>
      <c r="AF57" s="67">
        <f t="shared" si="22"/>
        <v>13</v>
      </c>
      <c r="AG57" s="64">
        <f t="shared" si="24"/>
        <v>13</v>
      </c>
      <c r="AH57" s="77">
        <f t="shared" si="25"/>
        <v>-12</v>
      </c>
      <c r="AI57" s="77">
        <f t="shared" si="25"/>
        <v>-15</v>
      </c>
      <c r="AK57" s="323">
        <v>0.30673636363636364</v>
      </c>
      <c r="AL57" s="16">
        <v>18</v>
      </c>
      <c r="AM57" s="319"/>
      <c r="AN57" s="325"/>
      <c r="AO57" s="324">
        <v>0.152</v>
      </c>
    </row>
    <row r="58" spans="1:41" x14ac:dyDescent="0.2">
      <c r="A58" s="101">
        <f t="shared" si="6"/>
        <v>28</v>
      </c>
      <c r="B58" s="99">
        <f t="shared" si="7"/>
        <v>711.19999999999993</v>
      </c>
      <c r="C58" s="100">
        <f t="shared" si="8"/>
        <v>8.6857922618181812E-3</v>
      </c>
      <c r="D58" s="101">
        <f t="shared" si="0"/>
        <v>0.30673636363636364</v>
      </c>
      <c r="E58" s="100">
        <f t="shared" si="9"/>
        <v>0</v>
      </c>
      <c r="F58" s="100">
        <f t="shared" si="10"/>
        <v>0</v>
      </c>
      <c r="G58" s="100">
        <f t="shared" si="11"/>
        <v>4.3041536E-3</v>
      </c>
      <c r="H58" s="102">
        <f t="shared" si="1"/>
        <v>0.76</v>
      </c>
      <c r="I58" s="102">
        <f t="shared" si="2"/>
        <v>0.152</v>
      </c>
      <c r="J58" s="102">
        <f t="shared" si="12"/>
        <v>2.1520767999999999E-2</v>
      </c>
      <c r="K58" s="102">
        <f t="shared" si="13"/>
        <v>1.4865243961599999</v>
      </c>
      <c r="L58" s="102">
        <f t="shared" si="14"/>
        <v>1.4650036281599998</v>
      </c>
      <c r="M58" s="103">
        <f t="shared" si="3"/>
        <v>51.736199999999997</v>
      </c>
      <c r="N58" s="102">
        <f t="shared" si="15"/>
        <v>0</v>
      </c>
      <c r="O58" s="103">
        <f t="shared" si="4"/>
        <v>0</v>
      </c>
      <c r="P58" s="102">
        <f t="shared" si="16"/>
        <v>0.47446593331203663</v>
      </c>
      <c r="Q58" s="102">
        <f t="shared" si="5"/>
        <v>16.75563387501542</v>
      </c>
      <c r="R58" s="102">
        <f t="shared" si="17"/>
        <v>1.9609903294720366</v>
      </c>
      <c r="S58" s="102">
        <f t="shared" si="18"/>
        <v>69.251833875015421</v>
      </c>
      <c r="T58" s="102">
        <f t="shared" si="19"/>
        <v>49.330742261249029</v>
      </c>
      <c r="U58" s="102">
        <f t="shared" si="20"/>
        <v>1742.1015885004319</v>
      </c>
      <c r="V58" s="102">
        <f t="shared" si="21"/>
        <v>0.71119999999999994</v>
      </c>
      <c r="AF58" s="67">
        <f t="shared" si="22"/>
        <v>14</v>
      </c>
      <c r="AG58" s="64">
        <f t="shared" si="24"/>
        <v>14</v>
      </c>
      <c r="AH58" s="77">
        <f t="shared" si="25"/>
        <v>-13</v>
      </c>
      <c r="AI58" s="77">
        <f t="shared" si="25"/>
        <v>-16</v>
      </c>
      <c r="AK58" s="323">
        <v>0.31325454545454551</v>
      </c>
      <c r="AL58" s="16">
        <v>19</v>
      </c>
      <c r="AM58" s="319"/>
      <c r="AN58" s="325"/>
      <c r="AO58" s="324">
        <v>0.16</v>
      </c>
    </row>
    <row r="59" spans="1:41" x14ac:dyDescent="0.2">
      <c r="A59" s="101">
        <f t="shared" si="6"/>
        <v>27</v>
      </c>
      <c r="B59" s="99">
        <f t="shared" si="7"/>
        <v>685.8</v>
      </c>
      <c r="C59" s="100">
        <f t="shared" si="8"/>
        <v>8.870366312727274E-3</v>
      </c>
      <c r="D59" s="101">
        <f t="shared" si="0"/>
        <v>0.31325454545454551</v>
      </c>
      <c r="E59" s="100">
        <f t="shared" si="9"/>
        <v>0</v>
      </c>
      <c r="F59" s="100">
        <f t="shared" si="10"/>
        <v>0</v>
      </c>
      <c r="G59" s="100">
        <f t="shared" si="11"/>
        <v>4.5306879999999997E-3</v>
      </c>
      <c r="H59" s="102">
        <f t="shared" si="1"/>
        <v>0.8</v>
      </c>
      <c r="I59" s="102">
        <f t="shared" si="2"/>
        <v>0.16</v>
      </c>
      <c r="J59" s="102">
        <f t="shared" si="12"/>
        <v>2.265344E-2</v>
      </c>
      <c r="K59" s="102">
        <f t="shared" si="13"/>
        <v>1.5187885580800002</v>
      </c>
      <c r="L59" s="102">
        <f t="shared" si="14"/>
        <v>1.4961351180800002</v>
      </c>
      <c r="M59" s="103">
        <f t="shared" si="3"/>
        <v>52.835600000000007</v>
      </c>
      <c r="N59" s="102">
        <f t="shared" si="15"/>
        <v>0</v>
      </c>
      <c r="O59" s="103">
        <f t="shared" si="4"/>
        <v>0</v>
      </c>
      <c r="P59" s="102">
        <f t="shared" si="16"/>
        <v>0.46156026854403659</v>
      </c>
      <c r="Q59" s="102">
        <f t="shared" si="5"/>
        <v>16.299873875015418</v>
      </c>
      <c r="R59" s="102">
        <f t="shared" si="17"/>
        <v>1.9803488266240366</v>
      </c>
      <c r="S59" s="102">
        <f t="shared" si="18"/>
        <v>69.935473875015418</v>
      </c>
      <c r="T59" s="102">
        <f t="shared" si="19"/>
        <v>47.369751931776996</v>
      </c>
      <c r="U59" s="102">
        <f t="shared" si="20"/>
        <v>1672.8497546254166</v>
      </c>
      <c r="V59" s="102">
        <f t="shared" si="21"/>
        <v>0.68579999999999997</v>
      </c>
      <c r="AF59" s="67">
        <f t="shared" si="22"/>
        <v>15</v>
      </c>
      <c r="AG59" s="64">
        <f t="shared" si="24"/>
        <v>15</v>
      </c>
      <c r="AH59" s="77">
        <f t="shared" si="25"/>
        <v>-14</v>
      </c>
      <c r="AI59" s="77">
        <f t="shared" si="25"/>
        <v>-17</v>
      </c>
      <c r="AK59" s="323">
        <v>0.31941818181818182</v>
      </c>
      <c r="AL59" s="16">
        <v>20</v>
      </c>
      <c r="AM59" s="325"/>
      <c r="AN59" s="325"/>
      <c r="AO59" s="324">
        <v>0.16</v>
      </c>
    </row>
    <row r="60" spans="1:41" x14ac:dyDescent="0.2">
      <c r="A60" s="101">
        <f t="shared" si="6"/>
        <v>26</v>
      </c>
      <c r="B60" s="99">
        <f t="shared" si="7"/>
        <v>660.4</v>
      </c>
      <c r="C60" s="100">
        <f t="shared" si="8"/>
        <v>9.0449007709090916E-3</v>
      </c>
      <c r="D60" s="101">
        <f t="shared" si="0"/>
        <v>0.31941818181818182</v>
      </c>
      <c r="E60" s="100">
        <f t="shared" si="9"/>
        <v>0</v>
      </c>
      <c r="F60" s="100">
        <f t="shared" si="10"/>
        <v>0</v>
      </c>
      <c r="G60" s="100">
        <f t="shared" si="11"/>
        <v>4.5306879999999997E-3</v>
      </c>
      <c r="H60" s="102">
        <f t="shared" si="1"/>
        <v>0.8</v>
      </c>
      <c r="I60" s="102">
        <f t="shared" si="2"/>
        <v>0.16</v>
      </c>
      <c r="J60" s="102">
        <f t="shared" si="12"/>
        <v>2.265344E-2</v>
      </c>
      <c r="K60" s="102">
        <f t="shared" si="13"/>
        <v>1.5482267033599999</v>
      </c>
      <c r="L60" s="102">
        <f t="shared" si="14"/>
        <v>1.5255732633599999</v>
      </c>
      <c r="M60" s="103">
        <f t="shared" si="3"/>
        <v>53.8752</v>
      </c>
      <c r="N60" s="102">
        <f t="shared" si="15"/>
        <v>0</v>
      </c>
      <c r="O60" s="103">
        <f t="shared" si="4"/>
        <v>0</v>
      </c>
      <c r="P60" s="102">
        <f t="shared" si="16"/>
        <v>0.44978501043203661</v>
      </c>
      <c r="Q60" s="102">
        <f t="shared" si="5"/>
        <v>15.884033875015419</v>
      </c>
      <c r="R60" s="102">
        <f t="shared" si="17"/>
        <v>1.9980117137920363</v>
      </c>
      <c r="S60" s="102">
        <f t="shared" si="18"/>
        <v>70.559233875015408</v>
      </c>
      <c r="T60" s="102">
        <f t="shared" si="19"/>
        <v>45.389403105152958</v>
      </c>
      <c r="U60" s="102">
        <f t="shared" si="20"/>
        <v>1602.9142807504011</v>
      </c>
      <c r="V60" s="102">
        <f t="shared" si="21"/>
        <v>0.66039999999999999</v>
      </c>
      <c r="AF60" s="67">
        <f t="shared" si="22"/>
        <v>16</v>
      </c>
      <c r="AG60" s="64">
        <f t="shared" si="24"/>
        <v>16</v>
      </c>
      <c r="AH60" s="77">
        <f t="shared" si="25"/>
        <v>-15</v>
      </c>
      <c r="AI60" s="77">
        <f>AI59-1</f>
        <v>-18</v>
      </c>
      <c r="AK60" s="323">
        <v>0.32519999999999999</v>
      </c>
      <c r="AL60" s="16">
        <v>21</v>
      </c>
      <c r="AM60" s="325"/>
      <c r="AN60" s="325"/>
      <c r="AO60" s="324">
        <v>0.16800000000000001</v>
      </c>
    </row>
    <row r="61" spans="1:41" x14ac:dyDescent="0.2">
      <c r="A61" s="101">
        <f t="shared" si="6"/>
        <v>25</v>
      </c>
      <c r="B61" s="99">
        <f t="shared" si="7"/>
        <v>635</v>
      </c>
      <c r="C61" s="100">
        <f t="shared" si="8"/>
        <v>9.2086233599999994E-3</v>
      </c>
      <c r="D61" s="101">
        <f t="shared" si="0"/>
        <v>0.32519999999999999</v>
      </c>
      <c r="E61" s="100">
        <f t="shared" si="9"/>
        <v>0</v>
      </c>
      <c r="F61" s="100">
        <f t="shared" si="10"/>
        <v>0</v>
      </c>
      <c r="G61" s="100">
        <f t="shared" si="11"/>
        <v>4.7572224000000003E-3</v>
      </c>
      <c r="H61" s="102">
        <f t="shared" si="1"/>
        <v>0.84000000000000008</v>
      </c>
      <c r="I61" s="102">
        <f t="shared" si="2"/>
        <v>0.16800000000000001</v>
      </c>
      <c r="J61" s="102">
        <f t="shared" si="12"/>
        <v>2.3786112000000002E-2</v>
      </c>
      <c r="K61" s="102">
        <f t="shared" si="13"/>
        <v>1.5769739187199998</v>
      </c>
      <c r="L61" s="102">
        <f t="shared" si="14"/>
        <v>1.5531878067199998</v>
      </c>
      <c r="M61" s="103">
        <f t="shared" si="3"/>
        <v>54.850399999999993</v>
      </c>
      <c r="N61" s="102">
        <f t="shared" si="15"/>
        <v>0</v>
      </c>
      <c r="O61" s="103">
        <f t="shared" si="4"/>
        <v>0</v>
      </c>
      <c r="P61" s="102">
        <f t="shared" si="16"/>
        <v>0.43828612428803665</v>
      </c>
      <c r="Q61" s="102">
        <f t="shared" si="5"/>
        <v>15.47795387501542</v>
      </c>
      <c r="R61" s="102">
        <f t="shared" si="17"/>
        <v>2.0152600430080363</v>
      </c>
      <c r="S61" s="102">
        <f t="shared" si="18"/>
        <v>71.168353875015413</v>
      </c>
      <c r="T61" s="102">
        <f t="shared" si="19"/>
        <v>43.391391391360919</v>
      </c>
      <c r="U61" s="102">
        <f t="shared" si="20"/>
        <v>1532.3550468753856</v>
      </c>
      <c r="V61" s="102">
        <f t="shared" si="21"/>
        <v>0.63500000000000001</v>
      </c>
      <c r="AF61" s="67">
        <f t="shared" si="22"/>
        <v>17</v>
      </c>
      <c r="AG61" s="64">
        <f t="shared" si="24"/>
        <v>17</v>
      </c>
      <c r="AH61" s="77">
        <f t="shared" si="25"/>
        <v>-16</v>
      </c>
      <c r="AI61" s="77">
        <f t="shared" si="25"/>
        <v>-19</v>
      </c>
      <c r="AK61" s="323">
        <v>0.33068181818181819</v>
      </c>
      <c r="AL61" s="16">
        <v>22</v>
      </c>
      <c r="AM61" s="325"/>
      <c r="AN61" s="325"/>
      <c r="AO61" s="324">
        <v>0.17599999999999999</v>
      </c>
    </row>
    <row r="62" spans="1:41" x14ac:dyDescent="0.2">
      <c r="A62" s="101">
        <f t="shared" si="6"/>
        <v>24</v>
      </c>
      <c r="B62" s="99">
        <f t="shared" si="7"/>
        <v>609.59999999999991</v>
      </c>
      <c r="C62" s="100">
        <f t="shared" si="8"/>
        <v>9.3638509090909084E-3</v>
      </c>
      <c r="D62" s="101">
        <f t="shared" si="0"/>
        <v>0.33068181818181819</v>
      </c>
      <c r="E62" s="100">
        <f t="shared" si="9"/>
        <v>0</v>
      </c>
      <c r="F62" s="100">
        <f t="shared" si="10"/>
        <v>0</v>
      </c>
      <c r="G62" s="100">
        <f t="shared" si="11"/>
        <v>4.9837568E-3</v>
      </c>
      <c r="H62" s="102">
        <f t="shared" si="1"/>
        <v>0.87999999999999989</v>
      </c>
      <c r="I62" s="102">
        <f t="shared" si="2"/>
        <v>0.17599999999999999</v>
      </c>
      <c r="J62" s="102">
        <f t="shared" si="12"/>
        <v>2.4918783999999996E-2</v>
      </c>
      <c r="K62" s="102">
        <f t="shared" si="13"/>
        <v>1.604288304</v>
      </c>
      <c r="L62" s="102">
        <f t="shared" si="14"/>
        <v>1.57936952</v>
      </c>
      <c r="M62" s="103">
        <f t="shared" si="3"/>
        <v>55.774999999999999</v>
      </c>
      <c r="N62" s="102">
        <f t="shared" si="15"/>
        <v>0</v>
      </c>
      <c r="O62" s="103">
        <f t="shared" si="4"/>
        <v>0</v>
      </c>
      <c r="P62" s="102">
        <f t="shared" si="16"/>
        <v>0.42736037017603656</v>
      </c>
      <c r="Q62" s="102">
        <f t="shared" si="5"/>
        <v>15.092113875015418</v>
      </c>
      <c r="R62" s="102">
        <f t="shared" si="17"/>
        <v>2.0316486741760365</v>
      </c>
      <c r="S62" s="102">
        <f t="shared" si="18"/>
        <v>71.747113875015415</v>
      </c>
      <c r="T62" s="102">
        <f t="shared" si="19"/>
        <v>41.376131348352885</v>
      </c>
      <c r="U62" s="102">
        <f t="shared" si="20"/>
        <v>1461.1866930003703</v>
      </c>
      <c r="V62" s="102">
        <f t="shared" si="21"/>
        <v>0.60959999999999992</v>
      </c>
      <c r="AF62" s="67">
        <f t="shared" si="22"/>
        <v>18</v>
      </c>
      <c r="AG62" s="64">
        <f t="shared" si="24"/>
        <v>18</v>
      </c>
      <c r="AH62" s="77">
        <f t="shared" si="25"/>
        <v>-17</v>
      </c>
      <c r="AI62" s="77">
        <f t="shared" si="25"/>
        <v>-20</v>
      </c>
      <c r="AK62" s="323">
        <v>0.33583636363636366</v>
      </c>
      <c r="AL62" s="16">
        <v>23</v>
      </c>
      <c r="AM62" s="325"/>
      <c r="AN62" s="325"/>
      <c r="AO62" s="324">
        <v>0.184</v>
      </c>
    </row>
    <row r="63" spans="1:41" ht="13.5" thickBot="1" x14ac:dyDescent="0.25">
      <c r="A63" s="101">
        <f t="shared" si="6"/>
        <v>23</v>
      </c>
      <c r="B63" s="99">
        <f t="shared" si="7"/>
        <v>584.19999999999993</v>
      </c>
      <c r="C63" s="100">
        <f t="shared" si="8"/>
        <v>9.5098111418181822E-3</v>
      </c>
      <c r="D63" s="101">
        <f t="shared" si="0"/>
        <v>0.33583636363636366</v>
      </c>
      <c r="E63" s="100">
        <f t="shared" si="9"/>
        <v>0</v>
      </c>
      <c r="F63" s="100">
        <f t="shared" si="10"/>
        <v>0</v>
      </c>
      <c r="G63" s="100">
        <f t="shared" si="11"/>
        <v>5.2102911999999998E-3</v>
      </c>
      <c r="H63" s="102">
        <f t="shared" si="1"/>
        <v>0.91999999999999993</v>
      </c>
      <c r="I63" s="102">
        <f t="shared" si="2"/>
        <v>0.184</v>
      </c>
      <c r="J63" s="102">
        <f t="shared" si="12"/>
        <v>2.6051455999999997E-2</v>
      </c>
      <c r="K63" s="102">
        <f t="shared" si="13"/>
        <v>1.6300396019199999</v>
      </c>
      <c r="L63" s="102">
        <f t="shared" si="14"/>
        <v>1.6039881459199998</v>
      </c>
      <c r="M63" s="103">
        <f t="shared" si="3"/>
        <v>56.644399999999997</v>
      </c>
      <c r="N63" s="102">
        <f t="shared" si="15"/>
        <v>0</v>
      </c>
      <c r="O63" s="103">
        <f t="shared" si="4"/>
        <v>0</v>
      </c>
      <c r="P63" s="102">
        <f t="shared" si="16"/>
        <v>0.41705985100803661</v>
      </c>
      <c r="Q63" s="102">
        <f t="shared" si="5"/>
        <v>14.728353875015419</v>
      </c>
      <c r="R63" s="102">
        <f t="shared" si="17"/>
        <v>2.0470994529280366</v>
      </c>
      <c r="S63" s="102">
        <f t="shared" si="18"/>
        <v>72.292753875015421</v>
      </c>
      <c r="T63" s="102">
        <f t="shared" si="19"/>
        <v>39.344482674176845</v>
      </c>
      <c r="U63" s="102">
        <f t="shared" si="20"/>
        <v>1389.4395791253548</v>
      </c>
      <c r="V63" s="102">
        <f t="shared" si="21"/>
        <v>0.58419999999999994</v>
      </c>
      <c r="AF63" s="67">
        <f t="shared" si="22"/>
        <v>19</v>
      </c>
      <c r="AG63" s="64">
        <f t="shared" si="24"/>
        <v>19</v>
      </c>
      <c r="AH63" s="77">
        <f t="shared" si="25"/>
        <v>-18</v>
      </c>
      <c r="AI63" s="77">
        <f t="shared" si="25"/>
        <v>-21</v>
      </c>
      <c r="AK63" s="323">
        <v>0.34069090909090916</v>
      </c>
      <c r="AL63" s="16">
        <v>24</v>
      </c>
      <c r="AM63" s="325"/>
      <c r="AN63" s="325"/>
      <c r="AO63" s="324">
        <v>0.192</v>
      </c>
    </row>
    <row r="64" spans="1:41" x14ac:dyDescent="0.2">
      <c r="A64" s="101">
        <f t="shared" si="6"/>
        <v>22</v>
      </c>
      <c r="B64" s="99">
        <f t="shared" si="7"/>
        <v>558.79999999999995</v>
      </c>
      <c r="C64" s="100">
        <f t="shared" si="8"/>
        <v>9.6472763345454571E-3</v>
      </c>
      <c r="D64" s="101">
        <f t="shared" si="0"/>
        <v>0.34069090909090916</v>
      </c>
      <c r="E64" s="100">
        <f t="shared" si="9"/>
        <v>0</v>
      </c>
      <c r="F64" s="100">
        <f t="shared" si="10"/>
        <v>0</v>
      </c>
      <c r="G64" s="100">
        <f t="shared" si="11"/>
        <v>5.4368256000000004E-3</v>
      </c>
      <c r="H64" s="102">
        <f t="shared" si="1"/>
        <v>0.96</v>
      </c>
      <c r="I64" s="102">
        <f t="shared" si="2"/>
        <v>0.192</v>
      </c>
      <c r="J64" s="102">
        <f t="shared" si="12"/>
        <v>2.7184127999999998E-2</v>
      </c>
      <c r="K64" s="102">
        <f t="shared" si="13"/>
        <v>1.6543580697600002</v>
      </c>
      <c r="L64" s="102">
        <f t="shared" si="14"/>
        <v>1.6271739417600002</v>
      </c>
      <c r="M64" s="103">
        <f t="shared" si="3"/>
        <v>57.463200000000008</v>
      </c>
      <c r="N64" s="102">
        <f t="shared" si="15"/>
        <v>0</v>
      </c>
      <c r="O64" s="103">
        <f t="shared" si="4"/>
        <v>0</v>
      </c>
      <c r="P64" s="102">
        <f t="shared" si="16"/>
        <v>0.40733246387203648</v>
      </c>
      <c r="Q64" s="102">
        <f t="shared" si="5"/>
        <v>14.384833875015415</v>
      </c>
      <c r="R64" s="102">
        <f t="shared" si="17"/>
        <v>2.0616905336320364</v>
      </c>
      <c r="S64" s="102">
        <f t="shared" si="18"/>
        <v>72.808033875015411</v>
      </c>
      <c r="T64" s="102">
        <f t="shared" si="19"/>
        <v>37.297383221248808</v>
      </c>
      <c r="U64" s="102">
        <f t="shared" si="20"/>
        <v>1317.1468252503394</v>
      </c>
      <c r="V64" s="102">
        <f t="shared" si="21"/>
        <v>0.55879999999999996</v>
      </c>
      <c r="AF64" s="67">
        <f t="shared" si="22"/>
        <v>20</v>
      </c>
      <c r="AG64" s="64">
        <f t="shared" si="24"/>
        <v>20</v>
      </c>
      <c r="AH64" s="77">
        <f t="shared" si="25"/>
        <v>-19</v>
      </c>
      <c r="AI64" s="77">
        <f t="shared" si="25"/>
        <v>-22</v>
      </c>
      <c r="AK64" s="323">
        <v>0.34527272727272729</v>
      </c>
      <c r="AL64" s="16">
        <v>25</v>
      </c>
      <c r="AM64" s="326">
        <v>4.0000000000000001E-3</v>
      </c>
      <c r="AN64" s="327">
        <v>1</v>
      </c>
      <c r="AO64" s="324">
        <v>0.192</v>
      </c>
    </row>
    <row r="65" spans="1:41" x14ac:dyDescent="0.2">
      <c r="A65" s="101">
        <f t="shared" si="6"/>
        <v>21</v>
      </c>
      <c r="B65" s="99">
        <f t="shared" si="7"/>
        <v>533.4</v>
      </c>
      <c r="C65" s="100">
        <f t="shared" si="8"/>
        <v>9.7770187636363644E-3</v>
      </c>
      <c r="D65" s="101">
        <f t="shared" si="0"/>
        <v>0.34527272727272729</v>
      </c>
      <c r="E65" s="100">
        <f t="shared" si="9"/>
        <v>1.132672E-4</v>
      </c>
      <c r="F65" s="100">
        <f t="shared" si="10"/>
        <v>4.0000000000000001E-3</v>
      </c>
      <c r="G65" s="100">
        <f t="shared" si="11"/>
        <v>5.4368256000000004E-3</v>
      </c>
      <c r="H65" s="102">
        <f t="shared" si="1"/>
        <v>0.96</v>
      </c>
      <c r="I65" s="102">
        <f t="shared" si="2"/>
        <v>0.192</v>
      </c>
      <c r="J65" s="102">
        <f t="shared" si="12"/>
        <v>2.7184127999999998E-2</v>
      </c>
      <c r="K65" s="102">
        <f t="shared" si="13"/>
        <v>1.6762412927999999</v>
      </c>
      <c r="L65" s="102">
        <f t="shared" si="14"/>
        <v>1.6490571647999999</v>
      </c>
      <c r="M65" s="103">
        <f t="shared" si="3"/>
        <v>58.235999999999997</v>
      </c>
      <c r="N65" s="102">
        <f t="shared" si="15"/>
        <v>0</v>
      </c>
      <c r="O65" s="103">
        <f t="shared" si="4"/>
        <v>0</v>
      </c>
      <c r="P65" s="102">
        <f t="shared" si="16"/>
        <v>0.39857917465603659</v>
      </c>
      <c r="Q65" s="102">
        <f t="shared" si="5"/>
        <v>14.075713875015419</v>
      </c>
      <c r="R65" s="102">
        <f t="shared" si="17"/>
        <v>2.0748204674560364</v>
      </c>
      <c r="S65" s="102">
        <f t="shared" si="18"/>
        <v>73.271713875015408</v>
      </c>
      <c r="T65" s="102">
        <f t="shared" si="19"/>
        <v>35.235692687616776</v>
      </c>
      <c r="U65" s="102">
        <f t="shared" si="20"/>
        <v>1244.338791375324</v>
      </c>
      <c r="V65" s="102">
        <f t="shared" si="21"/>
        <v>0.53339999999999999</v>
      </c>
      <c r="AF65" s="67">
        <f t="shared" si="22"/>
        <v>21</v>
      </c>
      <c r="AG65" s="64">
        <f t="shared" si="24"/>
        <v>21</v>
      </c>
      <c r="AH65" s="77">
        <f t="shared" si="25"/>
        <v>-20</v>
      </c>
      <c r="AI65" s="77">
        <f t="shared" si="25"/>
        <v>-23</v>
      </c>
      <c r="AK65" s="323">
        <v>0.34960909090909092</v>
      </c>
      <c r="AL65" s="16">
        <v>26</v>
      </c>
      <c r="AM65" s="328">
        <v>3.1E-2</v>
      </c>
      <c r="AN65" s="319">
        <v>2</v>
      </c>
      <c r="AO65" s="324">
        <v>0.2</v>
      </c>
    </row>
    <row r="66" spans="1:41" x14ac:dyDescent="0.2">
      <c r="A66" s="101">
        <f t="shared" si="6"/>
        <v>20</v>
      </c>
      <c r="B66" s="99">
        <f t="shared" si="7"/>
        <v>508</v>
      </c>
      <c r="C66" s="100">
        <f t="shared" si="8"/>
        <v>9.8998107054545457E-3</v>
      </c>
      <c r="D66" s="101">
        <f t="shared" si="0"/>
        <v>0.34960909090909092</v>
      </c>
      <c r="E66" s="100">
        <f t="shared" si="9"/>
        <v>8.7782080000000002E-4</v>
      </c>
      <c r="F66" s="100">
        <f t="shared" si="10"/>
        <v>3.1E-2</v>
      </c>
      <c r="G66" s="100">
        <f t="shared" si="11"/>
        <v>5.6633600000000001E-3</v>
      </c>
      <c r="H66" s="102">
        <f t="shared" si="1"/>
        <v>1</v>
      </c>
      <c r="I66" s="102">
        <f t="shared" si="2"/>
        <v>0.2</v>
      </c>
      <c r="J66" s="102">
        <f t="shared" si="12"/>
        <v>2.83168E-2</v>
      </c>
      <c r="K66" s="102">
        <f t="shared" si="13"/>
        <v>1.6980848723199999</v>
      </c>
      <c r="L66" s="102">
        <f t="shared" si="14"/>
        <v>1.6697680723199999</v>
      </c>
      <c r="M66" s="103">
        <f t="shared" si="3"/>
        <v>58.967399999999998</v>
      </c>
      <c r="N66" s="102">
        <f t="shared" si="15"/>
        <v>0</v>
      </c>
      <c r="O66" s="103">
        <f t="shared" si="4"/>
        <v>0</v>
      </c>
      <c r="P66" s="102">
        <f t="shared" si="16"/>
        <v>0.38984174284803663</v>
      </c>
      <c r="Q66" s="102">
        <f t="shared" si="5"/>
        <v>13.767153875015419</v>
      </c>
      <c r="R66" s="102">
        <f t="shared" si="17"/>
        <v>2.0879266151680365</v>
      </c>
      <c r="S66" s="102">
        <f t="shared" si="18"/>
        <v>73.734553875015422</v>
      </c>
      <c r="T66" s="102">
        <f t="shared" si="19"/>
        <v>33.160872220160741</v>
      </c>
      <c r="U66" s="102">
        <f t="shared" si="20"/>
        <v>1171.0670775003086</v>
      </c>
      <c r="V66" s="102">
        <f t="shared" si="21"/>
        <v>0.50800000000000001</v>
      </c>
      <c r="AF66" s="67">
        <f t="shared" si="22"/>
        <v>22</v>
      </c>
      <c r="AG66" s="64">
        <f t="shared" si="24"/>
        <v>22</v>
      </c>
      <c r="AH66" s="77">
        <f t="shared" ref="AH66:AI81" si="26">AH65-1</f>
        <v>-21</v>
      </c>
      <c r="AI66" s="77">
        <f t="shared" si="26"/>
        <v>-24</v>
      </c>
      <c r="AK66" s="323">
        <v>0.35370000000000001</v>
      </c>
      <c r="AL66" s="16">
        <v>27</v>
      </c>
      <c r="AM66" s="328">
        <v>0.06</v>
      </c>
      <c r="AN66" s="319">
        <v>3</v>
      </c>
      <c r="AO66" s="324">
        <v>0.20799999999999999</v>
      </c>
    </row>
    <row r="67" spans="1:41" x14ac:dyDescent="0.2">
      <c r="A67" s="101">
        <f t="shared" si="6"/>
        <v>19</v>
      </c>
      <c r="B67" s="99">
        <f t="shared" si="7"/>
        <v>482.59999999999997</v>
      </c>
      <c r="C67" s="100">
        <f t="shared" si="8"/>
        <v>1.0015652160000001E-2</v>
      </c>
      <c r="D67" s="101">
        <f t="shared" si="0"/>
        <v>0.35370000000000001</v>
      </c>
      <c r="E67" s="100">
        <f t="shared" si="9"/>
        <v>1.6990079999999999E-3</v>
      </c>
      <c r="F67" s="100">
        <f t="shared" si="10"/>
        <v>0.06</v>
      </c>
      <c r="G67" s="100">
        <f t="shared" si="11"/>
        <v>5.8898943999999998E-3</v>
      </c>
      <c r="H67" s="102">
        <f t="shared" si="1"/>
        <v>1.04</v>
      </c>
      <c r="I67" s="102">
        <f t="shared" si="2"/>
        <v>0.20799999999999999</v>
      </c>
      <c r="J67" s="102">
        <f t="shared" si="12"/>
        <v>2.9449472000000001E-2</v>
      </c>
      <c r="K67" s="102">
        <f t="shared" si="13"/>
        <v>1.7187561363199999</v>
      </c>
      <c r="L67" s="102">
        <f t="shared" si="14"/>
        <v>1.6893066643199999</v>
      </c>
      <c r="M67" s="103">
        <f t="shared" si="3"/>
        <v>59.657399999999996</v>
      </c>
      <c r="N67" s="102">
        <f t="shared" si="15"/>
        <v>0</v>
      </c>
      <c r="O67" s="103">
        <f t="shared" si="4"/>
        <v>0</v>
      </c>
      <c r="P67" s="102">
        <f t="shared" si="16"/>
        <v>0.38157323724803666</v>
      </c>
      <c r="Q67" s="102">
        <f t="shared" si="5"/>
        <v>13.475153875015421</v>
      </c>
      <c r="R67" s="102">
        <f t="shared" si="17"/>
        <v>2.1003293735680368</v>
      </c>
      <c r="S67" s="102">
        <f t="shared" si="18"/>
        <v>74.172553875015424</v>
      </c>
      <c r="T67" s="102">
        <f t="shared" si="19"/>
        <v>31.0729456049927</v>
      </c>
      <c r="U67" s="102">
        <f t="shared" si="20"/>
        <v>1097.3325236252931</v>
      </c>
      <c r="V67" s="102">
        <f t="shared" si="21"/>
        <v>0.48259999999999997</v>
      </c>
      <c r="AF67" s="67">
        <f t="shared" si="22"/>
        <v>23</v>
      </c>
      <c r="AG67" s="64">
        <f t="shared" si="24"/>
        <v>23</v>
      </c>
      <c r="AH67" s="77">
        <f t="shared" si="26"/>
        <v>-22</v>
      </c>
      <c r="AI67" s="77">
        <f t="shared" si="26"/>
        <v>-25</v>
      </c>
      <c r="AK67" s="323">
        <v>0.35757272727272726</v>
      </c>
      <c r="AL67" s="16">
        <v>28</v>
      </c>
      <c r="AM67" s="328">
        <v>7.2999999999999995E-2</v>
      </c>
      <c r="AN67" s="319">
        <v>4</v>
      </c>
      <c r="AO67" s="324">
        <v>0.20799999999999999</v>
      </c>
    </row>
    <row r="68" spans="1:41" x14ac:dyDescent="0.2">
      <c r="A68" s="101">
        <f t="shared" si="6"/>
        <v>18</v>
      </c>
      <c r="B68" s="99">
        <f t="shared" si="7"/>
        <v>457.2</v>
      </c>
      <c r="C68" s="100">
        <f t="shared" si="8"/>
        <v>1.0125315403636363E-2</v>
      </c>
      <c r="D68" s="101">
        <f t="shared" si="0"/>
        <v>0.35757272727272726</v>
      </c>
      <c r="E68" s="100">
        <f t="shared" si="9"/>
        <v>2.0671264E-3</v>
      </c>
      <c r="F68" s="100">
        <f t="shared" si="10"/>
        <v>7.2999999999999995E-2</v>
      </c>
      <c r="G68" s="100">
        <f t="shared" si="11"/>
        <v>5.8898943999999998E-3</v>
      </c>
      <c r="H68" s="102">
        <f t="shared" si="1"/>
        <v>1.04</v>
      </c>
      <c r="I68" s="102">
        <f t="shared" si="2"/>
        <v>0.20799999999999999</v>
      </c>
      <c r="J68" s="102">
        <f t="shared" si="12"/>
        <v>2.9449472000000001E-2</v>
      </c>
      <c r="K68" s="102">
        <f t="shared" si="13"/>
        <v>1.7372526700799997</v>
      </c>
      <c r="L68" s="102">
        <f t="shared" si="14"/>
        <v>1.7078031980799997</v>
      </c>
      <c r="M68" s="103">
        <f t="shared" si="3"/>
        <v>60.310599999999994</v>
      </c>
      <c r="N68" s="102">
        <f t="shared" si="15"/>
        <v>0</v>
      </c>
      <c r="O68" s="103">
        <f t="shared" si="4"/>
        <v>0</v>
      </c>
      <c r="P68" s="102">
        <f t="shared" si="16"/>
        <v>0.37417462374403671</v>
      </c>
      <c r="Q68" s="102">
        <f t="shared" si="5"/>
        <v>13.213873875015421</v>
      </c>
      <c r="R68" s="102">
        <f t="shared" si="17"/>
        <v>2.1114272938240366</v>
      </c>
      <c r="S68" s="102">
        <f t="shared" si="18"/>
        <v>74.564473875015423</v>
      </c>
      <c r="T68" s="102">
        <f t="shared" si="19"/>
        <v>28.972616231424663</v>
      </c>
      <c r="U68" s="102">
        <f t="shared" si="20"/>
        <v>1023.1599697502777</v>
      </c>
      <c r="V68" s="102">
        <f t="shared" si="21"/>
        <v>0.4572</v>
      </c>
      <c r="AF68" s="67">
        <f t="shared" si="22"/>
        <v>24</v>
      </c>
      <c r="AG68" s="64">
        <f t="shared" si="24"/>
        <v>24</v>
      </c>
      <c r="AH68" s="77">
        <f t="shared" si="26"/>
        <v>-23</v>
      </c>
      <c r="AI68" s="77">
        <f t="shared" si="26"/>
        <v>-26</v>
      </c>
      <c r="AK68" s="323">
        <v>0.36120000000000002</v>
      </c>
      <c r="AL68" s="16">
        <v>29</v>
      </c>
      <c r="AM68" s="328">
        <v>8.1000000000000003E-2</v>
      </c>
      <c r="AN68" s="319">
        <v>5</v>
      </c>
      <c r="AO68" s="324">
        <v>0.216</v>
      </c>
    </row>
    <row r="69" spans="1:41" x14ac:dyDescent="0.2">
      <c r="A69" s="101">
        <f t="shared" si="6"/>
        <v>17</v>
      </c>
      <c r="B69" s="99">
        <f t="shared" si="7"/>
        <v>431.79999999999995</v>
      </c>
      <c r="C69" s="100">
        <f t="shared" si="8"/>
        <v>1.0228028160000001E-2</v>
      </c>
      <c r="D69" s="101">
        <f t="shared" si="0"/>
        <v>0.36120000000000002</v>
      </c>
      <c r="E69" s="100">
        <f t="shared" si="9"/>
        <v>2.2936608000000002E-3</v>
      </c>
      <c r="F69" s="100">
        <f t="shared" si="10"/>
        <v>8.1000000000000003E-2</v>
      </c>
      <c r="G69" s="100">
        <f t="shared" si="11"/>
        <v>6.1164287999999995E-3</v>
      </c>
      <c r="H69" s="102">
        <f t="shared" si="1"/>
        <v>1.08</v>
      </c>
      <c r="I69" s="102">
        <f t="shared" si="2"/>
        <v>0.216</v>
      </c>
      <c r="J69" s="102">
        <f t="shared" si="12"/>
        <v>3.0582144000000002E-2</v>
      </c>
      <c r="K69" s="102">
        <f t="shared" si="13"/>
        <v>1.7557095603200001</v>
      </c>
      <c r="L69" s="102">
        <f t="shared" si="14"/>
        <v>1.7251274163200001</v>
      </c>
      <c r="M69" s="103">
        <f t="shared" si="3"/>
        <v>60.922400000000003</v>
      </c>
      <c r="N69" s="102">
        <f t="shared" si="15"/>
        <v>0</v>
      </c>
      <c r="O69" s="103">
        <f t="shared" si="4"/>
        <v>0</v>
      </c>
      <c r="P69" s="102">
        <f t="shared" si="16"/>
        <v>0.36679186764803656</v>
      </c>
      <c r="Q69" s="102">
        <f t="shared" si="5"/>
        <v>12.953153875015417</v>
      </c>
      <c r="R69" s="102">
        <f t="shared" si="17"/>
        <v>2.1225014279680363</v>
      </c>
      <c r="S69" s="102">
        <f t="shared" si="18"/>
        <v>74.955553875015411</v>
      </c>
      <c r="T69" s="102">
        <f t="shared" si="19"/>
        <v>26.861188937600627</v>
      </c>
      <c r="U69" s="102">
        <f t="shared" si="20"/>
        <v>948.59549587526226</v>
      </c>
      <c r="V69" s="102">
        <f t="shared" si="21"/>
        <v>0.43179999999999996</v>
      </c>
      <c r="AF69" s="67">
        <f t="shared" si="22"/>
        <v>25</v>
      </c>
      <c r="AG69" s="64">
        <f t="shared" si="24"/>
        <v>25</v>
      </c>
      <c r="AH69" s="77">
        <f t="shared" si="26"/>
        <v>-24</v>
      </c>
      <c r="AI69" s="77">
        <f t="shared" si="26"/>
        <v>-27</v>
      </c>
      <c r="AK69" s="323">
        <v>0.36463636363636365</v>
      </c>
      <c r="AL69" s="16">
        <v>30</v>
      </c>
      <c r="AM69" s="328">
        <v>8.5000000000000006E-2</v>
      </c>
      <c r="AN69" s="319">
        <v>6</v>
      </c>
      <c r="AO69" s="324">
        <v>0.224</v>
      </c>
    </row>
    <row r="70" spans="1:41" x14ac:dyDescent="0.2">
      <c r="A70" s="101">
        <f t="shared" si="6"/>
        <v>16</v>
      </c>
      <c r="B70" s="99">
        <f t="shared" si="7"/>
        <v>406.4</v>
      </c>
      <c r="C70" s="100">
        <f t="shared" si="8"/>
        <v>1.0325334981818183E-2</v>
      </c>
      <c r="D70" s="101">
        <f t="shared" si="0"/>
        <v>0.36463636363636365</v>
      </c>
      <c r="E70" s="100">
        <f t="shared" si="9"/>
        <v>2.406928E-3</v>
      </c>
      <c r="F70" s="100">
        <f t="shared" si="10"/>
        <v>8.5000000000000006E-2</v>
      </c>
      <c r="G70" s="100">
        <f t="shared" si="11"/>
        <v>6.3429632000000001E-3</v>
      </c>
      <c r="H70" s="102">
        <f t="shared" si="1"/>
        <v>1.1200000000000001</v>
      </c>
      <c r="I70" s="102">
        <f t="shared" si="2"/>
        <v>0.224</v>
      </c>
      <c r="J70" s="102">
        <f t="shared" si="12"/>
        <v>3.1714816E-2</v>
      </c>
      <c r="K70" s="102">
        <f t="shared" si="13"/>
        <v>1.7732546495999999</v>
      </c>
      <c r="L70" s="102">
        <f t="shared" si="14"/>
        <v>1.7415398335999999</v>
      </c>
      <c r="M70" s="103">
        <f t="shared" si="3"/>
        <v>61.501999999999995</v>
      </c>
      <c r="N70" s="102">
        <f t="shared" si="15"/>
        <v>0</v>
      </c>
      <c r="O70" s="103">
        <f t="shared" si="4"/>
        <v>0</v>
      </c>
      <c r="P70" s="102">
        <f t="shared" si="16"/>
        <v>0.35977383193603663</v>
      </c>
      <c r="Q70" s="102">
        <f t="shared" si="5"/>
        <v>12.70531387501542</v>
      </c>
      <c r="R70" s="102">
        <f t="shared" si="17"/>
        <v>2.1330284815360367</v>
      </c>
      <c r="S70" s="102">
        <f t="shared" si="18"/>
        <v>75.32731387501542</v>
      </c>
      <c r="T70" s="102">
        <f t="shared" si="19"/>
        <v>24.738687509632591</v>
      </c>
      <c r="U70" s="102">
        <f t="shared" si="20"/>
        <v>873.63994200024683</v>
      </c>
      <c r="V70" s="102">
        <f t="shared" si="21"/>
        <v>0.40639999999999998</v>
      </c>
      <c r="AF70" s="67">
        <f t="shared" si="22"/>
        <v>26</v>
      </c>
      <c r="AG70" s="64">
        <f t="shared" si="24"/>
        <v>26</v>
      </c>
      <c r="AH70" s="77">
        <f t="shared" si="26"/>
        <v>-25</v>
      </c>
      <c r="AI70" s="77">
        <f t="shared" si="26"/>
        <v>-28</v>
      </c>
      <c r="AK70" s="323">
        <v>0.36785454545454549</v>
      </c>
      <c r="AL70" s="16">
        <v>31</v>
      </c>
      <c r="AM70" s="328">
        <v>8.8999999999999996E-2</v>
      </c>
      <c r="AN70" s="319">
        <v>7</v>
      </c>
      <c r="AO70" s="324">
        <v>0.23200000000000001</v>
      </c>
    </row>
    <row r="71" spans="1:41" x14ac:dyDescent="0.2">
      <c r="A71" s="101">
        <f t="shared" si="6"/>
        <v>15</v>
      </c>
      <c r="B71" s="99">
        <f t="shared" si="7"/>
        <v>381</v>
      </c>
      <c r="C71" s="100">
        <f t="shared" si="8"/>
        <v>1.0416463592727274E-2</v>
      </c>
      <c r="D71" s="101">
        <f t="shared" si="0"/>
        <v>0.36785454545454549</v>
      </c>
      <c r="E71" s="100">
        <f t="shared" si="9"/>
        <v>2.5201951999999999E-3</v>
      </c>
      <c r="F71" s="100">
        <f t="shared" si="10"/>
        <v>8.8999999999999996E-2</v>
      </c>
      <c r="G71" s="100">
        <f t="shared" si="11"/>
        <v>6.5694975999999999E-3</v>
      </c>
      <c r="H71" s="102">
        <f t="shared" si="1"/>
        <v>1.1600000000000001</v>
      </c>
      <c r="I71" s="102">
        <f t="shared" si="2"/>
        <v>0.23200000000000001</v>
      </c>
      <c r="J71" s="102">
        <f t="shared" si="12"/>
        <v>3.2847488000000001E-2</v>
      </c>
      <c r="K71" s="102">
        <f t="shared" si="13"/>
        <v>1.7897576806400002</v>
      </c>
      <c r="L71" s="102">
        <f t="shared" si="14"/>
        <v>1.7569101926400001</v>
      </c>
      <c r="M71" s="103">
        <f t="shared" si="3"/>
        <v>62.044800000000002</v>
      </c>
      <c r="N71" s="102">
        <f t="shared" si="15"/>
        <v>0</v>
      </c>
      <c r="O71" s="103">
        <f t="shared" si="4"/>
        <v>0</v>
      </c>
      <c r="P71" s="102">
        <f t="shared" si="16"/>
        <v>0.35317261952003659</v>
      </c>
      <c r="Q71" s="102">
        <f t="shared" si="5"/>
        <v>12.472193875015417</v>
      </c>
      <c r="R71" s="102">
        <f t="shared" si="17"/>
        <v>2.1429303001600366</v>
      </c>
      <c r="S71" s="102">
        <f t="shared" si="18"/>
        <v>75.676993875015413</v>
      </c>
      <c r="T71" s="102">
        <f t="shared" si="19"/>
        <v>22.605659028096554</v>
      </c>
      <c r="U71" s="102">
        <f t="shared" si="20"/>
        <v>798.31262812523141</v>
      </c>
      <c r="V71" s="102">
        <f t="shared" si="21"/>
        <v>0.38100000000000001</v>
      </c>
      <c r="AF71" s="67">
        <f t="shared" si="22"/>
        <v>27</v>
      </c>
      <c r="AG71" s="64">
        <f t="shared" si="24"/>
        <v>27</v>
      </c>
      <c r="AH71" s="77">
        <f t="shared" si="26"/>
        <v>-26</v>
      </c>
      <c r="AI71" s="77">
        <f t="shared" si="26"/>
        <v>-29</v>
      </c>
      <c r="AK71" s="323">
        <v>0.37090909090909097</v>
      </c>
      <c r="AL71" s="16">
        <v>32</v>
      </c>
      <c r="AM71" s="328">
        <v>9.2999999999999999E-2</v>
      </c>
      <c r="AN71" s="319">
        <v>8</v>
      </c>
      <c r="AO71" s="324">
        <v>0.23200000000000001</v>
      </c>
    </row>
    <row r="72" spans="1:41" x14ac:dyDescent="0.2">
      <c r="A72" s="101">
        <f t="shared" si="6"/>
        <v>14</v>
      </c>
      <c r="B72" s="99">
        <f t="shared" si="7"/>
        <v>355.59999999999997</v>
      </c>
      <c r="C72" s="100">
        <f t="shared" si="8"/>
        <v>1.0502958545454548E-2</v>
      </c>
      <c r="D72" s="101">
        <f t="shared" si="0"/>
        <v>0.37090909090909097</v>
      </c>
      <c r="E72" s="100">
        <f t="shared" si="9"/>
        <v>2.6334623999999997E-3</v>
      </c>
      <c r="F72" s="100">
        <f t="shared" si="10"/>
        <v>9.2999999999999999E-2</v>
      </c>
      <c r="G72" s="100">
        <f t="shared" si="11"/>
        <v>6.5694975999999999E-3</v>
      </c>
      <c r="H72" s="102">
        <f t="shared" si="1"/>
        <v>1.1600000000000001</v>
      </c>
      <c r="I72" s="102">
        <f t="shared" si="2"/>
        <v>0.23200000000000001</v>
      </c>
      <c r="J72" s="102">
        <f t="shared" si="12"/>
        <v>3.2847488000000001E-2</v>
      </c>
      <c r="K72" s="102">
        <f t="shared" si="13"/>
        <v>1.8043464960000002</v>
      </c>
      <c r="L72" s="102">
        <f t="shared" si="14"/>
        <v>1.7714990080000002</v>
      </c>
      <c r="M72" s="103">
        <f t="shared" si="3"/>
        <v>62.560000000000009</v>
      </c>
      <c r="N72" s="102">
        <f t="shared" si="15"/>
        <v>0</v>
      </c>
      <c r="O72" s="103">
        <f t="shared" si="4"/>
        <v>0</v>
      </c>
      <c r="P72" s="102">
        <f t="shared" si="16"/>
        <v>0.34733709337603647</v>
      </c>
      <c r="Q72" s="102">
        <f t="shared" si="5"/>
        <v>12.266113875015414</v>
      </c>
      <c r="R72" s="102">
        <f t="shared" si="17"/>
        <v>2.1516835893760367</v>
      </c>
      <c r="S72" s="102">
        <f t="shared" si="18"/>
        <v>75.98611387501542</v>
      </c>
      <c r="T72" s="102">
        <f t="shared" si="19"/>
        <v>20.462728727936515</v>
      </c>
      <c r="U72" s="102">
        <f t="shared" si="20"/>
        <v>722.63563425021596</v>
      </c>
      <c r="V72" s="102">
        <f t="shared" si="21"/>
        <v>0.35559999999999997</v>
      </c>
      <c r="AF72" s="67">
        <f t="shared" si="22"/>
        <v>28</v>
      </c>
      <c r="AG72" s="64">
        <f t="shared" si="24"/>
        <v>28</v>
      </c>
      <c r="AH72" s="77">
        <f t="shared" si="26"/>
        <v>-27</v>
      </c>
      <c r="AI72" s="77">
        <f>AI71-1</f>
        <v>-30</v>
      </c>
      <c r="AK72" s="323">
        <v>0.3737454545454546</v>
      </c>
      <c r="AL72" s="16">
        <v>33</v>
      </c>
      <c r="AM72" s="328">
        <v>9.5000000000000001E-2</v>
      </c>
      <c r="AN72" s="319">
        <v>9</v>
      </c>
      <c r="AO72" s="324">
        <v>0.24</v>
      </c>
    </row>
    <row r="73" spans="1:41" x14ac:dyDescent="0.2">
      <c r="A73" s="101">
        <f t="shared" si="6"/>
        <v>13</v>
      </c>
      <c r="B73" s="99">
        <f t="shared" si="7"/>
        <v>330.2</v>
      </c>
      <c r="C73" s="100">
        <f t="shared" si="8"/>
        <v>1.058327528727273E-2</v>
      </c>
      <c r="D73" s="101">
        <f t="shared" si="0"/>
        <v>0.3737454545454546</v>
      </c>
      <c r="E73" s="100">
        <f t="shared" si="9"/>
        <v>2.6900959999999999E-3</v>
      </c>
      <c r="F73" s="100">
        <f t="shared" si="10"/>
        <v>9.5000000000000001E-2</v>
      </c>
      <c r="G73" s="100">
        <f t="shared" si="11"/>
        <v>6.7960319999999996E-3</v>
      </c>
      <c r="H73" s="102">
        <f t="shared" si="1"/>
        <v>1.2</v>
      </c>
      <c r="I73" s="102">
        <f t="shared" si="2"/>
        <v>0.24</v>
      </c>
      <c r="J73" s="102">
        <f t="shared" si="12"/>
        <v>3.3980159999999995E-2</v>
      </c>
      <c r="K73" s="102">
        <f t="shared" si="13"/>
        <v>1.8190259251200001</v>
      </c>
      <c r="L73" s="102">
        <f t="shared" si="14"/>
        <v>1.78504576512</v>
      </c>
      <c r="M73" s="103">
        <f t="shared" si="3"/>
        <v>63.038400000000003</v>
      </c>
      <c r="N73" s="102">
        <f t="shared" si="15"/>
        <v>0</v>
      </c>
      <c r="O73" s="103">
        <f t="shared" si="4"/>
        <v>0</v>
      </c>
      <c r="P73" s="102">
        <f t="shared" si="16"/>
        <v>0.34146532172803656</v>
      </c>
      <c r="Q73" s="102">
        <f t="shared" si="5"/>
        <v>12.058753875015418</v>
      </c>
      <c r="R73" s="102">
        <f t="shared" si="17"/>
        <v>2.1604912468480366</v>
      </c>
      <c r="S73" s="102">
        <f t="shared" si="18"/>
        <v>76.297153875015425</v>
      </c>
      <c r="T73" s="102">
        <f t="shared" si="19"/>
        <v>18.311045138560477</v>
      </c>
      <c r="U73" s="102">
        <f t="shared" si="20"/>
        <v>646.6495203752005</v>
      </c>
      <c r="V73" s="102">
        <f t="shared" si="21"/>
        <v>0.33019999999999999</v>
      </c>
      <c r="AF73" s="67">
        <f t="shared" si="22"/>
        <v>29</v>
      </c>
      <c r="AG73" s="64">
        <f t="shared" si="24"/>
        <v>29</v>
      </c>
      <c r="AH73" s="77">
        <f t="shared" si="26"/>
        <v>-28</v>
      </c>
      <c r="AI73" s="77">
        <f t="shared" si="26"/>
        <v>-31</v>
      </c>
      <c r="AK73" s="323">
        <v>0.37641818181818187</v>
      </c>
      <c r="AL73" s="16">
        <v>34</v>
      </c>
      <c r="AM73" s="328">
        <v>9.7000000000000003E-2</v>
      </c>
      <c r="AN73" s="319">
        <v>10</v>
      </c>
      <c r="AO73" s="324">
        <v>0.24</v>
      </c>
    </row>
    <row r="74" spans="1:41" x14ac:dyDescent="0.2">
      <c r="A74" s="101">
        <f t="shared" si="6"/>
        <v>12</v>
      </c>
      <c r="B74" s="99">
        <f t="shared" si="7"/>
        <v>304.79999999999995</v>
      </c>
      <c r="C74" s="100">
        <f t="shared" si="8"/>
        <v>1.0658958370909093E-2</v>
      </c>
      <c r="D74" s="101">
        <f t="shared" si="0"/>
        <v>0.37641818181818187</v>
      </c>
      <c r="E74" s="100">
        <f t="shared" si="9"/>
        <v>2.7467296E-3</v>
      </c>
      <c r="F74" s="100">
        <f t="shared" si="10"/>
        <v>9.7000000000000003E-2</v>
      </c>
      <c r="G74" s="100">
        <f t="shared" si="11"/>
        <v>6.7960319999999996E-3</v>
      </c>
      <c r="H74" s="102">
        <f t="shared" si="1"/>
        <v>1.2</v>
      </c>
      <c r="I74" s="102">
        <f t="shared" si="2"/>
        <v>0.24</v>
      </c>
      <c r="J74" s="102">
        <f t="shared" si="12"/>
        <v>3.3980159999999995E-2</v>
      </c>
      <c r="K74" s="102">
        <f t="shared" si="13"/>
        <v>1.8317911385600001</v>
      </c>
      <c r="L74" s="102">
        <f t="shared" si="14"/>
        <v>1.7978109785600001</v>
      </c>
      <c r="M74" s="103">
        <f t="shared" si="3"/>
        <v>63.489200000000004</v>
      </c>
      <c r="N74" s="102">
        <f t="shared" si="15"/>
        <v>0</v>
      </c>
      <c r="O74" s="103">
        <f t="shared" si="4"/>
        <v>0</v>
      </c>
      <c r="P74" s="102">
        <f t="shared" si="16"/>
        <v>0.33635923635203657</v>
      </c>
      <c r="Q74" s="102">
        <f t="shared" si="5"/>
        <v>11.878433875015418</v>
      </c>
      <c r="R74" s="102">
        <f t="shared" si="17"/>
        <v>2.1681503749120368</v>
      </c>
      <c r="S74" s="102">
        <f t="shared" si="18"/>
        <v>76.567633875015431</v>
      </c>
      <c r="T74" s="102">
        <f t="shared" si="19"/>
        <v>16.150553891712441</v>
      </c>
      <c r="U74" s="102">
        <f t="shared" si="20"/>
        <v>570.3523665001851</v>
      </c>
      <c r="V74" s="102">
        <f t="shared" si="21"/>
        <v>0.30479999999999996</v>
      </c>
      <c r="AF74" s="67">
        <f t="shared" si="22"/>
        <v>30</v>
      </c>
      <c r="AG74" s="64">
        <f t="shared" si="24"/>
        <v>30</v>
      </c>
      <c r="AH74" s="77">
        <f t="shared" si="26"/>
        <v>-29</v>
      </c>
      <c r="AI74" s="77">
        <f t="shared" si="26"/>
        <v>-32</v>
      </c>
      <c r="AK74" s="323">
        <v>0.37895454545454543</v>
      </c>
      <c r="AL74" s="16">
        <v>35</v>
      </c>
      <c r="AM74" s="328">
        <v>9.9000000000000005E-2</v>
      </c>
      <c r="AN74" s="319">
        <v>11</v>
      </c>
      <c r="AO74" s="324">
        <v>0.248</v>
      </c>
    </row>
    <row r="75" spans="1:41" ht="13.5" thickBot="1" x14ac:dyDescent="0.25">
      <c r="A75" s="101">
        <f t="shared" si="6"/>
        <v>11</v>
      </c>
      <c r="B75" s="99">
        <f t="shared" si="7"/>
        <v>279.39999999999998</v>
      </c>
      <c r="C75" s="100">
        <f t="shared" si="8"/>
        <v>1.0730780072727273E-2</v>
      </c>
      <c r="D75" s="101">
        <f t="shared" si="0"/>
        <v>0.37895454545454543</v>
      </c>
      <c r="E75" s="100">
        <f t="shared" si="9"/>
        <v>2.8033632000000002E-3</v>
      </c>
      <c r="F75" s="100">
        <f t="shared" si="10"/>
        <v>9.9000000000000005E-2</v>
      </c>
      <c r="G75" s="100">
        <f t="shared" si="11"/>
        <v>7.0225664000000002E-3</v>
      </c>
      <c r="H75" s="102">
        <f t="shared" si="1"/>
        <v>1.24</v>
      </c>
      <c r="I75" s="102">
        <f t="shared" si="2"/>
        <v>0.248</v>
      </c>
      <c r="J75" s="102">
        <f t="shared" si="12"/>
        <v>3.5112831999999997E-2</v>
      </c>
      <c r="K75" s="102">
        <f t="shared" si="13"/>
        <v>1.8450377375999998</v>
      </c>
      <c r="L75" s="102">
        <f t="shared" si="14"/>
        <v>1.8099249055999997</v>
      </c>
      <c r="M75" s="103">
        <f t="shared" si="3"/>
        <v>63.916999999999994</v>
      </c>
      <c r="N75" s="102">
        <f t="shared" si="15"/>
        <v>0</v>
      </c>
      <c r="O75" s="103">
        <f t="shared" si="4"/>
        <v>0</v>
      </c>
      <c r="P75" s="102">
        <f t="shared" si="16"/>
        <v>0.33106059673603666</v>
      </c>
      <c r="Q75" s="102">
        <f t="shared" si="5"/>
        <v>11.691313875015421</v>
      </c>
      <c r="R75" s="102">
        <f t="shared" si="17"/>
        <v>2.1760983343360363</v>
      </c>
      <c r="S75" s="102">
        <f t="shared" si="18"/>
        <v>76.848313875015407</v>
      </c>
      <c r="T75" s="102">
        <f t="shared" si="19"/>
        <v>13.982403516800405</v>
      </c>
      <c r="U75" s="102">
        <f t="shared" si="20"/>
        <v>493.78473262516968</v>
      </c>
      <c r="V75" s="102">
        <f t="shared" si="21"/>
        <v>0.27939999999999998</v>
      </c>
      <c r="AF75" s="67">
        <f t="shared" si="22"/>
        <v>31</v>
      </c>
      <c r="AG75" s="64">
        <f t="shared" si="24"/>
        <v>31</v>
      </c>
      <c r="AH75" s="77">
        <f t="shared" si="26"/>
        <v>-30</v>
      </c>
      <c r="AI75" s="77">
        <f t="shared" si="26"/>
        <v>-33</v>
      </c>
      <c r="AK75" s="329">
        <v>0.38121818181818179</v>
      </c>
      <c r="AL75" s="286">
        <v>36</v>
      </c>
      <c r="AM75" s="330">
        <v>0.106</v>
      </c>
      <c r="AN75" s="331">
        <v>12</v>
      </c>
      <c r="AO75" s="332">
        <v>0.27200000000000002</v>
      </c>
    </row>
    <row r="76" spans="1:41" x14ac:dyDescent="0.2">
      <c r="A76" s="101">
        <f t="shared" si="6"/>
        <v>10</v>
      </c>
      <c r="B76" s="99">
        <f t="shared" si="7"/>
        <v>254</v>
      </c>
      <c r="C76" s="100">
        <f t="shared" si="8"/>
        <v>1.079487901090909E-2</v>
      </c>
      <c r="D76" s="101">
        <f t="shared" si="0"/>
        <v>0.38121818181818179</v>
      </c>
      <c r="E76" s="100">
        <f t="shared" si="9"/>
        <v>3.0015808000000001E-3</v>
      </c>
      <c r="F76" s="100">
        <f t="shared" si="10"/>
        <v>0.106</v>
      </c>
      <c r="G76" s="100">
        <f t="shared" si="11"/>
        <v>7.7021696000000002E-3</v>
      </c>
      <c r="H76" s="102">
        <f t="shared" si="1"/>
        <v>1.36</v>
      </c>
      <c r="I76" s="102">
        <f t="shared" si="2"/>
        <v>0.27200000000000002</v>
      </c>
      <c r="J76" s="102">
        <f t="shared" si="12"/>
        <v>3.8510848E-2</v>
      </c>
      <c r="K76" s="102">
        <f t="shared" si="13"/>
        <v>1.8592471078399997</v>
      </c>
      <c r="L76" s="102">
        <f t="shared" si="14"/>
        <v>1.8207362598399996</v>
      </c>
      <c r="M76" s="103">
        <f t="shared" si="3"/>
        <v>64.298799999999986</v>
      </c>
      <c r="N76" s="102">
        <f t="shared" si="15"/>
        <v>0</v>
      </c>
      <c r="O76" s="103">
        <f t="shared" si="4"/>
        <v>0</v>
      </c>
      <c r="P76" s="102">
        <f t="shared" si="16"/>
        <v>0.32537684864003674</v>
      </c>
      <c r="Q76" s="102">
        <f t="shared" si="5"/>
        <v>11.490593875015424</v>
      </c>
      <c r="R76" s="102">
        <f t="shared" si="17"/>
        <v>2.1846239564800363</v>
      </c>
      <c r="S76" s="102">
        <f t="shared" si="18"/>
        <v>77.149393875015406</v>
      </c>
      <c r="T76" s="102">
        <f t="shared" si="19"/>
        <v>11.806305182464367</v>
      </c>
      <c r="U76" s="102">
        <f t="shared" si="20"/>
        <v>416.93641875015425</v>
      </c>
      <c r="V76" s="102">
        <f t="shared" si="21"/>
        <v>0.254</v>
      </c>
      <c r="AF76" s="67">
        <f t="shared" si="22"/>
        <v>32</v>
      </c>
      <c r="AG76" s="64">
        <f t="shared" si="24"/>
        <v>32</v>
      </c>
      <c r="AH76" s="77">
        <f t="shared" si="26"/>
        <v>-31</v>
      </c>
      <c r="AI76" s="77">
        <f>AI75-1</f>
        <v>-34</v>
      </c>
    </row>
    <row r="77" spans="1:41" x14ac:dyDescent="0.2">
      <c r="A77" s="126">
        <f>IF(AF80=0,0,IF(A76=" ","",A76-1))</f>
        <v>9</v>
      </c>
      <c r="B77" s="99">
        <f t="shared" si="7"/>
        <v>228.6</v>
      </c>
      <c r="C77" s="100">
        <f t="shared" si="8"/>
        <v>0</v>
      </c>
      <c r="D77" s="101">
        <f t="shared" si="0"/>
        <v>0</v>
      </c>
      <c r="E77" s="100">
        <f t="shared" si="9"/>
        <v>0</v>
      </c>
      <c r="F77" s="100">
        <f t="shared" si="10"/>
        <v>0</v>
      </c>
      <c r="G77" s="100">
        <f t="shared" si="11"/>
        <v>0</v>
      </c>
      <c r="H77" s="102">
        <f t="shared" si="1"/>
        <v>0</v>
      </c>
      <c r="I77" s="102">
        <f t="shared" si="2"/>
        <v>0</v>
      </c>
      <c r="J77" s="102">
        <f t="shared" si="12"/>
        <v>0</v>
      </c>
      <c r="K77" s="102">
        <f t="shared" si="13"/>
        <v>0</v>
      </c>
      <c r="L77" s="102">
        <f t="shared" si="14"/>
        <v>0</v>
      </c>
      <c r="M77" s="103">
        <f t="shared" si="3"/>
        <v>0</v>
      </c>
      <c r="N77" s="102">
        <f t="shared" si="15"/>
        <v>0</v>
      </c>
      <c r="O77" s="103">
        <f t="shared" si="4"/>
        <v>0</v>
      </c>
      <c r="P77" s="102">
        <f t="shared" si="16"/>
        <v>1.0690756917760367</v>
      </c>
      <c r="Q77" s="102">
        <f t="shared" si="5"/>
        <v>37.75411387501542</v>
      </c>
      <c r="R77" s="102">
        <f t="shared" si="17"/>
        <v>1.0690756917760367</v>
      </c>
      <c r="S77" s="102">
        <f t="shared" si="18"/>
        <v>37.75411387501542</v>
      </c>
      <c r="T77" s="102">
        <f t="shared" si="19"/>
        <v>9.6216812259843323</v>
      </c>
      <c r="U77" s="102">
        <f t="shared" si="20"/>
        <v>339.78702487513885</v>
      </c>
      <c r="V77" s="102">
        <f t="shared" si="21"/>
        <v>0.2286</v>
      </c>
      <c r="AF77" s="67">
        <f t="shared" si="22"/>
        <v>33</v>
      </c>
      <c r="AG77" s="64">
        <f t="shared" si="24"/>
        <v>33</v>
      </c>
      <c r="AH77" s="77">
        <f t="shared" si="26"/>
        <v>-32</v>
      </c>
      <c r="AI77" s="77">
        <f t="shared" si="26"/>
        <v>-35</v>
      </c>
    </row>
    <row r="78" spans="1:41" x14ac:dyDescent="0.2">
      <c r="A78" s="126">
        <f t="shared" ref="A78:A141" si="27">IF(AF81=0,0,IF(A77=" ","",A77-1))</f>
        <v>8</v>
      </c>
      <c r="B78" s="99">
        <f t="shared" si="7"/>
        <v>203.2</v>
      </c>
      <c r="C78" s="100">
        <f t="shared" si="8"/>
        <v>0</v>
      </c>
      <c r="D78" s="101">
        <f t="shared" si="0"/>
        <v>0</v>
      </c>
      <c r="E78" s="100">
        <f t="shared" si="9"/>
        <v>0</v>
      </c>
      <c r="F78" s="100">
        <f t="shared" si="10"/>
        <v>0</v>
      </c>
      <c r="G78" s="100">
        <f t="shared" si="11"/>
        <v>0</v>
      </c>
      <c r="H78" s="102">
        <f t="shared" si="1"/>
        <v>0</v>
      </c>
      <c r="I78" s="102">
        <f t="shared" si="2"/>
        <v>0</v>
      </c>
      <c r="J78" s="102">
        <f t="shared" si="12"/>
        <v>0</v>
      </c>
      <c r="K78" s="102">
        <f t="shared" si="13"/>
        <v>0</v>
      </c>
      <c r="L78" s="102">
        <f t="shared" si="14"/>
        <v>0</v>
      </c>
      <c r="M78" s="103">
        <f t="shared" si="3"/>
        <v>0</v>
      </c>
      <c r="N78" s="102">
        <f t="shared" si="15"/>
        <v>0</v>
      </c>
      <c r="O78" s="103">
        <f t="shared" si="4"/>
        <v>0</v>
      </c>
      <c r="P78" s="102">
        <f t="shared" si="16"/>
        <v>1.0690756917760367</v>
      </c>
      <c r="Q78" s="102">
        <f t="shared" si="5"/>
        <v>37.75411387501542</v>
      </c>
      <c r="R78" s="102">
        <f t="shared" si="17"/>
        <v>1.0690756917760367</v>
      </c>
      <c r="S78" s="102">
        <f t="shared" si="18"/>
        <v>37.75411387501542</v>
      </c>
      <c r="T78" s="102">
        <f t="shared" si="19"/>
        <v>8.5526055342082952</v>
      </c>
      <c r="U78" s="102">
        <f t="shared" si="20"/>
        <v>302.03291100012342</v>
      </c>
      <c r="V78" s="102">
        <f t="shared" si="21"/>
        <v>0.20319999999999999</v>
      </c>
      <c r="AF78" s="67">
        <f t="shared" si="22"/>
        <v>34</v>
      </c>
      <c r="AG78" s="64">
        <f t="shared" si="24"/>
        <v>34</v>
      </c>
      <c r="AH78" s="77">
        <f t="shared" si="26"/>
        <v>-33</v>
      </c>
      <c r="AI78" s="77">
        <f t="shared" si="26"/>
        <v>-36</v>
      </c>
    </row>
    <row r="79" spans="1:41" x14ac:dyDescent="0.2">
      <c r="A79" s="126">
        <f t="shared" si="27"/>
        <v>7</v>
      </c>
      <c r="B79" s="99">
        <f t="shared" si="7"/>
        <v>177.79999999999998</v>
      </c>
      <c r="C79" s="100">
        <f t="shared" si="8"/>
        <v>0</v>
      </c>
      <c r="D79" s="101">
        <f t="shared" si="0"/>
        <v>0</v>
      </c>
      <c r="E79" s="100">
        <f t="shared" si="9"/>
        <v>0</v>
      </c>
      <c r="F79" s="100">
        <f t="shared" si="10"/>
        <v>0</v>
      </c>
      <c r="G79" s="100">
        <f t="shared" si="11"/>
        <v>0</v>
      </c>
      <c r="H79" s="102">
        <f t="shared" si="1"/>
        <v>0</v>
      </c>
      <c r="I79" s="102">
        <f t="shared" si="2"/>
        <v>0</v>
      </c>
      <c r="J79" s="102">
        <f t="shared" si="12"/>
        <v>0</v>
      </c>
      <c r="K79" s="102">
        <f t="shared" si="13"/>
        <v>0</v>
      </c>
      <c r="L79" s="102">
        <f t="shared" si="14"/>
        <v>0</v>
      </c>
      <c r="M79" s="103">
        <f t="shared" si="3"/>
        <v>0</v>
      </c>
      <c r="N79" s="102">
        <f t="shared" si="15"/>
        <v>0</v>
      </c>
      <c r="O79" s="103">
        <f t="shared" si="4"/>
        <v>0</v>
      </c>
      <c r="P79" s="102">
        <f t="shared" si="16"/>
        <v>1.0690756917760367</v>
      </c>
      <c r="Q79" s="102">
        <f t="shared" si="5"/>
        <v>37.75411387501542</v>
      </c>
      <c r="R79" s="102">
        <f t="shared" si="17"/>
        <v>1.0690756917760367</v>
      </c>
      <c r="S79" s="102">
        <f t="shared" si="18"/>
        <v>37.75411387501542</v>
      </c>
      <c r="T79" s="102">
        <f t="shared" si="19"/>
        <v>7.4835298424322581</v>
      </c>
      <c r="U79" s="102">
        <f t="shared" si="20"/>
        <v>264.27879712510799</v>
      </c>
      <c r="V79" s="102">
        <f t="shared" si="21"/>
        <v>0.17779999999999999</v>
      </c>
      <c r="AF79" s="67">
        <f t="shared" si="22"/>
        <v>35</v>
      </c>
      <c r="AG79" s="64">
        <f t="shared" si="24"/>
        <v>35</v>
      </c>
      <c r="AH79" s="77">
        <f t="shared" si="26"/>
        <v>-34</v>
      </c>
      <c r="AI79" s="77">
        <f>AI78-1</f>
        <v>-37</v>
      </c>
    </row>
    <row r="80" spans="1:41" x14ac:dyDescent="0.2">
      <c r="A80" s="126">
        <f t="shared" si="27"/>
        <v>6</v>
      </c>
      <c r="B80" s="99">
        <f t="shared" si="7"/>
        <v>152.39999999999998</v>
      </c>
      <c r="C80" s="100">
        <f t="shared" si="8"/>
        <v>0</v>
      </c>
      <c r="D80" s="101">
        <f t="shared" si="0"/>
        <v>0</v>
      </c>
      <c r="E80" s="100">
        <f t="shared" si="9"/>
        <v>0</v>
      </c>
      <c r="F80" s="100">
        <f t="shared" si="10"/>
        <v>0</v>
      </c>
      <c r="G80" s="100">
        <f t="shared" si="11"/>
        <v>0</v>
      </c>
      <c r="H80" s="102">
        <f t="shared" si="1"/>
        <v>0</v>
      </c>
      <c r="I80" s="102">
        <f t="shared" si="2"/>
        <v>0</v>
      </c>
      <c r="J80" s="102">
        <f t="shared" si="12"/>
        <v>0</v>
      </c>
      <c r="K80" s="102">
        <f t="shared" si="13"/>
        <v>0</v>
      </c>
      <c r="L80" s="102">
        <f t="shared" si="14"/>
        <v>0</v>
      </c>
      <c r="M80" s="103">
        <f t="shared" si="3"/>
        <v>0</v>
      </c>
      <c r="N80" s="102">
        <f t="shared" si="15"/>
        <v>0</v>
      </c>
      <c r="O80" s="103">
        <f t="shared" si="4"/>
        <v>0</v>
      </c>
      <c r="P80" s="102">
        <f t="shared" si="16"/>
        <v>1.0690756917760367</v>
      </c>
      <c r="Q80" s="102">
        <f t="shared" si="5"/>
        <v>37.75411387501542</v>
      </c>
      <c r="R80" s="102">
        <f t="shared" si="17"/>
        <v>1.0690756917760367</v>
      </c>
      <c r="S80" s="102">
        <f t="shared" si="18"/>
        <v>37.75411387501542</v>
      </c>
      <c r="T80" s="102">
        <f t="shared" si="19"/>
        <v>6.4144541506562209</v>
      </c>
      <c r="U80" s="102">
        <f t="shared" si="20"/>
        <v>226.52468325009255</v>
      </c>
      <c r="V80" s="102">
        <f t="shared" si="21"/>
        <v>0.15239999999999998</v>
      </c>
      <c r="AF80" s="67">
        <f t="shared" si="22"/>
        <v>36</v>
      </c>
      <c r="AG80" s="64">
        <f t="shared" si="24"/>
        <v>36</v>
      </c>
      <c r="AH80" s="77">
        <f t="shared" si="26"/>
        <v>-35</v>
      </c>
      <c r="AI80" s="77">
        <f t="shared" si="26"/>
        <v>-38</v>
      </c>
    </row>
    <row r="81" spans="1:35" x14ac:dyDescent="0.2">
      <c r="A81" s="126">
        <f t="shared" si="27"/>
        <v>5</v>
      </c>
      <c r="B81" s="99">
        <f t="shared" si="7"/>
        <v>127</v>
      </c>
      <c r="C81" s="100">
        <f t="shared" si="8"/>
        <v>0</v>
      </c>
      <c r="D81" s="101">
        <f t="shared" si="0"/>
        <v>0</v>
      </c>
      <c r="E81" s="100">
        <f t="shared" si="9"/>
        <v>0</v>
      </c>
      <c r="F81" s="100">
        <f t="shared" si="10"/>
        <v>0</v>
      </c>
      <c r="G81" s="100">
        <f t="shared" si="11"/>
        <v>0</v>
      </c>
      <c r="H81" s="102">
        <f t="shared" si="1"/>
        <v>0</v>
      </c>
      <c r="I81" s="102">
        <f t="shared" si="2"/>
        <v>0</v>
      </c>
      <c r="J81" s="102">
        <f t="shared" si="12"/>
        <v>0</v>
      </c>
      <c r="K81" s="102">
        <f t="shared" si="13"/>
        <v>0</v>
      </c>
      <c r="L81" s="102">
        <f t="shared" si="14"/>
        <v>0</v>
      </c>
      <c r="M81" s="103">
        <f t="shared" si="3"/>
        <v>0</v>
      </c>
      <c r="N81" s="102">
        <f t="shared" si="15"/>
        <v>0</v>
      </c>
      <c r="O81" s="103">
        <f t="shared" si="4"/>
        <v>0</v>
      </c>
      <c r="P81" s="102">
        <f t="shared" si="16"/>
        <v>1.0690756917760367</v>
      </c>
      <c r="Q81" s="102">
        <f t="shared" si="5"/>
        <v>37.75411387501542</v>
      </c>
      <c r="R81" s="102">
        <f t="shared" si="17"/>
        <v>1.0690756917760367</v>
      </c>
      <c r="S81" s="102">
        <f t="shared" si="18"/>
        <v>37.75411387501542</v>
      </c>
      <c r="T81" s="102">
        <f t="shared" si="19"/>
        <v>5.3453784588801838</v>
      </c>
      <c r="U81" s="102">
        <f t="shared" si="20"/>
        <v>188.77056937507712</v>
      </c>
      <c r="V81" s="102">
        <f t="shared" si="21"/>
        <v>0.127</v>
      </c>
      <c r="AF81" s="67">
        <f t="shared" si="22"/>
        <v>-1</v>
      </c>
      <c r="AG81" s="64">
        <f t="shared" si="24"/>
        <v>37</v>
      </c>
      <c r="AH81" s="77">
        <f t="shared" si="26"/>
        <v>-36</v>
      </c>
      <c r="AI81" s="77">
        <f t="shared" si="26"/>
        <v>-39</v>
      </c>
    </row>
    <row r="82" spans="1:35" x14ac:dyDescent="0.2">
      <c r="A82" s="126">
        <f t="shared" si="27"/>
        <v>4</v>
      </c>
      <c r="B82" s="99">
        <f t="shared" si="7"/>
        <v>101.6</v>
      </c>
      <c r="C82" s="100">
        <f t="shared" si="8"/>
        <v>0</v>
      </c>
      <c r="D82" s="101">
        <f t="shared" si="0"/>
        <v>0</v>
      </c>
      <c r="E82" s="100">
        <f t="shared" si="9"/>
        <v>0</v>
      </c>
      <c r="F82" s="100">
        <f t="shared" si="10"/>
        <v>0</v>
      </c>
      <c r="G82" s="100">
        <f t="shared" si="11"/>
        <v>0</v>
      </c>
      <c r="H82" s="102">
        <f t="shared" si="1"/>
        <v>0</v>
      </c>
      <c r="I82" s="102">
        <f t="shared" si="2"/>
        <v>0</v>
      </c>
      <c r="J82" s="102">
        <f t="shared" si="12"/>
        <v>0</v>
      </c>
      <c r="K82" s="102">
        <f t="shared" si="13"/>
        <v>0</v>
      </c>
      <c r="L82" s="102">
        <f t="shared" si="14"/>
        <v>0</v>
      </c>
      <c r="M82" s="103">
        <f t="shared" si="3"/>
        <v>0</v>
      </c>
      <c r="N82" s="102">
        <f t="shared" si="15"/>
        <v>0</v>
      </c>
      <c r="O82" s="103">
        <f t="shared" si="4"/>
        <v>0</v>
      </c>
      <c r="P82" s="102">
        <f t="shared" si="16"/>
        <v>1.0690756917760367</v>
      </c>
      <c r="Q82" s="102">
        <f t="shared" si="5"/>
        <v>37.75411387501542</v>
      </c>
      <c r="R82" s="102">
        <f t="shared" si="17"/>
        <v>1.0690756917760367</v>
      </c>
      <c r="S82" s="102">
        <f t="shared" si="18"/>
        <v>37.75411387501542</v>
      </c>
      <c r="T82" s="102">
        <f t="shared" si="19"/>
        <v>4.2763027671041467</v>
      </c>
      <c r="U82" s="102">
        <f t="shared" si="20"/>
        <v>151.01645550006168</v>
      </c>
      <c r="V82" s="102">
        <f t="shared" si="21"/>
        <v>0.1016</v>
      </c>
      <c r="AF82" s="67">
        <f t="shared" si="22"/>
        <v>-1</v>
      </c>
      <c r="AG82" s="64">
        <f t="shared" si="24"/>
        <v>38</v>
      </c>
      <c r="AH82" s="77">
        <f t="shared" ref="AH82:AI97" si="28">AH81-1</f>
        <v>-37</v>
      </c>
      <c r="AI82" s="77">
        <f t="shared" si="28"/>
        <v>-40</v>
      </c>
    </row>
    <row r="83" spans="1:35" x14ac:dyDescent="0.2">
      <c r="A83" s="126">
        <f t="shared" si="27"/>
        <v>3</v>
      </c>
      <c r="B83" s="99">
        <f t="shared" si="7"/>
        <v>76.199999999999989</v>
      </c>
      <c r="C83" s="100">
        <f t="shared" si="8"/>
        <v>0</v>
      </c>
      <c r="D83" s="101">
        <f t="shared" si="0"/>
        <v>0</v>
      </c>
      <c r="E83" s="100">
        <f t="shared" si="9"/>
        <v>0</v>
      </c>
      <c r="F83" s="100">
        <f t="shared" si="10"/>
        <v>0</v>
      </c>
      <c r="G83" s="100">
        <f t="shared" si="11"/>
        <v>0</v>
      </c>
      <c r="H83" s="102">
        <f t="shared" si="1"/>
        <v>0</v>
      </c>
      <c r="I83" s="102">
        <f t="shared" si="2"/>
        <v>0</v>
      </c>
      <c r="J83" s="102">
        <f t="shared" si="12"/>
        <v>0</v>
      </c>
      <c r="K83" s="102">
        <f t="shared" si="13"/>
        <v>0</v>
      </c>
      <c r="L83" s="102">
        <f t="shared" si="14"/>
        <v>0</v>
      </c>
      <c r="M83" s="103">
        <f t="shared" si="3"/>
        <v>0</v>
      </c>
      <c r="N83" s="102">
        <f t="shared" si="15"/>
        <v>0</v>
      </c>
      <c r="O83" s="103">
        <f t="shared" si="4"/>
        <v>0</v>
      </c>
      <c r="P83" s="102">
        <f t="shared" si="16"/>
        <v>1.0690756917760367</v>
      </c>
      <c r="Q83" s="102">
        <f t="shared" si="5"/>
        <v>37.75411387501542</v>
      </c>
      <c r="R83" s="102">
        <f t="shared" si="17"/>
        <v>1.0690756917760367</v>
      </c>
      <c r="S83" s="102">
        <f t="shared" si="18"/>
        <v>37.75411387501542</v>
      </c>
      <c r="T83" s="102">
        <f t="shared" si="19"/>
        <v>3.20722707532811</v>
      </c>
      <c r="U83" s="102">
        <f t="shared" si="20"/>
        <v>113.26234162504626</v>
      </c>
      <c r="V83" s="102">
        <f t="shared" si="21"/>
        <v>7.619999999999999E-2</v>
      </c>
      <c r="AF83" s="67">
        <f t="shared" si="22"/>
        <v>-1</v>
      </c>
      <c r="AG83" s="64">
        <f t="shared" si="24"/>
        <v>39</v>
      </c>
      <c r="AH83" s="77">
        <f t="shared" si="28"/>
        <v>-38</v>
      </c>
      <c r="AI83" s="77">
        <f t="shared" si="28"/>
        <v>-41</v>
      </c>
    </row>
    <row r="84" spans="1:35" x14ac:dyDescent="0.2">
      <c r="A84" s="126">
        <f t="shared" si="27"/>
        <v>2</v>
      </c>
      <c r="B84" s="99">
        <f t="shared" si="7"/>
        <v>50.8</v>
      </c>
      <c r="C84" s="100">
        <f t="shared" si="8"/>
        <v>0</v>
      </c>
      <c r="D84" s="101">
        <f t="shared" si="0"/>
        <v>0</v>
      </c>
      <c r="E84" s="100">
        <f t="shared" si="9"/>
        <v>0</v>
      </c>
      <c r="F84" s="100">
        <f t="shared" si="10"/>
        <v>0</v>
      </c>
      <c r="G84" s="100">
        <f t="shared" si="11"/>
        <v>0</v>
      </c>
      <c r="H84" s="102">
        <f t="shared" si="1"/>
        <v>0</v>
      </c>
      <c r="I84" s="102">
        <f t="shared" si="2"/>
        <v>0</v>
      </c>
      <c r="J84" s="102">
        <f t="shared" si="12"/>
        <v>0</v>
      </c>
      <c r="K84" s="102">
        <f t="shared" si="13"/>
        <v>0</v>
      </c>
      <c r="L84" s="102">
        <f t="shared" si="14"/>
        <v>0</v>
      </c>
      <c r="M84" s="103">
        <f t="shared" si="3"/>
        <v>0</v>
      </c>
      <c r="N84" s="102">
        <f t="shared" si="15"/>
        <v>0</v>
      </c>
      <c r="O84" s="103">
        <f t="shared" si="4"/>
        <v>0</v>
      </c>
      <c r="P84" s="102">
        <f t="shared" si="16"/>
        <v>1.0690756917760367</v>
      </c>
      <c r="Q84" s="102">
        <f t="shared" si="5"/>
        <v>37.75411387501542</v>
      </c>
      <c r="R84" s="102">
        <f t="shared" si="17"/>
        <v>1.0690756917760367</v>
      </c>
      <c r="S84" s="102">
        <f t="shared" si="18"/>
        <v>37.75411387501542</v>
      </c>
      <c r="T84" s="102">
        <f t="shared" si="19"/>
        <v>2.1381513835520733</v>
      </c>
      <c r="U84" s="102">
        <f t="shared" si="20"/>
        <v>75.508227750030841</v>
      </c>
      <c r="V84" s="102">
        <f t="shared" si="21"/>
        <v>5.0799999999999998E-2</v>
      </c>
      <c r="AF84" s="67">
        <f t="shared" si="22"/>
        <v>-1</v>
      </c>
      <c r="AG84" s="64">
        <f t="shared" si="24"/>
        <v>40</v>
      </c>
      <c r="AH84" s="77">
        <f t="shared" si="28"/>
        <v>-39</v>
      </c>
      <c r="AI84" s="77">
        <f t="shared" si="28"/>
        <v>-42</v>
      </c>
    </row>
    <row r="85" spans="1:35" x14ac:dyDescent="0.2">
      <c r="A85" s="126">
        <f t="shared" si="27"/>
        <v>1</v>
      </c>
      <c r="B85" s="99">
        <f t="shared" si="7"/>
        <v>25.4</v>
      </c>
      <c r="C85" s="100">
        <f t="shared" si="8"/>
        <v>0</v>
      </c>
      <c r="D85" s="101">
        <f t="shared" si="0"/>
        <v>0</v>
      </c>
      <c r="E85" s="100">
        <f t="shared" si="9"/>
        <v>0</v>
      </c>
      <c r="F85" s="100">
        <f t="shared" si="10"/>
        <v>0</v>
      </c>
      <c r="G85" s="100">
        <f t="shared" si="11"/>
        <v>0</v>
      </c>
      <c r="H85" s="102">
        <f t="shared" si="1"/>
        <v>0</v>
      </c>
      <c r="I85" s="102">
        <f t="shared" si="2"/>
        <v>0</v>
      </c>
      <c r="J85" s="102">
        <f t="shared" si="12"/>
        <v>0</v>
      </c>
      <c r="K85" s="102">
        <f t="shared" si="13"/>
        <v>0</v>
      </c>
      <c r="L85" s="102">
        <f t="shared" si="14"/>
        <v>0</v>
      </c>
      <c r="M85" s="103">
        <f t="shared" si="3"/>
        <v>0</v>
      </c>
      <c r="N85" s="102">
        <f t="shared" si="15"/>
        <v>0</v>
      </c>
      <c r="O85" s="103">
        <f t="shared" si="4"/>
        <v>0</v>
      </c>
      <c r="P85" s="102">
        <f t="shared" si="16"/>
        <v>1.0690756917760367</v>
      </c>
      <c r="Q85" s="102">
        <f t="shared" si="5"/>
        <v>37.75411387501542</v>
      </c>
      <c r="R85" s="102">
        <f t="shared" si="17"/>
        <v>1.0690756917760367</v>
      </c>
      <c r="S85" s="102">
        <f t="shared" si="18"/>
        <v>37.75411387501542</v>
      </c>
      <c r="T85" s="102">
        <f t="shared" si="19"/>
        <v>1.0690756917760367</v>
      </c>
      <c r="U85" s="102">
        <f t="shared" si="20"/>
        <v>37.75411387501542</v>
      </c>
      <c r="V85" s="102">
        <f t="shared" si="21"/>
        <v>2.5399999999999999E-2</v>
      </c>
      <c r="AF85" s="67">
        <f t="shared" si="22"/>
        <v>-1</v>
      </c>
      <c r="AG85" s="64">
        <f t="shared" si="24"/>
        <v>41</v>
      </c>
      <c r="AH85" s="77">
        <f t="shared" si="28"/>
        <v>-40</v>
      </c>
      <c r="AI85" s="77">
        <f t="shared" si="28"/>
        <v>-43</v>
      </c>
    </row>
    <row r="86" spans="1:35" x14ac:dyDescent="0.2">
      <c r="A86" s="126">
        <f t="shared" si="27"/>
        <v>0</v>
      </c>
      <c r="B86" s="99">
        <f t="shared" si="7"/>
        <v>0</v>
      </c>
      <c r="C86" s="100" t="str">
        <f t="shared" si="8"/>
        <v/>
      </c>
      <c r="D86" s="101" t="str">
        <f t="shared" si="0"/>
        <v/>
      </c>
      <c r="E86" s="100" t="str">
        <f t="shared" si="9"/>
        <v/>
      </c>
      <c r="F86" s="100">
        <f t="shared" si="10"/>
        <v>0</v>
      </c>
      <c r="G86" s="100" t="str">
        <f t="shared" si="11"/>
        <v/>
      </c>
      <c r="H86" s="102" t="str">
        <f t="shared" si="1"/>
        <v/>
      </c>
      <c r="I86" s="102" t="str">
        <f t="shared" si="2"/>
        <v/>
      </c>
      <c r="J86" s="102" t="str">
        <f t="shared" si="12"/>
        <v/>
      </c>
      <c r="K86" s="102">
        <f t="shared" si="13"/>
        <v>0</v>
      </c>
      <c r="L86" s="102" t="str">
        <f t="shared" si="14"/>
        <v/>
      </c>
      <c r="M86" s="103" t="str">
        <f t="shared" si="3"/>
        <v/>
      </c>
      <c r="N86" s="102" t="str">
        <f t="shared" si="15"/>
        <v/>
      </c>
      <c r="O86" s="103" t="str">
        <f t="shared" si="4"/>
        <v/>
      </c>
      <c r="P86" s="102" t="str">
        <f t="shared" si="16"/>
        <v/>
      </c>
      <c r="Q86" s="102" t="str">
        <f t="shared" si="5"/>
        <v/>
      </c>
      <c r="R86" s="102" t="str">
        <f t="shared" si="17"/>
        <v/>
      </c>
      <c r="S86" s="102" t="str">
        <f t="shared" si="18"/>
        <v/>
      </c>
      <c r="T86" s="102" t="str">
        <f t="shared" si="19"/>
        <v/>
      </c>
      <c r="U86" s="102" t="str">
        <f t="shared" si="20"/>
        <v xml:space="preserve"> </v>
      </c>
      <c r="V86" s="102" t="str">
        <f t="shared" si="21"/>
        <v/>
      </c>
      <c r="AF86" s="67">
        <f t="shared" si="22"/>
        <v>-1</v>
      </c>
      <c r="AG86" s="64">
        <f t="shared" si="24"/>
        <v>42</v>
      </c>
      <c r="AH86" s="77">
        <f t="shared" si="28"/>
        <v>-41</v>
      </c>
      <c r="AI86" s="77">
        <f t="shared" si="28"/>
        <v>-44</v>
      </c>
    </row>
    <row r="87" spans="1:35" x14ac:dyDescent="0.2">
      <c r="A87" s="126">
        <f t="shared" si="27"/>
        <v>-1</v>
      </c>
      <c r="B87" s="99">
        <f t="shared" si="7"/>
        <v>-25.4</v>
      </c>
      <c r="C87" s="100" t="str">
        <f t="shared" si="8"/>
        <v/>
      </c>
      <c r="D87" s="101" t="str">
        <f t="shared" si="0"/>
        <v/>
      </c>
      <c r="E87" s="100" t="str">
        <f t="shared" si="9"/>
        <v/>
      </c>
      <c r="F87" s="100" t="str">
        <f t="shared" si="10"/>
        <v/>
      </c>
      <c r="G87" s="100" t="str">
        <f t="shared" si="11"/>
        <v/>
      </c>
      <c r="H87" s="102" t="str">
        <f t="shared" si="1"/>
        <v/>
      </c>
      <c r="I87" s="102" t="str">
        <f t="shared" si="2"/>
        <v/>
      </c>
      <c r="J87" s="102" t="str">
        <f t="shared" si="12"/>
        <v/>
      </c>
      <c r="K87" s="102" t="str">
        <f t="shared" si="13"/>
        <v/>
      </c>
      <c r="L87" s="102" t="str">
        <f t="shared" si="14"/>
        <v/>
      </c>
      <c r="M87" s="103" t="str">
        <f t="shared" si="3"/>
        <v/>
      </c>
      <c r="N87" s="102" t="str">
        <f t="shared" si="15"/>
        <v/>
      </c>
      <c r="O87" s="103" t="str">
        <f t="shared" si="4"/>
        <v/>
      </c>
      <c r="P87" s="102" t="str">
        <f t="shared" si="16"/>
        <v/>
      </c>
      <c r="Q87" s="102" t="str">
        <f t="shared" si="5"/>
        <v/>
      </c>
      <c r="R87" s="102" t="str">
        <f t="shared" si="17"/>
        <v/>
      </c>
      <c r="S87" s="102" t="str">
        <f t="shared" si="18"/>
        <v/>
      </c>
      <c r="T87" s="102" t="str">
        <f t="shared" si="19"/>
        <v/>
      </c>
      <c r="U87" s="102" t="str">
        <f t="shared" si="20"/>
        <v xml:space="preserve"> </v>
      </c>
      <c r="V87" s="102" t="str">
        <f t="shared" si="21"/>
        <v/>
      </c>
      <c r="AF87" s="67">
        <f>IF(AND(AF86&gt;=1,AF86&lt;35),AF86+1,IF(AH87=0,1,IF(AF86=35,AF86+1,-1)))</f>
        <v>-1</v>
      </c>
      <c r="AG87" s="64">
        <f t="shared" si="24"/>
        <v>43</v>
      </c>
      <c r="AH87" s="77">
        <f t="shared" si="28"/>
        <v>-42</v>
      </c>
      <c r="AI87" s="77">
        <f t="shared" si="28"/>
        <v>-45</v>
      </c>
    </row>
    <row r="88" spans="1:35" x14ac:dyDescent="0.2">
      <c r="A88" s="126">
        <f t="shared" si="27"/>
        <v>-2</v>
      </c>
      <c r="B88" s="99">
        <f t="shared" si="7"/>
        <v>-50.8</v>
      </c>
      <c r="C88" s="100" t="str">
        <f t="shared" si="8"/>
        <v/>
      </c>
      <c r="D88" s="101" t="str">
        <f t="shared" si="0"/>
        <v/>
      </c>
      <c r="E88" s="100" t="str">
        <f t="shared" si="9"/>
        <v/>
      </c>
      <c r="F88" s="100" t="str">
        <f t="shared" si="10"/>
        <v/>
      </c>
      <c r="G88" s="100" t="str">
        <f t="shared" si="11"/>
        <v/>
      </c>
      <c r="H88" s="102" t="str">
        <f t="shared" si="1"/>
        <v/>
      </c>
      <c r="I88" s="102" t="str">
        <f t="shared" si="2"/>
        <v/>
      </c>
      <c r="J88" s="102" t="str">
        <f t="shared" si="12"/>
        <v/>
      </c>
      <c r="K88" s="102" t="str">
        <f t="shared" si="13"/>
        <v/>
      </c>
      <c r="L88" s="102" t="str">
        <f t="shared" si="14"/>
        <v/>
      </c>
      <c r="M88" s="103" t="str">
        <f t="shared" si="3"/>
        <v/>
      </c>
      <c r="N88" s="102" t="str">
        <f t="shared" si="15"/>
        <v/>
      </c>
      <c r="O88" s="103" t="str">
        <f t="shared" si="4"/>
        <v/>
      </c>
      <c r="P88" s="102" t="str">
        <f t="shared" si="16"/>
        <v/>
      </c>
      <c r="Q88" s="102" t="str">
        <f t="shared" si="5"/>
        <v/>
      </c>
      <c r="R88" s="102" t="str">
        <f t="shared" si="17"/>
        <v/>
      </c>
      <c r="S88" s="102" t="str">
        <f t="shared" si="18"/>
        <v/>
      </c>
      <c r="T88" s="102" t="str">
        <f t="shared" si="19"/>
        <v/>
      </c>
      <c r="U88" s="102" t="str">
        <f t="shared" si="20"/>
        <v xml:space="preserve"> </v>
      </c>
      <c r="V88" s="102" t="str">
        <f t="shared" si="21"/>
        <v/>
      </c>
      <c r="AF88" s="67">
        <f t="shared" ref="AF88:AF151" si="29">IF(AND(AF87&gt;=1,AF87&lt;35),AF87+1,IF(AH88=0,1,IF(AF87=35,AF87+1,-1)))</f>
        <v>-1</v>
      </c>
      <c r="AG88" s="64">
        <f t="shared" si="24"/>
        <v>44</v>
      </c>
      <c r="AH88" s="77">
        <f t="shared" si="28"/>
        <v>-43</v>
      </c>
      <c r="AI88" s="77">
        <f t="shared" si="28"/>
        <v>-46</v>
      </c>
    </row>
    <row r="89" spans="1:35" x14ac:dyDescent="0.2">
      <c r="A89" s="126">
        <f t="shared" si="27"/>
        <v>-3</v>
      </c>
      <c r="B89" s="99">
        <f t="shared" si="7"/>
        <v>-76.199999999999989</v>
      </c>
      <c r="C89" s="100" t="str">
        <f t="shared" si="8"/>
        <v/>
      </c>
      <c r="D89" s="101" t="str">
        <f t="shared" si="0"/>
        <v/>
      </c>
      <c r="E89" s="100" t="str">
        <f t="shared" si="9"/>
        <v/>
      </c>
      <c r="F89" s="100" t="str">
        <f t="shared" si="10"/>
        <v/>
      </c>
      <c r="G89" s="100" t="str">
        <f t="shared" si="11"/>
        <v/>
      </c>
      <c r="H89" s="102" t="str">
        <f t="shared" si="1"/>
        <v/>
      </c>
      <c r="I89" s="102" t="str">
        <f t="shared" si="2"/>
        <v/>
      </c>
      <c r="J89" s="102" t="str">
        <f t="shared" si="12"/>
        <v/>
      </c>
      <c r="K89" s="102" t="str">
        <f t="shared" si="13"/>
        <v/>
      </c>
      <c r="L89" s="102" t="str">
        <f t="shared" si="14"/>
        <v/>
      </c>
      <c r="M89" s="103" t="str">
        <f t="shared" si="3"/>
        <v/>
      </c>
      <c r="N89" s="102" t="str">
        <f t="shared" si="15"/>
        <v/>
      </c>
      <c r="O89" s="103" t="str">
        <f t="shared" si="4"/>
        <v/>
      </c>
      <c r="P89" s="102" t="str">
        <f t="shared" si="16"/>
        <v/>
      </c>
      <c r="Q89" s="102" t="str">
        <f t="shared" si="5"/>
        <v/>
      </c>
      <c r="R89" s="102" t="str">
        <f t="shared" si="17"/>
        <v/>
      </c>
      <c r="S89" s="102" t="str">
        <f t="shared" si="18"/>
        <v/>
      </c>
      <c r="T89" s="102" t="str">
        <f t="shared" si="19"/>
        <v/>
      </c>
      <c r="U89" s="102" t="str">
        <f t="shared" si="20"/>
        <v xml:space="preserve"> </v>
      </c>
      <c r="V89" s="102" t="str">
        <f t="shared" si="21"/>
        <v/>
      </c>
      <c r="AF89" s="67">
        <f t="shared" si="29"/>
        <v>-1</v>
      </c>
      <c r="AG89" s="64">
        <f t="shared" si="24"/>
        <v>45</v>
      </c>
      <c r="AH89" s="77">
        <f t="shared" si="28"/>
        <v>-44</v>
      </c>
      <c r="AI89" s="77">
        <f t="shared" si="28"/>
        <v>-47</v>
      </c>
    </row>
    <row r="90" spans="1:35" x14ac:dyDescent="0.2">
      <c r="A90" s="126">
        <f t="shared" si="27"/>
        <v>-4</v>
      </c>
      <c r="B90" s="99">
        <f t="shared" si="7"/>
        <v>-101.6</v>
      </c>
      <c r="C90" s="100" t="str">
        <f t="shared" si="8"/>
        <v/>
      </c>
      <c r="D90" s="101" t="str">
        <f t="shared" si="0"/>
        <v/>
      </c>
      <c r="E90" s="100" t="str">
        <f t="shared" si="9"/>
        <v/>
      </c>
      <c r="F90" s="100" t="str">
        <f t="shared" si="10"/>
        <v/>
      </c>
      <c r="G90" s="100" t="str">
        <f t="shared" si="11"/>
        <v/>
      </c>
      <c r="H90" s="102" t="str">
        <f t="shared" si="1"/>
        <v/>
      </c>
      <c r="I90" s="102" t="str">
        <f t="shared" si="2"/>
        <v/>
      </c>
      <c r="J90" s="102" t="str">
        <f t="shared" si="12"/>
        <v/>
      </c>
      <c r="K90" s="102" t="str">
        <f t="shared" si="13"/>
        <v/>
      </c>
      <c r="L90" s="102" t="str">
        <f t="shared" si="14"/>
        <v/>
      </c>
      <c r="M90" s="103" t="str">
        <f t="shared" si="3"/>
        <v/>
      </c>
      <c r="N90" s="102" t="str">
        <f t="shared" si="15"/>
        <v/>
      </c>
      <c r="O90" s="103" t="str">
        <f t="shared" si="4"/>
        <v/>
      </c>
      <c r="P90" s="102" t="str">
        <f t="shared" si="16"/>
        <v/>
      </c>
      <c r="Q90" s="102" t="str">
        <f t="shared" si="5"/>
        <v/>
      </c>
      <c r="R90" s="102" t="str">
        <f t="shared" si="17"/>
        <v/>
      </c>
      <c r="S90" s="102" t="str">
        <f t="shared" si="18"/>
        <v/>
      </c>
      <c r="T90" s="102" t="str">
        <f t="shared" si="19"/>
        <v/>
      </c>
      <c r="U90" s="102" t="str">
        <f t="shared" si="20"/>
        <v xml:space="preserve"> </v>
      </c>
      <c r="V90" s="102" t="str">
        <f t="shared" si="21"/>
        <v/>
      </c>
      <c r="AF90" s="67">
        <f t="shared" si="29"/>
        <v>-1</v>
      </c>
      <c r="AG90" s="64">
        <f t="shared" si="24"/>
        <v>46</v>
      </c>
      <c r="AH90" s="77">
        <f t="shared" si="28"/>
        <v>-45</v>
      </c>
      <c r="AI90" s="77">
        <f t="shared" si="28"/>
        <v>-48</v>
      </c>
    </row>
    <row r="91" spans="1:35" x14ac:dyDescent="0.2">
      <c r="A91" s="126">
        <f t="shared" si="27"/>
        <v>-5</v>
      </c>
      <c r="B91" s="99">
        <f t="shared" si="7"/>
        <v>-127</v>
      </c>
      <c r="C91" s="100" t="str">
        <f t="shared" si="8"/>
        <v/>
      </c>
      <c r="D91" s="101" t="str">
        <f t="shared" si="0"/>
        <v/>
      </c>
      <c r="E91" s="100" t="str">
        <f t="shared" si="9"/>
        <v/>
      </c>
      <c r="F91" s="100" t="str">
        <f t="shared" si="10"/>
        <v/>
      </c>
      <c r="G91" s="100" t="str">
        <f t="shared" si="11"/>
        <v/>
      </c>
      <c r="H91" s="102" t="str">
        <f t="shared" si="1"/>
        <v/>
      </c>
      <c r="I91" s="102" t="str">
        <f t="shared" si="2"/>
        <v/>
      </c>
      <c r="J91" s="102" t="str">
        <f t="shared" si="12"/>
        <v/>
      </c>
      <c r="K91" s="102" t="str">
        <f t="shared" si="13"/>
        <v/>
      </c>
      <c r="L91" s="102" t="str">
        <f t="shared" si="14"/>
        <v/>
      </c>
      <c r="M91" s="103" t="str">
        <f t="shared" si="3"/>
        <v/>
      </c>
      <c r="N91" s="102" t="str">
        <f t="shared" si="15"/>
        <v/>
      </c>
      <c r="O91" s="103" t="str">
        <f t="shared" si="4"/>
        <v/>
      </c>
      <c r="P91" s="102" t="str">
        <f t="shared" si="16"/>
        <v/>
      </c>
      <c r="Q91" s="102" t="str">
        <f t="shared" si="5"/>
        <v/>
      </c>
      <c r="R91" s="102" t="str">
        <f t="shared" si="17"/>
        <v/>
      </c>
      <c r="S91" s="102" t="str">
        <f t="shared" si="18"/>
        <v/>
      </c>
      <c r="T91" s="102" t="str">
        <f t="shared" si="19"/>
        <v/>
      </c>
      <c r="U91" s="102" t="str">
        <f t="shared" si="20"/>
        <v xml:space="preserve"> </v>
      </c>
      <c r="V91" s="102" t="str">
        <f t="shared" si="21"/>
        <v/>
      </c>
      <c r="AF91" s="67">
        <f t="shared" si="29"/>
        <v>-1</v>
      </c>
      <c r="AG91" s="64">
        <f t="shared" si="24"/>
        <v>47</v>
      </c>
      <c r="AH91" s="77">
        <f t="shared" si="28"/>
        <v>-46</v>
      </c>
      <c r="AI91" s="77">
        <f t="shared" si="28"/>
        <v>-49</v>
      </c>
    </row>
    <row r="92" spans="1:35" x14ac:dyDescent="0.2">
      <c r="A92" s="126">
        <f t="shared" si="27"/>
        <v>-6</v>
      </c>
      <c r="B92" s="99">
        <f t="shared" si="7"/>
        <v>-152.39999999999998</v>
      </c>
      <c r="C92" s="100" t="str">
        <f t="shared" si="8"/>
        <v/>
      </c>
      <c r="D92" s="101" t="str">
        <f t="shared" si="0"/>
        <v/>
      </c>
      <c r="E92" s="100" t="str">
        <f t="shared" si="9"/>
        <v/>
      </c>
      <c r="F92" s="100" t="str">
        <f t="shared" si="10"/>
        <v/>
      </c>
      <c r="G92" s="100" t="str">
        <f t="shared" si="11"/>
        <v/>
      </c>
      <c r="H92" s="102" t="str">
        <f t="shared" si="1"/>
        <v/>
      </c>
      <c r="I92" s="102" t="str">
        <f t="shared" si="2"/>
        <v/>
      </c>
      <c r="J92" s="102" t="str">
        <f t="shared" si="12"/>
        <v/>
      </c>
      <c r="K92" s="102" t="str">
        <f t="shared" si="13"/>
        <v/>
      </c>
      <c r="L92" s="102" t="str">
        <f t="shared" si="14"/>
        <v/>
      </c>
      <c r="M92" s="103" t="str">
        <f t="shared" si="3"/>
        <v/>
      </c>
      <c r="N92" s="102" t="str">
        <f t="shared" si="15"/>
        <v/>
      </c>
      <c r="O92" s="103" t="str">
        <f t="shared" si="4"/>
        <v/>
      </c>
      <c r="P92" s="102" t="str">
        <f t="shared" si="16"/>
        <v/>
      </c>
      <c r="Q92" s="102" t="str">
        <f t="shared" si="5"/>
        <v/>
      </c>
      <c r="R92" s="102" t="str">
        <f t="shared" si="17"/>
        <v/>
      </c>
      <c r="S92" s="102" t="str">
        <f t="shared" si="18"/>
        <v/>
      </c>
      <c r="T92" s="102" t="str">
        <f t="shared" si="19"/>
        <v/>
      </c>
      <c r="U92" s="102" t="str">
        <f t="shared" si="20"/>
        <v xml:space="preserve"> </v>
      </c>
      <c r="V92" s="102" t="str">
        <f t="shared" si="21"/>
        <v/>
      </c>
      <c r="AF92" s="67">
        <f t="shared" si="29"/>
        <v>-1</v>
      </c>
      <c r="AG92" s="64">
        <f t="shared" si="24"/>
        <v>48</v>
      </c>
      <c r="AH92" s="77">
        <f t="shared" si="28"/>
        <v>-47</v>
      </c>
      <c r="AI92" s="77">
        <f t="shared" si="28"/>
        <v>-50</v>
      </c>
    </row>
    <row r="93" spans="1:35" x14ac:dyDescent="0.2">
      <c r="A93" s="126">
        <f t="shared" si="27"/>
        <v>-7</v>
      </c>
      <c r="B93" s="99">
        <f t="shared" si="7"/>
        <v>-177.79999999999998</v>
      </c>
      <c r="C93" s="100" t="str">
        <f t="shared" si="8"/>
        <v/>
      </c>
      <c r="D93" s="101" t="str">
        <f t="shared" ref="D93:D156" si="30">IF(A93&lt;=0,"",IF(AF97&gt;=1,LOOKUP(AF97,AL$28:AL$75,AK$28:AK$75),0))</f>
        <v/>
      </c>
      <c r="E93" s="100" t="str">
        <f t="shared" si="9"/>
        <v/>
      </c>
      <c r="F93" s="100" t="str">
        <f t="shared" si="10"/>
        <v/>
      </c>
      <c r="G93" s="100" t="str">
        <f t="shared" si="11"/>
        <v/>
      </c>
      <c r="H93" s="102" t="str">
        <f t="shared" ref="H93:H156" si="31">IF(A93&lt;=0,"",I93*$AB$46)</f>
        <v/>
      </c>
      <c r="I93" s="102" t="str">
        <f t="shared" ref="I93:I156" si="32">IF(A93&lt;=0,"",IF(AF97&gt;=1,LOOKUP(AF97,AL$28:AL$75,AO$28:AO$75),0))</f>
        <v/>
      </c>
      <c r="J93" s="102" t="str">
        <f t="shared" si="12"/>
        <v/>
      </c>
      <c r="K93" s="102" t="str">
        <f t="shared" si="13"/>
        <v/>
      </c>
      <c r="L93" s="102" t="str">
        <f t="shared" si="14"/>
        <v/>
      </c>
      <c r="M93" s="103" t="str">
        <f t="shared" ref="M93:M156" si="33">IF(A93&lt;=0,"",D93*$AB$45)</f>
        <v/>
      </c>
      <c r="N93" s="102" t="str">
        <f t="shared" si="15"/>
        <v/>
      </c>
      <c r="O93" s="103" t="str">
        <f t="shared" ref="O93:O156" si="34">IF(A93&lt;=0,"",F93*$AB$47)</f>
        <v/>
      </c>
      <c r="P93" s="102" t="str">
        <f t="shared" si="16"/>
        <v/>
      </c>
      <c r="Q93" s="102" t="str">
        <f t="shared" ref="Q93:Q156" si="35">IF(A93&lt;=0,"",((AB$34*1/12)-M93-H93-O93)*AC$53)</f>
        <v/>
      </c>
      <c r="R93" s="102" t="str">
        <f t="shared" si="17"/>
        <v/>
      </c>
      <c r="S93" s="102" t="str">
        <f t="shared" si="18"/>
        <v/>
      </c>
      <c r="T93" s="102" t="str">
        <f t="shared" si="19"/>
        <v/>
      </c>
      <c r="U93" s="102" t="str">
        <f t="shared" si="20"/>
        <v xml:space="preserve"> </v>
      </c>
      <c r="V93" s="102" t="str">
        <f t="shared" si="21"/>
        <v/>
      </c>
      <c r="AF93" s="67">
        <f t="shared" si="29"/>
        <v>-1</v>
      </c>
      <c r="AG93" s="64">
        <f t="shared" si="24"/>
        <v>49</v>
      </c>
      <c r="AH93" s="77">
        <f t="shared" si="28"/>
        <v>-48</v>
      </c>
      <c r="AI93" s="77">
        <f t="shared" si="28"/>
        <v>-51</v>
      </c>
    </row>
    <row r="94" spans="1:35" x14ac:dyDescent="0.2">
      <c r="A94" s="126">
        <f t="shared" si="27"/>
        <v>-8</v>
      </c>
      <c r="B94" s="99">
        <f t="shared" ref="B94:B157" si="36">A94*25.4</f>
        <v>-203.2</v>
      </c>
      <c r="C94" s="100" t="str">
        <f t="shared" ref="C94:C157" si="37">IF(A94&lt;=0,"",D94*0.0283168)</f>
        <v/>
      </c>
      <c r="D94" s="101" t="str">
        <f t="shared" si="30"/>
        <v/>
      </c>
      <c r="E94" s="100" t="str">
        <f t="shared" ref="E94:E157" si="38">IF(A94&lt;=0,"",F94*0.0283168)</f>
        <v/>
      </c>
      <c r="F94" s="100" t="str">
        <f t="shared" ref="F94:F157" si="39">IF(A94=0,0,IF(A94&lt;0,"",IF(AF98&gt;=25,LOOKUP(AF98,AL$64:AL$75,AM$64:AM$75),0)))</f>
        <v/>
      </c>
      <c r="G94" s="100" t="str">
        <f t="shared" ref="G94:G157" si="40">IF(A94&lt;=0,"",I94*0.0283168)</f>
        <v/>
      </c>
      <c r="H94" s="102" t="str">
        <f t="shared" si="31"/>
        <v/>
      </c>
      <c r="I94" s="102" t="str">
        <f t="shared" si="32"/>
        <v/>
      </c>
      <c r="J94" s="102" t="str">
        <f t="shared" ref="J94:J157" si="41">IF(A94&lt;=0,"",H94*0.0283168)</f>
        <v/>
      </c>
      <c r="K94" s="102" t="str">
        <f t="shared" ref="K94:K157" si="42">IF(A94=0,0,IF(A94&lt;0,"",J94+L94))</f>
        <v/>
      </c>
      <c r="L94" s="102" t="str">
        <f t="shared" ref="L94:L157" si="43">IF(A94&lt;=0,"",M94*0.0283168)</f>
        <v/>
      </c>
      <c r="M94" s="103" t="str">
        <f t="shared" si="33"/>
        <v/>
      </c>
      <c r="N94" s="102" t="str">
        <f t="shared" ref="N94:N157" si="44">IF(A94&lt;=0,"",O94*0.0283168)</f>
        <v/>
      </c>
      <c r="O94" s="103" t="str">
        <f t="shared" si="34"/>
        <v/>
      </c>
      <c r="P94" s="102" t="str">
        <f t="shared" ref="P94:P157" si="45">IF(A94&lt;=0,"",Q94*0.0283168)</f>
        <v/>
      </c>
      <c r="Q94" s="102" t="str">
        <f t="shared" si="35"/>
        <v/>
      </c>
      <c r="R94" s="102" t="str">
        <f t="shared" ref="R94:R157" si="46">IF(A94&lt;=0,"",S94*0.0283168)</f>
        <v/>
      </c>
      <c r="S94" s="102" t="str">
        <f t="shared" ref="S94:S157" si="47">IF(A94&lt;=0,"",M94+Q94+O94+H94)</f>
        <v/>
      </c>
      <c r="T94" s="102" t="str">
        <f t="shared" ref="T94:T157" si="48">IF(A94&lt;=0,"",U94*0.0283168)</f>
        <v/>
      </c>
      <c r="U94" s="102" t="str">
        <f t="shared" ref="U94:U157" si="49">IF(A94&lt;=0," ",IF(A94=1,Q94,S94+U95))</f>
        <v xml:space="preserve"> </v>
      </c>
      <c r="V94" s="102" t="str">
        <f t="shared" ref="V94:V157" si="50">IF(A94&lt;=0,"",N$23+B94/1000)</f>
        <v/>
      </c>
      <c r="AF94" s="67">
        <f t="shared" si="29"/>
        <v>-1</v>
      </c>
      <c r="AG94" s="64">
        <f t="shared" si="24"/>
        <v>50</v>
      </c>
      <c r="AH94" s="77">
        <f t="shared" si="28"/>
        <v>-49</v>
      </c>
      <c r="AI94" s="77">
        <f t="shared" si="28"/>
        <v>-52</v>
      </c>
    </row>
    <row r="95" spans="1:35" x14ac:dyDescent="0.2">
      <c r="A95" s="126">
        <f t="shared" si="27"/>
        <v>-9</v>
      </c>
      <c r="B95" s="99">
        <f t="shared" si="36"/>
        <v>-228.6</v>
      </c>
      <c r="C95" s="100" t="str">
        <f t="shared" si="37"/>
        <v/>
      </c>
      <c r="D95" s="101" t="str">
        <f t="shared" si="30"/>
        <v/>
      </c>
      <c r="E95" s="100" t="str">
        <f t="shared" si="38"/>
        <v/>
      </c>
      <c r="F95" s="100" t="str">
        <f t="shared" si="39"/>
        <v/>
      </c>
      <c r="G95" s="100" t="str">
        <f t="shared" si="40"/>
        <v/>
      </c>
      <c r="H95" s="102" t="str">
        <f t="shared" si="31"/>
        <v/>
      </c>
      <c r="I95" s="102" t="str">
        <f t="shared" si="32"/>
        <v/>
      </c>
      <c r="J95" s="102" t="str">
        <f t="shared" si="41"/>
        <v/>
      </c>
      <c r="K95" s="102" t="str">
        <f t="shared" si="42"/>
        <v/>
      </c>
      <c r="L95" s="102" t="str">
        <f t="shared" si="43"/>
        <v/>
      </c>
      <c r="M95" s="103" t="str">
        <f t="shared" si="33"/>
        <v/>
      </c>
      <c r="N95" s="102" t="str">
        <f t="shared" si="44"/>
        <v/>
      </c>
      <c r="O95" s="103" t="str">
        <f t="shared" si="34"/>
        <v/>
      </c>
      <c r="P95" s="102" t="str">
        <f t="shared" si="45"/>
        <v/>
      </c>
      <c r="Q95" s="102" t="str">
        <f t="shared" si="35"/>
        <v/>
      </c>
      <c r="R95" s="102" t="str">
        <f t="shared" si="46"/>
        <v/>
      </c>
      <c r="S95" s="102" t="str">
        <f t="shared" si="47"/>
        <v/>
      </c>
      <c r="T95" s="102" t="str">
        <f t="shared" si="48"/>
        <v/>
      </c>
      <c r="U95" s="102" t="str">
        <f t="shared" si="49"/>
        <v xml:space="preserve"> </v>
      </c>
      <c r="V95" s="102" t="str">
        <f t="shared" si="50"/>
        <v/>
      </c>
      <c r="AF95" s="67">
        <f t="shared" si="29"/>
        <v>-1</v>
      </c>
      <c r="AG95" s="64">
        <f t="shared" si="24"/>
        <v>51</v>
      </c>
      <c r="AH95" s="77">
        <f t="shared" si="28"/>
        <v>-50</v>
      </c>
      <c r="AI95" s="77">
        <f t="shared" si="28"/>
        <v>-53</v>
      </c>
    </row>
    <row r="96" spans="1:35" x14ac:dyDescent="0.2">
      <c r="A96" s="126">
        <f t="shared" si="27"/>
        <v>-10</v>
      </c>
      <c r="B96" s="99">
        <f t="shared" si="36"/>
        <v>-254</v>
      </c>
      <c r="C96" s="100" t="str">
        <f t="shared" si="37"/>
        <v/>
      </c>
      <c r="D96" s="101" t="str">
        <f t="shared" si="30"/>
        <v/>
      </c>
      <c r="E96" s="100" t="str">
        <f t="shared" si="38"/>
        <v/>
      </c>
      <c r="F96" s="100" t="str">
        <f t="shared" si="39"/>
        <v/>
      </c>
      <c r="G96" s="100" t="str">
        <f t="shared" si="40"/>
        <v/>
      </c>
      <c r="H96" s="102" t="str">
        <f t="shared" si="31"/>
        <v/>
      </c>
      <c r="I96" s="102" t="str">
        <f t="shared" si="32"/>
        <v/>
      </c>
      <c r="J96" s="102" t="str">
        <f t="shared" si="41"/>
        <v/>
      </c>
      <c r="K96" s="102" t="str">
        <f t="shared" si="42"/>
        <v/>
      </c>
      <c r="L96" s="102" t="str">
        <f t="shared" si="43"/>
        <v/>
      </c>
      <c r="M96" s="103" t="str">
        <f t="shared" si="33"/>
        <v/>
      </c>
      <c r="N96" s="102" t="str">
        <f t="shared" si="44"/>
        <v/>
      </c>
      <c r="O96" s="103" t="str">
        <f t="shared" si="34"/>
        <v/>
      </c>
      <c r="P96" s="102" t="str">
        <f t="shared" si="45"/>
        <v/>
      </c>
      <c r="Q96" s="102" t="str">
        <f t="shared" si="35"/>
        <v/>
      </c>
      <c r="R96" s="102" t="str">
        <f t="shared" si="46"/>
        <v/>
      </c>
      <c r="S96" s="102" t="str">
        <f t="shared" si="47"/>
        <v/>
      </c>
      <c r="T96" s="102" t="str">
        <f t="shared" si="48"/>
        <v/>
      </c>
      <c r="U96" s="102" t="str">
        <f t="shared" si="49"/>
        <v xml:space="preserve"> </v>
      </c>
      <c r="V96" s="102" t="str">
        <f t="shared" si="50"/>
        <v/>
      </c>
      <c r="AF96" s="67">
        <f t="shared" si="29"/>
        <v>-1</v>
      </c>
      <c r="AG96" s="64">
        <f t="shared" si="24"/>
        <v>52</v>
      </c>
      <c r="AH96" s="77">
        <f t="shared" si="28"/>
        <v>-51</v>
      </c>
      <c r="AI96" s="77">
        <f t="shared" si="28"/>
        <v>-54</v>
      </c>
    </row>
    <row r="97" spans="1:35" x14ac:dyDescent="0.2">
      <c r="A97" s="126">
        <f t="shared" si="27"/>
        <v>-11</v>
      </c>
      <c r="B97" s="99">
        <f t="shared" si="36"/>
        <v>-279.39999999999998</v>
      </c>
      <c r="C97" s="100" t="str">
        <f t="shared" si="37"/>
        <v/>
      </c>
      <c r="D97" s="101" t="str">
        <f t="shared" si="30"/>
        <v/>
      </c>
      <c r="E97" s="100" t="str">
        <f t="shared" si="38"/>
        <v/>
      </c>
      <c r="F97" s="100" t="str">
        <f t="shared" si="39"/>
        <v/>
      </c>
      <c r="G97" s="100" t="str">
        <f t="shared" si="40"/>
        <v/>
      </c>
      <c r="H97" s="102" t="str">
        <f t="shared" si="31"/>
        <v/>
      </c>
      <c r="I97" s="102" t="str">
        <f t="shared" si="32"/>
        <v/>
      </c>
      <c r="J97" s="102" t="str">
        <f t="shared" si="41"/>
        <v/>
      </c>
      <c r="K97" s="102" t="str">
        <f t="shared" si="42"/>
        <v/>
      </c>
      <c r="L97" s="102" t="str">
        <f t="shared" si="43"/>
        <v/>
      </c>
      <c r="M97" s="103" t="str">
        <f t="shared" si="33"/>
        <v/>
      </c>
      <c r="N97" s="102" t="str">
        <f t="shared" si="44"/>
        <v/>
      </c>
      <c r="O97" s="103" t="str">
        <f t="shared" si="34"/>
        <v/>
      </c>
      <c r="P97" s="102" t="str">
        <f t="shared" si="45"/>
        <v/>
      </c>
      <c r="Q97" s="102" t="str">
        <f t="shared" si="35"/>
        <v/>
      </c>
      <c r="R97" s="102" t="str">
        <f t="shared" si="46"/>
        <v/>
      </c>
      <c r="S97" s="102" t="str">
        <f t="shared" si="47"/>
        <v/>
      </c>
      <c r="T97" s="102" t="str">
        <f t="shared" si="48"/>
        <v/>
      </c>
      <c r="U97" s="102" t="str">
        <f t="shared" si="49"/>
        <v xml:space="preserve"> </v>
      </c>
      <c r="V97" s="102" t="str">
        <f t="shared" si="50"/>
        <v/>
      </c>
      <c r="AF97" s="67">
        <f t="shared" si="29"/>
        <v>-1</v>
      </c>
      <c r="AG97" s="64">
        <f t="shared" si="24"/>
        <v>53</v>
      </c>
      <c r="AH97" s="77">
        <f t="shared" si="28"/>
        <v>-52</v>
      </c>
      <c r="AI97" s="77">
        <f t="shared" si="28"/>
        <v>-55</v>
      </c>
    </row>
    <row r="98" spans="1:35" x14ac:dyDescent="0.2">
      <c r="A98" s="126">
        <f t="shared" si="27"/>
        <v>-12</v>
      </c>
      <c r="B98" s="99">
        <f t="shared" si="36"/>
        <v>-304.79999999999995</v>
      </c>
      <c r="C98" s="100" t="str">
        <f t="shared" si="37"/>
        <v/>
      </c>
      <c r="D98" s="101" t="str">
        <f t="shared" si="30"/>
        <v/>
      </c>
      <c r="E98" s="100" t="str">
        <f t="shared" si="38"/>
        <v/>
      </c>
      <c r="F98" s="100" t="str">
        <f t="shared" si="39"/>
        <v/>
      </c>
      <c r="G98" s="100" t="str">
        <f t="shared" si="40"/>
        <v/>
      </c>
      <c r="H98" s="102" t="str">
        <f t="shared" si="31"/>
        <v/>
      </c>
      <c r="I98" s="102" t="str">
        <f t="shared" si="32"/>
        <v/>
      </c>
      <c r="J98" s="102" t="str">
        <f t="shared" si="41"/>
        <v/>
      </c>
      <c r="K98" s="102" t="str">
        <f t="shared" si="42"/>
        <v/>
      </c>
      <c r="L98" s="102" t="str">
        <f t="shared" si="43"/>
        <v/>
      </c>
      <c r="M98" s="103" t="str">
        <f t="shared" si="33"/>
        <v/>
      </c>
      <c r="N98" s="102" t="str">
        <f t="shared" si="44"/>
        <v/>
      </c>
      <c r="O98" s="103" t="str">
        <f t="shared" si="34"/>
        <v/>
      </c>
      <c r="P98" s="102" t="str">
        <f t="shared" si="45"/>
        <v/>
      </c>
      <c r="Q98" s="102" t="str">
        <f t="shared" si="35"/>
        <v/>
      </c>
      <c r="R98" s="102" t="str">
        <f t="shared" si="46"/>
        <v/>
      </c>
      <c r="S98" s="102" t="str">
        <f t="shared" si="47"/>
        <v/>
      </c>
      <c r="T98" s="102" t="str">
        <f t="shared" si="48"/>
        <v/>
      </c>
      <c r="U98" s="102" t="str">
        <f t="shared" si="49"/>
        <v xml:space="preserve"> </v>
      </c>
      <c r="V98" s="102" t="str">
        <f t="shared" si="50"/>
        <v/>
      </c>
      <c r="AF98" s="67">
        <f t="shared" si="29"/>
        <v>-1</v>
      </c>
      <c r="AG98" s="64">
        <f t="shared" si="24"/>
        <v>54</v>
      </c>
      <c r="AH98" s="77">
        <f t="shared" ref="AH98:AI113" si="51">AH97-1</f>
        <v>-53</v>
      </c>
      <c r="AI98" s="77">
        <f t="shared" si="51"/>
        <v>-56</v>
      </c>
    </row>
    <row r="99" spans="1:35" x14ac:dyDescent="0.2">
      <c r="A99" s="126">
        <f t="shared" si="27"/>
        <v>-13</v>
      </c>
      <c r="B99" s="99">
        <f t="shared" si="36"/>
        <v>-330.2</v>
      </c>
      <c r="C99" s="100" t="str">
        <f t="shared" si="37"/>
        <v/>
      </c>
      <c r="D99" s="101" t="str">
        <f t="shared" si="30"/>
        <v/>
      </c>
      <c r="E99" s="100" t="str">
        <f t="shared" si="38"/>
        <v/>
      </c>
      <c r="F99" s="100" t="str">
        <f t="shared" si="39"/>
        <v/>
      </c>
      <c r="G99" s="100" t="str">
        <f t="shared" si="40"/>
        <v/>
      </c>
      <c r="H99" s="102" t="str">
        <f t="shared" si="31"/>
        <v/>
      </c>
      <c r="I99" s="102" t="str">
        <f t="shared" si="32"/>
        <v/>
      </c>
      <c r="J99" s="102" t="str">
        <f t="shared" si="41"/>
        <v/>
      </c>
      <c r="K99" s="102" t="str">
        <f t="shared" si="42"/>
        <v/>
      </c>
      <c r="L99" s="102" t="str">
        <f t="shared" si="43"/>
        <v/>
      </c>
      <c r="M99" s="103" t="str">
        <f t="shared" si="33"/>
        <v/>
      </c>
      <c r="N99" s="102" t="str">
        <f t="shared" si="44"/>
        <v/>
      </c>
      <c r="O99" s="103" t="str">
        <f t="shared" si="34"/>
        <v/>
      </c>
      <c r="P99" s="102" t="str">
        <f t="shared" si="45"/>
        <v/>
      </c>
      <c r="Q99" s="102" t="str">
        <f t="shared" si="35"/>
        <v/>
      </c>
      <c r="R99" s="102" t="str">
        <f t="shared" si="46"/>
        <v/>
      </c>
      <c r="S99" s="102" t="str">
        <f t="shared" si="47"/>
        <v/>
      </c>
      <c r="T99" s="102" t="str">
        <f t="shared" si="48"/>
        <v/>
      </c>
      <c r="U99" s="102" t="str">
        <f t="shared" si="49"/>
        <v xml:space="preserve"> </v>
      </c>
      <c r="V99" s="102" t="str">
        <f t="shared" si="50"/>
        <v/>
      </c>
      <c r="AF99" s="67">
        <f t="shared" si="29"/>
        <v>-1</v>
      </c>
      <c r="AG99" s="64">
        <f t="shared" si="24"/>
        <v>55</v>
      </c>
      <c r="AH99" s="77">
        <f t="shared" si="51"/>
        <v>-54</v>
      </c>
      <c r="AI99" s="77">
        <f t="shared" si="51"/>
        <v>-57</v>
      </c>
    </row>
    <row r="100" spans="1:35" x14ac:dyDescent="0.2">
      <c r="A100" s="126">
        <f t="shared" si="27"/>
        <v>-14</v>
      </c>
      <c r="B100" s="99">
        <f t="shared" si="36"/>
        <v>-355.59999999999997</v>
      </c>
      <c r="C100" s="100" t="str">
        <f t="shared" si="37"/>
        <v/>
      </c>
      <c r="D100" s="101" t="str">
        <f t="shared" si="30"/>
        <v/>
      </c>
      <c r="E100" s="100" t="str">
        <f t="shared" si="38"/>
        <v/>
      </c>
      <c r="F100" s="100" t="str">
        <f t="shared" si="39"/>
        <v/>
      </c>
      <c r="G100" s="100" t="str">
        <f t="shared" si="40"/>
        <v/>
      </c>
      <c r="H100" s="102" t="str">
        <f t="shared" si="31"/>
        <v/>
      </c>
      <c r="I100" s="102" t="str">
        <f t="shared" si="32"/>
        <v/>
      </c>
      <c r="J100" s="102" t="str">
        <f t="shared" si="41"/>
        <v/>
      </c>
      <c r="K100" s="102" t="str">
        <f t="shared" si="42"/>
        <v/>
      </c>
      <c r="L100" s="102" t="str">
        <f t="shared" si="43"/>
        <v/>
      </c>
      <c r="M100" s="103" t="str">
        <f t="shared" si="33"/>
        <v/>
      </c>
      <c r="N100" s="102" t="str">
        <f t="shared" si="44"/>
        <v/>
      </c>
      <c r="O100" s="103" t="str">
        <f t="shared" si="34"/>
        <v/>
      </c>
      <c r="P100" s="102" t="str">
        <f t="shared" si="45"/>
        <v/>
      </c>
      <c r="Q100" s="102" t="str">
        <f t="shared" si="35"/>
        <v/>
      </c>
      <c r="R100" s="102" t="str">
        <f t="shared" si="46"/>
        <v/>
      </c>
      <c r="S100" s="102" t="str">
        <f t="shared" si="47"/>
        <v/>
      </c>
      <c r="T100" s="102" t="str">
        <f t="shared" si="48"/>
        <v/>
      </c>
      <c r="U100" s="102" t="str">
        <f t="shared" si="49"/>
        <v xml:space="preserve"> </v>
      </c>
      <c r="V100" s="102" t="str">
        <f t="shared" si="50"/>
        <v/>
      </c>
      <c r="AF100" s="67">
        <f t="shared" si="29"/>
        <v>-1</v>
      </c>
      <c r="AG100" s="64">
        <f t="shared" si="24"/>
        <v>56</v>
      </c>
      <c r="AH100" s="77">
        <f t="shared" si="51"/>
        <v>-55</v>
      </c>
      <c r="AI100" s="77">
        <f t="shared" si="51"/>
        <v>-58</v>
      </c>
    </row>
    <row r="101" spans="1:35" x14ac:dyDescent="0.2">
      <c r="A101" s="126">
        <f t="shared" si="27"/>
        <v>-15</v>
      </c>
      <c r="B101" s="99">
        <f t="shared" si="36"/>
        <v>-381</v>
      </c>
      <c r="C101" s="100" t="str">
        <f t="shared" si="37"/>
        <v/>
      </c>
      <c r="D101" s="101" t="str">
        <f t="shared" si="30"/>
        <v/>
      </c>
      <c r="E101" s="100" t="str">
        <f t="shared" si="38"/>
        <v/>
      </c>
      <c r="F101" s="100" t="str">
        <f t="shared" si="39"/>
        <v/>
      </c>
      <c r="G101" s="100" t="str">
        <f t="shared" si="40"/>
        <v/>
      </c>
      <c r="H101" s="102" t="str">
        <f t="shared" si="31"/>
        <v/>
      </c>
      <c r="I101" s="102" t="str">
        <f t="shared" si="32"/>
        <v/>
      </c>
      <c r="J101" s="102" t="str">
        <f t="shared" si="41"/>
        <v/>
      </c>
      <c r="K101" s="102" t="str">
        <f t="shared" si="42"/>
        <v/>
      </c>
      <c r="L101" s="102" t="str">
        <f t="shared" si="43"/>
        <v/>
      </c>
      <c r="M101" s="103" t="str">
        <f t="shared" si="33"/>
        <v/>
      </c>
      <c r="N101" s="102" t="str">
        <f t="shared" si="44"/>
        <v/>
      </c>
      <c r="O101" s="103" t="str">
        <f t="shared" si="34"/>
        <v/>
      </c>
      <c r="P101" s="102" t="str">
        <f t="shared" si="45"/>
        <v/>
      </c>
      <c r="Q101" s="102" t="str">
        <f t="shared" si="35"/>
        <v/>
      </c>
      <c r="R101" s="102" t="str">
        <f t="shared" si="46"/>
        <v/>
      </c>
      <c r="S101" s="102" t="str">
        <f t="shared" si="47"/>
        <v/>
      </c>
      <c r="T101" s="102" t="str">
        <f t="shared" si="48"/>
        <v/>
      </c>
      <c r="U101" s="102" t="str">
        <f t="shared" si="49"/>
        <v xml:space="preserve"> </v>
      </c>
      <c r="V101" s="102" t="str">
        <f t="shared" si="50"/>
        <v/>
      </c>
      <c r="AF101" s="67">
        <f t="shared" si="29"/>
        <v>-1</v>
      </c>
      <c r="AG101" s="64">
        <f t="shared" si="24"/>
        <v>57</v>
      </c>
      <c r="AH101" s="77">
        <f t="shared" si="51"/>
        <v>-56</v>
      </c>
      <c r="AI101" s="77">
        <f t="shared" si="51"/>
        <v>-59</v>
      </c>
    </row>
    <row r="102" spans="1:35" x14ac:dyDescent="0.2">
      <c r="A102" s="126">
        <f t="shared" si="27"/>
        <v>-16</v>
      </c>
      <c r="B102" s="99">
        <f t="shared" si="36"/>
        <v>-406.4</v>
      </c>
      <c r="C102" s="100" t="str">
        <f t="shared" si="37"/>
        <v/>
      </c>
      <c r="D102" s="101" t="str">
        <f t="shared" si="30"/>
        <v/>
      </c>
      <c r="E102" s="100" t="str">
        <f t="shared" si="38"/>
        <v/>
      </c>
      <c r="F102" s="100" t="str">
        <f t="shared" si="39"/>
        <v/>
      </c>
      <c r="G102" s="100" t="str">
        <f t="shared" si="40"/>
        <v/>
      </c>
      <c r="H102" s="102" t="str">
        <f t="shared" si="31"/>
        <v/>
      </c>
      <c r="I102" s="102" t="str">
        <f t="shared" si="32"/>
        <v/>
      </c>
      <c r="J102" s="102" t="str">
        <f t="shared" si="41"/>
        <v/>
      </c>
      <c r="K102" s="102" t="str">
        <f t="shared" si="42"/>
        <v/>
      </c>
      <c r="L102" s="102" t="str">
        <f t="shared" si="43"/>
        <v/>
      </c>
      <c r="M102" s="103" t="str">
        <f t="shared" si="33"/>
        <v/>
      </c>
      <c r="N102" s="102" t="str">
        <f t="shared" si="44"/>
        <v/>
      </c>
      <c r="O102" s="103" t="str">
        <f t="shared" si="34"/>
        <v/>
      </c>
      <c r="P102" s="102" t="str">
        <f t="shared" si="45"/>
        <v/>
      </c>
      <c r="Q102" s="102" t="str">
        <f t="shared" si="35"/>
        <v/>
      </c>
      <c r="R102" s="102" t="str">
        <f t="shared" si="46"/>
        <v/>
      </c>
      <c r="S102" s="102" t="str">
        <f t="shared" si="47"/>
        <v/>
      </c>
      <c r="T102" s="102" t="str">
        <f t="shared" si="48"/>
        <v/>
      </c>
      <c r="U102" s="102" t="str">
        <f t="shared" si="49"/>
        <v xml:space="preserve"> </v>
      </c>
      <c r="V102" s="102" t="str">
        <f t="shared" si="50"/>
        <v/>
      </c>
      <c r="AF102" s="67">
        <f t="shared" si="29"/>
        <v>-1</v>
      </c>
      <c r="AG102" s="64">
        <f t="shared" ref="AG102:AG128" si="52">IF(AG101&gt;=1,AG101+1,IF(AH102=0,1,-1))</f>
        <v>58</v>
      </c>
      <c r="AH102" s="77">
        <f t="shared" si="51"/>
        <v>-57</v>
      </c>
      <c r="AI102" s="77">
        <f t="shared" si="51"/>
        <v>-60</v>
      </c>
    </row>
    <row r="103" spans="1:35" x14ac:dyDescent="0.2">
      <c r="A103" s="126">
        <f t="shared" si="27"/>
        <v>-17</v>
      </c>
      <c r="B103" s="99">
        <f t="shared" si="36"/>
        <v>-431.79999999999995</v>
      </c>
      <c r="C103" s="100" t="str">
        <f t="shared" si="37"/>
        <v/>
      </c>
      <c r="D103" s="101" t="str">
        <f t="shared" si="30"/>
        <v/>
      </c>
      <c r="E103" s="100" t="str">
        <f t="shared" si="38"/>
        <v/>
      </c>
      <c r="F103" s="100" t="str">
        <f t="shared" si="39"/>
        <v/>
      </c>
      <c r="G103" s="100" t="str">
        <f t="shared" si="40"/>
        <v/>
      </c>
      <c r="H103" s="102" t="str">
        <f t="shared" si="31"/>
        <v/>
      </c>
      <c r="I103" s="102" t="str">
        <f t="shared" si="32"/>
        <v/>
      </c>
      <c r="J103" s="102" t="str">
        <f t="shared" si="41"/>
        <v/>
      </c>
      <c r="K103" s="102" t="str">
        <f t="shared" si="42"/>
        <v/>
      </c>
      <c r="L103" s="102" t="str">
        <f t="shared" si="43"/>
        <v/>
      </c>
      <c r="M103" s="103" t="str">
        <f t="shared" si="33"/>
        <v/>
      </c>
      <c r="N103" s="102" t="str">
        <f t="shared" si="44"/>
        <v/>
      </c>
      <c r="O103" s="103" t="str">
        <f t="shared" si="34"/>
        <v/>
      </c>
      <c r="P103" s="102" t="str">
        <f t="shared" si="45"/>
        <v/>
      </c>
      <c r="Q103" s="102" t="str">
        <f t="shared" si="35"/>
        <v/>
      </c>
      <c r="R103" s="102" t="str">
        <f t="shared" si="46"/>
        <v/>
      </c>
      <c r="S103" s="102" t="str">
        <f t="shared" si="47"/>
        <v/>
      </c>
      <c r="T103" s="102" t="str">
        <f t="shared" si="48"/>
        <v/>
      </c>
      <c r="U103" s="102" t="str">
        <f t="shared" si="49"/>
        <v xml:space="preserve"> </v>
      </c>
      <c r="V103" s="102" t="str">
        <f t="shared" si="50"/>
        <v/>
      </c>
      <c r="AF103" s="67">
        <f t="shared" si="29"/>
        <v>-1</v>
      </c>
      <c r="AG103" s="64">
        <f t="shared" si="52"/>
        <v>59</v>
      </c>
      <c r="AH103" s="77">
        <f t="shared" si="51"/>
        <v>-58</v>
      </c>
      <c r="AI103" s="77">
        <f t="shared" si="51"/>
        <v>-61</v>
      </c>
    </row>
    <row r="104" spans="1:35" x14ac:dyDescent="0.2">
      <c r="A104" s="126">
        <f t="shared" si="27"/>
        <v>-18</v>
      </c>
      <c r="B104" s="99">
        <f t="shared" si="36"/>
        <v>-457.2</v>
      </c>
      <c r="C104" s="100" t="str">
        <f t="shared" si="37"/>
        <v/>
      </c>
      <c r="D104" s="101" t="str">
        <f t="shared" si="30"/>
        <v/>
      </c>
      <c r="E104" s="100" t="str">
        <f t="shared" si="38"/>
        <v/>
      </c>
      <c r="F104" s="100" t="str">
        <f t="shared" si="39"/>
        <v/>
      </c>
      <c r="G104" s="100" t="str">
        <f t="shared" si="40"/>
        <v/>
      </c>
      <c r="H104" s="102" t="str">
        <f t="shared" si="31"/>
        <v/>
      </c>
      <c r="I104" s="102" t="str">
        <f t="shared" si="32"/>
        <v/>
      </c>
      <c r="J104" s="102" t="str">
        <f t="shared" si="41"/>
        <v/>
      </c>
      <c r="K104" s="102" t="str">
        <f t="shared" si="42"/>
        <v/>
      </c>
      <c r="L104" s="102" t="str">
        <f t="shared" si="43"/>
        <v/>
      </c>
      <c r="M104" s="103" t="str">
        <f t="shared" si="33"/>
        <v/>
      </c>
      <c r="N104" s="102" t="str">
        <f t="shared" si="44"/>
        <v/>
      </c>
      <c r="O104" s="103" t="str">
        <f t="shared" si="34"/>
        <v/>
      </c>
      <c r="P104" s="102" t="str">
        <f t="shared" si="45"/>
        <v/>
      </c>
      <c r="Q104" s="102" t="str">
        <f t="shared" si="35"/>
        <v/>
      </c>
      <c r="R104" s="102" t="str">
        <f t="shared" si="46"/>
        <v/>
      </c>
      <c r="S104" s="102" t="str">
        <f t="shared" si="47"/>
        <v/>
      </c>
      <c r="T104" s="102" t="str">
        <f t="shared" si="48"/>
        <v/>
      </c>
      <c r="U104" s="102" t="str">
        <f t="shared" si="49"/>
        <v xml:space="preserve"> </v>
      </c>
      <c r="V104" s="102" t="str">
        <f t="shared" si="50"/>
        <v/>
      </c>
      <c r="AF104" s="67">
        <f t="shared" si="29"/>
        <v>-1</v>
      </c>
      <c r="AG104" s="64">
        <f t="shared" si="52"/>
        <v>60</v>
      </c>
      <c r="AH104" s="77">
        <f t="shared" si="51"/>
        <v>-59</v>
      </c>
      <c r="AI104" s="77">
        <f t="shared" si="51"/>
        <v>-62</v>
      </c>
    </row>
    <row r="105" spans="1:35" x14ac:dyDescent="0.2">
      <c r="A105" s="126">
        <f t="shared" si="27"/>
        <v>-19</v>
      </c>
      <c r="B105" s="99">
        <f t="shared" si="36"/>
        <v>-482.59999999999997</v>
      </c>
      <c r="C105" s="100" t="str">
        <f t="shared" si="37"/>
        <v/>
      </c>
      <c r="D105" s="101" t="str">
        <f t="shared" si="30"/>
        <v/>
      </c>
      <c r="E105" s="100" t="str">
        <f t="shared" si="38"/>
        <v/>
      </c>
      <c r="F105" s="100" t="str">
        <f t="shared" si="39"/>
        <v/>
      </c>
      <c r="G105" s="100" t="str">
        <f t="shared" si="40"/>
        <v/>
      </c>
      <c r="H105" s="102" t="str">
        <f t="shared" si="31"/>
        <v/>
      </c>
      <c r="I105" s="102" t="str">
        <f t="shared" si="32"/>
        <v/>
      </c>
      <c r="J105" s="102" t="str">
        <f t="shared" si="41"/>
        <v/>
      </c>
      <c r="K105" s="102" t="str">
        <f t="shared" si="42"/>
        <v/>
      </c>
      <c r="L105" s="102" t="str">
        <f t="shared" si="43"/>
        <v/>
      </c>
      <c r="M105" s="103" t="str">
        <f t="shared" si="33"/>
        <v/>
      </c>
      <c r="N105" s="102" t="str">
        <f t="shared" si="44"/>
        <v/>
      </c>
      <c r="O105" s="103" t="str">
        <f t="shared" si="34"/>
        <v/>
      </c>
      <c r="P105" s="102" t="str">
        <f t="shared" si="45"/>
        <v/>
      </c>
      <c r="Q105" s="102" t="str">
        <f t="shared" si="35"/>
        <v/>
      </c>
      <c r="R105" s="102" t="str">
        <f t="shared" si="46"/>
        <v/>
      </c>
      <c r="S105" s="102" t="str">
        <f t="shared" si="47"/>
        <v/>
      </c>
      <c r="T105" s="102" t="str">
        <f t="shared" si="48"/>
        <v/>
      </c>
      <c r="U105" s="102" t="str">
        <f t="shared" si="49"/>
        <v xml:space="preserve"> </v>
      </c>
      <c r="V105" s="102" t="str">
        <f t="shared" si="50"/>
        <v/>
      </c>
      <c r="AF105" s="67">
        <f t="shared" si="29"/>
        <v>-1</v>
      </c>
      <c r="AG105" s="64">
        <f t="shared" si="52"/>
        <v>61</v>
      </c>
      <c r="AH105" s="77">
        <f t="shared" si="51"/>
        <v>-60</v>
      </c>
      <c r="AI105" s="77">
        <f t="shared" si="51"/>
        <v>-63</v>
      </c>
    </row>
    <row r="106" spans="1:35" x14ac:dyDescent="0.2">
      <c r="A106" s="126">
        <f t="shared" si="27"/>
        <v>-20</v>
      </c>
      <c r="B106" s="99">
        <f t="shared" si="36"/>
        <v>-508</v>
      </c>
      <c r="C106" s="100" t="str">
        <f t="shared" si="37"/>
        <v/>
      </c>
      <c r="D106" s="101" t="str">
        <f t="shared" si="30"/>
        <v/>
      </c>
      <c r="E106" s="100" t="str">
        <f t="shared" si="38"/>
        <v/>
      </c>
      <c r="F106" s="100" t="str">
        <f t="shared" si="39"/>
        <v/>
      </c>
      <c r="G106" s="100" t="str">
        <f t="shared" si="40"/>
        <v/>
      </c>
      <c r="H106" s="102" t="str">
        <f t="shared" si="31"/>
        <v/>
      </c>
      <c r="I106" s="102" t="str">
        <f t="shared" si="32"/>
        <v/>
      </c>
      <c r="J106" s="102" t="str">
        <f t="shared" si="41"/>
        <v/>
      </c>
      <c r="K106" s="102" t="str">
        <f t="shared" si="42"/>
        <v/>
      </c>
      <c r="L106" s="102" t="str">
        <f t="shared" si="43"/>
        <v/>
      </c>
      <c r="M106" s="103" t="str">
        <f t="shared" si="33"/>
        <v/>
      </c>
      <c r="N106" s="102" t="str">
        <f t="shared" si="44"/>
        <v/>
      </c>
      <c r="O106" s="103" t="str">
        <f t="shared" si="34"/>
        <v/>
      </c>
      <c r="P106" s="102" t="str">
        <f t="shared" si="45"/>
        <v/>
      </c>
      <c r="Q106" s="102" t="str">
        <f t="shared" si="35"/>
        <v/>
      </c>
      <c r="R106" s="102" t="str">
        <f t="shared" si="46"/>
        <v/>
      </c>
      <c r="S106" s="102" t="str">
        <f t="shared" si="47"/>
        <v/>
      </c>
      <c r="T106" s="102" t="str">
        <f t="shared" si="48"/>
        <v/>
      </c>
      <c r="U106" s="102" t="str">
        <f t="shared" si="49"/>
        <v xml:space="preserve"> </v>
      </c>
      <c r="V106" s="102" t="str">
        <f t="shared" si="50"/>
        <v/>
      </c>
      <c r="AF106" s="67">
        <f t="shared" si="29"/>
        <v>-1</v>
      </c>
      <c r="AG106" s="64">
        <f t="shared" si="52"/>
        <v>62</v>
      </c>
      <c r="AH106" s="77">
        <f t="shared" si="51"/>
        <v>-61</v>
      </c>
      <c r="AI106" s="77">
        <f t="shared" si="51"/>
        <v>-64</v>
      </c>
    </row>
    <row r="107" spans="1:35" x14ac:dyDescent="0.2">
      <c r="A107" s="126">
        <f t="shared" si="27"/>
        <v>-21</v>
      </c>
      <c r="B107" s="99">
        <f t="shared" si="36"/>
        <v>-533.4</v>
      </c>
      <c r="C107" s="100" t="str">
        <f t="shared" si="37"/>
        <v/>
      </c>
      <c r="D107" s="101" t="str">
        <f t="shared" si="30"/>
        <v/>
      </c>
      <c r="E107" s="100" t="str">
        <f t="shared" si="38"/>
        <v/>
      </c>
      <c r="F107" s="100" t="str">
        <f t="shared" si="39"/>
        <v/>
      </c>
      <c r="G107" s="100" t="str">
        <f t="shared" si="40"/>
        <v/>
      </c>
      <c r="H107" s="102" t="str">
        <f t="shared" si="31"/>
        <v/>
      </c>
      <c r="I107" s="102" t="str">
        <f t="shared" si="32"/>
        <v/>
      </c>
      <c r="J107" s="102" t="str">
        <f t="shared" si="41"/>
        <v/>
      </c>
      <c r="K107" s="102" t="str">
        <f t="shared" si="42"/>
        <v/>
      </c>
      <c r="L107" s="102" t="str">
        <f t="shared" si="43"/>
        <v/>
      </c>
      <c r="M107" s="103" t="str">
        <f t="shared" si="33"/>
        <v/>
      </c>
      <c r="N107" s="102" t="str">
        <f t="shared" si="44"/>
        <v/>
      </c>
      <c r="O107" s="103" t="str">
        <f t="shared" si="34"/>
        <v/>
      </c>
      <c r="P107" s="102" t="str">
        <f t="shared" si="45"/>
        <v/>
      </c>
      <c r="Q107" s="102" t="str">
        <f t="shared" si="35"/>
        <v/>
      </c>
      <c r="R107" s="102" t="str">
        <f t="shared" si="46"/>
        <v/>
      </c>
      <c r="S107" s="102" t="str">
        <f t="shared" si="47"/>
        <v/>
      </c>
      <c r="T107" s="102" t="str">
        <f t="shared" si="48"/>
        <v/>
      </c>
      <c r="U107" s="102" t="str">
        <f t="shared" si="49"/>
        <v xml:space="preserve"> </v>
      </c>
      <c r="V107" s="102" t="str">
        <f t="shared" si="50"/>
        <v/>
      </c>
      <c r="AF107" s="67">
        <f t="shared" si="29"/>
        <v>-1</v>
      </c>
      <c r="AG107" s="64">
        <f t="shared" si="52"/>
        <v>63</v>
      </c>
      <c r="AH107" s="77">
        <f t="shared" si="51"/>
        <v>-62</v>
      </c>
      <c r="AI107" s="77">
        <f t="shared" si="51"/>
        <v>-65</v>
      </c>
    </row>
    <row r="108" spans="1:35" x14ac:dyDescent="0.2">
      <c r="A108" s="126">
        <f t="shared" si="27"/>
        <v>-22</v>
      </c>
      <c r="B108" s="99">
        <f t="shared" si="36"/>
        <v>-558.79999999999995</v>
      </c>
      <c r="C108" s="100" t="str">
        <f t="shared" si="37"/>
        <v/>
      </c>
      <c r="D108" s="101" t="str">
        <f t="shared" si="30"/>
        <v/>
      </c>
      <c r="E108" s="100" t="str">
        <f t="shared" si="38"/>
        <v/>
      </c>
      <c r="F108" s="100" t="str">
        <f t="shared" si="39"/>
        <v/>
      </c>
      <c r="G108" s="100" t="str">
        <f t="shared" si="40"/>
        <v/>
      </c>
      <c r="H108" s="102" t="str">
        <f t="shared" si="31"/>
        <v/>
      </c>
      <c r="I108" s="102" t="str">
        <f t="shared" si="32"/>
        <v/>
      </c>
      <c r="J108" s="102" t="str">
        <f t="shared" si="41"/>
        <v/>
      </c>
      <c r="K108" s="102" t="str">
        <f t="shared" si="42"/>
        <v/>
      </c>
      <c r="L108" s="102" t="str">
        <f t="shared" si="43"/>
        <v/>
      </c>
      <c r="M108" s="103" t="str">
        <f t="shared" si="33"/>
        <v/>
      </c>
      <c r="N108" s="102" t="str">
        <f t="shared" si="44"/>
        <v/>
      </c>
      <c r="O108" s="103" t="str">
        <f t="shared" si="34"/>
        <v/>
      </c>
      <c r="P108" s="102" t="str">
        <f t="shared" si="45"/>
        <v/>
      </c>
      <c r="Q108" s="102" t="str">
        <f t="shared" si="35"/>
        <v/>
      </c>
      <c r="R108" s="102" t="str">
        <f t="shared" si="46"/>
        <v/>
      </c>
      <c r="S108" s="102" t="str">
        <f t="shared" si="47"/>
        <v/>
      </c>
      <c r="T108" s="102" t="str">
        <f t="shared" si="48"/>
        <v/>
      </c>
      <c r="U108" s="102" t="str">
        <f t="shared" si="49"/>
        <v xml:space="preserve"> </v>
      </c>
      <c r="V108" s="102" t="str">
        <f t="shared" si="50"/>
        <v/>
      </c>
      <c r="AF108" s="67">
        <f t="shared" si="29"/>
        <v>-1</v>
      </c>
      <c r="AG108" s="64">
        <f t="shared" si="52"/>
        <v>64</v>
      </c>
      <c r="AH108" s="77">
        <f t="shared" si="51"/>
        <v>-63</v>
      </c>
      <c r="AI108" s="77">
        <f t="shared" si="51"/>
        <v>-66</v>
      </c>
    </row>
    <row r="109" spans="1:35" x14ac:dyDescent="0.2">
      <c r="A109" s="126">
        <f t="shared" si="27"/>
        <v>-23</v>
      </c>
      <c r="B109" s="99">
        <f t="shared" si="36"/>
        <v>-584.19999999999993</v>
      </c>
      <c r="C109" s="100" t="str">
        <f t="shared" si="37"/>
        <v/>
      </c>
      <c r="D109" s="101" t="str">
        <f t="shared" si="30"/>
        <v/>
      </c>
      <c r="E109" s="100" t="str">
        <f t="shared" si="38"/>
        <v/>
      </c>
      <c r="F109" s="100" t="str">
        <f t="shared" si="39"/>
        <v/>
      </c>
      <c r="G109" s="100" t="str">
        <f t="shared" si="40"/>
        <v/>
      </c>
      <c r="H109" s="102" t="str">
        <f t="shared" si="31"/>
        <v/>
      </c>
      <c r="I109" s="102" t="str">
        <f t="shared" si="32"/>
        <v/>
      </c>
      <c r="J109" s="102" t="str">
        <f t="shared" si="41"/>
        <v/>
      </c>
      <c r="K109" s="102" t="str">
        <f t="shared" si="42"/>
        <v/>
      </c>
      <c r="L109" s="102" t="str">
        <f t="shared" si="43"/>
        <v/>
      </c>
      <c r="M109" s="103" t="str">
        <f t="shared" si="33"/>
        <v/>
      </c>
      <c r="N109" s="102" t="str">
        <f t="shared" si="44"/>
        <v/>
      </c>
      <c r="O109" s="103" t="str">
        <f t="shared" si="34"/>
        <v/>
      </c>
      <c r="P109" s="102" t="str">
        <f t="shared" si="45"/>
        <v/>
      </c>
      <c r="Q109" s="102" t="str">
        <f t="shared" si="35"/>
        <v/>
      </c>
      <c r="R109" s="102" t="str">
        <f t="shared" si="46"/>
        <v/>
      </c>
      <c r="S109" s="102" t="str">
        <f t="shared" si="47"/>
        <v/>
      </c>
      <c r="T109" s="102" t="str">
        <f t="shared" si="48"/>
        <v/>
      </c>
      <c r="U109" s="102" t="str">
        <f t="shared" si="49"/>
        <v xml:space="preserve"> </v>
      </c>
      <c r="V109" s="102" t="str">
        <f t="shared" si="50"/>
        <v/>
      </c>
      <c r="AF109" s="67">
        <f t="shared" si="29"/>
        <v>-1</v>
      </c>
      <c r="AG109" s="64">
        <f t="shared" si="52"/>
        <v>65</v>
      </c>
      <c r="AH109" s="77">
        <f t="shared" si="51"/>
        <v>-64</v>
      </c>
      <c r="AI109" s="77">
        <f t="shared" si="51"/>
        <v>-67</v>
      </c>
    </row>
    <row r="110" spans="1:35" x14ac:dyDescent="0.2">
      <c r="A110" s="126">
        <f t="shared" si="27"/>
        <v>-24</v>
      </c>
      <c r="B110" s="99">
        <f t="shared" si="36"/>
        <v>-609.59999999999991</v>
      </c>
      <c r="C110" s="100" t="str">
        <f t="shared" si="37"/>
        <v/>
      </c>
      <c r="D110" s="101" t="str">
        <f t="shared" si="30"/>
        <v/>
      </c>
      <c r="E110" s="100" t="str">
        <f t="shared" si="38"/>
        <v/>
      </c>
      <c r="F110" s="100" t="str">
        <f t="shared" si="39"/>
        <v/>
      </c>
      <c r="G110" s="100" t="str">
        <f t="shared" si="40"/>
        <v/>
      </c>
      <c r="H110" s="102" t="str">
        <f t="shared" si="31"/>
        <v/>
      </c>
      <c r="I110" s="102" t="str">
        <f t="shared" si="32"/>
        <v/>
      </c>
      <c r="J110" s="102" t="str">
        <f t="shared" si="41"/>
        <v/>
      </c>
      <c r="K110" s="102" t="str">
        <f t="shared" si="42"/>
        <v/>
      </c>
      <c r="L110" s="102" t="str">
        <f t="shared" si="43"/>
        <v/>
      </c>
      <c r="M110" s="103" t="str">
        <f t="shared" si="33"/>
        <v/>
      </c>
      <c r="N110" s="102" t="str">
        <f t="shared" si="44"/>
        <v/>
      </c>
      <c r="O110" s="103" t="str">
        <f t="shared" si="34"/>
        <v/>
      </c>
      <c r="P110" s="102" t="str">
        <f t="shared" si="45"/>
        <v/>
      </c>
      <c r="Q110" s="102" t="str">
        <f t="shared" si="35"/>
        <v/>
      </c>
      <c r="R110" s="102" t="str">
        <f t="shared" si="46"/>
        <v/>
      </c>
      <c r="S110" s="102" t="str">
        <f t="shared" si="47"/>
        <v/>
      </c>
      <c r="T110" s="102" t="str">
        <f t="shared" si="48"/>
        <v/>
      </c>
      <c r="U110" s="102" t="str">
        <f t="shared" si="49"/>
        <v xml:space="preserve"> </v>
      </c>
      <c r="V110" s="102" t="str">
        <f t="shared" si="50"/>
        <v/>
      </c>
      <c r="AF110" s="67">
        <f t="shared" si="29"/>
        <v>-1</v>
      </c>
      <c r="AG110" s="64">
        <f t="shared" si="52"/>
        <v>66</v>
      </c>
      <c r="AH110" s="77">
        <f t="shared" si="51"/>
        <v>-65</v>
      </c>
      <c r="AI110" s="77">
        <f t="shared" si="51"/>
        <v>-68</v>
      </c>
    </row>
    <row r="111" spans="1:35" x14ac:dyDescent="0.2">
      <c r="A111" s="126">
        <f t="shared" si="27"/>
        <v>-25</v>
      </c>
      <c r="B111" s="99">
        <f t="shared" si="36"/>
        <v>-635</v>
      </c>
      <c r="C111" s="100" t="str">
        <f t="shared" si="37"/>
        <v/>
      </c>
      <c r="D111" s="101" t="str">
        <f t="shared" si="30"/>
        <v/>
      </c>
      <c r="E111" s="100" t="str">
        <f t="shared" si="38"/>
        <v/>
      </c>
      <c r="F111" s="100" t="str">
        <f t="shared" si="39"/>
        <v/>
      </c>
      <c r="G111" s="100" t="str">
        <f t="shared" si="40"/>
        <v/>
      </c>
      <c r="H111" s="102" t="str">
        <f t="shared" si="31"/>
        <v/>
      </c>
      <c r="I111" s="102" t="str">
        <f t="shared" si="32"/>
        <v/>
      </c>
      <c r="J111" s="102" t="str">
        <f t="shared" si="41"/>
        <v/>
      </c>
      <c r="K111" s="102" t="str">
        <f t="shared" si="42"/>
        <v/>
      </c>
      <c r="L111" s="102" t="str">
        <f t="shared" si="43"/>
        <v/>
      </c>
      <c r="M111" s="103" t="str">
        <f t="shared" si="33"/>
        <v/>
      </c>
      <c r="N111" s="102" t="str">
        <f t="shared" si="44"/>
        <v/>
      </c>
      <c r="O111" s="103" t="str">
        <f t="shared" si="34"/>
        <v/>
      </c>
      <c r="P111" s="102" t="str">
        <f t="shared" si="45"/>
        <v/>
      </c>
      <c r="Q111" s="102" t="str">
        <f t="shared" si="35"/>
        <v/>
      </c>
      <c r="R111" s="102" t="str">
        <f t="shared" si="46"/>
        <v/>
      </c>
      <c r="S111" s="102" t="str">
        <f t="shared" si="47"/>
        <v/>
      </c>
      <c r="T111" s="102" t="str">
        <f t="shared" si="48"/>
        <v/>
      </c>
      <c r="U111" s="102" t="str">
        <f t="shared" si="49"/>
        <v xml:space="preserve"> </v>
      </c>
      <c r="V111" s="102" t="str">
        <f t="shared" si="50"/>
        <v/>
      </c>
      <c r="AF111" s="67">
        <f t="shared" si="29"/>
        <v>-1</v>
      </c>
      <c r="AG111" s="64">
        <f t="shared" si="52"/>
        <v>67</v>
      </c>
      <c r="AH111" s="77">
        <f t="shared" si="51"/>
        <v>-66</v>
      </c>
      <c r="AI111" s="77">
        <f t="shared" si="51"/>
        <v>-69</v>
      </c>
    </row>
    <row r="112" spans="1:35" x14ac:dyDescent="0.2">
      <c r="A112" s="126">
        <f t="shared" si="27"/>
        <v>-26</v>
      </c>
      <c r="B112" s="99">
        <f t="shared" si="36"/>
        <v>-660.4</v>
      </c>
      <c r="C112" s="100" t="str">
        <f t="shared" si="37"/>
        <v/>
      </c>
      <c r="D112" s="101" t="str">
        <f t="shared" si="30"/>
        <v/>
      </c>
      <c r="E112" s="100" t="str">
        <f t="shared" si="38"/>
        <v/>
      </c>
      <c r="F112" s="100" t="str">
        <f t="shared" si="39"/>
        <v/>
      </c>
      <c r="G112" s="100" t="str">
        <f t="shared" si="40"/>
        <v/>
      </c>
      <c r="H112" s="102" t="str">
        <f t="shared" si="31"/>
        <v/>
      </c>
      <c r="I112" s="102" t="str">
        <f t="shared" si="32"/>
        <v/>
      </c>
      <c r="J112" s="102" t="str">
        <f t="shared" si="41"/>
        <v/>
      </c>
      <c r="K112" s="102" t="str">
        <f t="shared" si="42"/>
        <v/>
      </c>
      <c r="L112" s="102" t="str">
        <f t="shared" si="43"/>
        <v/>
      </c>
      <c r="M112" s="103" t="str">
        <f t="shared" si="33"/>
        <v/>
      </c>
      <c r="N112" s="102" t="str">
        <f t="shared" si="44"/>
        <v/>
      </c>
      <c r="O112" s="103" t="str">
        <f t="shared" si="34"/>
        <v/>
      </c>
      <c r="P112" s="102" t="str">
        <f t="shared" si="45"/>
        <v/>
      </c>
      <c r="Q112" s="102" t="str">
        <f t="shared" si="35"/>
        <v/>
      </c>
      <c r="R112" s="102" t="str">
        <f t="shared" si="46"/>
        <v/>
      </c>
      <c r="S112" s="102" t="str">
        <f t="shared" si="47"/>
        <v/>
      </c>
      <c r="T112" s="102" t="str">
        <f t="shared" si="48"/>
        <v/>
      </c>
      <c r="U112" s="102" t="str">
        <f t="shared" si="49"/>
        <v xml:space="preserve"> </v>
      </c>
      <c r="V112" s="102" t="str">
        <f t="shared" si="50"/>
        <v/>
      </c>
      <c r="AF112" s="67">
        <f t="shared" si="29"/>
        <v>-1</v>
      </c>
      <c r="AG112" s="64">
        <f t="shared" si="52"/>
        <v>68</v>
      </c>
      <c r="AH112" s="77">
        <f t="shared" si="51"/>
        <v>-67</v>
      </c>
      <c r="AI112" s="77">
        <f t="shared" si="51"/>
        <v>-70</v>
      </c>
    </row>
    <row r="113" spans="1:35" x14ac:dyDescent="0.2">
      <c r="A113" s="126">
        <f t="shared" si="27"/>
        <v>-27</v>
      </c>
      <c r="B113" s="99">
        <f t="shared" si="36"/>
        <v>-685.8</v>
      </c>
      <c r="C113" s="100" t="str">
        <f t="shared" si="37"/>
        <v/>
      </c>
      <c r="D113" s="101" t="str">
        <f t="shared" si="30"/>
        <v/>
      </c>
      <c r="E113" s="100" t="str">
        <f t="shared" si="38"/>
        <v/>
      </c>
      <c r="F113" s="100" t="str">
        <f t="shared" si="39"/>
        <v/>
      </c>
      <c r="G113" s="100" t="str">
        <f t="shared" si="40"/>
        <v/>
      </c>
      <c r="H113" s="102" t="str">
        <f t="shared" si="31"/>
        <v/>
      </c>
      <c r="I113" s="102" t="str">
        <f t="shared" si="32"/>
        <v/>
      </c>
      <c r="J113" s="102" t="str">
        <f t="shared" si="41"/>
        <v/>
      </c>
      <c r="K113" s="102" t="str">
        <f t="shared" si="42"/>
        <v/>
      </c>
      <c r="L113" s="102" t="str">
        <f t="shared" si="43"/>
        <v/>
      </c>
      <c r="M113" s="103" t="str">
        <f t="shared" si="33"/>
        <v/>
      </c>
      <c r="N113" s="102" t="str">
        <f t="shared" si="44"/>
        <v/>
      </c>
      <c r="O113" s="103" t="str">
        <f t="shared" si="34"/>
        <v/>
      </c>
      <c r="P113" s="102" t="str">
        <f t="shared" si="45"/>
        <v/>
      </c>
      <c r="Q113" s="102" t="str">
        <f t="shared" si="35"/>
        <v/>
      </c>
      <c r="R113" s="102" t="str">
        <f t="shared" si="46"/>
        <v/>
      </c>
      <c r="S113" s="102" t="str">
        <f t="shared" si="47"/>
        <v/>
      </c>
      <c r="T113" s="102" t="str">
        <f t="shared" si="48"/>
        <v/>
      </c>
      <c r="U113" s="102" t="str">
        <f t="shared" si="49"/>
        <v xml:space="preserve"> </v>
      </c>
      <c r="V113" s="102" t="str">
        <f t="shared" si="50"/>
        <v/>
      </c>
      <c r="AF113" s="67">
        <f t="shared" si="29"/>
        <v>-1</v>
      </c>
      <c r="AG113" s="64">
        <f t="shared" si="52"/>
        <v>69</v>
      </c>
      <c r="AH113" s="77">
        <f t="shared" si="51"/>
        <v>-68</v>
      </c>
      <c r="AI113" s="77">
        <f t="shared" si="51"/>
        <v>-71</v>
      </c>
    </row>
    <row r="114" spans="1:35" x14ac:dyDescent="0.2">
      <c r="A114" s="126">
        <f t="shared" si="27"/>
        <v>-28</v>
      </c>
      <c r="B114" s="99">
        <f t="shared" si="36"/>
        <v>-711.19999999999993</v>
      </c>
      <c r="C114" s="100" t="str">
        <f t="shared" si="37"/>
        <v/>
      </c>
      <c r="D114" s="101" t="str">
        <f t="shared" si="30"/>
        <v/>
      </c>
      <c r="E114" s="100" t="str">
        <f t="shared" si="38"/>
        <v/>
      </c>
      <c r="F114" s="100" t="str">
        <f t="shared" si="39"/>
        <v/>
      </c>
      <c r="G114" s="100" t="str">
        <f t="shared" si="40"/>
        <v/>
      </c>
      <c r="H114" s="102" t="str">
        <f t="shared" si="31"/>
        <v/>
      </c>
      <c r="I114" s="102" t="str">
        <f t="shared" si="32"/>
        <v/>
      </c>
      <c r="J114" s="102" t="str">
        <f t="shared" si="41"/>
        <v/>
      </c>
      <c r="K114" s="102" t="str">
        <f t="shared" si="42"/>
        <v/>
      </c>
      <c r="L114" s="102" t="str">
        <f t="shared" si="43"/>
        <v/>
      </c>
      <c r="M114" s="103" t="str">
        <f t="shared" si="33"/>
        <v/>
      </c>
      <c r="N114" s="102" t="str">
        <f t="shared" si="44"/>
        <v/>
      </c>
      <c r="O114" s="103" t="str">
        <f t="shared" si="34"/>
        <v/>
      </c>
      <c r="P114" s="102" t="str">
        <f t="shared" si="45"/>
        <v/>
      </c>
      <c r="Q114" s="102" t="str">
        <f t="shared" si="35"/>
        <v/>
      </c>
      <c r="R114" s="102" t="str">
        <f t="shared" si="46"/>
        <v/>
      </c>
      <c r="S114" s="102" t="str">
        <f t="shared" si="47"/>
        <v/>
      </c>
      <c r="T114" s="102" t="str">
        <f t="shared" si="48"/>
        <v/>
      </c>
      <c r="U114" s="102" t="str">
        <f t="shared" si="49"/>
        <v xml:space="preserve"> </v>
      </c>
      <c r="V114" s="102" t="str">
        <f t="shared" si="50"/>
        <v/>
      </c>
      <c r="AF114" s="67">
        <f t="shared" si="29"/>
        <v>-1</v>
      </c>
      <c r="AG114" s="64">
        <f t="shared" si="52"/>
        <v>70</v>
      </c>
      <c r="AH114" s="77">
        <f t="shared" ref="AH114:AI128" si="53">AH113-1</f>
        <v>-69</v>
      </c>
      <c r="AI114" s="77">
        <f t="shared" si="53"/>
        <v>-72</v>
      </c>
    </row>
    <row r="115" spans="1:35" x14ac:dyDescent="0.2">
      <c r="A115" s="126">
        <f t="shared" si="27"/>
        <v>-29</v>
      </c>
      <c r="B115" s="99">
        <f t="shared" si="36"/>
        <v>-736.59999999999991</v>
      </c>
      <c r="C115" s="100" t="str">
        <f t="shared" si="37"/>
        <v/>
      </c>
      <c r="D115" s="101" t="str">
        <f t="shared" si="30"/>
        <v/>
      </c>
      <c r="E115" s="100" t="str">
        <f t="shared" si="38"/>
        <v/>
      </c>
      <c r="F115" s="100" t="str">
        <f t="shared" si="39"/>
        <v/>
      </c>
      <c r="G115" s="100" t="str">
        <f t="shared" si="40"/>
        <v/>
      </c>
      <c r="H115" s="102" t="str">
        <f t="shared" si="31"/>
        <v/>
      </c>
      <c r="I115" s="102" t="str">
        <f t="shared" si="32"/>
        <v/>
      </c>
      <c r="J115" s="102" t="str">
        <f t="shared" si="41"/>
        <v/>
      </c>
      <c r="K115" s="102" t="str">
        <f t="shared" si="42"/>
        <v/>
      </c>
      <c r="L115" s="102" t="str">
        <f t="shared" si="43"/>
        <v/>
      </c>
      <c r="M115" s="103" t="str">
        <f t="shared" si="33"/>
        <v/>
      </c>
      <c r="N115" s="102" t="str">
        <f t="shared" si="44"/>
        <v/>
      </c>
      <c r="O115" s="103" t="str">
        <f t="shared" si="34"/>
        <v/>
      </c>
      <c r="P115" s="102" t="str">
        <f t="shared" si="45"/>
        <v/>
      </c>
      <c r="Q115" s="102" t="str">
        <f t="shared" si="35"/>
        <v/>
      </c>
      <c r="R115" s="102" t="str">
        <f t="shared" si="46"/>
        <v/>
      </c>
      <c r="S115" s="102" t="str">
        <f t="shared" si="47"/>
        <v/>
      </c>
      <c r="T115" s="102" t="str">
        <f t="shared" si="48"/>
        <v/>
      </c>
      <c r="U115" s="102" t="str">
        <f t="shared" si="49"/>
        <v xml:space="preserve"> </v>
      </c>
      <c r="V115" s="102" t="str">
        <f t="shared" si="50"/>
        <v/>
      </c>
      <c r="AF115" s="67">
        <f t="shared" si="29"/>
        <v>-1</v>
      </c>
      <c r="AG115" s="64">
        <f t="shared" si="52"/>
        <v>71</v>
      </c>
      <c r="AH115" s="77">
        <f t="shared" si="53"/>
        <v>-70</v>
      </c>
      <c r="AI115" s="77">
        <f t="shared" si="53"/>
        <v>-73</v>
      </c>
    </row>
    <row r="116" spans="1:35" x14ac:dyDescent="0.2">
      <c r="A116" s="126">
        <f t="shared" si="27"/>
        <v>-30</v>
      </c>
      <c r="B116" s="99">
        <f t="shared" si="36"/>
        <v>-762</v>
      </c>
      <c r="C116" s="100" t="str">
        <f t="shared" si="37"/>
        <v/>
      </c>
      <c r="D116" s="101" t="str">
        <f t="shared" si="30"/>
        <v/>
      </c>
      <c r="E116" s="100" t="str">
        <f t="shared" si="38"/>
        <v/>
      </c>
      <c r="F116" s="100" t="str">
        <f t="shared" si="39"/>
        <v/>
      </c>
      <c r="G116" s="100" t="str">
        <f t="shared" si="40"/>
        <v/>
      </c>
      <c r="H116" s="102" t="str">
        <f t="shared" si="31"/>
        <v/>
      </c>
      <c r="I116" s="102" t="str">
        <f t="shared" si="32"/>
        <v/>
      </c>
      <c r="J116" s="102" t="str">
        <f t="shared" si="41"/>
        <v/>
      </c>
      <c r="K116" s="102" t="str">
        <f t="shared" si="42"/>
        <v/>
      </c>
      <c r="L116" s="102" t="str">
        <f t="shared" si="43"/>
        <v/>
      </c>
      <c r="M116" s="103" t="str">
        <f t="shared" si="33"/>
        <v/>
      </c>
      <c r="N116" s="102" t="str">
        <f t="shared" si="44"/>
        <v/>
      </c>
      <c r="O116" s="103" t="str">
        <f t="shared" si="34"/>
        <v/>
      </c>
      <c r="P116" s="102" t="str">
        <f t="shared" si="45"/>
        <v/>
      </c>
      <c r="Q116" s="102" t="str">
        <f t="shared" si="35"/>
        <v/>
      </c>
      <c r="R116" s="102" t="str">
        <f t="shared" si="46"/>
        <v/>
      </c>
      <c r="S116" s="102" t="str">
        <f t="shared" si="47"/>
        <v/>
      </c>
      <c r="T116" s="102" t="str">
        <f t="shared" si="48"/>
        <v/>
      </c>
      <c r="U116" s="102" t="str">
        <f t="shared" si="49"/>
        <v xml:space="preserve"> </v>
      </c>
      <c r="V116" s="102" t="str">
        <f t="shared" si="50"/>
        <v/>
      </c>
      <c r="AF116" s="67">
        <f t="shared" si="29"/>
        <v>-1</v>
      </c>
      <c r="AG116" s="64">
        <f t="shared" si="52"/>
        <v>72</v>
      </c>
      <c r="AH116" s="77">
        <f t="shared" si="53"/>
        <v>-71</v>
      </c>
      <c r="AI116" s="77">
        <f t="shared" si="53"/>
        <v>-74</v>
      </c>
    </row>
    <row r="117" spans="1:35" x14ac:dyDescent="0.2">
      <c r="A117" s="126">
        <f t="shared" si="27"/>
        <v>-31</v>
      </c>
      <c r="B117" s="99">
        <f t="shared" si="36"/>
        <v>-787.4</v>
      </c>
      <c r="C117" s="100" t="str">
        <f t="shared" si="37"/>
        <v/>
      </c>
      <c r="D117" s="101" t="str">
        <f t="shared" si="30"/>
        <v/>
      </c>
      <c r="E117" s="100" t="str">
        <f t="shared" si="38"/>
        <v/>
      </c>
      <c r="F117" s="100" t="str">
        <f t="shared" si="39"/>
        <v/>
      </c>
      <c r="G117" s="100" t="str">
        <f t="shared" si="40"/>
        <v/>
      </c>
      <c r="H117" s="102" t="str">
        <f t="shared" si="31"/>
        <v/>
      </c>
      <c r="I117" s="102" t="str">
        <f t="shared" si="32"/>
        <v/>
      </c>
      <c r="J117" s="102" t="str">
        <f t="shared" si="41"/>
        <v/>
      </c>
      <c r="K117" s="102" t="str">
        <f t="shared" si="42"/>
        <v/>
      </c>
      <c r="L117" s="102" t="str">
        <f t="shared" si="43"/>
        <v/>
      </c>
      <c r="M117" s="103" t="str">
        <f t="shared" si="33"/>
        <v/>
      </c>
      <c r="N117" s="102" t="str">
        <f t="shared" si="44"/>
        <v/>
      </c>
      <c r="O117" s="103" t="str">
        <f t="shared" si="34"/>
        <v/>
      </c>
      <c r="P117" s="102" t="str">
        <f t="shared" si="45"/>
        <v/>
      </c>
      <c r="Q117" s="102" t="str">
        <f t="shared" si="35"/>
        <v/>
      </c>
      <c r="R117" s="102" t="str">
        <f t="shared" si="46"/>
        <v/>
      </c>
      <c r="S117" s="102" t="str">
        <f t="shared" si="47"/>
        <v/>
      </c>
      <c r="T117" s="102" t="str">
        <f t="shared" si="48"/>
        <v/>
      </c>
      <c r="U117" s="102" t="str">
        <f t="shared" si="49"/>
        <v xml:space="preserve"> </v>
      </c>
      <c r="V117" s="102" t="str">
        <f t="shared" si="50"/>
        <v/>
      </c>
      <c r="AF117" s="67">
        <f t="shared" si="29"/>
        <v>-1</v>
      </c>
      <c r="AG117" s="64">
        <f t="shared" si="52"/>
        <v>73</v>
      </c>
      <c r="AH117" s="77">
        <f t="shared" si="53"/>
        <v>-72</v>
      </c>
      <c r="AI117" s="77">
        <f t="shared" si="53"/>
        <v>-75</v>
      </c>
    </row>
    <row r="118" spans="1:35" x14ac:dyDescent="0.2">
      <c r="A118" s="126">
        <f t="shared" si="27"/>
        <v>-32</v>
      </c>
      <c r="B118" s="99">
        <f t="shared" si="36"/>
        <v>-812.8</v>
      </c>
      <c r="C118" s="100" t="str">
        <f t="shared" si="37"/>
        <v/>
      </c>
      <c r="D118" s="101" t="str">
        <f t="shared" si="30"/>
        <v/>
      </c>
      <c r="E118" s="100" t="str">
        <f t="shared" si="38"/>
        <v/>
      </c>
      <c r="F118" s="100" t="str">
        <f t="shared" si="39"/>
        <v/>
      </c>
      <c r="G118" s="100" t="str">
        <f t="shared" si="40"/>
        <v/>
      </c>
      <c r="H118" s="102" t="str">
        <f t="shared" si="31"/>
        <v/>
      </c>
      <c r="I118" s="102" t="str">
        <f t="shared" si="32"/>
        <v/>
      </c>
      <c r="J118" s="102" t="str">
        <f t="shared" si="41"/>
        <v/>
      </c>
      <c r="K118" s="102" t="str">
        <f t="shared" si="42"/>
        <v/>
      </c>
      <c r="L118" s="102" t="str">
        <f t="shared" si="43"/>
        <v/>
      </c>
      <c r="M118" s="103" t="str">
        <f t="shared" si="33"/>
        <v/>
      </c>
      <c r="N118" s="102" t="str">
        <f t="shared" si="44"/>
        <v/>
      </c>
      <c r="O118" s="103" t="str">
        <f t="shared" si="34"/>
        <v/>
      </c>
      <c r="P118" s="102" t="str">
        <f t="shared" si="45"/>
        <v/>
      </c>
      <c r="Q118" s="102" t="str">
        <f t="shared" si="35"/>
        <v/>
      </c>
      <c r="R118" s="102" t="str">
        <f t="shared" si="46"/>
        <v/>
      </c>
      <c r="S118" s="102" t="str">
        <f t="shared" si="47"/>
        <v/>
      </c>
      <c r="T118" s="102" t="str">
        <f t="shared" si="48"/>
        <v/>
      </c>
      <c r="U118" s="102" t="str">
        <f t="shared" si="49"/>
        <v xml:space="preserve"> </v>
      </c>
      <c r="V118" s="102" t="str">
        <f t="shared" si="50"/>
        <v/>
      </c>
      <c r="AF118" s="67">
        <f t="shared" si="29"/>
        <v>-1</v>
      </c>
      <c r="AG118" s="64">
        <f t="shared" si="52"/>
        <v>74</v>
      </c>
      <c r="AH118" s="77">
        <f t="shared" si="53"/>
        <v>-73</v>
      </c>
      <c r="AI118" s="77">
        <f t="shared" si="53"/>
        <v>-76</v>
      </c>
    </row>
    <row r="119" spans="1:35" x14ac:dyDescent="0.2">
      <c r="A119" s="126">
        <f t="shared" si="27"/>
        <v>-33</v>
      </c>
      <c r="B119" s="99">
        <f t="shared" si="36"/>
        <v>-838.19999999999993</v>
      </c>
      <c r="C119" s="100" t="str">
        <f t="shared" si="37"/>
        <v/>
      </c>
      <c r="D119" s="101" t="str">
        <f t="shared" si="30"/>
        <v/>
      </c>
      <c r="E119" s="100" t="str">
        <f t="shared" si="38"/>
        <v/>
      </c>
      <c r="F119" s="100" t="str">
        <f t="shared" si="39"/>
        <v/>
      </c>
      <c r="G119" s="100" t="str">
        <f t="shared" si="40"/>
        <v/>
      </c>
      <c r="H119" s="102" t="str">
        <f t="shared" si="31"/>
        <v/>
      </c>
      <c r="I119" s="102" t="str">
        <f t="shared" si="32"/>
        <v/>
      </c>
      <c r="J119" s="102" t="str">
        <f t="shared" si="41"/>
        <v/>
      </c>
      <c r="K119" s="102" t="str">
        <f t="shared" si="42"/>
        <v/>
      </c>
      <c r="L119" s="102" t="str">
        <f t="shared" si="43"/>
        <v/>
      </c>
      <c r="M119" s="103" t="str">
        <f t="shared" si="33"/>
        <v/>
      </c>
      <c r="N119" s="102" t="str">
        <f t="shared" si="44"/>
        <v/>
      </c>
      <c r="O119" s="103" t="str">
        <f t="shared" si="34"/>
        <v/>
      </c>
      <c r="P119" s="102" t="str">
        <f t="shared" si="45"/>
        <v/>
      </c>
      <c r="Q119" s="102" t="str">
        <f t="shared" si="35"/>
        <v/>
      </c>
      <c r="R119" s="102" t="str">
        <f t="shared" si="46"/>
        <v/>
      </c>
      <c r="S119" s="102" t="str">
        <f t="shared" si="47"/>
        <v/>
      </c>
      <c r="T119" s="102" t="str">
        <f t="shared" si="48"/>
        <v/>
      </c>
      <c r="U119" s="102" t="str">
        <f t="shared" si="49"/>
        <v xml:space="preserve"> </v>
      </c>
      <c r="V119" s="102" t="str">
        <f t="shared" si="50"/>
        <v/>
      </c>
      <c r="AF119" s="67">
        <f t="shared" si="29"/>
        <v>-1</v>
      </c>
      <c r="AG119" s="64">
        <f t="shared" si="52"/>
        <v>75</v>
      </c>
      <c r="AH119" s="77">
        <f t="shared" si="53"/>
        <v>-74</v>
      </c>
      <c r="AI119" s="77">
        <f t="shared" si="53"/>
        <v>-77</v>
      </c>
    </row>
    <row r="120" spans="1:35" x14ac:dyDescent="0.2">
      <c r="A120" s="126">
        <f t="shared" si="27"/>
        <v>-34</v>
      </c>
      <c r="B120" s="99">
        <f t="shared" si="36"/>
        <v>-863.59999999999991</v>
      </c>
      <c r="C120" s="100" t="str">
        <f t="shared" si="37"/>
        <v/>
      </c>
      <c r="D120" s="101" t="str">
        <f t="shared" si="30"/>
        <v/>
      </c>
      <c r="E120" s="100" t="str">
        <f t="shared" si="38"/>
        <v/>
      </c>
      <c r="F120" s="100" t="str">
        <f t="shared" si="39"/>
        <v/>
      </c>
      <c r="G120" s="100" t="str">
        <f t="shared" si="40"/>
        <v/>
      </c>
      <c r="H120" s="102" t="str">
        <f t="shared" si="31"/>
        <v/>
      </c>
      <c r="I120" s="102" t="str">
        <f t="shared" si="32"/>
        <v/>
      </c>
      <c r="J120" s="102" t="str">
        <f t="shared" si="41"/>
        <v/>
      </c>
      <c r="K120" s="102" t="str">
        <f t="shared" si="42"/>
        <v/>
      </c>
      <c r="L120" s="102" t="str">
        <f t="shared" si="43"/>
        <v/>
      </c>
      <c r="M120" s="103" t="str">
        <f t="shared" si="33"/>
        <v/>
      </c>
      <c r="N120" s="102" t="str">
        <f t="shared" si="44"/>
        <v/>
      </c>
      <c r="O120" s="103" t="str">
        <f t="shared" si="34"/>
        <v/>
      </c>
      <c r="P120" s="102" t="str">
        <f t="shared" si="45"/>
        <v/>
      </c>
      <c r="Q120" s="102" t="str">
        <f t="shared" si="35"/>
        <v/>
      </c>
      <c r="R120" s="102" t="str">
        <f t="shared" si="46"/>
        <v/>
      </c>
      <c r="S120" s="102" t="str">
        <f t="shared" si="47"/>
        <v/>
      </c>
      <c r="T120" s="102" t="str">
        <f t="shared" si="48"/>
        <v/>
      </c>
      <c r="U120" s="102" t="str">
        <f t="shared" si="49"/>
        <v xml:space="preserve"> </v>
      </c>
      <c r="V120" s="102" t="str">
        <f t="shared" si="50"/>
        <v/>
      </c>
      <c r="AF120" s="67">
        <f t="shared" si="29"/>
        <v>-1</v>
      </c>
      <c r="AG120" s="64">
        <f t="shared" si="52"/>
        <v>76</v>
      </c>
      <c r="AH120" s="77">
        <f t="shared" si="53"/>
        <v>-75</v>
      </c>
      <c r="AI120" s="77">
        <f t="shared" si="53"/>
        <v>-78</v>
      </c>
    </row>
    <row r="121" spans="1:35" x14ac:dyDescent="0.2">
      <c r="A121" s="126">
        <f t="shared" si="27"/>
        <v>-35</v>
      </c>
      <c r="B121" s="99">
        <f t="shared" si="36"/>
        <v>-889</v>
      </c>
      <c r="C121" s="100" t="str">
        <f t="shared" si="37"/>
        <v/>
      </c>
      <c r="D121" s="101" t="str">
        <f t="shared" si="30"/>
        <v/>
      </c>
      <c r="E121" s="100" t="str">
        <f t="shared" si="38"/>
        <v/>
      </c>
      <c r="F121" s="100" t="str">
        <f t="shared" si="39"/>
        <v/>
      </c>
      <c r="G121" s="100" t="str">
        <f t="shared" si="40"/>
        <v/>
      </c>
      <c r="H121" s="102" t="str">
        <f t="shared" si="31"/>
        <v/>
      </c>
      <c r="I121" s="102" t="str">
        <f t="shared" si="32"/>
        <v/>
      </c>
      <c r="J121" s="102" t="str">
        <f t="shared" si="41"/>
        <v/>
      </c>
      <c r="K121" s="102" t="str">
        <f t="shared" si="42"/>
        <v/>
      </c>
      <c r="L121" s="102" t="str">
        <f t="shared" si="43"/>
        <v/>
      </c>
      <c r="M121" s="103" t="str">
        <f t="shared" si="33"/>
        <v/>
      </c>
      <c r="N121" s="102" t="str">
        <f t="shared" si="44"/>
        <v/>
      </c>
      <c r="O121" s="103" t="str">
        <f t="shared" si="34"/>
        <v/>
      </c>
      <c r="P121" s="102" t="str">
        <f t="shared" si="45"/>
        <v/>
      </c>
      <c r="Q121" s="102" t="str">
        <f t="shared" si="35"/>
        <v/>
      </c>
      <c r="R121" s="102" t="str">
        <f t="shared" si="46"/>
        <v/>
      </c>
      <c r="S121" s="102" t="str">
        <f t="shared" si="47"/>
        <v/>
      </c>
      <c r="T121" s="102" t="str">
        <f t="shared" si="48"/>
        <v/>
      </c>
      <c r="U121" s="102" t="str">
        <f t="shared" si="49"/>
        <v xml:space="preserve"> </v>
      </c>
      <c r="V121" s="102" t="str">
        <f t="shared" si="50"/>
        <v/>
      </c>
      <c r="AF121" s="67">
        <f t="shared" si="29"/>
        <v>-1</v>
      </c>
      <c r="AG121" s="64">
        <f t="shared" si="52"/>
        <v>77</v>
      </c>
      <c r="AH121" s="77">
        <f t="shared" si="53"/>
        <v>-76</v>
      </c>
      <c r="AI121" s="77">
        <f t="shared" si="53"/>
        <v>-79</v>
      </c>
    </row>
    <row r="122" spans="1:35" x14ac:dyDescent="0.2">
      <c r="A122" s="126">
        <f t="shared" si="27"/>
        <v>-36</v>
      </c>
      <c r="B122" s="99">
        <f t="shared" si="36"/>
        <v>-914.4</v>
      </c>
      <c r="C122" s="100" t="str">
        <f t="shared" si="37"/>
        <v/>
      </c>
      <c r="D122" s="101" t="str">
        <f t="shared" si="30"/>
        <v/>
      </c>
      <c r="E122" s="100" t="str">
        <f t="shared" si="38"/>
        <v/>
      </c>
      <c r="F122" s="100" t="str">
        <f t="shared" si="39"/>
        <v/>
      </c>
      <c r="G122" s="100" t="str">
        <f t="shared" si="40"/>
        <v/>
      </c>
      <c r="H122" s="102" t="str">
        <f t="shared" si="31"/>
        <v/>
      </c>
      <c r="I122" s="102" t="str">
        <f t="shared" si="32"/>
        <v/>
      </c>
      <c r="J122" s="102" t="str">
        <f t="shared" si="41"/>
        <v/>
      </c>
      <c r="K122" s="102" t="str">
        <f t="shared" si="42"/>
        <v/>
      </c>
      <c r="L122" s="102" t="str">
        <f t="shared" si="43"/>
        <v/>
      </c>
      <c r="M122" s="103" t="str">
        <f t="shared" si="33"/>
        <v/>
      </c>
      <c r="N122" s="102" t="str">
        <f t="shared" si="44"/>
        <v/>
      </c>
      <c r="O122" s="103" t="str">
        <f t="shared" si="34"/>
        <v/>
      </c>
      <c r="P122" s="102" t="str">
        <f t="shared" si="45"/>
        <v/>
      </c>
      <c r="Q122" s="102" t="str">
        <f t="shared" si="35"/>
        <v/>
      </c>
      <c r="R122" s="102" t="str">
        <f t="shared" si="46"/>
        <v/>
      </c>
      <c r="S122" s="102" t="str">
        <f t="shared" si="47"/>
        <v/>
      </c>
      <c r="T122" s="102" t="str">
        <f t="shared" si="48"/>
        <v/>
      </c>
      <c r="U122" s="102" t="str">
        <f t="shared" si="49"/>
        <v xml:space="preserve"> </v>
      </c>
      <c r="V122" s="102" t="str">
        <f t="shared" si="50"/>
        <v/>
      </c>
      <c r="AF122" s="67">
        <f t="shared" si="29"/>
        <v>-1</v>
      </c>
      <c r="AG122" s="64">
        <f t="shared" si="52"/>
        <v>78</v>
      </c>
      <c r="AH122" s="77">
        <f t="shared" si="53"/>
        <v>-77</v>
      </c>
      <c r="AI122" s="77">
        <f t="shared" si="53"/>
        <v>-80</v>
      </c>
    </row>
    <row r="123" spans="1:35" x14ac:dyDescent="0.2">
      <c r="A123" s="126">
        <f t="shared" si="27"/>
        <v>-37</v>
      </c>
      <c r="B123" s="99">
        <f t="shared" si="36"/>
        <v>-939.8</v>
      </c>
      <c r="C123" s="100" t="str">
        <f t="shared" si="37"/>
        <v/>
      </c>
      <c r="D123" s="101" t="str">
        <f t="shared" si="30"/>
        <v/>
      </c>
      <c r="E123" s="100" t="str">
        <f t="shared" si="38"/>
        <v/>
      </c>
      <c r="F123" s="100" t="str">
        <f t="shared" si="39"/>
        <v/>
      </c>
      <c r="G123" s="100" t="str">
        <f t="shared" si="40"/>
        <v/>
      </c>
      <c r="H123" s="102" t="str">
        <f t="shared" si="31"/>
        <v/>
      </c>
      <c r="I123" s="102" t="str">
        <f t="shared" si="32"/>
        <v/>
      </c>
      <c r="J123" s="102" t="str">
        <f t="shared" si="41"/>
        <v/>
      </c>
      <c r="K123" s="102" t="str">
        <f t="shared" si="42"/>
        <v/>
      </c>
      <c r="L123" s="102" t="str">
        <f t="shared" si="43"/>
        <v/>
      </c>
      <c r="M123" s="103" t="str">
        <f t="shared" si="33"/>
        <v/>
      </c>
      <c r="N123" s="102" t="str">
        <f t="shared" si="44"/>
        <v/>
      </c>
      <c r="O123" s="103" t="str">
        <f t="shared" si="34"/>
        <v/>
      </c>
      <c r="P123" s="102" t="str">
        <f t="shared" si="45"/>
        <v/>
      </c>
      <c r="Q123" s="102" t="str">
        <f t="shared" si="35"/>
        <v/>
      </c>
      <c r="R123" s="102" t="str">
        <f t="shared" si="46"/>
        <v/>
      </c>
      <c r="S123" s="102" t="str">
        <f t="shared" si="47"/>
        <v/>
      </c>
      <c r="T123" s="102" t="str">
        <f t="shared" si="48"/>
        <v/>
      </c>
      <c r="U123" s="102" t="str">
        <f t="shared" si="49"/>
        <v xml:space="preserve"> </v>
      </c>
      <c r="V123" s="102" t="str">
        <f t="shared" si="50"/>
        <v/>
      </c>
      <c r="AF123" s="67">
        <f t="shared" si="29"/>
        <v>-1</v>
      </c>
      <c r="AG123" s="64">
        <f t="shared" si="52"/>
        <v>79</v>
      </c>
      <c r="AH123" s="77">
        <f t="shared" si="53"/>
        <v>-78</v>
      </c>
      <c r="AI123" s="77">
        <f t="shared" si="53"/>
        <v>-81</v>
      </c>
    </row>
    <row r="124" spans="1:35" x14ac:dyDescent="0.2">
      <c r="A124" s="126">
        <f t="shared" si="27"/>
        <v>-38</v>
      </c>
      <c r="B124" s="99">
        <f t="shared" si="36"/>
        <v>-965.19999999999993</v>
      </c>
      <c r="C124" s="100" t="str">
        <f t="shared" si="37"/>
        <v/>
      </c>
      <c r="D124" s="101" t="str">
        <f t="shared" si="30"/>
        <v/>
      </c>
      <c r="E124" s="100" t="str">
        <f t="shared" si="38"/>
        <v/>
      </c>
      <c r="F124" s="100" t="str">
        <f t="shared" si="39"/>
        <v/>
      </c>
      <c r="G124" s="100" t="str">
        <f t="shared" si="40"/>
        <v/>
      </c>
      <c r="H124" s="102" t="str">
        <f t="shared" si="31"/>
        <v/>
      </c>
      <c r="I124" s="102" t="str">
        <f t="shared" si="32"/>
        <v/>
      </c>
      <c r="J124" s="102" t="str">
        <f t="shared" si="41"/>
        <v/>
      </c>
      <c r="K124" s="102" t="str">
        <f t="shared" si="42"/>
        <v/>
      </c>
      <c r="L124" s="102" t="str">
        <f t="shared" si="43"/>
        <v/>
      </c>
      <c r="M124" s="103" t="str">
        <f t="shared" si="33"/>
        <v/>
      </c>
      <c r="N124" s="102" t="str">
        <f t="shared" si="44"/>
        <v/>
      </c>
      <c r="O124" s="103" t="str">
        <f t="shared" si="34"/>
        <v/>
      </c>
      <c r="P124" s="102" t="str">
        <f t="shared" si="45"/>
        <v/>
      </c>
      <c r="Q124" s="102" t="str">
        <f t="shared" si="35"/>
        <v/>
      </c>
      <c r="R124" s="102" t="str">
        <f t="shared" si="46"/>
        <v/>
      </c>
      <c r="S124" s="102" t="str">
        <f t="shared" si="47"/>
        <v/>
      </c>
      <c r="T124" s="102" t="str">
        <f t="shared" si="48"/>
        <v/>
      </c>
      <c r="U124" s="102" t="str">
        <f t="shared" si="49"/>
        <v xml:space="preserve"> </v>
      </c>
      <c r="V124" s="102" t="str">
        <f t="shared" si="50"/>
        <v/>
      </c>
      <c r="AF124" s="67">
        <f t="shared" si="29"/>
        <v>-1</v>
      </c>
      <c r="AG124" s="64">
        <f t="shared" si="52"/>
        <v>80</v>
      </c>
      <c r="AH124" s="77">
        <f t="shared" si="53"/>
        <v>-79</v>
      </c>
      <c r="AI124" s="77">
        <f t="shared" si="53"/>
        <v>-82</v>
      </c>
    </row>
    <row r="125" spans="1:35" x14ac:dyDescent="0.2">
      <c r="A125" s="126">
        <f t="shared" si="27"/>
        <v>-39</v>
      </c>
      <c r="B125" s="99">
        <f t="shared" si="36"/>
        <v>-990.59999999999991</v>
      </c>
      <c r="C125" s="100" t="str">
        <f t="shared" si="37"/>
        <v/>
      </c>
      <c r="D125" s="101" t="str">
        <f t="shared" si="30"/>
        <v/>
      </c>
      <c r="E125" s="100" t="str">
        <f t="shared" si="38"/>
        <v/>
      </c>
      <c r="F125" s="100" t="str">
        <f t="shared" si="39"/>
        <v/>
      </c>
      <c r="G125" s="100" t="str">
        <f t="shared" si="40"/>
        <v/>
      </c>
      <c r="H125" s="102" t="str">
        <f t="shared" si="31"/>
        <v/>
      </c>
      <c r="I125" s="102" t="str">
        <f t="shared" si="32"/>
        <v/>
      </c>
      <c r="J125" s="102" t="str">
        <f t="shared" si="41"/>
        <v/>
      </c>
      <c r="K125" s="102" t="str">
        <f t="shared" si="42"/>
        <v/>
      </c>
      <c r="L125" s="102" t="str">
        <f t="shared" si="43"/>
        <v/>
      </c>
      <c r="M125" s="103" t="str">
        <f t="shared" si="33"/>
        <v/>
      </c>
      <c r="N125" s="102" t="str">
        <f t="shared" si="44"/>
        <v/>
      </c>
      <c r="O125" s="103" t="str">
        <f t="shared" si="34"/>
        <v/>
      </c>
      <c r="P125" s="102" t="str">
        <f t="shared" si="45"/>
        <v/>
      </c>
      <c r="Q125" s="102" t="str">
        <f t="shared" si="35"/>
        <v/>
      </c>
      <c r="R125" s="102" t="str">
        <f t="shared" si="46"/>
        <v/>
      </c>
      <c r="S125" s="102" t="str">
        <f t="shared" si="47"/>
        <v/>
      </c>
      <c r="T125" s="102" t="str">
        <f t="shared" si="48"/>
        <v/>
      </c>
      <c r="U125" s="102" t="str">
        <f t="shared" si="49"/>
        <v xml:space="preserve"> </v>
      </c>
      <c r="V125" s="102" t="str">
        <f t="shared" si="50"/>
        <v/>
      </c>
      <c r="AF125" s="67">
        <f t="shared" si="29"/>
        <v>-1</v>
      </c>
      <c r="AG125" s="64">
        <f t="shared" si="52"/>
        <v>81</v>
      </c>
      <c r="AH125" s="77">
        <f t="shared" si="53"/>
        <v>-80</v>
      </c>
      <c r="AI125" s="77">
        <f t="shared" si="53"/>
        <v>-83</v>
      </c>
    </row>
    <row r="126" spans="1:35" x14ac:dyDescent="0.2">
      <c r="A126" s="126">
        <f t="shared" si="27"/>
        <v>-40</v>
      </c>
      <c r="B126" s="99">
        <f t="shared" si="36"/>
        <v>-1016</v>
      </c>
      <c r="C126" s="100" t="str">
        <f t="shared" si="37"/>
        <v/>
      </c>
      <c r="D126" s="101" t="str">
        <f t="shared" si="30"/>
        <v/>
      </c>
      <c r="E126" s="100" t="str">
        <f t="shared" si="38"/>
        <v/>
      </c>
      <c r="F126" s="100" t="str">
        <f t="shared" si="39"/>
        <v/>
      </c>
      <c r="G126" s="100" t="str">
        <f t="shared" si="40"/>
        <v/>
      </c>
      <c r="H126" s="102" t="str">
        <f t="shared" si="31"/>
        <v/>
      </c>
      <c r="I126" s="102" t="str">
        <f t="shared" si="32"/>
        <v/>
      </c>
      <c r="J126" s="102" t="str">
        <f t="shared" si="41"/>
        <v/>
      </c>
      <c r="K126" s="102" t="str">
        <f t="shared" si="42"/>
        <v/>
      </c>
      <c r="L126" s="102" t="str">
        <f t="shared" si="43"/>
        <v/>
      </c>
      <c r="M126" s="103" t="str">
        <f t="shared" si="33"/>
        <v/>
      </c>
      <c r="N126" s="102" t="str">
        <f t="shared" si="44"/>
        <v/>
      </c>
      <c r="O126" s="103" t="str">
        <f t="shared" si="34"/>
        <v/>
      </c>
      <c r="P126" s="102" t="str">
        <f t="shared" si="45"/>
        <v/>
      </c>
      <c r="Q126" s="102" t="str">
        <f t="shared" si="35"/>
        <v/>
      </c>
      <c r="R126" s="102" t="str">
        <f t="shared" si="46"/>
        <v/>
      </c>
      <c r="S126" s="102" t="str">
        <f t="shared" si="47"/>
        <v/>
      </c>
      <c r="T126" s="102" t="str">
        <f t="shared" si="48"/>
        <v/>
      </c>
      <c r="U126" s="102" t="str">
        <f t="shared" si="49"/>
        <v xml:space="preserve"> </v>
      </c>
      <c r="V126" s="102" t="str">
        <f t="shared" si="50"/>
        <v/>
      </c>
      <c r="AF126" s="67">
        <f t="shared" si="29"/>
        <v>-1</v>
      </c>
      <c r="AG126" s="64">
        <f t="shared" si="52"/>
        <v>82</v>
      </c>
      <c r="AH126" s="77">
        <f t="shared" si="53"/>
        <v>-81</v>
      </c>
      <c r="AI126" s="77">
        <f t="shared" si="53"/>
        <v>-84</v>
      </c>
    </row>
    <row r="127" spans="1:35" x14ac:dyDescent="0.2">
      <c r="A127" s="126">
        <f t="shared" si="27"/>
        <v>-41</v>
      </c>
      <c r="B127" s="99">
        <f t="shared" si="36"/>
        <v>-1041.3999999999999</v>
      </c>
      <c r="C127" s="100" t="str">
        <f t="shared" si="37"/>
        <v/>
      </c>
      <c r="D127" s="101" t="str">
        <f t="shared" si="30"/>
        <v/>
      </c>
      <c r="E127" s="100" t="str">
        <f t="shared" si="38"/>
        <v/>
      </c>
      <c r="F127" s="100" t="str">
        <f t="shared" si="39"/>
        <v/>
      </c>
      <c r="G127" s="100" t="str">
        <f t="shared" si="40"/>
        <v/>
      </c>
      <c r="H127" s="102" t="str">
        <f t="shared" si="31"/>
        <v/>
      </c>
      <c r="I127" s="102" t="str">
        <f t="shared" si="32"/>
        <v/>
      </c>
      <c r="J127" s="102" t="str">
        <f t="shared" si="41"/>
        <v/>
      </c>
      <c r="K127" s="102" t="str">
        <f t="shared" si="42"/>
        <v/>
      </c>
      <c r="L127" s="102" t="str">
        <f t="shared" si="43"/>
        <v/>
      </c>
      <c r="M127" s="103" t="str">
        <f t="shared" si="33"/>
        <v/>
      </c>
      <c r="N127" s="102" t="str">
        <f t="shared" si="44"/>
        <v/>
      </c>
      <c r="O127" s="103" t="str">
        <f t="shared" si="34"/>
        <v/>
      </c>
      <c r="P127" s="102" t="str">
        <f t="shared" si="45"/>
        <v/>
      </c>
      <c r="Q127" s="102" t="str">
        <f t="shared" si="35"/>
        <v/>
      </c>
      <c r="R127" s="102" t="str">
        <f t="shared" si="46"/>
        <v/>
      </c>
      <c r="S127" s="102" t="str">
        <f t="shared" si="47"/>
        <v/>
      </c>
      <c r="T127" s="102" t="str">
        <f t="shared" si="48"/>
        <v/>
      </c>
      <c r="U127" s="102" t="str">
        <f t="shared" si="49"/>
        <v xml:space="preserve"> </v>
      </c>
      <c r="V127" s="102" t="str">
        <f t="shared" si="50"/>
        <v/>
      </c>
      <c r="AF127" s="67">
        <f t="shared" si="29"/>
        <v>-1</v>
      </c>
      <c r="AG127" s="64">
        <f t="shared" si="52"/>
        <v>83</v>
      </c>
      <c r="AH127" s="77">
        <f t="shared" si="53"/>
        <v>-82</v>
      </c>
      <c r="AI127" s="77">
        <f t="shared" si="53"/>
        <v>-85</v>
      </c>
    </row>
    <row r="128" spans="1:35" x14ac:dyDescent="0.2">
      <c r="A128" s="126">
        <f t="shared" si="27"/>
        <v>-42</v>
      </c>
      <c r="B128" s="99">
        <f t="shared" si="36"/>
        <v>-1066.8</v>
      </c>
      <c r="C128" s="100" t="str">
        <f t="shared" si="37"/>
        <v/>
      </c>
      <c r="D128" s="101" t="str">
        <f t="shared" si="30"/>
        <v/>
      </c>
      <c r="E128" s="100" t="str">
        <f t="shared" si="38"/>
        <v/>
      </c>
      <c r="F128" s="100" t="str">
        <f t="shared" si="39"/>
        <v/>
      </c>
      <c r="G128" s="100" t="str">
        <f t="shared" si="40"/>
        <v/>
      </c>
      <c r="H128" s="102" t="str">
        <f t="shared" si="31"/>
        <v/>
      </c>
      <c r="I128" s="102" t="str">
        <f t="shared" si="32"/>
        <v/>
      </c>
      <c r="J128" s="102" t="str">
        <f t="shared" si="41"/>
        <v/>
      </c>
      <c r="K128" s="102" t="str">
        <f t="shared" si="42"/>
        <v/>
      </c>
      <c r="L128" s="102" t="str">
        <f t="shared" si="43"/>
        <v/>
      </c>
      <c r="M128" s="103" t="str">
        <f t="shared" si="33"/>
        <v/>
      </c>
      <c r="N128" s="102" t="str">
        <f t="shared" si="44"/>
        <v/>
      </c>
      <c r="O128" s="103" t="str">
        <f t="shared" si="34"/>
        <v/>
      </c>
      <c r="P128" s="102" t="str">
        <f t="shared" si="45"/>
        <v/>
      </c>
      <c r="Q128" s="102" t="str">
        <f t="shared" si="35"/>
        <v/>
      </c>
      <c r="R128" s="102" t="str">
        <f t="shared" si="46"/>
        <v/>
      </c>
      <c r="S128" s="102" t="str">
        <f t="shared" si="47"/>
        <v/>
      </c>
      <c r="T128" s="102" t="str">
        <f t="shared" si="48"/>
        <v/>
      </c>
      <c r="U128" s="102" t="str">
        <f t="shared" si="49"/>
        <v xml:space="preserve"> </v>
      </c>
      <c r="V128" s="102" t="str">
        <f t="shared" si="50"/>
        <v/>
      </c>
      <c r="AF128" s="67">
        <f t="shared" si="29"/>
        <v>-1</v>
      </c>
      <c r="AG128" s="64">
        <f t="shared" si="52"/>
        <v>84</v>
      </c>
      <c r="AH128" s="77">
        <f t="shared" si="53"/>
        <v>-83</v>
      </c>
      <c r="AI128" s="77">
        <f t="shared" si="53"/>
        <v>-86</v>
      </c>
    </row>
    <row r="129" spans="1:35" x14ac:dyDescent="0.2">
      <c r="A129" s="126">
        <f t="shared" si="27"/>
        <v>-43</v>
      </c>
      <c r="B129" s="99">
        <f t="shared" si="36"/>
        <v>-1092.2</v>
      </c>
      <c r="C129" s="100" t="str">
        <f t="shared" si="37"/>
        <v/>
      </c>
      <c r="D129" s="101" t="str">
        <f t="shared" si="30"/>
        <v/>
      </c>
      <c r="E129" s="100" t="str">
        <f t="shared" si="38"/>
        <v/>
      </c>
      <c r="F129" s="100" t="str">
        <f t="shared" si="39"/>
        <v/>
      </c>
      <c r="G129" s="100" t="str">
        <f t="shared" si="40"/>
        <v/>
      </c>
      <c r="H129" s="102" t="str">
        <f t="shared" si="31"/>
        <v/>
      </c>
      <c r="I129" s="102" t="str">
        <f t="shared" si="32"/>
        <v/>
      </c>
      <c r="J129" s="102" t="str">
        <f t="shared" si="41"/>
        <v/>
      </c>
      <c r="K129" s="102" t="str">
        <f t="shared" si="42"/>
        <v/>
      </c>
      <c r="L129" s="102" t="str">
        <f t="shared" si="43"/>
        <v/>
      </c>
      <c r="M129" s="103" t="str">
        <f t="shared" si="33"/>
        <v/>
      </c>
      <c r="N129" s="102" t="str">
        <f t="shared" si="44"/>
        <v/>
      </c>
      <c r="O129" s="103" t="str">
        <f t="shared" si="34"/>
        <v/>
      </c>
      <c r="P129" s="102" t="str">
        <f t="shared" si="45"/>
        <v/>
      </c>
      <c r="Q129" s="102" t="str">
        <f t="shared" si="35"/>
        <v/>
      </c>
      <c r="R129" s="102" t="str">
        <f t="shared" si="46"/>
        <v/>
      </c>
      <c r="S129" s="102" t="str">
        <f t="shared" si="47"/>
        <v/>
      </c>
      <c r="T129" s="102" t="str">
        <f t="shared" si="48"/>
        <v/>
      </c>
      <c r="U129" s="102" t="str">
        <f t="shared" si="49"/>
        <v xml:space="preserve"> </v>
      </c>
      <c r="V129" s="102" t="str">
        <f t="shared" si="50"/>
        <v/>
      </c>
      <c r="AF129" s="67">
        <f t="shared" si="29"/>
        <v>-1</v>
      </c>
      <c r="AG129" s="64">
        <f>IF(AG128&gt;=1,AG128+1,IF(AH129=0,1,-1))</f>
        <v>85</v>
      </c>
      <c r="AH129" s="77">
        <f>AH128-1</f>
        <v>-84</v>
      </c>
      <c r="AI129" s="77">
        <f>AI128-1</f>
        <v>-87</v>
      </c>
    </row>
    <row r="130" spans="1:35" x14ac:dyDescent="0.2">
      <c r="A130" s="126">
        <f t="shared" si="27"/>
        <v>-44</v>
      </c>
      <c r="B130" s="99">
        <f t="shared" si="36"/>
        <v>-1117.5999999999999</v>
      </c>
      <c r="C130" s="100" t="str">
        <f t="shared" si="37"/>
        <v/>
      </c>
      <c r="D130" s="101" t="str">
        <f t="shared" si="30"/>
        <v/>
      </c>
      <c r="E130" s="100" t="str">
        <f t="shared" si="38"/>
        <v/>
      </c>
      <c r="F130" s="100" t="str">
        <f t="shared" si="39"/>
        <v/>
      </c>
      <c r="G130" s="100" t="str">
        <f t="shared" si="40"/>
        <v/>
      </c>
      <c r="H130" s="102" t="str">
        <f t="shared" si="31"/>
        <v/>
      </c>
      <c r="I130" s="102" t="str">
        <f t="shared" si="32"/>
        <v/>
      </c>
      <c r="J130" s="102" t="str">
        <f t="shared" si="41"/>
        <v/>
      </c>
      <c r="K130" s="102" t="str">
        <f t="shared" si="42"/>
        <v/>
      </c>
      <c r="L130" s="102" t="str">
        <f t="shared" si="43"/>
        <v/>
      </c>
      <c r="M130" s="103" t="str">
        <f t="shared" si="33"/>
        <v/>
      </c>
      <c r="N130" s="102" t="str">
        <f t="shared" si="44"/>
        <v/>
      </c>
      <c r="O130" s="103" t="str">
        <f t="shared" si="34"/>
        <v/>
      </c>
      <c r="P130" s="102" t="str">
        <f t="shared" si="45"/>
        <v/>
      </c>
      <c r="Q130" s="102" t="str">
        <f t="shared" si="35"/>
        <v/>
      </c>
      <c r="R130" s="102" t="str">
        <f t="shared" si="46"/>
        <v/>
      </c>
      <c r="S130" s="102" t="str">
        <f t="shared" si="47"/>
        <v/>
      </c>
      <c r="T130" s="102" t="str">
        <f t="shared" si="48"/>
        <v/>
      </c>
      <c r="U130" s="102" t="str">
        <f t="shared" si="49"/>
        <v xml:space="preserve"> </v>
      </c>
      <c r="V130" s="102" t="str">
        <f t="shared" si="50"/>
        <v/>
      </c>
      <c r="AF130" s="67">
        <f t="shared" si="29"/>
        <v>-1</v>
      </c>
      <c r="AG130" s="64">
        <f t="shared" ref="AG130:AG167" si="54">IF(AG129&gt;=1,AG129+1,IF(AH130=0,1,-1))</f>
        <v>86</v>
      </c>
      <c r="AH130" s="77">
        <f t="shared" ref="AH130:AI145" si="55">AH129-1</f>
        <v>-85</v>
      </c>
      <c r="AI130" s="77">
        <f t="shared" si="55"/>
        <v>-88</v>
      </c>
    </row>
    <row r="131" spans="1:35" x14ac:dyDescent="0.2">
      <c r="A131" s="126">
        <f t="shared" si="27"/>
        <v>-45</v>
      </c>
      <c r="B131" s="99">
        <f t="shared" si="36"/>
        <v>-1143</v>
      </c>
      <c r="C131" s="100" t="str">
        <f t="shared" si="37"/>
        <v/>
      </c>
      <c r="D131" s="101" t="str">
        <f t="shared" si="30"/>
        <v/>
      </c>
      <c r="E131" s="100" t="str">
        <f t="shared" si="38"/>
        <v/>
      </c>
      <c r="F131" s="100" t="str">
        <f t="shared" si="39"/>
        <v/>
      </c>
      <c r="G131" s="100" t="str">
        <f t="shared" si="40"/>
        <v/>
      </c>
      <c r="H131" s="102" t="str">
        <f t="shared" si="31"/>
        <v/>
      </c>
      <c r="I131" s="102" t="str">
        <f t="shared" si="32"/>
        <v/>
      </c>
      <c r="J131" s="102" t="str">
        <f t="shared" si="41"/>
        <v/>
      </c>
      <c r="K131" s="102" t="str">
        <f t="shared" si="42"/>
        <v/>
      </c>
      <c r="L131" s="102" t="str">
        <f t="shared" si="43"/>
        <v/>
      </c>
      <c r="M131" s="103" t="str">
        <f t="shared" si="33"/>
        <v/>
      </c>
      <c r="N131" s="102" t="str">
        <f t="shared" si="44"/>
        <v/>
      </c>
      <c r="O131" s="103" t="str">
        <f t="shared" si="34"/>
        <v/>
      </c>
      <c r="P131" s="102" t="str">
        <f t="shared" si="45"/>
        <v/>
      </c>
      <c r="Q131" s="102" t="str">
        <f t="shared" si="35"/>
        <v/>
      </c>
      <c r="R131" s="102" t="str">
        <f t="shared" si="46"/>
        <v/>
      </c>
      <c r="S131" s="102" t="str">
        <f t="shared" si="47"/>
        <v/>
      </c>
      <c r="T131" s="102" t="str">
        <f t="shared" si="48"/>
        <v/>
      </c>
      <c r="U131" s="102" t="str">
        <f t="shared" si="49"/>
        <v xml:space="preserve"> </v>
      </c>
      <c r="V131" s="102" t="str">
        <f t="shared" si="50"/>
        <v/>
      </c>
      <c r="AF131" s="67">
        <f t="shared" si="29"/>
        <v>-1</v>
      </c>
      <c r="AG131" s="64">
        <f t="shared" si="54"/>
        <v>87</v>
      </c>
      <c r="AH131" s="77">
        <f t="shared" si="55"/>
        <v>-86</v>
      </c>
      <c r="AI131" s="77">
        <f t="shared" si="55"/>
        <v>-89</v>
      </c>
    </row>
    <row r="132" spans="1:35" x14ac:dyDescent="0.2">
      <c r="A132" s="126">
        <f t="shared" si="27"/>
        <v>-46</v>
      </c>
      <c r="B132" s="99">
        <f t="shared" si="36"/>
        <v>-1168.3999999999999</v>
      </c>
      <c r="C132" s="100" t="str">
        <f t="shared" si="37"/>
        <v/>
      </c>
      <c r="D132" s="101" t="str">
        <f t="shared" si="30"/>
        <v/>
      </c>
      <c r="E132" s="100" t="str">
        <f t="shared" si="38"/>
        <v/>
      </c>
      <c r="F132" s="100" t="str">
        <f t="shared" si="39"/>
        <v/>
      </c>
      <c r="G132" s="100" t="str">
        <f t="shared" si="40"/>
        <v/>
      </c>
      <c r="H132" s="102" t="str">
        <f t="shared" si="31"/>
        <v/>
      </c>
      <c r="I132" s="102" t="str">
        <f t="shared" si="32"/>
        <v/>
      </c>
      <c r="J132" s="102" t="str">
        <f t="shared" si="41"/>
        <v/>
      </c>
      <c r="K132" s="102" t="str">
        <f t="shared" si="42"/>
        <v/>
      </c>
      <c r="L132" s="102" t="str">
        <f t="shared" si="43"/>
        <v/>
      </c>
      <c r="M132" s="103" t="str">
        <f t="shared" si="33"/>
        <v/>
      </c>
      <c r="N132" s="102" t="str">
        <f t="shared" si="44"/>
        <v/>
      </c>
      <c r="O132" s="103" t="str">
        <f t="shared" si="34"/>
        <v/>
      </c>
      <c r="P132" s="102" t="str">
        <f t="shared" si="45"/>
        <v/>
      </c>
      <c r="Q132" s="102" t="str">
        <f t="shared" si="35"/>
        <v/>
      </c>
      <c r="R132" s="102" t="str">
        <f t="shared" si="46"/>
        <v/>
      </c>
      <c r="S132" s="102" t="str">
        <f t="shared" si="47"/>
        <v/>
      </c>
      <c r="T132" s="102" t="str">
        <f t="shared" si="48"/>
        <v/>
      </c>
      <c r="U132" s="102" t="str">
        <f t="shared" si="49"/>
        <v xml:space="preserve"> </v>
      </c>
      <c r="V132" s="102" t="str">
        <f t="shared" si="50"/>
        <v/>
      </c>
      <c r="AF132" s="67">
        <f t="shared" si="29"/>
        <v>-1</v>
      </c>
      <c r="AG132" s="64">
        <f t="shared" si="54"/>
        <v>88</v>
      </c>
      <c r="AH132" s="77">
        <f t="shared" si="55"/>
        <v>-87</v>
      </c>
      <c r="AI132" s="77">
        <f t="shared" si="55"/>
        <v>-90</v>
      </c>
    </row>
    <row r="133" spans="1:35" x14ac:dyDescent="0.2">
      <c r="A133" s="126">
        <f t="shared" si="27"/>
        <v>-47</v>
      </c>
      <c r="B133" s="99">
        <f t="shared" si="36"/>
        <v>-1193.8</v>
      </c>
      <c r="C133" s="100" t="str">
        <f t="shared" si="37"/>
        <v/>
      </c>
      <c r="D133" s="101" t="str">
        <f t="shared" si="30"/>
        <v/>
      </c>
      <c r="E133" s="100" t="str">
        <f t="shared" si="38"/>
        <v/>
      </c>
      <c r="F133" s="100" t="str">
        <f t="shared" si="39"/>
        <v/>
      </c>
      <c r="G133" s="100" t="str">
        <f t="shared" si="40"/>
        <v/>
      </c>
      <c r="H133" s="102" t="str">
        <f t="shared" si="31"/>
        <v/>
      </c>
      <c r="I133" s="102" t="str">
        <f t="shared" si="32"/>
        <v/>
      </c>
      <c r="J133" s="102" t="str">
        <f t="shared" si="41"/>
        <v/>
      </c>
      <c r="K133" s="102" t="str">
        <f t="shared" si="42"/>
        <v/>
      </c>
      <c r="L133" s="102" t="str">
        <f t="shared" si="43"/>
        <v/>
      </c>
      <c r="M133" s="103" t="str">
        <f t="shared" si="33"/>
        <v/>
      </c>
      <c r="N133" s="102" t="str">
        <f t="shared" si="44"/>
        <v/>
      </c>
      <c r="O133" s="103" t="str">
        <f t="shared" si="34"/>
        <v/>
      </c>
      <c r="P133" s="102" t="str">
        <f t="shared" si="45"/>
        <v/>
      </c>
      <c r="Q133" s="102" t="str">
        <f t="shared" si="35"/>
        <v/>
      </c>
      <c r="R133" s="102" t="str">
        <f t="shared" si="46"/>
        <v/>
      </c>
      <c r="S133" s="102" t="str">
        <f t="shared" si="47"/>
        <v/>
      </c>
      <c r="T133" s="102" t="str">
        <f t="shared" si="48"/>
        <v/>
      </c>
      <c r="U133" s="102" t="str">
        <f t="shared" si="49"/>
        <v xml:space="preserve"> </v>
      </c>
      <c r="V133" s="102" t="str">
        <f t="shared" si="50"/>
        <v/>
      </c>
      <c r="AF133" s="67">
        <f t="shared" si="29"/>
        <v>-1</v>
      </c>
      <c r="AG133" s="64">
        <f t="shared" si="54"/>
        <v>89</v>
      </c>
      <c r="AH133" s="77">
        <f t="shared" si="55"/>
        <v>-88</v>
      </c>
      <c r="AI133" s="77">
        <f t="shared" si="55"/>
        <v>-91</v>
      </c>
    </row>
    <row r="134" spans="1:35" x14ac:dyDescent="0.2">
      <c r="A134" s="126">
        <f t="shared" si="27"/>
        <v>-48</v>
      </c>
      <c r="B134" s="99">
        <f t="shared" si="36"/>
        <v>-1219.1999999999998</v>
      </c>
      <c r="C134" s="100" t="str">
        <f t="shared" si="37"/>
        <v/>
      </c>
      <c r="D134" s="101" t="str">
        <f t="shared" si="30"/>
        <v/>
      </c>
      <c r="E134" s="100" t="str">
        <f t="shared" si="38"/>
        <v/>
      </c>
      <c r="F134" s="100" t="str">
        <f t="shared" si="39"/>
        <v/>
      </c>
      <c r="G134" s="100" t="str">
        <f t="shared" si="40"/>
        <v/>
      </c>
      <c r="H134" s="102" t="str">
        <f t="shared" si="31"/>
        <v/>
      </c>
      <c r="I134" s="102" t="str">
        <f t="shared" si="32"/>
        <v/>
      </c>
      <c r="J134" s="102" t="str">
        <f t="shared" si="41"/>
        <v/>
      </c>
      <c r="K134" s="102" t="str">
        <f t="shared" si="42"/>
        <v/>
      </c>
      <c r="L134" s="102" t="str">
        <f t="shared" si="43"/>
        <v/>
      </c>
      <c r="M134" s="103" t="str">
        <f t="shared" si="33"/>
        <v/>
      </c>
      <c r="N134" s="102" t="str">
        <f t="shared" si="44"/>
        <v/>
      </c>
      <c r="O134" s="103" t="str">
        <f t="shared" si="34"/>
        <v/>
      </c>
      <c r="P134" s="102" t="str">
        <f t="shared" si="45"/>
        <v/>
      </c>
      <c r="Q134" s="102" t="str">
        <f t="shared" si="35"/>
        <v/>
      </c>
      <c r="R134" s="102" t="str">
        <f t="shared" si="46"/>
        <v/>
      </c>
      <c r="S134" s="102" t="str">
        <f t="shared" si="47"/>
        <v/>
      </c>
      <c r="T134" s="102" t="str">
        <f t="shared" si="48"/>
        <v/>
      </c>
      <c r="U134" s="102" t="str">
        <f t="shared" si="49"/>
        <v xml:space="preserve"> </v>
      </c>
      <c r="V134" s="102" t="str">
        <f t="shared" si="50"/>
        <v/>
      </c>
      <c r="AF134" s="67">
        <f t="shared" si="29"/>
        <v>-1</v>
      </c>
      <c r="AG134" s="64">
        <f t="shared" si="54"/>
        <v>90</v>
      </c>
      <c r="AH134" s="77">
        <f t="shared" si="55"/>
        <v>-89</v>
      </c>
      <c r="AI134" s="77">
        <f t="shared" si="55"/>
        <v>-92</v>
      </c>
    </row>
    <row r="135" spans="1:35" x14ac:dyDescent="0.2">
      <c r="A135" s="126">
        <f t="shared" si="27"/>
        <v>-49</v>
      </c>
      <c r="B135" s="99">
        <f t="shared" si="36"/>
        <v>-1244.5999999999999</v>
      </c>
      <c r="C135" s="100" t="str">
        <f t="shared" si="37"/>
        <v/>
      </c>
      <c r="D135" s="101" t="str">
        <f t="shared" si="30"/>
        <v/>
      </c>
      <c r="E135" s="100" t="str">
        <f t="shared" si="38"/>
        <v/>
      </c>
      <c r="F135" s="100" t="str">
        <f t="shared" si="39"/>
        <v/>
      </c>
      <c r="G135" s="100" t="str">
        <f t="shared" si="40"/>
        <v/>
      </c>
      <c r="H135" s="102" t="str">
        <f t="shared" si="31"/>
        <v/>
      </c>
      <c r="I135" s="102" t="str">
        <f t="shared" si="32"/>
        <v/>
      </c>
      <c r="J135" s="102" t="str">
        <f t="shared" si="41"/>
        <v/>
      </c>
      <c r="K135" s="102" t="str">
        <f t="shared" si="42"/>
        <v/>
      </c>
      <c r="L135" s="102" t="str">
        <f t="shared" si="43"/>
        <v/>
      </c>
      <c r="M135" s="103" t="str">
        <f t="shared" si="33"/>
        <v/>
      </c>
      <c r="N135" s="102" t="str">
        <f t="shared" si="44"/>
        <v/>
      </c>
      <c r="O135" s="103" t="str">
        <f t="shared" si="34"/>
        <v/>
      </c>
      <c r="P135" s="102" t="str">
        <f t="shared" si="45"/>
        <v/>
      </c>
      <c r="Q135" s="102" t="str">
        <f t="shared" si="35"/>
        <v/>
      </c>
      <c r="R135" s="102" t="str">
        <f t="shared" si="46"/>
        <v/>
      </c>
      <c r="S135" s="102" t="str">
        <f t="shared" si="47"/>
        <v/>
      </c>
      <c r="T135" s="102" t="str">
        <f t="shared" si="48"/>
        <v/>
      </c>
      <c r="U135" s="102" t="str">
        <f t="shared" si="49"/>
        <v xml:space="preserve"> </v>
      </c>
      <c r="V135" s="102" t="str">
        <f t="shared" si="50"/>
        <v/>
      </c>
      <c r="AF135" s="67">
        <f t="shared" si="29"/>
        <v>-1</v>
      </c>
      <c r="AG135" s="64">
        <f t="shared" si="54"/>
        <v>91</v>
      </c>
      <c r="AH135" s="77">
        <f t="shared" si="55"/>
        <v>-90</v>
      </c>
      <c r="AI135" s="77">
        <f t="shared" si="55"/>
        <v>-93</v>
      </c>
    </row>
    <row r="136" spans="1:35" x14ac:dyDescent="0.2">
      <c r="A136" s="126">
        <f t="shared" si="27"/>
        <v>-50</v>
      </c>
      <c r="B136" s="99">
        <f t="shared" si="36"/>
        <v>-1270</v>
      </c>
      <c r="C136" s="100" t="str">
        <f t="shared" si="37"/>
        <v/>
      </c>
      <c r="D136" s="101" t="str">
        <f t="shared" si="30"/>
        <v/>
      </c>
      <c r="E136" s="100" t="str">
        <f t="shared" si="38"/>
        <v/>
      </c>
      <c r="F136" s="100" t="str">
        <f t="shared" si="39"/>
        <v/>
      </c>
      <c r="G136" s="100" t="str">
        <f t="shared" si="40"/>
        <v/>
      </c>
      <c r="H136" s="102" t="str">
        <f t="shared" si="31"/>
        <v/>
      </c>
      <c r="I136" s="102" t="str">
        <f t="shared" si="32"/>
        <v/>
      </c>
      <c r="J136" s="102" t="str">
        <f t="shared" si="41"/>
        <v/>
      </c>
      <c r="K136" s="102" t="str">
        <f t="shared" si="42"/>
        <v/>
      </c>
      <c r="L136" s="102" t="str">
        <f t="shared" si="43"/>
        <v/>
      </c>
      <c r="M136" s="103" t="str">
        <f t="shared" si="33"/>
        <v/>
      </c>
      <c r="N136" s="102" t="str">
        <f t="shared" si="44"/>
        <v/>
      </c>
      <c r="O136" s="103" t="str">
        <f t="shared" si="34"/>
        <v/>
      </c>
      <c r="P136" s="102" t="str">
        <f t="shared" si="45"/>
        <v/>
      </c>
      <c r="Q136" s="102" t="str">
        <f t="shared" si="35"/>
        <v/>
      </c>
      <c r="R136" s="102" t="str">
        <f t="shared" si="46"/>
        <v/>
      </c>
      <c r="S136" s="102" t="str">
        <f t="shared" si="47"/>
        <v/>
      </c>
      <c r="T136" s="102" t="str">
        <f t="shared" si="48"/>
        <v/>
      </c>
      <c r="U136" s="102" t="str">
        <f t="shared" si="49"/>
        <v xml:space="preserve"> </v>
      </c>
      <c r="V136" s="102" t="str">
        <f t="shared" si="50"/>
        <v/>
      </c>
      <c r="AF136" s="67">
        <f t="shared" si="29"/>
        <v>-1</v>
      </c>
      <c r="AG136" s="64">
        <f t="shared" si="54"/>
        <v>92</v>
      </c>
      <c r="AH136" s="77">
        <f t="shared" si="55"/>
        <v>-91</v>
      </c>
      <c r="AI136" s="77">
        <f t="shared" si="55"/>
        <v>-94</v>
      </c>
    </row>
    <row r="137" spans="1:35" x14ac:dyDescent="0.2">
      <c r="A137" s="126">
        <f t="shared" si="27"/>
        <v>-51</v>
      </c>
      <c r="B137" s="99">
        <f t="shared" si="36"/>
        <v>-1295.3999999999999</v>
      </c>
      <c r="C137" s="100" t="str">
        <f t="shared" si="37"/>
        <v/>
      </c>
      <c r="D137" s="101" t="str">
        <f t="shared" si="30"/>
        <v/>
      </c>
      <c r="E137" s="100" t="str">
        <f t="shared" si="38"/>
        <v/>
      </c>
      <c r="F137" s="100" t="str">
        <f t="shared" si="39"/>
        <v/>
      </c>
      <c r="G137" s="100" t="str">
        <f t="shared" si="40"/>
        <v/>
      </c>
      <c r="H137" s="102" t="str">
        <f t="shared" si="31"/>
        <v/>
      </c>
      <c r="I137" s="102" t="str">
        <f t="shared" si="32"/>
        <v/>
      </c>
      <c r="J137" s="102" t="str">
        <f t="shared" si="41"/>
        <v/>
      </c>
      <c r="K137" s="102" t="str">
        <f t="shared" si="42"/>
        <v/>
      </c>
      <c r="L137" s="102" t="str">
        <f t="shared" si="43"/>
        <v/>
      </c>
      <c r="M137" s="103" t="str">
        <f t="shared" si="33"/>
        <v/>
      </c>
      <c r="N137" s="102" t="str">
        <f t="shared" si="44"/>
        <v/>
      </c>
      <c r="O137" s="103" t="str">
        <f t="shared" si="34"/>
        <v/>
      </c>
      <c r="P137" s="102" t="str">
        <f t="shared" si="45"/>
        <v/>
      </c>
      <c r="Q137" s="102" t="str">
        <f t="shared" si="35"/>
        <v/>
      </c>
      <c r="R137" s="102" t="str">
        <f t="shared" si="46"/>
        <v/>
      </c>
      <c r="S137" s="102" t="str">
        <f t="shared" si="47"/>
        <v/>
      </c>
      <c r="T137" s="102" t="str">
        <f t="shared" si="48"/>
        <v/>
      </c>
      <c r="U137" s="102" t="str">
        <f t="shared" si="49"/>
        <v xml:space="preserve"> </v>
      </c>
      <c r="V137" s="102" t="str">
        <f t="shared" si="50"/>
        <v/>
      </c>
      <c r="AF137" s="67">
        <f t="shared" si="29"/>
        <v>-1</v>
      </c>
      <c r="AG137" s="64">
        <f t="shared" si="54"/>
        <v>93</v>
      </c>
      <c r="AH137" s="77">
        <f t="shared" si="55"/>
        <v>-92</v>
      </c>
      <c r="AI137" s="77">
        <f t="shared" si="55"/>
        <v>-95</v>
      </c>
    </row>
    <row r="138" spans="1:35" x14ac:dyDescent="0.2">
      <c r="A138" s="126">
        <f t="shared" si="27"/>
        <v>-52</v>
      </c>
      <c r="B138" s="99">
        <f t="shared" si="36"/>
        <v>-1320.8</v>
      </c>
      <c r="C138" s="100" t="str">
        <f t="shared" si="37"/>
        <v/>
      </c>
      <c r="D138" s="101" t="str">
        <f t="shared" si="30"/>
        <v/>
      </c>
      <c r="E138" s="100" t="str">
        <f t="shared" si="38"/>
        <v/>
      </c>
      <c r="F138" s="100" t="str">
        <f t="shared" si="39"/>
        <v/>
      </c>
      <c r="G138" s="100" t="str">
        <f t="shared" si="40"/>
        <v/>
      </c>
      <c r="H138" s="102" t="str">
        <f t="shared" si="31"/>
        <v/>
      </c>
      <c r="I138" s="102" t="str">
        <f t="shared" si="32"/>
        <v/>
      </c>
      <c r="J138" s="102" t="str">
        <f t="shared" si="41"/>
        <v/>
      </c>
      <c r="K138" s="102" t="str">
        <f t="shared" si="42"/>
        <v/>
      </c>
      <c r="L138" s="102" t="str">
        <f t="shared" si="43"/>
        <v/>
      </c>
      <c r="M138" s="103" t="str">
        <f t="shared" si="33"/>
        <v/>
      </c>
      <c r="N138" s="102" t="str">
        <f t="shared" si="44"/>
        <v/>
      </c>
      <c r="O138" s="103" t="str">
        <f t="shared" si="34"/>
        <v/>
      </c>
      <c r="P138" s="102" t="str">
        <f t="shared" si="45"/>
        <v/>
      </c>
      <c r="Q138" s="102" t="str">
        <f t="shared" si="35"/>
        <v/>
      </c>
      <c r="R138" s="102" t="str">
        <f t="shared" si="46"/>
        <v/>
      </c>
      <c r="S138" s="102" t="str">
        <f t="shared" si="47"/>
        <v/>
      </c>
      <c r="T138" s="102" t="str">
        <f t="shared" si="48"/>
        <v/>
      </c>
      <c r="U138" s="102" t="str">
        <f t="shared" si="49"/>
        <v xml:space="preserve"> </v>
      </c>
      <c r="V138" s="102" t="str">
        <f t="shared" si="50"/>
        <v/>
      </c>
      <c r="AF138" s="67">
        <f t="shared" si="29"/>
        <v>-1</v>
      </c>
      <c r="AG138" s="64">
        <f t="shared" si="54"/>
        <v>94</v>
      </c>
      <c r="AH138" s="77">
        <f t="shared" si="55"/>
        <v>-93</v>
      </c>
      <c r="AI138" s="77">
        <f t="shared" si="55"/>
        <v>-96</v>
      </c>
    </row>
    <row r="139" spans="1:35" x14ac:dyDescent="0.2">
      <c r="A139" s="126">
        <f t="shared" si="27"/>
        <v>-53</v>
      </c>
      <c r="B139" s="99">
        <f t="shared" si="36"/>
        <v>-1346.1999999999998</v>
      </c>
      <c r="C139" s="100" t="str">
        <f t="shared" si="37"/>
        <v/>
      </c>
      <c r="D139" s="101" t="str">
        <f t="shared" si="30"/>
        <v/>
      </c>
      <c r="E139" s="100" t="str">
        <f t="shared" si="38"/>
        <v/>
      </c>
      <c r="F139" s="100" t="str">
        <f t="shared" si="39"/>
        <v/>
      </c>
      <c r="G139" s="100" t="str">
        <f t="shared" si="40"/>
        <v/>
      </c>
      <c r="H139" s="102" t="str">
        <f t="shared" si="31"/>
        <v/>
      </c>
      <c r="I139" s="102" t="str">
        <f t="shared" si="32"/>
        <v/>
      </c>
      <c r="J139" s="102" t="str">
        <f t="shared" si="41"/>
        <v/>
      </c>
      <c r="K139" s="102" t="str">
        <f t="shared" si="42"/>
        <v/>
      </c>
      <c r="L139" s="102" t="str">
        <f t="shared" si="43"/>
        <v/>
      </c>
      <c r="M139" s="103" t="str">
        <f t="shared" si="33"/>
        <v/>
      </c>
      <c r="N139" s="102" t="str">
        <f t="shared" si="44"/>
        <v/>
      </c>
      <c r="O139" s="103" t="str">
        <f t="shared" si="34"/>
        <v/>
      </c>
      <c r="P139" s="102" t="str">
        <f t="shared" si="45"/>
        <v/>
      </c>
      <c r="Q139" s="102" t="str">
        <f t="shared" si="35"/>
        <v/>
      </c>
      <c r="R139" s="102" t="str">
        <f t="shared" si="46"/>
        <v/>
      </c>
      <c r="S139" s="102" t="str">
        <f t="shared" si="47"/>
        <v/>
      </c>
      <c r="T139" s="102" t="str">
        <f t="shared" si="48"/>
        <v/>
      </c>
      <c r="U139" s="102" t="str">
        <f t="shared" si="49"/>
        <v xml:space="preserve"> </v>
      </c>
      <c r="V139" s="102" t="str">
        <f t="shared" si="50"/>
        <v/>
      </c>
      <c r="AF139" s="67">
        <f t="shared" si="29"/>
        <v>-1</v>
      </c>
      <c r="AG139" s="64">
        <f t="shared" si="54"/>
        <v>95</v>
      </c>
      <c r="AH139" s="77">
        <f t="shared" si="55"/>
        <v>-94</v>
      </c>
      <c r="AI139" s="77">
        <f t="shared" si="55"/>
        <v>-97</v>
      </c>
    </row>
    <row r="140" spans="1:35" x14ac:dyDescent="0.2">
      <c r="A140" s="126">
        <f t="shared" si="27"/>
        <v>-54</v>
      </c>
      <c r="B140" s="99">
        <f t="shared" si="36"/>
        <v>-1371.6</v>
      </c>
      <c r="C140" s="100" t="str">
        <f t="shared" si="37"/>
        <v/>
      </c>
      <c r="D140" s="101" t="str">
        <f t="shared" si="30"/>
        <v/>
      </c>
      <c r="E140" s="100" t="str">
        <f t="shared" si="38"/>
        <v/>
      </c>
      <c r="F140" s="100" t="str">
        <f t="shared" si="39"/>
        <v/>
      </c>
      <c r="G140" s="100" t="str">
        <f t="shared" si="40"/>
        <v/>
      </c>
      <c r="H140" s="102" t="str">
        <f t="shared" si="31"/>
        <v/>
      </c>
      <c r="I140" s="102" t="str">
        <f t="shared" si="32"/>
        <v/>
      </c>
      <c r="J140" s="102" t="str">
        <f t="shared" si="41"/>
        <v/>
      </c>
      <c r="K140" s="102" t="str">
        <f t="shared" si="42"/>
        <v/>
      </c>
      <c r="L140" s="102" t="str">
        <f t="shared" si="43"/>
        <v/>
      </c>
      <c r="M140" s="103" t="str">
        <f t="shared" si="33"/>
        <v/>
      </c>
      <c r="N140" s="102" t="str">
        <f t="shared" si="44"/>
        <v/>
      </c>
      <c r="O140" s="103" t="str">
        <f t="shared" si="34"/>
        <v/>
      </c>
      <c r="P140" s="102" t="str">
        <f t="shared" si="45"/>
        <v/>
      </c>
      <c r="Q140" s="102" t="str">
        <f t="shared" si="35"/>
        <v/>
      </c>
      <c r="R140" s="102" t="str">
        <f t="shared" si="46"/>
        <v/>
      </c>
      <c r="S140" s="102" t="str">
        <f t="shared" si="47"/>
        <v/>
      </c>
      <c r="T140" s="102" t="str">
        <f t="shared" si="48"/>
        <v/>
      </c>
      <c r="U140" s="102" t="str">
        <f t="shared" si="49"/>
        <v xml:space="preserve"> </v>
      </c>
      <c r="V140" s="102" t="str">
        <f t="shared" si="50"/>
        <v/>
      </c>
      <c r="AF140" s="67">
        <f t="shared" si="29"/>
        <v>-1</v>
      </c>
      <c r="AG140" s="64">
        <f t="shared" si="54"/>
        <v>96</v>
      </c>
      <c r="AH140" s="77">
        <f t="shared" si="55"/>
        <v>-95</v>
      </c>
      <c r="AI140" s="77">
        <f t="shared" si="55"/>
        <v>-98</v>
      </c>
    </row>
    <row r="141" spans="1:35" x14ac:dyDescent="0.2">
      <c r="A141" s="126">
        <f t="shared" si="27"/>
        <v>-55</v>
      </c>
      <c r="B141" s="99">
        <f t="shared" si="36"/>
        <v>-1397</v>
      </c>
      <c r="C141" s="100" t="str">
        <f t="shared" si="37"/>
        <v/>
      </c>
      <c r="D141" s="101" t="str">
        <f t="shared" si="30"/>
        <v/>
      </c>
      <c r="E141" s="100" t="str">
        <f t="shared" si="38"/>
        <v/>
      </c>
      <c r="F141" s="100" t="str">
        <f t="shared" si="39"/>
        <v/>
      </c>
      <c r="G141" s="100" t="str">
        <f t="shared" si="40"/>
        <v/>
      </c>
      <c r="H141" s="102" t="str">
        <f t="shared" si="31"/>
        <v/>
      </c>
      <c r="I141" s="102" t="str">
        <f t="shared" si="32"/>
        <v/>
      </c>
      <c r="J141" s="102" t="str">
        <f t="shared" si="41"/>
        <v/>
      </c>
      <c r="K141" s="102" t="str">
        <f t="shared" si="42"/>
        <v/>
      </c>
      <c r="L141" s="102" t="str">
        <f t="shared" si="43"/>
        <v/>
      </c>
      <c r="M141" s="103" t="str">
        <f t="shared" si="33"/>
        <v/>
      </c>
      <c r="N141" s="102" t="str">
        <f t="shared" si="44"/>
        <v/>
      </c>
      <c r="O141" s="103" t="str">
        <f t="shared" si="34"/>
        <v/>
      </c>
      <c r="P141" s="102" t="str">
        <f t="shared" si="45"/>
        <v/>
      </c>
      <c r="Q141" s="102" t="str">
        <f t="shared" si="35"/>
        <v/>
      </c>
      <c r="R141" s="102" t="str">
        <f t="shared" si="46"/>
        <v/>
      </c>
      <c r="S141" s="102" t="str">
        <f t="shared" si="47"/>
        <v/>
      </c>
      <c r="T141" s="102" t="str">
        <f t="shared" si="48"/>
        <v/>
      </c>
      <c r="U141" s="102" t="str">
        <f t="shared" si="49"/>
        <v xml:space="preserve"> </v>
      </c>
      <c r="V141" s="102" t="str">
        <f t="shared" si="50"/>
        <v/>
      </c>
      <c r="AF141" s="67">
        <f t="shared" si="29"/>
        <v>-1</v>
      </c>
      <c r="AG141" s="64">
        <f t="shared" si="54"/>
        <v>97</v>
      </c>
      <c r="AH141" s="77">
        <f t="shared" si="55"/>
        <v>-96</v>
      </c>
      <c r="AI141" s="77">
        <f t="shared" si="55"/>
        <v>-99</v>
      </c>
    </row>
    <row r="142" spans="1:35" x14ac:dyDescent="0.2">
      <c r="A142" s="126">
        <f t="shared" ref="A142:A205" si="56">IF(AF145=0,0,IF(A141=" ","",A141-1))</f>
        <v>-56</v>
      </c>
      <c r="B142" s="99">
        <f t="shared" si="36"/>
        <v>-1422.3999999999999</v>
      </c>
      <c r="C142" s="100" t="str">
        <f t="shared" si="37"/>
        <v/>
      </c>
      <c r="D142" s="101" t="str">
        <f t="shared" si="30"/>
        <v/>
      </c>
      <c r="E142" s="100" t="str">
        <f t="shared" si="38"/>
        <v/>
      </c>
      <c r="F142" s="100" t="str">
        <f t="shared" si="39"/>
        <v/>
      </c>
      <c r="G142" s="100" t="str">
        <f t="shared" si="40"/>
        <v/>
      </c>
      <c r="H142" s="102" t="str">
        <f t="shared" si="31"/>
        <v/>
      </c>
      <c r="I142" s="102" t="str">
        <f t="shared" si="32"/>
        <v/>
      </c>
      <c r="J142" s="102" t="str">
        <f t="shared" si="41"/>
        <v/>
      </c>
      <c r="K142" s="102" t="str">
        <f t="shared" si="42"/>
        <v/>
      </c>
      <c r="L142" s="102" t="str">
        <f t="shared" si="43"/>
        <v/>
      </c>
      <c r="M142" s="103" t="str">
        <f t="shared" si="33"/>
        <v/>
      </c>
      <c r="N142" s="102" t="str">
        <f t="shared" si="44"/>
        <v/>
      </c>
      <c r="O142" s="103" t="str">
        <f t="shared" si="34"/>
        <v/>
      </c>
      <c r="P142" s="102" t="str">
        <f t="shared" si="45"/>
        <v/>
      </c>
      <c r="Q142" s="102" t="str">
        <f t="shared" si="35"/>
        <v/>
      </c>
      <c r="R142" s="102" t="str">
        <f t="shared" si="46"/>
        <v/>
      </c>
      <c r="S142" s="102" t="str">
        <f t="shared" si="47"/>
        <v/>
      </c>
      <c r="T142" s="102" t="str">
        <f t="shared" si="48"/>
        <v/>
      </c>
      <c r="U142" s="102" t="str">
        <f t="shared" si="49"/>
        <v xml:space="preserve"> </v>
      </c>
      <c r="V142" s="102" t="str">
        <f t="shared" si="50"/>
        <v/>
      </c>
      <c r="AF142" s="67">
        <f t="shared" si="29"/>
        <v>-1</v>
      </c>
      <c r="AG142" s="64">
        <f t="shared" si="54"/>
        <v>98</v>
      </c>
      <c r="AH142" s="77">
        <f t="shared" si="55"/>
        <v>-97</v>
      </c>
      <c r="AI142" s="77">
        <f t="shared" si="55"/>
        <v>-100</v>
      </c>
    </row>
    <row r="143" spans="1:35" x14ac:dyDescent="0.2">
      <c r="A143" s="126">
        <f t="shared" si="56"/>
        <v>-57</v>
      </c>
      <c r="B143" s="99">
        <f t="shared" si="36"/>
        <v>-1447.8</v>
      </c>
      <c r="C143" s="100" t="str">
        <f t="shared" si="37"/>
        <v/>
      </c>
      <c r="D143" s="101" t="str">
        <f t="shared" si="30"/>
        <v/>
      </c>
      <c r="E143" s="100" t="str">
        <f t="shared" si="38"/>
        <v/>
      </c>
      <c r="F143" s="100" t="str">
        <f t="shared" si="39"/>
        <v/>
      </c>
      <c r="G143" s="100" t="str">
        <f t="shared" si="40"/>
        <v/>
      </c>
      <c r="H143" s="102" t="str">
        <f t="shared" si="31"/>
        <v/>
      </c>
      <c r="I143" s="102" t="str">
        <f t="shared" si="32"/>
        <v/>
      </c>
      <c r="J143" s="102" t="str">
        <f t="shared" si="41"/>
        <v/>
      </c>
      <c r="K143" s="102" t="str">
        <f t="shared" si="42"/>
        <v/>
      </c>
      <c r="L143" s="102" t="str">
        <f t="shared" si="43"/>
        <v/>
      </c>
      <c r="M143" s="103" t="str">
        <f t="shared" si="33"/>
        <v/>
      </c>
      <c r="N143" s="102" t="str">
        <f t="shared" si="44"/>
        <v/>
      </c>
      <c r="O143" s="103" t="str">
        <f t="shared" si="34"/>
        <v/>
      </c>
      <c r="P143" s="102" t="str">
        <f t="shared" si="45"/>
        <v/>
      </c>
      <c r="Q143" s="102" t="str">
        <f t="shared" si="35"/>
        <v/>
      </c>
      <c r="R143" s="102" t="str">
        <f t="shared" si="46"/>
        <v/>
      </c>
      <c r="S143" s="102" t="str">
        <f t="shared" si="47"/>
        <v/>
      </c>
      <c r="T143" s="102" t="str">
        <f t="shared" si="48"/>
        <v/>
      </c>
      <c r="U143" s="102" t="str">
        <f t="shared" si="49"/>
        <v xml:space="preserve"> </v>
      </c>
      <c r="V143" s="102" t="str">
        <f t="shared" si="50"/>
        <v/>
      </c>
      <c r="AF143" s="67">
        <f t="shared" si="29"/>
        <v>-1</v>
      </c>
      <c r="AG143" s="64">
        <f t="shared" si="54"/>
        <v>99</v>
      </c>
      <c r="AH143" s="77">
        <f t="shared" si="55"/>
        <v>-98</v>
      </c>
      <c r="AI143" s="77">
        <f t="shared" si="55"/>
        <v>-101</v>
      </c>
    </row>
    <row r="144" spans="1:35" x14ac:dyDescent="0.2">
      <c r="A144" s="126">
        <f t="shared" si="56"/>
        <v>-58</v>
      </c>
      <c r="B144" s="99">
        <f t="shared" si="36"/>
        <v>-1473.1999999999998</v>
      </c>
      <c r="C144" s="100" t="str">
        <f t="shared" si="37"/>
        <v/>
      </c>
      <c r="D144" s="101" t="str">
        <f t="shared" si="30"/>
        <v/>
      </c>
      <c r="E144" s="100" t="str">
        <f t="shared" si="38"/>
        <v/>
      </c>
      <c r="F144" s="100" t="str">
        <f t="shared" si="39"/>
        <v/>
      </c>
      <c r="G144" s="100" t="str">
        <f t="shared" si="40"/>
        <v/>
      </c>
      <c r="H144" s="102" t="str">
        <f t="shared" si="31"/>
        <v/>
      </c>
      <c r="I144" s="102" t="str">
        <f t="shared" si="32"/>
        <v/>
      </c>
      <c r="J144" s="102" t="str">
        <f t="shared" si="41"/>
        <v/>
      </c>
      <c r="K144" s="102" t="str">
        <f t="shared" si="42"/>
        <v/>
      </c>
      <c r="L144" s="102" t="str">
        <f t="shared" si="43"/>
        <v/>
      </c>
      <c r="M144" s="103" t="str">
        <f t="shared" si="33"/>
        <v/>
      </c>
      <c r="N144" s="102" t="str">
        <f t="shared" si="44"/>
        <v/>
      </c>
      <c r="O144" s="103" t="str">
        <f t="shared" si="34"/>
        <v/>
      </c>
      <c r="P144" s="102" t="str">
        <f t="shared" si="45"/>
        <v/>
      </c>
      <c r="Q144" s="102" t="str">
        <f t="shared" si="35"/>
        <v/>
      </c>
      <c r="R144" s="102" t="str">
        <f t="shared" si="46"/>
        <v/>
      </c>
      <c r="S144" s="102" t="str">
        <f t="shared" si="47"/>
        <v/>
      </c>
      <c r="T144" s="102" t="str">
        <f t="shared" si="48"/>
        <v/>
      </c>
      <c r="U144" s="102" t="str">
        <f t="shared" si="49"/>
        <v xml:space="preserve"> </v>
      </c>
      <c r="V144" s="102" t="str">
        <f t="shared" si="50"/>
        <v/>
      </c>
      <c r="AF144" s="67">
        <f t="shared" si="29"/>
        <v>-1</v>
      </c>
      <c r="AG144" s="64">
        <f t="shared" si="54"/>
        <v>100</v>
      </c>
      <c r="AH144" s="77">
        <f t="shared" si="55"/>
        <v>-99</v>
      </c>
      <c r="AI144" s="77">
        <f t="shared" si="55"/>
        <v>-102</v>
      </c>
    </row>
    <row r="145" spans="1:35" x14ac:dyDescent="0.2">
      <c r="A145" s="126">
        <f t="shared" si="56"/>
        <v>-59</v>
      </c>
      <c r="B145" s="99">
        <f t="shared" si="36"/>
        <v>-1498.6</v>
      </c>
      <c r="C145" s="100" t="str">
        <f t="shared" si="37"/>
        <v/>
      </c>
      <c r="D145" s="101" t="str">
        <f t="shared" si="30"/>
        <v/>
      </c>
      <c r="E145" s="100" t="str">
        <f t="shared" si="38"/>
        <v/>
      </c>
      <c r="F145" s="100" t="str">
        <f t="shared" si="39"/>
        <v/>
      </c>
      <c r="G145" s="100" t="str">
        <f t="shared" si="40"/>
        <v/>
      </c>
      <c r="H145" s="102" t="str">
        <f t="shared" si="31"/>
        <v/>
      </c>
      <c r="I145" s="102" t="str">
        <f t="shared" si="32"/>
        <v/>
      </c>
      <c r="J145" s="102" t="str">
        <f t="shared" si="41"/>
        <v/>
      </c>
      <c r="K145" s="102" t="str">
        <f t="shared" si="42"/>
        <v/>
      </c>
      <c r="L145" s="102" t="str">
        <f t="shared" si="43"/>
        <v/>
      </c>
      <c r="M145" s="103" t="str">
        <f t="shared" si="33"/>
        <v/>
      </c>
      <c r="N145" s="102" t="str">
        <f t="shared" si="44"/>
        <v/>
      </c>
      <c r="O145" s="103" t="str">
        <f t="shared" si="34"/>
        <v/>
      </c>
      <c r="P145" s="102" t="str">
        <f t="shared" si="45"/>
        <v/>
      </c>
      <c r="Q145" s="102" t="str">
        <f t="shared" si="35"/>
        <v/>
      </c>
      <c r="R145" s="102" t="str">
        <f t="shared" si="46"/>
        <v/>
      </c>
      <c r="S145" s="102" t="str">
        <f t="shared" si="47"/>
        <v/>
      </c>
      <c r="T145" s="102" t="str">
        <f t="shared" si="48"/>
        <v/>
      </c>
      <c r="U145" s="102" t="str">
        <f t="shared" si="49"/>
        <v xml:space="preserve"> </v>
      </c>
      <c r="V145" s="102" t="str">
        <f t="shared" si="50"/>
        <v/>
      </c>
      <c r="AF145" s="67">
        <f t="shared" si="29"/>
        <v>-1</v>
      </c>
      <c r="AG145" s="64">
        <f t="shared" si="54"/>
        <v>101</v>
      </c>
      <c r="AH145" s="77">
        <f t="shared" si="55"/>
        <v>-100</v>
      </c>
      <c r="AI145" s="77">
        <f t="shared" si="55"/>
        <v>-103</v>
      </c>
    </row>
    <row r="146" spans="1:35" x14ac:dyDescent="0.2">
      <c r="A146" s="126">
        <f t="shared" si="56"/>
        <v>-60</v>
      </c>
      <c r="B146" s="99">
        <f t="shared" si="36"/>
        <v>-1524</v>
      </c>
      <c r="C146" s="100" t="str">
        <f t="shared" si="37"/>
        <v/>
      </c>
      <c r="D146" s="101" t="str">
        <f t="shared" si="30"/>
        <v/>
      </c>
      <c r="E146" s="100" t="str">
        <f t="shared" si="38"/>
        <v/>
      </c>
      <c r="F146" s="100" t="str">
        <f t="shared" si="39"/>
        <v/>
      </c>
      <c r="G146" s="100" t="str">
        <f t="shared" si="40"/>
        <v/>
      </c>
      <c r="H146" s="102" t="str">
        <f t="shared" si="31"/>
        <v/>
      </c>
      <c r="I146" s="102" t="str">
        <f t="shared" si="32"/>
        <v/>
      </c>
      <c r="J146" s="102" t="str">
        <f t="shared" si="41"/>
        <v/>
      </c>
      <c r="K146" s="102" t="str">
        <f t="shared" si="42"/>
        <v/>
      </c>
      <c r="L146" s="102" t="str">
        <f t="shared" si="43"/>
        <v/>
      </c>
      <c r="M146" s="103" t="str">
        <f t="shared" si="33"/>
        <v/>
      </c>
      <c r="N146" s="102" t="str">
        <f t="shared" si="44"/>
        <v/>
      </c>
      <c r="O146" s="103" t="str">
        <f t="shared" si="34"/>
        <v/>
      </c>
      <c r="P146" s="102" t="str">
        <f t="shared" si="45"/>
        <v/>
      </c>
      <c r="Q146" s="102" t="str">
        <f t="shared" si="35"/>
        <v/>
      </c>
      <c r="R146" s="102" t="str">
        <f t="shared" si="46"/>
        <v/>
      </c>
      <c r="S146" s="102" t="str">
        <f t="shared" si="47"/>
        <v/>
      </c>
      <c r="T146" s="102" t="str">
        <f t="shared" si="48"/>
        <v/>
      </c>
      <c r="U146" s="102" t="str">
        <f t="shared" si="49"/>
        <v xml:space="preserve"> </v>
      </c>
      <c r="V146" s="102" t="str">
        <f t="shared" si="50"/>
        <v/>
      </c>
      <c r="AF146" s="67">
        <f t="shared" si="29"/>
        <v>-1</v>
      </c>
      <c r="AG146" s="64">
        <f t="shared" si="54"/>
        <v>102</v>
      </c>
      <c r="AH146" s="77">
        <f t="shared" ref="AH146:AI161" si="57">AH145-1</f>
        <v>-101</v>
      </c>
      <c r="AI146" s="77">
        <f t="shared" si="57"/>
        <v>-104</v>
      </c>
    </row>
    <row r="147" spans="1:35" x14ac:dyDescent="0.2">
      <c r="A147" s="126">
        <f t="shared" si="56"/>
        <v>-61</v>
      </c>
      <c r="B147" s="99">
        <f t="shared" si="36"/>
        <v>-1549.3999999999999</v>
      </c>
      <c r="C147" s="100" t="str">
        <f t="shared" si="37"/>
        <v/>
      </c>
      <c r="D147" s="101" t="str">
        <f t="shared" si="30"/>
        <v/>
      </c>
      <c r="E147" s="100" t="str">
        <f t="shared" si="38"/>
        <v/>
      </c>
      <c r="F147" s="100" t="str">
        <f t="shared" si="39"/>
        <v/>
      </c>
      <c r="G147" s="100" t="str">
        <f t="shared" si="40"/>
        <v/>
      </c>
      <c r="H147" s="102" t="str">
        <f t="shared" si="31"/>
        <v/>
      </c>
      <c r="I147" s="102" t="str">
        <f t="shared" si="32"/>
        <v/>
      </c>
      <c r="J147" s="102" t="str">
        <f t="shared" si="41"/>
        <v/>
      </c>
      <c r="K147" s="102" t="str">
        <f t="shared" si="42"/>
        <v/>
      </c>
      <c r="L147" s="102" t="str">
        <f t="shared" si="43"/>
        <v/>
      </c>
      <c r="M147" s="103" t="str">
        <f t="shared" si="33"/>
        <v/>
      </c>
      <c r="N147" s="102" t="str">
        <f t="shared" si="44"/>
        <v/>
      </c>
      <c r="O147" s="103" t="str">
        <f t="shared" si="34"/>
        <v/>
      </c>
      <c r="P147" s="102" t="str">
        <f t="shared" si="45"/>
        <v/>
      </c>
      <c r="Q147" s="102" t="str">
        <f t="shared" si="35"/>
        <v/>
      </c>
      <c r="R147" s="102" t="str">
        <f t="shared" si="46"/>
        <v/>
      </c>
      <c r="S147" s="102" t="str">
        <f t="shared" si="47"/>
        <v/>
      </c>
      <c r="T147" s="102" t="str">
        <f t="shared" si="48"/>
        <v/>
      </c>
      <c r="U147" s="102" t="str">
        <f t="shared" si="49"/>
        <v xml:space="preserve"> </v>
      </c>
      <c r="V147" s="102" t="str">
        <f t="shared" si="50"/>
        <v/>
      </c>
      <c r="AF147" s="67">
        <f t="shared" si="29"/>
        <v>-1</v>
      </c>
      <c r="AG147" s="64">
        <f t="shared" si="54"/>
        <v>103</v>
      </c>
      <c r="AH147" s="77">
        <f t="shared" si="57"/>
        <v>-102</v>
      </c>
      <c r="AI147" s="77">
        <f t="shared" si="57"/>
        <v>-105</v>
      </c>
    </row>
    <row r="148" spans="1:35" x14ac:dyDescent="0.2">
      <c r="A148" s="126">
        <f t="shared" si="56"/>
        <v>-62</v>
      </c>
      <c r="B148" s="99">
        <f t="shared" si="36"/>
        <v>-1574.8</v>
      </c>
      <c r="C148" s="100" t="str">
        <f t="shared" si="37"/>
        <v/>
      </c>
      <c r="D148" s="101" t="str">
        <f t="shared" si="30"/>
        <v/>
      </c>
      <c r="E148" s="100" t="str">
        <f t="shared" si="38"/>
        <v/>
      </c>
      <c r="F148" s="100" t="str">
        <f t="shared" si="39"/>
        <v/>
      </c>
      <c r="G148" s="100" t="str">
        <f t="shared" si="40"/>
        <v/>
      </c>
      <c r="H148" s="102" t="str">
        <f t="shared" si="31"/>
        <v/>
      </c>
      <c r="I148" s="102" t="str">
        <f t="shared" si="32"/>
        <v/>
      </c>
      <c r="J148" s="102" t="str">
        <f t="shared" si="41"/>
        <v/>
      </c>
      <c r="K148" s="102" t="str">
        <f t="shared" si="42"/>
        <v/>
      </c>
      <c r="L148" s="102" t="str">
        <f t="shared" si="43"/>
        <v/>
      </c>
      <c r="M148" s="103" t="str">
        <f t="shared" si="33"/>
        <v/>
      </c>
      <c r="N148" s="102" t="str">
        <f t="shared" si="44"/>
        <v/>
      </c>
      <c r="O148" s="103" t="str">
        <f t="shared" si="34"/>
        <v/>
      </c>
      <c r="P148" s="102" t="str">
        <f t="shared" si="45"/>
        <v/>
      </c>
      <c r="Q148" s="102" t="str">
        <f t="shared" si="35"/>
        <v/>
      </c>
      <c r="R148" s="102" t="str">
        <f t="shared" si="46"/>
        <v/>
      </c>
      <c r="S148" s="102" t="str">
        <f t="shared" si="47"/>
        <v/>
      </c>
      <c r="T148" s="102" t="str">
        <f t="shared" si="48"/>
        <v/>
      </c>
      <c r="U148" s="102" t="str">
        <f t="shared" si="49"/>
        <v xml:space="preserve"> </v>
      </c>
      <c r="V148" s="102" t="str">
        <f t="shared" si="50"/>
        <v/>
      </c>
      <c r="AF148" s="67">
        <f t="shared" si="29"/>
        <v>-1</v>
      </c>
      <c r="AG148" s="64">
        <f t="shared" si="54"/>
        <v>104</v>
      </c>
      <c r="AH148" s="77">
        <f t="shared" si="57"/>
        <v>-103</v>
      </c>
      <c r="AI148" s="77">
        <f t="shared" si="57"/>
        <v>-106</v>
      </c>
    </row>
    <row r="149" spans="1:35" x14ac:dyDescent="0.2">
      <c r="A149" s="126">
        <f t="shared" si="56"/>
        <v>-63</v>
      </c>
      <c r="B149" s="99">
        <f t="shared" si="36"/>
        <v>-1600.1999999999998</v>
      </c>
      <c r="C149" s="100" t="str">
        <f t="shared" si="37"/>
        <v/>
      </c>
      <c r="D149" s="101" t="str">
        <f t="shared" si="30"/>
        <v/>
      </c>
      <c r="E149" s="100" t="str">
        <f t="shared" si="38"/>
        <v/>
      </c>
      <c r="F149" s="100" t="str">
        <f t="shared" si="39"/>
        <v/>
      </c>
      <c r="G149" s="100" t="str">
        <f t="shared" si="40"/>
        <v/>
      </c>
      <c r="H149" s="102" t="str">
        <f t="shared" si="31"/>
        <v/>
      </c>
      <c r="I149" s="102" t="str">
        <f t="shared" si="32"/>
        <v/>
      </c>
      <c r="J149" s="102" t="str">
        <f t="shared" si="41"/>
        <v/>
      </c>
      <c r="K149" s="102" t="str">
        <f t="shared" si="42"/>
        <v/>
      </c>
      <c r="L149" s="102" t="str">
        <f t="shared" si="43"/>
        <v/>
      </c>
      <c r="M149" s="103" t="str">
        <f t="shared" si="33"/>
        <v/>
      </c>
      <c r="N149" s="102" t="str">
        <f t="shared" si="44"/>
        <v/>
      </c>
      <c r="O149" s="103" t="str">
        <f t="shared" si="34"/>
        <v/>
      </c>
      <c r="P149" s="102" t="str">
        <f t="shared" si="45"/>
        <v/>
      </c>
      <c r="Q149" s="102" t="str">
        <f t="shared" si="35"/>
        <v/>
      </c>
      <c r="R149" s="102" t="str">
        <f t="shared" si="46"/>
        <v/>
      </c>
      <c r="S149" s="102" t="str">
        <f t="shared" si="47"/>
        <v/>
      </c>
      <c r="T149" s="102" t="str">
        <f t="shared" si="48"/>
        <v/>
      </c>
      <c r="U149" s="102" t="str">
        <f t="shared" si="49"/>
        <v xml:space="preserve"> </v>
      </c>
      <c r="V149" s="102" t="str">
        <f t="shared" si="50"/>
        <v/>
      </c>
      <c r="AF149" s="67">
        <f t="shared" si="29"/>
        <v>-1</v>
      </c>
      <c r="AG149" s="64">
        <f t="shared" si="54"/>
        <v>105</v>
      </c>
      <c r="AH149" s="77">
        <f t="shared" si="57"/>
        <v>-104</v>
      </c>
      <c r="AI149" s="77">
        <f t="shared" si="57"/>
        <v>-107</v>
      </c>
    </row>
    <row r="150" spans="1:35" x14ac:dyDescent="0.2">
      <c r="A150" s="126">
        <f t="shared" si="56"/>
        <v>-64</v>
      </c>
      <c r="B150" s="99">
        <f t="shared" si="36"/>
        <v>-1625.6</v>
      </c>
      <c r="C150" s="100" t="str">
        <f t="shared" si="37"/>
        <v/>
      </c>
      <c r="D150" s="101" t="str">
        <f t="shared" si="30"/>
        <v/>
      </c>
      <c r="E150" s="100" t="str">
        <f t="shared" si="38"/>
        <v/>
      </c>
      <c r="F150" s="100" t="str">
        <f t="shared" si="39"/>
        <v/>
      </c>
      <c r="G150" s="100" t="str">
        <f t="shared" si="40"/>
        <v/>
      </c>
      <c r="H150" s="102" t="str">
        <f t="shared" si="31"/>
        <v/>
      </c>
      <c r="I150" s="102" t="str">
        <f t="shared" si="32"/>
        <v/>
      </c>
      <c r="J150" s="102" t="str">
        <f t="shared" si="41"/>
        <v/>
      </c>
      <c r="K150" s="102" t="str">
        <f t="shared" si="42"/>
        <v/>
      </c>
      <c r="L150" s="102" t="str">
        <f t="shared" si="43"/>
        <v/>
      </c>
      <c r="M150" s="103" t="str">
        <f t="shared" si="33"/>
        <v/>
      </c>
      <c r="N150" s="102" t="str">
        <f t="shared" si="44"/>
        <v/>
      </c>
      <c r="O150" s="103" t="str">
        <f t="shared" si="34"/>
        <v/>
      </c>
      <c r="P150" s="102" t="str">
        <f t="shared" si="45"/>
        <v/>
      </c>
      <c r="Q150" s="102" t="str">
        <f t="shared" si="35"/>
        <v/>
      </c>
      <c r="R150" s="102" t="str">
        <f t="shared" si="46"/>
        <v/>
      </c>
      <c r="S150" s="102" t="str">
        <f t="shared" si="47"/>
        <v/>
      </c>
      <c r="T150" s="102" t="str">
        <f t="shared" si="48"/>
        <v/>
      </c>
      <c r="U150" s="102" t="str">
        <f t="shared" si="49"/>
        <v xml:space="preserve"> </v>
      </c>
      <c r="V150" s="102" t="str">
        <f t="shared" si="50"/>
        <v/>
      </c>
      <c r="AF150" s="67">
        <f t="shared" si="29"/>
        <v>-1</v>
      </c>
      <c r="AG150" s="64">
        <f t="shared" si="54"/>
        <v>106</v>
      </c>
      <c r="AH150" s="77">
        <f t="shared" si="57"/>
        <v>-105</v>
      </c>
      <c r="AI150" s="77">
        <f t="shared" si="57"/>
        <v>-108</v>
      </c>
    </row>
    <row r="151" spans="1:35" x14ac:dyDescent="0.2">
      <c r="A151" s="126">
        <f t="shared" si="56"/>
        <v>-65</v>
      </c>
      <c r="B151" s="99">
        <f t="shared" si="36"/>
        <v>-1651</v>
      </c>
      <c r="C151" s="100" t="str">
        <f t="shared" si="37"/>
        <v/>
      </c>
      <c r="D151" s="101" t="str">
        <f t="shared" si="30"/>
        <v/>
      </c>
      <c r="E151" s="100" t="str">
        <f t="shared" si="38"/>
        <v/>
      </c>
      <c r="F151" s="100" t="str">
        <f t="shared" si="39"/>
        <v/>
      </c>
      <c r="G151" s="100" t="str">
        <f t="shared" si="40"/>
        <v/>
      </c>
      <c r="H151" s="102" t="str">
        <f t="shared" si="31"/>
        <v/>
      </c>
      <c r="I151" s="102" t="str">
        <f t="shared" si="32"/>
        <v/>
      </c>
      <c r="J151" s="102" t="str">
        <f t="shared" si="41"/>
        <v/>
      </c>
      <c r="K151" s="102" t="str">
        <f t="shared" si="42"/>
        <v/>
      </c>
      <c r="L151" s="102" t="str">
        <f t="shared" si="43"/>
        <v/>
      </c>
      <c r="M151" s="103" t="str">
        <f t="shared" si="33"/>
        <v/>
      </c>
      <c r="N151" s="102" t="str">
        <f t="shared" si="44"/>
        <v/>
      </c>
      <c r="O151" s="103" t="str">
        <f t="shared" si="34"/>
        <v/>
      </c>
      <c r="P151" s="102" t="str">
        <f t="shared" si="45"/>
        <v/>
      </c>
      <c r="Q151" s="102" t="str">
        <f t="shared" si="35"/>
        <v/>
      </c>
      <c r="R151" s="102" t="str">
        <f t="shared" si="46"/>
        <v/>
      </c>
      <c r="S151" s="102" t="str">
        <f t="shared" si="47"/>
        <v/>
      </c>
      <c r="T151" s="102" t="str">
        <f t="shared" si="48"/>
        <v/>
      </c>
      <c r="U151" s="102" t="str">
        <f t="shared" si="49"/>
        <v xml:space="preserve"> </v>
      </c>
      <c r="V151" s="102" t="str">
        <f t="shared" si="50"/>
        <v/>
      </c>
      <c r="AF151" s="67">
        <f t="shared" si="29"/>
        <v>-1</v>
      </c>
      <c r="AG151" s="64">
        <f t="shared" si="54"/>
        <v>107</v>
      </c>
      <c r="AH151" s="77">
        <f t="shared" si="57"/>
        <v>-106</v>
      </c>
      <c r="AI151" s="77">
        <f t="shared" si="57"/>
        <v>-109</v>
      </c>
    </row>
    <row r="152" spans="1:35" x14ac:dyDescent="0.2">
      <c r="A152" s="126">
        <f t="shared" si="56"/>
        <v>-66</v>
      </c>
      <c r="B152" s="99">
        <f t="shared" si="36"/>
        <v>-1676.3999999999999</v>
      </c>
      <c r="C152" s="100" t="str">
        <f t="shared" si="37"/>
        <v/>
      </c>
      <c r="D152" s="101" t="str">
        <f t="shared" si="30"/>
        <v/>
      </c>
      <c r="E152" s="100" t="str">
        <f t="shared" si="38"/>
        <v/>
      </c>
      <c r="F152" s="100" t="str">
        <f t="shared" si="39"/>
        <v/>
      </c>
      <c r="G152" s="100" t="str">
        <f t="shared" si="40"/>
        <v/>
      </c>
      <c r="H152" s="102" t="str">
        <f t="shared" si="31"/>
        <v/>
      </c>
      <c r="I152" s="102" t="str">
        <f t="shared" si="32"/>
        <v/>
      </c>
      <c r="J152" s="102" t="str">
        <f t="shared" si="41"/>
        <v/>
      </c>
      <c r="K152" s="102" t="str">
        <f t="shared" si="42"/>
        <v/>
      </c>
      <c r="L152" s="102" t="str">
        <f t="shared" si="43"/>
        <v/>
      </c>
      <c r="M152" s="103" t="str">
        <f t="shared" si="33"/>
        <v/>
      </c>
      <c r="N152" s="102" t="str">
        <f t="shared" si="44"/>
        <v/>
      </c>
      <c r="O152" s="103" t="str">
        <f t="shared" si="34"/>
        <v/>
      </c>
      <c r="P152" s="102" t="str">
        <f t="shared" si="45"/>
        <v/>
      </c>
      <c r="Q152" s="102" t="str">
        <f t="shared" si="35"/>
        <v/>
      </c>
      <c r="R152" s="102" t="str">
        <f t="shared" si="46"/>
        <v/>
      </c>
      <c r="S152" s="102" t="str">
        <f t="shared" si="47"/>
        <v/>
      </c>
      <c r="T152" s="102" t="str">
        <f t="shared" si="48"/>
        <v/>
      </c>
      <c r="U152" s="102" t="str">
        <f t="shared" si="49"/>
        <v xml:space="preserve"> </v>
      </c>
      <c r="V152" s="102" t="str">
        <f t="shared" si="50"/>
        <v/>
      </c>
      <c r="AF152" s="67">
        <f t="shared" ref="AF152:AF215" si="58">IF(AND(AF151&gt;=1,AF151&lt;35),AF151+1,IF(AH152=0,1,IF(AF151=35,AF151+1,-1)))</f>
        <v>-1</v>
      </c>
      <c r="AG152" s="64">
        <f t="shared" si="54"/>
        <v>108</v>
      </c>
      <c r="AH152" s="77">
        <f t="shared" si="57"/>
        <v>-107</v>
      </c>
      <c r="AI152" s="77">
        <f t="shared" si="57"/>
        <v>-110</v>
      </c>
    </row>
    <row r="153" spans="1:35" x14ac:dyDescent="0.2">
      <c r="A153" s="126">
        <f t="shared" si="56"/>
        <v>-67</v>
      </c>
      <c r="B153" s="99">
        <f t="shared" si="36"/>
        <v>-1701.8</v>
      </c>
      <c r="C153" s="100" t="str">
        <f t="shared" si="37"/>
        <v/>
      </c>
      <c r="D153" s="101" t="str">
        <f t="shared" si="30"/>
        <v/>
      </c>
      <c r="E153" s="100" t="str">
        <f t="shared" si="38"/>
        <v/>
      </c>
      <c r="F153" s="100" t="str">
        <f t="shared" si="39"/>
        <v/>
      </c>
      <c r="G153" s="100" t="str">
        <f t="shared" si="40"/>
        <v/>
      </c>
      <c r="H153" s="102" t="str">
        <f t="shared" si="31"/>
        <v/>
      </c>
      <c r="I153" s="102" t="str">
        <f t="shared" si="32"/>
        <v/>
      </c>
      <c r="J153" s="102" t="str">
        <f t="shared" si="41"/>
        <v/>
      </c>
      <c r="K153" s="102" t="str">
        <f t="shared" si="42"/>
        <v/>
      </c>
      <c r="L153" s="102" t="str">
        <f t="shared" si="43"/>
        <v/>
      </c>
      <c r="M153" s="103" t="str">
        <f t="shared" si="33"/>
        <v/>
      </c>
      <c r="N153" s="102" t="str">
        <f t="shared" si="44"/>
        <v/>
      </c>
      <c r="O153" s="103" t="str">
        <f t="shared" si="34"/>
        <v/>
      </c>
      <c r="P153" s="102" t="str">
        <f t="shared" si="45"/>
        <v/>
      </c>
      <c r="Q153" s="102" t="str">
        <f t="shared" si="35"/>
        <v/>
      </c>
      <c r="R153" s="102" t="str">
        <f t="shared" si="46"/>
        <v/>
      </c>
      <c r="S153" s="102" t="str">
        <f t="shared" si="47"/>
        <v/>
      </c>
      <c r="T153" s="102" t="str">
        <f t="shared" si="48"/>
        <v/>
      </c>
      <c r="U153" s="102" t="str">
        <f t="shared" si="49"/>
        <v xml:space="preserve"> </v>
      </c>
      <c r="V153" s="102" t="str">
        <f t="shared" si="50"/>
        <v/>
      </c>
      <c r="AF153" s="67">
        <f t="shared" si="58"/>
        <v>-1</v>
      </c>
      <c r="AG153" s="64">
        <f t="shared" si="54"/>
        <v>109</v>
      </c>
      <c r="AH153" s="77">
        <f t="shared" si="57"/>
        <v>-108</v>
      </c>
      <c r="AI153" s="77">
        <f t="shared" si="57"/>
        <v>-111</v>
      </c>
    </row>
    <row r="154" spans="1:35" x14ac:dyDescent="0.2">
      <c r="A154" s="126">
        <f t="shared" si="56"/>
        <v>-68</v>
      </c>
      <c r="B154" s="99">
        <f t="shared" si="36"/>
        <v>-1727.1999999999998</v>
      </c>
      <c r="C154" s="100" t="str">
        <f t="shared" si="37"/>
        <v/>
      </c>
      <c r="D154" s="101" t="str">
        <f t="shared" si="30"/>
        <v/>
      </c>
      <c r="E154" s="100" t="str">
        <f t="shared" si="38"/>
        <v/>
      </c>
      <c r="F154" s="100" t="str">
        <f t="shared" si="39"/>
        <v/>
      </c>
      <c r="G154" s="100" t="str">
        <f t="shared" si="40"/>
        <v/>
      </c>
      <c r="H154" s="102" t="str">
        <f t="shared" si="31"/>
        <v/>
      </c>
      <c r="I154" s="102" t="str">
        <f t="shared" si="32"/>
        <v/>
      </c>
      <c r="J154" s="102" t="str">
        <f t="shared" si="41"/>
        <v/>
      </c>
      <c r="K154" s="102" t="str">
        <f t="shared" si="42"/>
        <v/>
      </c>
      <c r="L154" s="102" t="str">
        <f t="shared" si="43"/>
        <v/>
      </c>
      <c r="M154" s="103" t="str">
        <f t="shared" si="33"/>
        <v/>
      </c>
      <c r="N154" s="102" t="str">
        <f t="shared" si="44"/>
        <v/>
      </c>
      <c r="O154" s="103" t="str">
        <f t="shared" si="34"/>
        <v/>
      </c>
      <c r="P154" s="102" t="str">
        <f t="shared" si="45"/>
        <v/>
      </c>
      <c r="Q154" s="102" t="str">
        <f t="shared" si="35"/>
        <v/>
      </c>
      <c r="R154" s="102" t="str">
        <f t="shared" si="46"/>
        <v/>
      </c>
      <c r="S154" s="102" t="str">
        <f t="shared" si="47"/>
        <v/>
      </c>
      <c r="T154" s="102" t="str">
        <f t="shared" si="48"/>
        <v/>
      </c>
      <c r="U154" s="102" t="str">
        <f t="shared" si="49"/>
        <v xml:space="preserve"> </v>
      </c>
      <c r="V154" s="102" t="str">
        <f t="shared" si="50"/>
        <v/>
      </c>
      <c r="AF154" s="67">
        <f t="shared" si="58"/>
        <v>-1</v>
      </c>
      <c r="AG154" s="64">
        <f t="shared" si="54"/>
        <v>110</v>
      </c>
      <c r="AH154" s="77">
        <f t="shared" si="57"/>
        <v>-109</v>
      </c>
      <c r="AI154" s="77">
        <f t="shared" si="57"/>
        <v>-112</v>
      </c>
    </row>
    <row r="155" spans="1:35" ht="15.75" customHeight="1" x14ac:dyDescent="0.2">
      <c r="A155" s="126">
        <f t="shared" si="56"/>
        <v>-69</v>
      </c>
      <c r="B155" s="99">
        <f t="shared" si="36"/>
        <v>-1752.6</v>
      </c>
      <c r="C155" s="100" t="str">
        <f t="shared" si="37"/>
        <v/>
      </c>
      <c r="D155" s="101" t="str">
        <f t="shared" si="30"/>
        <v/>
      </c>
      <c r="E155" s="100" t="str">
        <f t="shared" si="38"/>
        <v/>
      </c>
      <c r="F155" s="100" t="str">
        <f t="shared" si="39"/>
        <v/>
      </c>
      <c r="G155" s="100" t="str">
        <f t="shared" si="40"/>
        <v/>
      </c>
      <c r="H155" s="102" t="str">
        <f t="shared" si="31"/>
        <v/>
      </c>
      <c r="I155" s="102" t="str">
        <f t="shared" si="32"/>
        <v/>
      </c>
      <c r="J155" s="102" t="str">
        <f t="shared" si="41"/>
        <v/>
      </c>
      <c r="K155" s="102" t="str">
        <f t="shared" si="42"/>
        <v/>
      </c>
      <c r="L155" s="102" t="str">
        <f t="shared" si="43"/>
        <v/>
      </c>
      <c r="M155" s="103" t="str">
        <f t="shared" si="33"/>
        <v/>
      </c>
      <c r="N155" s="102" t="str">
        <f t="shared" si="44"/>
        <v/>
      </c>
      <c r="O155" s="103" t="str">
        <f t="shared" si="34"/>
        <v/>
      </c>
      <c r="P155" s="102" t="str">
        <f t="shared" si="45"/>
        <v/>
      </c>
      <c r="Q155" s="102" t="str">
        <f t="shared" si="35"/>
        <v/>
      </c>
      <c r="R155" s="102" t="str">
        <f t="shared" si="46"/>
        <v/>
      </c>
      <c r="S155" s="102" t="str">
        <f t="shared" si="47"/>
        <v/>
      </c>
      <c r="T155" s="102" t="str">
        <f t="shared" si="48"/>
        <v/>
      </c>
      <c r="U155" s="102" t="str">
        <f t="shared" si="49"/>
        <v xml:space="preserve"> </v>
      </c>
      <c r="V155" s="102" t="str">
        <f t="shared" si="50"/>
        <v/>
      </c>
      <c r="AF155" s="67">
        <f t="shared" si="58"/>
        <v>-1</v>
      </c>
      <c r="AG155" s="64">
        <f t="shared" si="54"/>
        <v>111</v>
      </c>
      <c r="AH155" s="77">
        <f t="shared" si="57"/>
        <v>-110</v>
      </c>
      <c r="AI155" s="77">
        <f t="shared" si="57"/>
        <v>-113</v>
      </c>
    </row>
    <row r="156" spans="1:35" x14ac:dyDescent="0.2">
      <c r="A156" s="126">
        <f t="shared" si="56"/>
        <v>-70</v>
      </c>
      <c r="B156" s="99">
        <f t="shared" si="36"/>
        <v>-1778</v>
      </c>
      <c r="C156" s="100" t="str">
        <f t="shared" si="37"/>
        <v/>
      </c>
      <c r="D156" s="101" t="str">
        <f t="shared" si="30"/>
        <v/>
      </c>
      <c r="E156" s="100" t="str">
        <f t="shared" si="38"/>
        <v/>
      </c>
      <c r="F156" s="100" t="str">
        <f t="shared" si="39"/>
        <v/>
      </c>
      <c r="G156" s="100" t="str">
        <f t="shared" si="40"/>
        <v/>
      </c>
      <c r="H156" s="102" t="str">
        <f t="shared" si="31"/>
        <v/>
      </c>
      <c r="I156" s="102" t="str">
        <f t="shared" si="32"/>
        <v/>
      </c>
      <c r="J156" s="102" t="str">
        <f t="shared" si="41"/>
        <v/>
      </c>
      <c r="K156" s="102" t="str">
        <f t="shared" si="42"/>
        <v/>
      </c>
      <c r="L156" s="102" t="str">
        <f t="shared" si="43"/>
        <v/>
      </c>
      <c r="M156" s="103" t="str">
        <f t="shared" si="33"/>
        <v/>
      </c>
      <c r="N156" s="102" t="str">
        <f t="shared" si="44"/>
        <v/>
      </c>
      <c r="O156" s="103" t="str">
        <f t="shared" si="34"/>
        <v/>
      </c>
      <c r="P156" s="102" t="str">
        <f t="shared" si="45"/>
        <v/>
      </c>
      <c r="Q156" s="102" t="str">
        <f t="shared" si="35"/>
        <v/>
      </c>
      <c r="R156" s="102" t="str">
        <f t="shared" si="46"/>
        <v/>
      </c>
      <c r="S156" s="102" t="str">
        <f t="shared" si="47"/>
        <v/>
      </c>
      <c r="T156" s="102" t="str">
        <f t="shared" si="48"/>
        <v/>
      </c>
      <c r="U156" s="102" t="str">
        <f t="shared" si="49"/>
        <v xml:space="preserve"> </v>
      </c>
      <c r="V156" s="102" t="str">
        <f t="shared" si="50"/>
        <v/>
      </c>
      <c r="AF156" s="67">
        <f t="shared" si="58"/>
        <v>-1</v>
      </c>
      <c r="AG156" s="64">
        <f t="shared" si="54"/>
        <v>112</v>
      </c>
      <c r="AH156" s="77">
        <f t="shared" si="57"/>
        <v>-111</v>
      </c>
      <c r="AI156" s="77">
        <f t="shared" si="57"/>
        <v>-114</v>
      </c>
    </row>
    <row r="157" spans="1:35" x14ac:dyDescent="0.2">
      <c r="A157" s="126">
        <f t="shared" si="56"/>
        <v>-71</v>
      </c>
      <c r="B157" s="99">
        <f t="shared" si="36"/>
        <v>-1803.3999999999999</v>
      </c>
      <c r="C157" s="100" t="str">
        <f t="shared" si="37"/>
        <v/>
      </c>
      <c r="D157" s="101" t="str">
        <f t="shared" ref="D157:D220" si="59">IF(A157&lt;=0,"",IF(AF161&gt;=1,LOOKUP(AF161,AL$28:AL$75,AK$28:AK$75),0))</f>
        <v/>
      </c>
      <c r="E157" s="100" t="str">
        <f t="shared" si="38"/>
        <v/>
      </c>
      <c r="F157" s="100" t="str">
        <f t="shared" si="39"/>
        <v/>
      </c>
      <c r="G157" s="100" t="str">
        <f t="shared" si="40"/>
        <v/>
      </c>
      <c r="H157" s="102" t="str">
        <f t="shared" ref="H157:H220" si="60">IF(A157&lt;=0,"",I157*$AB$46)</f>
        <v/>
      </c>
      <c r="I157" s="102" t="str">
        <f t="shared" ref="I157:I220" si="61">IF(A157&lt;=0,"",IF(AF161&gt;=1,LOOKUP(AF161,AL$28:AL$75,AO$28:AO$75),0))</f>
        <v/>
      </c>
      <c r="J157" s="102" t="str">
        <f t="shared" si="41"/>
        <v/>
      </c>
      <c r="K157" s="102" t="str">
        <f t="shared" si="42"/>
        <v/>
      </c>
      <c r="L157" s="102" t="str">
        <f t="shared" si="43"/>
        <v/>
      </c>
      <c r="M157" s="103" t="str">
        <f t="shared" ref="M157:M220" si="62">IF(A157&lt;=0,"",D157*$AB$45)</f>
        <v/>
      </c>
      <c r="N157" s="102" t="str">
        <f t="shared" si="44"/>
        <v/>
      </c>
      <c r="O157" s="103" t="str">
        <f t="shared" ref="O157:O220" si="63">IF(A157&lt;=0,"",F157*$AB$47)</f>
        <v/>
      </c>
      <c r="P157" s="102" t="str">
        <f t="shared" si="45"/>
        <v/>
      </c>
      <c r="Q157" s="102" t="str">
        <f t="shared" ref="Q157:Q220" si="64">IF(A157&lt;=0,"",((AB$34*1/12)-M157-H157-O157)*AC$53)</f>
        <v/>
      </c>
      <c r="R157" s="102" t="str">
        <f t="shared" si="46"/>
        <v/>
      </c>
      <c r="S157" s="102" t="str">
        <f t="shared" si="47"/>
        <v/>
      </c>
      <c r="T157" s="102" t="str">
        <f t="shared" si="48"/>
        <v/>
      </c>
      <c r="U157" s="102" t="str">
        <f t="shared" si="49"/>
        <v xml:space="preserve"> </v>
      </c>
      <c r="V157" s="102" t="str">
        <f t="shared" si="50"/>
        <v/>
      </c>
      <c r="AF157" s="67">
        <f t="shared" si="58"/>
        <v>-1</v>
      </c>
      <c r="AG157" s="64">
        <f t="shared" si="54"/>
        <v>113</v>
      </c>
      <c r="AH157" s="77">
        <f t="shared" si="57"/>
        <v>-112</v>
      </c>
      <c r="AI157" s="77">
        <f t="shared" si="57"/>
        <v>-115</v>
      </c>
    </row>
    <row r="158" spans="1:35" x14ac:dyDescent="0.2">
      <c r="A158" s="126">
        <f t="shared" si="56"/>
        <v>-72</v>
      </c>
      <c r="B158" s="99">
        <f t="shared" ref="B158:B221" si="65">A158*25.4</f>
        <v>-1828.8</v>
      </c>
      <c r="C158" s="100" t="str">
        <f t="shared" ref="C158:C221" si="66">IF(A158&lt;=0,"",D158*0.0283168)</f>
        <v/>
      </c>
      <c r="D158" s="101" t="str">
        <f t="shared" si="59"/>
        <v/>
      </c>
      <c r="E158" s="100" t="str">
        <f t="shared" ref="E158:E221" si="67">IF(A158&lt;=0,"",F158*0.0283168)</f>
        <v/>
      </c>
      <c r="F158" s="100" t="str">
        <f t="shared" ref="F158:F221" si="68">IF(A158=0,0,IF(A158&lt;0,"",IF(AF162&gt;=25,LOOKUP(AF162,AL$64:AL$75,AM$64:AM$75),0)))</f>
        <v/>
      </c>
      <c r="G158" s="100" t="str">
        <f t="shared" ref="G158:G221" si="69">IF(A158&lt;=0,"",I158*0.0283168)</f>
        <v/>
      </c>
      <c r="H158" s="102" t="str">
        <f t="shared" si="60"/>
        <v/>
      </c>
      <c r="I158" s="102" t="str">
        <f t="shared" si="61"/>
        <v/>
      </c>
      <c r="J158" s="102" t="str">
        <f t="shared" ref="J158:J221" si="70">IF(A158&lt;=0,"",H158*0.0283168)</f>
        <v/>
      </c>
      <c r="K158" s="102" t="str">
        <f t="shared" ref="K158:K221" si="71">IF(A158=0,0,IF(A158&lt;0,"",J158+L158))</f>
        <v/>
      </c>
      <c r="L158" s="102" t="str">
        <f t="shared" ref="L158:L221" si="72">IF(A158&lt;=0,"",M158*0.0283168)</f>
        <v/>
      </c>
      <c r="M158" s="103" t="str">
        <f t="shared" si="62"/>
        <v/>
      </c>
      <c r="N158" s="102" t="str">
        <f t="shared" ref="N158:N221" si="73">IF(A158&lt;=0,"",O158*0.0283168)</f>
        <v/>
      </c>
      <c r="O158" s="103" t="str">
        <f t="shared" si="63"/>
        <v/>
      </c>
      <c r="P158" s="102" t="str">
        <f t="shared" ref="P158:P221" si="74">IF(A158&lt;=0,"",Q158*0.0283168)</f>
        <v/>
      </c>
      <c r="Q158" s="102" t="str">
        <f t="shared" si="64"/>
        <v/>
      </c>
      <c r="R158" s="102" t="str">
        <f t="shared" ref="R158:R221" si="75">IF(A158&lt;=0,"",S158*0.0283168)</f>
        <v/>
      </c>
      <c r="S158" s="102" t="str">
        <f t="shared" ref="S158:S221" si="76">IF(A158&lt;=0,"",M158+Q158+O158+H158)</f>
        <v/>
      </c>
      <c r="T158" s="102" t="str">
        <f t="shared" ref="T158:T221" si="77">IF(A158&lt;=0,"",U158*0.0283168)</f>
        <v/>
      </c>
      <c r="U158" s="102" t="str">
        <f t="shared" ref="U158:U221" si="78">IF(A158&lt;=0," ",IF(A158=1,Q158,S158+U159))</f>
        <v xml:space="preserve"> </v>
      </c>
      <c r="V158" s="102" t="str">
        <f t="shared" ref="V158:V221" si="79">IF(A158&lt;=0,"",N$23+B158/1000)</f>
        <v/>
      </c>
      <c r="AF158" s="67">
        <f t="shared" si="58"/>
        <v>-1</v>
      </c>
      <c r="AG158" s="64">
        <f t="shared" si="54"/>
        <v>114</v>
      </c>
      <c r="AH158" s="77">
        <f t="shared" si="57"/>
        <v>-113</v>
      </c>
      <c r="AI158" s="77">
        <f t="shared" si="57"/>
        <v>-116</v>
      </c>
    </row>
    <row r="159" spans="1:35" x14ac:dyDescent="0.2">
      <c r="A159" s="126">
        <f t="shared" si="56"/>
        <v>-73</v>
      </c>
      <c r="B159" s="99">
        <f t="shared" si="65"/>
        <v>-1854.1999999999998</v>
      </c>
      <c r="C159" s="100" t="str">
        <f t="shared" si="66"/>
        <v/>
      </c>
      <c r="D159" s="101" t="str">
        <f t="shared" si="59"/>
        <v/>
      </c>
      <c r="E159" s="100" t="str">
        <f t="shared" si="67"/>
        <v/>
      </c>
      <c r="F159" s="100" t="str">
        <f t="shared" si="68"/>
        <v/>
      </c>
      <c r="G159" s="100" t="str">
        <f t="shared" si="69"/>
        <v/>
      </c>
      <c r="H159" s="102" t="str">
        <f t="shared" si="60"/>
        <v/>
      </c>
      <c r="I159" s="102" t="str">
        <f t="shared" si="61"/>
        <v/>
      </c>
      <c r="J159" s="102" t="str">
        <f t="shared" si="70"/>
        <v/>
      </c>
      <c r="K159" s="102" t="str">
        <f t="shared" si="71"/>
        <v/>
      </c>
      <c r="L159" s="102" t="str">
        <f t="shared" si="72"/>
        <v/>
      </c>
      <c r="M159" s="103" t="str">
        <f t="shared" si="62"/>
        <v/>
      </c>
      <c r="N159" s="102" t="str">
        <f t="shared" si="73"/>
        <v/>
      </c>
      <c r="O159" s="103" t="str">
        <f t="shared" si="63"/>
        <v/>
      </c>
      <c r="P159" s="102" t="str">
        <f t="shared" si="74"/>
        <v/>
      </c>
      <c r="Q159" s="102" t="str">
        <f t="shared" si="64"/>
        <v/>
      </c>
      <c r="R159" s="102" t="str">
        <f t="shared" si="75"/>
        <v/>
      </c>
      <c r="S159" s="102" t="str">
        <f t="shared" si="76"/>
        <v/>
      </c>
      <c r="T159" s="102" t="str">
        <f t="shared" si="77"/>
        <v/>
      </c>
      <c r="U159" s="102" t="str">
        <f t="shared" si="78"/>
        <v xml:space="preserve"> </v>
      </c>
      <c r="V159" s="102" t="str">
        <f t="shared" si="79"/>
        <v/>
      </c>
      <c r="AF159" s="67">
        <f t="shared" si="58"/>
        <v>-1</v>
      </c>
      <c r="AG159" s="64">
        <f t="shared" si="54"/>
        <v>115</v>
      </c>
      <c r="AH159" s="77">
        <f t="shared" si="57"/>
        <v>-114</v>
      </c>
      <c r="AI159" s="77">
        <f t="shared" si="57"/>
        <v>-117</v>
      </c>
    </row>
    <row r="160" spans="1:35" x14ac:dyDescent="0.2">
      <c r="A160" s="126">
        <f t="shared" si="56"/>
        <v>-74</v>
      </c>
      <c r="B160" s="99">
        <f t="shared" si="65"/>
        <v>-1879.6</v>
      </c>
      <c r="C160" s="100" t="str">
        <f t="shared" si="66"/>
        <v/>
      </c>
      <c r="D160" s="101" t="str">
        <f t="shared" si="59"/>
        <v/>
      </c>
      <c r="E160" s="100" t="str">
        <f t="shared" si="67"/>
        <v/>
      </c>
      <c r="F160" s="100" t="str">
        <f t="shared" si="68"/>
        <v/>
      </c>
      <c r="G160" s="100" t="str">
        <f t="shared" si="69"/>
        <v/>
      </c>
      <c r="H160" s="102" t="str">
        <f t="shared" si="60"/>
        <v/>
      </c>
      <c r="I160" s="102" t="str">
        <f t="shared" si="61"/>
        <v/>
      </c>
      <c r="J160" s="102" t="str">
        <f t="shared" si="70"/>
        <v/>
      </c>
      <c r="K160" s="102" t="str">
        <f t="shared" si="71"/>
        <v/>
      </c>
      <c r="L160" s="102" t="str">
        <f t="shared" si="72"/>
        <v/>
      </c>
      <c r="M160" s="103" t="str">
        <f t="shared" si="62"/>
        <v/>
      </c>
      <c r="N160" s="102" t="str">
        <f t="shared" si="73"/>
        <v/>
      </c>
      <c r="O160" s="103" t="str">
        <f t="shared" si="63"/>
        <v/>
      </c>
      <c r="P160" s="102" t="str">
        <f t="shared" si="74"/>
        <v/>
      </c>
      <c r="Q160" s="102" t="str">
        <f t="shared" si="64"/>
        <v/>
      </c>
      <c r="R160" s="102" t="str">
        <f t="shared" si="75"/>
        <v/>
      </c>
      <c r="S160" s="102" t="str">
        <f t="shared" si="76"/>
        <v/>
      </c>
      <c r="T160" s="102" t="str">
        <f t="shared" si="77"/>
        <v/>
      </c>
      <c r="U160" s="102" t="str">
        <f t="shared" si="78"/>
        <v xml:space="preserve"> </v>
      </c>
      <c r="V160" s="102" t="str">
        <f t="shared" si="79"/>
        <v/>
      </c>
      <c r="AF160" s="67">
        <f t="shared" si="58"/>
        <v>-1</v>
      </c>
      <c r="AG160" s="64">
        <f t="shared" si="54"/>
        <v>116</v>
      </c>
      <c r="AH160" s="77">
        <f t="shared" si="57"/>
        <v>-115</v>
      </c>
      <c r="AI160" s="77">
        <f t="shared" si="57"/>
        <v>-118</v>
      </c>
    </row>
    <row r="161" spans="1:35" x14ac:dyDescent="0.2">
      <c r="A161" s="126">
        <f t="shared" si="56"/>
        <v>-75</v>
      </c>
      <c r="B161" s="99">
        <f t="shared" si="65"/>
        <v>-1905</v>
      </c>
      <c r="C161" s="100" t="str">
        <f t="shared" si="66"/>
        <v/>
      </c>
      <c r="D161" s="101" t="str">
        <f t="shared" si="59"/>
        <v/>
      </c>
      <c r="E161" s="100" t="str">
        <f t="shared" si="67"/>
        <v/>
      </c>
      <c r="F161" s="100" t="str">
        <f t="shared" si="68"/>
        <v/>
      </c>
      <c r="G161" s="100" t="str">
        <f t="shared" si="69"/>
        <v/>
      </c>
      <c r="H161" s="102" t="str">
        <f t="shared" si="60"/>
        <v/>
      </c>
      <c r="I161" s="102" t="str">
        <f t="shared" si="61"/>
        <v/>
      </c>
      <c r="J161" s="102" t="str">
        <f t="shared" si="70"/>
        <v/>
      </c>
      <c r="K161" s="102" t="str">
        <f t="shared" si="71"/>
        <v/>
      </c>
      <c r="L161" s="102" t="str">
        <f t="shared" si="72"/>
        <v/>
      </c>
      <c r="M161" s="103" t="str">
        <f t="shared" si="62"/>
        <v/>
      </c>
      <c r="N161" s="102" t="str">
        <f t="shared" si="73"/>
        <v/>
      </c>
      <c r="O161" s="103" t="str">
        <f t="shared" si="63"/>
        <v/>
      </c>
      <c r="P161" s="102" t="str">
        <f t="shared" si="74"/>
        <v/>
      </c>
      <c r="Q161" s="102" t="str">
        <f t="shared" si="64"/>
        <v/>
      </c>
      <c r="R161" s="102" t="str">
        <f t="shared" si="75"/>
        <v/>
      </c>
      <c r="S161" s="102" t="str">
        <f t="shared" si="76"/>
        <v/>
      </c>
      <c r="T161" s="102" t="str">
        <f t="shared" si="77"/>
        <v/>
      </c>
      <c r="U161" s="102" t="str">
        <f t="shared" si="78"/>
        <v xml:space="preserve"> </v>
      </c>
      <c r="V161" s="102" t="str">
        <f t="shared" si="79"/>
        <v/>
      </c>
      <c r="AF161" s="67">
        <f t="shared" si="58"/>
        <v>-1</v>
      </c>
      <c r="AG161" s="64">
        <f t="shared" si="54"/>
        <v>117</v>
      </c>
      <c r="AH161" s="77">
        <f t="shared" si="57"/>
        <v>-116</v>
      </c>
      <c r="AI161" s="77">
        <f t="shared" si="57"/>
        <v>-119</v>
      </c>
    </row>
    <row r="162" spans="1:35" x14ac:dyDescent="0.2">
      <c r="A162" s="126">
        <f t="shared" si="56"/>
        <v>-76</v>
      </c>
      <c r="B162" s="99">
        <f t="shared" si="65"/>
        <v>-1930.3999999999999</v>
      </c>
      <c r="C162" s="100" t="str">
        <f t="shared" si="66"/>
        <v/>
      </c>
      <c r="D162" s="101" t="str">
        <f t="shared" si="59"/>
        <v/>
      </c>
      <c r="E162" s="100" t="str">
        <f t="shared" si="67"/>
        <v/>
      </c>
      <c r="F162" s="100" t="str">
        <f t="shared" si="68"/>
        <v/>
      </c>
      <c r="G162" s="100" t="str">
        <f t="shared" si="69"/>
        <v/>
      </c>
      <c r="H162" s="102" t="str">
        <f t="shared" si="60"/>
        <v/>
      </c>
      <c r="I162" s="102" t="str">
        <f t="shared" si="61"/>
        <v/>
      </c>
      <c r="J162" s="102" t="str">
        <f t="shared" si="70"/>
        <v/>
      </c>
      <c r="K162" s="102" t="str">
        <f t="shared" si="71"/>
        <v/>
      </c>
      <c r="L162" s="102" t="str">
        <f t="shared" si="72"/>
        <v/>
      </c>
      <c r="M162" s="103" t="str">
        <f t="shared" si="62"/>
        <v/>
      </c>
      <c r="N162" s="102" t="str">
        <f t="shared" si="73"/>
        <v/>
      </c>
      <c r="O162" s="103" t="str">
        <f t="shared" si="63"/>
        <v/>
      </c>
      <c r="P162" s="102" t="str">
        <f t="shared" si="74"/>
        <v/>
      </c>
      <c r="Q162" s="102" t="str">
        <f t="shared" si="64"/>
        <v/>
      </c>
      <c r="R162" s="102" t="str">
        <f t="shared" si="75"/>
        <v/>
      </c>
      <c r="S162" s="102" t="str">
        <f t="shared" si="76"/>
        <v/>
      </c>
      <c r="T162" s="102" t="str">
        <f t="shared" si="77"/>
        <v/>
      </c>
      <c r="U162" s="102" t="str">
        <f t="shared" si="78"/>
        <v xml:space="preserve"> </v>
      </c>
      <c r="V162" s="102" t="str">
        <f t="shared" si="79"/>
        <v/>
      </c>
      <c r="AF162" s="67">
        <f t="shared" si="58"/>
        <v>-1</v>
      </c>
      <c r="AG162" s="64">
        <f t="shared" si="54"/>
        <v>118</v>
      </c>
      <c r="AH162" s="77">
        <f t="shared" ref="AH162:AI167" si="80">AH161-1</f>
        <v>-117</v>
      </c>
      <c r="AI162" s="77">
        <f t="shared" si="80"/>
        <v>-120</v>
      </c>
    </row>
    <row r="163" spans="1:35" x14ac:dyDescent="0.2">
      <c r="A163" s="126">
        <f t="shared" si="56"/>
        <v>-77</v>
      </c>
      <c r="B163" s="99">
        <f t="shared" si="65"/>
        <v>-1955.8</v>
      </c>
      <c r="C163" s="100" t="str">
        <f t="shared" si="66"/>
        <v/>
      </c>
      <c r="D163" s="101" t="str">
        <f t="shared" si="59"/>
        <v/>
      </c>
      <c r="E163" s="100" t="str">
        <f t="shared" si="67"/>
        <v/>
      </c>
      <c r="F163" s="100" t="str">
        <f t="shared" si="68"/>
        <v/>
      </c>
      <c r="G163" s="100" t="str">
        <f t="shared" si="69"/>
        <v/>
      </c>
      <c r="H163" s="102" t="str">
        <f t="shared" si="60"/>
        <v/>
      </c>
      <c r="I163" s="102" t="str">
        <f t="shared" si="61"/>
        <v/>
      </c>
      <c r="J163" s="102" t="str">
        <f t="shared" si="70"/>
        <v/>
      </c>
      <c r="K163" s="102" t="str">
        <f t="shared" si="71"/>
        <v/>
      </c>
      <c r="L163" s="102" t="str">
        <f t="shared" si="72"/>
        <v/>
      </c>
      <c r="M163" s="103" t="str">
        <f t="shared" si="62"/>
        <v/>
      </c>
      <c r="N163" s="102" t="str">
        <f t="shared" si="73"/>
        <v/>
      </c>
      <c r="O163" s="103" t="str">
        <f t="shared" si="63"/>
        <v/>
      </c>
      <c r="P163" s="102" t="str">
        <f t="shared" si="74"/>
        <v/>
      </c>
      <c r="Q163" s="102" t="str">
        <f t="shared" si="64"/>
        <v/>
      </c>
      <c r="R163" s="102" t="str">
        <f t="shared" si="75"/>
        <v/>
      </c>
      <c r="S163" s="102" t="str">
        <f t="shared" si="76"/>
        <v/>
      </c>
      <c r="T163" s="102" t="str">
        <f t="shared" si="77"/>
        <v/>
      </c>
      <c r="U163" s="102" t="str">
        <f t="shared" si="78"/>
        <v xml:space="preserve"> </v>
      </c>
      <c r="V163" s="102" t="str">
        <f t="shared" si="79"/>
        <v/>
      </c>
      <c r="AF163" s="67">
        <f t="shared" si="58"/>
        <v>-1</v>
      </c>
      <c r="AG163" s="64">
        <f t="shared" si="54"/>
        <v>119</v>
      </c>
      <c r="AH163" s="77">
        <f t="shared" si="80"/>
        <v>-118</v>
      </c>
      <c r="AI163" s="77">
        <f t="shared" si="80"/>
        <v>-121</v>
      </c>
    </row>
    <row r="164" spans="1:35" x14ac:dyDescent="0.2">
      <c r="A164" s="126">
        <f t="shared" si="56"/>
        <v>-78</v>
      </c>
      <c r="B164" s="99">
        <f t="shared" si="65"/>
        <v>-1981.1999999999998</v>
      </c>
      <c r="C164" s="100" t="str">
        <f t="shared" si="66"/>
        <v/>
      </c>
      <c r="D164" s="101" t="str">
        <f t="shared" si="59"/>
        <v/>
      </c>
      <c r="E164" s="100" t="str">
        <f t="shared" si="67"/>
        <v/>
      </c>
      <c r="F164" s="100" t="str">
        <f t="shared" si="68"/>
        <v/>
      </c>
      <c r="G164" s="100" t="str">
        <f t="shared" si="69"/>
        <v/>
      </c>
      <c r="H164" s="102" t="str">
        <f t="shared" si="60"/>
        <v/>
      </c>
      <c r="I164" s="102" t="str">
        <f t="shared" si="61"/>
        <v/>
      </c>
      <c r="J164" s="102" t="str">
        <f t="shared" si="70"/>
        <v/>
      </c>
      <c r="K164" s="102" t="str">
        <f t="shared" si="71"/>
        <v/>
      </c>
      <c r="L164" s="102" t="str">
        <f t="shared" si="72"/>
        <v/>
      </c>
      <c r="M164" s="103" t="str">
        <f t="shared" si="62"/>
        <v/>
      </c>
      <c r="N164" s="102" t="str">
        <f t="shared" si="73"/>
        <v/>
      </c>
      <c r="O164" s="103" t="str">
        <f t="shared" si="63"/>
        <v/>
      </c>
      <c r="P164" s="102" t="str">
        <f t="shared" si="74"/>
        <v/>
      </c>
      <c r="Q164" s="102" t="str">
        <f t="shared" si="64"/>
        <v/>
      </c>
      <c r="R164" s="102" t="str">
        <f t="shared" si="75"/>
        <v/>
      </c>
      <c r="S164" s="102" t="str">
        <f t="shared" si="76"/>
        <v/>
      </c>
      <c r="T164" s="102" t="str">
        <f t="shared" si="77"/>
        <v/>
      </c>
      <c r="U164" s="102" t="str">
        <f t="shared" si="78"/>
        <v xml:space="preserve"> </v>
      </c>
      <c r="V164" s="102" t="str">
        <f t="shared" si="79"/>
        <v/>
      </c>
      <c r="AF164" s="67">
        <f t="shared" si="58"/>
        <v>-1</v>
      </c>
      <c r="AG164" s="64">
        <f t="shared" si="54"/>
        <v>120</v>
      </c>
      <c r="AH164" s="77">
        <f t="shared" si="80"/>
        <v>-119</v>
      </c>
      <c r="AI164" s="77">
        <f t="shared" si="80"/>
        <v>-122</v>
      </c>
    </row>
    <row r="165" spans="1:35" x14ac:dyDescent="0.2">
      <c r="A165" s="126">
        <f t="shared" si="56"/>
        <v>-79</v>
      </c>
      <c r="B165" s="99">
        <f t="shared" si="65"/>
        <v>-2006.6</v>
      </c>
      <c r="C165" s="100" t="str">
        <f t="shared" si="66"/>
        <v/>
      </c>
      <c r="D165" s="101" t="str">
        <f t="shared" si="59"/>
        <v/>
      </c>
      <c r="E165" s="100" t="str">
        <f t="shared" si="67"/>
        <v/>
      </c>
      <c r="F165" s="100" t="str">
        <f t="shared" si="68"/>
        <v/>
      </c>
      <c r="G165" s="100" t="str">
        <f t="shared" si="69"/>
        <v/>
      </c>
      <c r="H165" s="102" t="str">
        <f t="shared" si="60"/>
        <v/>
      </c>
      <c r="I165" s="102" t="str">
        <f t="shared" si="61"/>
        <v/>
      </c>
      <c r="J165" s="102" t="str">
        <f t="shared" si="70"/>
        <v/>
      </c>
      <c r="K165" s="102" t="str">
        <f t="shared" si="71"/>
        <v/>
      </c>
      <c r="L165" s="102" t="str">
        <f t="shared" si="72"/>
        <v/>
      </c>
      <c r="M165" s="103" t="str">
        <f t="shared" si="62"/>
        <v/>
      </c>
      <c r="N165" s="102" t="str">
        <f t="shared" si="73"/>
        <v/>
      </c>
      <c r="O165" s="103" t="str">
        <f t="shared" si="63"/>
        <v/>
      </c>
      <c r="P165" s="102" t="str">
        <f t="shared" si="74"/>
        <v/>
      </c>
      <c r="Q165" s="102" t="str">
        <f t="shared" si="64"/>
        <v/>
      </c>
      <c r="R165" s="102" t="str">
        <f t="shared" si="75"/>
        <v/>
      </c>
      <c r="S165" s="102" t="str">
        <f t="shared" si="76"/>
        <v/>
      </c>
      <c r="T165" s="102" t="str">
        <f t="shared" si="77"/>
        <v/>
      </c>
      <c r="U165" s="102" t="str">
        <f t="shared" si="78"/>
        <v xml:space="preserve"> </v>
      </c>
      <c r="V165" s="102" t="str">
        <f t="shared" si="79"/>
        <v/>
      </c>
      <c r="AF165" s="67">
        <f t="shared" si="58"/>
        <v>-1</v>
      </c>
      <c r="AG165" s="64">
        <f t="shared" si="54"/>
        <v>121</v>
      </c>
      <c r="AH165" s="77">
        <f t="shared" si="80"/>
        <v>-120</v>
      </c>
      <c r="AI165" s="77">
        <f t="shared" si="80"/>
        <v>-123</v>
      </c>
    </row>
    <row r="166" spans="1:35" x14ac:dyDescent="0.2">
      <c r="A166" s="126">
        <f t="shared" si="56"/>
        <v>-80</v>
      </c>
      <c r="B166" s="99">
        <f t="shared" si="65"/>
        <v>-2032</v>
      </c>
      <c r="C166" s="100" t="str">
        <f t="shared" si="66"/>
        <v/>
      </c>
      <c r="D166" s="101" t="str">
        <f t="shared" si="59"/>
        <v/>
      </c>
      <c r="E166" s="100" t="str">
        <f t="shared" si="67"/>
        <v/>
      </c>
      <c r="F166" s="100" t="str">
        <f t="shared" si="68"/>
        <v/>
      </c>
      <c r="G166" s="100" t="str">
        <f t="shared" si="69"/>
        <v/>
      </c>
      <c r="H166" s="102" t="str">
        <f t="shared" si="60"/>
        <v/>
      </c>
      <c r="I166" s="102" t="str">
        <f t="shared" si="61"/>
        <v/>
      </c>
      <c r="J166" s="102" t="str">
        <f t="shared" si="70"/>
        <v/>
      </c>
      <c r="K166" s="102" t="str">
        <f t="shared" si="71"/>
        <v/>
      </c>
      <c r="L166" s="102" t="str">
        <f t="shared" si="72"/>
        <v/>
      </c>
      <c r="M166" s="103" t="str">
        <f t="shared" si="62"/>
        <v/>
      </c>
      <c r="N166" s="102" t="str">
        <f t="shared" si="73"/>
        <v/>
      </c>
      <c r="O166" s="103" t="str">
        <f t="shared" si="63"/>
        <v/>
      </c>
      <c r="P166" s="102" t="str">
        <f t="shared" si="74"/>
        <v/>
      </c>
      <c r="Q166" s="102" t="str">
        <f t="shared" si="64"/>
        <v/>
      </c>
      <c r="R166" s="102" t="str">
        <f t="shared" si="75"/>
        <v/>
      </c>
      <c r="S166" s="102" t="str">
        <f t="shared" si="76"/>
        <v/>
      </c>
      <c r="T166" s="102" t="str">
        <f t="shared" si="77"/>
        <v/>
      </c>
      <c r="U166" s="102" t="str">
        <f t="shared" si="78"/>
        <v xml:space="preserve"> </v>
      </c>
      <c r="V166" s="102" t="str">
        <f t="shared" si="79"/>
        <v/>
      </c>
      <c r="AF166" s="67">
        <f t="shared" si="58"/>
        <v>-1</v>
      </c>
      <c r="AG166" s="64">
        <f t="shared" si="54"/>
        <v>122</v>
      </c>
      <c r="AH166" s="77">
        <f t="shared" si="80"/>
        <v>-121</v>
      </c>
      <c r="AI166" s="77">
        <f t="shared" si="80"/>
        <v>-124</v>
      </c>
    </row>
    <row r="167" spans="1:35" x14ac:dyDescent="0.2">
      <c r="A167" s="126">
        <f t="shared" si="56"/>
        <v>-81</v>
      </c>
      <c r="B167" s="99">
        <f t="shared" si="65"/>
        <v>-2057.4</v>
      </c>
      <c r="C167" s="100" t="str">
        <f t="shared" si="66"/>
        <v/>
      </c>
      <c r="D167" s="101" t="str">
        <f t="shared" si="59"/>
        <v/>
      </c>
      <c r="E167" s="100" t="str">
        <f t="shared" si="67"/>
        <v/>
      </c>
      <c r="F167" s="100" t="str">
        <f t="shared" si="68"/>
        <v/>
      </c>
      <c r="G167" s="100" t="str">
        <f t="shared" si="69"/>
        <v/>
      </c>
      <c r="H167" s="102" t="str">
        <f t="shared" si="60"/>
        <v/>
      </c>
      <c r="I167" s="102" t="str">
        <f t="shared" si="61"/>
        <v/>
      </c>
      <c r="J167" s="102" t="str">
        <f t="shared" si="70"/>
        <v/>
      </c>
      <c r="K167" s="102" t="str">
        <f t="shared" si="71"/>
        <v/>
      </c>
      <c r="L167" s="102" t="str">
        <f t="shared" si="72"/>
        <v/>
      </c>
      <c r="M167" s="103" t="str">
        <f t="shared" si="62"/>
        <v/>
      </c>
      <c r="N167" s="102" t="str">
        <f t="shared" si="73"/>
        <v/>
      </c>
      <c r="O167" s="103" t="str">
        <f t="shared" si="63"/>
        <v/>
      </c>
      <c r="P167" s="102" t="str">
        <f t="shared" si="74"/>
        <v/>
      </c>
      <c r="Q167" s="102" t="str">
        <f t="shared" si="64"/>
        <v/>
      </c>
      <c r="R167" s="102" t="str">
        <f t="shared" si="75"/>
        <v/>
      </c>
      <c r="S167" s="102" t="str">
        <f t="shared" si="76"/>
        <v/>
      </c>
      <c r="T167" s="102" t="str">
        <f t="shared" si="77"/>
        <v/>
      </c>
      <c r="U167" s="102" t="str">
        <f t="shared" si="78"/>
        <v xml:space="preserve"> </v>
      </c>
      <c r="V167" s="102" t="str">
        <f t="shared" si="79"/>
        <v/>
      </c>
      <c r="AF167" s="67">
        <f t="shared" si="58"/>
        <v>-1</v>
      </c>
      <c r="AG167" s="64">
        <f t="shared" si="54"/>
        <v>123</v>
      </c>
      <c r="AH167" s="77">
        <f t="shared" si="80"/>
        <v>-122</v>
      </c>
      <c r="AI167" s="77">
        <f t="shared" si="80"/>
        <v>-125</v>
      </c>
    </row>
    <row r="168" spans="1:35" x14ac:dyDescent="0.2">
      <c r="A168" s="126">
        <f t="shared" si="56"/>
        <v>-82</v>
      </c>
      <c r="B168" s="99">
        <f t="shared" si="65"/>
        <v>-2082.7999999999997</v>
      </c>
      <c r="C168" s="100" t="str">
        <f t="shared" si="66"/>
        <v/>
      </c>
      <c r="D168" s="101" t="str">
        <f t="shared" si="59"/>
        <v/>
      </c>
      <c r="E168" s="100" t="str">
        <f t="shared" si="67"/>
        <v/>
      </c>
      <c r="F168" s="100" t="str">
        <f t="shared" si="68"/>
        <v/>
      </c>
      <c r="G168" s="100" t="str">
        <f t="shared" si="69"/>
        <v/>
      </c>
      <c r="H168" s="102" t="str">
        <f t="shared" si="60"/>
        <v/>
      </c>
      <c r="I168" s="102" t="str">
        <f t="shared" si="61"/>
        <v/>
      </c>
      <c r="J168" s="102" t="str">
        <f t="shared" si="70"/>
        <v/>
      </c>
      <c r="K168" s="102" t="str">
        <f t="shared" si="71"/>
        <v/>
      </c>
      <c r="L168" s="102" t="str">
        <f t="shared" si="72"/>
        <v/>
      </c>
      <c r="M168" s="103" t="str">
        <f t="shared" si="62"/>
        <v/>
      </c>
      <c r="N168" s="102" t="str">
        <f t="shared" si="73"/>
        <v/>
      </c>
      <c r="O168" s="103" t="str">
        <f t="shared" si="63"/>
        <v/>
      </c>
      <c r="P168" s="102" t="str">
        <f t="shared" si="74"/>
        <v/>
      </c>
      <c r="Q168" s="102" t="str">
        <f t="shared" si="64"/>
        <v/>
      </c>
      <c r="R168" s="102" t="str">
        <f t="shared" si="75"/>
        <v/>
      </c>
      <c r="S168" s="102" t="str">
        <f t="shared" si="76"/>
        <v/>
      </c>
      <c r="T168" s="102" t="str">
        <f t="shared" si="77"/>
        <v/>
      </c>
      <c r="U168" s="102" t="str">
        <f t="shared" si="78"/>
        <v xml:space="preserve"> </v>
      </c>
      <c r="V168" s="102" t="str">
        <f t="shared" si="79"/>
        <v/>
      </c>
      <c r="AF168" s="67">
        <f t="shared" si="58"/>
        <v>-1</v>
      </c>
      <c r="AG168" s="64">
        <f>IF(AG167&gt;=1,AG167+1,IF(AH168=0,1,-1))</f>
        <v>124</v>
      </c>
      <c r="AH168" s="77">
        <f>AH167-1</f>
        <v>-123</v>
      </c>
      <c r="AI168" s="77">
        <f>AI167-1</f>
        <v>-126</v>
      </c>
    </row>
    <row r="169" spans="1:35" x14ac:dyDescent="0.2">
      <c r="A169" s="126">
        <f t="shared" si="56"/>
        <v>-83</v>
      </c>
      <c r="B169" s="99">
        <f t="shared" si="65"/>
        <v>-2108.1999999999998</v>
      </c>
      <c r="C169" s="100" t="str">
        <f t="shared" si="66"/>
        <v/>
      </c>
      <c r="D169" s="101" t="str">
        <f t="shared" si="59"/>
        <v/>
      </c>
      <c r="E169" s="100" t="str">
        <f t="shared" si="67"/>
        <v/>
      </c>
      <c r="F169" s="100" t="str">
        <f t="shared" si="68"/>
        <v/>
      </c>
      <c r="G169" s="100" t="str">
        <f t="shared" si="69"/>
        <v/>
      </c>
      <c r="H169" s="102" t="str">
        <f t="shared" si="60"/>
        <v/>
      </c>
      <c r="I169" s="102" t="str">
        <f t="shared" si="61"/>
        <v/>
      </c>
      <c r="J169" s="102" t="str">
        <f t="shared" si="70"/>
        <v/>
      </c>
      <c r="K169" s="102" t="str">
        <f t="shared" si="71"/>
        <v/>
      </c>
      <c r="L169" s="102" t="str">
        <f t="shared" si="72"/>
        <v/>
      </c>
      <c r="M169" s="103" t="str">
        <f t="shared" si="62"/>
        <v/>
      </c>
      <c r="N169" s="102" t="str">
        <f t="shared" si="73"/>
        <v/>
      </c>
      <c r="O169" s="103" t="str">
        <f t="shared" si="63"/>
        <v/>
      </c>
      <c r="P169" s="102" t="str">
        <f t="shared" si="74"/>
        <v/>
      </c>
      <c r="Q169" s="102" t="str">
        <f t="shared" si="64"/>
        <v/>
      </c>
      <c r="R169" s="102" t="str">
        <f t="shared" si="75"/>
        <v/>
      </c>
      <c r="S169" s="102" t="str">
        <f t="shared" si="76"/>
        <v/>
      </c>
      <c r="T169" s="102" t="str">
        <f t="shared" si="77"/>
        <v/>
      </c>
      <c r="U169" s="102" t="str">
        <f t="shared" si="78"/>
        <v xml:space="preserve"> </v>
      </c>
      <c r="V169" s="102" t="str">
        <f t="shared" si="79"/>
        <v/>
      </c>
      <c r="AF169" s="67">
        <f t="shared" si="58"/>
        <v>-1</v>
      </c>
      <c r="AG169" s="64">
        <f t="shared" ref="AG169:AG232" si="81">IF(AG168&gt;=1,AG168+1,IF(AH169=0,1,-1))</f>
        <v>125</v>
      </c>
      <c r="AH169" s="77">
        <f t="shared" ref="AH169:AI184" si="82">AH168-1</f>
        <v>-124</v>
      </c>
      <c r="AI169" s="77">
        <f t="shared" si="82"/>
        <v>-127</v>
      </c>
    </row>
    <row r="170" spans="1:35" x14ac:dyDescent="0.2">
      <c r="A170" s="126">
        <f t="shared" si="56"/>
        <v>-84</v>
      </c>
      <c r="B170" s="99">
        <f t="shared" si="65"/>
        <v>-2133.6</v>
      </c>
      <c r="C170" s="100" t="str">
        <f t="shared" si="66"/>
        <v/>
      </c>
      <c r="D170" s="101" t="str">
        <f t="shared" si="59"/>
        <v/>
      </c>
      <c r="E170" s="100" t="str">
        <f t="shared" si="67"/>
        <v/>
      </c>
      <c r="F170" s="100" t="str">
        <f t="shared" si="68"/>
        <v/>
      </c>
      <c r="G170" s="100" t="str">
        <f t="shared" si="69"/>
        <v/>
      </c>
      <c r="H170" s="102" t="str">
        <f t="shared" si="60"/>
        <v/>
      </c>
      <c r="I170" s="102" t="str">
        <f t="shared" si="61"/>
        <v/>
      </c>
      <c r="J170" s="102" t="str">
        <f t="shared" si="70"/>
        <v/>
      </c>
      <c r="K170" s="102" t="str">
        <f t="shared" si="71"/>
        <v/>
      </c>
      <c r="L170" s="102" t="str">
        <f t="shared" si="72"/>
        <v/>
      </c>
      <c r="M170" s="103" t="str">
        <f t="shared" si="62"/>
        <v/>
      </c>
      <c r="N170" s="102" t="str">
        <f t="shared" si="73"/>
        <v/>
      </c>
      <c r="O170" s="103" t="str">
        <f t="shared" si="63"/>
        <v/>
      </c>
      <c r="P170" s="102" t="str">
        <f t="shared" si="74"/>
        <v/>
      </c>
      <c r="Q170" s="102" t="str">
        <f t="shared" si="64"/>
        <v/>
      </c>
      <c r="R170" s="102" t="str">
        <f t="shared" si="75"/>
        <v/>
      </c>
      <c r="S170" s="102" t="str">
        <f t="shared" si="76"/>
        <v/>
      </c>
      <c r="T170" s="102" t="str">
        <f t="shared" si="77"/>
        <v/>
      </c>
      <c r="U170" s="102" t="str">
        <f t="shared" si="78"/>
        <v xml:space="preserve"> </v>
      </c>
      <c r="V170" s="102" t="str">
        <f t="shared" si="79"/>
        <v/>
      </c>
      <c r="AF170" s="67">
        <f t="shared" si="58"/>
        <v>-1</v>
      </c>
      <c r="AG170" s="64">
        <f t="shared" si="81"/>
        <v>126</v>
      </c>
      <c r="AH170" s="77">
        <f t="shared" si="82"/>
        <v>-125</v>
      </c>
      <c r="AI170" s="77">
        <f t="shared" si="82"/>
        <v>-128</v>
      </c>
    </row>
    <row r="171" spans="1:35" x14ac:dyDescent="0.2">
      <c r="A171" s="126">
        <f t="shared" si="56"/>
        <v>-85</v>
      </c>
      <c r="B171" s="99">
        <f t="shared" si="65"/>
        <v>-2159</v>
      </c>
      <c r="C171" s="100" t="str">
        <f t="shared" si="66"/>
        <v/>
      </c>
      <c r="D171" s="101" t="str">
        <f t="shared" si="59"/>
        <v/>
      </c>
      <c r="E171" s="100" t="str">
        <f t="shared" si="67"/>
        <v/>
      </c>
      <c r="F171" s="100" t="str">
        <f t="shared" si="68"/>
        <v/>
      </c>
      <c r="G171" s="100" t="str">
        <f t="shared" si="69"/>
        <v/>
      </c>
      <c r="H171" s="102" t="str">
        <f t="shared" si="60"/>
        <v/>
      </c>
      <c r="I171" s="102" t="str">
        <f t="shared" si="61"/>
        <v/>
      </c>
      <c r="J171" s="102" t="str">
        <f t="shared" si="70"/>
        <v/>
      </c>
      <c r="K171" s="102" t="str">
        <f t="shared" si="71"/>
        <v/>
      </c>
      <c r="L171" s="102" t="str">
        <f t="shared" si="72"/>
        <v/>
      </c>
      <c r="M171" s="103" t="str">
        <f t="shared" si="62"/>
        <v/>
      </c>
      <c r="N171" s="102" t="str">
        <f t="shared" si="73"/>
        <v/>
      </c>
      <c r="O171" s="103" t="str">
        <f t="shared" si="63"/>
        <v/>
      </c>
      <c r="P171" s="102" t="str">
        <f t="shared" si="74"/>
        <v/>
      </c>
      <c r="Q171" s="102" t="str">
        <f t="shared" si="64"/>
        <v/>
      </c>
      <c r="R171" s="102" t="str">
        <f t="shared" si="75"/>
        <v/>
      </c>
      <c r="S171" s="102" t="str">
        <f t="shared" si="76"/>
        <v/>
      </c>
      <c r="T171" s="102" t="str">
        <f t="shared" si="77"/>
        <v/>
      </c>
      <c r="U171" s="102" t="str">
        <f t="shared" si="78"/>
        <v xml:space="preserve"> </v>
      </c>
      <c r="V171" s="102" t="str">
        <f t="shared" si="79"/>
        <v/>
      </c>
      <c r="AF171" s="67">
        <f t="shared" si="58"/>
        <v>-1</v>
      </c>
      <c r="AG171" s="64">
        <f t="shared" si="81"/>
        <v>127</v>
      </c>
      <c r="AH171" s="77">
        <f t="shared" si="82"/>
        <v>-126</v>
      </c>
      <c r="AI171" s="77">
        <f t="shared" si="82"/>
        <v>-129</v>
      </c>
    </row>
    <row r="172" spans="1:35" x14ac:dyDescent="0.2">
      <c r="A172" s="126">
        <f t="shared" si="56"/>
        <v>-86</v>
      </c>
      <c r="B172" s="99">
        <f t="shared" si="65"/>
        <v>-2184.4</v>
      </c>
      <c r="C172" s="100" t="str">
        <f t="shared" si="66"/>
        <v/>
      </c>
      <c r="D172" s="101" t="str">
        <f t="shared" si="59"/>
        <v/>
      </c>
      <c r="E172" s="100" t="str">
        <f t="shared" si="67"/>
        <v/>
      </c>
      <c r="F172" s="100" t="str">
        <f t="shared" si="68"/>
        <v/>
      </c>
      <c r="G172" s="100" t="str">
        <f t="shared" si="69"/>
        <v/>
      </c>
      <c r="H172" s="102" t="str">
        <f t="shared" si="60"/>
        <v/>
      </c>
      <c r="I172" s="102" t="str">
        <f t="shared" si="61"/>
        <v/>
      </c>
      <c r="J172" s="102" t="str">
        <f t="shared" si="70"/>
        <v/>
      </c>
      <c r="K172" s="102" t="str">
        <f t="shared" si="71"/>
        <v/>
      </c>
      <c r="L172" s="102" t="str">
        <f t="shared" si="72"/>
        <v/>
      </c>
      <c r="M172" s="103" t="str">
        <f t="shared" si="62"/>
        <v/>
      </c>
      <c r="N172" s="102" t="str">
        <f t="shared" si="73"/>
        <v/>
      </c>
      <c r="O172" s="103" t="str">
        <f t="shared" si="63"/>
        <v/>
      </c>
      <c r="P172" s="102" t="str">
        <f t="shared" si="74"/>
        <v/>
      </c>
      <c r="Q172" s="102" t="str">
        <f t="shared" si="64"/>
        <v/>
      </c>
      <c r="R172" s="102" t="str">
        <f t="shared" si="75"/>
        <v/>
      </c>
      <c r="S172" s="102" t="str">
        <f t="shared" si="76"/>
        <v/>
      </c>
      <c r="T172" s="102" t="str">
        <f t="shared" si="77"/>
        <v/>
      </c>
      <c r="U172" s="102" t="str">
        <f t="shared" si="78"/>
        <v xml:space="preserve"> </v>
      </c>
      <c r="V172" s="102" t="str">
        <f t="shared" si="79"/>
        <v/>
      </c>
      <c r="AF172" s="67">
        <f t="shared" si="58"/>
        <v>-1</v>
      </c>
      <c r="AG172" s="64">
        <f t="shared" si="81"/>
        <v>128</v>
      </c>
      <c r="AH172" s="77">
        <f t="shared" si="82"/>
        <v>-127</v>
      </c>
      <c r="AI172" s="77">
        <f t="shared" si="82"/>
        <v>-130</v>
      </c>
    </row>
    <row r="173" spans="1:35" x14ac:dyDescent="0.2">
      <c r="A173" s="126">
        <f t="shared" si="56"/>
        <v>-87</v>
      </c>
      <c r="B173" s="99">
        <f t="shared" si="65"/>
        <v>-2209.7999999999997</v>
      </c>
      <c r="C173" s="100" t="str">
        <f t="shared" si="66"/>
        <v/>
      </c>
      <c r="D173" s="101" t="str">
        <f t="shared" si="59"/>
        <v/>
      </c>
      <c r="E173" s="100" t="str">
        <f t="shared" si="67"/>
        <v/>
      </c>
      <c r="F173" s="100" t="str">
        <f t="shared" si="68"/>
        <v/>
      </c>
      <c r="G173" s="100" t="str">
        <f t="shared" si="69"/>
        <v/>
      </c>
      <c r="H173" s="102" t="str">
        <f t="shared" si="60"/>
        <v/>
      </c>
      <c r="I173" s="102" t="str">
        <f t="shared" si="61"/>
        <v/>
      </c>
      <c r="J173" s="102" t="str">
        <f t="shared" si="70"/>
        <v/>
      </c>
      <c r="K173" s="102" t="str">
        <f t="shared" si="71"/>
        <v/>
      </c>
      <c r="L173" s="102" t="str">
        <f t="shared" si="72"/>
        <v/>
      </c>
      <c r="M173" s="103" t="str">
        <f t="shared" si="62"/>
        <v/>
      </c>
      <c r="N173" s="102" t="str">
        <f t="shared" si="73"/>
        <v/>
      </c>
      <c r="O173" s="103" t="str">
        <f t="shared" si="63"/>
        <v/>
      </c>
      <c r="P173" s="102" t="str">
        <f t="shared" si="74"/>
        <v/>
      </c>
      <c r="Q173" s="102" t="str">
        <f t="shared" si="64"/>
        <v/>
      </c>
      <c r="R173" s="102" t="str">
        <f t="shared" si="75"/>
        <v/>
      </c>
      <c r="S173" s="102" t="str">
        <f t="shared" si="76"/>
        <v/>
      </c>
      <c r="T173" s="102" t="str">
        <f t="shared" si="77"/>
        <v/>
      </c>
      <c r="U173" s="102" t="str">
        <f t="shared" si="78"/>
        <v xml:space="preserve"> </v>
      </c>
      <c r="V173" s="102" t="str">
        <f t="shared" si="79"/>
        <v/>
      </c>
      <c r="AF173" s="67">
        <f t="shared" si="58"/>
        <v>-1</v>
      </c>
      <c r="AG173" s="64">
        <f t="shared" si="81"/>
        <v>129</v>
      </c>
      <c r="AH173" s="77">
        <f t="shared" si="82"/>
        <v>-128</v>
      </c>
      <c r="AI173" s="77">
        <f t="shared" si="82"/>
        <v>-131</v>
      </c>
    </row>
    <row r="174" spans="1:35" x14ac:dyDescent="0.2">
      <c r="A174" s="126">
        <f t="shared" si="56"/>
        <v>-88</v>
      </c>
      <c r="B174" s="99">
        <f t="shared" si="65"/>
        <v>-2235.1999999999998</v>
      </c>
      <c r="C174" s="100" t="str">
        <f t="shared" si="66"/>
        <v/>
      </c>
      <c r="D174" s="101" t="str">
        <f t="shared" si="59"/>
        <v/>
      </c>
      <c r="E174" s="100" t="str">
        <f t="shared" si="67"/>
        <v/>
      </c>
      <c r="F174" s="100" t="str">
        <f t="shared" si="68"/>
        <v/>
      </c>
      <c r="G174" s="100" t="str">
        <f t="shared" si="69"/>
        <v/>
      </c>
      <c r="H174" s="102" t="str">
        <f t="shared" si="60"/>
        <v/>
      </c>
      <c r="I174" s="102" t="str">
        <f t="shared" si="61"/>
        <v/>
      </c>
      <c r="J174" s="102" t="str">
        <f t="shared" si="70"/>
        <v/>
      </c>
      <c r="K174" s="102" t="str">
        <f t="shared" si="71"/>
        <v/>
      </c>
      <c r="L174" s="102" t="str">
        <f t="shared" si="72"/>
        <v/>
      </c>
      <c r="M174" s="103" t="str">
        <f t="shared" si="62"/>
        <v/>
      </c>
      <c r="N174" s="102" t="str">
        <f t="shared" si="73"/>
        <v/>
      </c>
      <c r="O174" s="103" t="str">
        <f t="shared" si="63"/>
        <v/>
      </c>
      <c r="P174" s="102" t="str">
        <f t="shared" si="74"/>
        <v/>
      </c>
      <c r="Q174" s="102" t="str">
        <f t="shared" si="64"/>
        <v/>
      </c>
      <c r="R174" s="102" t="str">
        <f t="shared" si="75"/>
        <v/>
      </c>
      <c r="S174" s="102" t="str">
        <f t="shared" si="76"/>
        <v/>
      </c>
      <c r="T174" s="102" t="str">
        <f t="shared" si="77"/>
        <v/>
      </c>
      <c r="U174" s="102" t="str">
        <f t="shared" si="78"/>
        <v xml:space="preserve"> </v>
      </c>
      <c r="V174" s="102" t="str">
        <f t="shared" si="79"/>
        <v/>
      </c>
      <c r="AF174" s="67">
        <f t="shared" si="58"/>
        <v>-1</v>
      </c>
      <c r="AG174" s="64">
        <f t="shared" si="81"/>
        <v>130</v>
      </c>
      <c r="AH174" s="77">
        <f t="shared" si="82"/>
        <v>-129</v>
      </c>
      <c r="AI174" s="77">
        <f t="shared" si="82"/>
        <v>-132</v>
      </c>
    </row>
    <row r="175" spans="1:35" x14ac:dyDescent="0.2">
      <c r="A175" s="126">
        <f t="shared" si="56"/>
        <v>-89</v>
      </c>
      <c r="B175" s="99">
        <f t="shared" si="65"/>
        <v>-2260.6</v>
      </c>
      <c r="C175" s="100" t="str">
        <f t="shared" si="66"/>
        <v/>
      </c>
      <c r="D175" s="101" t="str">
        <f t="shared" si="59"/>
        <v/>
      </c>
      <c r="E175" s="100" t="str">
        <f t="shared" si="67"/>
        <v/>
      </c>
      <c r="F175" s="100" t="str">
        <f t="shared" si="68"/>
        <v/>
      </c>
      <c r="G175" s="100" t="str">
        <f t="shared" si="69"/>
        <v/>
      </c>
      <c r="H175" s="102" t="str">
        <f t="shared" si="60"/>
        <v/>
      </c>
      <c r="I175" s="102" t="str">
        <f t="shared" si="61"/>
        <v/>
      </c>
      <c r="J175" s="102" t="str">
        <f t="shared" si="70"/>
        <v/>
      </c>
      <c r="K175" s="102" t="str">
        <f t="shared" si="71"/>
        <v/>
      </c>
      <c r="L175" s="102" t="str">
        <f t="shared" si="72"/>
        <v/>
      </c>
      <c r="M175" s="103" t="str">
        <f t="shared" si="62"/>
        <v/>
      </c>
      <c r="N175" s="102" t="str">
        <f t="shared" si="73"/>
        <v/>
      </c>
      <c r="O175" s="103" t="str">
        <f t="shared" si="63"/>
        <v/>
      </c>
      <c r="P175" s="102" t="str">
        <f t="shared" si="74"/>
        <v/>
      </c>
      <c r="Q175" s="102" t="str">
        <f t="shared" si="64"/>
        <v/>
      </c>
      <c r="R175" s="102" t="str">
        <f t="shared" si="75"/>
        <v/>
      </c>
      <c r="S175" s="102" t="str">
        <f t="shared" si="76"/>
        <v/>
      </c>
      <c r="T175" s="102" t="str">
        <f t="shared" si="77"/>
        <v/>
      </c>
      <c r="U175" s="102" t="str">
        <f t="shared" si="78"/>
        <v xml:space="preserve"> </v>
      </c>
      <c r="V175" s="102" t="str">
        <f t="shared" si="79"/>
        <v/>
      </c>
      <c r="AF175" s="67">
        <f t="shared" si="58"/>
        <v>-1</v>
      </c>
      <c r="AG175" s="64">
        <f t="shared" si="81"/>
        <v>131</v>
      </c>
      <c r="AH175" s="77">
        <f t="shared" si="82"/>
        <v>-130</v>
      </c>
      <c r="AI175" s="77">
        <f t="shared" si="82"/>
        <v>-133</v>
      </c>
    </row>
    <row r="176" spans="1:35" x14ac:dyDescent="0.2">
      <c r="A176" s="126">
        <f t="shared" si="56"/>
        <v>-90</v>
      </c>
      <c r="B176" s="99">
        <f t="shared" si="65"/>
        <v>-2286</v>
      </c>
      <c r="C176" s="100" t="str">
        <f t="shared" si="66"/>
        <v/>
      </c>
      <c r="D176" s="101" t="str">
        <f t="shared" si="59"/>
        <v/>
      </c>
      <c r="E176" s="100" t="str">
        <f t="shared" si="67"/>
        <v/>
      </c>
      <c r="F176" s="100" t="str">
        <f t="shared" si="68"/>
        <v/>
      </c>
      <c r="G176" s="100" t="str">
        <f t="shared" si="69"/>
        <v/>
      </c>
      <c r="H176" s="102" t="str">
        <f t="shared" si="60"/>
        <v/>
      </c>
      <c r="I176" s="102" t="str">
        <f t="shared" si="61"/>
        <v/>
      </c>
      <c r="J176" s="102" t="str">
        <f t="shared" si="70"/>
        <v/>
      </c>
      <c r="K176" s="102" t="str">
        <f t="shared" si="71"/>
        <v/>
      </c>
      <c r="L176" s="102" t="str">
        <f t="shared" si="72"/>
        <v/>
      </c>
      <c r="M176" s="103" t="str">
        <f t="shared" si="62"/>
        <v/>
      </c>
      <c r="N176" s="102" t="str">
        <f t="shared" si="73"/>
        <v/>
      </c>
      <c r="O176" s="103" t="str">
        <f t="shared" si="63"/>
        <v/>
      </c>
      <c r="P176" s="102" t="str">
        <f t="shared" si="74"/>
        <v/>
      </c>
      <c r="Q176" s="102" t="str">
        <f t="shared" si="64"/>
        <v/>
      </c>
      <c r="R176" s="102" t="str">
        <f t="shared" si="75"/>
        <v/>
      </c>
      <c r="S176" s="102" t="str">
        <f t="shared" si="76"/>
        <v/>
      </c>
      <c r="T176" s="102" t="str">
        <f t="shared" si="77"/>
        <v/>
      </c>
      <c r="U176" s="102" t="str">
        <f t="shared" si="78"/>
        <v xml:space="preserve"> </v>
      </c>
      <c r="V176" s="102" t="str">
        <f t="shared" si="79"/>
        <v/>
      </c>
      <c r="AF176" s="67">
        <f t="shared" si="58"/>
        <v>-1</v>
      </c>
      <c r="AG176" s="64">
        <f t="shared" si="81"/>
        <v>132</v>
      </c>
      <c r="AH176" s="77">
        <f t="shared" si="82"/>
        <v>-131</v>
      </c>
      <c r="AI176" s="77">
        <f t="shared" si="82"/>
        <v>-134</v>
      </c>
    </row>
    <row r="177" spans="1:35" x14ac:dyDescent="0.2">
      <c r="A177" s="126">
        <f t="shared" si="56"/>
        <v>-91</v>
      </c>
      <c r="B177" s="99">
        <f t="shared" si="65"/>
        <v>-2311.4</v>
      </c>
      <c r="C177" s="100" t="str">
        <f t="shared" si="66"/>
        <v/>
      </c>
      <c r="D177" s="101" t="str">
        <f t="shared" si="59"/>
        <v/>
      </c>
      <c r="E177" s="100" t="str">
        <f t="shared" si="67"/>
        <v/>
      </c>
      <c r="F177" s="100" t="str">
        <f t="shared" si="68"/>
        <v/>
      </c>
      <c r="G177" s="100" t="str">
        <f t="shared" si="69"/>
        <v/>
      </c>
      <c r="H177" s="102" t="str">
        <f t="shared" si="60"/>
        <v/>
      </c>
      <c r="I177" s="102" t="str">
        <f t="shared" si="61"/>
        <v/>
      </c>
      <c r="J177" s="102" t="str">
        <f t="shared" si="70"/>
        <v/>
      </c>
      <c r="K177" s="102" t="str">
        <f t="shared" si="71"/>
        <v/>
      </c>
      <c r="L177" s="102" t="str">
        <f t="shared" si="72"/>
        <v/>
      </c>
      <c r="M177" s="103" t="str">
        <f t="shared" si="62"/>
        <v/>
      </c>
      <c r="N177" s="102" t="str">
        <f t="shared" si="73"/>
        <v/>
      </c>
      <c r="O177" s="103" t="str">
        <f t="shared" si="63"/>
        <v/>
      </c>
      <c r="P177" s="102" t="str">
        <f t="shared" si="74"/>
        <v/>
      </c>
      <c r="Q177" s="102" t="str">
        <f t="shared" si="64"/>
        <v/>
      </c>
      <c r="R177" s="102" t="str">
        <f t="shared" si="75"/>
        <v/>
      </c>
      <c r="S177" s="102" t="str">
        <f t="shared" si="76"/>
        <v/>
      </c>
      <c r="T177" s="102" t="str">
        <f t="shared" si="77"/>
        <v/>
      </c>
      <c r="U177" s="102" t="str">
        <f t="shared" si="78"/>
        <v xml:space="preserve"> </v>
      </c>
      <c r="V177" s="102" t="str">
        <f t="shared" si="79"/>
        <v/>
      </c>
      <c r="AF177" s="67">
        <f t="shared" si="58"/>
        <v>-1</v>
      </c>
      <c r="AG177" s="64">
        <f t="shared" si="81"/>
        <v>133</v>
      </c>
      <c r="AH177" s="77">
        <f t="shared" si="82"/>
        <v>-132</v>
      </c>
      <c r="AI177" s="77">
        <f t="shared" si="82"/>
        <v>-135</v>
      </c>
    </row>
    <row r="178" spans="1:35" x14ac:dyDescent="0.2">
      <c r="A178" s="126">
        <f t="shared" si="56"/>
        <v>-92</v>
      </c>
      <c r="B178" s="99">
        <f t="shared" si="65"/>
        <v>-2336.7999999999997</v>
      </c>
      <c r="C178" s="100" t="str">
        <f t="shared" si="66"/>
        <v/>
      </c>
      <c r="D178" s="101" t="str">
        <f t="shared" si="59"/>
        <v/>
      </c>
      <c r="E178" s="100" t="str">
        <f t="shared" si="67"/>
        <v/>
      </c>
      <c r="F178" s="100" t="str">
        <f t="shared" si="68"/>
        <v/>
      </c>
      <c r="G178" s="100" t="str">
        <f t="shared" si="69"/>
        <v/>
      </c>
      <c r="H178" s="102" t="str">
        <f t="shared" si="60"/>
        <v/>
      </c>
      <c r="I178" s="102" t="str">
        <f t="shared" si="61"/>
        <v/>
      </c>
      <c r="J178" s="102" t="str">
        <f t="shared" si="70"/>
        <v/>
      </c>
      <c r="K178" s="102" t="str">
        <f t="shared" si="71"/>
        <v/>
      </c>
      <c r="L178" s="102" t="str">
        <f t="shared" si="72"/>
        <v/>
      </c>
      <c r="M178" s="103" t="str">
        <f t="shared" si="62"/>
        <v/>
      </c>
      <c r="N178" s="102" t="str">
        <f t="shared" si="73"/>
        <v/>
      </c>
      <c r="O178" s="103" t="str">
        <f t="shared" si="63"/>
        <v/>
      </c>
      <c r="P178" s="102" t="str">
        <f t="shared" si="74"/>
        <v/>
      </c>
      <c r="Q178" s="102" t="str">
        <f t="shared" si="64"/>
        <v/>
      </c>
      <c r="R178" s="102" t="str">
        <f t="shared" si="75"/>
        <v/>
      </c>
      <c r="S178" s="102" t="str">
        <f t="shared" si="76"/>
        <v/>
      </c>
      <c r="T178" s="102" t="str">
        <f t="shared" si="77"/>
        <v/>
      </c>
      <c r="U178" s="102" t="str">
        <f t="shared" si="78"/>
        <v xml:space="preserve"> </v>
      </c>
      <c r="V178" s="102" t="str">
        <f t="shared" si="79"/>
        <v/>
      </c>
      <c r="AF178" s="67">
        <f t="shared" si="58"/>
        <v>-1</v>
      </c>
      <c r="AG178" s="64">
        <f t="shared" si="81"/>
        <v>134</v>
      </c>
      <c r="AH178" s="77">
        <f t="shared" si="82"/>
        <v>-133</v>
      </c>
      <c r="AI178" s="77">
        <f t="shared" si="82"/>
        <v>-136</v>
      </c>
    </row>
    <row r="179" spans="1:35" x14ac:dyDescent="0.2">
      <c r="A179" s="126">
        <f t="shared" si="56"/>
        <v>-93</v>
      </c>
      <c r="B179" s="99">
        <f t="shared" si="65"/>
        <v>-2362.1999999999998</v>
      </c>
      <c r="C179" s="100" t="str">
        <f t="shared" si="66"/>
        <v/>
      </c>
      <c r="D179" s="101" t="str">
        <f t="shared" si="59"/>
        <v/>
      </c>
      <c r="E179" s="100" t="str">
        <f t="shared" si="67"/>
        <v/>
      </c>
      <c r="F179" s="100" t="str">
        <f t="shared" si="68"/>
        <v/>
      </c>
      <c r="G179" s="100" t="str">
        <f t="shared" si="69"/>
        <v/>
      </c>
      <c r="H179" s="102" t="str">
        <f t="shared" si="60"/>
        <v/>
      </c>
      <c r="I179" s="102" t="str">
        <f t="shared" si="61"/>
        <v/>
      </c>
      <c r="J179" s="102" t="str">
        <f t="shared" si="70"/>
        <v/>
      </c>
      <c r="K179" s="102" t="str">
        <f t="shared" si="71"/>
        <v/>
      </c>
      <c r="L179" s="102" t="str">
        <f t="shared" si="72"/>
        <v/>
      </c>
      <c r="M179" s="103" t="str">
        <f t="shared" si="62"/>
        <v/>
      </c>
      <c r="N179" s="102" t="str">
        <f t="shared" si="73"/>
        <v/>
      </c>
      <c r="O179" s="103" t="str">
        <f t="shared" si="63"/>
        <v/>
      </c>
      <c r="P179" s="102" t="str">
        <f t="shared" si="74"/>
        <v/>
      </c>
      <c r="Q179" s="102" t="str">
        <f t="shared" si="64"/>
        <v/>
      </c>
      <c r="R179" s="102" t="str">
        <f t="shared" si="75"/>
        <v/>
      </c>
      <c r="S179" s="102" t="str">
        <f t="shared" si="76"/>
        <v/>
      </c>
      <c r="T179" s="102" t="str">
        <f t="shared" si="77"/>
        <v/>
      </c>
      <c r="U179" s="102" t="str">
        <f t="shared" si="78"/>
        <v xml:space="preserve"> </v>
      </c>
      <c r="V179" s="102" t="str">
        <f t="shared" si="79"/>
        <v/>
      </c>
      <c r="AF179" s="67">
        <f t="shared" si="58"/>
        <v>-1</v>
      </c>
      <c r="AG179" s="64">
        <f t="shared" si="81"/>
        <v>135</v>
      </c>
      <c r="AH179" s="77">
        <f t="shared" si="82"/>
        <v>-134</v>
      </c>
      <c r="AI179" s="77">
        <f t="shared" si="82"/>
        <v>-137</v>
      </c>
    </row>
    <row r="180" spans="1:35" x14ac:dyDescent="0.2">
      <c r="A180" s="126">
        <f t="shared" si="56"/>
        <v>-94</v>
      </c>
      <c r="B180" s="99">
        <f t="shared" si="65"/>
        <v>-2387.6</v>
      </c>
      <c r="C180" s="100" t="str">
        <f t="shared" si="66"/>
        <v/>
      </c>
      <c r="D180" s="101" t="str">
        <f t="shared" si="59"/>
        <v/>
      </c>
      <c r="E180" s="100" t="str">
        <f t="shared" si="67"/>
        <v/>
      </c>
      <c r="F180" s="100" t="str">
        <f t="shared" si="68"/>
        <v/>
      </c>
      <c r="G180" s="100" t="str">
        <f t="shared" si="69"/>
        <v/>
      </c>
      <c r="H180" s="102" t="str">
        <f t="shared" si="60"/>
        <v/>
      </c>
      <c r="I180" s="102" t="str">
        <f t="shared" si="61"/>
        <v/>
      </c>
      <c r="J180" s="102" t="str">
        <f t="shared" si="70"/>
        <v/>
      </c>
      <c r="K180" s="102" t="str">
        <f t="shared" si="71"/>
        <v/>
      </c>
      <c r="L180" s="102" t="str">
        <f t="shared" si="72"/>
        <v/>
      </c>
      <c r="M180" s="103" t="str">
        <f t="shared" si="62"/>
        <v/>
      </c>
      <c r="N180" s="102" t="str">
        <f t="shared" si="73"/>
        <v/>
      </c>
      <c r="O180" s="103" t="str">
        <f t="shared" si="63"/>
        <v/>
      </c>
      <c r="P180" s="102" t="str">
        <f t="shared" si="74"/>
        <v/>
      </c>
      <c r="Q180" s="102" t="str">
        <f t="shared" si="64"/>
        <v/>
      </c>
      <c r="R180" s="102" t="str">
        <f t="shared" si="75"/>
        <v/>
      </c>
      <c r="S180" s="102" t="str">
        <f t="shared" si="76"/>
        <v/>
      </c>
      <c r="T180" s="102" t="str">
        <f t="shared" si="77"/>
        <v/>
      </c>
      <c r="U180" s="102" t="str">
        <f t="shared" si="78"/>
        <v xml:space="preserve"> </v>
      </c>
      <c r="V180" s="102" t="str">
        <f t="shared" si="79"/>
        <v/>
      </c>
      <c r="AF180" s="67">
        <f t="shared" si="58"/>
        <v>-1</v>
      </c>
      <c r="AG180" s="64">
        <f t="shared" si="81"/>
        <v>136</v>
      </c>
      <c r="AH180" s="77">
        <f t="shared" si="82"/>
        <v>-135</v>
      </c>
      <c r="AI180" s="77">
        <f t="shared" si="82"/>
        <v>-138</v>
      </c>
    </row>
    <row r="181" spans="1:35" x14ac:dyDescent="0.2">
      <c r="A181" s="126">
        <f t="shared" si="56"/>
        <v>-95</v>
      </c>
      <c r="B181" s="99">
        <f t="shared" si="65"/>
        <v>-2413</v>
      </c>
      <c r="C181" s="100" t="str">
        <f t="shared" si="66"/>
        <v/>
      </c>
      <c r="D181" s="101" t="str">
        <f t="shared" si="59"/>
        <v/>
      </c>
      <c r="E181" s="100" t="str">
        <f t="shared" si="67"/>
        <v/>
      </c>
      <c r="F181" s="100" t="str">
        <f t="shared" si="68"/>
        <v/>
      </c>
      <c r="G181" s="100" t="str">
        <f t="shared" si="69"/>
        <v/>
      </c>
      <c r="H181" s="102" t="str">
        <f t="shared" si="60"/>
        <v/>
      </c>
      <c r="I181" s="102" t="str">
        <f t="shared" si="61"/>
        <v/>
      </c>
      <c r="J181" s="102" t="str">
        <f t="shared" si="70"/>
        <v/>
      </c>
      <c r="K181" s="102" t="str">
        <f t="shared" si="71"/>
        <v/>
      </c>
      <c r="L181" s="102" t="str">
        <f t="shared" si="72"/>
        <v/>
      </c>
      <c r="M181" s="103" t="str">
        <f t="shared" si="62"/>
        <v/>
      </c>
      <c r="N181" s="102" t="str">
        <f t="shared" si="73"/>
        <v/>
      </c>
      <c r="O181" s="103" t="str">
        <f t="shared" si="63"/>
        <v/>
      </c>
      <c r="P181" s="102" t="str">
        <f t="shared" si="74"/>
        <v/>
      </c>
      <c r="Q181" s="102" t="str">
        <f t="shared" si="64"/>
        <v/>
      </c>
      <c r="R181" s="102" t="str">
        <f t="shared" si="75"/>
        <v/>
      </c>
      <c r="S181" s="102" t="str">
        <f t="shared" si="76"/>
        <v/>
      </c>
      <c r="T181" s="102" t="str">
        <f t="shared" si="77"/>
        <v/>
      </c>
      <c r="U181" s="102" t="str">
        <f t="shared" si="78"/>
        <v xml:space="preserve"> </v>
      </c>
      <c r="V181" s="102" t="str">
        <f t="shared" si="79"/>
        <v/>
      </c>
      <c r="AF181" s="67">
        <f t="shared" si="58"/>
        <v>-1</v>
      </c>
      <c r="AG181" s="64">
        <f t="shared" si="81"/>
        <v>137</v>
      </c>
      <c r="AH181" s="77">
        <f t="shared" si="82"/>
        <v>-136</v>
      </c>
      <c r="AI181" s="77">
        <f t="shared" si="82"/>
        <v>-139</v>
      </c>
    </row>
    <row r="182" spans="1:35" x14ac:dyDescent="0.2">
      <c r="A182" s="126">
        <f t="shared" si="56"/>
        <v>-96</v>
      </c>
      <c r="B182" s="99">
        <f t="shared" si="65"/>
        <v>-2438.3999999999996</v>
      </c>
      <c r="C182" s="100" t="str">
        <f t="shared" si="66"/>
        <v/>
      </c>
      <c r="D182" s="101" t="str">
        <f t="shared" si="59"/>
        <v/>
      </c>
      <c r="E182" s="100" t="str">
        <f t="shared" si="67"/>
        <v/>
      </c>
      <c r="F182" s="100" t="str">
        <f t="shared" si="68"/>
        <v/>
      </c>
      <c r="G182" s="100" t="str">
        <f t="shared" si="69"/>
        <v/>
      </c>
      <c r="H182" s="102" t="str">
        <f t="shared" si="60"/>
        <v/>
      </c>
      <c r="I182" s="102" t="str">
        <f t="shared" si="61"/>
        <v/>
      </c>
      <c r="J182" s="102" t="str">
        <f t="shared" si="70"/>
        <v/>
      </c>
      <c r="K182" s="102" t="str">
        <f t="shared" si="71"/>
        <v/>
      </c>
      <c r="L182" s="102" t="str">
        <f t="shared" si="72"/>
        <v/>
      </c>
      <c r="M182" s="103" t="str">
        <f t="shared" si="62"/>
        <v/>
      </c>
      <c r="N182" s="102" t="str">
        <f t="shared" si="73"/>
        <v/>
      </c>
      <c r="O182" s="103" t="str">
        <f t="shared" si="63"/>
        <v/>
      </c>
      <c r="P182" s="102" t="str">
        <f t="shared" si="74"/>
        <v/>
      </c>
      <c r="Q182" s="102" t="str">
        <f t="shared" si="64"/>
        <v/>
      </c>
      <c r="R182" s="102" t="str">
        <f t="shared" si="75"/>
        <v/>
      </c>
      <c r="S182" s="102" t="str">
        <f t="shared" si="76"/>
        <v/>
      </c>
      <c r="T182" s="102" t="str">
        <f t="shared" si="77"/>
        <v/>
      </c>
      <c r="U182" s="102" t="str">
        <f t="shared" si="78"/>
        <v xml:space="preserve"> </v>
      </c>
      <c r="V182" s="102" t="str">
        <f t="shared" si="79"/>
        <v/>
      </c>
      <c r="AF182" s="67">
        <f t="shared" si="58"/>
        <v>-1</v>
      </c>
      <c r="AG182" s="64">
        <f t="shared" si="81"/>
        <v>138</v>
      </c>
      <c r="AH182" s="77">
        <f t="shared" si="82"/>
        <v>-137</v>
      </c>
      <c r="AI182" s="77">
        <f t="shared" si="82"/>
        <v>-140</v>
      </c>
    </row>
    <row r="183" spans="1:35" x14ac:dyDescent="0.2">
      <c r="A183" s="126">
        <f t="shared" si="56"/>
        <v>-97</v>
      </c>
      <c r="B183" s="99">
        <f t="shared" si="65"/>
        <v>-2463.7999999999997</v>
      </c>
      <c r="C183" s="100" t="str">
        <f t="shared" si="66"/>
        <v/>
      </c>
      <c r="D183" s="101" t="str">
        <f t="shared" si="59"/>
        <v/>
      </c>
      <c r="E183" s="100" t="str">
        <f t="shared" si="67"/>
        <v/>
      </c>
      <c r="F183" s="100" t="str">
        <f t="shared" si="68"/>
        <v/>
      </c>
      <c r="G183" s="100" t="str">
        <f t="shared" si="69"/>
        <v/>
      </c>
      <c r="H183" s="102" t="str">
        <f t="shared" si="60"/>
        <v/>
      </c>
      <c r="I183" s="102" t="str">
        <f t="shared" si="61"/>
        <v/>
      </c>
      <c r="J183" s="102" t="str">
        <f t="shared" si="70"/>
        <v/>
      </c>
      <c r="K183" s="102" t="str">
        <f t="shared" si="71"/>
        <v/>
      </c>
      <c r="L183" s="102" t="str">
        <f t="shared" si="72"/>
        <v/>
      </c>
      <c r="M183" s="103" t="str">
        <f t="shared" si="62"/>
        <v/>
      </c>
      <c r="N183" s="102" t="str">
        <f t="shared" si="73"/>
        <v/>
      </c>
      <c r="O183" s="103" t="str">
        <f t="shared" si="63"/>
        <v/>
      </c>
      <c r="P183" s="102" t="str">
        <f t="shared" si="74"/>
        <v/>
      </c>
      <c r="Q183" s="102" t="str">
        <f t="shared" si="64"/>
        <v/>
      </c>
      <c r="R183" s="102" t="str">
        <f t="shared" si="75"/>
        <v/>
      </c>
      <c r="S183" s="102" t="str">
        <f t="shared" si="76"/>
        <v/>
      </c>
      <c r="T183" s="102" t="str">
        <f t="shared" si="77"/>
        <v/>
      </c>
      <c r="U183" s="102" t="str">
        <f t="shared" si="78"/>
        <v xml:space="preserve"> </v>
      </c>
      <c r="V183" s="102" t="str">
        <f t="shared" si="79"/>
        <v/>
      </c>
      <c r="AF183" s="67">
        <f t="shared" si="58"/>
        <v>-1</v>
      </c>
      <c r="AG183" s="64">
        <f t="shared" si="81"/>
        <v>139</v>
      </c>
      <c r="AH183" s="77">
        <f t="shared" si="82"/>
        <v>-138</v>
      </c>
      <c r="AI183" s="77">
        <f t="shared" si="82"/>
        <v>-141</v>
      </c>
    </row>
    <row r="184" spans="1:35" x14ac:dyDescent="0.2">
      <c r="A184" s="126">
        <f t="shared" si="56"/>
        <v>-98</v>
      </c>
      <c r="B184" s="99">
        <f t="shared" si="65"/>
        <v>-2489.1999999999998</v>
      </c>
      <c r="C184" s="100" t="str">
        <f t="shared" si="66"/>
        <v/>
      </c>
      <c r="D184" s="101" t="str">
        <f t="shared" si="59"/>
        <v/>
      </c>
      <c r="E184" s="100" t="str">
        <f t="shared" si="67"/>
        <v/>
      </c>
      <c r="F184" s="100" t="str">
        <f t="shared" si="68"/>
        <v/>
      </c>
      <c r="G184" s="100" t="str">
        <f t="shared" si="69"/>
        <v/>
      </c>
      <c r="H184" s="102" t="str">
        <f t="shared" si="60"/>
        <v/>
      </c>
      <c r="I184" s="102" t="str">
        <f t="shared" si="61"/>
        <v/>
      </c>
      <c r="J184" s="102" t="str">
        <f t="shared" si="70"/>
        <v/>
      </c>
      <c r="K184" s="102" t="str">
        <f t="shared" si="71"/>
        <v/>
      </c>
      <c r="L184" s="102" t="str">
        <f t="shared" si="72"/>
        <v/>
      </c>
      <c r="M184" s="103" t="str">
        <f t="shared" si="62"/>
        <v/>
      </c>
      <c r="N184" s="102" t="str">
        <f t="shared" si="73"/>
        <v/>
      </c>
      <c r="O184" s="103" t="str">
        <f t="shared" si="63"/>
        <v/>
      </c>
      <c r="P184" s="102" t="str">
        <f t="shared" si="74"/>
        <v/>
      </c>
      <c r="Q184" s="102" t="str">
        <f t="shared" si="64"/>
        <v/>
      </c>
      <c r="R184" s="102" t="str">
        <f t="shared" si="75"/>
        <v/>
      </c>
      <c r="S184" s="102" t="str">
        <f t="shared" si="76"/>
        <v/>
      </c>
      <c r="T184" s="102" t="str">
        <f t="shared" si="77"/>
        <v/>
      </c>
      <c r="U184" s="102" t="str">
        <f t="shared" si="78"/>
        <v xml:space="preserve"> </v>
      </c>
      <c r="V184" s="102" t="str">
        <f t="shared" si="79"/>
        <v/>
      </c>
      <c r="AF184" s="67">
        <f t="shared" si="58"/>
        <v>-1</v>
      </c>
      <c r="AG184" s="64">
        <f t="shared" si="81"/>
        <v>140</v>
      </c>
      <c r="AH184" s="77">
        <f t="shared" si="82"/>
        <v>-139</v>
      </c>
      <c r="AI184" s="77">
        <f t="shared" si="82"/>
        <v>-142</v>
      </c>
    </row>
    <row r="185" spans="1:35" x14ac:dyDescent="0.2">
      <c r="A185" s="126">
        <f t="shared" si="56"/>
        <v>-99</v>
      </c>
      <c r="B185" s="99">
        <f t="shared" si="65"/>
        <v>-2514.6</v>
      </c>
      <c r="C185" s="100" t="str">
        <f t="shared" si="66"/>
        <v/>
      </c>
      <c r="D185" s="101" t="str">
        <f t="shared" si="59"/>
        <v/>
      </c>
      <c r="E185" s="100" t="str">
        <f t="shared" si="67"/>
        <v/>
      </c>
      <c r="F185" s="100" t="str">
        <f t="shared" si="68"/>
        <v/>
      </c>
      <c r="G185" s="100" t="str">
        <f t="shared" si="69"/>
        <v/>
      </c>
      <c r="H185" s="102" t="str">
        <f t="shared" si="60"/>
        <v/>
      </c>
      <c r="I185" s="102" t="str">
        <f t="shared" si="61"/>
        <v/>
      </c>
      <c r="J185" s="102" t="str">
        <f t="shared" si="70"/>
        <v/>
      </c>
      <c r="K185" s="102" t="str">
        <f t="shared" si="71"/>
        <v/>
      </c>
      <c r="L185" s="102" t="str">
        <f t="shared" si="72"/>
        <v/>
      </c>
      <c r="M185" s="103" t="str">
        <f t="shared" si="62"/>
        <v/>
      </c>
      <c r="N185" s="102" t="str">
        <f t="shared" si="73"/>
        <v/>
      </c>
      <c r="O185" s="103" t="str">
        <f t="shared" si="63"/>
        <v/>
      </c>
      <c r="P185" s="102" t="str">
        <f t="shared" si="74"/>
        <v/>
      </c>
      <c r="Q185" s="102" t="str">
        <f t="shared" si="64"/>
        <v/>
      </c>
      <c r="R185" s="102" t="str">
        <f t="shared" si="75"/>
        <v/>
      </c>
      <c r="S185" s="102" t="str">
        <f t="shared" si="76"/>
        <v/>
      </c>
      <c r="T185" s="102" t="str">
        <f t="shared" si="77"/>
        <v/>
      </c>
      <c r="U185" s="102" t="str">
        <f t="shared" si="78"/>
        <v xml:space="preserve"> </v>
      </c>
      <c r="V185" s="102" t="str">
        <f t="shared" si="79"/>
        <v/>
      </c>
      <c r="AF185" s="67">
        <f t="shared" si="58"/>
        <v>-1</v>
      </c>
      <c r="AG185" s="64">
        <f t="shared" si="81"/>
        <v>141</v>
      </c>
      <c r="AH185" s="77">
        <f t="shared" ref="AH185:AI200" si="83">AH184-1</f>
        <v>-140</v>
      </c>
      <c r="AI185" s="77">
        <f t="shared" si="83"/>
        <v>-143</v>
      </c>
    </row>
    <row r="186" spans="1:35" x14ac:dyDescent="0.2">
      <c r="A186" s="126">
        <f t="shared" si="56"/>
        <v>-100</v>
      </c>
      <c r="B186" s="99">
        <f t="shared" si="65"/>
        <v>-2540</v>
      </c>
      <c r="C186" s="100" t="str">
        <f t="shared" si="66"/>
        <v/>
      </c>
      <c r="D186" s="101" t="str">
        <f t="shared" si="59"/>
        <v/>
      </c>
      <c r="E186" s="100" t="str">
        <f t="shared" si="67"/>
        <v/>
      </c>
      <c r="F186" s="100" t="str">
        <f t="shared" si="68"/>
        <v/>
      </c>
      <c r="G186" s="100" t="str">
        <f t="shared" si="69"/>
        <v/>
      </c>
      <c r="H186" s="102" t="str">
        <f t="shared" si="60"/>
        <v/>
      </c>
      <c r="I186" s="102" t="str">
        <f t="shared" si="61"/>
        <v/>
      </c>
      <c r="J186" s="102" t="str">
        <f t="shared" si="70"/>
        <v/>
      </c>
      <c r="K186" s="102" t="str">
        <f t="shared" si="71"/>
        <v/>
      </c>
      <c r="L186" s="102" t="str">
        <f t="shared" si="72"/>
        <v/>
      </c>
      <c r="M186" s="103" t="str">
        <f t="shared" si="62"/>
        <v/>
      </c>
      <c r="N186" s="102" t="str">
        <f t="shared" si="73"/>
        <v/>
      </c>
      <c r="O186" s="103" t="str">
        <f t="shared" si="63"/>
        <v/>
      </c>
      <c r="P186" s="102" t="str">
        <f t="shared" si="74"/>
        <v/>
      </c>
      <c r="Q186" s="102" t="str">
        <f t="shared" si="64"/>
        <v/>
      </c>
      <c r="R186" s="102" t="str">
        <f t="shared" si="75"/>
        <v/>
      </c>
      <c r="S186" s="102" t="str">
        <f t="shared" si="76"/>
        <v/>
      </c>
      <c r="T186" s="102" t="str">
        <f t="shared" si="77"/>
        <v/>
      </c>
      <c r="U186" s="102" t="str">
        <f t="shared" si="78"/>
        <v xml:space="preserve"> </v>
      </c>
      <c r="V186" s="102" t="str">
        <f t="shared" si="79"/>
        <v/>
      </c>
      <c r="AF186" s="67">
        <f t="shared" si="58"/>
        <v>-1</v>
      </c>
      <c r="AG186" s="64">
        <f t="shared" si="81"/>
        <v>142</v>
      </c>
      <c r="AH186" s="77">
        <f t="shared" si="83"/>
        <v>-141</v>
      </c>
      <c r="AI186" s="77">
        <f t="shared" si="83"/>
        <v>-144</v>
      </c>
    </row>
    <row r="187" spans="1:35" x14ac:dyDescent="0.2">
      <c r="A187" s="126">
        <f t="shared" si="56"/>
        <v>-101</v>
      </c>
      <c r="B187" s="99">
        <f t="shared" si="65"/>
        <v>-2565.3999999999996</v>
      </c>
      <c r="C187" s="100" t="str">
        <f t="shared" si="66"/>
        <v/>
      </c>
      <c r="D187" s="101" t="str">
        <f t="shared" si="59"/>
        <v/>
      </c>
      <c r="E187" s="100" t="str">
        <f t="shared" si="67"/>
        <v/>
      </c>
      <c r="F187" s="100" t="str">
        <f t="shared" si="68"/>
        <v/>
      </c>
      <c r="G187" s="100" t="str">
        <f t="shared" si="69"/>
        <v/>
      </c>
      <c r="H187" s="102" t="str">
        <f t="shared" si="60"/>
        <v/>
      </c>
      <c r="I187" s="102" t="str">
        <f t="shared" si="61"/>
        <v/>
      </c>
      <c r="J187" s="102" t="str">
        <f t="shared" si="70"/>
        <v/>
      </c>
      <c r="K187" s="102" t="str">
        <f t="shared" si="71"/>
        <v/>
      </c>
      <c r="L187" s="102" t="str">
        <f t="shared" si="72"/>
        <v/>
      </c>
      <c r="M187" s="103" t="str">
        <f t="shared" si="62"/>
        <v/>
      </c>
      <c r="N187" s="102" t="str">
        <f t="shared" si="73"/>
        <v/>
      </c>
      <c r="O187" s="103" t="str">
        <f t="shared" si="63"/>
        <v/>
      </c>
      <c r="P187" s="102" t="str">
        <f t="shared" si="74"/>
        <v/>
      </c>
      <c r="Q187" s="102" t="str">
        <f t="shared" si="64"/>
        <v/>
      </c>
      <c r="R187" s="102" t="str">
        <f t="shared" si="75"/>
        <v/>
      </c>
      <c r="S187" s="102" t="str">
        <f t="shared" si="76"/>
        <v/>
      </c>
      <c r="T187" s="102" t="str">
        <f t="shared" si="77"/>
        <v/>
      </c>
      <c r="U187" s="102" t="str">
        <f t="shared" si="78"/>
        <v xml:space="preserve"> </v>
      </c>
      <c r="V187" s="102" t="str">
        <f t="shared" si="79"/>
        <v/>
      </c>
      <c r="AF187" s="67">
        <f t="shared" si="58"/>
        <v>-1</v>
      </c>
      <c r="AG187" s="64">
        <f t="shared" si="81"/>
        <v>143</v>
      </c>
      <c r="AH187" s="77">
        <f t="shared" si="83"/>
        <v>-142</v>
      </c>
      <c r="AI187" s="77">
        <f t="shared" si="83"/>
        <v>-145</v>
      </c>
    </row>
    <row r="188" spans="1:35" x14ac:dyDescent="0.2">
      <c r="A188" s="126">
        <f t="shared" si="56"/>
        <v>-102</v>
      </c>
      <c r="B188" s="99">
        <f t="shared" si="65"/>
        <v>-2590.7999999999997</v>
      </c>
      <c r="C188" s="100" t="str">
        <f t="shared" si="66"/>
        <v/>
      </c>
      <c r="D188" s="101" t="str">
        <f t="shared" si="59"/>
        <v/>
      </c>
      <c r="E188" s="100" t="str">
        <f t="shared" si="67"/>
        <v/>
      </c>
      <c r="F188" s="100" t="str">
        <f t="shared" si="68"/>
        <v/>
      </c>
      <c r="G188" s="100" t="str">
        <f t="shared" si="69"/>
        <v/>
      </c>
      <c r="H188" s="102" t="str">
        <f t="shared" si="60"/>
        <v/>
      </c>
      <c r="I188" s="102" t="str">
        <f t="shared" si="61"/>
        <v/>
      </c>
      <c r="J188" s="102" t="str">
        <f t="shared" si="70"/>
        <v/>
      </c>
      <c r="K188" s="102" t="str">
        <f t="shared" si="71"/>
        <v/>
      </c>
      <c r="L188" s="102" t="str">
        <f t="shared" si="72"/>
        <v/>
      </c>
      <c r="M188" s="103" t="str">
        <f t="shared" si="62"/>
        <v/>
      </c>
      <c r="N188" s="102" t="str">
        <f t="shared" si="73"/>
        <v/>
      </c>
      <c r="O188" s="103" t="str">
        <f t="shared" si="63"/>
        <v/>
      </c>
      <c r="P188" s="102" t="str">
        <f t="shared" si="74"/>
        <v/>
      </c>
      <c r="Q188" s="102" t="str">
        <f t="shared" si="64"/>
        <v/>
      </c>
      <c r="R188" s="102" t="str">
        <f t="shared" si="75"/>
        <v/>
      </c>
      <c r="S188" s="102" t="str">
        <f t="shared" si="76"/>
        <v/>
      </c>
      <c r="T188" s="102" t="str">
        <f t="shared" si="77"/>
        <v/>
      </c>
      <c r="U188" s="102" t="str">
        <f t="shared" si="78"/>
        <v xml:space="preserve"> </v>
      </c>
      <c r="V188" s="102" t="str">
        <f t="shared" si="79"/>
        <v/>
      </c>
      <c r="AF188" s="67">
        <f t="shared" si="58"/>
        <v>-1</v>
      </c>
      <c r="AG188" s="64">
        <f t="shared" si="81"/>
        <v>144</v>
      </c>
      <c r="AH188" s="77">
        <f t="shared" si="83"/>
        <v>-143</v>
      </c>
      <c r="AI188" s="77">
        <f t="shared" si="83"/>
        <v>-146</v>
      </c>
    </row>
    <row r="189" spans="1:35" x14ac:dyDescent="0.2">
      <c r="A189" s="126">
        <f t="shared" si="56"/>
        <v>-103</v>
      </c>
      <c r="B189" s="99">
        <f t="shared" si="65"/>
        <v>-2616.1999999999998</v>
      </c>
      <c r="C189" s="100" t="str">
        <f t="shared" si="66"/>
        <v/>
      </c>
      <c r="D189" s="101" t="str">
        <f t="shared" si="59"/>
        <v/>
      </c>
      <c r="E189" s="100" t="str">
        <f t="shared" si="67"/>
        <v/>
      </c>
      <c r="F189" s="100" t="str">
        <f t="shared" si="68"/>
        <v/>
      </c>
      <c r="G189" s="100" t="str">
        <f t="shared" si="69"/>
        <v/>
      </c>
      <c r="H189" s="102" t="str">
        <f t="shared" si="60"/>
        <v/>
      </c>
      <c r="I189" s="102" t="str">
        <f t="shared" si="61"/>
        <v/>
      </c>
      <c r="J189" s="102" t="str">
        <f t="shared" si="70"/>
        <v/>
      </c>
      <c r="K189" s="102" t="str">
        <f t="shared" si="71"/>
        <v/>
      </c>
      <c r="L189" s="102" t="str">
        <f t="shared" si="72"/>
        <v/>
      </c>
      <c r="M189" s="103" t="str">
        <f t="shared" si="62"/>
        <v/>
      </c>
      <c r="N189" s="102" t="str">
        <f t="shared" si="73"/>
        <v/>
      </c>
      <c r="O189" s="103" t="str">
        <f t="shared" si="63"/>
        <v/>
      </c>
      <c r="P189" s="102" t="str">
        <f t="shared" si="74"/>
        <v/>
      </c>
      <c r="Q189" s="102" t="str">
        <f t="shared" si="64"/>
        <v/>
      </c>
      <c r="R189" s="102" t="str">
        <f t="shared" si="75"/>
        <v/>
      </c>
      <c r="S189" s="102" t="str">
        <f t="shared" si="76"/>
        <v/>
      </c>
      <c r="T189" s="102" t="str">
        <f t="shared" si="77"/>
        <v/>
      </c>
      <c r="U189" s="102" t="str">
        <f t="shared" si="78"/>
        <v xml:space="preserve"> </v>
      </c>
      <c r="V189" s="102" t="str">
        <f t="shared" si="79"/>
        <v/>
      </c>
      <c r="AF189" s="67">
        <f t="shared" si="58"/>
        <v>-1</v>
      </c>
      <c r="AG189" s="64">
        <f t="shared" si="81"/>
        <v>145</v>
      </c>
      <c r="AH189" s="77">
        <f t="shared" si="83"/>
        <v>-144</v>
      </c>
      <c r="AI189" s="77">
        <f t="shared" si="83"/>
        <v>-147</v>
      </c>
    </row>
    <row r="190" spans="1:35" x14ac:dyDescent="0.2">
      <c r="A190" s="126">
        <f t="shared" si="56"/>
        <v>-104</v>
      </c>
      <c r="B190" s="99">
        <f t="shared" si="65"/>
        <v>-2641.6</v>
      </c>
      <c r="C190" s="100" t="str">
        <f t="shared" si="66"/>
        <v/>
      </c>
      <c r="D190" s="101" t="str">
        <f t="shared" si="59"/>
        <v/>
      </c>
      <c r="E190" s="100" t="str">
        <f t="shared" si="67"/>
        <v/>
      </c>
      <c r="F190" s="100" t="str">
        <f t="shared" si="68"/>
        <v/>
      </c>
      <c r="G190" s="100" t="str">
        <f t="shared" si="69"/>
        <v/>
      </c>
      <c r="H190" s="102" t="str">
        <f t="shared" si="60"/>
        <v/>
      </c>
      <c r="I190" s="102" t="str">
        <f t="shared" si="61"/>
        <v/>
      </c>
      <c r="J190" s="102" t="str">
        <f t="shared" si="70"/>
        <v/>
      </c>
      <c r="K190" s="102" t="str">
        <f t="shared" si="71"/>
        <v/>
      </c>
      <c r="L190" s="102" t="str">
        <f t="shared" si="72"/>
        <v/>
      </c>
      <c r="M190" s="103" t="str">
        <f t="shared" si="62"/>
        <v/>
      </c>
      <c r="N190" s="102" t="str">
        <f t="shared" si="73"/>
        <v/>
      </c>
      <c r="O190" s="103" t="str">
        <f t="shared" si="63"/>
        <v/>
      </c>
      <c r="P190" s="102" t="str">
        <f t="shared" si="74"/>
        <v/>
      </c>
      <c r="Q190" s="102" t="str">
        <f t="shared" si="64"/>
        <v/>
      </c>
      <c r="R190" s="102" t="str">
        <f t="shared" si="75"/>
        <v/>
      </c>
      <c r="S190" s="102" t="str">
        <f t="shared" si="76"/>
        <v/>
      </c>
      <c r="T190" s="102" t="str">
        <f t="shared" si="77"/>
        <v/>
      </c>
      <c r="U190" s="102" t="str">
        <f t="shared" si="78"/>
        <v xml:space="preserve"> </v>
      </c>
      <c r="V190" s="102" t="str">
        <f t="shared" si="79"/>
        <v/>
      </c>
      <c r="AF190" s="67">
        <f t="shared" si="58"/>
        <v>-1</v>
      </c>
      <c r="AG190" s="64">
        <f t="shared" si="81"/>
        <v>146</v>
      </c>
      <c r="AH190" s="77">
        <f t="shared" si="83"/>
        <v>-145</v>
      </c>
      <c r="AI190" s="77">
        <f t="shared" si="83"/>
        <v>-148</v>
      </c>
    </row>
    <row r="191" spans="1:35" x14ac:dyDescent="0.2">
      <c r="A191" s="126">
        <f t="shared" si="56"/>
        <v>-105</v>
      </c>
      <c r="B191" s="99">
        <f t="shared" si="65"/>
        <v>-2667</v>
      </c>
      <c r="C191" s="100" t="str">
        <f t="shared" si="66"/>
        <v/>
      </c>
      <c r="D191" s="101" t="str">
        <f t="shared" si="59"/>
        <v/>
      </c>
      <c r="E191" s="100" t="str">
        <f t="shared" si="67"/>
        <v/>
      </c>
      <c r="F191" s="100" t="str">
        <f t="shared" si="68"/>
        <v/>
      </c>
      <c r="G191" s="100" t="str">
        <f t="shared" si="69"/>
        <v/>
      </c>
      <c r="H191" s="102" t="str">
        <f t="shared" si="60"/>
        <v/>
      </c>
      <c r="I191" s="102" t="str">
        <f t="shared" si="61"/>
        <v/>
      </c>
      <c r="J191" s="102" t="str">
        <f t="shared" si="70"/>
        <v/>
      </c>
      <c r="K191" s="102" t="str">
        <f t="shared" si="71"/>
        <v/>
      </c>
      <c r="L191" s="102" t="str">
        <f t="shared" si="72"/>
        <v/>
      </c>
      <c r="M191" s="103" t="str">
        <f t="shared" si="62"/>
        <v/>
      </c>
      <c r="N191" s="102" t="str">
        <f t="shared" si="73"/>
        <v/>
      </c>
      <c r="O191" s="103" t="str">
        <f t="shared" si="63"/>
        <v/>
      </c>
      <c r="P191" s="102" t="str">
        <f t="shared" si="74"/>
        <v/>
      </c>
      <c r="Q191" s="102" t="str">
        <f t="shared" si="64"/>
        <v/>
      </c>
      <c r="R191" s="102" t="str">
        <f t="shared" si="75"/>
        <v/>
      </c>
      <c r="S191" s="102" t="str">
        <f t="shared" si="76"/>
        <v/>
      </c>
      <c r="T191" s="102" t="str">
        <f t="shared" si="77"/>
        <v/>
      </c>
      <c r="U191" s="102" t="str">
        <f t="shared" si="78"/>
        <v xml:space="preserve"> </v>
      </c>
      <c r="V191" s="102" t="str">
        <f t="shared" si="79"/>
        <v/>
      </c>
      <c r="AF191" s="67">
        <f t="shared" si="58"/>
        <v>-1</v>
      </c>
      <c r="AG191" s="64">
        <f t="shared" si="81"/>
        <v>147</v>
      </c>
      <c r="AH191" s="77">
        <f t="shared" si="83"/>
        <v>-146</v>
      </c>
      <c r="AI191" s="77">
        <f t="shared" si="83"/>
        <v>-149</v>
      </c>
    </row>
    <row r="192" spans="1:35" x14ac:dyDescent="0.2">
      <c r="A192" s="126">
        <f t="shared" si="56"/>
        <v>-106</v>
      </c>
      <c r="B192" s="99">
        <f t="shared" si="65"/>
        <v>-2692.3999999999996</v>
      </c>
      <c r="C192" s="100" t="str">
        <f t="shared" si="66"/>
        <v/>
      </c>
      <c r="D192" s="101" t="str">
        <f t="shared" si="59"/>
        <v/>
      </c>
      <c r="E192" s="100" t="str">
        <f t="shared" si="67"/>
        <v/>
      </c>
      <c r="F192" s="100" t="str">
        <f t="shared" si="68"/>
        <v/>
      </c>
      <c r="G192" s="100" t="str">
        <f t="shared" si="69"/>
        <v/>
      </c>
      <c r="H192" s="102" t="str">
        <f t="shared" si="60"/>
        <v/>
      </c>
      <c r="I192" s="102" t="str">
        <f t="shared" si="61"/>
        <v/>
      </c>
      <c r="J192" s="102" t="str">
        <f t="shared" si="70"/>
        <v/>
      </c>
      <c r="K192" s="102" t="str">
        <f t="shared" si="71"/>
        <v/>
      </c>
      <c r="L192" s="102" t="str">
        <f t="shared" si="72"/>
        <v/>
      </c>
      <c r="M192" s="103" t="str">
        <f t="shared" si="62"/>
        <v/>
      </c>
      <c r="N192" s="102" t="str">
        <f t="shared" si="73"/>
        <v/>
      </c>
      <c r="O192" s="103" t="str">
        <f t="shared" si="63"/>
        <v/>
      </c>
      <c r="P192" s="102" t="str">
        <f t="shared" si="74"/>
        <v/>
      </c>
      <c r="Q192" s="102" t="str">
        <f t="shared" si="64"/>
        <v/>
      </c>
      <c r="R192" s="102" t="str">
        <f t="shared" si="75"/>
        <v/>
      </c>
      <c r="S192" s="102" t="str">
        <f t="shared" si="76"/>
        <v/>
      </c>
      <c r="T192" s="102" t="str">
        <f t="shared" si="77"/>
        <v/>
      </c>
      <c r="U192" s="102" t="str">
        <f t="shared" si="78"/>
        <v xml:space="preserve"> </v>
      </c>
      <c r="V192" s="102" t="str">
        <f t="shared" si="79"/>
        <v/>
      </c>
      <c r="AF192" s="67">
        <f t="shared" si="58"/>
        <v>-1</v>
      </c>
      <c r="AG192" s="64">
        <f t="shared" si="81"/>
        <v>148</v>
      </c>
      <c r="AH192" s="77">
        <f t="shared" si="83"/>
        <v>-147</v>
      </c>
      <c r="AI192" s="77">
        <f t="shared" si="83"/>
        <v>-150</v>
      </c>
    </row>
    <row r="193" spans="1:35" x14ac:dyDescent="0.2">
      <c r="A193" s="126">
        <f t="shared" si="56"/>
        <v>-107</v>
      </c>
      <c r="B193" s="99">
        <f t="shared" si="65"/>
        <v>-2717.7999999999997</v>
      </c>
      <c r="C193" s="100" t="str">
        <f t="shared" si="66"/>
        <v/>
      </c>
      <c r="D193" s="101" t="str">
        <f t="shared" si="59"/>
        <v/>
      </c>
      <c r="E193" s="100" t="str">
        <f t="shared" si="67"/>
        <v/>
      </c>
      <c r="F193" s="100" t="str">
        <f t="shared" si="68"/>
        <v/>
      </c>
      <c r="G193" s="100" t="str">
        <f t="shared" si="69"/>
        <v/>
      </c>
      <c r="H193" s="102" t="str">
        <f t="shared" si="60"/>
        <v/>
      </c>
      <c r="I193" s="102" t="str">
        <f t="shared" si="61"/>
        <v/>
      </c>
      <c r="J193" s="102" t="str">
        <f t="shared" si="70"/>
        <v/>
      </c>
      <c r="K193" s="102" t="str">
        <f t="shared" si="71"/>
        <v/>
      </c>
      <c r="L193" s="102" t="str">
        <f t="shared" si="72"/>
        <v/>
      </c>
      <c r="M193" s="103" t="str">
        <f t="shared" si="62"/>
        <v/>
      </c>
      <c r="N193" s="102" t="str">
        <f t="shared" si="73"/>
        <v/>
      </c>
      <c r="O193" s="103" t="str">
        <f t="shared" si="63"/>
        <v/>
      </c>
      <c r="P193" s="102" t="str">
        <f t="shared" si="74"/>
        <v/>
      </c>
      <c r="Q193" s="102" t="str">
        <f t="shared" si="64"/>
        <v/>
      </c>
      <c r="R193" s="102" t="str">
        <f t="shared" si="75"/>
        <v/>
      </c>
      <c r="S193" s="102" t="str">
        <f t="shared" si="76"/>
        <v/>
      </c>
      <c r="T193" s="102" t="str">
        <f t="shared" si="77"/>
        <v/>
      </c>
      <c r="U193" s="102" t="str">
        <f t="shared" si="78"/>
        <v xml:space="preserve"> </v>
      </c>
      <c r="V193" s="102" t="str">
        <f t="shared" si="79"/>
        <v/>
      </c>
      <c r="AF193" s="67">
        <f t="shared" si="58"/>
        <v>-1</v>
      </c>
      <c r="AG193" s="64">
        <f t="shared" si="81"/>
        <v>149</v>
      </c>
      <c r="AH193" s="77">
        <f t="shared" si="83"/>
        <v>-148</v>
      </c>
      <c r="AI193" s="77">
        <f t="shared" si="83"/>
        <v>-151</v>
      </c>
    </row>
    <row r="194" spans="1:35" x14ac:dyDescent="0.2">
      <c r="A194" s="126">
        <f t="shared" si="56"/>
        <v>-108</v>
      </c>
      <c r="B194" s="99">
        <f t="shared" si="65"/>
        <v>-2743.2</v>
      </c>
      <c r="C194" s="100" t="str">
        <f t="shared" si="66"/>
        <v/>
      </c>
      <c r="D194" s="101" t="str">
        <f t="shared" si="59"/>
        <v/>
      </c>
      <c r="E194" s="100" t="str">
        <f t="shared" si="67"/>
        <v/>
      </c>
      <c r="F194" s="100" t="str">
        <f t="shared" si="68"/>
        <v/>
      </c>
      <c r="G194" s="100" t="str">
        <f t="shared" si="69"/>
        <v/>
      </c>
      <c r="H194" s="102" t="str">
        <f t="shared" si="60"/>
        <v/>
      </c>
      <c r="I194" s="102" t="str">
        <f t="shared" si="61"/>
        <v/>
      </c>
      <c r="J194" s="102" t="str">
        <f t="shared" si="70"/>
        <v/>
      </c>
      <c r="K194" s="102" t="str">
        <f t="shared" si="71"/>
        <v/>
      </c>
      <c r="L194" s="102" t="str">
        <f t="shared" si="72"/>
        <v/>
      </c>
      <c r="M194" s="103" t="str">
        <f t="shared" si="62"/>
        <v/>
      </c>
      <c r="N194" s="102" t="str">
        <f t="shared" si="73"/>
        <v/>
      </c>
      <c r="O194" s="103" t="str">
        <f t="shared" si="63"/>
        <v/>
      </c>
      <c r="P194" s="102" t="str">
        <f t="shared" si="74"/>
        <v/>
      </c>
      <c r="Q194" s="102" t="str">
        <f t="shared" si="64"/>
        <v/>
      </c>
      <c r="R194" s="102" t="str">
        <f t="shared" si="75"/>
        <v/>
      </c>
      <c r="S194" s="102" t="str">
        <f t="shared" si="76"/>
        <v/>
      </c>
      <c r="T194" s="102" t="str">
        <f t="shared" si="77"/>
        <v/>
      </c>
      <c r="U194" s="102" t="str">
        <f t="shared" si="78"/>
        <v xml:space="preserve"> </v>
      </c>
      <c r="V194" s="102" t="str">
        <f t="shared" si="79"/>
        <v/>
      </c>
      <c r="AF194" s="67">
        <f t="shared" si="58"/>
        <v>-1</v>
      </c>
      <c r="AG194" s="64">
        <f t="shared" si="81"/>
        <v>150</v>
      </c>
      <c r="AH194" s="77">
        <f t="shared" si="83"/>
        <v>-149</v>
      </c>
      <c r="AI194" s="77">
        <f t="shared" si="83"/>
        <v>-152</v>
      </c>
    </row>
    <row r="195" spans="1:35" x14ac:dyDescent="0.2">
      <c r="A195" s="126">
        <f t="shared" si="56"/>
        <v>-109</v>
      </c>
      <c r="B195" s="99">
        <f t="shared" si="65"/>
        <v>-2768.6</v>
      </c>
      <c r="C195" s="100" t="str">
        <f t="shared" si="66"/>
        <v/>
      </c>
      <c r="D195" s="101" t="str">
        <f t="shared" si="59"/>
        <v/>
      </c>
      <c r="E195" s="100" t="str">
        <f t="shared" si="67"/>
        <v/>
      </c>
      <c r="F195" s="100" t="str">
        <f t="shared" si="68"/>
        <v/>
      </c>
      <c r="G195" s="100" t="str">
        <f t="shared" si="69"/>
        <v/>
      </c>
      <c r="H195" s="102" t="str">
        <f t="shared" si="60"/>
        <v/>
      </c>
      <c r="I195" s="102" t="str">
        <f t="shared" si="61"/>
        <v/>
      </c>
      <c r="J195" s="102" t="str">
        <f t="shared" si="70"/>
        <v/>
      </c>
      <c r="K195" s="102" t="str">
        <f t="shared" si="71"/>
        <v/>
      </c>
      <c r="L195" s="102" t="str">
        <f t="shared" si="72"/>
        <v/>
      </c>
      <c r="M195" s="103" t="str">
        <f t="shared" si="62"/>
        <v/>
      </c>
      <c r="N195" s="102" t="str">
        <f t="shared" si="73"/>
        <v/>
      </c>
      <c r="O195" s="103" t="str">
        <f t="shared" si="63"/>
        <v/>
      </c>
      <c r="P195" s="102" t="str">
        <f t="shared" si="74"/>
        <v/>
      </c>
      <c r="Q195" s="102" t="str">
        <f t="shared" si="64"/>
        <v/>
      </c>
      <c r="R195" s="102" t="str">
        <f t="shared" si="75"/>
        <v/>
      </c>
      <c r="S195" s="102" t="str">
        <f t="shared" si="76"/>
        <v/>
      </c>
      <c r="T195" s="102" t="str">
        <f t="shared" si="77"/>
        <v/>
      </c>
      <c r="U195" s="102" t="str">
        <f t="shared" si="78"/>
        <v xml:space="preserve"> </v>
      </c>
      <c r="V195" s="102" t="str">
        <f t="shared" si="79"/>
        <v/>
      </c>
      <c r="AF195" s="67">
        <f t="shared" si="58"/>
        <v>-1</v>
      </c>
      <c r="AG195" s="64">
        <f t="shared" si="81"/>
        <v>151</v>
      </c>
      <c r="AH195" s="77">
        <f t="shared" si="83"/>
        <v>-150</v>
      </c>
      <c r="AI195" s="77">
        <f t="shared" si="83"/>
        <v>-153</v>
      </c>
    </row>
    <row r="196" spans="1:35" x14ac:dyDescent="0.2">
      <c r="A196" s="126">
        <f t="shared" si="56"/>
        <v>-110</v>
      </c>
      <c r="B196" s="99">
        <f t="shared" si="65"/>
        <v>-2794</v>
      </c>
      <c r="C196" s="100" t="str">
        <f t="shared" si="66"/>
        <v/>
      </c>
      <c r="D196" s="101" t="str">
        <f t="shared" si="59"/>
        <v/>
      </c>
      <c r="E196" s="100" t="str">
        <f t="shared" si="67"/>
        <v/>
      </c>
      <c r="F196" s="100" t="str">
        <f t="shared" si="68"/>
        <v/>
      </c>
      <c r="G196" s="100" t="str">
        <f t="shared" si="69"/>
        <v/>
      </c>
      <c r="H196" s="102" t="str">
        <f t="shared" si="60"/>
        <v/>
      </c>
      <c r="I196" s="102" t="str">
        <f t="shared" si="61"/>
        <v/>
      </c>
      <c r="J196" s="102" t="str">
        <f t="shared" si="70"/>
        <v/>
      </c>
      <c r="K196" s="102" t="str">
        <f t="shared" si="71"/>
        <v/>
      </c>
      <c r="L196" s="102" t="str">
        <f t="shared" si="72"/>
        <v/>
      </c>
      <c r="M196" s="103" t="str">
        <f t="shared" si="62"/>
        <v/>
      </c>
      <c r="N196" s="102" t="str">
        <f t="shared" si="73"/>
        <v/>
      </c>
      <c r="O196" s="103" t="str">
        <f t="shared" si="63"/>
        <v/>
      </c>
      <c r="P196" s="102" t="str">
        <f t="shared" si="74"/>
        <v/>
      </c>
      <c r="Q196" s="102" t="str">
        <f t="shared" si="64"/>
        <v/>
      </c>
      <c r="R196" s="102" t="str">
        <f t="shared" si="75"/>
        <v/>
      </c>
      <c r="S196" s="102" t="str">
        <f t="shared" si="76"/>
        <v/>
      </c>
      <c r="T196" s="102" t="str">
        <f t="shared" si="77"/>
        <v/>
      </c>
      <c r="U196" s="102" t="str">
        <f t="shared" si="78"/>
        <v xml:space="preserve"> </v>
      </c>
      <c r="V196" s="102" t="str">
        <f t="shared" si="79"/>
        <v/>
      </c>
      <c r="AF196" s="67">
        <f t="shared" si="58"/>
        <v>-1</v>
      </c>
      <c r="AG196" s="64">
        <f t="shared" si="81"/>
        <v>152</v>
      </c>
      <c r="AH196" s="77">
        <f t="shared" si="83"/>
        <v>-151</v>
      </c>
      <c r="AI196" s="77">
        <f t="shared" si="83"/>
        <v>-154</v>
      </c>
    </row>
    <row r="197" spans="1:35" x14ac:dyDescent="0.2">
      <c r="A197" s="126">
        <f t="shared" si="56"/>
        <v>-111</v>
      </c>
      <c r="B197" s="99">
        <f t="shared" si="65"/>
        <v>-2819.3999999999996</v>
      </c>
      <c r="C197" s="100" t="str">
        <f t="shared" si="66"/>
        <v/>
      </c>
      <c r="D197" s="101" t="str">
        <f t="shared" si="59"/>
        <v/>
      </c>
      <c r="E197" s="100" t="str">
        <f t="shared" si="67"/>
        <v/>
      </c>
      <c r="F197" s="100" t="str">
        <f t="shared" si="68"/>
        <v/>
      </c>
      <c r="G197" s="100" t="str">
        <f t="shared" si="69"/>
        <v/>
      </c>
      <c r="H197" s="102" t="str">
        <f t="shared" si="60"/>
        <v/>
      </c>
      <c r="I197" s="102" t="str">
        <f t="shared" si="61"/>
        <v/>
      </c>
      <c r="J197" s="102" t="str">
        <f t="shared" si="70"/>
        <v/>
      </c>
      <c r="K197" s="102" t="str">
        <f t="shared" si="71"/>
        <v/>
      </c>
      <c r="L197" s="102" t="str">
        <f t="shared" si="72"/>
        <v/>
      </c>
      <c r="M197" s="103" t="str">
        <f t="shared" si="62"/>
        <v/>
      </c>
      <c r="N197" s="102" t="str">
        <f t="shared" si="73"/>
        <v/>
      </c>
      <c r="O197" s="103" t="str">
        <f t="shared" si="63"/>
        <v/>
      </c>
      <c r="P197" s="102" t="str">
        <f t="shared" si="74"/>
        <v/>
      </c>
      <c r="Q197" s="102" t="str">
        <f t="shared" si="64"/>
        <v/>
      </c>
      <c r="R197" s="102" t="str">
        <f t="shared" si="75"/>
        <v/>
      </c>
      <c r="S197" s="102" t="str">
        <f t="shared" si="76"/>
        <v/>
      </c>
      <c r="T197" s="102" t="str">
        <f t="shared" si="77"/>
        <v/>
      </c>
      <c r="U197" s="102" t="str">
        <f t="shared" si="78"/>
        <v xml:space="preserve"> </v>
      </c>
      <c r="V197" s="102" t="str">
        <f t="shared" si="79"/>
        <v/>
      </c>
      <c r="AF197" s="67">
        <f t="shared" si="58"/>
        <v>-1</v>
      </c>
      <c r="AG197" s="64">
        <f t="shared" si="81"/>
        <v>153</v>
      </c>
      <c r="AH197" s="77">
        <f t="shared" si="83"/>
        <v>-152</v>
      </c>
      <c r="AI197" s="77">
        <f t="shared" si="83"/>
        <v>-155</v>
      </c>
    </row>
    <row r="198" spans="1:35" x14ac:dyDescent="0.2">
      <c r="A198" s="126">
        <f t="shared" si="56"/>
        <v>-112</v>
      </c>
      <c r="B198" s="99">
        <f t="shared" si="65"/>
        <v>-2844.7999999999997</v>
      </c>
      <c r="C198" s="100" t="str">
        <f t="shared" si="66"/>
        <v/>
      </c>
      <c r="D198" s="101" t="str">
        <f t="shared" si="59"/>
        <v/>
      </c>
      <c r="E198" s="100" t="str">
        <f t="shared" si="67"/>
        <v/>
      </c>
      <c r="F198" s="100" t="str">
        <f t="shared" si="68"/>
        <v/>
      </c>
      <c r="G198" s="100" t="str">
        <f t="shared" si="69"/>
        <v/>
      </c>
      <c r="H198" s="102" t="str">
        <f t="shared" si="60"/>
        <v/>
      </c>
      <c r="I198" s="102" t="str">
        <f t="shared" si="61"/>
        <v/>
      </c>
      <c r="J198" s="102" t="str">
        <f t="shared" si="70"/>
        <v/>
      </c>
      <c r="K198" s="102" t="str">
        <f t="shared" si="71"/>
        <v/>
      </c>
      <c r="L198" s="102" t="str">
        <f t="shared" si="72"/>
        <v/>
      </c>
      <c r="M198" s="103" t="str">
        <f t="shared" si="62"/>
        <v/>
      </c>
      <c r="N198" s="102" t="str">
        <f t="shared" si="73"/>
        <v/>
      </c>
      <c r="O198" s="103" t="str">
        <f t="shared" si="63"/>
        <v/>
      </c>
      <c r="P198" s="102" t="str">
        <f t="shared" si="74"/>
        <v/>
      </c>
      <c r="Q198" s="102" t="str">
        <f t="shared" si="64"/>
        <v/>
      </c>
      <c r="R198" s="102" t="str">
        <f t="shared" si="75"/>
        <v/>
      </c>
      <c r="S198" s="102" t="str">
        <f t="shared" si="76"/>
        <v/>
      </c>
      <c r="T198" s="102" t="str">
        <f t="shared" si="77"/>
        <v/>
      </c>
      <c r="U198" s="102" t="str">
        <f t="shared" si="78"/>
        <v xml:space="preserve"> </v>
      </c>
      <c r="V198" s="102" t="str">
        <f t="shared" si="79"/>
        <v/>
      </c>
      <c r="AF198" s="67">
        <f t="shared" si="58"/>
        <v>-1</v>
      </c>
      <c r="AG198" s="64">
        <f t="shared" si="81"/>
        <v>154</v>
      </c>
      <c r="AH198" s="77">
        <f t="shared" si="83"/>
        <v>-153</v>
      </c>
      <c r="AI198" s="77">
        <f t="shared" si="83"/>
        <v>-156</v>
      </c>
    </row>
    <row r="199" spans="1:35" x14ac:dyDescent="0.2">
      <c r="A199" s="126">
        <f t="shared" si="56"/>
        <v>-113</v>
      </c>
      <c r="B199" s="99">
        <f t="shared" si="65"/>
        <v>-2870.2</v>
      </c>
      <c r="C199" s="100" t="str">
        <f t="shared" si="66"/>
        <v/>
      </c>
      <c r="D199" s="101" t="str">
        <f t="shared" si="59"/>
        <v/>
      </c>
      <c r="E199" s="100" t="str">
        <f t="shared" si="67"/>
        <v/>
      </c>
      <c r="F199" s="100" t="str">
        <f t="shared" si="68"/>
        <v/>
      </c>
      <c r="G199" s="100" t="str">
        <f t="shared" si="69"/>
        <v/>
      </c>
      <c r="H199" s="102" t="str">
        <f t="shared" si="60"/>
        <v/>
      </c>
      <c r="I199" s="102" t="str">
        <f t="shared" si="61"/>
        <v/>
      </c>
      <c r="J199" s="102" t="str">
        <f t="shared" si="70"/>
        <v/>
      </c>
      <c r="K199" s="102" t="str">
        <f t="shared" si="71"/>
        <v/>
      </c>
      <c r="L199" s="102" t="str">
        <f t="shared" si="72"/>
        <v/>
      </c>
      <c r="M199" s="103" t="str">
        <f t="shared" si="62"/>
        <v/>
      </c>
      <c r="N199" s="102" t="str">
        <f t="shared" si="73"/>
        <v/>
      </c>
      <c r="O199" s="103" t="str">
        <f t="shared" si="63"/>
        <v/>
      </c>
      <c r="P199" s="102" t="str">
        <f t="shared" si="74"/>
        <v/>
      </c>
      <c r="Q199" s="102" t="str">
        <f t="shared" si="64"/>
        <v/>
      </c>
      <c r="R199" s="102" t="str">
        <f t="shared" si="75"/>
        <v/>
      </c>
      <c r="S199" s="102" t="str">
        <f t="shared" si="76"/>
        <v/>
      </c>
      <c r="T199" s="102" t="str">
        <f t="shared" si="77"/>
        <v/>
      </c>
      <c r="U199" s="102" t="str">
        <f t="shared" si="78"/>
        <v xml:space="preserve"> </v>
      </c>
      <c r="V199" s="102" t="str">
        <f t="shared" si="79"/>
        <v/>
      </c>
      <c r="AF199" s="67">
        <f t="shared" si="58"/>
        <v>-1</v>
      </c>
      <c r="AG199" s="64">
        <f t="shared" si="81"/>
        <v>155</v>
      </c>
      <c r="AH199" s="77">
        <f t="shared" si="83"/>
        <v>-154</v>
      </c>
      <c r="AI199" s="77">
        <f t="shared" si="83"/>
        <v>-157</v>
      </c>
    </row>
    <row r="200" spans="1:35" x14ac:dyDescent="0.2">
      <c r="A200" s="126">
        <f t="shared" si="56"/>
        <v>-114</v>
      </c>
      <c r="B200" s="99">
        <f t="shared" si="65"/>
        <v>-2895.6</v>
      </c>
      <c r="C200" s="100" t="str">
        <f t="shared" si="66"/>
        <v/>
      </c>
      <c r="D200" s="101" t="str">
        <f t="shared" si="59"/>
        <v/>
      </c>
      <c r="E200" s="100" t="str">
        <f t="shared" si="67"/>
        <v/>
      </c>
      <c r="F200" s="100" t="str">
        <f t="shared" si="68"/>
        <v/>
      </c>
      <c r="G200" s="100" t="str">
        <f t="shared" si="69"/>
        <v/>
      </c>
      <c r="H200" s="102" t="str">
        <f t="shared" si="60"/>
        <v/>
      </c>
      <c r="I200" s="102" t="str">
        <f t="shared" si="61"/>
        <v/>
      </c>
      <c r="J200" s="102" t="str">
        <f t="shared" si="70"/>
        <v/>
      </c>
      <c r="K200" s="102" t="str">
        <f t="shared" si="71"/>
        <v/>
      </c>
      <c r="L200" s="102" t="str">
        <f t="shared" si="72"/>
        <v/>
      </c>
      <c r="M200" s="103" t="str">
        <f t="shared" si="62"/>
        <v/>
      </c>
      <c r="N200" s="102" t="str">
        <f t="shared" si="73"/>
        <v/>
      </c>
      <c r="O200" s="103" t="str">
        <f t="shared" si="63"/>
        <v/>
      </c>
      <c r="P200" s="102" t="str">
        <f t="shared" si="74"/>
        <v/>
      </c>
      <c r="Q200" s="102" t="str">
        <f t="shared" si="64"/>
        <v/>
      </c>
      <c r="R200" s="102" t="str">
        <f t="shared" si="75"/>
        <v/>
      </c>
      <c r="S200" s="102" t="str">
        <f t="shared" si="76"/>
        <v/>
      </c>
      <c r="T200" s="102" t="str">
        <f t="shared" si="77"/>
        <v/>
      </c>
      <c r="U200" s="102" t="str">
        <f t="shared" si="78"/>
        <v xml:space="preserve"> </v>
      </c>
      <c r="V200" s="102" t="str">
        <f t="shared" si="79"/>
        <v/>
      </c>
      <c r="AF200" s="67">
        <f t="shared" si="58"/>
        <v>-1</v>
      </c>
      <c r="AG200" s="64">
        <f t="shared" si="81"/>
        <v>156</v>
      </c>
      <c r="AH200" s="77">
        <f t="shared" si="83"/>
        <v>-155</v>
      </c>
      <c r="AI200" s="77">
        <f t="shared" si="83"/>
        <v>-158</v>
      </c>
    </row>
    <row r="201" spans="1:35" x14ac:dyDescent="0.2">
      <c r="A201" s="126">
        <f t="shared" si="56"/>
        <v>-115</v>
      </c>
      <c r="B201" s="99">
        <f t="shared" si="65"/>
        <v>-2921</v>
      </c>
      <c r="C201" s="100" t="str">
        <f t="shared" si="66"/>
        <v/>
      </c>
      <c r="D201" s="101" t="str">
        <f t="shared" si="59"/>
        <v/>
      </c>
      <c r="E201" s="100" t="str">
        <f t="shared" si="67"/>
        <v/>
      </c>
      <c r="F201" s="100" t="str">
        <f t="shared" si="68"/>
        <v/>
      </c>
      <c r="G201" s="100" t="str">
        <f t="shared" si="69"/>
        <v/>
      </c>
      <c r="H201" s="102" t="str">
        <f t="shared" si="60"/>
        <v/>
      </c>
      <c r="I201" s="102" t="str">
        <f t="shared" si="61"/>
        <v/>
      </c>
      <c r="J201" s="102" t="str">
        <f t="shared" si="70"/>
        <v/>
      </c>
      <c r="K201" s="102" t="str">
        <f t="shared" si="71"/>
        <v/>
      </c>
      <c r="L201" s="102" t="str">
        <f t="shared" si="72"/>
        <v/>
      </c>
      <c r="M201" s="103" t="str">
        <f t="shared" si="62"/>
        <v/>
      </c>
      <c r="N201" s="102" t="str">
        <f t="shared" si="73"/>
        <v/>
      </c>
      <c r="O201" s="103" t="str">
        <f t="shared" si="63"/>
        <v/>
      </c>
      <c r="P201" s="102" t="str">
        <f t="shared" si="74"/>
        <v/>
      </c>
      <c r="Q201" s="102" t="str">
        <f t="shared" si="64"/>
        <v/>
      </c>
      <c r="R201" s="102" t="str">
        <f t="shared" si="75"/>
        <v/>
      </c>
      <c r="S201" s="102" t="str">
        <f t="shared" si="76"/>
        <v/>
      </c>
      <c r="T201" s="102" t="str">
        <f t="shared" si="77"/>
        <v/>
      </c>
      <c r="U201" s="102" t="str">
        <f t="shared" si="78"/>
        <v xml:space="preserve"> </v>
      </c>
      <c r="V201" s="102" t="str">
        <f t="shared" si="79"/>
        <v/>
      </c>
      <c r="AF201" s="67">
        <f t="shared" si="58"/>
        <v>-1</v>
      </c>
      <c r="AG201" s="64">
        <f t="shared" si="81"/>
        <v>157</v>
      </c>
      <c r="AH201" s="77">
        <f t="shared" ref="AH201:AI216" si="84">AH200-1</f>
        <v>-156</v>
      </c>
      <c r="AI201" s="77">
        <f t="shared" si="84"/>
        <v>-159</v>
      </c>
    </row>
    <row r="202" spans="1:35" x14ac:dyDescent="0.2">
      <c r="A202" s="126">
        <f t="shared" si="56"/>
        <v>-116</v>
      </c>
      <c r="B202" s="99">
        <f t="shared" si="65"/>
        <v>-2946.3999999999996</v>
      </c>
      <c r="C202" s="100" t="str">
        <f t="shared" si="66"/>
        <v/>
      </c>
      <c r="D202" s="101" t="str">
        <f t="shared" si="59"/>
        <v/>
      </c>
      <c r="E202" s="100" t="str">
        <f t="shared" si="67"/>
        <v/>
      </c>
      <c r="F202" s="100" t="str">
        <f t="shared" si="68"/>
        <v/>
      </c>
      <c r="G202" s="100" t="str">
        <f t="shared" si="69"/>
        <v/>
      </c>
      <c r="H202" s="102" t="str">
        <f t="shared" si="60"/>
        <v/>
      </c>
      <c r="I202" s="102" t="str">
        <f t="shared" si="61"/>
        <v/>
      </c>
      <c r="J202" s="102" t="str">
        <f t="shared" si="70"/>
        <v/>
      </c>
      <c r="K202" s="102" t="str">
        <f t="shared" si="71"/>
        <v/>
      </c>
      <c r="L202" s="102" t="str">
        <f t="shared" si="72"/>
        <v/>
      </c>
      <c r="M202" s="103" t="str">
        <f t="shared" si="62"/>
        <v/>
      </c>
      <c r="N202" s="102" t="str">
        <f t="shared" si="73"/>
        <v/>
      </c>
      <c r="O202" s="103" t="str">
        <f t="shared" si="63"/>
        <v/>
      </c>
      <c r="P202" s="102" t="str">
        <f t="shared" si="74"/>
        <v/>
      </c>
      <c r="Q202" s="102" t="str">
        <f t="shared" si="64"/>
        <v/>
      </c>
      <c r="R202" s="102" t="str">
        <f t="shared" si="75"/>
        <v/>
      </c>
      <c r="S202" s="102" t="str">
        <f t="shared" si="76"/>
        <v/>
      </c>
      <c r="T202" s="102" t="str">
        <f t="shared" si="77"/>
        <v/>
      </c>
      <c r="U202" s="102" t="str">
        <f t="shared" si="78"/>
        <v xml:space="preserve"> </v>
      </c>
      <c r="V202" s="102" t="str">
        <f t="shared" si="79"/>
        <v/>
      </c>
      <c r="AF202" s="67">
        <f t="shared" si="58"/>
        <v>-1</v>
      </c>
      <c r="AG202" s="64">
        <f t="shared" si="81"/>
        <v>158</v>
      </c>
      <c r="AH202" s="77">
        <f t="shared" si="84"/>
        <v>-157</v>
      </c>
      <c r="AI202" s="77">
        <f t="shared" si="84"/>
        <v>-160</v>
      </c>
    </row>
    <row r="203" spans="1:35" x14ac:dyDescent="0.2">
      <c r="A203" s="126">
        <f t="shared" si="56"/>
        <v>-117</v>
      </c>
      <c r="B203" s="99">
        <f t="shared" si="65"/>
        <v>-2971.7999999999997</v>
      </c>
      <c r="C203" s="100" t="str">
        <f t="shared" si="66"/>
        <v/>
      </c>
      <c r="D203" s="101" t="str">
        <f t="shared" si="59"/>
        <v/>
      </c>
      <c r="E203" s="100" t="str">
        <f t="shared" si="67"/>
        <v/>
      </c>
      <c r="F203" s="100" t="str">
        <f t="shared" si="68"/>
        <v/>
      </c>
      <c r="G203" s="100" t="str">
        <f t="shared" si="69"/>
        <v/>
      </c>
      <c r="H203" s="102" t="str">
        <f t="shared" si="60"/>
        <v/>
      </c>
      <c r="I203" s="102" t="str">
        <f t="shared" si="61"/>
        <v/>
      </c>
      <c r="J203" s="102" t="str">
        <f t="shared" si="70"/>
        <v/>
      </c>
      <c r="K203" s="102" t="str">
        <f t="shared" si="71"/>
        <v/>
      </c>
      <c r="L203" s="102" t="str">
        <f t="shared" si="72"/>
        <v/>
      </c>
      <c r="M203" s="103" t="str">
        <f t="shared" si="62"/>
        <v/>
      </c>
      <c r="N203" s="102" t="str">
        <f t="shared" si="73"/>
        <v/>
      </c>
      <c r="O203" s="103" t="str">
        <f t="shared" si="63"/>
        <v/>
      </c>
      <c r="P203" s="102" t="str">
        <f t="shared" si="74"/>
        <v/>
      </c>
      <c r="Q203" s="102" t="str">
        <f t="shared" si="64"/>
        <v/>
      </c>
      <c r="R203" s="102" t="str">
        <f t="shared" si="75"/>
        <v/>
      </c>
      <c r="S203" s="102" t="str">
        <f t="shared" si="76"/>
        <v/>
      </c>
      <c r="T203" s="102" t="str">
        <f t="shared" si="77"/>
        <v/>
      </c>
      <c r="U203" s="102" t="str">
        <f t="shared" si="78"/>
        <v xml:space="preserve"> </v>
      </c>
      <c r="V203" s="102" t="str">
        <f t="shared" si="79"/>
        <v/>
      </c>
      <c r="AF203" s="67">
        <f t="shared" si="58"/>
        <v>-1</v>
      </c>
      <c r="AG203" s="64">
        <f t="shared" si="81"/>
        <v>159</v>
      </c>
      <c r="AH203" s="77">
        <f t="shared" si="84"/>
        <v>-158</v>
      </c>
      <c r="AI203" s="77">
        <f t="shared" si="84"/>
        <v>-161</v>
      </c>
    </row>
    <row r="204" spans="1:35" x14ac:dyDescent="0.2">
      <c r="A204" s="126">
        <f t="shared" si="56"/>
        <v>-118</v>
      </c>
      <c r="B204" s="99">
        <f t="shared" si="65"/>
        <v>-2997.2</v>
      </c>
      <c r="C204" s="100" t="str">
        <f t="shared" si="66"/>
        <v/>
      </c>
      <c r="D204" s="101" t="str">
        <f t="shared" si="59"/>
        <v/>
      </c>
      <c r="E204" s="100" t="str">
        <f t="shared" si="67"/>
        <v/>
      </c>
      <c r="F204" s="100" t="str">
        <f t="shared" si="68"/>
        <v/>
      </c>
      <c r="G204" s="100" t="str">
        <f t="shared" si="69"/>
        <v/>
      </c>
      <c r="H204" s="102" t="str">
        <f t="shared" si="60"/>
        <v/>
      </c>
      <c r="I204" s="102" t="str">
        <f t="shared" si="61"/>
        <v/>
      </c>
      <c r="J204" s="102" t="str">
        <f t="shared" si="70"/>
        <v/>
      </c>
      <c r="K204" s="102" t="str">
        <f t="shared" si="71"/>
        <v/>
      </c>
      <c r="L204" s="102" t="str">
        <f t="shared" si="72"/>
        <v/>
      </c>
      <c r="M204" s="103" t="str">
        <f t="shared" si="62"/>
        <v/>
      </c>
      <c r="N204" s="102" t="str">
        <f t="shared" si="73"/>
        <v/>
      </c>
      <c r="O204" s="103" t="str">
        <f t="shared" si="63"/>
        <v/>
      </c>
      <c r="P204" s="102" t="str">
        <f t="shared" si="74"/>
        <v/>
      </c>
      <c r="Q204" s="102" t="str">
        <f t="shared" si="64"/>
        <v/>
      </c>
      <c r="R204" s="102" t="str">
        <f t="shared" si="75"/>
        <v/>
      </c>
      <c r="S204" s="102" t="str">
        <f t="shared" si="76"/>
        <v/>
      </c>
      <c r="T204" s="102" t="str">
        <f t="shared" si="77"/>
        <v/>
      </c>
      <c r="U204" s="102" t="str">
        <f t="shared" si="78"/>
        <v xml:space="preserve"> </v>
      </c>
      <c r="V204" s="102" t="str">
        <f t="shared" si="79"/>
        <v/>
      </c>
      <c r="AF204" s="67">
        <f t="shared" si="58"/>
        <v>-1</v>
      </c>
      <c r="AG204" s="64">
        <f t="shared" si="81"/>
        <v>160</v>
      </c>
      <c r="AH204" s="77">
        <f t="shared" si="84"/>
        <v>-159</v>
      </c>
      <c r="AI204" s="77">
        <f t="shared" si="84"/>
        <v>-162</v>
      </c>
    </row>
    <row r="205" spans="1:35" x14ac:dyDescent="0.2">
      <c r="A205" s="126">
        <f t="shared" si="56"/>
        <v>-119</v>
      </c>
      <c r="B205" s="99">
        <f t="shared" si="65"/>
        <v>-3022.6</v>
      </c>
      <c r="C205" s="100" t="str">
        <f t="shared" si="66"/>
        <v/>
      </c>
      <c r="D205" s="101" t="str">
        <f t="shared" si="59"/>
        <v/>
      </c>
      <c r="E205" s="100" t="str">
        <f t="shared" si="67"/>
        <v/>
      </c>
      <c r="F205" s="100" t="str">
        <f t="shared" si="68"/>
        <v/>
      </c>
      <c r="G205" s="100" t="str">
        <f t="shared" si="69"/>
        <v/>
      </c>
      <c r="H205" s="102" t="str">
        <f t="shared" si="60"/>
        <v/>
      </c>
      <c r="I205" s="102" t="str">
        <f t="shared" si="61"/>
        <v/>
      </c>
      <c r="J205" s="102" t="str">
        <f t="shared" si="70"/>
        <v/>
      </c>
      <c r="K205" s="102" t="str">
        <f t="shared" si="71"/>
        <v/>
      </c>
      <c r="L205" s="102" t="str">
        <f t="shared" si="72"/>
        <v/>
      </c>
      <c r="M205" s="103" t="str">
        <f t="shared" si="62"/>
        <v/>
      </c>
      <c r="N205" s="102" t="str">
        <f t="shared" si="73"/>
        <v/>
      </c>
      <c r="O205" s="103" t="str">
        <f t="shared" si="63"/>
        <v/>
      </c>
      <c r="P205" s="102" t="str">
        <f t="shared" si="74"/>
        <v/>
      </c>
      <c r="Q205" s="102" t="str">
        <f t="shared" si="64"/>
        <v/>
      </c>
      <c r="R205" s="102" t="str">
        <f t="shared" si="75"/>
        <v/>
      </c>
      <c r="S205" s="102" t="str">
        <f t="shared" si="76"/>
        <v/>
      </c>
      <c r="T205" s="102" t="str">
        <f t="shared" si="77"/>
        <v/>
      </c>
      <c r="U205" s="102" t="str">
        <f t="shared" si="78"/>
        <v xml:space="preserve"> </v>
      </c>
      <c r="V205" s="102" t="str">
        <f t="shared" si="79"/>
        <v/>
      </c>
      <c r="AF205" s="67">
        <f t="shared" si="58"/>
        <v>-1</v>
      </c>
      <c r="AG205" s="64">
        <f t="shared" si="81"/>
        <v>161</v>
      </c>
      <c r="AH205" s="77">
        <f t="shared" si="84"/>
        <v>-160</v>
      </c>
      <c r="AI205" s="77">
        <f t="shared" si="84"/>
        <v>-163</v>
      </c>
    </row>
    <row r="206" spans="1:35" x14ac:dyDescent="0.2">
      <c r="A206" s="126">
        <f t="shared" ref="A206:A234" si="85">IF(AF209=0,0,IF(A205=" ","",A205-1))</f>
        <v>-120</v>
      </c>
      <c r="B206" s="99">
        <f t="shared" si="65"/>
        <v>-3048</v>
      </c>
      <c r="C206" s="100" t="str">
        <f t="shared" si="66"/>
        <v/>
      </c>
      <c r="D206" s="101" t="str">
        <f t="shared" si="59"/>
        <v/>
      </c>
      <c r="E206" s="100" t="str">
        <f t="shared" si="67"/>
        <v/>
      </c>
      <c r="F206" s="100" t="str">
        <f t="shared" si="68"/>
        <v/>
      </c>
      <c r="G206" s="100" t="str">
        <f t="shared" si="69"/>
        <v/>
      </c>
      <c r="H206" s="102" t="str">
        <f t="shared" si="60"/>
        <v/>
      </c>
      <c r="I206" s="102" t="str">
        <f t="shared" si="61"/>
        <v/>
      </c>
      <c r="J206" s="102" t="str">
        <f t="shared" si="70"/>
        <v/>
      </c>
      <c r="K206" s="102" t="str">
        <f t="shared" si="71"/>
        <v/>
      </c>
      <c r="L206" s="102" t="str">
        <f t="shared" si="72"/>
        <v/>
      </c>
      <c r="M206" s="103" t="str">
        <f t="shared" si="62"/>
        <v/>
      </c>
      <c r="N206" s="102" t="str">
        <f t="shared" si="73"/>
        <v/>
      </c>
      <c r="O206" s="103" t="str">
        <f t="shared" si="63"/>
        <v/>
      </c>
      <c r="P206" s="102" t="str">
        <f t="shared" si="74"/>
        <v/>
      </c>
      <c r="Q206" s="102" t="str">
        <f t="shared" si="64"/>
        <v/>
      </c>
      <c r="R206" s="102" t="str">
        <f t="shared" si="75"/>
        <v/>
      </c>
      <c r="S206" s="102" t="str">
        <f t="shared" si="76"/>
        <v/>
      </c>
      <c r="T206" s="102" t="str">
        <f t="shared" si="77"/>
        <v/>
      </c>
      <c r="U206" s="102" t="str">
        <f t="shared" si="78"/>
        <v xml:space="preserve"> </v>
      </c>
      <c r="V206" s="102" t="str">
        <f t="shared" si="79"/>
        <v/>
      </c>
      <c r="AF206" s="67">
        <f t="shared" si="58"/>
        <v>-1</v>
      </c>
      <c r="AG206" s="64">
        <f t="shared" si="81"/>
        <v>162</v>
      </c>
      <c r="AH206" s="77">
        <f t="shared" si="84"/>
        <v>-161</v>
      </c>
      <c r="AI206" s="77">
        <f t="shared" si="84"/>
        <v>-164</v>
      </c>
    </row>
    <row r="207" spans="1:35" x14ac:dyDescent="0.2">
      <c r="A207" s="126">
        <f t="shared" si="85"/>
        <v>-121</v>
      </c>
      <c r="B207" s="99">
        <f t="shared" si="65"/>
        <v>-3073.3999999999996</v>
      </c>
      <c r="C207" s="100" t="str">
        <f t="shared" si="66"/>
        <v/>
      </c>
      <c r="D207" s="101" t="str">
        <f t="shared" si="59"/>
        <v/>
      </c>
      <c r="E207" s="100" t="str">
        <f t="shared" si="67"/>
        <v/>
      </c>
      <c r="F207" s="100" t="str">
        <f t="shared" si="68"/>
        <v/>
      </c>
      <c r="G207" s="100" t="str">
        <f t="shared" si="69"/>
        <v/>
      </c>
      <c r="H207" s="102" t="str">
        <f t="shared" si="60"/>
        <v/>
      </c>
      <c r="I207" s="102" t="str">
        <f t="shared" si="61"/>
        <v/>
      </c>
      <c r="J207" s="102" t="str">
        <f t="shared" si="70"/>
        <v/>
      </c>
      <c r="K207" s="102" t="str">
        <f t="shared" si="71"/>
        <v/>
      </c>
      <c r="L207" s="102" t="str">
        <f t="shared" si="72"/>
        <v/>
      </c>
      <c r="M207" s="103" t="str">
        <f t="shared" si="62"/>
        <v/>
      </c>
      <c r="N207" s="102" t="str">
        <f t="shared" si="73"/>
        <v/>
      </c>
      <c r="O207" s="103" t="str">
        <f t="shared" si="63"/>
        <v/>
      </c>
      <c r="P207" s="102" t="str">
        <f t="shared" si="74"/>
        <v/>
      </c>
      <c r="Q207" s="102" t="str">
        <f t="shared" si="64"/>
        <v/>
      </c>
      <c r="R207" s="102" t="str">
        <f t="shared" si="75"/>
        <v/>
      </c>
      <c r="S207" s="102" t="str">
        <f t="shared" si="76"/>
        <v/>
      </c>
      <c r="T207" s="102" t="str">
        <f t="shared" si="77"/>
        <v/>
      </c>
      <c r="U207" s="102" t="str">
        <f t="shared" si="78"/>
        <v xml:space="preserve"> </v>
      </c>
      <c r="V207" s="102" t="str">
        <f t="shared" si="79"/>
        <v/>
      </c>
      <c r="AF207" s="67">
        <f t="shared" si="58"/>
        <v>-1</v>
      </c>
      <c r="AG207" s="64">
        <f t="shared" si="81"/>
        <v>163</v>
      </c>
      <c r="AH207" s="77">
        <f t="shared" si="84"/>
        <v>-162</v>
      </c>
      <c r="AI207" s="77">
        <f t="shared" si="84"/>
        <v>-165</v>
      </c>
    </row>
    <row r="208" spans="1:35" x14ac:dyDescent="0.2">
      <c r="A208" s="126">
        <f t="shared" si="85"/>
        <v>-122</v>
      </c>
      <c r="B208" s="99">
        <f t="shared" si="65"/>
        <v>-3098.7999999999997</v>
      </c>
      <c r="C208" s="100" t="str">
        <f t="shared" si="66"/>
        <v/>
      </c>
      <c r="D208" s="101" t="str">
        <f t="shared" si="59"/>
        <v/>
      </c>
      <c r="E208" s="100" t="str">
        <f t="shared" si="67"/>
        <v/>
      </c>
      <c r="F208" s="100" t="str">
        <f t="shared" si="68"/>
        <v/>
      </c>
      <c r="G208" s="100" t="str">
        <f t="shared" si="69"/>
        <v/>
      </c>
      <c r="H208" s="102" t="str">
        <f t="shared" si="60"/>
        <v/>
      </c>
      <c r="I208" s="102" t="str">
        <f t="shared" si="61"/>
        <v/>
      </c>
      <c r="J208" s="102" t="str">
        <f t="shared" si="70"/>
        <v/>
      </c>
      <c r="K208" s="102" t="str">
        <f t="shared" si="71"/>
        <v/>
      </c>
      <c r="L208" s="102" t="str">
        <f t="shared" si="72"/>
        <v/>
      </c>
      <c r="M208" s="103" t="str">
        <f t="shared" si="62"/>
        <v/>
      </c>
      <c r="N208" s="102" t="str">
        <f t="shared" si="73"/>
        <v/>
      </c>
      <c r="O208" s="103" t="str">
        <f t="shared" si="63"/>
        <v/>
      </c>
      <c r="P208" s="102" t="str">
        <f t="shared" si="74"/>
        <v/>
      </c>
      <c r="Q208" s="102" t="str">
        <f t="shared" si="64"/>
        <v/>
      </c>
      <c r="R208" s="102" t="str">
        <f t="shared" si="75"/>
        <v/>
      </c>
      <c r="S208" s="102" t="str">
        <f t="shared" si="76"/>
        <v/>
      </c>
      <c r="T208" s="102" t="str">
        <f t="shared" si="77"/>
        <v/>
      </c>
      <c r="U208" s="102" t="str">
        <f t="shared" si="78"/>
        <v xml:space="preserve"> </v>
      </c>
      <c r="V208" s="102" t="str">
        <f t="shared" si="79"/>
        <v/>
      </c>
      <c r="AF208" s="67">
        <f t="shared" si="58"/>
        <v>-1</v>
      </c>
      <c r="AG208" s="64">
        <f t="shared" si="81"/>
        <v>164</v>
      </c>
      <c r="AH208" s="77">
        <f t="shared" si="84"/>
        <v>-163</v>
      </c>
      <c r="AI208" s="77">
        <f t="shared" si="84"/>
        <v>-166</v>
      </c>
    </row>
    <row r="209" spans="1:35" x14ac:dyDescent="0.2">
      <c r="A209" s="126">
        <f t="shared" si="85"/>
        <v>-123</v>
      </c>
      <c r="B209" s="99">
        <f t="shared" si="65"/>
        <v>-3124.2</v>
      </c>
      <c r="C209" s="100" t="str">
        <f t="shared" si="66"/>
        <v/>
      </c>
      <c r="D209" s="101" t="str">
        <f t="shared" si="59"/>
        <v/>
      </c>
      <c r="E209" s="100" t="str">
        <f t="shared" si="67"/>
        <v/>
      </c>
      <c r="F209" s="100" t="str">
        <f t="shared" si="68"/>
        <v/>
      </c>
      <c r="G209" s="100" t="str">
        <f t="shared" si="69"/>
        <v/>
      </c>
      <c r="H209" s="102" t="str">
        <f t="shared" si="60"/>
        <v/>
      </c>
      <c r="I209" s="102" t="str">
        <f t="shared" si="61"/>
        <v/>
      </c>
      <c r="J209" s="102" t="str">
        <f t="shared" si="70"/>
        <v/>
      </c>
      <c r="K209" s="102" t="str">
        <f t="shared" si="71"/>
        <v/>
      </c>
      <c r="L209" s="102" t="str">
        <f t="shared" si="72"/>
        <v/>
      </c>
      <c r="M209" s="103" t="str">
        <f t="shared" si="62"/>
        <v/>
      </c>
      <c r="N209" s="102" t="str">
        <f t="shared" si="73"/>
        <v/>
      </c>
      <c r="O209" s="103" t="str">
        <f t="shared" si="63"/>
        <v/>
      </c>
      <c r="P209" s="102" t="str">
        <f t="shared" si="74"/>
        <v/>
      </c>
      <c r="Q209" s="102" t="str">
        <f t="shared" si="64"/>
        <v/>
      </c>
      <c r="R209" s="102" t="str">
        <f t="shared" si="75"/>
        <v/>
      </c>
      <c r="S209" s="102" t="str">
        <f t="shared" si="76"/>
        <v/>
      </c>
      <c r="T209" s="102" t="str">
        <f t="shared" si="77"/>
        <v/>
      </c>
      <c r="U209" s="102" t="str">
        <f t="shared" si="78"/>
        <v xml:space="preserve"> </v>
      </c>
      <c r="V209" s="102" t="str">
        <f t="shared" si="79"/>
        <v/>
      </c>
      <c r="AF209" s="67">
        <f t="shared" si="58"/>
        <v>-1</v>
      </c>
      <c r="AG209" s="64">
        <f t="shared" si="81"/>
        <v>165</v>
      </c>
      <c r="AH209" s="77">
        <f t="shared" si="84"/>
        <v>-164</v>
      </c>
      <c r="AI209" s="77">
        <f t="shared" si="84"/>
        <v>-167</v>
      </c>
    </row>
    <row r="210" spans="1:35" x14ac:dyDescent="0.2">
      <c r="A210" s="126">
        <f t="shared" si="85"/>
        <v>-124</v>
      </c>
      <c r="B210" s="99">
        <f t="shared" si="65"/>
        <v>-3149.6</v>
      </c>
      <c r="C210" s="100" t="str">
        <f t="shared" si="66"/>
        <v/>
      </c>
      <c r="D210" s="101" t="str">
        <f t="shared" si="59"/>
        <v/>
      </c>
      <c r="E210" s="100" t="str">
        <f t="shared" si="67"/>
        <v/>
      </c>
      <c r="F210" s="100" t="str">
        <f t="shared" si="68"/>
        <v/>
      </c>
      <c r="G210" s="100" t="str">
        <f t="shared" si="69"/>
        <v/>
      </c>
      <c r="H210" s="102" t="str">
        <f t="shared" si="60"/>
        <v/>
      </c>
      <c r="I210" s="102" t="str">
        <f t="shared" si="61"/>
        <v/>
      </c>
      <c r="J210" s="102" t="str">
        <f t="shared" si="70"/>
        <v/>
      </c>
      <c r="K210" s="102" t="str">
        <f t="shared" si="71"/>
        <v/>
      </c>
      <c r="L210" s="102" t="str">
        <f t="shared" si="72"/>
        <v/>
      </c>
      <c r="M210" s="103" t="str">
        <f t="shared" si="62"/>
        <v/>
      </c>
      <c r="N210" s="102" t="str">
        <f t="shared" si="73"/>
        <v/>
      </c>
      <c r="O210" s="103" t="str">
        <f t="shared" si="63"/>
        <v/>
      </c>
      <c r="P210" s="102" t="str">
        <f t="shared" si="74"/>
        <v/>
      </c>
      <c r="Q210" s="102" t="str">
        <f t="shared" si="64"/>
        <v/>
      </c>
      <c r="R210" s="102" t="str">
        <f t="shared" si="75"/>
        <v/>
      </c>
      <c r="S210" s="102" t="str">
        <f t="shared" si="76"/>
        <v/>
      </c>
      <c r="T210" s="102" t="str">
        <f t="shared" si="77"/>
        <v/>
      </c>
      <c r="U210" s="102" t="str">
        <f t="shared" si="78"/>
        <v xml:space="preserve"> </v>
      </c>
      <c r="V210" s="102" t="str">
        <f t="shared" si="79"/>
        <v/>
      </c>
      <c r="AF210" s="67">
        <f t="shared" si="58"/>
        <v>-1</v>
      </c>
      <c r="AG210" s="64">
        <f t="shared" si="81"/>
        <v>166</v>
      </c>
      <c r="AH210" s="77">
        <f t="shared" si="84"/>
        <v>-165</v>
      </c>
      <c r="AI210" s="77">
        <f t="shared" si="84"/>
        <v>-168</v>
      </c>
    </row>
    <row r="211" spans="1:35" x14ac:dyDescent="0.2">
      <c r="A211" s="126">
        <f t="shared" si="85"/>
        <v>-125</v>
      </c>
      <c r="B211" s="99">
        <f t="shared" si="65"/>
        <v>-3175</v>
      </c>
      <c r="C211" s="100" t="str">
        <f t="shared" si="66"/>
        <v/>
      </c>
      <c r="D211" s="101" t="str">
        <f t="shared" si="59"/>
        <v/>
      </c>
      <c r="E211" s="100" t="str">
        <f t="shared" si="67"/>
        <v/>
      </c>
      <c r="F211" s="100" t="str">
        <f t="shared" si="68"/>
        <v/>
      </c>
      <c r="G211" s="100" t="str">
        <f t="shared" si="69"/>
        <v/>
      </c>
      <c r="H211" s="102" t="str">
        <f t="shared" si="60"/>
        <v/>
      </c>
      <c r="I211" s="102" t="str">
        <f t="shared" si="61"/>
        <v/>
      </c>
      <c r="J211" s="102" t="str">
        <f t="shared" si="70"/>
        <v/>
      </c>
      <c r="K211" s="102" t="str">
        <f t="shared" si="71"/>
        <v/>
      </c>
      <c r="L211" s="102" t="str">
        <f t="shared" si="72"/>
        <v/>
      </c>
      <c r="M211" s="103" t="str">
        <f t="shared" si="62"/>
        <v/>
      </c>
      <c r="N211" s="102" t="str">
        <f t="shared" si="73"/>
        <v/>
      </c>
      <c r="O211" s="103" t="str">
        <f t="shared" si="63"/>
        <v/>
      </c>
      <c r="P211" s="102" t="str">
        <f t="shared" si="74"/>
        <v/>
      </c>
      <c r="Q211" s="102" t="str">
        <f t="shared" si="64"/>
        <v/>
      </c>
      <c r="R211" s="102" t="str">
        <f t="shared" si="75"/>
        <v/>
      </c>
      <c r="S211" s="102" t="str">
        <f t="shared" si="76"/>
        <v/>
      </c>
      <c r="T211" s="102" t="str">
        <f t="shared" si="77"/>
        <v/>
      </c>
      <c r="U211" s="102" t="str">
        <f t="shared" si="78"/>
        <v xml:space="preserve"> </v>
      </c>
      <c r="V211" s="102" t="str">
        <f t="shared" si="79"/>
        <v/>
      </c>
      <c r="AF211" s="67">
        <f t="shared" si="58"/>
        <v>-1</v>
      </c>
      <c r="AG211" s="64">
        <f t="shared" si="81"/>
        <v>167</v>
      </c>
      <c r="AH211" s="77">
        <f t="shared" si="84"/>
        <v>-166</v>
      </c>
      <c r="AI211" s="77">
        <f t="shared" si="84"/>
        <v>-169</v>
      </c>
    </row>
    <row r="212" spans="1:35" x14ac:dyDescent="0.2">
      <c r="A212" s="126">
        <f t="shared" si="85"/>
        <v>-126</v>
      </c>
      <c r="B212" s="99">
        <f t="shared" si="65"/>
        <v>-3200.3999999999996</v>
      </c>
      <c r="C212" s="100" t="str">
        <f t="shared" si="66"/>
        <v/>
      </c>
      <c r="D212" s="101" t="str">
        <f t="shared" si="59"/>
        <v/>
      </c>
      <c r="E212" s="100" t="str">
        <f t="shared" si="67"/>
        <v/>
      </c>
      <c r="F212" s="100" t="str">
        <f t="shared" si="68"/>
        <v/>
      </c>
      <c r="G212" s="100" t="str">
        <f t="shared" si="69"/>
        <v/>
      </c>
      <c r="H212" s="102" t="str">
        <f t="shared" si="60"/>
        <v/>
      </c>
      <c r="I212" s="102" t="str">
        <f t="shared" si="61"/>
        <v/>
      </c>
      <c r="J212" s="102" t="str">
        <f t="shared" si="70"/>
        <v/>
      </c>
      <c r="K212" s="102" t="str">
        <f t="shared" si="71"/>
        <v/>
      </c>
      <c r="L212" s="102" t="str">
        <f t="shared" si="72"/>
        <v/>
      </c>
      <c r="M212" s="103" t="str">
        <f t="shared" si="62"/>
        <v/>
      </c>
      <c r="N212" s="102" t="str">
        <f t="shared" si="73"/>
        <v/>
      </c>
      <c r="O212" s="103" t="str">
        <f t="shared" si="63"/>
        <v/>
      </c>
      <c r="P212" s="102" t="str">
        <f t="shared" si="74"/>
        <v/>
      </c>
      <c r="Q212" s="102" t="str">
        <f t="shared" si="64"/>
        <v/>
      </c>
      <c r="R212" s="102" t="str">
        <f t="shared" si="75"/>
        <v/>
      </c>
      <c r="S212" s="102" t="str">
        <f t="shared" si="76"/>
        <v/>
      </c>
      <c r="T212" s="102" t="str">
        <f t="shared" si="77"/>
        <v/>
      </c>
      <c r="U212" s="102" t="str">
        <f t="shared" si="78"/>
        <v xml:space="preserve"> </v>
      </c>
      <c r="V212" s="102" t="str">
        <f t="shared" si="79"/>
        <v/>
      </c>
      <c r="AF212" s="67">
        <f t="shared" si="58"/>
        <v>-1</v>
      </c>
      <c r="AG212" s="64">
        <f t="shared" si="81"/>
        <v>168</v>
      </c>
      <c r="AH212" s="77">
        <f t="shared" si="84"/>
        <v>-167</v>
      </c>
      <c r="AI212" s="77">
        <f t="shared" si="84"/>
        <v>-170</v>
      </c>
    </row>
    <row r="213" spans="1:35" x14ac:dyDescent="0.2">
      <c r="A213" s="126">
        <f t="shared" si="85"/>
        <v>-127</v>
      </c>
      <c r="B213" s="99">
        <f t="shared" si="65"/>
        <v>-3225.7999999999997</v>
      </c>
      <c r="C213" s="100" t="str">
        <f t="shared" si="66"/>
        <v/>
      </c>
      <c r="D213" s="101" t="str">
        <f t="shared" si="59"/>
        <v/>
      </c>
      <c r="E213" s="100" t="str">
        <f t="shared" si="67"/>
        <v/>
      </c>
      <c r="F213" s="100" t="str">
        <f t="shared" si="68"/>
        <v/>
      </c>
      <c r="G213" s="100" t="str">
        <f t="shared" si="69"/>
        <v/>
      </c>
      <c r="H213" s="102" t="str">
        <f t="shared" si="60"/>
        <v/>
      </c>
      <c r="I213" s="102" t="str">
        <f t="shared" si="61"/>
        <v/>
      </c>
      <c r="J213" s="102" t="str">
        <f t="shared" si="70"/>
        <v/>
      </c>
      <c r="K213" s="102" t="str">
        <f t="shared" si="71"/>
        <v/>
      </c>
      <c r="L213" s="102" t="str">
        <f t="shared" si="72"/>
        <v/>
      </c>
      <c r="M213" s="103" t="str">
        <f t="shared" si="62"/>
        <v/>
      </c>
      <c r="N213" s="102" t="str">
        <f t="shared" si="73"/>
        <v/>
      </c>
      <c r="O213" s="103" t="str">
        <f t="shared" si="63"/>
        <v/>
      </c>
      <c r="P213" s="102" t="str">
        <f t="shared" si="74"/>
        <v/>
      </c>
      <c r="Q213" s="102" t="str">
        <f t="shared" si="64"/>
        <v/>
      </c>
      <c r="R213" s="102" t="str">
        <f t="shared" si="75"/>
        <v/>
      </c>
      <c r="S213" s="102" t="str">
        <f t="shared" si="76"/>
        <v/>
      </c>
      <c r="T213" s="102" t="str">
        <f t="shared" si="77"/>
        <v/>
      </c>
      <c r="U213" s="102" t="str">
        <f t="shared" si="78"/>
        <v xml:space="preserve"> </v>
      </c>
      <c r="V213" s="102" t="str">
        <f t="shared" si="79"/>
        <v/>
      </c>
      <c r="AF213" s="67">
        <f t="shared" si="58"/>
        <v>-1</v>
      </c>
      <c r="AG213" s="64">
        <f t="shared" si="81"/>
        <v>169</v>
      </c>
      <c r="AH213" s="77">
        <f t="shared" si="84"/>
        <v>-168</v>
      </c>
      <c r="AI213" s="77">
        <f t="shared" si="84"/>
        <v>-171</v>
      </c>
    </row>
    <row r="214" spans="1:35" x14ac:dyDescent="0.2">
      <c r="A214" s="126">
        <f t="shared" si="85"/>
        <v>-128</v>
      </c>
      <c r="B214" s="99">
        <f t="shared" si="65"/>
        <v>-3251.2</v>
      </c>
      <c r="C214" s="100" t="str">
        <f t="shared" si="66"/>
        <v/>
      </c>
      <c r="D214" s="101" t="str">
        <f t="shared" si="59"/>
        <v/>
      </c>
      <c r="E214" s="100" t="str">
        <f t="shared" si="67"/>
        <v/>
      </c>
      <c r="F214" s="100" t="str">
        <f t="shared" si="68"/>
        <v/>
      </c>
      <c r="G214" s="100" t="str">
        <f t="shared" si="69"/>
        <v/>
      </c>
      <c r="H214" s="102" t="str">
        <f t="shared" si="60"/>
        <v/>
      </c>
      <c r="I214" s="102" t="str">
        <f t="shared" si="61"/>
        <v/>
      </c>
      <c r="J214" s="102" t="str">
        <f t="shared" si="70"/>
        <v/>
      </c>
      <c r="K214" s="102" t="str">
        <f t="shared" si="71"/>
        <v/>
      </c>
      <c r="L214" s="102" t="str">
        <f t="shared" si="72"/>
        <v/>
      </c>
      <c r="M214" s="103" t="str">
        <f t="shared" si="62"/>
        <v/>
      </c>
      <c r="N214" s="102" t="str">
        <f t="shared" si="73"/>
        <v/>
      </c>
      <c r="O214" s="103" t="str">
        <f t="shared" si="63"/>
        <v/>
      </c>
      <c r="P214" s="102" t="str">
        <f t="shared" si="74"/>
        <v/>
      </c>
      <c r="Q214" s="102" t="str">
        <f t="shared" si="64"/>
        <v/>
      </c>
      <c r="R214" s="102" t="str">
        <f t="shared" si="75"/>
        <v/>
      </c>
      <c r="S214" s="102" t="str">
        <f t="shared" si="76"/>
        <v/>
      </c>
      <c r="T214" s="102" t="str">
        <f t="shared" si="77"/>
        <v/>
      </c>
      <c r="U214" s="102" t="str">
        <f t="shared" si="78"/>
        <v xml:space="preserve"> </v>
      </c>
      <c r="V214" s="102" t="str">
        <f t="shared" si="79"/>
        <v/>
      </c>
      <c r="AF214" s="67">
        <f t="shared" si="58"/>
        <v>-1</v>
      </c>
      <c r="AG214" s="64">
        <f t="shared" si="81"/>
        <v>170</v>
      </c>
      <c r="AH214" s="77">
        <f t="shared" si="84"/>
        <v>-169</v>
      </c>
      <c r="AI214" s="77">
        <f t="shared" si="84"/>
        <v>-172</v>
      </c>
    </row>
    <row r="215" spans="1:35" x14ac:dyDescent="0.2">
      <c r="A215" s="126">
        <f t="shared" si="85"/>
        <v>-129</v>
      </c>
      <c r="B215" s="99">
        <f t="shared" si="65"/>
        <v>-3276.6</v>
      </c>
      <c r="C215" s="100" t="str">
        <f t="shared" si="66"/>
        <v/>
      </c>
      <c r="D215" s="101" t="str">
        <f t="shared" si="59"/>
        <v/>
      </c>
      <c r="E215" s="100" t="str">
        <f t="shared" si="67"/>
        <v/>
      </c>
      <c r="F215" s="100" t="str">
        <f t="shared" si="68"/>
        <v/>
      </c>
      <c r="G215" s="100" t="str">
        <f t="shared" si="69"/>
        <v/>
      </c>
      <c r="H215" s="102" t="str">
        <f t="shared" si="60"/>
        <v/>
      </c>
      <c r="I215" s="102" t="str">
        <f t="shared" si="61"/>
        <v/>
      </c>
      <c r="J215" s="102" t="str">
        <f t="shared" si="70"/>
        <v/>
      </c>
      <c r="K215" s="102" t="str">
        <f t="shared" si="71"/>
        <v/>
      </c>
      <c r="L215" s="102" t="str">
        <f t="shared" si="72"/>
        <v/>
      </c>
      <c r="M215" s="103" t="str">
        <f t="shared" si="62"/>
        <v/>
      </c>
      <c r="N215" s="102" t="str">
        <f t="shared" si="73"/>
        <v/>
      </c>
      <c r="O215" s="103" t="str">
        <f t="shared" si="63"/>
        <v/>
      </c>
      <c r="P215" s="102" t="str">
        <f t="shared" si="74"/>
        <v/>
      </c>
      <c r="Q215" s="102" t="str">
        <f t="shared" si="64"/>
        <v/>
      </c>
      <c r="R215" s="102" t="str">
        <f t="shared" si="75"/>
        <v/>
      </c>
      <c r="S215" s="102" t="str">
        <f t="shared" si="76"/>
        <v/>
      </c>
      <c r="T215" s="102" t="str">
        <f t="shared" si="77"/>
        <v/>
      </c>
      <c r="U215" s="102" t="str">
        <f t="shared" si="78"/>
        <v xml:space="preserve"> </v>
      </c>
      <c r="V215" s="102" t="str">
        <f t="shared" si="79"/>
        <v/>
      </c>
      <c r="AF215" s="67">
        <f t="shared" si="58"/>
        <v>-1</v>
      </c>
      <c r="AG215" s="64">
        <f t="shared" si="81"/>
        <v>171</v>
      </c>
      <c r="AH215" s="77">
        <f t="shared" si="84"/>
        <v>-170</v>
      </c>
      <c r="AI215" s="77">
        <f t="shared" si="84"/>
        <v>-173</v>
      </c>
    </row>
    <row r="216" spans="1:35" x14ac:dyDescent="0.2">
      <c r="A216" s="126">
        <f t="shared" si="85"/>
        <v>-130</v>
      </c>
      <c r="B216" s="99">
        <f t="shared" si="65"/>
        <v>-3302</v>
      </c>
      <c r="C216" s="100" t="str">
        <f t="shared" si="66"/>
        <v/>
      </c>
      <c r="D216" s="101" t="str">
        <f t="shared" si="59"/>
        <v/>
      </c>
      <c r="E216" s="100" t="str">
        <f t="shared" si="67"/>
        <v/>
      </c>
      <c r="F216" s="100" t="str">
        <f t="shared" si="68"/>
        <v/>
      </c>
      <c r="G216" s="100" t="str">
        <f t="shared" si="69"/>
        <v/>
      </c>
      <c r="H216" s="102" t="str">
        <f t="shared" si="60"/>
        <v/>
      </c>
      <c r="I216" s="102" t="str">
        <f t="shared" si="61"/>
        <v/>
      </c>
      <c r="J216" s="102" t="str">
        <f t="shared" si="70"/>
        <v/>
      </c>
      <c r="K216" s="102" t="str">
        <f t="shared" si="71"/>
        <v/>
      </c>
      <c r="L216" s="102" t="str">
        <f t="shared" si="72"/>
        <v/>
      </c>
      <c r="M216" s="103" t="str">
        <f t="shared" si="62"/>
        <v/>
      </c>
      <c r="N216" s="102" t="str">
        <f t="shared" si="73"/>
        <v/>
      </c>
      <c r="O216" s="103" t="str">
        <f t="shared" si="63"/>
        <v/>
      </c>
      <c r="P216" s="102" t="str">
        <f t="shared" si="74"/>
        <v/>
      </c>
      <c r="Q216" s="102" t="str">
        <f t="shared" si="64"/>
        <v/>
      </c>
      <c r="R216" s="102" t="str">
        <f t="shared" si="75"/>
        <v/>
      </c>
      <c r="S216" s="102" t="str">
        <f t="shared" si="76"/>
        <v/>
      </c>
      <c r="T216" s="102" t="str">
        <f t="shared" si="77"/>
        <v/>
      </c>
      <c r="U216" s="102" t="str">
        <f t="shared" si="78"/>
        <v xml:space="preserve"> </v>
      </c>
      <c r="V216" s="102" t="str">
        <f t="shared" si="79"/>
        <v/>
      </c>
      <c r="AF216" s="67">
        <f t="shared" ref="AF216:AF279" si="86">IF(AND(AF215&gt;=1,AF215&lt;35),AF215+1,IF(AH216=0,1,IF(AF215=35,AF215+1,-1)))</f>
        <v>-1</v>
      </c>
      <c r="AG216" s="64">
        <f t="shared" si="81"/>
        <v>172</v>
      </c>
      <c r="AH216" s="77">
        <f t="shared" si="84"/>
        <v>-171</v>
      </c>
      <c r="AI216" s="77">
        <f t="shared" si="84"/>
        <v>-174</v>
      </c>
    </row>
    <row r="217" spans="1:35" x14ac:dyDescent="0.2">
      <c r="A217" s="126">
        <f t="shared" si="85"/>
        <v>-131</v>
      </c>
      <c r="B217" s="99">
        <f t="shared" si="65"/>
        <v>-3327.3999999999996</v>
      </c>
      <c r="C217" s="100" t="str">
        <f t="shared" si="66"/>
        <v/>
      </c>
      <c r="D217" s="101" t="str">
        <f t="shared" si="59"/>
        <v/>
      </c>
      <c r="E217" s="100" t="str">
        <f t="shared" si="67"/>
        <v/>
      </c>
      <c r="F217" s="100" t="str">
        <f t="shared" si="68"/>
        <v/>
      </c>
      <c r="G217" s="100" t="str">
        <f t="shared" si="69"/>
        <v/>
      </c>
      <c r="H217" s="102" t="str">
        <f t="shared" si="60"/>
        <v/>
      </c>
      <c r="I217" s="102" t="str">
        <f t="shared" si="61"/>
        <v/>
      </c>
      <c r="J217" s="102" t="str">
        <f t="shared" si="70"/>
        <v/>
      </c>
      <c r="K217" s="102" t="str">
        <f t="shared" si="71"/>
        <v/>
      </c>
      <c r="L217" s="102" t="str">
        <f t="shared" si="72"/>
        <v/>
      </c>
      <c r="M217" s="103" t="str">
        <f t="shared" si="62"/>
        <v/>
      </c>
      <c r="N217" s="102" t="str">
        <f t="shared" si="73"/>
        <v/>
      </c>
      <c r="O217" s="103" t="str">
        <f t="shared" si="63"/>
        <v/>
      </c>
      <c r="P217" s="102" t="str">
        <f t="shared" si="74"/>
        <v/>
      </c>
      <c r="Q217" s="102" t="str">
        <f t="shared" si="64"/>
        <v/>
      </c>
      <c r="R217" s="102" t="str">
        <f t="shared" si="75"/>
        <v/>
      </c>
      <c r="S217" s="102" t="str">
        <f t="shared" si="76"/>
        <v/>
      </c>
      <c r="T217" s="102" t="str">
        <f t="shared" si="77"/>
        <v/>
      </c>
      <c r="U217" s="102" t="str">
        <f t="shared" si="78"/>
        <v xml:space="preserve"> </v>
      </c>
      <c r="V217" s="102" t="str">
        <f t="shared" si="79"/>
        <v/>
      </c>
      <c r="AF217" s="67">
        <f t="shared" si="86"/>
        <v>-1</v>
      </c>
      <c r="AG217" s="64">
        <f t="shared" si="81"/>
        <v>173</v>
      </c>
      <c r="AH217" s="77">
        <f t="shared" ref="AH217:AI232" si="87">AH216-1</f>
        <v>-172</v>
      </c>
      <c r="AI217" s="77">
        <f t="shared" si="87"/>
        <v>-175</v>
      </c>
    </row>
    <row r="218" spans="1:35" x14ac:dyDescent="0.2">
      <c r="A218" s="126">
        <f t="shared" si="85"/>
        <v>-132</v>
      </c>
      <c r="B218" s="99">
        <f t="shared" si="65"/>
        <v>-3352.7999999999997</v>
      </c>
      <c r="C218" s="100" t="str">
        <f t="shared" si="66"/>
        <v/>
      </c>
      <c r="D218" s="101" t="str">
        <f t="shared" si="59"/>
        <v/>
      </c>
      <c r="E218" s="100" t="str">
        <f t="shared" si="67"/>
        <v/>
      </c>
      <c r="F218" s="100" t="str">
        <f t="shared" si="68"/>
        <v/>
      </c>
      <c r="G218" s="100" t="str">
        <f t="shared" si="69"/>
        <v/>
      </c>
      <c r="H218" s="102" t="str">
        <f t="shared" si="60"/>
        <v/>
      </c>
      <c r="I218" s="102" t="str">
        <f t="shared" si="61"/>
        <v/>
      </c>
      <c r="J218" s="102" t="str">
        <f t="shared" si="70"/>
        <v/>
      </c>
      <c r="K218" s="102" t="str">
        <f t="shared" si="71"/>
        <v/>
      </c>
      <c r="L218" s="102" t="str">
        <f t="shared" si="72"/>
        <v/>
      </c>
      <c r="M218" s="103" t="str">
        <f t="shared" si="62"/>
        <v/>
      </c>
      <c r="N218" s="102" t="str">
        <f t="shared" si="73"/>
        <v/>
      </c>
      <c r="O218" s="103" t="str">
        <f t="shared" si="63"/>
        <v/>
      </c>
      <c r="P218" s="102" t="str">
        <f t="shared" si="74"/>
        <v/>
      </c>
      <c r="Q218" s="102" t="str">
        <f t="shared" si="64"/>
        <v/>
      </c>
      <c r="R218" s="102" t="str">
        <f t="shared" si="75"/>
        <v/>
      </c>
      <c r="S218" s="102" t="str">
        <f t="shared" si="76"/>
        <v/>
      </c>
      <c r="T218" s="102" t="str">
        <f t="shared" si="77"/>
        <v/>
      </c>
      <c r="U218" s="102" t="str">
        <f t="shared" si="78"/>
        <v xml:space="preserve"> </v>
      </c>
      <c r="V218" s="102" t="str">
        <f t="shared" si="79"/>
        <v/>
      </c>
      <c r="AF218" s="67">
        <f t="shared" si="86"/>
        <v>-1</v>
      </c>
      <c r="AG218" s="64">
        <f t="shared" si="81"/>
        <v>174</v>
      </c>
      <c r="AH218" s="77">
        <f t="shared" si="87"/>
        <v>-173</v>
      </c>
      <c r="AI218" s="77">
        <f t="shared" si="87"/>
        <v>-176</v>
      </c>
    </row>
    <row r="219" spans="1:35" x14ac:dyDescent="0.2">
      <c r="A219" s="126">
        <f t="shared" si="85"/>
        <v>-133</v>
      </c>
      <c r="B219" s="99">
        <f t="shared" si="65"/>
        <v>-3378.2</v>
      </c>
      <c r="C219" s="100" t="str">
        <f t="shared" si="66"/>
        <v/>
      </c>
      <c r="D219" s="101" t="str">
        <f t="shared" si="59"/>
        <v/>
      </c>
      <c r="E219" s="100" t="str">
        <f t="shared" si="67"/>
        <v/>
      </c>
      <c r="F219" s="100" t="str">
        <f t="shared" si="68"/>
        <v/>
      </c>
      <c r="G219" s="100" t="str">
        <f t="shared" si="69"/>
        <v/>
      </c>
      <c r="H219" s="102" t="str">
        <f t="shared" si="60"/>
        <v/>
      </c>
      <c r="I219" s="102" t="str">
        <f t="shared" si="61"/>
        <v/>
      </c>
      <c r="J219" s="102" t="str">
        <f t="shared" si="70"/>
        <v/>
      </c>
      <c r="K219" s="102" t="str">
        <f t="shared" si="71"/>
        <v/>
      </c>
      <c r="L219" s="102" t="str">
        <f t="shared" si="72"/>
        <v/>
      </c>
      <c r="M219" s="103" t="str">
        <f t="shared" si="62"/>
        <v/>
      </c>
      <c r="N219" s="102" t="str">
        <f t="shared" si="73"/>
        <v/>
      </c>
      <c r="O219" s="103" t="str">
        <f t="shared" si="63"/>
        <v/>
      </c>
      <c r="P219" s="102" t="str">
        <f t="shared" si="74"/>
        <v/>
      </c>
      <c r="Q219" s="102" t="str">
        <f t="shared" si="64"/>
        <v/>
      </c>
      <c r="R219" s="102" t="str">
        <f t="shared" si="75"/>
        <v/>
      </c>
      <c r="S219" s="102" t="str">
        <f t="shared" si="76"/>
        <v/>
      </c>
      <c r="T219" s="102" t="str">
        <f t="shared" si="77"/>
        <v/>
      </c>
      <c r="U219" s="102" t="str">
        <f t="shared" si="78"/>
        <v xml:space="preserve"> </v>
      </c>
      <c r="V219" s="102" t="str">
        <f t="shared" si="79"/>
        <v/>
      </c>
      <c r="AF219" s="67">
        <f t="shared" si="86"/>
        <v>-1</v>
      </c>
      <c r="AG219" s="64">
        <f t="shared" si="81"/>
        <v>175</v>
      </c>
      <c r="AH219" s="77">
        <f t="shared" si="87"/>
        <v>-174</v>
      </c>
      <c r="AI219" s="77">
        <f t="shared" si="87"/>
        <v>-177</v>
      </c>
    </row>
    <row r="220" spans="1:35" x14ac:dyDescent="0.2">
      <c r="A220" s="126">
        <f t="shared" si="85"/>
        <v>-134</v>
      </c>
      <c r="B220" s="99">
        <f t="shared" si="65"/>
        <v>-3403.6</v>
      </c>
      <c r="C220" s="100" t="str">
        <f t="shared" si="66"/>
        <v/>
      </c>
      <c r="D220" s="101" t="str">
        <f t="shared" si="59"/>
        <v/>
      </c>
      <c r="E220" s="100" t="str">
        <f t="shared" si="67"/>
        <v/>
      </c>
      <c r="F220" s="100" t="str">
        <f t="shared" si="68"/>
        <v/>
      </c>
      <c r="G220" s="100" t="str">
        <f t="shared" si="69"/>
        <v/>
      </c>
      <c r="H220" s="102" t="str">
        <f t="shared" si="60"/>
        <v/>
      </c>
      <c r="I220" s="102" t="str">
        <f t="shared" si="61"/>
        <v/>
      </c>
      <c r="J220" s="102" t="str">
        <f t="shared" si="70"/>
        <v/>
      </c>
      <c r="K220" s="102" t="str">
        <f t="shared" si="71"/>
        <v/>
      </c>
      <c r="L220" s="102" t="str">
        <f t="shared" si="72"/>
        <v/>
      </c>
      <c r="M220" s="103" t="str">
        <f t="shared" si="62"/>
        <v/>
      </c>
      <c r="N220" s="102" t="str">
        <f t="shared" si="73"/>
        <v/>
      </c>
      <c r="O220" s="103" t="str">
        <f t="shared" si="63"/>
        <v/>
      </c>
      <c r="P220" s="102" t="str">
        <f t="shared" si="74"/>
        <v/>
      </c>
      <c r="Q220" s="102" t="str">
        <f t="shared" si="64"/>
        <v/>
      </c>
      <c r="R220" s="102" t="str">
        <f t="shared" si="75"/>
        <v/>
      </c>
      <c r="S220" s="102" t="str">
        <f t="shared" si="76"/>
        <v/>
      </c>
      <c r="T220" s="102" t="str">
        <f t="shared" si="77"/>
        <v/>
      </c>
      <c r="U220" s="102" t="str">
        <f t="shared" si="78"/>
        <v xml:space="preserve"> </v>
      </c>
      <c r="V220" s="102" t="str">
        <f t="shared" si="79"/>
        <v/>
      </c>
      <c r="AF220" s="67">
        <f t="shared" si="86"/>
        <v>-1</v>
      </c>
      <c r="AG220" s="64">
        <f t="shared" si="81"/>
        <v>176</v>
      </c>
      <c r="AH220" s="77">
        <f t="shared" si="87"/>
        <v>-175</v>
      </c>
      <c r="AI220" s="77">
        <f t="shared" si="87"/>
        <v>-178</v>
      </c>
    </row>
    <row r="221" spans="1:35" x14ac:dyDescent="0.2">
      <c r="A221" s="126">
        <f t="shared" si="85"/>
        <v>-135</v>
      </c>
      <c r="B221" s="99">
        <f t="shared" si="65"/>
        <v>-3429</v>
      </c>
      <c r="C221" s="100" t="str">
        <f t="shared" si="66"/>
        <v/>
      </c>
      <c r="D221" s="101" t="str">
        <f t="shared" ref="D221:D233" si="88">IF(A221&lt;=0,"",IF(AF225&gt;=1,LOOKUP(AF225,AL$28:AL$75,AK$28:AK$75),0))</f>
        <v/>
      </c>
      <c r="E221" s="100" t="str">
        <f t="shared" si="67"/>
        <v/>
      </c>
      <c r="F221" s="100" t="str">
        <f t="shared" si="68"/>
        <v/>
      </c>
      <c r="G221" s="100" t="str">
        <f t="shared" si="69"/>
        <v/>
      </c>
      <c r="H221" s="102" t="str">
        <f t="shared" ref="H221:H233" si="89">IF(A221&lt;=0,"",I221*$AB$46)</f>
        <v/>
      </c>
      <c r="I221" s="102" t="str">
        <f t="shared" ref="I221:I233" si="90">IF(A221&lt;=0,"",IF(AF225&gt;=1,LOOKUP(AF225,AL$28:AL$75,AO$28:AO$75),0))</f>
        <v/>
      </c>
      <c r="J221" s="102" t="str">
        <f t="shared" si="70"/>
        <v/>
      </c>
      <c r="K221" s="102" t="str">
        <f t="shared" si="71"/>
        <v/>
      </c>
      <c r="L221" s="102" t="str">
        <f t="shared" si="72"/>
        <v/>
      </c>
      <c r="M221" s="103" t="str">
        <f t="shared" ref="M221:M233" si="91">IF(A221&lt;=0,"",D221*$AB$45)</f>
        <v/>
      </c>
      <c r="N221" s="102" t="str">
        <f t="shared" si="73"/>
        <v/>
      </c>
      <c r="O221" s="103" t="str">
        <f t="shared" ref="O221:O233" si="92">IF(A221&lt;=0,"",F221*$AB$47)</f>
        <v/>
      </c>
      <c r="P221" s="102" t="str">
        <f t="shared" si="74"/>
        <v/>
      </c>
      <c r="Q221" s="102" t="str">
        <f t="shared" ref="Q221:Q233" si="93">IF(A221&lt;=0,"",((AB$34*1/12)-M221-H221-O221)*AC$53)</f>
        <v/>
      </c>
      <c r="R221" s="102" t="str">
        <f t="shared" si="75"/>
        <v/>
      </c>
      <c r="S221" s="102" t="str">
        <f t="shared" si="76"/>
        <v/>
      </c>
      <c r="T221" s="102" t="str">
        <f t="shared" si="77"/>
        <v/>
      </c>
      <c r="U221" s="102" t="str">
        <f t="shared" si="78"/>
        <v xml:space="preserve"> </v>
      </c>
      <c r="V221" s="102" t="str">
        <f t="shared" si="79"/>
        <v/>
      </c>
      <c r="AF221" s="67">
        <f t="shared" si="86"/>
        <v>-1</v>
      </c>
      <c r="AG221" s="64">
        <f t="shared" si="81"/>
        <v>177</v>
      </c>
      <c r="AH221" s="77">
        <f t="shared" si="87"/>
        <v>-176</v>
      </c>
      <c r="AI221" s="77">
        <f t="shared" si="87"/>
        <v>-179</v>
      </c>
    </row>
    <row r="222" spans="1:35" x14ac:dyDescent="0.2">
      <c r="A222" s="126">
        <f t="shared" si="85"/>
        <v>-136</v>
      </c>
      <c r="B222" s="99">
        <f t="shared" ref="B222:B233" si="94">A222*25.4</f>
        <v>-3454.3999999999996</v>
      </c>
      <c r="C222" s="100" t="str">
        <f t="shared" ref="C222:C233" si="95">IF(A222&lt;=0,"",D222*0.0283168)</f>
        <v/>
      </c>
      <c r="D222" s="101" t="str">
        <f t="shared" si="88"/>
        <v/>
      </c>
      <c r="E222" s="100" t="str">
        <f t="shared" ref="E222:E233" si="96">IF(A222&lt;=0,"",F222*0.0283168)</f>
        <v/>
      </c>
      <c r="F222" s="100" t="str">
        <f t="shared" ref="F222:F285" si="97">IF(A222=0,0,IF(A222&lt;0,"",IF(AF226&gt;=25,LOOKUP(AF226,AL$64:AL$75,AM$64:AM$75),0)))</f>
        <v/>
      </c>
      <c r="G222" s="100" t="str">
        <f t="shared" ref="G222:G233" si="98">IF(A222&lt;=0,"",I222*0.0283168)</f>
        <v/>
      </c>
      <c r="H222" s="102" t="str">
        <f t="shared" si="89"/>
        <v/>
      </c>
      <c r="I222" s="102" t="str">
        <f t="shared" si="90"/>
        <v/>
      </c>
      <c r="J222" s="102" t="str">
        <f t="shared" ref="J222:J233" si="99">IF(A222&lt;=0,"",H222*0.0283168)</f>
        <v/>
      </c>
      <c r="K222" s="102" t="str">
        <f t="shared" ref="K222:K233" si="100">IF(A222=0,0,IF(A222&lt;0,"",J222+L222))</f>
        <v/>
      </c>
      <c r="L222" s="102" t="str">
        <f t="shared" ref="L222:L233" si="101">IF(A222&lt;=0,"",M222*0.0283168)</f>
        <v/>
      </c>
      <c r="M222" s="103" t="str">
        <f t="shared" si="91"/>
        <v/>
      </c>
      <c r="N222" s="102" t="str">
        <f t="shared" ref="N222:N233" si="102">IF(A222&lt;=0,"",O222*0.0283168)</f>
        <v/>
      </c>
      <c r="O222" s="103" t="str">
        <f t="shared" si="92"/>
        <v/>
      </c>
      <c r="P222" s="102" t="str">
        <f t="shared" ref="P222:P250" si="103">IF(A222&lt;=0,"",Q222*0.0283168)</f>
        <v/>
      </c>
      <c r="Q222" s="102" t="str">
        <f t="shared" si="93"/>
        <v/>
      </c>
      <c r="R222" s="102" t="str">
        <f t="shared" ref="R222:R233" si="104">IF(A222&lt;=0,"",S222*0.0283168)</f>
        <v/>
      </c>
      <c r="S222" s="102" t="str">
        <f t="shared" ref="S222:S233" si="105">IF(A222&lt;=0,"",M222+Q222+O222+H222)</f>
        <v/>
      </c>
      <c r="T222" s="102" t="str">
        <f t="shared" ref="T222:T233" si="106">IF(A222&lt;=0,"",U222*0.0283168)</f>
        <v/>
      </c>
      <c r="U222" s="102" t="str">
        <f t="shared" ref="U222:U233" si="107">IF(A222&lt;=0," ",IF(A222=1,Q222,S222+U223))</f>
        <v xml:space="preserve"> </v>
      </c>
      <c r="V222" s="102" t="str">
        <f t="shared" ref="V222:V233" si="108">IF(A222&lt;=0,"",N$23+B222/1000)</f>
        <v/>
      </c>
      <c r="AF222" s="67">
        <f t="shared" si="86"/>
        <v>-1</v>
      </c>
      <c r="AG222" s="64">
        <f t="shared" si="81"/>
        <v>178</v>
      </c>
      <c r="AH222" s="77">
        <f t="shared" si="87"/>
        <v>-177</v>
      </c>
      <c r="AI222" s="77">
        <f t="shared" si="87"/>
        <v>-180</v>
      </c>
    </row>
    <row r="223" spans="1:35" x14ac:dyDescent="0.2">
      <c r="A223" s="126">
        <f t="shared" si="85"/>
        <v>-137</v>
      </c>
      <c r="B223" s="99">
        <f t="shared" si="94"/>
        <v>-3479.7999999999997</v>
      </c>
      <c r="C223" s="100" t="str">
        <f t="shared" si="95"/>
        <v/>
      </c>
      <c r="D223" s="101" t="str">
        <f t="shared" si="88"/>
        <v/>
      </c>
      <c r="E223" s="100" t="str">
        <f t="shared" si="96"/>
        <v/>
      </c>
      <c r="F223" s="100" t="str">
        <f t="shared" si="97"/>
        <v/>
      </c>
      <c r="G223" s="100" t="str">
        <f t="shared" si="98"/>
        <v/>
      </c>
      <c r="H223" s="102" t="str">
        <f t="shared" si="89"/>
        <v/>
      </c>
      <c r="I223" s="102" t="str">
        <f t="shared" si="90"/>
        <v/>
      </c>
      <c r="J223" s="102" t="str">
        <f t="shared" si="99"/>
        <v/>
      </c>
      <c r="K223" s="102" t="str">
        <f t="shared" si="100"/>
        <v/>
      </c>
      <c r="L223" s="102" t="str">
        <f t="shared" si="101"/>
        <v/>
      </c>
      <c r="M223" s="103" t="str">
        <f t="shared" si="91"/>
        <v/>
      </c>
      <c r="N223" s="102" t="str">
        <f t="shared" si="102"/>
        <v/>
      </c>
      <c r="O223" s="103" t="str">
        <f t="shared" si="92"/>
        <v/>
      </c>
      <c r="P223" s="102" t="str">
        <f t="shared" si="103"/>
        <v/>
      </c>
      <c r="Q223" s="102" t="str">
        <f t="shared" si="93"/>
        <v/>
      </c>
      <c r="R223" s="102" t="str">
        <f t="shared" si="104"/>
        <v/>
      </c>
      <c r="S223" s="102" t="str">
        <f t="shared" si="105"/>
        <v/>
      </c>
      <c r="T223" s="102" t="str">
        <f t="shared" si="106"/>
        <v/>
      </c>
      <c r="U223" s="102" t="str">
        <f t="shared" si="107"/>
        <v xml:space="preserve"> </v>
      </c>
      <c r="V223" s="102" t="str">
        <f t="shared" si="108"/>
        <v/>
      </c>
      <c r="AF223" s="67">
        <f t="shared" si="86"/>
        <v>-1</v>
      </c>
      <c r="AG223" s="64">
        <f t="shared" si="81"/>
        <v>179</v>
      </c>
      <c r="AH223" s="77">
        <f t="shared" si="87"/>
        <v>-178</v>
      </c>
      <c r="AI223" s="77">
        <f t="shared" si="87"/>
        <v>-181</v>
      </c>
    </row>
    <row r="224" spans="1:35" x14ac:dyDescent="0.2">
      <c r="A224" s="126">
        <f t="shared" si="85"/>
        <v>-138</v>
      </c>
      <c r="B224" s="99">
        <f t="shared" si="94"/>
        <v>-3505.2</v>
      </c>
      <c r="C224" s="100" t="str">
        <f t="shared" si="95"/>
        <v/>
      </c>
      <c r="D224" s="101" t="str">
        <f t="shared" si="88"/>
        <v/>
      </c>
      <c r="E224" s="100" t="str">
        <f t="shared" si="96"/>
        <v/>
      </c>
      <c r="F224" s="100" t="str">
        <f t="shared" si="97"/>
        <v/>
      </c>
      <c r="G224" s="100" t="str">
        <f t="shared" si="98"/>
        <v/>
      </c>
      <c r="H224" s="102" t="str">
        <f t="shared" si="89"/>
        <v/>
      </c>
      <c r="I224" s="102" t="str">
        <f t="shared" si="90"/>
        <v/>
      </c>
      <c r="J224" s="102" t="str">
        <f t="shared" si="99"/>
        <v/>
      </c>
      <c r="K224" s="102" t="str">
        <f t="shared" si="100"/>
        <v/>
      </c>
      <c r="L224" s="102" t="str">
        <f t="shared" si="101"/>
        <v/>
      </c>
      <c r="M224" s="103" t="str">
        <f t="shared" si="91"/>
        <v/>
      </c>
      <c r="N224" s="102" t="str">
        <f t="shared" si="102"/>
        <v/>
      </c>
      <c r="O224" s="103" t="str">
        <f t="shared" si="92"/>
        <v/>
      </c>
      <c r="P224" s="102" t="str">
        <f t="shared" si="103"/>
        <v/>
      </c>
      <c r="Q224" s="102" t="str">
        <f t="shared" si="93"/>
        <v/>
      </c>
      <c r="R224" s="102" t="str">
        <f t="shared" si="104"/>
        <v/>
      </c>
      <c r="S224" s="102" t="str">
        <f t="shared" si="105"/>
        <v/>
      </c>
      <c r="T224" s="102" t="str">
        <f t="shared" si="106"/>
        <v/>
      </c>
      <c r="U224" s="102" t="str">
        <f t="shared" si="107"/>
        <v xml:space="preserve"> </v>
      </c>
      <c r="V224" s="102" t="str">
        <f t="shared" si="108"/>
        <v/>
      </c>
      <c r="AF224" s="67">
        <f t="shared" si="86"/>
        <v>-1</v>
      </c>
      <c r="AG224" s="64">
        <f t="shared" si="81"/>
        <v>180</v>
      </c>
      <c r="AH224" s="77">
        <f t="shared" si="87"/>
        <v>-179</v>
      </c>
      <c r="AI224" s="77">
        <f t="shared" si="87"/>
        <v>-182</v>
      </c>
    </row>
    <row r="225" spans="1:35" x14ac:dyDescent="0.2">
      <c r="A225" s="126">
        <f t="shared" si="85"/>
        <v>-139</v>
      </c>
      <c r="B225" s="99">
        <f t="shared" si="94"/>
        <v>-3530.6</v>
      </c>
      <c r="C225" s="100" t="str">
        <f t="shared" si="95"/>
        <v/>
      </c>
      <c r="D225" s="101" t="str">
        <f t="shared" si="88"/>
        <v/>
      </c>
      <c r="E225" s="100" t="str">
        <f t="shared" si="96"/>
        <v/>
      </c>
      <c r="F225" s="100" t="str">
        <f t="shared" si="97"/>
        <v/>
      </c>
      <c r="G225" s="100" t="str">
        <f t="shared" si="98"/>
        <v/>
      </c>
      <c r="H225" s="102" t="str">
        <f t="shared" si="89"/>
        <v/>
      </c>
      <c r="I225" s="102" t="str">
        <f t="shared" si="90"/>
        <v/>
      </c>
      <c r="J225" s="102" t="str">
        <f t="shared" si="99"/>
        <v/>
      </c>
      <c r="K225" s="102" t="str">
        <f t="shared" si="100"/>
        <v/>
      </c>
      <c r="L225" s="102" t="str">
        <f t="shared" si="101"/>
        <v/>
      </c>
      <c r="M225" s="103" t="str">
        <f t="shared" si="91"/>
        <v/>
      </c>
      <c r="N225" s="102" t="str">
        <f t="shared" si="102"/>
        <v/>
      </c>
      <c r="O225" s="103" t="str">
        <f t="shared" si="92"/>
        <v/>
      </c>
      <c r="P225" s="102" t="str">
        <f t="shared" si="103"/>
        <v/>
      </c>
      <c r="Q225" s="102" t="str">
        <f t="shared" si="93"/>
        <v/>
      </c>
      <c r="R225" s="102" t="str">
        <f t="shared" si="104"/>
        <v/>
      </c>
      <c r="S225" s="102" t="str">
        <f t="shared" si="105"/>
        <v/>
      </c>
      <c r="T225" s="102" t="str">
        <f t="shared" si="106"/>
        <v/>
      </c>
      <c r="U225" s="102" t="str">
        <f t="shared" si="107"/>
        <v xml:space="preserve"> </v>
      </c>
      <c r="V225" s="102" t="str">
        <f t="shared" si="108"/>
        <v/>
      </c>
      <c r="AF225" s="67">
        <f t="shared" si="86"/>
        <v>-1</v>
      </c>
      <c r="AG225" s="64">
        <f t="shared" si="81"/>
        <v>181</v>
      </c>
      <c r="AH225" s="77">
        <f t="shared" si="87"/>
        <v>-180</v>
      </c>
      <c r="AI225" s="77">
        <f t="shared" si="87"/>
        <v>-183</v>
      </c>
    </row>
    <row r="226" spans="1:35" x14ac:dyDescent="0.2">
      <c r="A226" s="126">
        <f t="shared" si="85"/>
        <v>-140</v>
      </c>
      <c r="B226" s="99">
        <f t="shared" si="94"/>
        <v>-3556</v>
      </c>
      <c r="C226" s="100" t="str">
        <f t="shared" si="95"/>
        <v/>
      </c>
      <c r="D226" s="101" t="str">
        <f t="shared" si="88"/>
        <v/>
      </c>
      <c r="E226" s="100" t="str">
        <f t="shared" si="96"/>
        <v/>
      </c>
      <c r="F226" s="100" t="str">
        <f t="shared" si="97"/>
        <v/>
      </c>
      <c r="G226" s="100" t="str">
        <f t="shared" si="98"/>
        <v/>
      </c>
      <c r="H226" s="102" t="str">
        <f t="shared" si="89"/>
        <v/>
      </c>
      <c r="I226" s="102" t="str">
        <f t="shared" si="90"/>
        <v/>
      </c>
      <c r="J226" s="102" t="str">
        <f t="shared" si="99"/>
        <v/>
      </c>
      <c r="K226" s="102" t="str">
        <f t="shared" si="100"/>
        <v/>
      </c>
      <c r="L226" s="102" t="str">
        <f t="shared" si="101"/>
        <v/>
      </c>
      <c r="M226" s="103" t="str">
        <f t="shared" si="91"/>
        <v/>
      </c>
      <c r="N226" s="102" t="str">
        <f t="shared" si="102"/>
        <v/>
      </c>
      <c r="O226" s="103" t="str">
        <f t="shared" si="92"/>
        <v/>
      </c>
      <c r="P226" s="102" t="str">
        <f t="shared" si="103"/>
        <v/>
      </c>
      <c r="Q226" s="102" t="str">
        <f t="shared" si="93"/>
        <v/>
      </c>
      <c r="R226" s="102" t="str">
        <f t="shared" si="104"/>
        <v/>
      </c>
      <c r="S226" s="102" t="str">
        <f t="shared" si="105"/>
        <v/>
      </c>
      <c r="T226" s="102" t="str">
        <f t="shared" si="106"/>
        <v/>
      </c>
      <c r="U226" s="102" t="str">
        <f t="shared" si="107"/>
        <v xml:space="preserve"> </v>
      </c>
      <c r="V226" s="102" t="str">
        <f t="shared" si="108"/>
        <v/>
      </c>
      <c r="AF226" s="67">
        <f t="shared" si="86"/>
        <v>-1</v>
      </c>
      <c r="AG226" s="64">
        <f t="shared" si="81"/>
        <v>182</v>
      </c>
      <c r="AH226" s="77">
        <f t="shared" si="87"/>
        <v>-181</v>
      </c>
      <c r="AI226" s="77">
        <f t="shared" si="87"/>
        <v>-184</v>
      </c>
    </row>
    <row r="227" spans="1:35" x14ac:dyDescent="0.2">
      <c r="A227" s="126">
        <f t="shared" si="85"/>
        <v>-141</v>
      </c>
      <c r="B227" s="99">
        <f t="shared" si="94"/>
        <v>-3581.3999999999996</v>
      </c>
      <c r="C227" s="100" t="str">
        <f t="shared" si="95"/>
        <v/>
      </c>
      <c r="D227" s="101" t="str">
        <f t="shared" si="88"/>
        <v/>
      </c>
      <c r="E227" s="100" t="str">
        <f t="shared" si="96"/>
        <v/>
      </c>
      <c r="F227" s="100" t="str">
        <f t="shared" si="97"/>
        <v/>
      </c>
      <c r="G227" s="100" t="str">
        <f t="shared" si="98"/>
        <v/>
      </c>
      <c r="H227" s="102" t="str">
        <f t="shared" si="89"/>
        <v/>
      </c>
      <c r="I227" s="102" t="str">
        <f t="shared" si="90"/>
        <v/>
      </c>
      <c r="J227" s="102" t="str">
        <f t="shared" si="99"/>
        <v/>
      </c>
      <c r="K227" s="102" t="str">
        <f t="shared" si="100"/>
        <v/>
      </c>
      <c r="L227" s="102" t="str">
        <f t="shared" si="101"/>
        <v/>
      </c>
      <c r="M227" s="103" t="str">
        <f t="shared" si="91"/>
        <v/>
      </c>
      <c r="N227" s="102" t="str">
        <f t="shared" si="102"/>
        <v/>
      </c>
      <c r="O227" s="103" t="str">
        <f t="shared" si="92"/>
        <v/>
      </c>
      <c r="P227" s="102" t="str">
        <f t="shared" si="103"/>
        <v/>
      </c>
      <c r="Q227" s="102" t="str">
        <f t="shared" si="93"/>
        <v/>
      </c>
      <c r="R227" s="102" t="str">
        <f t="shared" si="104"/>
        <v/>
      </c>
      <c r="S227" s="102" t="str">
        <f t="shared" si="105"/>
        <v/>
      </c>
      <c r="T227" s="102" t="str">
        <f t="shared" si="106"/>
        <v/>
      </c>
      <c r="U227" s="102" t="str">
        <f t="shared" si="107"/>
        <v xml:space="preserve"> </v>
      </c>
      <c r="V227" s="102" t="str">
        <f t="shared" si="108"/>
        <v/>
      </c>
      <c r="AF227" s="67">
        <f t="shared" si="86"/>
        <v>-1</v>
      </c>
      <c r="AG227" s="64">
        <f t="shared" si="81"/>
        <v>183</v>
      </c>
      <c r="AH227" s="77">
        <f t="shared" si="87"/>
        <v>-182</v>
      </c>
      <c r="AI227" s="77">
        <f t="shared" si="87"/>
        <v>-185</v>
      </c>
    </row>
    <row r="228" spans="1:35" x14ac:dyDescent="0.2">
      <c r="A228" s="126">
        <f t="shared" si="85"/>
        <v>-142</v>
      </c>
      <c r="B228" s="99">
        <f t="shared" si="94"/>
        <v>-3606.7999999999997</v>
      </c>
      <c r="C228" s="100" t="str">
        <f t="shared" si="95"/>
        <v/>
      </c>
      <c r="D228" s="101" t="str">
        <f t="shared" si="88"/>
        <v/>
      </c>
      <c r="E228" s="100" t="str">
        <f t="shared" si="96"/>
        <v/>
      </c>
      <c r="F228" s="100" t="str">
        <f t="shared" si="97"/>
        <v/>
      </c>
      <c r="G228" s="100" t="str">
        <f t="shared" si="98"/>
        <v/>
      </c>
      <c r="H228" s="102" t="str">
        <f t="shared" si="89"/>
        <v/>
      </c>
      <c r="I228" s="102" t="str">
        <f t="shared" si="90"/>
        <v/>
      </c>
      <c r="J228" s="102" t="str">
        <f t="shared" si="99"/>
        <v/>
      </c>
      <c r="K228" s="102" t="str">
        <f t="shared" si="100"/>
        <v/>
      </c>
      <c r="L228" s="102" t="str">
        <f t="shared" si="101"/>
        <v/>
      </c>
      <c r="M228" s="103" t="str">
        <f t="shared" si="91"/>
        <v/>
      </c>
      <c r="N228" s="102" t="str">
        <f t="shared" si="102"/>
        <v/>
      </c>
      <c r="O228" s="103" t="str">
        <f t="shared" si="92"/>
        <v/>
      </c>
      <c r="P228" s="102" t="str">
        <f t="shared" si="103"/>
        <v/>
      </c>
      <c r="Q228" s="102" t="str">
        <f t="shared" si="93"/>
        <v/>
      </c>
      <c r="R228" s="102" t="str">
        <f t="shared" si="104"/>
        <v/>
      </c>
      <c r="S228" s="102" t="str">
        <f t="shared" si="105"/>
        <v/>
      </c>
      <c r="T228" s="102" t="str">
        <f t="shared" si="106"/>
        <v/>
      </c>
      <c r="U228" s="102" t="str">
        <f t="shared" si="107"/>
        <v xml:space="preserve"> </v>
      </c>
      <c r="V228" s="102" t="str">
        <f t="shared" si="108"/>
        <v/>
      </c>
      <c r="AF228" s="67">
        <f t="shared" si="86"/>
        <v>-1</v>
      </c>
      <c r="AG228" s="64">
        <f t="shared" si="81"/>
        <v>184</v>
      </c>
      <c r="AH228" s="77">
        <f t="shared" si="87"/>
        <v>-183</v>
      </c>
      <c r="AI228" s="77">
        <f t="shared" si="87"/>
        <v>-186</v>
      </c>
    </row>
    <row r="229" spans="1:35" x14ac:dyDescent="0.2">
      <c r="A229" s="126">
        <f t="shared" si="85"/>
        <v>-143</v>
      </c>
      <c r="B229" s="99">
        <f t="shared" si="94"/>
        <v>-3632.2</v>
      </c>
      <c r="C229" s="100" t="str">
        <f t="shared" si="95"/>
        <v/>
      </c>
      <c r="D229" s="101" t="str">
        <f t="shared" si="88"/>
        <v/>
      </c>
      <c r="E229" s="100" t="str">
        <f t="shared" si="96"/>
        <v/>
      </c>
      <c r="F229" s="100" t="str">
        <f t="shared" si="97"/>
        <v/>
      </c>
      <c r="G229" s="100" t="str">
        <f t="shared" si="98"/>
        <v/>
      </c>
      <c r="H229" s="102" t="str">
        <f t="shared" si="89"/>
        <v/>
      </c>
      <c r="I229" s="102" t="str">
        <f t="shared" si="90"/>
        <v/>
      </c>
      <c r="J229" s="102" t="str">
        <f t="shared" si="99"/>
        <v/>
      </c>
      <c r="K229" s="102" t="str">
        <f t="shared" si="100"/>
        <v/>
      </c>
      <c r="L229" s="102" t="str">
        <f t="shared" si="101"/>
        <v/>
      </c>
      <c r="M229" s="103" t="str">
        <f t="shared" si="91"/>
        <v/>
      </c>
      <c r="N229" s="102" t="str">
        <f t="shared" si="102"/>
        <v/>
      </c>
      <c r="O229" s="103" t="str">
        <f t="shared" si="92"/>
        <v/>
      </c>
      <c r="P229" s="102" t="str">
        <f t="shared" si="103"/>
        <v/>
      </c>
      <c r="Q229" s="102" t="str">
        <f t="shared" si="93"/>
        <v/>
      </c>
      <c r="R229" s="102" t="str">
        <f t="shared" si="104"/>
        <v/>
      </c>
      <c r="S229" s="102" t="str">
        <f t="shared" si="105"/>
        <v/>
      </c>
      <c r="T229" s="102" t="str">
        <f t="shared" si="106"/>
        <v/>
      </c>
      <c r="U229" s="102" t="str">
        <f t="shared" si="107"/>
        <v xml:space="preserve"> </v>
      </c>
      <c r="V229" s="102" t="str">
        <f t="shared" si="108"/>
        <v/>
      </c>
      <c r="AF229" s="67">
        <f t="shared" si="86"/>
        <v>-1</v>
      </c>
      <c r="AG229" s="64">
        <f t="shared" si="81"/>
        <v>185</v>
      </c>
      <c r="AH229" s="77">
        <f t="shared" si="87"/>
        <v>-184</v>
      </c>
      <c r="AI229" s="77">
        <f t="shared" si="87"/>
        <v>-187</v>
      </c>
    </row>
    <row r="230" spans="1:35" x14ac:dyDescent="0.2">
      <c r="A230" s="126">
        <f t="shared" si="85"/>
        <v>-144</v>
      </c>
      <c r="B230" s="99">
        <f t="shared" si="94"/>
        <v>-3657.6</v>
      </c>
      <c r="C230" s="100" t="str">
        <f t="shared" si="95"/>
        <v/>
      </c>
      <c r="D230" s="101" t="str">
        <f t="shared" si="88"/>
        <v/>
      </c>
      <c r="E230" s="100" t="str">
        <f t="shared" si="96"/>
        <v/>
      </c>
      <c r="F230" s="100" t="str">
        <f t="shared" si="97"/>
        <v/>
      </c>
      <c r="G230" s="100" t="str">
        <f t="shared" si="98"/>
        <v/>
      </c>
      <c r="H230" s="102" t="str">
        <f t="shared" si="89"/>
        <v/>
      </c>
      <c r="I230" s="102" t="str">
        <f t="shared" si="90"/>
        <v/>
      </c>
      <c r="J230" s="102" t="str">
        <f t="shared" si="99"/>
        <v/>
      </c>
      <c r="K230" s="102" t="str">
        <f t="shared" si="100"/>
        <v/>
      </c>
      <c r="L230" s="102" t="str">
        <f t="shared" si="101"/>
        <v/>
      </c>
      <c r="M230" s="103" t="str">
        <f t="shared" si="91"/>
        <v/>
      </c>
      <c r="N230" s="102" t="str">
        <f t="shared" si="102"/>
        <v/>
      </c>
      <c r="O230" s="103" t="str">
        <f t="shared" si="92"/>
        <v/>
      </c>
      <c r="P230" s="102" t="str">
        <f t="shared" si="103"/>
        <v/>
      </c>
      <c r="Q230" s="102" t="str">
        <f t="shared" si="93"/>
        <v/>
      </c>
      <c r="R230" s="102" t="str">
        <f t="shared" si="104"/>
        <v/>
      </c>
      <c r="S230" s="102" t="str">
        <f t="shared" si="105"/>
        <v/>
      </c>
      <c r="T230" s="102" t="str">
        <f t="shared" si="106"/>
        <v/>
      </c>
      <c r="U230" s="102" t="str">
        <f t="shared" si="107"/>
        <v xml:space="preserve"> </v>
      </c>
      <c r="V230" s="102" t="str">
        <f t="shared" si="108"/>
        <v/>
      </c>
      <c r="AF230" s="67">
        <f t="shared" si="86"/>
        <v>-1</v>
      </c>
      <c r="AG230" s="64">
        <f t="shared" si="81"/>
        <v>186</v>
      </c>
      <c r="AH230" s="77">
        <f t="shared" si="87"/>
        <v>-185</v>
      </c>
      <c r="AI230" s="77">
        <f t="shared" si="87"/>
        <v>-188</v>
      </c>
    </row>
    <row r="231" spans="1:35" x14ac:dyDescent="0.2">
      <c r="A231" s="126">
        <f t="shared" si="85"/>
        <v>-145</v>
      </c>
      <c r="B231" s="99">
        <f t="shared" si="94"/>
        <v>-3683</v>
      </c>
      <c r="C231" s="100" t="str">
        <f t="shared" si="95"/>
        <v/>
      </c>
      <c r="D231" s="101" t="str">
        <f t="shared" si="88"/>
        <v/>
      </c>
      <c r="E231" s="100" t="str">
        <f t="shared" si="96"/>
        <v/>
      </c>
      <c r="F231" s="100" t="str">
        <f t="shared" si="97"/>
        <v/>
      </c>
      <c r="G231" s="100" t="str">
        <f t="shared" si="98"/>
        <v/>
      </c>
      <c r="H231" s="102" t="str">
        <f t="shared" si="89"/>
        <v/>
      </c>
      <c r="I231" s="102" t="str">
        <f t="shared" si="90"/>
        <v/>
      </c>
      <c r="J231" s="102" t="str">
        <f t="shared" si="99"/>
        <v/>
      </c>
      <c r="K231" s="102" t="str">
        <f t="shared" si="100"/>
        <v/>
      </c>
      <c r="L231" s="102" t="str">
        <f t="shared" si="101"/>
        <v/>
      </c>
      <c r="M231" s="103" t="str">
        <f t="shared" si="91"/>
        <v/>
      </c>
      <c r="N231" s="102" t="str">
        <f t="shared" si="102"/>
        <v/>
      </c>
      <c r="O231" s="103" t="str">
        <f t="shared" si="92"/>
        <v/>
      </c>
      <c r="P231" s="102" t="str">
        <f t="shared" si="103"/>
        <v/>
      </c>
      <c r="Q231" s="102" t="str">
        <f t="shared" si="93"/>
        <v/>
      </c>
      <c r="R231" s="102" t="str">
        <f t="shared" si="104"/>
        <v/>
      </c>
      <c r="S231" s="102" t="str">
        <f t="shared" si="105"/>
        <v/>
      </c>
      <c r="T231" s="102" t="str">
        <f t="shared" si="106"/>
        <v/>
      </c>
      <c r="U231" s="102" t="str">
        <f t="shared" si="107"/>
        <v xml:space="preserve"> </v>
      </c>
      <c r="V231" s="102" t="str">
        <f t="shared" si="108"/>
        <v/>
      </c>
      <c r="AF231" s="67">
        <f t="shared" si="86"/>
        <v>-1</v>
      </c>
      <c r="AG231" s="64">
        <f t="shared" si="81"/>
        <v>187</v>
      </c>
      <c r="AH231" s="77">
        <f t="shared" si="87"/>
        <v>-186</v>
      </c>
      <c r="AI231" s="77">
        <f t="shared" si="87"/>
        <v>-189</v>
      </c>
    </row>
    <row r="232" spans="1:35" x14ac:dyDescent="0.2">
      <c r="A232" s="126">
        <f t="shared" si="85"/>
        <v>-146</v>
      </c>
      <c r="B232" s="99">
        <f t="shared" si="94"/>
        <v>-3708.3999999999996</v>
      </c>
      <c r="C232" s="100" t="str">
        <f t="shared" si="95"/>
        <v/>
      </c>
      <c r="D232" s="101" t="str">
        <f t="shared" si="88"/>
        <v/>
      </c>
      <c r="E232" s="100" t="str">
        <f t="shared" si="96"/>
        <v/>
      </c>
      <c r="F232" s="100" t="str">
        <f t="shared" si="97"/>
        <v/>
      </c>
      <c r="G232" s="100" t="str">
        <f t="shared" si="98"/>
        <v/>
      </c>
      <c r="H232" s="102" t="str">
        <f t="shared" si="89"/>
        <v/>
      </c>
      <c r="I232" s="102" t="str">
        <f t="shared" si="90"/>
        <v/>
      </c>
      <c r="J232" s="102" t="str">
        <f t="shared" si="99"/>
        <v/>
      </c>
      <c r="K232" s="102" t="str">
        <f t="shared" si="100"/>
        <v/>
      </c>
      <c r="L232" s="102" t="str">
        <f t="shared" si="101"/>
        <v/>
      </c>
      <c r="M232" s="103" t="str">
        <f t="shared" si="91"/>
        <v/>
      </c>
      <c r="N232" s="102" t="str">
        <f t="shared" si="102"/>
        <v/>
      </c>
      <c r="O232" s="103" t="str">
        <f t="shared" si="92"/>
        <v/>
      </c>
      <c r="P232" s="102" t="str">
        <f t="shared" si="103"/>
        <v/>
      </c>
      <c r="Q232" s="102" t="str">
        <f t="shared" si="93"/>
        <v/>
      </c>
      <c r="R232" s="102" t="str">
        <f t="shared" si="104"/>
        <v/>
      </c>
      <c r="S232" s="102" t="str">
        <f t="shared" si="105"/>
        <v/>
      </c>
      <c r="T232" s="102" t="str">
        <f t="shared" si="106"/>
        <v/>
      </c>
      <c r="U232" s="102" t="str">
        <f t="shared" si="107"/>
        <v xml:space="preserve"> </v>
      </c>
      <c r="V232" s="102" t="str">
        <f t="shared" si="108"/>
        <v/>
      </c>
      <c r="AF232" s="67">
        <f t="shared" si="86"/>
        <v>-1</v>
      </c>
      <c r="AG232" s="64">
        <f t="shared" si="81"/>
        <v>188</v>
      </c>
      <c r="AH232" s="77">
        <f t="shared" si="87"/>
        <v>-187</v>
      </c>
      <c r="AI232" s="77">
        <f t="shared" si="87"/>
        <v>-190</v>
      </c>
    </row>
    <row r="233" spans="1:35" x14ac:dyDescent="0.2">
      <c r="A233" s="126">
        <f t="shared" si="85"/>
        <v>-147</v>
      </c>
      <c r="B233" s="99">
        <f t="shared" si="94"/>
        <v>-3733.7999999999997</v>
      </c>
      <c r="C233" s="100" t="str">
        <f t="shared" si="95"/>
        <v/>
      </c>
      <c r="D233" s="101" t="str">
        <f t="shared" si="88"/>
        <v/>
      </c>
      <c r="E233" s="100" t="str">
        <f t="shared" si="96"/>
        <v/>
      </c>
      <c r="F233" s="100" t="str">
        <f t="shared" si="97"/>
        <v/>
      </c>
      <c r="G233" s="100" t="str">
        <f t="shared" si="98"/>
        <v/>
      </c>
      <c r="H233" s="102" t="str">
        <f t="shared" si="89"/>
        <v/>
      </c>
      <c r="I233" s="102" t="str">
        <f t="shared" si="90"/>
        <v/>
      </c>
      <c r="J233" s="102" t="str">
        <f t="shared" si="99"/>
        <v/>
      </c>
      <c r="K233" s="102" t="str">
        <f t="shared" si="100"/>
        <v/>
      </c>
      <c r="L233" s="102" t="str">
        <f t="shared" si="101"/>
        <v/>
      </c>
      <c r="M233" s="103" t="str">
        <f t="shared" si="91"/>
        <v/>
      </c>
      <c r="N233" s="102" t="str">
        <f t="shared" si="102"/>
        <v/>
      </c>
      <c r="O233" s="103" t="str">
        <f t="shared" si="92"/>
        <v/>
      </c>
      <c r="P233" s="102" t="str">
        <f t="shared" si="103"/>
        <v/>
      </c>
      <c r="Q233" s="102" t="str">
        <f t="shared" si="93"/>
        <v/>
      </c>
      <c r="R233" s="102" t="str">
        <f t="shared" si="104"/>
        <v/>
      </c>
      <c r="S233" s="102" t="str">
        <f t="shared" si="105"/>
        <v/>
      </c>
      <c r="T233" s="102" t="str">
        <f t="shared" si="106"/>
        <v/>
      </c>
      <c r="U233" s="102" t="str">
        <f t="shared" si="107"/>
        <v xml:space="preserve"> </v>
      </c>
      <c r="V233" s="102" t="str">
        <f t="shared" si="108"/>
        <v/>
      </c>
      <c r="AF233" s="67">
        <f t="shared" si="86"/>
        <v>-1</v>
      </c>
      <c r="AG233" s="64">
        <f t="shared" ref="AG233:AG296" si="109">IF(AG232&gt;=1,AG232+1,IF(AH233=0,1,-1))</f>
        <v>189</v>
      </c>
      <c r="AH233" s="77">
        <f t="shared" ref="AH233:AI248" si="110">AH232-1</f>
        <v>-188</v>
      </c>
      <c r="AI233" s="77">
        <f t="shared" si="110"/>
        <v>-191</v>
      </c>
    </row>
    <row r="234" spans="1:35" x14ac:dyDescent="0.2">
      <c r="A234" s="126">
        <f t="shared" si="85"/>
        <v>-148</v>
      </c>
      <c r="B234" s="99"/>
      <c r="C234" s="100"/>
      <c r="D234" s="101"/>
      <c r="E234" s="100"/>
      <c r="F234" s="100" t="str">
        <f t="shared" si="97"/>
        <v/>
      </c>
      <c r="G234" s="100"/>
      <c r="H234" s="102"/>
      <c r="I234" s="102"/>
      <c r="J234" s="102"/>
      <c r="K234" s="102"/>
      <c r="L234" s="102"/>
      <c r="M234" s="103"/>
      <c r="N234" s="102"/>
      <c r="O234" s="103"/>
      <c r="P234" s="102" t="str">
        <f t="shared" si="103"/>
        <v/>
      </c>
      <c r="Q234" s="102"/>
      <c r="R234" s="102"/>
      <c r="S234" s="102"/>
      <c r="T234" s="102"/>
      <c r="U234" s="102"/>
      <c r="V234" s="102"/>
      <c r="AF234" s="67">
        <f t="shared" si="86"/>
        <v>-1</v>
      </c>
      <c r="AG234" s="64">
        <f t="shared" si="109"/>
        <v>190</v>
      </c>
      <c r="AH234" s="77">
        <f t="shared" si="110"/>
        <v>-189</v>
      </c>
      <c r="AI234" s="77">
        <f t="shared" si="110"/>
        <v>-192</v>
      </c>
    </row>
    <row r="235" spans="1:35" x14ac:dyDescent="0.2">
      <c r="A235" s="126">
        <f>IF(AF238=0,0,IF(A234=" ","",A234-1))</f>
        <v>-149</v>
      </c>
      <c r="B235" s="99"/>
      <c r="C235" s="100"/>
      <c r="D235" s="101"/>
      <c r="E235" s="100"/>
      <c r="F235" s="100" t="str">
        <f t="shared" si="97"/>
        <v/>
      </c>
      <c r="G235" s="100"/>
      <c r="H235" s="102"/>
      <c r="I235" s="102"/>
      <c r="J235" s="102"/>
      <c r="K235" s="102"/>
      <c r="L235" s="102"/>
      <c r="M235" s="103"/>
      <c r="N235" s="102"/>
      <c r="O235" s="103"/>
      <c r="P235" s="102" t="str">
        <f t="shared" si="103"/>
        <v/>
      </c>
      <c r="Q235" s="102"/>
      <c r="R235" s="102"/>
      <c r="S235" s="102"/>
      <c r="T235" s="102"/>
      <c r="U235" s="102"/>
      <c r="V235" s="102"/>
      <c r="AF235" s="67">
        <f t="shared" si="86"/>
        <v>-1</v>
      </c>
      <c r="AG235" s="64">
        <f t="shared" si="109"/>
        <v>191</v>
      </c>
      <c r="AH235" s="77">
        <f t="shared" si="110"/>
        <v>-190</v>
      </c>
      <c r="AI235" s="77">
        <f t="shared" si="110"/>
        <v>-193</v>
      </c>
    </row>
    <row r="236" spans="1:35" x14ac:dyDescent="0.2">
      <c r="A236" s="126">
        <f t="shared" ref="A236:A268" si="111">IF(AF239=0,0,IF(A235=" ","",A235-1))</f>
        <v>-150</v>
      </c>
      <c r="B236" s="99"/>
      <c r="C236" s="100"/>
      <c r="D236" s="101"/>
      <c r="E236" s="100"/>
      <c r="F236" s="100" t="str">
        <f t="shared" si="97"/>
        <v/>
      </c>
      <c r="G236" s="100"/>
      <c r="H236" s="102"/>
      <c r="I236" s="102"/>
      <c r="J236" s="102"/>
      <c r="K236" s="102"/>
      <c r="L236" s="102"/>
      <c r="M236" s="103"/>
      <c r="N236" s="102"/>
      <c r="O236" s="103"/>
      <c r="P236" s="102" t="str">
        <f t="shared" si="103"/>
        <v/>
      </c>
      <c r="Q236" s="102"/>
      <c r="R236" s="102"/>
      <c r="S236" s="102"/>
      <c r="T236" s="102"/>
      <c r="U236" s="102"/>
      <c r="V236" s="102"/>
      <c r="AF236" s="67">
        <f t="shared" si="86"/>
        <v>-1</v>
      </c>
      <c r="AG236" s="64">
        <f t="shared" si="109"/>
        <v>192</v>
      </c>
      <c r="AH236" s="77">
        <f t="shared" si="110"/>
        <v>-191</v>
      </c>
      <c r="AI236" s="77">
        <f t="shared" si="110"/>
        <v>-194</v>
      </c>
    </row>
    <row r="237" spans="1:35" x14ac:dyDescent="0.2">
      <c r="A237" s="126">
        <f t="shared" si="111"/>
        <v>-151</v>
      </c>
      <c r="B237" s="99"/>
      <c r="C237" s="100"/>
      <c r="D237" s="101"/>
      <c r="E237" s="100"/>
      <c r="F237" s="100" t="str">
        <f t="shared" si="97"/>
        <v/>
      </c>
      <c r="G237" s="100"/>
      <c r="H237" s="102"/>
      <c r="I237" s="102"/>
      <c r="J237" s="102"/>
      <c r="K237" s="102"/>
      <c r="L237" s="102"/>
      <c r="M237" s="103"/>
      <c r="N237" s="102"/>
      <c r="O237" s="103"/>
      <c r="P237" s="102" t="str">
        <f t="shared" si="103"/>
        <v/>
      </c>
      <c r="Q237" s="102"/>
      <c r="R237" s="102"/>
      <c r="S237" s="102"/>
      <c r="T237" s="102"/>
      <c r="U237" s="102"/>
      <c r="V237" s="102"/>
      <c r="AF237" s="67">
        <f t="shared" si="86"/>
        <v>-1</v>
      </c>
      <c r="AG237" s="64">
        <f t="shared" si="109"/>
        <v>193</v>
      </c>
      <c r="AH237" s="77">
        <f t="shared" si="110"/>
        <v>-192</v>
      </c>
      <c r="AI237" s="77">
        <f t="shared" si="110"/>
        <v>-195</v>
      </c>
    </row>
    <row r="238" spans="1:35" x14ac:dyDescent="0.2">
      <c r="A238" s="126">
        <f t="shared" si="111"/>
        <v>-152</v>
      </c>
      <c r="B238" s="99"/>
      <c r="C238" s="100"/>
      <c r="D238" s="101"/>
      <c r="E238" s="100"/>
      <c r="F238" s="100" t="str">
        <f t="shared" si="97"/>
        <v/>
      </c>
      <c r="G238" s="100"/>
      <c r="H238" s="102"/>
      <c r="I238" s="102"/>
      <c r="J238" s="102"/>
      <c r="K238" s="102"/>
      <c r="L238" s="102"/>
      <c r="M238" s="103"/>
      <c r="N238" s="102"/>
      <c r="O238" s="103"/>
      <c r="P238" s="102" t="str">
        <f t="shared" si="103"/>
        <v/>
      </c>
      <c r="Q238" s="102"/>
      <c r="R238" s="102"/>
      <c r="S238" s="102"/>
      <c r="T238" s="102"/>
      <c r="U238" s="102"/>
      <c r="V238" s="102"/>
      <c r="AF238" s="67">
        <f t="shared" si="86"/>
        <v>-1</v>
      </c>
      <c r="AG238" s="64">
        <f t="shared" si="109"/>
        <v>194</v>
      </c>
      <c r="AH238" s="77">
        <f t="shared" si="110"/>
        <v>-193</v>
      </c>
      <c r="AI238" s="77">
        <f t="shared" si="110"/>
        <v>-196</v>
      </c>
    </row>
    <row r="239" spans="1:35" x14ac:dyDescent="0.2">
      <c r="A239" s="126">
        <f t="shared" si="111"/>
        <v>-153</v>
      </c>
      <c r="B239" s="99"/>
      <c r="C239" s="100"/>
      <c r="D239" s="101"/>
      <c r="E239" s="100"/>
      <c r="F239" s="100" t="str">
        <f t="shared" si="97"/>
        <v/>
      </c>
      <c r="G239" s="100"/>
      <c r="H239" s="102"/>
      <c r="I239" s="102"/>
      <c r="J239" s="102"/>
      <c r="K239" s="102"/>
      <c r="L239" s="102"/>
      <c r="M239" s="103"/>
      <c r="N239" s="102"/>
      <c r="O239" s="103"/>
      <c r="P239" s="102" t="str">
        <f t="shared" si="103"/>
        <v/>
      </c>
      <c r="Q239" s="102"/>
      <c r="R239" s="102"/>
      <c r="S239" s="102"/>
      <c r="T239" s="102"/>
      <c r="U239" s="102"/>
      <c r="V239" s="102"/>
      <c r="AF239" s="67">
        <f t="shared" si="86"/>
        <v>-1</v>
      </c>
      <c r="AG239" s="64">
        <f t="shared" si="109"/>
        <v>195</v>
      </c>
      <c r="AH239" s="77">
        <f t="shared" si="110"/>
        <v>-194</v>
      </c>
      <c r="AI239" s="77">
        <f t="shared" si="110"/>
        <v>-197</v>
      </c>
    </row>
    <row r="240" spans="1:35" x14ac:dyDescent="0.2">
      <c r="A240" s="126">
        <f t="shared" si="111"/>
        <v>-154</v>
      </c>
      <c r="B240" s="99"/>
      <c r="C240" s="100"/>
      <c r="D240" s="101"/>
      <c r="E240" s="100"/>
      <c r="F240" s="100" t="str">
        <f t="shared" si="97"/>
        <v/>
      </c>
      <c r="G240" s="100"/>
      <c r="H240" s="102"/>
      <c r="I240" s="102"/>
      <c r="J240" s="102"/>
      <c r="K240" s="102"/>
      <c r="L240" s="102"/>
      <c r="M240" s="103"/>
      <c r="N240" s="102"/>
      <c r="O240" s="103"/>
      <c r="P240" s="102" t="str">
        <f t="shared" si="103"/>
        <v/>
      </c>
      <c r="Q240" s="102"/>
      <c r="R240" s="102"/>
      <c r="S240" s="102"/>
      <c r="T240" s="102"/>
      <c r="U240" s="102"/>
      <c r="V240" s="102"/>
      <c r="AF240" s="67">
        <f t="shared" si="86"/>
        <v>-1</v>
      </c>
      <c r="AG240" s="64">
        <f t="shared" si="109"/>
        <v>196</v>
      </c>
      <c r="AH240" s="77">
        <f t="shared" si="110"/>
        <v>-195</v>
      </c>
      <c r="AI240" s="77">
        <f t="shared" si="110"/>
        <v>-198</v>
      </c>
    </row>
    <row r="241" spans="1:35" x14ac:dyDescent="0.2">
      <c r="A241" s="126">
        <f t="shared" si="111"/>
        <v>-155</v>
      </c>
      <c r="B241" s="99"/>
      <c r="C241" s="100"/>
      <c r="D241" s="101"/>
      <c r="E241" s="100"/>
      <c r="F241" s="100" t="str">
        <f t="shared" si="97"/>
        <v/>
      </c>
      <c r="G241" s="100"/>
      <c r="H241" s="102"/>
      <c r="I241" s="102"/>
      <c r="J241" s="102"/>
      <c r="K241" s="102"/>
      <c r="L241" s="102"/>
      <c r="M241" s="103"/>
      <c r="N241" s="102"/>
      <c r="O241" s="103"/>
      <c r="P241" s="102" t="str">
        <f t="shared" si="103"/>
        <v/>
      </c>
      <c r="Q241" s="102"/>
      <c r="R241" s="102"/>
      <c r="S241" s="102"/>
      <c r="T241" s="102"/>
      <c r="U241" s="102"/>
      <c r="V241" s="102"/>
      <c r="AF241" s="67">
        <f t="shared" si="86"/>
        <v>-1</v>
      </c>
      <c r="AG241" s="64">
        <f t="shared" si="109"/>
        <v>197</v>
      </c>
      <c r="AH241" s="77">
        <f t="shared" si="110"/>
        <v>-196</v>
      </c>
      <c r="AI241" s="77">
        <f t="shared" si="110"/>
        <v>-199</v>
      </c>
    </row>
    <row r="242" spans="1:35" x14ac:dyDescent="0.2">
      <c r="A242" s="126">
        <f t="shared" si="111"/>
        <v>-156</v>
      </c>
      <c r="B242" s="99"/>
      <c r="C242" s="100"/>
      <c r="D242" s="101"/>
      <c r="E242" s="100"/>
      <c r="F242" s="100" t="str">
        <f t="shared" si="97"/>
        <v/>
      </c>
      <c r="G242" s="100"/>
      <c r="H242" s="102"/>
      <c r="I242" s="102"/>
      <c r="J242" s="102"/>
      <c r="K242" s="102"/>
      <c r="L242" s="102"/>
      <c r="M242" s="103"/>
      <c r="N242" s="102"/>
      <c r="O242" s="103"/>
      <c r="P242" s="102" t="str">
        <f t="shared" si="103"/>
        <v/>
      </c>
      <c r="Q242" s="102"/>
      <c r="R242" s="102"/>
      <c r="S242" s="102"/>
      <c r="T242" s="102"/>
      <c r="U242" s="102"/>
      <c r="V242" s="102"/>
      <c r="AF242" s="67">
        <f t="shared" si="86"/>
        <v>-1</v>
      </c>
      <c r="AG242" s="64">
        <f t="shared" si="109"/>
        <v>198</v>
      </c>
      <c r="AH242" s="77">
        <f t="shared" si="110"/>
        <v>-197</v>
      </c>
      <c r="AI242" s="77">
        <f t="shared" si="110"/>
        <v>-200</v>
      </c>
    </row>
    <row r="243" spans="1:35" x14ac:dyDescent="0.2">
      <c r="A243" s="126">
        <f t="shared" si="111"/>
        <v>-157</v>
      </c>
      <c r="B243" s="99"/>
      <c r="C243" s="100"/>
      <c r="D243" s="101"/>
      <c r="E243" s="100"/>
      <c r="F243" s="100" t="str">
        <f t="shared" si="97"/>
        <v/>
      </c>
      <c r="G243" s="100"/>
      <c r="H243" s="102"/>
      <c r="I243" s="102"/>
      <c r="J243" s="102"/>
      <c r="K243" s="102"/>
      <c r="L243" s="102"/>
      <c r="M243" s="103"/>
      <c r="N243" s="102"/>
      <c r="O243" s="103"/>
      <c r="P243" s="102" t="str">
        <f t="shared" si="103"/>
        <v/>
      </c>
      <c r="Q243" s="102"/>
      <c r="R243" s="102"/>
      <c r="S243" s="102"/>
      <c r="T243" s="102"/>
      <c r="U243" s="102"/>
      <c r="V243" s="102"/>
      <c r="AF243" s="67">
        <f t="shared" si="86"/>
        <v>-1</v>
      </c>
      <c r="AG243" s="64">
        <f t="shared" si="109"/>
        <v>199</v>
      </c>
      <c r="AH243" s="77">
        <f t="shared" si="110"/>
        <v>-198</v>
      </c>
      <c r="AI243" s="77">
        <f t="shared" si="110"/>
        <v>-201</v>
      </c>
    </row>
    <row r="244" spans="1:35" x14ac:dyDescent="0.2">
      <c r="A244" s="126">
        <f t="shared" si="111"/>
        <v>-158</v>
      </c>
      <c r="B244" s="99"/>
      <c r="C244" s="100"/>
      <c r="D244" s="101"/>
      <c r="E244" s="100"/>
      <c r="F244" s="100" t="str">
        <f t="shared" si="97"/>
        <v/>
      </c>
      <c r="G244" s="100"/>
      <c r="H244" s="102"/>
      <c r="I244" s="102"/>
      <c r="J244" s="102"/>
      <c r="K244" s="102"/>
      <c r="L244" s="102"/>
      <c r="M244" s="103"/>
      <c r="N244" s="102"/>
      <c r="O244" s="103"/>
      <c r="P244" s="102" t="str">
        <f t="shared" si="103"/>
        <v/>
      </c>
      <c r="Q244" s="102"/>
      <c r="R244" s="102"/>
      <c r="S244" s="102"/>
      <c r="T244" s="102"/>
      <c r="U244" s="102"/>
      <c r="V244" s="102"/>
      <c r="AF244" s="67">
        <f t="shared" si="86"/>
        <v>-1</v>
      </c>
      <c r="AG244" s="64">
        <f t="shared" si="109"/>
        <v>200</v>
      </c>
      <c r="AH244" s="77">
        <f t="shared" si="110"/>
        <v>-199</v>
      </c>
      <c r="AI244" s="77">
        <f t="shared" si="110"/>
        <v>-202</v>
      </c>
    </row>
    <row r="245" spans="1:35" x14ac:dyDescent="0.2">
      <c r="A245" s="126">
        <f t="shared" si="111"/>
        <v>-159</v>
      </c>
      <c r="B245" s="99"/>
      <c r="C245" s="100"/>
      <c r="D245" s="101"/>
      <c r="E245" s="100"/>
      <c r="F245" s="100" t="str">
        <f t="shared" si="97"/>
        <v/>
      </c>
      <c r="G245" s="100"/>
      <c r="H245" s="102"/>
      <c r="I245" s="102"/>
      <c r="J245" s="102"/>
      <c r="K245" s="102"/>
      <c r="L245" s="102"/>
      <c r="M245" s="103"/>
      <c r="N245" s="102"/>
      <c r="O245" s="103"/>
      <c r="P245" s="102" t="str">
        <f t="shared" si="103"/>
        <v/>
      </c>
      <c r="Q245" s="102"/>
      <c r="R245" s="102"/>
      <c r="S245" s="102"/>
      <c r="T245" s="102"/>
      <c r="U245" s="102"/>
      <c r="V245" s="102"/>
      <c r="AF245" s="67">
        <f t="shared" si="86"/>
        <v>-1</v>
      </c>
      <c r="AG245" s="64">
        <f t="shared" si="109"/>
        <v>201</v>
      </c>
      <c r="AH245" s="77">
        <f t="shared" si="110"/>
        <v>-200</v>
      </c>
      <c r="AI245" s="77">
        <f t="shared" si="110"/>
        <v>-203</v>
      </c>
    </row>
    <row r="246" spans="1:35" x14ac:dyDescent="0.2">
      <c r="A246" s="126">
        <f t="shared" si="111"/>
        <v>-160</v>
      </c>
      <c r="B246" s="99"/>
      <c r="C246" s="100"/>
      <c r="D246" s="101"/>
      <c r="E246" s="100"/>
      <c r="F246" s="100" t="str">
        <f t="shared" si="97"/>
        <v/>
      </c>
      <c r="G246" s="100"/>
      <c r="H246" s="102"/>
      <c r="I246" s="102"/>
      <c r="J246" s="102"/>
      <c r="K246" s="102"/>
      <c r="L246" s="102"/>
      <c r="M246" s="103"/>
      <c r="N246" s="102"/>
      <c r="O246" s="103"/>
      <c r="P246" s="102" t="str">
        <f t="shared" si="103"/>
        <v/>
      </c>
      <c r="Q246" s="102"/>
      <c r="R246" s="102"/>
      <c r="S246" s="102"/>
      <c r="T246" s="102"/>
      <c r="U246" s="102"/>
      <c r="V246" s="102"/>
      <c r="AF246" s="67">
        <f t="shared" si="86"/>
        <v>-1</v>
      </c>
      <c r="AG246" s="64">
        <f t="shared" si="109"/>
        <v>202</v>
      </c>
      <c r="AH246" s="77">
        <f t="shared" si="110"/>
        <v>-201</v>
      </c>
      <c r="AI246" s="77">
        <f t="shared" si="110"/>
        <v>-204</v>
      </c>
    </row>
    <row r="247" spans="1:35" x14ac:dyDescent="0.2">
      <c r="A247" s="126">
        <f t="shared" si="111"/>
        <v>-161</v>
      </c>
      <c r="B247" s="99"/>
      <c r="C247" s="100"/>
      <c r="D247" s="101"/>
      <c r="E247" s="100"/>
      <c r="F247" s="100" t="str">
        <f t="shared" si="97"/>
        <v/>
      </c>
      <c r="G247" s="100"/>
      <c r="H247" s="102"/>
      <c r="I247" s="102"/>
      <c r="J247" s="102"/>
      <c r="K247" s="102"/>
      <c r="L247" s="102"/>
      <c r="M247" s="103"/>
      <c r="N247" s="102"/>
      <c r="O247" s="103"/>
      <c r="P247" s="102" t="str">
        <f t="shared" si="103"/>
        <v/>
      </c>
      <c r="Q247" s="102"/>
      <c r="R247" s="102"/>
      <c r="S247" s="102"/>
      <c r="T247" s="102"/>
      <c r="U247" s="102"/>
      <c r="V247" s="102"/>
      <c r="AF247" s="67">
        <f t="shared" si="86"/>
        <v>-1</v>
      </c>
      <c r="AG247" s="64">
        <f t="shared" si="109"/>
        <v>203</v>
      </c>
      <c r="AH247" s="77">
        <f t="shared" si="110"/>
        <v>-202</v>
      </c>
      <c r="AI247" s="77">
        <f t="shared" si="110"/>
        <v>-205</v>
      </c>
    </row>
    <row r="248" spans="1:35" x14ac:dyDescent="0.2">
      <c r="A248" s="126">
        <f t="shared" si="111"/>
        <v>-162</v>
      </c>
      <c r="B248" s="99"/>
      <c r="C248" s="100"/>
      <c r="D248" s="101"/>
      <c r="E248" s="100"/>
      <c r="F248" s="100" t="str">
        <f t="shared" si="97"/>
        <v/>
      </c>
      <c r="G248" s="100"/>
      <c r="H248" s="102"/>
      <c r="I248" s="102"/>
      <c r="J248" s="102"/>
      <c r="K248" s="102"/>
      <c r="L248" s="102"/>
      <c r="M248" s="103"/>
      <c r="N248" s="102"/>
      <c r="O248" s="103"/>
      <c r="P248" s="102" t="str">
        <f t="shared" si="103"/>
        <v/>
      </c>
      <c r="Q248" s="102"/>
      <c r="R248" s="102"/>
      <c r="S248" s="102"/>
      <c r="T248" s="102"/>
      <c r="U248" s="102"/>
      <c r="V248" s="102"/>
      <c r="AF248" s="67">
        <f t="shared" si="86"/>
        <v>-1</v>
      </c>
      <c r="AG248" s="64">
        <f t="shared" si="109"/>
        <v>204</v>
      </c>
      <c r="AH248" s="77">
        <f t="shared" si="110"/>
        <v>-203</v>
      </c>
      <c r="AI248" s="77">
        <f t="shared" si="110"/>
        <v>-206</v>
      </c>
    </row>
    <row r="249" spans="1:35" x14ac:dyDescent="0.2">
      <c r="A249" s="126">
        <f t="shared" si="111"/>
        <v>-163</v>
      </c>
      <c r="B249" s="99"/>
      <c r="C249" s="100"/>
      <c r="D249" s="101"/>
      <c r="E249" s="100"/>
      <c r="F249" s="100" t="str">
        <f t="shared" si="97"/>
        <v/>
      </c>
      <c r="G249" s="100"/>
      <c r="H249" s="102"/>
      <c r="I249" s="102"/>
      <c r="J249" s="102"/>
      <c r="K249" s="102"/>
      <c r="L249" s="102"/>
      <c r="M249" s="103"/>
      <c r="N249" s="102"/>
      <c r="O249" s="103"/>
      <c r="P249" s="102" t="str">
        <f t="shared" si="103"/>
        <v/>
      </c>
      <c r="Q249" s="102"/>
      <c r="R249" s="102"/>
      <c r="S249" s="102"/>
      <c r="T249" s="102"/>
      <c r="U249" s="102"/>
      <c r="V249" s="102"/>
      <c r="AF249" s="67">
        <f t="shared" si="86"/>
        <v>-1</v>
      </c>
      <c r="AG249" s="64">
        <f t="shared" si="109"/>
        <v>205</v>
      </c>
      <c r="AH249" s="77">
        <f t="shared" ref="AH249:AI264" si="112">AH248-1</f>
        <v>-204</v>
      </c>
      <c r="AI249" s="77">
        <f t="shared" si="112"/>
        <v>-207</v>
      </c>
    </row>
    <row r="250" spans="1:35" x14ac:dyDescent="0.2">
      <c r="A250" s="126">
        <f t="shared" si="111"/>
        <v>-164</v>
      </c>
      <c r="B250" s="99"/>
      <c r="C250" s="100"/>
      <c r="D250" s="101"/>
      <c r="E250" s="100"/>
      <c r="F250" s="100" t="str">
        <f t="shared" si="97"/>
        <v/>
      </c>
      <c r="G250" s="100"/>
      <c r="H250" s="102"/>
      <c r="I250" s="102"/>
      <c r="J250" s="102"/>
      <c r="K250" s="102"/>
      <c r="L250" s="102"/>
      <c r="M250" s="103"/>
      <c r="N250" s="102"/>
      <c r="O250" s="103"/>
      <c r="P250" s="102" t="str">
        <f t="shared" si="103"/>
        <v/>
      </c>
      <c r="Q250" s="102"/>
      <c r="R250" s="102"/>
      <c r="S250" s="102"/>
      <c r="T250" s="102"/>
      <c r="U250" s="102"/>
      <c r="V250" s="102"/>
      <c r="AF250" s="67">
        <f t="shared" si="86"/>
        <v>-1</v>
      </c>
      <c r="AG250" s="64">
        <f t="shared" si="109"/>
        <v>206</v>
      </c>
      <c r="AH250" s="77">
        <f t="shared" si="112"/>
        <v>-205</v>
      </c>
      <c r="AI250" s="77">
        <f t="shared" si="112"/>
        <v>-208</v>
      </c>
    </row>
    <row r="251" spans="1:35" x14ac:dyDescent="0.2">
      <c r="A251" s="126">
        <f t="shared" si="111"/>
        <v>-165</v>
      </c>
      <c r="B251" s="99"/>
      <c r="C251" s="100"/>
      <c r="D251" s="101"/>
      <c r="E251" s="100"/>
      <c r="F251" s="100" t="str">
        <f t="shared" si="97"/>
        <v/>
      </c>
      <c r="G251" s="100"/>
      <c r="H251" s="102"/>
      <c r="I251" s="102"/>
      <c r="J251" s="102"/>
      <c r="K251" s="102"/>
      <c r="L251" s="102"/>
      <c r="M251" s="103"/>
      <c r="N251" s="102"/>
      <c r="O251" s="103"/>
      <c r="P251" s="102"/>
      <c r="Q251" s="102"/>
      <c r="R251" s="102"/>
      <c r="S251" s="102"/>
      <c r="T251" s="102"/>
      <c r="U251" s="102"/>
      <c r="V251" s="102"/>
      <c r="AF251" s="67">
        <f t="shared" si="86"/>
        <v>-1</v>
      </c>
      <c r="AG251" s="64">
        <f t="shared" si="109"/>
        <v>207</v>
      </c>
      <c r="AH251" s="77">
        <f t="shared" si="112"/>
        <v>-206</v>
      </c>
      <c r="AI251" s="77">
        <f t="shared" si="112"/>
        <v>-209</v>
      </c>
    </row>
    <row r="252" spans="1:35" x14ac:dyDescent="0.2">
      <c r="A252" s="126">
        <f t="shared" si="111"/>
        <v>-166</v>
      </c>
      <c r="B252" s="99"/>
      <c r="C252" s="100"/>
      <c r="D252" s="101"/>
      <c r="E252" s="100"/>
      <c r="F252" s="100" t="str">
        <f t="shared" si="97"/>
        <v/>
      </c>
      <c r="G252" s="100"/>
      <c r="H252" s="102"/>
      <c r="I252" s="102"/>
      <c r="J252" s="102"/>
      <c r="K252" s="102"/>
      <c r="L252" s="102"/>
      <c r="M252" s="103"/>
      <c r="N252" s="102"/>
      <c r="O252" s="103"/>
      <c r="P252" s="102"/>
      <c r="Q252" s="102"/>
      <c r="R252" s="102"/>
      <c r="S252" s="102"/>
      <c r="T252" s="102"/>
      <c r="U252" s="102"/>
      <c r="V252" s="102"/>
      <c r="AF252" s="67">
        <f t="shared" si="86"/>
        <v>-1</v>
      </c>
      <c r="AG252" s="64">
        <f t="shared" si="109"/>
        <v>208</v>
      </c>
      <c r="AH252" s="77">
        <f t="shared" si="112"/>
        <v>-207</v>
      </c>
      <c r="AI252" s="77">
        <f t="shared" si="112"/>
        <v>-210</v>
      </c>
    </row>
    <row r="253" spans="1:35" x14ac:dyDescent="0.2">
      <c r="A253" s="126">
        <f t="shared" si="111"/>
        <v>-167</v>
      </c>
      <c r="B253" s="99"/>
      <c r="C253" s="100"/>
      <c r="D253" s="101"/>
      <c r="E253" s="100"/>
      <c r="F253" s="100" t="str">
        <f t="shared" si="97"/>
        <v/>
      </c>
      <c r="G253" s="100"/>
      <c r="H253" s="102"/>
      <c r="I253" s="102"/>
      <c r="J253" s="102"/>
      <c r="K253" s="102"/>
      <c r="L253" s="102"/>
      <c r="M253" s="103"/>
      <c r="N253" s="102"/>
      <c r="O253" s="103"/>
      <c r="P253" s="102"/>
      <c r="Q253" s="102"/>
      <c r="R253" s="102"/>
      <c r="S253" s="102"/>
      <c r="T253" s="102"/>
      <c r="U253" s="102"/>
      <c r="V253" s="102"/>
      <c r="AF253" s="67">
        <f t="shared" si="86"/>
        <v>-1</v>
      </c>
      <c r="AG253" s="64">
        <f t="shared" si="109"/>
        <v>209</v>
      </c>
      <c r="AH253" s="77">
        <f t="shared" si="112"/>
        <v>-208</v>
      </c>
      <c r="AI253" s="77">
        <f t="shared" si="112"/>
        <v>-211</v>
      </c>
    </row>
    <row r="254" spans="1:35" x14ac:dyDescent="0.2">
      <c r="A254" s="126">
        <f t="shared" si="111"/>
        <v>-168</v>
      </c>
      <c r="B254" s="99"/>
      <c r="C254" s="100"/>
      <c r="D254" s="101"/>
      <c r="E254" s="100"/>
      <c r="F254" s="100" t="str">
        <f t="shared" si="97"/>
        <v/>
      </c>
      <c r="G254" s="100"/>
      <c r="H254" s="102"/>
      <c r="I254" s="102"/>
      <c r="J254" s="102"/>
      <c r="K254" s="102"/>
      <c r="L254" s="102"/>
      <c r="M254" s="103"/>
      <c r="N254" s="102"/>
      <c r="O254" s="103"/>
      <c r="P254" s="102"/>
      <c r="Q254" s="102"/>
      <c r="R254" s="102"/>
      <c r="S254" s="102"/>
      <c r="T254" s="102"/>
      <c r="U254" s="102"/>
      <c r="V254" s="102"/>
      <c r="AF254" s="67">
        <f t="shared" si="86"/>
        <v>-1</v>
      </c>
      <c r="AG254" s="64">
        <f t="shared" si="109"/>
        <v>210</v>
      </c>
      <c r="AH254" s="77">
        <f t="shared" si="112"/>
        <v>-209</v>
      </c>
      <c r="AI254" s="77">
        <f t="shared" si="112"/>
        <v>-212</v>
      </c>
    </row>
    <row r="255" spans="1:35" x14ac:dyDescent="0.2">
      <c r="A255" s="126">
        <f t="shared" si="111"/>
        <v>-169</v>
      </c>
      <c r="B255" s="99"/>
      <c r="C255" s="100"/>
      <c r="D255" s="101"/>
      <c r="E255" s="100"/>
      <c r="F255" s="100" t="str">
        <f t="shared" si="97"/>
        <v/>
      </c>
      <c r="G255" s="100"/>
      <c r="H255" s="102"/>
      <c r="I255" s="102"/>
      <c r="J255" s="102"/>
      <c r="K255" s="102"/>
      <c r="L255" s="102"/>
      <c r="M255" s="103"/>
      <c r="N255" s="102"/>
      <c r="O255" s="103"/>
      <c r="P255" s="102"/>
      <c r="Q255" s="102"/>
      <c r="R255" s="102"/>
      <c r="S255" s="102"/>
      <c r="T255" s="102"/>
      <c r="U255" s="102"/>
      <c r="V255" s="102"/>
      <c r="AF255" s="67">
        <f t="shared" si="86"/>
        <v>-1</v>
      </c>
      <c r="AG255" s="64">
        <f t="shared" si="109"/>
        <v>211</v>
      </c>
      <c r="AH255" s="77">
        <f t="shared" si="112"/>
        <v>-210</v>
      </c>
      <c r="AI255" s="77">
        <f t="shared" si="112"/>
        <v>-213</v>
      </c>
    </row>
    <row r="256" spans="1:35" x14ac:dyDescent="0.2">
      <c r="A256" s="126">
        <f t="shared" si="111"/>
        <v>-170</v>
      </c>
      <c r="B256" s="99"/>
      <c r="C256" s="100"/>
      <c r="D256" s="101"/>
      <c r="E256" s="100"/>
      <c r="F256" s="100" t="str">
        <f t="shared" si="97"/>
        <v/>
      </c>
      <c r="G256" s="100"/>
      <c r="H256" s="102"/>
      <c r="I256" s="102"/>
      <c r="J256" s="102"/>
      <c r="K256" s="102"/>
      <c r="L256" s="102"/>
      <c r="M256" s="103"/>
      <c r="N256" s="102"/>
      <c r="O256" s="103"/>
      <c r="P256" s="102"/>
      <c r="Q256" s="102"/>
      <c r="R256" s="102"/>
      <c r="S256" s="102"/>
      <c r="T256" s="102"/>
      <c r="U256" s="102"/>
      <c r="V256" s="102"/>
      <c r="AF256" s="67">
        <f t="shared" si="86"/>
        <v>-1</v>
      </c>
      <c r="AG256" s="64">
        <f t="shared" si="109"/>
        <v>212</v>
      </c>
      <c r="AH256" s="77">
        <f t="shared" si="112"/>
        <v>-211</v>
      </c>
      <c r="AI256" s="77">
        <f t="shared" si="112"/>
        <v>-214</v>
      </c>
    </row>
    <row r="257" spans="1:35" x14ac:dyDescent="0.2">
      <c r="A257" s="126">
        <f t="shared" si="111"/>
        <v>-171</v>
      </c>
      <c r="B257" s="99"/>
      <c r="C257" s="100"/>
      <c r="D257" s="101"/>
      <c r="E257" s="100"/>
      <c r="F257" s="100" t="str">
        <f t="shared" si="97"/>
        <v/>
      </c>
      <c r="G257" s="100"/>
      <c r="H257" s="102"/>
      <c r="I257" s="102"/>
      <c r="J257" s="102"/>
      <c r="K257" s="102"/>
      <c r="L257" s="102"/>
      <c r="M257" s="103"/>
      <c r="N257" s="102"/>
      <c r="O257" s="103"/>
      <c r="P257" s="102"/>
      <c r="Q257" s="102"/>
      <c r="R257" s="102"/>
      <c r="S257" s="102"/>
      <c r="T257" s="102"/>
      <c r="U257" s="102"/>
      <c r="V257" s="102"/>
      <c r="AF257" s="67">
        <f t="shared" si="86"/>
        <v>-1</v>
      </c>
      <c r="AG257" s="64">
        <f t="shared" si="109"/>
        <v>213</v>
      </c>
      <c r="AH257" s="77">
        <f t="shared" si="112"/>
        <v>-212</v>
      </c>
      <c r="AI257" s="77">
        <f t="shared" si="112"/>
        <v>-215</v>
      </c>
    </row>
    <row r="258" spans="1:35" x14ac:dyDescent="0.2">
      <c r="A258" s="126">
        <f t="shared" si="111"/>
        <v>-172</v>
      </c>
      <c r="B258" s="99"/>
      <c r="C258" s="100"/>
      <c r="D258" s="101"/>
      <c r="E258" s="100"/>
      <c r="F258" s="100" t="str">
        <f t="shared" si="97"/>
        <v/>
      </c>
      <c r="G258" s="100"/>
      <c r="H258" s="102"/>
      <c r="I258" s="102"/>
      <c r="J258" s="102"/>
      <c r="K258" s="102"/>
      <c r="L258" s="102"/>
      <c r="M258" s="103"/>
      <c r="N258" s="102"/>
      <c r="O258" s="103"/>
      <c r="P258" s="102"/>
      <c r="Q258" s="102"/>
      <c r="R258" s="102"/>
      <c r="S258" s="102"/>
      <c r="T258" s="102"/>
      <c r="U258" s="102"/>
      <c r="V258" s="102"/>
      <c r="AF258" s="67">
        <f t="shared" si="86"/>
        <v>-1</v>
      </c>
      <c r="AG258" s="64">
        <f t="shared" si="109"/>
        <v>214</v>
      </c>
      <c r="AH258" s="77">
        <f t="shared" si="112"/>
        <v>-213</v>
      </c>
      <c r="AI258" s="77">
        <f t="shared" si="112"/>
        <v>-216</v>
      </c>
    </row>
    <row r="259" spans="1:35" x14ac:dyDescent="0.2">
      <c r="A259" s="126">
        <f t="shared" si="111"/>
        <v>-173</v>
      </c>
      <c r="B259" s="99"/>
      <c r="C259" s="100"/>
      <c r="D259" s="101"/>
      <c r="E259" s="100"/>
      <c r="F259" s="100" t="str">
        <f t="shared" si="97"/>
        <v/>
      </c>
      <c r="G259" s="100"/>
      <c r="H259" s="102"/>
      <c r="I259" s="102"/>
      <c r="J259" s="102"/>
      <c r="K259" s="102"/>
      <c r="L259" s="102"/>
      <c r="M259" s="103"/>
      <c r="N259" s="102"/>
      <c r="O259" s="103"/>
      <c r="P259" s="102"/>
      <c r="Q259" s="102"/>
      <c r="R259" s="102"/>
      <c r="S259" s="102"/>
      <c r="T259" s="102"/>
      <c r="U259" s="102"/>
      <c r="V259" s="102"/>
      <c r="AF259" s="67">
        <f t="shared" si="86"/>
        <v>-1</v>
      </c>
      <c r="AG259" s="64">
        <f t="shared" si="109"/>
        <v>215</v>
      </c>
      <c r="AH259" s="77">
        <f t="shared" si="112"/>
        <v>-214</v>
      </c>
      <c r="AI259" s="77">
        <f t="shared" si="112"/>
        <v>-217</v>
      </c>
    </row>
    <row r="260" spans="1:35" x14ac:dyDescent="0.2">
      <c r="A260" s="126">
        <f t="shared" si="111"/>
        <v>-174</v>
      </c>
      <c r="B260" s="99"/>
      <c r="C260" s="100"/>
      <c r="D260" s="101"/>
      <c r="E260" s="100"/>
      <c r="F260" s="100" t="str">
        <f t="shared" si="97"/>
        <v/>
      </c>
      <c r="G260" s="100"/>
      <c r="H260" s="102"/>
      <c r="I260" s="102"/>
      <c r="J260" s="102"/>
      <c r="K260" s="102"/>
      <c r="L260" s="102"/>
      <c r="M260" s="103"/>
      <c r="N260" s="102"/>
      <c r="O260" s="103"/>
      <c r="P260" s="102"/>
      <c r="Q260" s="102"/>
      <c r="R260" s="102"/>
      <c r="S260" s="102"/>
      <c r="T260" s="102"/>
      <c r="U260" s="102"/>
      <c r="V260" s="102"/>
      <c r="AF260" s="67">
        <f t="shared" si="86"/>
        <v>-1</v>
      </c>
      <c r="AG260" s="64">
        <f t="shared" si="109"/>
        <v>216</v>
      </c>
      <c r="AH260" s="77">
        <f t="shared" si="112"/>
        <v>-215</v>
      </c>
      <c r="AI260" s="77">
        <f t="shared" si="112"/>
        <v>-218</v>
      </c>
    </row>
    <row r="261" spans="1:35" x14ac:dyDescent="0.2">
      <c r="A261" s="126">
        <f t="shared" si="111"/>
        <v>-175</v>
      </c>
      <c r="B261" s="99"/>
      <c r="C261" s="100"/>
      <c r="D261" s="101"/>
      <c r="E261" s="100"/>
      <c r="F261" s="100" t="str">
        <f t="shared" si="97"/>
        <v/>
      </c>
      <c r="G261" s="100"/>
      <c r="H261" s="102"/>
      <c r="I261" s="102"/>
      <c r="J261" s="102"/>
      <c r="K261" s="102"/>
      <c r="L261" s="102"/>
      <c r="M261" s="103"/>
      <c r="N261" s="102"/>
      <c r="O261" s="103"/>
      <c r="P261" s="102"/>
      <c r="Q261" s="102"/>
      <c r="R261" s="102"/>
      <c r="S261" s="102"/>
      <c r="T261" s="102"/>
      <c r="U261" s="102"/>
      <c r="V261" s="102"/>
      <c r="AF261" s="67">
        <f t="shared" si="86"/>
        <v>-1</v>
      </c>
      <c r="AG261" s="64">
        <f t="shared" si="109"/>
        <v>217</v>
      </c>
      <c r="AH261" s="77">
        <f t="shared" si="112"/>
        <v>-216</v>
      </c>
      <c r="AI261" s="77">
        <f t="shared" si="112"/>
        <v>-219</v>
      </c>
    </row>
    <row r="262" spans="1:35" x14ac:dyDescent="0.2">
      <c r="A262" s="126">
        <f t="shared" si="111"/>
        <v>-176</v>
      </c>
      <c r="B262" s="99"/>
      <c r="C262" s="100"/>
      <c r="D262" s="101"/>
      <c r="E262" s="100"/>
      <c r="F262" s="100" t="str">
        <f t="shared" si="97"/>
        <v/>
      </c>
      <c r="G262" s="100"/>
      <c r="H262" s="102"/>
      <c r="I262" s="102"/>
      <c r="J262" s="102"/>
      <c r="K262" s="102"/>
      <c r="L262" s="102"/>
      <c r="M262" s="103"/>
      <c r="N262" s="102"/>
      <c r="O262" s="103"/>
      <c r="P262" s="102"/>
      <c r="Q262" s="102"/>
      <c r="R262" s="102"/>
      <c r="S262" s="102"/>
      <c r="T262" s="102"/>
      <c r="U262" s="102"/>
      <c r="V262" s="102"/>
      <c r="AF262" s="67">
        <f t="shared" si="86"/>
        <v>-1</v>
      </c>
      <c r="AG262" s="64">
        <f t="shared" si="109"/>
        <v>218</v>
      </c>
      <c r="AH262" s="77">
        <f t="shared" si="112"/>
        <v>-217</v>
      </c>
      <c r="AI262" s="77">
        <f t="shared" si="112"/>
        <v>-220</v>
      </c>
    </row>
    <row r="263" spans="1:35" x14ac:dyDescent="0.2">
      <c r="A263" s="126">
        <f t="shared" si="111"/>
        <v>-177</v>
      </c>
      <c r="B263" s="99"/>
      <c r="C263" s="100"/>
      <c r="D263" s="101"/>
      <c r="E263" s="100"/>
      <c r="F263" s="100" t="str">
        <f t="shared" si="97"/>
        <v/>
      </c>
      <c r="G263" s="100"/>
      <c r="H263" s="102"/>
      <c r="I263" s="102"/>
      <c r="J263" s="102"/>
      <c r="K263" s="102"/>
      <c r="L263" s="102"/>
      <c r="M263" s="103"/>
      <c r="N263" s="102"/>
      <c r="O263" s="103"/>
      <c r="P263" s="102"/>
      <c r="Q263" s="102"/>
      <c r="R263" s="102"/>
      <c r="S263" s="102"/>
      <c r="T263" s="102"/>
      <c r="U263" s="102"/>
      <c r="V263" s="102"/>
      <c r="AF263" s="67">
        <f t="shared" si="86"/>
        <v>-1</v>
      </c>
      <c r="AG263" s="64">
        <f t="shared" si="109"/>
        <v>219</v>
      </c>
      <c r="AH263" s="77">
        <f t="shared" si="112"/>
        <v>-218</v>
      </c>
      <c r="AI263" s="77">
        <f t="shared" si="112"/>
        <v>-221</v>
      </c>
    </row>
    <row r="264" spans="1:35" x14ac:dyDescent="0.2">
      <c r="A264" s="126">
        <f t="shared" si="111"/>
        <v>-178</v>
      </c>
      <c r="B264" s="99"/>
      <c r="C264" s="100"/>
      <c r="D264" s="101"/>
      <c r="E264" s="100"/>
      <c r="F264" s="100" t="str">
        <f t="shared" si="97"/>
        <v/>
      </c>
      <c r="G264" s="100"/>
      <c r="H264" s="102"/>
      <c r="I264" s="102"/>
      <c r="J264" s="102"/>
      <c r="K264" s="102"/>
      <c r="L264" s="102"/>
      <c r="M264" s="103"/>
      <c r="N264" s="102"/>
      <c r="O264" s="103"/>
      <c r="P264" s="102"/>
      <c r="Q264" s="102"/>
      <c r="R264" s="102"/>
      <c r="S264" s="102"/>
      <c r="T264" s="102"/>
      <c r="U264" s="102"/>
      <c r="V264" s="102"/>
      <c r="AF264" s="67">
        <f t="shared" si="86"/>
        <v>-1</v>
      </c>
      <c r="AG264" s="64">
        <f t="shared" si="109"/>
        <v>220</v>
      </c>
      <c r="AH264" s="77">
        <f t="shared" si="112"/>
        <v>-219</v>
      </c>
      <c r="AI264" s="77">
        <f t="shared" si="112"/>
        <v>-222</v>
      </c>
    </row>
    <row r="265" spans="1:35" x14ac:dyDescent="0.2">
      <c r="A265" s="126">
        <f t="shared" si="111"/>
        <v>-179</v>
      </c>
      <c r="B265" s="99"/>
      <c r="C265" s="100"/>
      <c r="D265" s="101"/>
      <c r="E265" s="100"/>
      <c r="F265" s="100" t="str">
        <f t="shared" si="97"/>
        <v/>
      </c>
      <c r="G265" s="100"/>
      <c r="H265" s="102"/>
      <c r="I265" s="102"/>
      <c r="J265" s="102"/>
      <c r="K265" s="102"/>
      <c r="L265" s="102"/>
      <c r="M265" s="103"/>
      <c r="N265" s="102"/>
      <c r="O265" s="103"/>
      <c r="P265" s="102"/>
      <c r="Q265" s="102"/>
      <c r="R265" s="102"/>
      <c r="S265" s="102"/>
      <c r="T265" s="102"/>
      <c r="U265" s="102"/>
      <c r="V265" s="102"/>
      <c r="AF265" s="67">
        <f t="shared" si="86"/>
        <v>-1</v>
      </c>
      <c r="AG265" s="64">
        <f t="shared" si="109"/>
        <v>221</v>
      </c>
      <c r="AH265" s="77">
        <f t="shared" ref="AH265:AI280" si="113">AH264-1</f>
        <v>-220</v>
      </c>
      <c r="AI265" s="77">
        <f t="shared" si="113"/>
        <v>-223</v>
      </c>
    </row>
    <row r="266" spans="1:35" x14ac:dyDescent="0.2">
      <c r="A266" s="126">
        <f t="shared" si="111"/>
        <v>-180</v>
      </c>
      <c r="B266" s="99"/>
      <c r="C266" s="100"/>
      <c r="D266" s="101"/>
      <c r="E266" s="100"/>
      <c r="F266" s="100" t="str">
        <f t="shared" si="97"/>
        <v/>
      </c>
      <c r="G266" s="100"/>
      <c r="H266" s="102"/>
      <c r="I266" s="102"/>
      <c r="J266" s="102"/>
      <c r="K266" s="102"/>
      <c r="L266" s="102"/>
      <c r="M266" s="103"/>
      <c r="N266" s="102"/>
      <c r="O266" s="103"/>
      <c r="P266" s="102"/>
      <c r="Q266" s="102"/>
      <c r="R266" s="102"/>
      <c r="S266" s="102"/>
      <c r="T266" s="102"/>
      <c r="U266" s="102"/>
      <c r="V266" s="102"/>
      <c r="AF266" s="67">
        <f t="shared" si="86"/>
        <v>-1</v>
      </c>
      <c r="AG266" s="64">
        <f t="shared" si="109"/>
        <v>222</v>
      </c>
      <c r="AH266" s="77">
        <f t="shared" si="113"/>
        <v>-221</v>
      </c>
      <c r="AI266" s="77">
        <f t="shared" si="113"/>
        <v>-224</v>
      </c>
    </row>
    <row r="267" spans="1:35" x14ac:dyDescent="0.2">
      <c r="A267" s="126">
        <f t="shared" si="111"/>
        <v>-181</v>
      </c>
      <c r="B267" s="99"/>
      <c r="C267" s="100"/>
      <c r="D267" s="101"/>
      <c r="E267" s="100"/>
      <c r="F267" s="100" t="str">
        <f t="shared" si="97"/>
        <v/>
      </c>
      <c r="G267" s="100"/>
      <c r="H267" s="102"/>
      <c r="I267" s="102"/>
      <c r="J267" s="102"/>
      <c r="K267" s="102"/>
      <c r="L267" s="102"/>
      <c r="M267" s="103"/>
      <c r="N267" s="102"/>
      <c r="O267" s="103"/>
      <c r="P267" s="102"/>
      <c r="Q267" s="102"/>
      <c r="R267" s="102"/>
      <c r="S267" s="102"/>
      <c r="T267" s="102"/>
      <c r="U267" s="102"/>
      <c r="V267" s="102"/>
      <c r="AF267" s="67">
        <f t="shared" si="86"/>
        <v>-1</v>
      </c>
      <c r="AG267" s="64">
        <f t="shared" si="109"/>
        <v>223</v>
      </c>
      <c r="AH267" s="77">
        <f t="shared" si="113"/>
        <v>-222</v>
      </c>
      <c r="AI267" s="77">
        <f t="shared" si="113"/>
        <v>-225</v>
      </c>
    </row>
    <row r="268" spans="1:35" x14ac:dyDescent="0.2">
      <c r="A268" s="126">
        <f t="shared" si="111"/>
        <v>-182</v>
      </c>
      <c r="B268" s="99"/>
      <c r="C268" s="100"/>
      <c r="D268" s="101"/>
      <c r="E268" s="100"/>
      <c r="F268" s="100" t="str">
        <f t="shared" si="97"/>
        <v/>
      </c>
      <c r="G268" s="100"/>
      <c r="H268" s="102"/>
      <c r="I268" s="102"/>
      <c r="J268" s="102"/>
      <c r="K268" s="102"/>
      <c r="L268" s="102"/>
      <c r="M268" s="103"/>
      <c r="N268" s="102"/>
      <c r="O268" s="103"/>
      <c r="P268" s="102"/>
      <c r="Q268" s="102"/>
      <c r="R268" s="102"/>
      <c r="S268" s="102"/>
      <c r="T268" s="102"/>
      <c r="U268" s="102"/>
      <c r="V268" s="102"/>
      <c r="AF268" s="67">
        <f t="shared" si="86"/>
        <v>-1</v>
      </c>
      <c r="AG268" s="64">
        <f t="shared" si="109"/>
        <v>224</v>
      </c>
      <c r="AH268" s="77">
        <f t="shared" si="113"/>
        <v>-223</v>
      </c>
      <c r="AI268" s="77">
        <f t="shared" si="113"/>
        <v>-226</v>
      </c>
    </row>
    <row r="269" spans="1:35" x14ac:dyDescent="0.2">
      <c r="A269" s="126">
        <f>IF(AF272=0,0,IF(A268=" ","",A268-1))</f>
        <v>-183</v>
      </c>
      <c r="B269" s="99"/>
      <c r="C269" s="100"/>
      <c r="D269" s="101"/>
      <c r="E269" s="100"/>
      <c r="F269" s="100" t="str">
        <f t="shared" si="97"/>
        <v/>
      </c>
      <c r="G269" s="100"/>
      <c r="H269" s="102"/>
      <c r="I269" s="102"/>
      <c r="J269" s="102"/>
      <c r="K269" s="102"/>
      <c r="L269" s="102"/>
      <c r="M269" s="103"/>
      <c r="N269" s="102"/>
      <c r="O269" s="103"/>
      <c r="P269" s="102"/>
      <c r="Q269" s="102"/>
      <c r="R269" s="102"/>
      <c r="S269" s="102"/>
      <c r="T269" s="102"/>
      <c r="U269" s="102"/>
      <c r="V269" s="102"/>
      <c r="AF269" s="67">
        <f t="shared" si="86"/>
        <v>-1</v>
      </c>
      <c r="AG269" s="64">
        <f t="shared" si="109"/>
        <v>225</v>
      </c>
      <c r="AH269" s="77">
        <f t="shared" si="113"/>
        <v>-224</v>
      </c>
      <c r="AI269" s="77">
        <f t="shared" si="113"/>
        <v>-227</v>
      </c>
    </row>
    <row r="270" spans="1:35" x14ac:dyDescent="0.2">
      <c r="A270" s="126">
        <f t="shared" ref="A270:A280" si="114">IF(AF273=0,0,IF(A269=" ","",A269-1))</f>
        <v>-184</v>
      </c>
      <c r="B270" s="99"/>
      <c r="C270" s="100"/>
      <c r="D270" s="101"/>
      <c r="E270" s="100"/>
      <c r="F270" s="100" t="str">
        <f t="shared" si="97"/>
        <v/>
      </c>
      <c r="G270" s="100"/>
      <c r="H270" s="102"/>
      <c r="I270" s="102"/>
      <c r="J270" s="102"/>
      <c r="K270" s="102"/>
      <c r="L270" s="102"/>
      <c r="M270" s="103"/>
      <c r="N270" s="102"/>
      <c r="O270" s="103"/>
      <c r="P270" s="102"/>
      <c r="Q270" s="102"/>
      <c r="R270" s="102"/>
      <c r="S270" s="102"/>
      <c r="T270" s="102"/>
      <c r="U270" s="102"/>
      <c r="V270" s="102"/>
      <c r="AF270" s="67">
        <f t="shared" si="86"/>
        <v>-1</v>
      </c>
      <c r="AG270" s="64">
        <f t="shared" si="109"/>
        <v>226</v>
      </c>
      <c r="AH270" s="77">
        <f t="shared" si="113"/>
        <v>-225</v>
      </c>
      <c r="AI270" s="77">
        <f t="shared" si="113"/>
        <v>-228</v>
      </c>
    </row>
    <row r="271" spans="1:35" x14ac:dyDescent="0.2">
      <c r="A271" s="126">
        <f t="shared" si="114"/>
        <v>-185</v>
      </c>
      <c r="B271" s="99"/>
      <c r="C271" s="100"/>
      <c r="D271" s="101"/>
      <c r="E271" s="100"/>
      <c r="F271" s="100" t="str">
        <f t="shared" si="97"/>
        <v/>
      </c>
      <c r="G271" s="100"/>
      <c r="H271" s="102"/>
      <c r="I271" s="102"/>
      <c r="J271" s="102"/>
      <c r="K271" s="102"/>
      <c r="L271" s="102"/>
      <c r="M271" s="103"/>
      <c r="N271" s="102"/>
      <c r="O271" s="103"/>
      <c r="P271" s="102"/>
      <c r="Q271" s="102"/>
      <c r="R271" s="102"/>
      <c r="S271" s="102"/>
      <c r="T271" s="102"/>
      <c r="U271" s="102"/>
      <c r="V271" s="102"/>
      <c r="AF271" s="67">
        <f t="shared" si="86"/>
        <v>-1</v>
      </c>
      <c r="AG271" s="64">
        <f t="shared" si="109"/>
        <v>227</v>
      </c>
      <c r="AH271" s="77">
        <f t="shared" si="113"/>
        <v>-226</v>
      </c>
      <c r="AI271" s="77">
        <f t="shared" si="113"/>
        <v>-229</v>
      </c>
    </row>
    <row r="272" spans="1:35" x14ac:dyDescent="0.2">
      <c r="A272" s="126">
        <f t="shared" si="114"/>
        <v>-186</v>
      </c>
      <c r="B272" s="99"/>
      <c r="C272" s="100"/>
      <c r="D272" s="101"/>
      <c r="E272" s="100"/>
      <c r="F272" s="100" t="str">
        <f t="shared" si="97"/>
        <v/>
      </c>
      <c r="G272" s="100"/>
      <c r="H272" s="102"/>
      <c r="I272" s="102"/>
      <c r="J272" s="102"/>
      <c r="K272" s="102"/>
      <c r="L272" s="102"/>
      <c r="M272" s="103"/>
      <c r="N272" s="102"/>
      <c r="O272" s="103"/>
      <c r="P272" s="102"/>
      <c r="Q272" s="102"/>
      <c r="R272" s="102"/>
      <c r="S272" s="102"/>
      <c r="T272" s="102"/>
      <c r="U272" s="102"/>
      <c r="V272" s="102"/>
      <c r="AF272" s="67">
        <f t="shared" si="86"/>
        <v>-1</v>
      </c>
      <c r="AG272" s="64">
        <f t="shared" si="109"/>
        <v>228</v>
      </c>
      <c r="AH272" s="77">
        <f t="shared" si="113"/>
        <v>-227</v>
      </c>
      <c r="AI272" s="77">
        <f t="shared" si="113"/>
        <v>-230</v>
      </c>
    </row>
    <row r="273" spans="1:35" x14ac:dyDescent="0.2">
      <c r="A273" s="126">
        <f t="shared" si="114"/>
        <v>-187</v>
      </c>
      <c r="B273" s="99"/>
      <c r="C273" s="100"/>
      <c r="D273" s="101"/>
      <c r="E273" s="100"/>
      <c r="F273" s="100" t="str">
        <f t="shared" si="97"/>
        <v/>
      </c>
      <c r="G273" s="100"/>
      <c r="H273" s="102"/>
      <c r="I273" s="102"/>
      <c r="J273" s="102"/>
      <c r="K273" s="102"/>
      <c r="L273" s="102"/>
      <c r="M273" s="103"/>
      <c r="N273" s="102"/>
      <c r="O273" s="103"/>
      <c r="P273" s="102"/>
      <c r="Q273" s="102"/>
      <c r="R273" s="102"/>
      <c r="S273" s="102"/>
      <c r="T273" s="102"/>
      <c r="U273" s="102"/>
      <c r="V273" s="102"/>
      <c r="AF273" s="67">
        <f t="shared" si="86"/>
        <v>-1</v>
      </c>
      <c r="AG273" s="64">
        <f t="shared" si="109"/>
        <v>229</v>
      </c>
      <c r="AH273" s="77">
        <f t="shared" si="113"/>
        <v>-228</v>
      </c>
      <c r="AI273" s="77">
        <f t="shared" si="113"/>
        <v>-231</v>
      </c>
    </row>
    <row r="274" spans="1:35" x14ac:dyDescent="0.2">
      <c r="A274" s="126">
        <f t="shared" si="114"/>
        <v>-188</v>
      </c>
      <c r="B274" s="99"/>
      <c r="C274" s="100"/>
      <c r="D274" s="101"/>
      <c r="E274" s="100"/>
      <c r="F274" s="100" t="str">
        <f t="shared" si="97"/>
        <v/>
      </c>
      <c r="G274" s="100"/>
      <c r="H274" s="102"/>
      <c r="I274" s="102"/>
      <c r="J274" s="102"/>
      <c r="K274" s="102"/>
      <c r="L274" s="102"/>
      <c r="M274" s="103"/>
      <c r="N274" s="102"/>
      <c r="O274" s="103"/>
      <c r="P274" s="102"/>
      <c r="Q274" s="102"/>
      <c r="R274" s="102"/>
      <c r="S274" s="102"/>
      <c r="T274" s="102"/>
      <c r="U274" s="102"/>
      <c r="V274" s="102"/>
      <c r="AF274" s="67">
        <f t="shared" si="86"/>
        <v>-1</v>
      </c>
      <c r="AG274" s="64">
        <f t="shared" si="109"/>
        <v>230</v>
      </c>
      <c r="AH274" s="77">
        <f t="shared" si="113"/>
        <v>-229</v>
      </c>
      <c r="AI274" s="77">
        <f t="shared" si="113"/>
        <v>-232</v>
      </c>
    </row>
    <row r="275" spans="1:35" x14ac:dyDescent="0.2">
      <c r="A275" s="126">
        <f t="shared" si="114"/>
        <v>-189</v>
      </c>
      <c r="B275" s="99"/>
      <c r="C275" s="100"/>
      <c r="D275" s="101"/>
      <c r="E275" s="100"/>
      <c r="F275" s="100" t="str">
        <f t="shared" si="97"/>
        <v/>
      </c>
      <c r="G275" s="100"/>
      <c r="H275" s="102"/>
      <c r="I275" s="102"/>
      <c r="J275" s="102"/>
      <c r="K275" s="102"/>
      <c r="L275" s="102"/>
      <c r="M275" s="103"/>
      <c r="N275" s="102"/>
      <c r="O275" s="103"/>
      <c r="P275" s="102"/>
      <c r="Q275" s="102"/>
      <c r="R275" s="102"/>
      <c r="S275" s="102"/>
      <c r="T275" s="102"/>
      <c r="U275" s="102"/>
      <c r="V275" s="102"/>
      <c r="AF275" s="67">
        <f t="shared" si="86"/>
        <v>-1</v>
      </c>
      <c r="AG275" s="64">
        <f t="shared" si="109"/>
        <v>231</v>
      </c>
      <c r="AH275" s="77">
        <f t="shared" si="113"/>
        <v>-230</v>
      </c>
      <c r="AI275" s="77">
        <f t="shared" si="113"/>
        <v>-233</v>
      </c>
    </row>
    <row r="276" spans="1:35" x14ac:dyDescent="0.2">
      <c r="A276" s="126">
        <f t="shared" si="114"/>
        <v>-190</v>
      </c>
      <c r="B276" s="99"/>
      <c r="C276" s="100"/>
      <c r="D276" s="101"/>
      <c r="E276" s="100"/>
      <c r="F276" s="100" t="str">
        <f t="shared" si="97"/>
        <v/>
      </c>
      <c r="G276" s="100"/>
      <c r="H276" s="102"/>
      <c r="I276" s="102"/>
      <c r="J276" s="102"/>
      <c r="K276" s="102"/>
      <c r="L276" s="102"/>
      <c r="M276" s="103"/>
      <c r="N276" s="102"/>
      <c r="O276" s="103"/>
      <c r="P276" s="102"/>
      <c r="Q276" s="102"/>
      <c r="R276" s="102"/>
      <c r="S276" s="102"/>
      <c r="T276" s="102"/>
      <c r="U276" s="102"/>
      <c r="V276" s="102"/>
      <c r="AF276" s="67">
        <f t="shared" si="86"/>
        <v>-1</v>
      </c>
      <c r="AG276" s="64">
        <f t="shared" si="109"/>
        <v>232</v>
      </c>
      <c r="AH276" s="77">
        <f t="shared" si="113"/>
        <v>-231</v>
      </c>
      <c r="AI276" s="77">
        <f t="shared" si="113"/>
        <v>-234</v>
      </c>
    </row>
    <row r="277" spans="1:35" x14ac:dyDescent="0.2">
      <c r="A277" s="126">
        <f t="shared" si="114"/>
        <v>-191</v>
      </c>
      <c r="B277" s="99"/>
      <c r="C277" s="100"/>
      <c r="D277" s="101"/>
      <c r="E277" s="100"/>
      <c r="F277" s="100" t="str">
        <f t="shared" si="97"/>
        <v/>
      </c>
      <c r="G277" s="100"/>
      <c r="H277" s="102"/>
      <c r="I277" s="102"/>
      <c r="J277" s="102"/>
      <c r="K277" s="102"/>
      <c r="L277" s="102"/>
      <c r="M277" s="103"/>
      <c r="N277" s="102"/>
      <c r="O277" s="103"/>
      <c r="P277" s="102"/>
      <c r="Q277" s="102"/>
      <c r="R277" s="102"/>
      <c r="S277" s="102"/>
      <c r="T277" s="102"/>
      <c r="U277" s="102"/>
      <c r="V277" s="102"/>
      <c r="AF277" s="67">
        <f t="shared" si="86"/>
        <v>-1</v>
      </c>
      <c r="AG277" s="64">
        <f t="shared" si="109"/>
        <v>233</v>
      </c>
      <c r="AH277" s="77">
        <f t="shared" si="113"/>
        <v>-232</v>
      </c>
      <c r="AI277" s="77">
        <f t="shared" si="113"/>
        <v>-235</v>
      </c>
    </row>
    <row r="278" spans="1:35" x14ac:dyDescent="0.2">
      <c r="A278" s="126">
        <f t="shared" si="114"/>
        <v>-192</v>
      </c>
      <c r="B278" s="99"/>
      <c r="C278" s="100"/>
      <c r="D278" s="101"/>
      <c r="E278" s="100"/>
      <c r="F278" s="100" t="str">
        <f t="shared" si="97"/>
        <v/>
      </c>
      <c r="G278" s="100"/>
      <c r="H278" s="102"/>
      <c r="I278" s="102"/>
      <c r="J278" s="102"/>
      <c r="K278" s="102"/>
      <c r="L278" s="102"/>
      <c r="M278" s="103"/>
      <c r="N278" s="102"/>
      <c r="O278" s="103"/>
      <c r="P278" s="102"/>
      <c r="Q278" s="102"/>
      <c r="R278" s="102"/>
      <c r="S278" s="102"/>
      <c r="T278" s="102"/>
      <c r="U278" s="102"/>
      <c r="V278" s="102"/>
      <c r="AF278" s="67">
        <f t="shared" si="86"/>
        <v>-1</v>
      </c>
      <c r="AG278" s="64">
        <f t="shared" si="109"/>
        <v>234</v>
      </c>
      <c r="AH278" s="77">
        <f t="shared" si="113"/>
        <v>-233</v>
      </c>
      <c r="AI278" s="77">
        <f t="shared" si="113"/>
        <v>-236</v>
      </c>
    </row>
    <row r="279" spans="1:35" x14ac:dyDescent="0.2">
      <c r="A279" s="126">
        <f t="shared" si="114"/>
        <v>-193</v>
      </c>
      <c r="B279" s="99"/>
      <c r="C279" s="100"/>
      <c r="D279" s="101"/>
      <c r="E279" s="100"/>
      <c r="F279" s="100" t="str">
        <f t="shared" si="97"/>
        <v/>
      </c>
      <c r="G279" s="100"/>
      <c r="H279" s="102"/>
      <c r="I279" s="102"/>
      <c r="J279" s="102"/>
      <c r="K279" s="102"/>
      <c r="L279" s="102"/>
      <c r="M279" s="103"/>
      <c r="N279" s="102"/>
      <c r="O279" s="103"/>
      <c r="P279" s="102"/>
      <c r="Q279" s="102"/>
      <c r="R279" s="102"/>
      <c r="S279" s="102"/>
      <c r="T279" s="102"/>
      <c r="U279" s="102"/>
      <c r="V279" s="102"/>
      <c r="AF279" s="67">
        <f t="shared" si="86"/>
        <v>-1</v>
      </c>
      <c r="AG279" s="64">
        <f t="shared" si="109"/>
        <v>235</v>
      </c>
      <c r="AH279" s="77">
        <f t="shared" si="113"/>
        <v>-234</v>
      </c>
      <c r="AI279" s="77">
        <f t="shared" si="113"/>
        <v>-237</v>
      </c>
    </row>
    <row r="280" spans="1:35" x14ac:dyDescent="0.2">
      <c r="A280" s="126">
        <f t="shared" si="114"/>
        <v>-194</v>
      </c>
      <c r="B280" s="99"/>
      <c r="C280" s="100"/>
      <c r="D280" s="101"/>
      <c r="E280" s="100"/>
      <c r="F280" s="100" t="str">
        <f t="shared" si="97"/>
        <v/>
      </c>
      <c r="G280" s="100"/>
      <c r="H280" s="102"/>
      <c r="I280" s="102"/>
      <c r="J280" s="102"/>
      <c r="K280" s="102"/>
      <c r="L280" s="102"/>
      <c r="M280" s="103"/>
      <c r="N280" s="102"/>
      <c r="O280" s="103"/>
      <c r="P280" s="102"/>
      <c r="Q280" s="102"/>
      <c r="R280" s="102"/>
      <c r="S280" s="102"/>
      <c r="T280" s="102"/>
      <c r="U280" s="102"/>
      <c r="V280" s="102"/>
      <c r="AF280" s="67">
        <f t="shared" ref="AF280:AF332" si="115">IF(AND(AF279&gt;=1,AF279&lt;35),AF279+1,IF(AH280=0,1,IF(AF279=35,AF279+1,-1)))</f>
        <v>-1</v>
      </c>
      <c r="AG280" s="64">
        <f t="shared" si="109"/>
        <v>236</v>
      </c>
      <c r="AH280" s="77">
        <f t="shared" si="113"/>
        <v>-235</v>
      </c>
      <c r="AI280" s="77">
        <f t="shared" si="113"/>
        <v>-238</v>
      </c>
    </row>
    <row r="281" spans="1:35" x14ac:dyDescent="0.2">
      <c r="A281" s="126">
        <f>IF(AF284=0,0,IF(A280=" ","",A280-1))</f>
        <v>-195</v>
      </c>
      <c r="B281" s="99"/>
      <c r="C281" s="100"/>
      <c r="D281" s="101"/>
      <c r="E281" s="100"/>
      <c r="F281" s="100" t="str">
        <f t="shared" si="97"/>
        <v/>
      </c>
      <c r="G281" s="100"/>
      <c r="H281" s="102"/>
      <c r="I281" s="102"/>
      <c r="J281" s="102"/>
      <c r="K281" s="102"/>
      <c r="L281" s="102"/>
      <c r="M281" s="103"/>
      <c r="N281" s="102"/>
      <c r="O281" s="103"/>
      <c r="P281" s="102"/>
      <c r="Q281" s="102"/>
      <c r="R281" s="102"/>
      <c r="S281" s="102"/>
      <c r="T281" s="102"/>
      <c r="U281" s="102"/>
      <c r="V281" s="102"/>
      <c r="AF281" s="67">
        <f t="shared" si="115"/>
        <v>-1</v>
      </c>
      <c r="AG281" s="64">
        <f t="shared" si="109"/>
        <v>237</v>
      </c>
      <c r="AH281" s="77">
        <f t="shared" ref="AH281:AI296" si="116">AH280-1</f>
        <v>-236</v>
      </c>
      <c r="AI281" s="77">
        <f t="shared" si="116"/>
        <v>-239</v>
      </c>
    </row>
    <row r="282" spans="1:35" x14ac:dyDescent="0.2">
      <c r="A282" s="126">
        <f t="shared" ref="A282:A310" si="117">IF(AF285=0,0,IF(A281=" ","",A281-1))</f>
        <v>-196</v>
      </c>
      <c r="B282" s="99"/>
      <c r="C282" s="100"/>
      <c r="D282" s="101"/>
      <c r="E282" s="100"/>
      <c r="F282" s="100" t="str">
        <f t="shared" si="97"/>
        <v/>
      </c>
      <c r="G282" s="100"/>
      <c r="H282" s="102"/>
      <c r="I282" s="102"/>
      <c r="J282" s="102"/>
      <c r="K282" s="102"/>
      <c r="L282" s="102"/>
      <c r="M282" s="103"/>
      <c r="N282" s="102"/>
      <c r="O282" s="103"/>
      <c r="P282" s="102"/>
      <c r="Q282" s="102"/>
      <c r="R282" s="102"/>
      <c r="S282" s="102"/>
      <c r="T282" s="102"/>
      <c r="U282" s="102"/>
      <c r="V282" s="102"/>
      <c r="AF282" s="67">
        <f t="shared" si="115"/>
        <v>-1</v>
      </c>
      <c r="AG282" s="64">
        <f t="shared" si="109"/>
        <v>238</v>
      </c>
      <c r="AH282" s="77">
        <f t="shared" si="116"/>
        <v>-237</v>
      </c>
      <c r="AI282" s="77">
        <f t="shared" si="116"/>
        <v>-240</v>
      </c>
    </row>
    <row r="283" spans="1:35" x14ac:dyDescent="0.2">
      <c r="A283" s="126">
        <f t="shared" si="117"/>
        <v>-197</v>
      </c>
      <c r="B283" s="99"/>
      <c r="C283" s="100"/>
      <c r="D283" s="101"/>
      <c r="E283" s="100"/>
      <c r="F283" s="100" t="str">
        <f t="shared" si="97"/>
        <v/>
      </c>
      <c r="G283" s="100"/>
      <c r="H283" s="102"/>
      <c r="I283" s="102"/>
      <c r="J283" s="102"/>
      <c r="K283" s="102"/>
      <c r="L283" s="102"/>
      <c r="M283" s="103"/>
      <c r="N283" s="102"/>
      <c r="O283" s="103"/>
      <c r="P283" s="102"/>
      <c r="Q283" s="102"/>
      <c r="R283" s="102"/>
      <c r="S283" s="102"/>
      <c r="T283" s="102"/>
      <c r="U283" s="102"/>
      <c r="V283" s="102"/>
      <c r="AF283" s="67">
        <f t="shared" si="115"/>
        <v>-1</v>
      </c>
      <c r="AG283" s="64">
        <f t="shared" si="109"/>
        <v>239</v>
      </c>
      <c r="AH283" s="77">
        <f t="shared" si="116"/>
        <v>-238</v>
      </c>
      <c r="AI283" s="77">
        <f t="shared" si="116"/>
        <v>-241</v>
      </c>
    </row>
    <row r="284" spans="1:35" x14ac:dyDescent="0.2">
      <c r="A284" s="126">
        <f t="shared" si="117"/>
        <v>-198</v>
      </c>
      <c r="B284" s="99"/>
      <c r="C284" s="100"/>
      <c r="D284" s="101"/>
      <c r="E284" s="100"/>
      <c r="F284" s="100" t="str">
        <f t="shared" si="97"/>
        <v/>
      </c>
      <c r="G284" s="100"/>
      <c r="H284" s="102"/>
      <c r="I284" s="102"/>
      <c r="J284" s="102"/>
      <c r="K284" s="102"/>
      <c r="L284" s="102"/>
      <c r="M284" s="103"/>
      <c r="N284" s="102"/>
      <c r="O284" s="103"/>
      <c r="P284" s="102"/>
      <c r="Q284" s="102"/>
      <c r="R284" s="102"/>
      <c r="S284" s="102"/>
      <c r="T284" s="102"/>
      <c r="U284" s="102"/>
      <c r="V284" s="102"/>
      <c r="AF284" s="67">
        <f t="shared" si="115"/>
        <v>-1</v>
      </c>
      <c r="AG284" s="64">
        <f t="shared" si="109"/>
        <v>240</v>
      </c>
      <c r="AH284" s="77">
        <f t="shared" si="116"/>
        <v>-239</v>
      </c>
      <c r="AI284" s="77">
        <f t="shared" si="116"/>
        <v>-242</v>
      </c>
    </row>
    <row r="285" spans="1:35" x14ac:dyDescent="0.2">
      <c r="A285" s="126">
        <f t="shared" si="117"/>
        <v>-199</v>
      </c>
      <c r="B285" s="99"/>
      <c r="C285" s="100"/>
      <c r="D285" s="101"/>
      <c r="E285" s="100"/>
      <c r="F285" s="100" t="str">
        <f t="shared" si="97"/>
        <v/>
      </c>
      <c r="G285" s="100"/>
      <c r="H285" s="102"/>
      <c r="I285" s="102"/>
      <c r="J285" s="102"/>
      <c r="K285" s="102"/>
      <c r="L285" s="102"/>
      <c r="M285" s="103"/>
      <c r="N285" s="102"/>
      <c r="O285" s="103"/>
      <c r="P285" s="102"/>
      <c r="Q285" s="102"/>
      <c r="R285" s="102"/>
      <c r="S285" s="102"/>
      <c r="T285" s="102"/>
      <c r="U285" s="102"/>
      <c r="V285" s="102"/>
      <c r="AF285" s="67">
        <f t="shared" si="115"/>
        <v>-1</v>
      </c>
      <c r="AG285" s="64">
        <f t="shared" si="109"/>
        <v>241</v>
      </c>
      <c r="AH285" s="77">
        <f t="shared" si="116"/>
        <v>-240</v>
      </c>
      <c r="AI285" s="77">
        <f t="shared" si="116"/>
        <v>-243</v>
      </c>
    </row>
    <row r="286" spans="1:35" x14ac:dyDescent="0.2">
      <c r="A286" s="126">
        <f t="shared" si="117"/>
        <v>-200</v>
      </c>
      <c r="B286" s="99"/>
      <c r="C286" s="100"/>
      <c r="D286" s="101"/>
      <c r="E286" s="100"/>
      <c r="F286" s="100" t="str">
        <f t="shared" ref="F286:F330" si="118">IF(A286=0,0,IF(A286&lt;0,"",IF(AF290&gt;=25,LOOKUP(AF290,AL$64:AL$75,AM$64:AM$75),0)))</f>
        <v/>
      </c>
      <c r="G286" s="100"/>
      <c r="H286" s="102"/>
      <c r="I286" s="102"/>
      <c r="J286" s="102"/>
      <c r="K286" s="102"/>
      <c r="L286" s="102"/>
      <c r="M286" s="103"/>
      <c r="N286" s="102"/>
      <c r="O286" s="103"/>
      <c r="P286" s="102"/>
      <c r="Q286" s="102"/>
      <c r="R286" s="102"/>
      <c r="S286" s="102"/>
      <c r="T286" s="102"/>
      <c r="U286" s="102"/>
      <c r="V286" s="102"/>
      <c r="AF286" s="67">
        <f t="shared" si="115"/>
        <v>-1</v>
      </c>
      <c r="AG286" s="64">
        <f t="shared" si="109"/>
        <v>242</v>
      </c>
      <c r="AH286" s="77">
        <f t="shared" si="116"/>
        <v>-241</v>
      </c>
      <c r="AI286" s="77">
        <f t="shared" si="116"/>
        <v>-244</v>
      </c>
    </row>
    <row r="287" spans="1:35" x14ac:dyDescent="0.2">
      <c r="A287" s="126">
        <f t="shared" si="117"/>
        <v>-201</v>
      </c>
      <c r="B287" s="99"/>
      <c r="C287" s="100"/>
      <c r="D287" s="101"/>
      <c r="E287" s="100"/>
      <c r="F287" s="100" t="str">
        <f t="shared" si="118"/>
        <v/>
      </c>
      <c r="G287" s="100"/>
      <c r="H287" s="102"/>
      <c r="I287" s="102"/>
      <c r="J287" s="102"/>
      <c r="K287" s="102"/>
      <c r="L287" s="102"/>
      <c r="M287" s="103"/>
      <c r="N287" s="102"/>
      <c r="O287" s="103"/>
      <c r="P287" s="102"/>
      <c r="Q287" s="102"/>
      <c r="R287" s="102"/>
      <c r="S287" s="102"/>
      <c r="T287" s="102"/>
      <c r="U287" s="102"/>
      <c r="V287" s="102"/>
      <c r="AF287" s="67">
        <f t="shared" si="115"/>
        <v>-1</v>
      </c>
      <c r="AG287" s="64">
        <f t="shared" si="109"/>
        <v>243</v>
      </c>
      <c r="AH287" s="77">
        <f t="shared" si="116"/>
        <v>-242</v>
      </c>
      <c r="AI287" s="77">
        <f t="shared" si="116"/>
        <v>-245</v>
      </c>
    </row>
    <row r="288" spans="1:35" x14ac:dyDescent="0.2">
      <c r="A288" s="126">
        <f t="shared" si="117"/>
        <v>-202</v>
      </c>
      <c r="B288" s="99"/>
      <c r="C288" s="100"/>
      <c r="D288" s="101"/>
      <c r="E288" s="100"/>
      <c r="F288" s="100" t="str">
        <f t="shared" si="118"/>
        <v/>
      </c>
      <c r="G288" s="100"/>
      <c r="H288" s="102"/>
      <c r="I288" s="102"/>
      <c r="J288" s="102"/>
      <c r="K288" s="102"/>
      <c r="L288" s="102"/>
      <c r="M288" s="103"/>
      <c r="N288" s="102"/>
      <c r="O288" s="103"/>
      <c r="P288" s="102"/>
      <c r="Q288" s="102"/>
      <c r="R288" s="102"/>
      <c r="S288" s="102"/>
      <c r="T288" s="102"/>
      <c r="U288" s="102"/>
      <c r="V288" s="102"/>
      <c r="AF288" s="67">
        <f t="shared" si="115"/>
        <v>-1</v>
      </c>
      <c r="AG288" s="64">
        <f t="shared" si="109"/>
        <v>244</v>
      </c>
      <c r="AH288" s="77">
        <f t="shared" si="116"/>
        <v>-243</v>
      </c>
      <c r="AI288" s="77">
        <f t="shared" si="116"/>
        <v>-246</v>
      </c>
    </row>
    <row r="289" spans="1:35" x14ac:dyDescent="0.2">
      <c r="A289" s="126">
        <f t="shared" si="117"/>
        <v>-203</v>
      </c>
      <c r="B289" s="99"/>
      <c r="C289" s="100"/>
      <c r="D289" s="101"/>
      <c r="E289" s="100"/>
      <c r="F289" s="100" t="str">
        <f t="shared" si="118"/>
        <v/>
      </c>
      <c r="G289" s="100"/>
      <c r="H289" s="102"/>
      <c r="I289" s="102"/>
      <c r="J289" s="102"/>
      <c r="K289" s="102"/>
      <c r="L289" s="102"/>
      <c r="M289" s="103"/>
      <c r="N289" s="102"/>
      <c r="O289" s="103"/>
      <c r="P289" s="102"/>
      <c r="Q289" s="102"/>
      <c r="R289" s="102"/>
      <c r="S289" s="102"/>
      <c r="T289" s="102"/>
      <c r="U289" s="102"/>
      <c r="V289" s="102"/>
      <c r="AF289" s="67">
        <f t="shared" si="115"/>
        <v>-1</v>
      </c>
      <c r="AG289" s="64">
        <f t="shared" si="109"/>
        <v>245</v>
      </c>
      <c r="AH289" s="77">
        <f t="shared" si="116"/>
        <v>-244</v>
      </c>
      <c r="AI289" s="77">
        <f t="shared" si="116"/>
        <v>-247</v>
      </c>
    </row>
    <row r="290" spans="1:35" x14ac:dyDescent="0.2">
      <c r="A290" s="126">
        <f t="shared" si="117"/>
        <v>-204</v>
      </c>
      <c r="B290" s="99"/>
      <c r="C290" s="100"/>
      <c r="D290" s="101"/>
      <c r="E290" s="100"/>
      <c r="F290" s="100" t="str">
        <f t="shared" si="118"/>
        <v/>
      </c>
      <c r="G290" s="100"/>
      <c r="H290" s="102"/>
      <c r="I290" s="102"/>
      <c r="J290" s="102"/>
      <c r="K290" s="102"/>
      <c r="L290" s="102"/>
      <c r="M290" s="103"/>
      <c r="N290" s="102"/>
      <c r="O290" s="103"/>
      <c r="P290" s="102"/>
      <c r="Q290" s="102"/>
      <c r="R290" s="102"/>
      <c r="S290" s="102"/>
      <c r="T290" s="102"/>
      <c r="U290" s="102"/>
      <c r="V290" s="102"/>
      <c r="AF290" s="67">
        <f t="shared" si="115"/>
        <v>-1</v>
      </c>
      <c r="AG290" s="64">
        <f t="shared" si="109"/>
        <v>246</v>
      </c>
      <c r="AH290" s="77">
        <f t="shared" si="116"/>
        <v>-245</v>
      </c>
      <c r="AI290" s="77">
        <f t="shared" si="116"/>
        <v>-248</v>
      </c>
    </row>
    <row r="291" spans="1:35" x14ac:dyDescent="0.2">
      <c r="A291" s="126">
        <f t="shared" si="117"/>
        <v>-205</v>
      </c>
      <c r="B291" s="99"/>
      <c r="C291" s="100"/>
      <c r="D291" s="101"/>
      <c r="E291" s="100"/>
      <c r="F291" s="100" t="str">
        <f t="shared" si="118"/>
        <v/>
      </c>
      <c r="G291" s="100"/>
      <c r="H291" s="102"/>
      <c r="I291" s="102"/>
      <c r="J291" s="102"/>
      <c r="K291" s="102"/>
      <c r="L291" s="102"/>
      <c r="M291" s="103"/>
      <c r="N291" s="102"/>
      <c r="O291" s="103"/>
      <c r="P291" s="102"/>
      <c r="Q291" s="102"/>
      <c r="R291" s="102"/>
      <c r="S291" s="102"/>
      <c r="T291" s="102"/>
      <c r="U291" s="102"/>
      <c r="V291" s="102"/>
      <c r="AF291" s="67">
        <f t="shared" si="115"/>
        <v>-1</v>
      </c>
      <c r="AG291" s="64">
        <f t="shared" si="109"/>
        <v>247</v>
      </c>
      <c r="AH291" s="77">
        <f t="shared" si="116"/>
        <v>-246</v>
      </c>
      <c r="AI291" s="77">
        <f t="shared" si="116"/>
        <v>-249</v>
      </c>
    </row>
    <row r="292" spans="1:35" x14ac:dyDescent="0.2">
      <c r="A292" s="126">
        <f t="shared" si="117"/>
        <v>-206</v>
      </c>
      <c r="B292" s="99"/>
      <c r="C292" s="100"/>
      <c r="D292" s="101"/>
      <c r="E292" s="100"/>
      <c r="F292" s="100" t="str">
        <f t="shared" si="118"/>
        <v/>
      </c>
      <c r="G292" s="100"/>
      <c r="H292" s="102"/>
      <c r="I292" s="102"/>
      <c r="J292" s="102"/>
      <c r="K292" s="102"/>
      <c r="L292" s="102"/>
      <c r="M292" s="103"/>
      <c r="N292" s="102"/>
      <c r="O292" s="103"/>
      <c r="P292" s="102"/>
      <c r="Q292" s="102"/>
      <c r="R292" s="102"/>
      <c r="S292" s="102"/>
      <c r="T292" s="102"/>
      <c r="U292" s="102"/>
      <c r="V292" s="102"/>
      <c r="AF292" s="67">
        <f t="shared" si="115"/>
        <v>-1</v>
      </c>
      <c r="AG292" s="64">
        <f t="shared" si="109"/>
        <v>248</v>
      </c>
      <c r="AH292" s="77">
        <f t="shared" si="116"/>
        <v>-247</v>
      </c>
      <c r="AI292" s="77">
        <f t="shared" si="116"/>
        <v>-250</v>
      </c>
    </row>
    <row r="293" spans="1:35" x14ac:dyDescent="0.2">
      <c r="A293" s="126">
        <f t="shared" si="117"/>
        <v>-207</v>
      </c>
      <c r="B293" s="99"/>
      <c r="C293" s="100"/>
      <c r="D293" s="101"/>
      <c r="E293" s="100"/>
      <c r="F293" s="100" t="str">
        <f t="shared" si="118"/>
        <v/>
      </c>
      <c r="G293" s="100"/>
      <c r="H293" s="102"/>
      <c r="I293" s="102"/>
      <c r="J293" s="102"/>
      <c r="K293" s="102"/>
      <c r="L293" s="102"/>
      <c r="M293" s="103"/>
      <c r="N293" s="102"/>
      <c r="O293" s="103"/>
      <c r="P293" s="102"/>
      <c r="Q293" s="102"/>
      <c r="R293" s="102"/>
      <c r="S293" s="102"/>
      <c r="T293" s="102"/>
      <c r="U293" s="102"/>
      <c r="V293" s="102"/>
      <c r="AF293" s="67">
        <f t="shared" si="115"/>
        <v>-1</v>
      </c>
      <c r="AG293" s="64">
        <f t="shared" si="109"/>
        <v>249</v>
      </c>
      <c r="AH293" s="77">
        <f t="shared" si="116"/>
        <v>-248</v>
      </c>
      <c r="AI293" s="77">
        <f t="shared" si="116"/>
        <v>-251</v>
      </c>
    </row>
    <row r="294" spans="1:35" x14ac:dyDescent="0.2">
      <c r="A294" s="126">
        <f t="shared" si="117"/>
        <v>-208</v>
      </c>
      <c r="B294" s="99"/>
      <c r="C294" s="100"/>
      <c r="D294" s="101"/>
      <c r="E294" s="100"/>
      <c r="F294" s="100" t="str">
        <f t="shared" si="118"/>
        <v/>
      </c>
      <c r="G294" s="100"/>
      <c r="H294" s="102"/>
      <c r="I294" s="102"/>
      <c r="J294" s="102"/>
      <c r="K294" s="102"/>
      <c r="L294" s="102"/>
      <c r="M294" s="103"/>
      <c r="N294" s="102"/>
      <c r="O294" s="103"/>
      <c r="P294" s="102"/>
      <c r="Q294" s="102"/>
      <c r="R294" s="102"/>
      <c r="S294" s="102"/>
      <c r="T294" s="102"/>
      <c r="U294" s="102"/>
      <c r="V294" s="102"/>
      <c r="AF294" s="67">
        <f t="shared" si="115"/>
        <v>-1</v>
      </c>
      <c r="AG294" s="64">
        <f t="shared" si="109"/>
        <v>250</v>
      </c>
      <c r="AH294" s="77">
        <f t="shared" si="116"/>
        <v>-249</v>
      </c>
      <c r="AI294" s="77">
        <f t="shared" si="116"/>
        <v>-252</v>
      </c>
    </row>
    <row r="295" spans="1:35" x14ac:dyDescent="0.2">
      <c r="A295" s="126">
        <f t="shared" si="117"/>
        <v>-209</v>
      </c>
      <c r="B295" s="99"/>
      <c r="C295" s="100"/>
      <c r="D295" s="101"/>
      <c r="E295" s="100"/>
      <c r="F295" s="100" t="str">
        <f t="shared" si="118"/>
        <v/>
      </c>
      <c r="G295" s="100"/>
      <c r="H295" s="102"/>
      <c r="I295" s="102"/>
      <c r="J295" s="102"/>
      <c r="K295" s="102"/>
      <c r="L295" s="102"/>
      <c r="M295" s="103"/>
      <c r="N295" s="102"/>
      <c r="O295" s="103"/>
      <c r="P295" s="102"/>
      <c r="Q295" s="102"/>
      <c r="R295" s="102"/>
      <c r="S295" s="102"/>
      <c r="T295" s="102"/>
      <c r="U295" s="102"/>
      <c r="V295" s="102"/>
      <c r="AF295" s="67">
        <f t="shared" si="115"/>
        <v>-1</v>
      </c>
      <c r="AG295" s="64">
        <f t="shared" si="109"/>
        <v>251</v>
      </c>
      <c r="AH295" s="77">
        <f t="shared" si="116"/>
        <v>-250</v>
      </c>
      <c r="AI295" s="77">
        <f t="shared" si="116"/>
        <v>-253</v>
      </c>
    </row>
    <row r="296" spans="1:35" x14ac:dyDescent="0.2">
      <c r="A296" s="126">
        <f t="shared" si="117"/>
        <v>-210</v>
      </c>
      <c r="B296" s="99"/>
      <c r="C296" s="100"/>
      <c r="D296" s="101"/>
      <c r="E296" s="100"/>
      <c r="F296" s="100" t="str">
        <f t="shared" si="118"/>
        <v/>
      </c>
      <c r="G296" s="100"/>
      <c r="H296" s="102"/>
      <c r="I296" s="102"/>
      <c r="J296" s="102"/>
      <c r="K296" s="102"/>
      <c r="L296" s="102"/>
      <c r="M296" s="103"/>
      <c r="N296" s="102"/>
      <c r="O296" s="103"/>
      <c r="P296" s="102"/>
      <c r="Q296" s="102"/>
      <c r="R296" s="102"/>
      <c r="S296" s="102"/>
      <c r="T296" s="102"/>
      <c r="U296" s="102"/>
      <c r="V296" s="102"/>
      <c r="AF296" s="67">
        <f t="shared" si="115"/>
        <v>-1</v>
      </c>
      <c r="AG296" s="64">
        <f t="shared" si="109"/>
        <v>252</v>
      </c>
      <c r="AH296" s="77">
        <f t="shared" si="116"/>
        <v>-251</v>
      </c>
      <c r="AI296" s="77">
        <f t="shared" si="116"/>
        <v>-254</v>
      </c>
    </row>
    <row r="297" spans="1:35" x14ac:dyDescent="0.2">
      <c r="A297" s="126">
        <f t="shared" si="117"/>
        <v>-211</v>
      </c>
      <c r="B297" s="99"/>
      <c r="C297" s="100"/>
      <c r="D297" s="101"/>
      <c r="E297" s="100"/>
      <c r="F297" s="100" t="str">
        <f t="shared" si="118"/>
        <v/>
      </c>
      <c r="G297" s="100"/>
      <c r="H297" s="102"/>
      <c r="I297" s="102"/>
      <c r="J297" s="102"/>
      <c r="K297" s="102"/>
      <c r="L297" s="102"/>
      <c r="M297" s="103"/>
      <c r="N297" s="102"/>
      <c r="O297" s="103"/>
      <c r="P297" s="102"/>
      <c r="Q297" s="102"/>
      <c r="R297" s="102"/>
      <c r="S297" s="102"/>
      <c r="T297" s="102"/>
      <c r="U297" s="102"/>
      <c r="V297" s="102"/>
      <c r="AF297" s="67">
        <f t="shared" si="115"/>
        <v>-1</v>
      </c>
      <c r="AG297" s="64">
        <f t="shared" ref="AG297:AG332" si="119">IF(AG296&gt;=1,AG296+1,IF(AH297=0,1,-1))</f>
        <v>253</v>
      </c>
      <c r="AH297" s="77">
        <f t="shared" ref="AH297:AI312" si="120">AH296-1</f>
        <v>-252</v>
      </c>
      <c r="AI297" s="77">
        <f t="shared" si="120"/>
        <v>-255</v>
      </c>
    </row>
    <row r="298" spans="1:35" x14ac:dyDescent="0.2">
      <c r="A298" s="126">
        <f t="shared" si="117"/>
        <v>-212</v>
      </c>
      <c r="B298" s="99"/>
      <c r="C298" s="100"/>
      <c r="D298" s="101"/>
      <c r="E298" s="100"/>
      <c r="F298" s="100" t="str">
        <f t="shared" si="118"/>
        <v/>
      </c>
      <c r="G298" s="100"/>
      <c r="H298" s="102"/>
      <c r="I298" s="102"/>
      <c r="J298" s="102"/>
      <c r="K298" s="102"/>
      <c r="L298" s="102"/>
      <c r="M298" s="103"/>
      <c r="N298" s="102"/>
      <c r="O298" s="103"/>
      <c r="P298" s="102"/>
      <c r="Q298" s="102"/>
      <c r="R298" s="102"/>
      <c r="S298" s="102"/>
      <c r="T298" s="102"/>
      <c r="U298" s="102"/>
      <c r="V298" s="102"/>
      <c r="AF298" s="67">
        <f t="shared" si="115"/>
        <v>-1</v>
      </c>
      <c r="AG298" s="64">
        <f t="shared" si="119"/>
        <v>254</v>
      </c>
      <c r="AH298" s="77">
        <f t="shared" si="120"/>
        <v>-253</v>
      </c>
      <c r="AI298" s="77">
        <f t="shared" si="120"/>
        <v>-256</v>
      </c>
    </row>
    <row r="299" spans="1:35" x14ac:dyDescent="0.2">
      <c r="A299" s="126">
        <f t="shared" si="117"/>
        <v>-213</v>
      </c>
      <c r="B299" s="99"/>
      <c r="C299" s="100"/>
      <c r="D299" s="101"/>
      <c r="E299" s="100"/>
      <c r="F299" s="100" t="str">
        <f t="shared" si="118"/>
        <v/>
      </c>
      <c r="G299" s="100"/>
      <c r="H299" s="102"/>
      <c r="I299" s="102"/>
      <c r="J299" s="102"/>
      <c r="K299" s="102"/>
      <c r="L299" s="102"/>
      <c r="M299" s="103"/>
      <c r="N299" s="102"/>
      <c r="O299" s="103"/>
      <c r="P299" s="102"/>
      <c r="Q299" s="102"/>
      <c r="R299" s="102"/>
      <c r="S299" s="102"/>
      <c r="T299" s="102"/>
      <c r="U299" s="102"/>
      <c r="V299" s="102"/>
      <c r="AF299" s="67">
        <f t="shared" si="115"/>
        <v>-1</v>
      </c>
      <c r="AG299" s="64">
        <f t="shared" si="119"/>
        <v>255</v>
      </c>
      <c r="AH299" s="77">
        <f t="shared" si="120"/>
        <v>-254</v>
      </c>
      <c r="AI299" s="77">
        <f t="shared" si="120"/>
        <v>-257</v>
      </c>
    </row>
    <row r="300" spans="1:35" x14ac:dyDescent="0.2">
      <c r="A300" s="126">
        <f t="shared" si="117"/>
        <v>-214</v>
      </c>
      <c r="B300" s="99"/>
      <c r="C300" s="100"/>
      <c r="D300" s="101"/>
      <c r="E300" s="100"/>
      <c r="F300" s="100" t="str">
        <f t="shared" si="118"/>
        <v/>
      </c>
      <c r="G300" s="100"/>
      <c r="H300" s="102"/>
      <c r="I300" s="102"/>
      <c r="J300" s="102"/>
      <c r="K300" s="102"/>
      <c r="L300" s="102"/>
      <c r="M300" s="103"/>
      <c r="N300" s="102"/>
      <c r="O300" s="103"/>
      <c r="P300" s="102"/>
      <c r="Q300" s="102"/>
      <c r="R300" s="102"/>
      <c r="S300" s="102"/>
      <c r="T300" s="102"/>
      <c r="U300" s="102"/>
      <c r="V300" s="102"/>
      <c r="AF300" s="67">
        <f t="shared" si="115"/>
        <v>-1</v>
      </c>
      <c r="AG300" s="64">
        <f t="shared" si="119"/>
        <v>256</v>
      </c>
      <c r="AH300" s="77">
        <f t="shared" si="120"/>
        <v>-255</v>
      </c>
      <c r="AI300" s="77">
        <f t="shared" si="120"/>
        <v>-258</v>
      </c>
    </row>
    <row r="301" spans="1:35" x14ac:dyDescent="0.2">
      <c r="A301" s="126">
        <f t="shared" si="117"/>
        <v>-215</v>
      </c>
      <c r="B301" s="99"/>
      <c r="C301" s="100"/>
      <c r="D301" s="101"/>
      <c r="E301" s="100"/>
      <c r="F301" s="100" t="str">
        <f t="shared" si="118"/>
        <v/>
      </c>
      <c r="G301" s="100"/>
      <c r="H301" s="102"/>
      <c r="I301" s="102"/>
      <c r="J301" s="102"/>
      <c r="K301" s="102"/>
      <c r="L301" s="102"/>
      <c r="M301" s="103"/>
      <c r="N301" s="102"/>
      <c r="O301" s="103"/>
      <c r="P301" s="102"/>
      <c r="Q301" s="102"/>
      <c r="R301" s="102"/>
      <c r="S301" s="102"/>
      <c r="T301" s="102"/>
      <c r="U301" s="102"/>
      <c r="V301" s="102"/>
      <c r="AF301" s="67">
        <f t="shared" si="115"/>
        <v>-1</v>
      </c>
      <c r="AG301" s="64">
        <f t="shared" si="119"/>
        <v>257</v>
      </c>
      <c r="AH301" s="77">
        <f t="shared" si="120"/>
        <v>-256</v>
      </c>
      <c r="AI301" s="77">
        <f t="shared" si="120"/>
        <v>-259</v>
      </c>
    </row>
    <row r="302" spans="1:35" x14ac:dyDescent="0.2">
      <c r="A302" s="126">
        <f t="shared" si="117"/>
        <v>-216</v>
      </c>
      <c r="B302" s="99"/>
      <c r="C302" s="100"/>
      <c r="D302" s="101"/>
      <c r="E302" s="100"/>
      <c r="F302" s="100" t="str">
        <f t="shared" si="118"/>
        <v/>
      </c>
      <c r="G302" s="100"/>
      <c r="H302" s="102"/>
      <c r="I302" s="102"/>
      <c r="J302" s="102"/>
      <c r="K302" s="102"/>
      <c r="L302" s="102"/>
      <c r="M302" s="103"/>
      <c r="N302" s="102"/>
      <c r="O302" s="103"/>
      <c r="P302" s="102"/>
      <c r="Q302" s="102"/>
      <c r="R302" s="102"/>
      <c r="S302" s="102"/>
      <c r="T302" s="102"/>
      <c r="U302" s="102"/>
      <c r="V302" s="102"/>
      <c r="AF302" s="67">
        <f t="shared" si="115"/>
        <v>-1</v>
      </c>
      <c r="AG302" s="64">
        <f t="shared" si="119"/>
        <v>258</v>
      </c>
      <c r="AH302" s="77">
        <f t="shared" si="120"/>
        <v>-257</v>
      </c>
      <c r="AI302" s="77">
        <f t="shared" si="120"/>
        <v>-260</v>
      </c>
    </row>
    <row r="303" spans="1:35" x14ac:dyDescent="0.2">
      <c r="A303" s="126">
        <f t="shared" si="117"/>
        <v>-217</v>
      </c>
      <c r="B303" s="99"/>
      <c r="C303" s="100"/>
      <c r="D303" s="101"/>
      <c r="E303" s="100"/>
      <c r="F303" s="100" t="str">
        <f t="shared" si="118"/>
        <v/>
      </c>
      <c r="G303" s="100"/>
      <c r="H303" s="102"/>
      <c r="I303" s="102"/>
      <c r="J303" s="102"/>
      <c r="K303" s="102"/>
      <c r="L303" s="102"/>
      <c r="M303" s="103"/>
      <c r="N303" s="102"/>
      <c r="O303" s="103"/>
      <c r="P303" s="102"/>
      <c r="Q303" s="102"/>
      <c r="R303" s="102"/>
      <c r="S303" s="102"/>
      <c r="T303" s="102"/>
      <c r="U303" s="102"/>
      <c r="V303" s="102"/>
      <c r="AF303" s="67">
        <f t="shared" si="115"/>
        <v>-1</v>
      </c>
      <c r="AG303" s="64">
        <f t="shared" si="119"/>
        <v>259</v>
      </c>
      <c r="AH303" s="77">
        <f t="shared" si="120"/>
        <v>-258</v>
      </c>
      <c r="AI303" s="77">
        <f t="shared" si="120"/>
        <v>-261</v>
      </c>
    </row>
    <row r="304" spans="1:35" x14ac:dyDescent="0.2">
      <c r="A304" s="126">
        <f t="shared" si="117"/>
        <v>-218</v>
      </c>
      <c r="B304" s="99"/>
      <c r="C304" s="100"/>
      <c r="D304" s="101"/>
      <c r="E304" s="100"/>
      <c r="F304" s="100" t="str">
        <f t="shared" si="118"/>
        <v/>
      </c>
      <c r="G304" s="100"/>
      <c r="H304" s="102"/>
      <c r="I304" s="102"/>
      <c r="J304" s="102"/>
      <c r="K304" s="102"/>
      <c r="L304" s="102"/>
      <c r="M304" s="103"/>
      <c r="N304" s="102"/>
      <c r="O304" s="103"/>
      <c r="P304" s="102"/>
      <c r="Q304" s="102"/>
      <c r="R304" s="102"/>
      <c r="S304" s="102"/>
      <c r="T304" s="102"/>
      <c r="U304" s="102"/>
      <c r="V304" s="102"/>
      <c r="AF304" s="67">
        <f t="shared" si="115"/>
        <v>-1</v>
      </c>
      <c r="AG304" s="64">
        <f t="shared" si="119"/>
        <v>260</v>
      </c>
      <c r="AH304" s="77">
        <f t="shared" si="120"/>
        <v>-259</v>
      </c>
      <c r="AI304" s="77">
        <f t="shared" si="120"/>
        <v>-262</v>
      </c>
    </row>
    <row r="305" spans="1:35" x14ac:dyDescent="0.2">
      <c r="A305" s="126">
        <f t="shared" si="117"/>
        <v>-219</v>
      </c>
      <c r="B305" s="99"/>
      <c r="C305" s="100"/>
      <c r="D305" s="101"/>
      <c r="E305" s="100"/>
      <c r="F305" s="100" t="str">
        <f t="shared" si="118"/>
        <v/>
      </c>
      <c r="G305" s="100"/>
      <c r="H305" s="102"/>
      <c r="I305" s="102"/>
      <c r="J305" s="102"/>
      <c r="K305" s="102"/>
      <c r="L305" s="102"/>
      <c r="M305" s="103"/>
      <c r="N305" s="102"/>
      <c r="O305" s="103"/>
      <c r="P305" s="102"/>
      <c r="Q305" s="102"/>
      <c r="R305" s="102"/>
      <c r="S305" s="102"/>
      <c r="T305" s="102"/>
      <c r="U305" s="102"/>
      <c r="V305" s="102"/>
      <c r="AF305" s="67">
        <f t="shared" si="115"/>
        <v>-1</v>
      </c>
      <c r="AG305" s="64">
        <f t="shared" si="119"/>
        <v>261</v>
      </c>
      <c r="AH305" s="77">
        <f t="shared" si="120"/>
        <v>-260</v>
      </c>
      <c r="AI305" s="77">
        <f t="shared" si="120"/>
        <v>-263</v>
      </c>
    </row>
    <row r="306" spans="1:35" x14ac:dyDescent="0.2">
      <c r="A306" s="126">
        <f t="shared" si="117"/>
        <v>-220</v>
      </c>
      <c r="B306" s="99"/>
      <c r="C306" s="100"/>
      <c r="D306" s="101"/>
      <c r="E306" s="100"/>
      <c r="F306" s="100" t="str">
        <f t="shared" si="118"/>
        <v/>
      </c>
      <c r="G306" s="100"/>
      <c r="H306" s="102"/>
      <c r="I306" s="102"/>
      <c r="J306" s="102"/>
      <c r="K306" s="102"/>
      <c r="L306" s="102"/>
      <c r="M306" s="103"/>
      <c r="N306" s="102"/>
      <c r="O306" s="103"/>
      <c r="P306" s="102"/>
      <c r="Q306" s="102"/>
      <c r="R306" s="102"/>
      <c r="S306" s="102"/>
      <c r="T306" s="102"/>
      <c r="U306" s="102"/>
      <c r="V306" s="102"/>
      <c r="AF306" s="67">
        <f t="shared" si="115"/>
        <v>-1</v>
      </c>
      <c r="AG306" s="64">
        <f t="shared" si="119"/>
        <v>262</v>
      </c>
      <c r="AH306" s="77">
        <f t="shared" si="120"/>
        <v>-261</v>
      </c>
      <c r="AI306" s="77">
        <f t="shared" si="120"/>
        <v>-264</v>
      </c>
    </row>
    <row r="307" spans="1:35" x14ac:dyDescent="0.2">
      <c r="A307" s="126">
        <f t="shared" si="117"/>
        <v>-221</v>
      </c>
      <c r="B307" s="99"/>
      <c r="C307" s="100"/>
      <c r="D307" s="101"/>
      <c r="E307" s="100"/>
      <c r="F307" s="100" t="str">
        <f t="shared" si="118"/>
        <v/>
      </c>
      <c r="G307" s="100"/>
      <c r="H307" s="102"/>
      <c r="I307" s="102"/>
      <c r="J307" s="102"/>
      <c r="K307" s="102"/>
      <c r="L307" s="102"/>
      <c r="M307" s="103"/>
      <c r="N307" s="102"/>
      <c r="O307" s="103"/>
      <c r="P307" s="102"/>
      <c r="Q307" s="102"/>
      <c r="R307" s="102"/>
      <c r="S307" s="102"/>
      <c r="T307" s="102"/>
      <c r="U307" s="102"/>
      <c r="V307" s="102"/>
      <c r="AF307" s="67">
        <f t="shared" si="115"/>
        <v>-1</v>
      </c>
      <c r="AG307" s="64">
        <f t="shared" si="119"/>
        <v>263</v>
      </c>
      <c r="AH307" s="77">
        <f t="shared" si="120"/>
        <v>-262</v>
      </c>
      <c r="AI307" s="77">
        <f t="shared" si="120"/>
        <v>-265</v>
      </c>
    </row>
    <row r="308" spans="1:35" x14ac:dyDescent="0.2">
      <c r="A308" s="126">
        <f t="shared" si="117"/>
        <v>-222</v>
      </c>
      <c r="B308" s="99"/>
      <c r="C308" s="100"/>
      <c r="D308" s="101"/>
      <c r="E308" s="100"/>
      <c r="F308" s="100" t="str">
        <f t="shared" si="118"/>
        <v/>
      </c>
      <c r="G308" s="100"/>
      <c r="H308" s="102"/>
      <c r="I308" s="102"/>
      <c r="J308" s="102"/>
      <c r="K308" s="102"/>
      <c r="L308" s="102"/>
      <c r="M308" s="103"/>
      <c r="N308" s="102"/>
      <c r="O308" s="103"/>
      <c r="P308" s="102"/>
      <c r="Q308" s="102"/>
      <c r="R308" s="102"/>
      <c r="S308" s="102"/>
      <c r="T308" s="102"/>
      <c r="U308" s="102"/>
      <c r="V308" s="102"/>
      <c r="AF308" s="67">
        <f t="shared" si="115"/>
        <v>-1</v>
      </c>
      <c r="AG308" s="64">
        <f t="shared" si="119"/>
        <v>264</v>
      </c>
      <c r="AH308" s="77">
        <f t="shared" si="120"/>
        <v>-263</v>
      </c>
      <c r="AI308" s="77">
        <f t="shared" si="120"/>
        <v>-266</v>
      </c>
    </row>
    <row r="309" spans="1:35" x14ac:dyDescent="0.2">
      <c r="A309" s="126">
        <f t="shared" si="117"/>
        <v>-223</v>
      </c>
      <c r="B309" s="99"/>
      <c r="C309" s="100"/>
      <c r="D309" s="101"/>
      <c r="E309" s="100"/>
      <c r="F309" s="100" t="str">
        <f t="shared" si="118"/>
        <v/>
      </c>
      <c r="G309" s="100"/>
      <c r="H309" s="102"/>
      <c r="I309" s="102"/>
      <c r="J309" s="102"/>
      <c r="K309" s="102"/>
      <c r="L309" s="102"/>
      <c r="M309" s="103"/>
      <c r="N309" s="102"/>
      <c r="O309" s="103"/>
      <c r="P309" s="102"/>
      <c r="Q309" s="102"/>
      <c r="R309" s="102"/>
      <c r="S309" s="102"/>
      <c r="T309" s="102"/>
      <c r="U309" s="102"/>
      <c r="V309" s="102"/>
      <c r="AF309" s="67">
        <f t="shared" si="115"/>
        <v>-1</v>
      </c>
      <c r="AG309" s="64">
        <f t="shared" si="119"/>
        <v>265</v>
      </c>
      <c r="AH309" s="77">
        <f t="shared" si="120"/>
        <v>-264</v>
      </c>
      <c r="AI309" s="77">
        <f t="shared" si="120"/>
        <v>-267</v>
      </c>
    </row>
    <row r="310" spans="1:35" x14ac:dyDescent="0.2">
      <c r="A310" s="126">
        <f t="shared" si="117"/>
        <v>-224</v>
      </c>
      <c r="B310" s="99"/>
      <c r="C310" s="100"/>
      <c r="D310" s="101"/>
      <c r="E310" s="100"/>
      <c r="F310" s="100" t="str">
        <f t="shared" si="118"/>
        <v/>
      </c>
      <c r="G310" s="100"/>
      <c r="H310" s="102"/>
      <c r="I310" s="102"/>
      <c r="J310" s="102"/>
      <c r="K310" s="102"/>
      <c r="L310" s="102"/>
      <c r="M310" s="103"/>
      <c r="N310" s="102"/>
      <c r="O310" s="103"/>
      <c r="P310" s="102"/>
      <c r="Q310" s="102"/>
      <c r="R310" s="102"/>
      <c r="S310" s="102"/>
      <c r="T310" s="102"/>
      <c r="U310" s="102"/>
      <c r="V310" s="102"/>
      <c r="AF310" s="67">
        <f t="shared" si="115"/>
        <v>-1</v>
      </c>
      <c r="AG310" s="64">
        <f t="shared" si="119"/>
        <v>266</v>
      </c>
      <c r="AH310" s="77">
        <f t="shared" si="120"/>
        <v>-265</v>
      </c>
      <c r="AI310" s="77">
        <f t="shared" si="120"/>
        <v>-268</v>
      </c>
    </row>
    <row r="311" spans="1:35" x14ac:dyDescent="0.2">
      <c r="A311" s="126">
        <f t="shared" ref="A311:A318" si="121">IF(AF314=0,0,IF(A310=" ","",A310-1))</f>
        <v>-225</v>
      </c>
      <c r="B311" s="99"/>
      <c r="C311" s="100"/>
      <c r="D311" s="101"/>
      <c r="E311" s="100"/>
      <c r="F311" s="100" t="str">
        <f t="shared" si="118"/>
        <v/>
      </c>
      <c r="G311" s="100"/>
      <c r="H311" s="102"/>
      <c r="I311" s="102"/>
      <c r="J311" s="102"/>
      <c r="K311" s="102"/>
      <c r="L311" s="102"/>
      <c r="M311" s="103"/>
      <c r="N311" s="102"/>
      <c r="O311" s="103"/>
      <c r="P311" s="102"/>
      <c r="Q311" s="102"/>
      <c r="R311" s="102"/>
      <c r="S311" s="102"/>
      <c r="T311" s="102"/>
      <c r="U311" s="102"/>
      <c r="V311" s="102"/>
      <c r="AF311" s="67">
        <f t="shared" si="115"/>
        <v>-1</v>
      </c>
      <c r="AG311" s="64">
        <f t="shared" si="119"/>
        <v>267</v>
      </c>
      <c r="AH311" s="77">
        <f t="shared" si="120"/>
        <v>-266</v>
      </c>
      <c r="AI311" s="77">
        <f t="shared" si="120"/>
        <v>-269</v>
      </c>
    </row>
    <row r="312" spans="1:35" x14ac:dyDescent="0.2">
      <c r="A312" s="126">
        <f t="shared" si="121"/>
        <v>-226</v>
      </c>
      <c r="B312" s="99"/>
      <c r="C312" s="100"/>
      <c r="D312" s="101"/>
      <c r="E312" s="100"/>
      <c r="F312" s="100" t="str">
        <f t="shared" si="118"/>
        <v/>
      </c>
      <c r="G312" s="100"/>
      <c r="H312" s="102"/>
      <c r="I312" s="102"/>
      <c r="J312" s="102"/>
      <c r="K312" s="102"/>
      <c r="L312" s="102"/>
      <c r="M312" s="103"/>
      <c r="N312" s="102"/>
      <c r="O312" s="103"/>
      <c r="P312" s="102"/>
      <c r="Q312" s="102"/>
      <c r="R312" s="102"/>
      <c r="S312" s="102"/>
      <c r="T312" s="102"/>
      <c r="U312" s="102"/>
      <c r="V312" s="102"/>
      <c r="AF312" s="67">
        <f t="shared" si="115"/>
        <v>-1</v>
      </c>
      <c r="AG312" s="64">
        <f t="shared" si="119"/>
        <v>268</v>
      </c>
      <c r="AH312" s="77">
        <f t="shared" si="120"/>
        <v>-267</v>
      </c>
      <c r="AI312" s="77">
        <f t="shared" si="120"/>
        <v>-270</v>
      </c>
    </row>
    <row r="313" spans="1:35" x14ac:dyDescent="0.2">
      <c r="A313" s="126">
        <f t="shared" si="121"/>
        <v>-227</v>
      </c>
      <c r="B313" s="99"/>
      <c r="C313" s="100"/>
      <c r="D313" s="101"/>
      <c r="E313" s="100"/>
      <c r="F313" s="100" t="str">
        <f t="shared" si="118"/>
        <v/>
      </c>
      <c r="G313" s="100"/>
      <c r="H313" s="102"/>
      <c r="I313" s="102"/>
      <c r="J313" s="102"/>
      <c r="K313" s="102"/>
      <c r="L313" s="102"/>
      <c r="M313" s="103"/>
      <c r="N313" s="102"/>
      <c r="O313" s="103"/>
      <c r="P313" s="102"/>
      <c r="Q313" s="102"/>
      <c r="R313" s="102"/>
      <c r="S313" s="102"/>
      <c r="T313" s="102"/>
      <c r="U313" s="102"/>
      <c r="V313" s="102"/>
      <c r="AF313" s="67">
        <f t="shared" si="115"/>
        <v>-1</v>
      </c>
      <c r="AG313" s="64">
        <f t="shared" si="119"/>
        <v>269</v>
      </c>
      <c r="AH313" s="77">
        <f t="shared" ref="AH313:AI328" si="122">AH312-1</f>
        <v>-268</v>
      </c>
      <c r="AI313" s="77">
        <f t="shared" si="122"/>
        <v>-271</v>
      </c>
    </row>
    <row r="314" spans="1:35" x14ac:dyDescent="0.2">
      <c r="A314" s="126">
        <f t="shared" si="121"/>
        <v>-228</v>
      </c>
      <c r="B314" s="99"/>
      <c r="C314" s="100"/>
      <c r="D314" s="101"/>
      <c r="E314" s="100"/>
      <c r="F314" s="100" t="str">
        <f t="shared" si="118"/>
        <v/>
      </c>
      <c r="G314" s="100"/>
      <c r="H314" s="102"/>
      <c r="I314" s="102"/>
      <c r="J314" s="102"/>
      <c r="K314" s="102"/>
      <c r="L314" s="102"/>
      <c r="M314" s="103"/>
      <c r="N314" s="102"/>
      <c r="O314" s="103"/>
      <c r="P314" s="102"/>
      <c r="Q314" s="102"/>
      <c r="R314" s="102"/>
      <c r="S314" s="102"/>
      <c r="T314" s="102"/>
      <c r="U314" s="102"/>
      <c r="V314" s="102"/>
      <c r="AF314" s="67">
        <f t="shared" si="115"/>
        <v>-1</v>
      </c>
      <c r="AG314" s="64">
        <f t="shared" si="119"/>
        <v>270</v>
      </c>
      <c r="AH314" s="77">
        <f t="shared" si="122"/>
        <v>-269</v>
      </c>
      <c r="AI314" s="77">
        <f t="shared" si="122"/>
        <v>-272</v>
      </c>
    </row>
    <row r="315" spans="1:35" x14ac:dyDescent="0.2">
      <c r="A315" s="126">
        <f t="shared" si="121"/>
        <v>-229</v>
      </c>
      <c r="B315" s="99"/>
      <c r="C315" s="100"/>
      <c r="D315" s="101"/>
      <c r="E315" s="100"/>
      <c r="F315" s="100" t="str">
        <f t="shared" si="118"/>
        <v/>
      </c>
      <c r="G315" s="100"/>
      <c r="H315" s="102"/>
      <c r="I315" s="102"/>
      <c r="J315" s="102"/>
      <c r="K315" s="102"/>
      <c r="L315" s="102"/>
      <c r="M315" s="103"/>
      <c r="N315" s="102"/>
      <c r="O315" s="103"/>
      <c r="P315" s="102"/>
      <c r="Q315" s="102"/>
      <c r="R315" s="102"/>
      <c r="S315" s="102"/>
      <c r="T315" s="102"/>
      <c r="U315" s="102"/>
      <c r="V315" s="102"/>
      <c r="AF315" s="67">
        <f t="shared" si="115"/>
        <v>-1</v>
      </c>
      <c r="AG315" s="64">
        <f t="shared" si="119"/>
        <v>271</v>
      </c>
      <c r="AH315" s="77">
        <f t="shared" si="122"/>
        <v>-270</v>
      </c>
      <c r="AI315" s="77">
        <f t="shared" si="122"/>
        <v>-273</v>
      </c>
    </row>
    <row r="316" spans="1:35" x14ac:dyDescent="0.2">
      <c r="A316" s="126">
        <f t="shared" si="121"/>
        <v>-230</v>
      </c>
      <c r="B316" s="99"/>
      <c r="C316" s="100"/>
      <c r="D316" s="101"/>
      <c r="E316" s="100"/>
      <c r="F316" s="100" t="str">
        <f t="shared" si="118"/>
        <v/>
      </c>
      <c r="G316" s="100"/>
      <c r="H316" s="102"/>
      <c r="I316" s="102"/>
      <c r="J316" s="102"/>
      <c r="K316" s="102"/>
      <c r="L316" s="102"/>
      <c r="M316" s="103"/>
      <c r="N316" s="102"/>
      <c r="O316" s="103"/>
      <c r="P316" s="102"/>
      <c r="Q316" s="102"/>
      <c r="R316" s="102"/>
      <c r="S316" s="102"/>
      <c r="T316" s="102"/>
      <c r="U316" s="102"/>
      <c r="V316" s="102"/>
      <c r="AF316" s="67">
        <f t="shared" si="115"/>
        <v>-1</v>
      </c>
      <c r="AG316" s="64">
        <f t="shared" si="119"/>
        <v>272</v>
      </c>
      <c r="AH316" s="77">
        <f t="shared" si="122"/>
        <v>-271</v>
      </c>
      <c r="AI316" s="77">
        <f t="shared" si="122"/>
        <v>-274</v>
      </c>
    </row>
    <row r="317" spans="1:35" x14ac:dyDescent="0.2">
      <c r="A317" s="126">
        <f t="shared" si="121"/>
        <v>-231</v>
      </c>
      <c r="B317" s="99"/>
      <c r="C317" s="100"/>
      <c r="D317" s="101"/>
      <c r="E317" s="100"/>
      <c r="F317" s="100" t="str">
        <f t="shared" si="118"/>
        <v/>
      </c>
      <c r="G317" s="100"/>
      <c r="H317" s="102"/>
      <c r="I317" s="102"/>
      <c r="J317" s="102"/>
      <c r="K317" s="102"/>
      <c r="L317" s="102"/>
      <c r="M317" s="103"/>
      <c r="N317" s="102"/>
      <c r="O317" s="103"/>
      <c r="P317" s="102"/>
      <c r="Q317" s="102"/>
      <c r="R317" s="102"/>
      <c r="S317" s="102"/>
      <c r="T317" s="102"/>
      <c r="U317" s="102"/>
      <c r="V317" s="102"/>
      <c r="AF317" s="67">
        <f t="shared" si="115"/>
        <v>-1</v>
      </c>
      <c r="AG317" s="64">
        <f t="shared" si="119"/>
        <v>273</v>
      </c>
      <c r="AH317" s="77">
        <f t="shared" si="122"/>
        <v>-272</v>
      </c>
      <c r="AI317" s="77">
        <f t="shared" si="122"/>
        <v>-275</v>
      </c>
    </row>
    <row r="318" spans="1:35" x14ac:dyDescent="0.2">
      <c r="A318" s="126">
        <f t="shared" si="121"/>
        <v>-232</v>
      </c>
      <c r="B318" s="99"/>
      <c r="C318" s="100"/>
      <c r="D318" s="101"/>
      <c r="E318" s="100"/>
      <c r="F318" s="100" t="str">
        <f t="shared" si="118"/>
        <v/>
      </c>
      <c r="G318" s="100"/>
      <c r="H318" s="102"/>
      <c r="I318" s="102"/>
      <c r="J318" s="102"/>
      <c r="K318" s="102"/>
      <c r="L318" s="102"/>
      <c r="M318" s="103"/>
      <c r="N318" s="102"/>
      <c r="O318" s="103"/>
      <c r="P318" s="102"/>
      <c r="Q318" s="102"/>
      <c r="R318" s="102"/>
      <c r="S318" s="102"/>
      <c r="T318" s="102"/>
      <c r="U318" s="102"/>
      <c r="V318" s="102"/>
      <c r="AF318" s="67">
        <f t="shared" si="115"/>
        <v>-1</v>
      </c>
      <c r="AG318" s="64">
        <f t="shared" si="119"/>
        <v>274</v>
      </c>
      <c r="AH318" s="77">
        <f t="shared" si="122"/>
        <v>-273</v>
      </c>
      <c r="AI318" s="77">
        <f t="shared" si="122"/>
        <v>-276</v>
      </c>
    </row>
    <row r="319" spans="1:35" x14ac:dyDescent="0.2">
      <c r="A319" s="126">
        <f t="shared" ref="A319:A331" si="123">IF(AF322=0,0,IF(A318=" ","",A318-1))</f>
        <v>-233</v>
      </c>
      <c r="B319" s="99"/>
      <c r="C319" s="100"/>
      <c r="D319" s="101"/>
      <c r="E319" s="100"/>
      <c r="F319" s="100" t="str">
        <f t="shared" si="118"/>
        <v/>
      </c>
      <c r="G319" s="100"/>
      <c r="H319" s="102"/>
      <c r="I319" s="102"/>
      <c r="J319" s="102"/>
      <c r="K319" s="102"/>
      <c r="L319" s="102"/>
      <c r="M319" s="103"/>
      <c r="N319" s="102"/>
      <c r="O319" s="103"/>
      <c r="P319" s="102"/>
      <c r="Q319" s="102"/>
      <c r="R319" s="102"/>
      <c r="S319" s="102"/>
      <c r="T319" s="102"/>
      <c r="U319" s="102"/>
      <c r="V319" s="102"/>
      <c r="AF319" s="67">
        <f t="shared" si="115"/>
        <v>-1</v>
      </c>
      <c r="AG319" s="64">
        <f t="shared" si="119"/>
        <v>275</v>
      </c>
      <c r="AH319" s="77">
        <f t="shared" si="122"/>
        <v>-274</v>
      </c>
      <c r="AI319" s="77">
        <f t="shared" si="122"/>
        <v>-277</v>
      </c>
    </row>
    <row r="320" spans="1:35" x14ac:dyDescent="0.2">
      <c r="A320" s="126">
        <f t="shared" si="123"/>
        <v>-234</v>
      </c>
      <c r="B320" s="99"/>
      <c r="C320" s="100"/>
      <c r="D320" s="101"/>
      <c r="E320" s="100"/>
      <c r="F320" s="100" t="str">
        <f t="shared" si="118"/>
        <v/>
      </c>
      <c r="G320" s="100"/>
      <c r="H320" s="102"/>
      <c r="I320" s="102"/>
      <c r="J320" s="102"/>
      <c r="K320" s="102"/>
      <c r="L320" s="102"/>
      <c r="M320" s="103"/>
      <c r="N320" s="102"/>
      <c r="O320" s="103"/>
      <c r="P320" s="102"/>
      <c r="Q320" s="102"/>
      <c r="R320" s="102"/>
      <c r="S320" s="102"/>
      <c r="T320" s="102"/>
      <c r="U320" s="102"/>
      <c r="V320" s="102"/>
      <c r="AF320" s="67">
        <f t="shared" si="115"/>
        <v>-1</v>
      </c>
      <c r="AG320" s="64">
        <f t="shared" si="119"/>
        <v>276</v>
      </c>
      <c r="AH320" s="77">
        <f t="shared" si="122"/>
        <v>-275</v>
      </c>
      <c r="AI320" s="77">
        <f t="shared" si="122"/>
        <v>-278</v>
      </c>
    </row>
    <row r="321" spans="1:35" x14ac:dyDescent="0.2">
      <c r="A321" s="126">
        <f t="shared" si="123"/>
        <v>-235</v>
      </c>
      <c r="B321" s="99"/>
      <c r="C321" s="100"/>
      <c r="D321" s="101"/>
      <c r="E321" s="100"/>
      <c r="F321" s="100" t="str">
        <f t="shared" si="118"/>
        <v/>
      </c>
      <c r="G321" s="100"/>
      <c r="H321" s="102"/>
      <c r="I321" s="102"/>
      <c r="J321" s="102"/>
      <c r="K321" s="102"/>
      <c r="L321" s="102"/>
      <c r="M321" s="103"/>
      <c r="N321" s="102"/>
      <c r="O321" s="103"/>
      <c r="P321" s="102"/>
      <c r="Q321" s="102"/>
      <c r="R321" s="102"/>
      <c r="S321" s="102"/>
      <c r="T321" s="102"/>
      <c r="U321" s="102"/>
      <c r="V321" s="102"/>
      <c r="AF321" s="67">
        <f t="shared" si="115"/>
        <v>-1</v>
      </c>
      <c r="AG321" s="64">
        <f t="shared" si="119"/>
        <v>277</v>
      </c>
      <c r="AH321" s="77">
        <f t="shared" si="122"/>
        <v>-276</v>
      </c>
      <c r="AI321" s="77">
        <f t="shared" si="122"/>
        <v>-279</v>
      </c>
    </row>
    <row r="322" spans="1:35" x14ac:dyDescent="0.2">
      <c r="A322" s="126">
        <f t="shared" si="123"/>
        <v>-236</v>
      </c>
      <c r="B322" s="99"/>
      <c r="C322" s="100"/>
      <c r="D322" s="101"/>
      <c r="E322" s="100"/>
      <c r="F322" s="100" t="str">
        <f t="shared" si="118"/>
        <v/>
      </c>
      <c r="G322" s="100"/>
      <c r="H322" s="102"/>
      <c r="I322" s="102"/>
      <c r="J322" s="102"/>
      <c r="K322" s="102"/>
      <c r="L322" s="102"/>
      <c r="M322" s="103"/>
      <c r="N322" s="102"/>
      <c r="O322" s="103"/>
      <c r="P322" s="102"/>
      <c r="Q322" s="102"/>
      <c r="R322" s="102"/>
      <c r="S322" s="102"/>
      <c r="T322" s="102"/>
      <c r="U322" s="102"/>
      <c r="V322" s="102"/>
      <c r="AF322" s="67">
        <f t="shared" si="115"/>
        <v>-1</v>
      </c>
      <c r="AG322" s="64">
        <f t="shared" si="119"/>
        <v>278</v>
      </c>
      <c r="AH322" s="77">
        <f t="shared" si="122"/>
        <v>-277</v>
      </c>
      <c r="AI322" s="77">
        <f t="shared" si="122"/>
        <v>-280</v>
      </c>
    </row>
    <row r="323" spans="1:35" x14ac:dyDescent="0.2">
      <c r="A323" s="126">
        <f t="shared" si="123"/>
        <v>-237</v>
      </c>
      <c r="B323" s="99"/>
      <c r="C323" s="100"/>
      <c r="D323" s="101"/>
      <c r="E323" s="100"/>
      <c r="F323" s="100" t="str">
        <f t="shared" si="118"/>
        <v/>
      </c>
      <c r="G323" s="100"/>
      <c r="H323" s="102"/>
      <c r="I323" s="102"/>
      <c r="J323" s="102"/>
      <c r="K323" s="102"/>
      <c r="L323" s="102"/>
      <c r="M323" s="103"/>
      <c r="N323" s="102"/>
      <c r="O323" s="103"/>
      <c r="P323" s="102"/>
      <c r="Q323" s="102"/>
      <c r="R323" s="102"/>
      <c r="S323" s="102"/>
      <c r="T323" s="102"/>
      <c r="U323" s="102"/>
      <c r="V323" s="102"/>
      <c r="AF323" s="67">
        <f t="shared" si="115"/>
        <v>-1</v>
      </c>
      <c r="AG323" s="64">
        <f t="shared" si="119"/>
        <v>279</v>
      </c>
      <c r="AH323" s="77">
        <f t="shared" si="122"/>
        <v>-278</v>
      </c>
      <c r="AI323" s="77">
        <f t="shared" si="122"/>
        <v>-281</v>
      </c>
    </row>
    <row r="324" spans="1:35" x14ac:dyDescent="0.2">
      <c r="A324" s="126">
        <f t="shared" si="123"/>
        <v>-238</v>
      </c>
      <c r="B324" s="99"/>
      <c r="C324" s="100"/>
      <c r="D324" s="101"/>
      <c r="E324" s="100"/>
      <c r="F324" s="100" t="str">
        <f t="shared" si="118"/>
        <v/>
      </c>
      <c r="G324" s="100"/>
      <c r="H324" s="102"/>
      <c r="I324" s="102"/>
      <c r="J324" s="102"/>
      <c r="K324" s="102"/>
      <c r="L324" s="102"/>
      <c r="M324" s="103"/>
      <c r="N324" s="102"/>
      <c r="O324" s="103"/>
      <c r="P324" s="102"/>
      <c r="Q324" s="102"/>
      <c r="R324" s="102"/>
      <c r="S324" s="102"/>
      <c r="T324" s="102"/>
      <c r="U324" s="102"/>
      <c r="V324" s="102"/>
      <c r="AF324" s="67">
        <f t="shared" si="115"/>
        <v>-1</v>
      </c>
      <c r="AG324" s="64">
        <f t="shared" si="119"/>
        <v>280</v>
      </c>
      <c r="AH324" s="77">
        <f t="shared" si="122"/>
        <v>-279</v>
      </c>
      <c r="AI324" s="77">
        <f t="shared" si="122"/>
        <v>-282</v>
      </c>
    </row>
    <row r="325" spans="1:35" x14ac:dyDescent="0.2">
      <c r="A325" s="126">
        <f t="shared" si="123"/>
        <v>-239</v>
      </c>
      <c r="B325" s="99"/>
      <c r="C325" s="100"/>
      <c r="D325" s="101"/>
      <c r="E325" s="100"/>
      <c r="F325" s="100" t="str">
        <f t="shared" si="118"/>
        <v/>
      </c>
      <c r="G325" s="100"/>
      <c r="H325" s="102"/>
      <c r="I325" s="102"/>
      <c r="J325" s="102"/>
      <c r="K325" s="102"/>
      <c r="L325" s="102"/>
      <c r="M325" s="103"/>
      <c r="N325" s="102"/>
      <c r="O325" s="103"/>
      <c r="P325" s="102"/>
      <c r="Q325" s="102"/>
      <c r="R325" s="102"/>
      <c r="S325" s="102"/>
      <c r="T325" s="102"/>
      <c r="U325" s="102"/>
      <c r="V325" s="102"/>
      <c r="AF325" s="67">
        <f t="shared" si="115"/>
        <v>-1</v>
      </c>
      <c r="AG325" s="64">
        <f t="shared" si="119"/>
        <v>281</v>
      </c>
      <c r="AH325" s="77">
        <f t="shared" si="122"/>
        <v>-280</v>
      </c>
      <c r="AI325" s="77">
        <f t="shared" si="122"/>
        <v>-283</v>
      </c>
    </row>
    <row r="326" spans="1:35" x14ac:dyDescent="0.2">
      <c r="A326" s="126">
        <f t="shared" si="123"/>
        <v>-240</v>
      </c>
      <c r="B326" s="99"/>
      <c r="C326" s="100"/>
      <c r="D326" s="101"/>
      <c r="E326" s="100"/>
      <c r="F326" s="100" t="str">
        <f t="shared" si="118"/>
        <v/>
      </c>
      <c r="G326" s="100"/>
      <c r="H326" s="102"/>
      <c r="I326" s="102"/>
      <c r="J326" s="102"/>
      <c r="K326" s="102"/>
      <c r="L326" s="102"/>
      <c r="M326" s="103"/>
      <c r="N326" s="102"/>
      <c r="O326" s="103"/>
      <c r="P326" s="102"/>
      <c r="Q326" s="102"/>
      <c r="R326" s="102"/>
      <c r="S326" s="102"/>
      <c r="T326" s="102"/>
      <c r="U326" s="102"/>
      <c r="V326" s="102"/>
      <c r="AF326" s="67">
        <f t="shared" si="115"/>
        <v>-1</v>
      </c>
      <c r="AG326" s="64">
        <f t="shared" si="119"/>
        <v>282</v>
      </c>
      <c r="AH326" s="77">
        <f t="shared" si="122"/>
        <v>-281</v>
      </c>
      <c r="AI326" s="77">
        <f t="shared" si="122"/>
        <v>-284</v>
      </c>
    </row>
    <row r="327" spans="1:35" x14ac:dyDescent="0.2">
      <c r="A327" s="126">
        <f t="shared" si="123"/>
        <v>-241</v>
      </c>
      <c r="B327" s="99"/>
      <c r="C327" s="100"/>
      <c r="D327" s="101"/>
      <c r="E327" s="100"/>
      <c r="F327" s="100" t="str">
        <f t="shared" si="118"/>
        <v/>
      </c>
      <c r="G327" s="100"/>
      <c r="H327" s="102"/>
      <c r="I327" s="102"/>
      <c r="J327" s="102"/>
      <c r="K327" s="102"/>
      <c r="L327" s="102"/>
      <c r="M327" s="103"/>
      <c r="N327" s="102"/>
      <c r="O327" s="103"/>
      <c r="P327" s="102"/>
      <c r="Q327" s="102"/>
      <c r="R327" s="102"/>
      <c r="S327" s="102"/>
      <c r="T327" s="102"/>
      <c r="U327" s="102"/>
      <c r="V327" s="102"/>
      <c r="AF327" s="67">
        <f t="shared" si="115"/>
        <v>-1</v>
      </c>
      <c r="AG327" s="64">
        <f t="shared" si="119"/>
        <v>283</v>
      </c>
      <c r="AH327" s="77">
        <f t="shared" si="122"/>
        <v>-282</v>
      </c>
      <c r="AI327" s="77">
        <f t="shared" si="122"/>
        <v>-285</v>
      </c>
    </row>
    <row r="328" spans="1:35" x14ac:dyDescent="0.2">
      <c r="A328" s="126">
        <f t="shared" si="123"/>
        <v>-242</v>
      </c>
      <c r="B328" s="99"/>
      <c r="C328" s="100"/>
      <c r="D328" s="101"/>
      <c r="E328" s="100"/>
      <c r="F328" s="100" t="str">
        <f t="shared" si="118"/>
        <v/>
      </c>
      <c r="G328" s="100"/>
      <c r="H328" s="102"/>
      <c r="I328" s="102"/>
      <c r="J328" s="102"/>
      <c r="K328" s="102"/>
      <c r="L328" s="102"/>
      <c r="M328" s="103"/>
      <c r="N328" s="102"/>
      <c r="O328" s="103"/>
      <c r="P328" s="102"/>
      <c r="Q328" s="102"/>
      <c r="R328" s="102"/>
      <c r="S328" s="102"/>
      <c r="T328" s="102"/>
      <c r="U328" s="102"/>
      <c r="V328" s="114"/>
      <c r="AF328" s="67">
        <f t="shared" si="115"/>
        <v>-1</v>
      </c>
      <c r="AG328" s="64">
        <f t="shared" si="119"/>
        <v>284</v>
      </c>
      <c r="AH328" s="77">
        <f t="shared" si="122"/>
        <v>-283</v>
      </c>
      <c r="AI328" s="77">
        <f t="shared" si="122"/>
        <v>-286</v>
      </c>
    </row>
    <row r="329" spans="1:35" x14ac:dyDescent="0.2">
      <c r="A329" s="126">
        <f t="shared" si="123"/>
        <v>-243</v>
      </c>
      <c r="B329" s="99"/>
      <c r="C329" s="100"/>
      <c r="D329" s="101"/>
      <c r="E329" s="100"/>
      <c r="F329" s="100" t="str">
        <f t="shared" si="118"/>
        <v/>
      </c>
      <c r="G329" s="100"/>
      <c r="H329" s="102"/>
      <c r="I329" s="102"/>
      <c r="J329" s="102"/>
      <c r="K329" s="102"/>
      <c r="L329" s="102"/>
      <c r="M329" s="103"/>
      <c r="N329" s="102"/>
      <c r="O329" s="103"/>
      <c r="P329" s="102"/>
      <c r="Q329" s="102"/>
      <c r="R329" s="102"/>
      <c r="S329" s="102"/>
      <c r="T329" s="102"/>
      <c r="U329" s="102"/>
      <c r="V329" s="114"/>
      <c r="AF329" s="67">
        <f t="shared" si="115"/>
        <v>-1</v>
      </c>
      <c r="AG329" s="64">
        <f t="shared" si="119"/>
        <v>285</v>
      </c>
      <c r="AH329" s="77">
        <f t="shared" ref="AH329:AI332" si="124">AH328-1</f>
        <v>-284</v>
      </c>
      <c r="AI329" s="77">
        <f t="shared" si="124"/>
        <v>-287</v>
      </c>
    </row>
    <row r="330" spans="1:35" x14ac:dyDescent="0.2">
      <c r="A330" s="126">
        <f t="shared" si="123"/>
        <v>0</v>
      </c>
      <c r="B330" s="99"/>
      <c r="C330" s="100"/>
      <c r="D330" s="101"/>
      <c r="E330" s="100"/>
      <c r="F330" s="100">
        <f t="shared" si="118"/>
        <v>0</v>
      </c>
      <c r="G330" s="100"/>
      <c r="H330" s="102"/>
      <c r="I330" s="102"/>
      <c r="J330" s="102"/>
      <c r="K330" s="102"/>
      <c r="L330" s="102"/>
      <c r="M330" s="103"/>
      <c r="N330" s="102"/>
      <c r="O330" s="103"/>
      <c r="P330" s="102"/>
      <c r="Q330" s="102"/>
      <c r="R330" s="102"/>
      <c r="S330" s="102"/>
      <c r="T330" s="102"/>
      <c r="U330" s="102"/>
      <c r="V330" s="114"/>
      <c r="AF330" s="67">
        <f t="shared" si="115"/>
        <v>-1</v>
      </c>
      <c r="AG330" s="64">
        <f t="shared" si="119"/>
        <v>286</v>
      </c>
      <c r="AH330" s="77">
        <f t="shared" si="124"/>
        <v>-285</v>
      </c>
      <c r="AI330" s="77">
        <f t="shared" si="124"/>
        <v>-288</v>
      </c>
    </row>
    <row r="331" spans="1:35" x14ac:dyDescent="0.2">
      <c r="A331" s="126">
        <f t="shared" si="123"/>
        <v>0</v>
      </c>
      <c r="B331" s="99"/>
      <c r="C331" s="100"/>
      <c r="D331" s="101"/>
      <c r="E331" s="100"/>
      <c r="F331" s="100"/>
      <c r="G331" s="100"/>
      <c r="H331" s="102"/>
      <c r="I331" s="102"/>
      <c r="J331" s="102"/>
      <c r="K331" s="102"/>
      <c r="L331" s="102"/>
      <c r="M331" s="103"/>
      <c r="N331" s="102"/>
      <c r="O331" s="103"/>
      <c r="P331" s="102"/>
      <c r="Q331" s="102"/>
      <c r="R331" s="102"/>
      <c r="S331" s="102"/>
      <c r="T331" s="102"/>
      <c r="U331" s="102"/>
      <c r="V331" s="114"/>
      <c r="AF331" s="67">
        <f t="shared" si="115"/>
        <v>-1</v>
      </c>
      <c r="AG331" s="64">
        <f t="shared" si="119"/>
        <v>287</v>
      </c>
      <c r="AH331" s="77">
        <f t="shared" si="124"/>
        <v>-286</v>
      </c>
      <c r="AI331" s="77">
        <f t="shared" si="124"/>
        <v>-289</v>
      </c>
    </row>
    <row r="332" spans="1:35" x14ac:dyDescent="0.2">
      <c r="AF332" s="67">
        <f t="shared" si="115"/>
        <v>-1</v>
      </c>
      <c r="AG332" s="64">
        <f t="shared" si="119"/>
        <v>288</v>
      </c>
      <c r="AH332" s="77">
        <f t="shared" si="124"/>
        <v>-287</v>
      </c>
      <c r="AI332" s="77">
        <f t="shared" si="124"/>
        <v>-290</v>
      </c>
    </row>
    <row r="333" spans="1:35" x14ac:dyDescent="0.2">
      <c r="AF333" s="67"/>
    </row>
    <row r="334" spans="1:35" x14ac:dyDescent="0.2">
      <c r="AF334" s="67"/>
    </row>
    <row r="335" spans="1:35" x14ac:dyDescent="0.2">
      <c r="AF335" s="67"/>
    </row>
    <row r="336" spans="1:35" x14ac:dyDescent="0.2">
      <c r="B336" s="99">
        <f>AE358</f>
        <v>0</v>
      </c>
      <c r="AF336" s="67"/>
    </row>
    <row r="337" spans="2:2" x14ac:dyDescent="0.2">
      <c r="B337" s="101">
        <f t="shared" ref="B337:B383" si="125">IF(AG340=0,0,IF(B336=" ","",B336-1))</f>
        <v>0</v>
      </c>
    </row>
    <row r="338" spans="2:2" x14ac:dyDescent="0.2">
      <c r="B338" s="101">
        <f t="shared" si="125"/>
        <v>0</v>
      </c>
    </row>
    <row r="339" spans="2:2" x14ac:dyDescent="0.2">
      <c r="B339" s="101">
        <f t="shared" si="125"/>
        <v>0</v>
      </c>
    </row>
    <row r="340" spans="2:2" x14ac:dyDescent="0.2">
      <c r="B340" s="101">
        <f t="shared" si="125"/>
        <v>0</v>
      </c>
    </row>
    <row r="341" spans="2:2" x14ac:dyDescent="0.2">
      <c r="B341" s="101">
        <f t="shared" si="125"/>
        <v>0</v>
      </c>
    </row>
    <row r="342" spans="2:2" x14ac:dyDescent="0.2">
      <c r="B342" s="101">
        <f t="shared" si="125"/>
        <v>0</v>
      </c>
    </row>
    <row r="343" spans="2:2" x14ac:dyDescent="0.2">
      <c r="B343" s="101">
        <f t="shared" si="125"/>
        <v>0</v>
      </c>
    </row>
    <row r="344" spans="2:2" x14ac:dyDescent="0.2">
      <c r="B344" s="101">
        <f t="shared" si="125"/>
        <v>0</v>
      </c>
    </row>
    <row r="345" spans="2:2" x14ac:dyDescent="0.2">
      <c r="B345" s="101">
        <f t="shared" si="125"/>
        <v>0</v>
      </c>
    </row>
    <row r="346" spans="2:2" x14ac:dyDescent="0.2">
      <c r="B346" s="101">
        <f t="shared" si="125"/>
        <v>0</v>
      </c>
    </row>
    <row r="347" spans="2:2" x14ac:dyDescent="0.2">
      <c r="B347" s="101">
        <f t="shared" si="125"/>
        <v>0</v>
      </c>
    </row>
    <row r="348" spans="2:2" x14ac:dyDescent="0.2">
      <c r="B348" s="101">
        <f t="shared" si="125"/>
        <v>0</v>
      </c>
    </row>
    <row r="349" spans="2:2" x14ac:dyDescent="0.2">
      <c r="B349" s="101">
        <f t="shared" si="125"/>
        <v>0</v>
      </c>
    </row>
    <row r="350" spans="2:2" x14ac:dyDescent="0.2">
      <c r="B350" s="101">
        <f t="shared" si="125"/>
        <v>0</v>
      </c>
    </row>
    <row r="351" spans="2:2" x14ac:dyDescent="0.2">
      <c r="B351" s="101">
        <f t="shared" si="125"/>
        <v>0</v>
      </c>
    </row>
    <row r="352" spans="2:2" x14ac:dyDescent="0.2">
      <c r="B352" s="101">
        <f t="shared" si="125"/>
        <v>0</v>
      </c>
    </row>
    <row r="353" spans="2:2" x14ac:dyDescent="0.2">
      <c r="B353" s="101">
        <f t="shared" si="125"/>
        <v>0</v>
      </c>
    </row>
    <row r="354" spans="2:2" x14ac:dyDescent="0.2">
      <c r="B354" s="101">
        <f t="shared" si="125"/>
        <v>0</v>
      </c>
    </row>
    <row r="355" spans="2:2" x14ac:dyDescent="0.2">
      <c r="B355" s="101">
        <f t="shared" si="125"/>
        <v>0</v>
      </c>
    </row>
    <row r="356" spans="2:2" x14ac:dyDescent="0.2">
      <c r="B356" s="101">
        <f t="shared" si="125"/>
        <v>0</v>
      </c>
    </row>
    <row r="357" spans="2:2" x14ac:dyDescent="0.2">
      <c r="B357" s="101">
        <f t="shared" si="125"/>
        <v>0</v>
      </c>
    </row>
    <row r="358" spans="2:2" x14ac:dyDescent="0.2">
      <c r="B358" s="101">
        <f t="shared" si="125"/>
        <v>0</v>
      </c>
    </row>
    <row r="359" spans="2:2" x14ac:dyDescent="0.2">
      <c r="B359" s="101">
        <f t="shared" si="125"/>
        <v>0</v>
      </c>
    </row>
    <row r="360" spans="2:2" x14ac:dyDescent="0.2">
      <c r="B360" s="101">
        <f t="shared" si="125"/>
        <v>0</v>
      </c>
    </row>
    <row r="361" spans="2:2" x14ac:dyDescent="0.2">
      <c r="B361" s="101">
        <f t="shared" si="125"/>
        <v>0</v>
      </c>
    </row>
    <row r="362" spans="2:2" x14ac:dyDescent="0.2">
      <c r="B362" s="101">
        <f t="shared" si="125"/>
        <v>0</v>
      </c>
    </row>
    <row r="363" spans="2:2" x14ac:dyDescent="0.2">
      <c r="B363" s="101">
        <f t="shared" si="125"/>
        <v>0</v>
      </c>
    </row>
    <row r="364" spans="2:2" x14ac:dyDescent="0.2">
      <c r="B364" s="101">
        <f t="shared" si="125"/>
        <v>0</v>
      </c>
    </row>
    <row r="365" spans="2:2" x14ac:dyDescent="0.2">
      <c r="B365" s="101">
        <f t="shared" si="125"/>
        <v>0</v>
      </c>
    </row>
    <row r="366" spans="2:2" x14ac:dyDescent="0.2">
      <c r="B366" s="101">
        <f t="shared" si="125"/>
        <v>0</v>
      </c>
    </row>
    <row r="367" spans="2:2" x14ac:dyDescent="0.2">
      <c r="B367" s="101">
        <f t="shared" si="125"/>
        <v>0</v>
      </c>
    </row>
    <row r="368" spans="2:2" x14ac:dyDescent="0.2">
      <c r="B368" s="101">
        <f t="shared" si="125"/>
        <v>0</v>
      </c>
    </row>
    <row r="369" spans="2:2" x14ac:dyDescent="0.2">
      <c r="B369" s="101">
        <f t="shared" si="125"/>
        <v>0</v>
      </c>
    </row>
    <row r="370" spans="2:2" x14ac:dyDescent="0.2">
      <c r="B370" s="101">
        <f t="shared" si="125"/>
        <v>0</v>
      </c>
    </row>
    <row r="371" spans="2:2" x14ac:dyDescent="0.2">
      <c r="B371" s="101">
        <f t="shared" si="125"/>
        <v>0</v>
      </c>
    </row>
    <row r="372" spans="2:2" x14ac:dyDescent="0.2">
      <c r="B372" s="101">
        <f t="shared" si="125"/>
        <v>0</v>
      </c>
    </row>
    <row r="373" spans="2:2" x14ac:dyDescent="0.2">
      <c r="B373" s="101">
        <f t="shared" si="125"/>
        <v>0</v>
      </c>
    </row>
    <row r="374" spans="2:2" x14ac:dyDescent="0.2">
      <c r="B374" s="101">
        <f t="shared" si="125"/>
        <v>0</v>
      </c>
    </row>
    <row r="375" spans="2:2" x14ac:dyDescent="0.2">
      <c r="B375" s="101">
        <f t="shared" si="125"/>
        <v>0</v>
      </c>
    </row>
    <row r="376" spans="2:2" x14ac:dyDescent="0.2">
      <c r="B376" s="101">
        <f t="shared" si="125"/>
        <v>0</v>
      </c>
    </row>
    <row r="377" spans="2:2" x14ac:dyDescent="0.2">
      <c r="B377" s="101">
        <f t="shared" si="125"/>
        <v>0</v>
      </c>
    </row>
    <row r="378" spans="2:2" x14ac:dyDescent="0.2">
      <c r="B378" s="101">
        <f t="shared" si="125"/>
        <v>0</v>
      </c>
    </row>
    <row r="379" spans="2:2" x14ac:dyDescent="0.2">
      <c r="B379" s="101">
        <f t="shared" si="125"/>
        <v>0</v>
      </c>
    </row>
    <row r="380" spans="2:2" x14ac:dyDescent="0.2">
      <c r="B380" s="101">
        <f t="shared" si="125"/>
        <v>0</v>
      </c>
    </row>
    <row r="381" spans="2:2" x14ac:dyDescent="0.2">
      <c r="B381" s="101">
        <f t="shared" si="125"/>
        <v>0</v>
      </c>
    </row>
    <row r="382" spans="2:2" x14ac:dyDescent="0.2">
      <c r="B382" s="101">
        <f t="shared" si="125"/>
        <v>0</v>
      </c>
    </row>
    <row r="383" spans="2:2" x14ac:dyDescent="0.2">
      <c r="B383" s="101">
        <f t="shared" si="125"/>
        <v>0</v>
      </c>
    </row>
    <row r="384" spans="2:2" x14ac:dyDescent="0.2">
      <c r="B384" s="126">
        <f>IF(AG387=0,0,IF(B383=" ","",B383-1))</f>
        <v>0</v>
      </c>
    </row>
    <row r="385" spans="2:2" x14ac:dyDescent="0.2">
      <c r="B385" s="126">
        <f t="shared" ref="B385:B448" si="126">IF(AG388=0,0,IF(B384=" ","",B384-1))</f>
        <v>0</v>
      </c>
    </row>
    <row r="386" spans="2:2" x14ac:dyDescent="0.2">
      <c r="B386" s="126">
        <f t="shared" si="126"/>
        <v>0</v>
      </c>
    </row>
    <row r="387" spans="2:2" x14ac:dyDescent="0.2">
      <c r="B387" s="126">
        <f t="shared" si="126"/>
        <v>0</v>
      </c>
    </row>
    <row r="388" spans="2:2" x14ac:dyDescent="0.2">
      <c r="B388" s="126">
        <f t="shared" si="126"/>
        <v>0</v>
      </c>
    </row>
    <row r="389" spans="2:2" x14ac:dyDescent="0.2">
      <c r="B389" s="126">
        <f t="shared" si="126"/>
        <v>0</v>
      </c>
    </row>
    <row r="390" spans="2:2" x14ac:dyDescent="0.2">
      <c r="B390" s="126">
        <f t="shared" si="126"/>
        <v>0</v>
      </c>
    </row>
    <row r="391" spans="2:2" x14ac:dyDescent="0.2">
      <c r="B391" s="126">
        <f t="shared" si="126"/>
        <v>0</v>
      </c>
    </row>
    <row r="392" spans="2:2" x14ac:dyDescent="0.2">
      <c r="B392" s="126">
        <f t="shared" si="126"/>
        <v>0</v>
      </c>
    </row>
    <row r="393" spans="2:2" x14ac:dyDescent="0.2">
      <c r="B393" s="126">
        <f t="shared" si="126"/>
        <v>0</v>
      </c>
    </row>
    <row r="394" spans="2:2" x14ac:dyDescent="0.2">
      <c r="B394" s="126">
        <f t="shared" si="126"/>
        <v>0</v>
      </c>
    </row>
    <row r="395" spans="2:2" x14ac:dyDescent="0.2">
      <c r="B395" s="126">
        <f t="shared" si="126"/>
        <v>0</v>
      </c>
    </row>
    <row r="396" spans="2:2" x14ac:dyDescent="0.2">
      <c r="B396" s="126">
        <f t="shared" si="126"/>
        <v>0</v>
      </c>
    </row>
    <row r="397" spans="2:2" x14ac:dyDescent="0.2">
      <c r="B397" s="126">
        <f t="shared" si="126"/>
        <v>0</v>
      </c>
    </row>
    <row r="398" spans="2:2" x14ac:dyDescent="0.2">
      <c r="B398" s="126">
        <f t="shared" si="126"/>
        <v>0</v>
      </c>
    </row>
    <row r="399" spans="2:2" x14ac:dyDescent="0.2">
      <c r="B399" s="126">
        <f t="shared" si="126"/>
        <v>0</v>
      </c>
    </row>
    <row r="400" spans="2:2" x14ac:dyDescent="0.2">
      <c r="B400" s="126">
        <f t="shared" si="126"/>
        <v>0</v>
      </c>
    </row>
    <row r="401" spans="2:2" x14ac:dyDescent="0.2">
      <c r="B401" s="126">
        <f t="shared" si="126"/>
        <v>0</v>
      </c>
    </row>
    <row r="402" spans="2:2" x14ac:dyDescent="0.2">
      <c r="B402" s="126">
        <f t="shared" si="126"/>
        <v>0</v>
      </c>
    </row>
    <row r="403" spans="2:2" x14ac:dyDescent="0.2">
      <c r="B403" s="126">
        <f t="shared" si="126"/>
        <v>0</v>
      </c>
    </row>
    <row r="404" spans="2:2" x14ac:dyDescent="0.2">
      <c r="B404" s="126">
        <f t="shared" si="126"/>
        <v>0</v>
      </c>
    </row>
    <row r="405" spans="2:2" x14ac:dyDescent="0.2">
      <c r="B405" s="126">
        <f t="shared" si="126"/>
        <v>0</v>
      </c>
    </row>
    <row r="406" spans="2:2" x14ac:dyDescent="0.2">
      <c r="B406" s="126">
        <f t="shared" si="126"/>
        <v>0</v>
      </c>
    </row>
    <row r="407" spans="2:2" x14ac:dyDescent="0.2">
      <c r="B407" s="126">
        <f t="shared" si="126"/>
        <v>0</v>
      </c>
    </row>
    <row r="408" spans="2:2" x14ac:dyDescent="0.2">
      <c r="B408" s="126">
        <f t="shared" si="126"/>
        <v>0</v>
      </c>
    </row>
    <row r="409" spans="2:2" x14ac:dyDescent="0.2">
      <c r="B409" s="126">
        <f t="shared" si="126"/>
        <v>0</v>
      </c>
    </row>
    <row r="410" spans="2:2" x14ac:dyDescent="0.2">
      <c r="B410" s="126">
        <f t="shared" si="126"/>
        <v>0</v>
      </c>
    </row>
    <row r="411" spans="2:2" x14ac:dyDescent="0.2">
      <c r="B411" s="126">
        <f t="shared" si="126"/>
        <v>0</v>
      </c>
    </row>
    <row r="412" spans="2:2" x14ac:dyDescent="0.2">
      <c r="B412" s="126">
        <f t="shared" si="126"/>
        <v>0</v>
      </c>
    </row>
    <row r="413" spans="2:2" x14ac:dyDescent="0.2">
      <c r="B413" s="126">
        <f t="shared" si="126"/>
        <v>0</v>
      </c>
    </row>
    <row r="414" spans="2:2" x14ac:dyDescent="0.2">
      <c r="B414" s="126">
        <f t="shared" si="126"/>
        <v>0</v>
      </c>
    </row>
    <row r="415" spans="2:2" x14ac:dyDescent="0.2">
      <c r="B415" s="126">
        <f t="shared" si="126"/>
        <v>0</v>
      </c>
    </row>
    <row r="416" spans="2:2" x14ac:dyDescent="0.2">
      <c r="B416" s="126">
        <f t="shared" si="126"/>
        <v>0</v>
      </c>
    </row>
    <row r="417" spans="2:2" x14ac:dyDescent="0.2">
      <c r="B417" s="126">
        <f t="shared" si="126"/>
        <v>0</v>
      </c>
    </row>
    <row r="418" spans="2:2" x14ac:dyDescent="0.2">
      <c r="B418" s="126">
        <f t="shared" si="126"/>
        <v>0</v>
      </c>
    </row>
    <row r="419" spans="2:2" x14ac:dyDescent="0.2">
      <c r="B419" s="126">
        <f t="shared" si="126"/>
        <v>0</v>
      </c>
    </row>
    <row r="420" spans="2:2" x14ac:dyDescent="0.2">
      <c r="B420" s="126">
        <f t="shared" si="126"/>
        <v>0</v>
      </c>
    </row>
    <row r="421" spans="2:2" x14ac:dyDescent="0.2">
      <c r="B421" s="126">
        <f t="shared" si="126"/>
        <v>0</v>
      </c>
    </row>
    <row r="422" spans="2:2" x14ac:dyDescent="0.2">
      <c r="B422" s="126">
        <f t="shared" si="126"/>
        <v>0</v>
      </c>
    </row>
    <row r="423" spans="2:2" x14ac:dyDescent="0.2">
      <c r="B423" s="126">
        <f t="shared" si="126"/>
        <v>0</v>
      </c>
    </row>
    <row r="424" spans="2:2" x14ac:dyDescent="0.2">
      <c r="B424" s="126">
        <f t="shared" si="126"/>
        <v>0</v>
      </c>
    </row>
    <row r="425" spans="2:2" x14ac:dyDescent="0.2">
      <c r="B425" s="126">
        <f t="shared" si="126"/>
        <v>0</v>
      </c>
    </row>
    <row r="426" spans="2:2" x14ac:dyDescent="0.2">
      <c r="B426" s="126">
        <f t="shared" si="126"/>
        <v>0</v>
      </c>
    </row>
    <row r="427" spans="2:2" x14ac:dyDescent="0.2">
      <c r="B427" s="126">
        <f t="shared" si="126"/>
        <v>0</v>
      </c>
    </row>
    <row r="428" spans="2:2" x14ac:dyDescent="0.2">
      <c r="B428" s="126">
        <f t="shared" si="126"/>
        <v>0</v>
      </c>
    </row>
    <row r="429" spans="2:2" x14ac:dyDescent="0.2">
      <c r="B429" s="126">
        <f t="shared" si="126"/>
        <v>0</v>
      </c>
    </row>
    <row r="430" spans="2:2" x14ac:dyDescent="0.2">
      <c r="B430" s="126">
        <f t="shared" si="126"/>
        <v>0</v>
      </c>
    </row>
    <row r="431" spans="2:2" x14ac:dyDescent="0.2">
      <c r="B431" s="126">
        <f t="shared" si="126"/>
        <v>0</v>
      </c>
    </row>
    <row r="432" spans="2:2" x14ac:dyDescent="0.2">
      <c r="B432" s="126">
        <f t="shared" si="126"/>
        <v>0</v>
      </c>
    </row>
    <row r="433" spans="2:2" x14ac:dyDescent="0.2">
      <c r="B433" s="126">
        <f t="shared" si="126"/>
        <v>0</v>
      </c>
    </row>
    <row r="434" spans="2:2" x14ac:dyDescent="0.2">
      <c r="B434" s="126">
        <f t="shared" si="126"/>
        <v>0</v>
      </c>
    </row>
    <row r="435" spans="2:2" x14ac:dyDescent="0.2">
      <c r="B435" s="126">
        <f t="shared" si="126"/>
        <v>0</v>
      </c>
    </row>
    <row r="436" spans="2:2" x14ac:dyDescent="0.2">
      <c r="B436" s="126">
        <f t="shared" si="126"/>
        <v>0</v>
      </c>
    </row>
    <row r="437" spans="2:2" x14ac:dyDescent="0.2">
      <c r="B437" s="126">
        <f t="shared" si="126"/>
        <v>0</v>
      </c>
    </row>
    <row r="438" spans="2:2" x14ac:dyDescent="0.2">
      <c r="B438" s="126">
        <f t="shared" si="126"/>
        <v>0</v>
      </c>
    </row>
    <row r="439" spans="2:2" x14ac:dyDescent="0.2">
      <c r="B439" s="126">
        <f t="shared" si="126"/>
        <v>0</v>
      </c>
    </row>
    <row r="440" spans="2:2" x14ac:dyDescent="0.2">
      <c r="B440" s="126">
        <f t="shared" si="126"/>
        <v>0</v>
      </c>
    </row>
    <row r="441" spans="2:2" x14ac:dyDescent="0.2">
      <c r="B441" s="126">
        <f t="shared" si="126"/>
        <v>0</v>
      </c>
    </row>
    <row r="442" spans="2:2" x14ac:dyDescent="0.2">
      <c r="B442" s="126">
        <f t="shared" si="126"/>
        <v>0</v>
      </c>
    </row>
    <row r="443" spans="2:2" x14ac:dyDescent="0.2">
      <c r="B443" s="126">
        <f t="shared" si="126"/>
        <v>0</v>
      </c>
    </row>
    <row r="444" spans="2:2" x14ac:dyDescent="0.2">
      <c r="B444" s="126">
        <f t="shared" si="126"/>
        <v>0</v>
      </c>
    </row>
    <row r="445" spans="2:2" x14ac:dyDescent="0.2">
      <c r="B445" s="126">
        <f t="shared" si="126"/>
        <v>0</v>
      </c>
    </row>
    <row r="446" spans="2:2" x14ac:dyDescent="0.2">
      <c r="B446" s="126">
        <f t="shared" si="126"/>
        <v>0</v>
      </c>
    </row>
    <row r="447" spans="2:2" x14ac:dyDescent="0.2">
      <c r="B447" s="126">
        <f t="shared" si="126"/>
        <v>0</v>
      </c>
    </row>
    <row r="448" spans="2:2" x14ac:dyDescent="0.2">
      <c r="B448" s="126">
        <f t="shared" si="126"/>
        <v>0</v>
      </c>
    </row>
    <row r="449" spans="2:2" x14ac:dyDescent="0.2">
      <c r="B449" s="126">
        <f t="shared" ref="B449:B512" si="127">IF(AG452=0,0,IF(B448=" ","",B448-1))</f>
        <v>0</v>
      </c>
    </row>
    <row r="450" spans="2:2" x14ac:dyDescent="0.2">
      <c r="B450" s="126">
        <f t="shared" si="127"/>
        <v>0</v>
      </c>
    </row>
    <row r="451" spans="2:2" x14ac:dyDescent="0.2">
      <c r="B451" s="126">
        <f t="shared" si="127"/>
        <v>0</v>
      </c>
    </row>
    <row r="452" spans="2:2" x14ac:dyDescent="0.2">
      <c r="B452" s="126">
        <f t="shared" si="127"/>
        <v>0</v>
      </c>
    </row>
    <row r="453" spans="2:2" x14ac:dyDescent="0.2">
      <c r="B453" s="126">
        <f t="shared" si="127"/>
        <v>0</v>
      </c>
    </row>
    <row r="454" spans="2:2" x14ac:dyDescent="0.2">
      <c r="B454" s="126">
        <f t="shared" si="127"/>
        <v>0</v>
      </c>
    </row>
    <row r="455" spans="2:2" x14ac:dyDescent="0.2">
      <c r="B455" s="126">
        <f t="shared" si="127"/>
        <v>0</v>
      </c>
    </row>
    <row r="456" spans="2:2" x14ac:dyDescent="0.2">
      <c r="B456" s="126">
        <f t="shared" si="127"/>
        <v>0</v>
      </c>
    </row>
    <row r="457" spans="2:2" x14ac:dyDescent="0.2">
      <c r="B457" s="126">
        <f t="shared" si="127"/>
        <v>0</v>
      </c>
    </row>
    <row r="458" spans="2:2" x14ac:dyDescent="0.2">
      <c r="B458" s="126">
        <f t="shared" si="127"/>
        <v>0</v>
      </c>
    </row>
    <row r="459" spans="2:2" x14ac:dyDescent="0.2">
      <c r="B459" s="126">
        <f t="shared" si="127"/>
        <v>0</v>
      </c>
    </row>
    <row r="460" spans="2:2" x14ac:dyDescent="0.2">
      <c r="B460" s="126">
        <f t="shared" si="127"/>
        <v>0</v>
      </c>
    </row>
    <row r="461" spans="2:2" x14ac:dyDescent="0.2">
      <c r="B461" s="126">
        <f t="shared" si="127"/>
        <v>0</v>
      </c>
    </row>
    <row r="462" spans="2:2" x14ac:dyDescent="0.2">
      <c r="B462" s="126">
        <f t="shared" si="127"/>
        <v>0</v>
      </c>
    </row>
    <row r="463" spans="2:2" x14ac:dyDescent="0.2">
      <c r="B463" s="126">
        <f t="shared" si="127"/>
        <v>0</v>
      </c>
    </row>
    <row r="464" spans="2:2" x14ac:dyDescent="0.2">
      <c r="B464" s="126">
        <f t="shared" si="127"/>
        <v>0</v>
      </c>
    </row>
    <row r="465" spans="2:2" x14ac:dyDescent="0.2">
      <c r="B465" s="126">
        <f t="shared" si="127"/>
        <v>0</v>
      </c>
    </row>
    <row r="466" spans="2:2" x14ac:dyDescent="0.2">
      <c r="B466" s="126">
        <f t="shared" si="127"/>
        <v>0</v>
      </c>
    </row>
    <row r="467" spans="2:2" x14ac:dyDescent="0.2">
      <c r="B467" s="126">
        <f t="shared" si="127"/>
        <v>0</v>
      </c>
    </row>
    <row r="468" spans="2:2" x14ac:dyDescent="0.2">
      <c r="B468" s="126">
        <f t="shared" si="127"/>
        <v>0</v>
      </c>
    </row>
    <row r="469" spans="2:2" x14ac:dyDescent="0.2">
      <c r="B469" s="126">
        <f t="shared" si="127"/>
        <v>0</v>
      </c>
    </row>
    <row r="470" spans="2:2" x14ac:dyDescent="0.2">
      <c r="B470" s="126">
        <f t="shared" si="127"/>
        <v>0</v>
      </c>
    </row>
    <row r="471" spans="2:2" x14ac:dyDescent="0.2">
      <c r="B471" s="126">
        <f t="shared" si="127"/>
        <v>0</v>
      </c>
    </row>
    <row r="472" spans="2:2" x14ac:dyDescent="0.2">
      <c r="B472" s="126">
        <f t="shared" si="127"/>
        <v>0</v>
      </c>
    </row>
    <row r="473" spans="2:2" x14ac:dyDescent="0.2">
      <c r="B473" s="126">
        <f t="shared" si="127"/>
        <v>0</v>
      </c>
    </row>
    <row r="474" spans="2:2" x14ac:dyDescent="0.2">
      <c r="B474" s="126">
        <f t="shared" si="127"/>
        <v>0</v>
      </c>
    </row>
    <row r="475" spans="2:2" x14ac:dyDescent="0.2">
      <c r="B475" s="126">
        <f t="shared" si="127"/>
        <v>0</v>
      </c>
    </row>
    <row r="476" spans="2:2" x14ac:dyDescent="0.2">
      <c r="B476" s="126">
        <f t="shared" si="127"/>
        <v>0</v>
      </c>
    </row>
    <row r="477" spans="2:2" x14ac:dyDescent="0.2">
      <c r="B477" s="126">
        <f t="shared" si="127"/>
        <v>0</v>
      </c>
    </row>
    <row r="478" spans="2:2" x14ac:dyDescent="0.2">
      <c r="B478" s="126">
        <f t="shared" si="127"/>
        <v>0</v>
      </c>
    </row>
    <row r="479" spans="2:2" x14ac:dyDescent="0.2">
      <c r="B479" s="126">
        <f t="shared" si="127"/>
        <v>0</v>
      </c>
    </row>
    <row r="480" spans="2:2" x14ac:dyDescent="0.2">
      <c r="B480" s="126">
        <f t="shared" si="127"/>
        <v>0</v>
      </c>
    </row>
    <row r="481" spans="2:2" x14ac:dyDescent="0.2">
      <c r="B481" s="126">
        <f t="shared" si="127"/>
        <v>0</v>
      </c>
    </row>
    <row r="482" spans="2:2" x14ac:dyDescent="0.2">
      <c r="B482" s="126">
        <f t="shared" si="127"/>
        <v>0</v>
      </c>
    </row>
    <row r="483" spans="2:2" x14ac:dyDescent="0.2">
      <c r="B483" s="126">
        <f t="shared" si="127"/>
        <v>0</v>
      </c>
    </row>
    <row r="484" spans="2:2" x14ac:dyDescent="0.2">
      <c r="B484" s="126">
        <f t="shared" si="127"/>
        <v>0</v>
      </c>
    </row>
    <row r="485" spans="2:2" x14ac:dyDescent="0.2">
      <c r="B485" s="126">
        <f t="shared" si="127"/>
        <v>0</v>
      </c>
    </row>
    <row r="486" spans="2:2" x14ac:dyDescent="0.2">
      <c r="B486" s="126">
        <f t="shared" si="127"/>
        <v>0</v>
      </c>
    </row>
    <row r="487" spans="2:2" x14ac:dyDescent="0.2">
      <c r="B487" s="126">
        <f t="shared" si="127"/>
        <v>0</v>
      </c>
    </row>
    <row r="488" spans="2:2" x14ac:dyDescent="0.2">
      <c r="B488" s="126">
        <f t="shared" si="127"/>
        <v>0</v>
      </c>
    </row>
    <row r="489" spans="2:2" x14ac:dyDescent="0.2">
      <c r="B489" s="126">
        <f t="shared" si="127"/>
        <v>0</v>
      </c>
    </row>
    <row r="490" spans="2:2" x14ac:dyDescent="0.2">
      <c r="B490" s="126">
        <f t="shared" si="127"/>
        <v>0</v>
      </c>
    </row>
    <row r="491" spans="2:2" x14ac:dyDescent="0.2">
      <c r="B491" s="126">
        <f t="shared" si="127"/>
        <v>0</v>
      </c>
    </row>
    <row r="492" spans="2:2" x14ac:dyDescent="0.2">
      <c r="B492" s="126">
        <f t="shared" si="127"/>
        <v>0</v>
      </c>
    </row>
    <row r="493" spans="2:2" x14ac:dyDescent="0.2">
      <c r="B493" s="126">
        <f t="shared" si="127"/>
        <v>0</v>
      </c>
    </row>
    <row r="494" spans="2:2" x14ac:dyDescent="0.2">
      <c r="B494" s="126">
        <f t="shared" si="127"/>
        <v>0</v>
      </c>
    </row>
    <row r="495" spans="2:2" x14ac:dyDescent="0.2">
      <c r="B495" s="126">
        <f t="shared" si="127"/>
        <v>0</v>
      </c>
    </row>
    <row r="496" spans="2:2" x14ac:dyDescent="0.2">
      <c r="B496" s="126">
        <f t="shared" si="127"/>
        <v>0</v>
      </c>
    </row>
    <row r="497" spans="2:2" x14ac:dyDescent="0.2">
      <c r="B497" s="126">
        <f t="shared" si="127"/>
        <v>0</v>
      </c>
    </row>
    <row r="498" spans="2:2" x14ac:dyDescent="0.2">
      <c r="B498" s="126">
        <f t="shared" si="127"/>
        <v>0</v>
      </c>
    </row>
    <row r="499" spans="2:2" x14ac:dyDescent="0.2">
      <c r="B499" s="126">
        <f t="shared" si="127"/>
        <v>0</v>
      </c>
    </row>
    <row r="500" spans="2:2" x14ac:dyDescent="0.2">
      <c r="B500" s="126">
        <f t="shared" si="127"/>
        <v>0</v>
      </c>
    </row>
    <row r="501" spans="2:2" x14ac:dyDescent="0.2">
      <c r="B501" s="126">
        <f t="shared" si="127"/>
        <v>0</v>
      </c>
    </row>
    <row r="502" spans="2:2" x14ac:dyDescent="0.2">
      <c r="B502" s="126">
        <f t="shared" si="127"/>
        <v>0</v>
      </c>
    </row>
    <row r="503" spans="2:2" x14ac:dyDescent="0.2">
      <c r="B503" s="126">
        <f t="shared" si="127"/>
        <v>0</v>
      </c>
    </row>
    <row r="504" spans="2:2" x14ac:dyDescent="0.2">
      <c r="B504" s="126">
        <f t="shared" si="127"/>
        <v>0</v>
      </c>
    </row>
    <row r="505" spans="2:2" x14ac:dyDescent="0.2">
      <c r="B505" s="126">
        <f t="shared" si="127"/>
        <v>0</v>
      </c>
    </row>
    <row r="506" spans="2:2" x14ac:dyDescent="0.2">
      <c r="B506" s="126">
        <f t="shared" si="127"/>
        <v>0</v>
      </c>
    </row>
    <row r="507" spans="2:2" x14ac:dyDescent="0.2">
      <c r="B507" s="126">
        <f t="shared" si="127"/>
        <v>0</v>
      </c>
    </row>
    <row r="508" spans="2:2" x14ac:dyDescent="0.2">
      <c r="B508" s="126">
        <f t="shared" si="127"/>
        <v>0</v>
      </c>
    </row>
    <row r="509" spans="2:2" x14ac:dyDescent="0.2">
      <c r="B509" s="126">
        <f t="shared" si="127"/>
        <v>0</v>
      </c>
    </row>
    <row r="510" spans="2:2" x14ac:dyDescent="0.2">
      <c r="B510" s="126">
        <f t="shared" si="127"/>
        <v>0</v>
      </c>
    </row>
    <row r="511" spans="2:2" x14ac:dyDescent="0.2">
      <c r="B511" s="126">
        <f t="shared" si="127"/>
        <v>0</v>
      </c>
    </row>
    <row r="512" spans="2:2" x14ac:dyDescent="0.2">
      <c r="B512" s="126">
        <f t="shared" si="127"/>
        <v>0</v>
      </c>
    </row>
    <row r="513" spans="2:2" x14ac:dyDescent="0.2">
      <c r="B513" s="126">
        <f t="shared" ref="B513:B541" si="128">IF(AG516=0,0,IF(B512=" ","",B512-1))</f>
        <v>0</v>
      </c>
    </row>
    <row r="514" spans="2:2" x14ac:dyDescent="0.2">
      <c r="B514" s="126">
        <f t="shared" si="128"/>
        <v>0</v>
      </c>
    </row>
    <row r="515" spans="2:2" x14ac:dyDescent="0.2">
      <c r="B515" s="126">
        <f t="shared" si="128"/>
        <v>0</v>
      </c>
    </row>
    <row r="516" spans="2:2" x14ac:dyDescent="0.2">
      <c r="B516" s="126">
        <f t="shared" si="128"/>
        <v>0</v>
      </c>
    </row>
    <row r="517" spans="2:2" x14ac:dyDescent="0.2">
      <c r="B517" s="126">
        <f t="shared" si="128"/>
        <v>0</v>
      </c>
    </row>
    <row r="518" spans="2:2" x14ac:dyDescent="0.2">
      <c r="B518" s="126">
        <f t="shared" si="128"/>
        <v>0</v>
      </c>
    </row>
    <row r="519" spans="2:2" x14ac:dyDescent="0.2">
      <c r="B519" s="126">
        <f t="shared" si="128"/>
        <v>0</v>
      </c>
    </row>
    <row r="520" spans="2:2" x14ac:dyDescent="0.2">
      <c r="B520" s="126">
        <f t="shared" si="128"/>
        <v>0</v>
      </c>
    </row>
    <row r="521" spans="2:2" x14ac:dyDescent="0.2">
      <c r="B521" s="126">
        <f t="shared" si="128"/>
        <v>0</v>
      </c>
    </row>
    <row r="522" spans="2:2" x14ac:dyDescent="0.2">
      <c r="B522" s="126">
        <f t="shared" si="128"/>
        <v>0</v>
      </c>
    </row>
    <row r="523" spans="2:2" x14ac:dyDescent="0.2">
      <c r="B523" s="126">
        <f t="shared" si="128"/>
        <v>0</v>
      </c>
    </row>
    <row r="524" spans="2:2" x14ac:dyDescent="0.2">
      <c r="B524" s="126">
        <f t="shared" si="128"/>
        <v>0</v>
      </c>
    </row>
    <row r="525" spans="2:2" x14ac:dyDescent="0.2">
      <c r="B525" s="126">
        <f t="shared" si="128"/>
        <v>0</v>
      </c>
    </row>
    <row r="526" spans="2:2" x14ac:dyDescent="0.2">
      <c r="B526" s="126">
        <f t="shared" si="128"/>
        <v>0</v>
      </c>
    </row>
    <row r="527" spans="2:2" x14ac:dyDescent="0.2">
      <c r="B527" s="126">
        <f t="shared" si="128"/>
        <v>0</v>
      </c>
    </row>
    <row r="528" spans="2:2" x14ac:dyDescent="0.2">
      <c r="B528" s="126">
        <f t="shared" si="128"/>
        <v>0</v>
      </c>
    </row>
    <row r="529" spans="2:2" x14ac:dyDescent="0.2">
      <c r="B529" s="126">
        <f t="shared" si="128"/>
        <v>0</v>
      </c>
    </row>
    <row r="530" spans="2:2" x14ac:dyDescent="0.2">
      <c r="B530" s="126">
        <f t="shared" si="128"/>
        <v>0</v>
      </c>
    </row>
    <row r="531" spans="2:2" x14ac:dyDescent="0.2">
      <c r="B531" s="126">
        <f t="shared" si="128"/>
        <v>0</v>
      </c>
    </row>
    <row r="532" spans="2:2" x14ac:dyDescent="0.2">
      <c r="B532" s="126">
        <f t="shared" si="128"/>
        <v>0</v>
      </c>
    </row>
    <row r="533" spans="2:2" x14ac:dyDescent="0.2">
      <c r="B533" s="126">
        <f t="shared" si="128"/>
        <v>0</v>
      </c>
    </row>
    <row r="534" spans="2:2" x14ac:dyDescent="0.2">
      <c r="B534" s="126">
        <f t="shared" si="128"/>
        <v>0</v>
      </c>
    </row>
    <row r="535" spans="2:2" x14ac:dyDescent="0.2">
      <c r="B535" s="126">
        <f t="shared" si="128"/>
        <v>0</v>
      </c>
    </row>
    <row r="536" spans="2:2" x14ac:dyDescent="0.2">
      <c r="B536" s="126">
        <f t="shared" si="128"/>
        <v>0</v>
      </c>
    </row>
    <row r="537" spans="2:2" x14ac:dyDescent="0.2">
      <c r="B537" s="126">
        <f t="shared" si="128"/>
        <v>0</v>
      </c>
    </row>
    <row r="538" spans="2:2" x14ac:dyDescent="0.2">
      <c r="B538" s="126">
        <f t="shared" si="128"/>
        <v>0</v>
      </c>
    </row>
    <row r="539" spans="2:2" x14ac:dyDescent="0.2">
      <c r="B539" s="126">
        <f t="shared" si="128"/>
        <v>0</v>
      </c>
    </row>
    <row r="540" spans="2:2" x14ac:dyDescent="0.2">
      <c r="B540" s="126">
        <f t="shared" si="128"/>
        <v>0</v>
      </c>
    </row>
    <row r="541" spans="2:2" x14ac:dyDescent="0.2">
      <c r="B541" s="126">
        <f t="shared" si="128"/>
        <v>0</v>
      </c>
    </row>
    <row r="542" spans="2:2" x14ac:dyDescent="0.2">
      <c r="B542" s="126">
        <f>IF(AG545=0,0,IF(B541=" ","",B541-1))</f>
        <v>0</v>
      </c>
    </row>
    <row r="543" spans="2:2" x14ac:dyDescent="0.2">
      <c r="B543" s="126">
        <f t="shared" ref="B543:B575" si="129">IF(AG546=0,0,IF(B542=" ","",B542-1))</f>
        <v>0</v>
      </c>
    </row>
    <row r="544" spans="2:2" x14ac:dyDescent="0.2">
      <c r="B544" s="126">
        <f t="shared" si="129"/>
        <v>0</v>
      </c>
    </row>
    <row r="545" spans="2:2" x14ac:dyDescent="0.2">
      <c r="B545" s="126">
        <f t="shared" si="129"/>
        <v>0</v>
      </c>
    </row>
    <row r="546" spans="2:2" x14ac:dyDescent="0.2">
      <c r="B546" s="126">
        <f t="shared" si="129"/>
        <v>0</v>
      </c>
    </row>
    <row r="547" spans="2:2" x14ac:dyDescent="0.2">
      <c r="B547" s="126">
        <f t="shared" si="129"/>
        <v>0</v>
      </c>
    </row>
    <row r="548" spans="2:2" x14ac:dyDescent="0.2">
      <c r="B548" s="126">
        <f t="shared" si="129"/>
        <v>0</v>
      </c>
    </row>
    <row r="549" spans="2:2" x14ac:dyDescent="0.2">
      <c r="B549" s="126">
        <f t="shared" si="129"/>
        <v>0</v>
      </c>
    </row>
    <row r="550" spans="2:2" x14ac:dyDescent="0.2">
      <c r="B550" s="126">
        <f t="shared" si="129"/>
        <v>0</v>
      </c>
    </row>
    <row r="551" spans="2:2" x14ac:dyDescent="0.2">
      <c r="B551" s="126">
        <f t="shared" si="129"/>
        <v>0</v>
      </c>
    </row>
    <row r="552" spans="2:2" x14ac:dyDescent="0.2">
      <c r="B552" s="126">
        <f t="shared" si="129"/>
        <v>0</v>
      </c>
    </row>
    <row r="553" spans="2:2" x14ac:dyDescent="0.2">
      <c r="B553" s="126">
        <f t="shared" si="129"/>
        <v>0</v>
      </c>
    </row>
    <row r="554" spans="2:2" x14ac:dyDescent="0.2">
      <c r="B554" s="126">
        <f t="shared" si="129"/>
        <v>0</v>
      </c>
    </row>
    <row r="555" spans="2:2" x14ac:dyDescent="0.2">
      <c r="B555" s="126">
        <f t="shared" si="129"/>
        <v>0</v>
      </c>
    </row>
    <row r="556" spans="2:2" x14ac:dyDescent="0.2">
      <c r="B556" s="126">
        <f t="shared" si="129"/>
        <v>0</v>
      </c>
    </row>
    <row r="557" spans="2:2" x14ac:dyDescent="0.2">
      <c r="B557" s="126">
        <f t="shared" si="129"/>
        <v>0</v>
      </c>
    </row>
    <row r="558" spans="2:2" x14ac:dyDescent="0.2">
      <c r="B558" s="126">
        <f t="shared" si="129"/>
        <v>0</v>
      </c>
    </row>
    <row r="559" spans="2:2" x14ac:dyDescent="0.2">
      <c r="B559" s="126">
        <f t="shared" si="129"/>
        <v>0</v>
      </c>
    </row>
    <row r="560" spans="2:2" x14ac:dyDescent="0.2">
      <c r="B560" s="126">
        <f t="shared" si="129"/>
        <v>0</v>
      </c>
    </row>
    <row r="561" spans="2:2" x14ac:dyDescent="0.2">
      <c r="B561" s="126">
        <f t="shared" si="129"/>
        <v>0</v>
      </c>
    </row>
    <row r="562" spans="2:2" x14ac:dyDescent="0.2">
      <c r="B562" s="126">
        <f t="shared" si="129"/>
        <v>0</v>
      </c>
    </row>
    <row r="563" spans="2:2" x14ac:dyDescent="0.2">
      <c r="B563" s="126">
        <f t="shared" si="129"/>
        <v>0</v>
      </c>
    </row>
    <row r="564" spans="2:2" x14ac:dyDescent="0.2">
      <c r="B564" s="126">
        <f t="shared" si="129"/>
        <v>0</v>
      </c>
    </row>
    <row r="565" spans="2:2" x14ac:dyDescent="0.2">
      <c r="B565" s="126">
        <f t="shared" si="129"/>
        <v>0</v>
      </c>
    </row>
    <row r="566" spans="2:2" x14ac:dyDescent="0.2">
      <c r="B566" s="126">
        <f t="shared" si="129"/>
        <v>0</v>
      </c>
    </row>
    <row r="567" spans="2:2" x14ac:dyDescent="0.2">
      <c r="B567" s="126">
        <f t="shared" si="129"/>
        <v>0</v>
      </c>
    </row>
    <row r="568" spans="2:2" x14ac:dyDescent="0.2">
      <c r="B568" s="126">
        <f t="shared" si="129"/>
        <v>0</v>
      </c>
    </row>
    <row r="569" spans="2:2" x14ac:dyDescent="0.2">
      <c r="B569" s="126">
        <f t="shared" si="129"/>
        <v>0</v>
      </c>
    </row>
    <row r="570" spans="2:2" x14ac:dyDescent="0.2">
      <c r="B570" s="126">
        <f t="shared" si="129"/>
        <v>0</v>
      </c>
    </row>
    <row r="571" spans="2:2" x14ac:dyDescent="0.2">
      <c r="B571" s="126">
        <f t="shared" si="129"/>
        <v>0</v>
      </c>
    </row>
    <row r="572" spans="2:2" x14ac:dyDescent="0.2">
      <c r="B572" s="126">
        <f t="shared" si="129"/>
        <v>0</v>
      </c>
    </row>
    <row r="573" spans="2:2" x14ac:dyDescent="0.2">
      <c r="B573" s="126">
        <f t="shared" si="129"/>
        <v>0</v>
      </c>
    </row>
    <row r="574" spans="2:2" x14ac:dyDescent="0.2">
      <c r="B574" s="126">
        <f t="shared" si="129"/>
        <v>0</v>
      </c>
    </row>
    <row r="575" spans="2:2" x14ac:dyDescent="0.2">
      <c r="B575" s="126">
        <f t="shared" si="129"/>
        <v>0</v>
      </c>
    </row>
    <row r="576" spans="2:2" x14ac:dyDescent="0.2">
      <c r="B576" s="126">
        <f>IF(AG579=0,0,IF(B575=" ","",B575-1))</f>
        <v>0</v>
      </c>
    </row>
    <row r="577" spans="2:2" x14ac:dyDescent="0.2">
      <c r="B577" s="126">
        <f t="shared" ref="B577:B587" si="130">IF(AG580=0,0,IF(B576=" ","",B576-1))</f>
        <v>0</v>
      </c>
    </row>
    <row r="578" spans="2:2" x14ac:dyDescent="0.2">
      <c r="B578" s="126">
        <f t="shared" si="130"/>
        <v>0</v>
      </c>
    </row>
    <row r="579" spans="2:2" x14ac:dyDescent="0.2">
      <c r="B579" s="126">
        <f t="shared" si="130"/>
        <v>0</v>
      </c>
    </row>
    <row r="580" spans="2:2" x14ac:dyDescent="0.2">
      <c r="B580" s="126">
        <f t="shared" si="130"/>
        <v>0</v>
      </c>
    </row>
    <row r="581" spans="2:2" x14ac:dyDescent="0.2">
      <c r="B581" s="126">
        <f t="shared" si="130"/>
        <v>0</v>
      </c>
    </row>
    <row r="582" spans="2:2" x14ac:dyDescent="0.2">
      <c r="B582" s="126">
        <f t="shared" si="130"/>
        <v>0</v>
      </c>
    </row>
    <row r="583" spans="2:2" x14ac:dyDescent="0.2">
      <c r="B583" s="126">
        <f t="shared" si="130"/>
        <v>0</v>
      </c>
    </row>
    <row r="584" spans="2:2" x14ac:dyDescent="0.2">
      <c r="B584" s="126">
        <f t="shared" si="130"/>
        <v>0</v>
      </c>
    </row>
    <row r="585" spans="2:2" x14ac:dyDescent="0.2">
      <c r="B585" s="126">
        <f t="shared" si="130"/>
        <v>0</v>
      </c>
    </row>
    <row r="586" spans="2:2" x14ac:dyDescent="0.2">
      <c r="B586" s="126">
        <f t="shared" si="130"/>
        <v>0</v>
      </c>
    </row>
    <row r="587" spans="2:2" x14ac:dyDescent="0.2">
      <c r="B587" s="126">
        <f t="shared" si="130"/>
        <v>0</v>
      </c>
    </row>
    <row r="588" spans="2:2" x14ac:dyDescent="0.2">
      <c r="B588" s="126">
        <f>IF(AG591=0,0,IF(B587=" ","",B587-1))</f>
        <v>0</v>
      </c>
    </row>
    <row r="589" spans="2:2" x14ac:dyDescent="0.2">
      <c r="B589" s="126">
        <f t="shared" ref="B589:B617" si="131">IF(AG592=0,0,IF(B588=" ","",B588-1))</f>
        <v>0</v>
      </c>
    </row>
    <row r="590" spans="2:2" x14ac:dyDescent="0.2">
      <c r="B590" s="126">
        <f t="shared" si="131"/>
        <v>0</v>
      </c>
    </row>
    <row r="591" spans="2:2" x14ac:dyDescent="0.2">
      <c r="B591" s="126">
        <f t="shared" si="131"/>
        <v>0</v>
      </c>
    </row>
    <row r="592" spans="2:2" x14ac:dyDescent="0.2">
      <c r="B592" s="126">
        <f t="shared" si="131"/>
        <v>0</v>
      </c>
    </row>
    <row r="593" spans="2:2" x14ac:dyDescent="0.2">
      <c r="B593" s="126">
        <f t="shared" si="131"/>
        <v>0</v>
      </c>
    </row>
    <row r="594" spans="2:2" x14ac:dyDescent="0.2">
      <c r="B594" s="126">
        <f t="shared" si="131"/>
        <v>0</v>
      </c>
    </row>
    <row r="595" spans="2:2" x14ac:dyDescent="0.2">
      <c r="B595" s="126">
        <f t="shared" si="131"/>
        <v>0</v>
      </c>
    </row>
    <row r="596" spans="2:2" x14ac:dyDescent="0.2">
      <c r="B596" s="126">
        <f t="shared" si="131"/>
        <v>0</v>
      </c>
    </row>
    <row r="597" spans="2:2" x14ac:dyDescent="0.2">
      <c r="B597" s="126">
        <f t="shared" si="131"/>
        <v>0</v>
      </c>
    </row>
    <row r="598" spans="2:2" x14ac:dyDescent="0.2">
      <c r="B598" s="126">
        <f t="shared" si="131"/>
        <v>0</v>
      </c>
    </row>
    <row r="599" spans="2:2" x14ac:dyDescent="0.2">
      <c r="B599" s="126">
        <f t="shared" si="131"/>
        <v>0</v>
      </c>
    </row>
    <row r="600" spans="2:2" x14ac:dyDescent="0.2">
      <c r="B600" s="126">
        <f t="shared" si="131"/>
        <v>0</v>
      </c>
    </row>
    <row r="601" spans="2:2" x14ac:dyDescent="0.2">
      <c r="B601" s="126">
        <f t="shared" si="131"/>
        <v>0</v>
      </c>
    </row>
    <row r="602" spans="2:2" x14ac:dyDescent="0.2">
      <c r="B602" s="126">
        <f t="shared" si="131"/>
        <v>0</v>
      </c>
    </row>
    <row r="603" spans="2:2" x14ac:dyDescent="0.2">
      <c r="B603" s="126">
        <f t="shared" si="131"/>
        <v>0</v>
      </c>
    </row>
    <row r="604" spans="2:2" x14ac:dyDescent="0.2">
      <c r="B604" s="126">
        <f t="shared" si="131"/>
        <v>0</v>
      </c>
    </row>
    <row r="605" spans="2:2" x14ac:dyDescent="0.2">
      <c r="B605" s="126">
        <f t="shared" si="131"/>
        <v>0</v>
      </c>
    </row>
    <row r="606" spans="2:2" x14ac:dyDescent="0.2">
      <c r="B606" s="126">
        <f t="shared" si="131"/>
        <v>0</v>
      </c>
    </row>
    <row r="607" spans="2:2" x14ac:dyDescent="0.2">
      <c r="B607" s="126">
        <f t="shared" si="131"/>
        <v>0</v>
      </c>
    </row>
    <row r="608" spans="2:2" x14ac:dyDescent="0.2">
      <c r="B608" s="126">
        <f t="shared" si="131"/>
        <v>0</v>
      </c>
    </row>
    <row r="609" spans="2:2" x14ac:dyDescent="0.2">
      <c r="B609" s="126">
        <f t="shared" si="131"/>
        <v>0</v>
      </c>
    </row>
    <row r="610" spans="2:2" x14ac:dyDescent="0.2">
      <c r="B610" s="126">
        <f t="shared" si="131"/>
        <v>0</v>
      </c>
    </row>
    <row r="611" spans="2:2" x14ac:dyDescent="0.2">
      <c r="B611" s="126">
        <f t="shared" si="131"/>
        <v>0</v>
      </c>
    </row>
    <row r="612" spans="2:2" x14ac:dyDescent="0.2">
      <c r="B612" s="126">
        <f t="shared" si="131"/>
        <v>0</v>
      </c>
    </row>
    <row r="613" spans="2:2" x14ac:dyDescent="0.2">
      <c r="B613" s="126">
        <f t="shared" si="131"/>
        <v>0</v>
      </c>
    </row>
    <row r="614" spans="2:2" x14ac:dyDescent="0.2">
      <c r="B614" s="126">
        <f t="shared" si="131"/>
        <v>0</v>
      </c>
    </row>
    <row r="615" spans="2:2" x14ac:dyDescent="0.2">
      <c r="B615" s="126">
        <f t="shared" si="131"/>
        <v>0</v>
      </c>
    </row>
    <row r="616" spans="2:2" x14ac:dyDescent="0.2">
      <c r="B616" s="126">
        <f t="shared" si="131"/>
        <v>0</v>
      </c>
    </row>
    <row r="617" spans="2:2" x14ac:dyDescent="0.2">
      <c r="B617" s="126">
        <f t="shared" si="131"/>
        <v>0</v>
      </c>
    </row>
    <row r="618" spans="2:2" x14ac:dyDescent="0.2">
      <c r="B618" s="126">
        <f t="shared" ref="B618:B625" si="132">IF(AG621=0,0,IF(B617=" ","",B617-1))</f>
        <v>0</v>
      </c>
    </row>
    <row r="619" spans="2:2" x14ac:dyDescent="0.2">
      <c r="B619" s="126">
        <f t="shared" si="132"/>
        <v>0</v>
      </c>
    </row>
    <row r="620" spans="2:2" x14ac:dyDescent="0.2">
      <c r="B620" s="126">
        <f t="shared" si="132"/>
        <v>0</v>
      </c>
    </row>
    <row r="621" spans="2:2" x14ac:dyDescent="0.2">
      <c r="B621" s="126">
        <f t="shared" si="132"/>
        <v>0</v>
      </c>
    </row>
    <row r="622" spans="2:2" x14ac:dyDescent="0.2">
      <c r="B622" s="126">
        <f t="shared" si="132"/>
        <v>0</v>
      </c>
    </row>
    <row r="623" spans="2:2" x14ac:dyDescent="0.2">
      <c r="B623" s="126">
        <f t="shared" si="132"/>
        <v>0</v>
      </c>
    </row>
    <row r="624" spans="2:2" x14ac:dyDescent="0.2">
      <c r="B624" s="126">
        <f t="shared" si="132"/>
        <v>0</v>
      </c>
    </row>
    <row r="625" spans="2:2" x14ac:dyDescent="0.2">
      <c r="B625" s="126">
        <f t="shared" si="132"/>
        <v>0</v>
      </c>
    </row>
    <row r="626" spans="2:2" x14ac:dyDescent="0.2">
      <c r="B626" s="126">
        <f t="shared" ref="B626:B638" si="133">IF(AG629=0,0,IF(B625=" ","",B625-1))</f>
        <v>0</v>
      </c>
    </row>
    <row r="627" spans="2:2" x14ac:dyDescent="0.2">
      <c r="B627" s="126">
        <f t="shared" si="133"/>
        <v>0</v>
      </c>
    </row>
    <row r="628" spans="2:2" x14ac:dyDescent="0.2">
      <c r="B628" s="126">
        <f t="shared" si="133"/>
        <v>0</v>
      </c>
    </row>
    <row r="629" spans="2:2" x14ac:dyDescent="0.2">
      <c r="B629" s="126">
        <f t="shared" si="133"/>
        <v>0</v>
      </c>
    </row>
    <row r="630" spans="2:2" x14ac:dyDescent="0.2">
      <c r="B630" s="126">
        <f t="shared" si="133"/>
        <v>0</v>
      </c>
    </row>
    <row r="631" spans="2:2" x14ac:dyDescent="0.2">
      <c r="B631" s="126">
        <f t="shared" si="133"/>
        <v>0</v>
      </c>
    </row>
    <row r="632" spans="2:2" x14ac:dyDescent="0.2">
      <c r="B632" s="126">
        <f t="shared" si="133"/>
        <v>0</v>
      </c>
    </row>
    <row r="633" spans="2:2" x14ac:dyDescent="0.2">
      <c r="B633" s="126">
        <f t="shared" si="133"/>
        <v>0</v>
      </c>
    </row>
    <row r="634" spans="2:2" x14ac:dyDescent="0.2">
      <c r="B634" s="126">
        <f t="shared" si="133"/>
        <v>0</v>
      </c>
    </row>
    <row r="635" spans="2:2" x14ac:dyDescent="0.2">
      <c r="B635" s="126">
        <f t="shared" si="133"/>
        <v>0</v>
      </c>
    </row>
    <row r="636" spans="2:2" x14ac:dyDescent="0.2">
      <c r="B636" s="126">
        <f t="shared" si="133"/>
        <v>0</v>
      </c>
    </row>
    <row r="637" spans="2:2" x14ac:dyDescent="0.2">
      <c r="B637" s="126">
        <f t="shared" si="133"/>
        <v>0</v>
      </c>
    </row>
    <row r="638" spans="2:2" x14ac:dyDescent="0.2">
      <c r="B638" s="126">
        <f t="shared" si="133"/>
        <v>0</v>
      </c>
    </row>
  </sheetData>
  <sheetProtection algorithmName="SHA-512" hashValue="gUEEphPl4c0tKe+Vf5mi3r3erw8OiPv4APYcLZOEDjb9DWQqbJHCsmQNiZt4v16Hf5iGcKhaOgY1Jo9XYGw4SA==" saltValue="KhqkYdNHuVZTWrZp/oWPnQ==" spinCount="100000" sheet="1" objects="1" scenarios="1"/>
  <mergeCells count="5">
    <mergeCell ref="B10:P10"/>
    <mergeCell ref="B11:P11"/>
    <mergeCell ref="B12:P12"/>
    <mergeCell ref="B13:P13"/>
    <mergeCell ref="A26:V26"/>
  </mergeCells>
  <conditionalFormatting sqref="B29:C331">
    <cfRule type="cellIs" dxfId="59" priority="10" stopIfTrue="1" operator="lessThanOrEqual">
      <formula>0</formula>
    </cfRule>
  </conditionalFormatting>
  <conditionalFormatting sqref="E29:G331">
    <cfRule type="cellIs" dxfId="58" priority="9" stopIfTrue="1" operator="lessThanOrEqual">
      <formula>0</formula>
    </cfRule>
  </conditionalFormatting>
  <conditionalFormatting sqref="P29:P331">
    <cfRule type="cellIs" dxfId="57" priority="8" stopIfTrue="1" operator="lessThanOrEqual">
      <formula>0</formula>
    </cfRule>
  </conditionalFormatting>
  <conditionalFormatting sqref="R29:R331">
    <cfRule type="cellIs" dxfId="56" priority="7" stopIfTrue="1" operator="lessThanOrEqual">
      <formula>0</formula>
    </cfRule>
  </conditionalFormatting>
  <conditionalFormatting sqref="T29:T331">
    <cfRule type="cellIs" dxfId="55" priority="6" stopIfTrue="1" operator="lessThanOrEqual">
      <formula>0</formula>
    </cfRule>
  </conditionalFormatting>
  <conditionalFormatting sqref="N22">
    <cfRule type="cellIs" dxfId="54" priority="5" stopIfTrue="1" operator="lessThan">
      <formula>$R$22</formula>
    </cfRule>
  </conditionalFormatting>
  <conditionalFormatting sqref="N20">
    <cfRule type="cellIs" dxfId="53" priority="4" stopIfTrue="1" operator="lessThan">
      <formula>152</formula>
    </cfRule>
  </conditionalFormatting>
  <conditionalFormatting sqref="N21">
    <cfRule type="cellIs" dxfId="52" priority="3" stopIfTrue="1" operator="lessThan">
      <formula>152</formula>
    </cfRule>
  </conditionalFormatting>
  <conditionalFormatting sqref="A29:A76">
    <cfRule type="cellIs" dxfId="51" priority="2" stopIfTrue="1" operator="lessThanOrEqual">
      <formula>0</formula>
    </cfRule>
  </conditionalFormatting>
  <conditionalFormatting sqref="B336:B383">
    <cfRule type="cellIs" dxfId="50" priority="1" stopIfTrue="1" operator="lessThanOrEqual">
      <formula>0</formula>
    </cfRule>
  </conditionalFormatting>
  <hyperlinks>
    <hyperlink ref="T12" r:id="rId1" xr:uid="{A418DAA9-62EC-4785-AE82-B4BBAAAF81B9}"/>
    <hyperlink ref="T13" r:id="rId2" xr:uid="{6675B7D7-CB9A-4458-B960-E03C483F70B4}"/>
    <hyperlink ref="T10" r:id="rId3" xr:uid="{A0D31E46-6152-4355-93FB-486289C5AFE6}"/>
    <hyperlink ref="T11" r:id="rId4" xr:uid="{C1FCD623-33B5-4522-93DF-CFB7F8C427E7}"/>
  </hyperlinks>
  <pageMargins left="0.7" right="0.7" top="0.75" bottom="0.75" header="0.3" footer="0.3"/>
  <pageSetup scale="78" fitToHeight="0" orientation="landscape" r:id="rId5"/>
  <headerFooter>
    <oddHeader>&amp;L&amp;"Arial,Bold"CULTEC&amp;"Arial,Regular"&amp;8
P.O. Box 280
Brookfield, CT 06804 USA&amp;R&amp;8 203-775-4416
CT-Tech@cultec.com
www.cultec.com</oddHeader>
    <oddFooter>&amp;L&amp;8Created on: &amp;D&amp;C&amp;8Copyright CULTEC. All Rights Reserved&amp;R&amp;8CULTEC Incremental Storage Calculator 10-23</oddFooter>
  </headerFooter>
  <drawing r:id="rId6"/>
  <tableParts count="1">
    <tablePart r:id="rId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7:AO332"/>
  <sheetViews>
    <sheetView showGridLines="0" topLeftCell="B4" zoomScaleNormal="100" workbookViewId="0">
      <selection activeCell="A10" sqref="A10:P10"/>
    </sheetView>
  </sheetViews>
  <sheetFormatPr defaultColWidth="7.5703125" defaultRowHeight="12.75" x14ac:dyDescent="0.2"/>
  <cols>
    <col min="1" max="1" width="7.5703125" style="71" hidden="1" customWidth="1"/>
    <col min="2" max="2" width="7.5703125" style="71" customWidth="1"/>
    <col min="3" max="3" width="10.85546875" style="71" customWidth="1"/>
    <col min="4" max="4" width="10.7109375" style="71" hidden="1" customWidth="1"/>
    <col min="5" max="5" width="13.85546875" style="71" customWidth="1"/>
    <col min="6" max="6" width="17.28515625" style="71" hidden="1" customWidth="1"/>
    <col min="7" max="7" width="7.5703125" style="71" customWidth="1"/>
    <col min="8" max="9" width="7.5703125" style="71" hidden="1" customWidth="1"/>
    <col min="10" max="10" width="7.5703125" style="71" customWidth="1"/>
    <col min="11" max="11" width="12" style="71" bestFit="1" customWidth="1"/>
    <col min="12" max="12" width="10.85546875" style="71" customWidth="1"/>
    <col min="13" max="13" width="12" style="71" hidden="1" customWidth="1"/>
    <col min="14" max="14" width="11.42578125" style="71" customWidth="1"/>
    <col min="15" max="15" width="12.42578125" style="123" hidden="1" customWidth="1"/>
    <col min="16" max="16" width="7.5703125" style="122" customWidth="1"/>
    <col min="17" max="17" width="7.5703125" style="122" hidden="1" customWidth="1"/>
    <col min="18" max="18" width="13.140625" style="122" customWidth="1"/>
    <col min="19" max="19" width="13.7109375" style="122" hidden="1" customWidth="1"/>
    <col min="20" max="20" width="10.5703125" style="122" customWidth="1"/>
    <col min="21" max="21" width="14.28515625" style="122" hidden="1" customWidth="1"/>
    <col min="22" max="22" width="11.5703125" style="122" customWidth="1"/>
    <col min="23" max="23" width="7.5703125" style="122" customWidth="1"/>
    <col min="24" max="25" width="7.5703125" style="71"/>
    <col min="26" max="43" width="0" style="71" hidden="1" customWidth="1"/>
    <col min="44" max="16384" width="7.5703125" style="71"/>
  </cols>
  <sheetData>
    <row r="7" spans="1:34" x14ac:dyDescent="0.2">
      <c r="A7" s="137"/>
      <c r="B7" s="137"/>
      <c r="C7" s="137"/>
      <c r="O7" s="71"/>
      <c r="Q7" s="169"/>
      <c r="R7" s="167"/>
      <c r="S7" s="169"/>
      <c r="T7" s="167"/>
      <c r="U7" s="169"/>
      <c r="V7" s="167"/>
      <c r="W7" s="167"/>
      <c r="X7" s="122"/>
    </row>
    <row r="8" spans="1:34" ht="28.5" customHeight="1" x14ac:dyDescent="0.2">
      <c r="W8" s="167"/>
      <c r="X8" s="122"/>
    </row>
    <row r="9" spans="1:34" ht="15.75" x14ac:dyDescent="0.25">
      <c r="B9" s="50" t="s">
        <v>40</v>
      </c>
      <c r="C9" s="187"/>
      <c r="I9" s="169"/>
      <c r="J9" s="169"/>
      <c r="K9" s="169"/>
      <c r="M9" s="167"/>
      <c r="O9" s="71"/>
      <c r="Q9" s="167"/>
      <c r="R9" s="167"/>
      <c r="S9" s="167"/>
      <c r="T9" s="50" t="s">
        <v>30</v>
      </c>
      <c r="U9" s="169"/>
      <c r="V9" s="167"/>
      <c r="W9" s="167"/>
      <c r="X9" s="122"/>
    </row>
    <row r="10" spans="1:34" x14ac:dyDescent="0.2">
      <c r="A10" s="72"/>
      <c r="B10" s="426"/>
      <c r="C10" s="426"/>
      <c r="D10" s="426"/>
      <c r="E10" s="426"/>
      <c r="F10" s="426"/>
      <c r="G10" s="426"/>
      <c r="H10" s="426"/>
      <c r="I10" s="426"/>
      <c r="J10" s="426"/>
      <c r="K10" s="426"/>
      <c r="L10" s="426"/>
      <c r="M10" s="426"/>
      <c r="N10" s="426"/>
      <c r="O10" s="426"/>
      <c r="P10" s="426"/>
      <c r="Q10" s="167"/>
      <c r="R10" s="167"/>
      <c r="S10" s="167"/>
      <c r="T10" s="62" t="s">
        <v>31</v>
      </c>
      <c r="U10" s="169"/>
      <c r="V10" s="167"/>
      <c r="W10" s="167"/>
      <c r="X10" s="122"/>
    </row>
    <row r="11" spans="1:34" x14ac:dyDescent="0.2">
      <c r="A11" s="72"/>
      <c r="B11" s="427"/>
      <c r="C11" s="427"/>
      <c r="D11" s="427"/>
      <c r="E11" s="427"/>
      <c r="F11" s="427"/>
      <c r="G11" s="427"/>
      <c r="H11" s="427"/>
      <c r="I11" s="427"/>
      <c r="J11" s="427"/>
      <c r="K11" s="427"/>
      <c r="L11" s="427"/>
      <c r="M11" s="427"/>
      <c r="N11" s="427"/>
      <c r="O11" s="427"/>
      <c r="P11" s="427"/>
      <c r="Q11" s="167"/>
      <c r="R11" s="167"/>
      <c r="S11" s="167"/>
      <c r="T11" s="395" t="s">
        <v>195</v>
      </c>
      <c r="U11" s="169"/>
      <c r="V11" s="167"/>
      <c r="W11" s="167"/>
      <c r="X11" s="122"/>
    </row>
    <row r="12" spans="1:34" x14ac:dyDescent="0.2">
      <c r="A12" s="72"/>
      <c r="B12" s="427"/>
      <c r="C12" s="427"/>
      <c r="D12" s="427"/>
      <c r="E12" s="427"/>
      <c r="F12" s="427"/>
      <c r="G12" s="427"/>
      <c r="H12" s="427"/>
      <c r="I12" s="427"/>
      <c r="J12" s="427"/>
      <c r="K12" s="427"/>
      <c r="L12" s="427"/>
      <c r="M12" s="427"/>
      <c r="N12" s="427"/>
      <c r="O12" s="427"/>
      <c r="P12" s="427"/>
      <c r="Q12" s="167"/>
      <c r="R12" s="167"/>
      <c r="S12" s="167"/>
      <c r="T12" s="62" t="s">
        <v>42</v>
      </c>
      <c r="U12" s="169"/>
      <c r="V12" s="167"/>
      <c r="W12" s="167"/>
      <c r="X12" s="122"/>
    </row>
    <row r="13" spans="1:34" s="170" customFormat="1" x14ac:dyDescent="0.2">
      <c r="A13" s="72"/>
      <c r="B13" s="427"/>
      <c r="C13" s="427"/>
      <c r="D13" s="427"/>
      <c r="E13" s="427"/>
      <c r="F13" s="427"/>
      <c r="G13" s="427"/>
      <c r="H13" s="427"/>
      <c r="I13" s="427"/>
      <c r="J13" s="427"/>
      <c r="K13" s="427"/>
      <c r="L13" s="427"/>
      <c r="M13" s="427"/>
      <c r="N13" s="427"/>
      <c r="O13" s="427"/>
      <c r="P13" s="427"/>
      <c r="Q13" s="167"/>
      <c r="R13" s="167"/>
      <c r="S13" s="167"/>
      <c r="T13" s="62" t="s">
        <v>114</v>
      </c>
      <c r="U13" s="169"/>
      <c r="V13" s="167"/>
      <c r="W13" s="167"/>
      <c r="X13" s="122"/>
      <c r="Y13" s="71"/>
      <c r="Z13" s="71"/>
      <c r="AH13" s="237"/>
    </row>
    <row r="14" spans="1:34" x14ac:dyDescent="0.2">
      <c r="A14" s="169"/>
      <c r="B14" s="169"/>
      <c r="C14" s="169"/>
      <c r="D14" s="169"/>
      <c r="E14" s="169"/>
      <c r="F14" s="169"/>
      <c r="G14" s="169"/>
      <c r="H14" s="169"/>
      <c r="I14" s="169"/>
      <c r="J14" s="169"/>
      <c r="K14" s="169"/>
      <c r="L14" s="169"/>
      <c r="M14" s="169"/>
      <c r="N14" s="169"/>
      <c r="O14" s="169"/>
      <c r="P14" s="167"/>
      <c r="Q14" s="167"/>
      <c r="R14" s="167"/>
      <c r="S14" s="167"/>
      <c r="T14" s="63" t="s">
        <v>115</v>
      </c>
      <c r="U14" s="169"/>
      <c r="V14" s="167"/>
      <c r="W14" s="167"/>
      <c r="X14" s="122"/>
    </row>
    <row r="15" spans="1:34" x14ac:dyDescent="0.2">
      <c r="A15" s="137"/>
      <c r="B15" s="137"/>
      <c r="C15" s="137"/>
      <c r="O15" s="122"/>
      <c r="Q15" s="169"/>
      <c r="R15" s="167"/>
    </row>
    <row r="16" spans="1:34" x14ac:dyDescent="0.2">
      <c r="B16" s="166" t="s">
        <v>43</v>
      </c>
      <c r="C16" s="166"/>
      <c r="N16" s="163">
        <f>'Cumulative Volume- Metric'!C10</f>
        <v>2</v>
      </c>
      <c r="O16" s="122"/>
      <c r="P16" s="158" t="s">
        <v>44</v>
      </c>
      <c r="R16" s="161"/>
      <c r="S16" s="169"/>
      <c r="T16" s="167"/>
      <c r="V16" s="167"/>
    </row>
    <row r="17" spans="1:41" x14ac:dyDescent="0.2">
      <c r="B17" s="165" t="s">
        <v>45</v>
      </c>
      <c r="C17" s="165"/>
      <c r="N17" s="163">
        <f>'Cumulative Volume- Metric'!C11</f>
        <v>46</v>
      </c>
      <c r="O17" s="122"/>
      <c r="P17" s="158" t="s">
        <v>44</v>
      </c>
      <c r="R17" s="161"/>
      <c r="S17" s="169"/>
      <c r="T17" s="167"/>
      <c r="V17" s="167"/>
    </row>
    <row r="18" spans="1:41" x14ac:dyDescent="0.2">
      <c r="B18" s="166" t="s">
        <v>116</v>
      </c>
      <c r="C18" s="166"/>
      <c r="N18" s="163">
        <f>'Cumulative Volume- Metric'!N11</f>
        <v>0</v>
      </c>
      <c r="O18" s="122"/>
      <c r="P18" s="158" t="s">
        <v>44</v>
      </c>
      <c r="R18" s="161"/>
      <c r="S18" s="167"/>
      <c r="T18" s="167"/>
    </row>
    <row r="19" spans="1:41" x14ac:dyDescent="0.2">
      <c r="B19" s="165" t="s">
        <v>46</v>
      </c>
      <c r="C19" s="165"/>
      <c r="N19" s="163">
        <f>'Cumulative Volume- Metric'!C12</f>
        <v>40</v>
      </c>
      <c r="O19" s="122"/>
      <c r="P19" s="158" t="s">
        <v>47</v>
      </c>
      <c r="R19" s="161"/>
      <c r="S19" s="167"/>
      <c r="T19" s="167"/>
      <c r="X19" s="122"/>
    </row>
    <row r="20" spans="1:41" x14ac:dyDescent="0.2">
      <c r="B20" s="71" t="s">
        <v>48</v>
      </c>
      <c r="N20" s="163">
        <f>'Cumulative Volume- Metric'!C13</f>
        <v>229</v>
      </c>
      <c r="O20" s="122"/>
      <c r="P20" s="161" t="s">
        <v>65</v>
      </c>
      <c r="R20" s="161"/>
      <c r="S20" s="167"/>
      <c r="T20" s="167"/>
      <c r="X20" s="122"/>
    </row>
    <row r="21" spans="1:41" x14ac:dyDescent="0.2">
      <c r="B21" s="71" t="s">
        <v>50</v>
      </c>
      <c r="N21" s="163">
        <f>'Cumulative Volume- Metric'!C14</f>
        <v>305</v>
      </c>
      <c r="O21" s="122"/>
      <c r="P21" s="158" t="s">
        <v>65</v>
      </c>
      <c r="R21" s="161"/>
      <c r="X21" s="122"/>
    </row>
    <row r="22" spans="1:41" ht="12.75" customHeight="1" x14ac:dyDescent="0.2">
      <c r="B22" s="122" t="s">
        <v>51</v>
      </c>
      <c r="C22" s="122"/>
      <c r="N22" s="159">
        <f>'Cumulative Volume- Metric'!C15</f>
        <v>127.79</v>
      </c>
      <c r="O22" s="122"/>
      <c r="P22" s="161" t="s">
        <v>66</v>
      </c>
      <c r="R22" s="160">
        <f>AC48</f>
        <v>127.79100294449998</v>
      </c>
      <c r="S22" s="160"/>
      <c r="T22" s="236" t="s">
        <v>53</v>
      </c>
      <c r="W22" s="156"/>
      <c r="X22" s="156"/>
      <c r="Y22" s="156"/>
    </row>
    <row r="23" spans="1:41" ht="12.75" customHeight="1" x14ac:dyDescent="0.2">
      <c r="B23" s="71" t="s">
        <v>54</v>
      </c>
      <c r="N23" s="159">
        <f>'Cumulative Volume- Metric'!C16</f>
        <v>0</v>
      </c>
      <c r="O23" s="122"/>
      <c r="P23" s="158" t="s">
        <v>67</v>
      </c>
      <c r="R23" s="161"/>
      <c r="S23" s="71"/>
      <c r="T23" s="157" t="s">
        <v>56</v>
      </c>
      <c r="W23" s="156"/>
      <c r="X23" s="122"/>
      <c r="Y23" s="156"/>
    </row>
    <row r="24" spans="1:41" ht="12.75" customHeight="1" x14ac:dyDescent="0.2">
      <c r="N24" s="158"/>
      <c r="O24" s="122"/>
      <c r="P24" s="158"/>
      <c r="R24" s="161"/>
      <c r="S24" s="71"/>
      <c r="T24" s="157" t="s">
        <v>68</v>
      </c>
      <c r="W24" s="156"/>
      <c r="X24" s="122"/>
      <c r="Y24" s="156"/>
    </row>
    <row r="25" spans="1:41" x14ac:dyDescent="0.2">
      <c r="O25" s="122"/>
      <c r="T25" s="71"/>
      <c r="W25" s="156"/>
      <c r="X25" s="156"/>
      <c r="Y25" s="156"/>
    </row>
    <row r="26" spans="1:41" ht="36" customHeight="1" x14ac:dyDescent="0.2">
      <c r="A26" s="420" t="s">
        <v>117</v>
      </c>
      <c r="B26" s="421"/>
      <c r="C26" s="421"/>
      <c r="D26" s="421"/>
      <c r="E26" s="421"/>
      <c r="F26" s="421"/>
      <c r="G26" s="421"/>
      <c r="H26" s="421"/>
      <c r="I26" s="421"/>
      <c r="J26" s="421"/>
      <c r="K26" s="421"/>
      <c r="L26" s="421"/>
      <c r="M26" s="421"/>
      <c r="N26" s="421"/>
      <c r="O26" s="421"/>
      <c r="P26" s="421"/>
      <c r="Q26" s="421"/>
      <c r="R26" s="421"/>
      <c r="S26" s="421"/>
      <c r="T26" s="421"/>
      <c r="U26" s="421"/>
      <c r="V26" s="422"/>
      <c r="X26" s="122"/>
    </row>
    <row r="27" spans="1:41" ht="68.25" customHeight="1" thickBot="1" x14ac:dyDescent="0.25">
      <c r="A27" s="235" t="s">
        <v>129</v>
      </c>
      <c r="B27" s="234" t="s">
        <v>58</v>
      </c>
      <c r="C27" s="232" t="s">
        <v>74</v>
      </c>
      <c r="D27" s="232" t="s">
        <v>130</v>
      </c>
      <c r="E27" s="232" t="s">
        <v>131</v>
      </c>
      <c r="F27" s="232" t="s">
        <v>132</v>
      </c>
      <c r="G27" s="232" t="s">
        <v>133</v>
      </c>
      <c r="H27" s="232" t="s">
        <v>134</v>
      </c>
      <c r="I27" s="232" t="s">
        <v>135</v>
      </c>
      <c r="J27" s="232" t="s">
        <v>121</v>
      </c>
      <c r="K27" s="232" t="s">
        <v>186</v>
      </c>
      <c r="L27" s="232" t="s">
        <v>75</v>
      </c>
      <c r="M27" s="232" t="s">
        <v>136</v>
      </c>
      <c r="N27" s="232" t="s">
        <v>123</v>
      </c>
      <c r="O27" s="232" t="s">
        <v>137</v>
      </c>
      <c r="P27" s="232" t="s">
        <v>59</v>
      </c>
      <c r="Q27" s="232" t="s">
        <v>138</v>
      </c>
      <c r="R27" s="232" t="s">
        <v>60</v>
      </c>
      <c r="S27" s="233" t="s">
        <v>139</v>
      </c>
      <c r="T27" s="232" t="s">
        <v>61</v>
      </c>
      <c r="U27" s="232" t="s">
        <v>140</v>
      </c>
      <c r="V27" s="231" t="s">
        <v>62</v>
      </c>
      <c r="AH27" s="127">
        <f>ROUND(N21*0.0393701,0)</f>
        <v>12</v>
      </c>
      <c r="AI27" s="127">
        <f>ROUND(N20*0.0393701,0)</f>
        <v>9</v>
      </c>
      <c r="AO27" s="71" t="s">
        <v>124</v>
      </c>
    </row>
    <row r="28" spans="1:41" ht="19.5" customHeight="1" thickBot="1" x14ac:dyDescent="0.25">
      <c r="A28" s="230" t="s">
        <v>63</v>
      </c>
      <c r="B28" s="148" t="s">
        <v>65</v>
      </c>
      <c r="C28" s="147" t="s">
        <v>69</v>
      </c>
      <c r="D28" s="147" t="s">
        <v>76</v>
      </c>
      <c r="E28" s="147" t="s">
        <v>69</v>
      </c>
      <c r="F28" s="147" t="s">
        <v>142</v>
      </c>
      <c r="G28" s="147" t="s">
        <v>69</v>
      </c>
      <c r="H28" s="147" t="s">
        <v>76</v>
      </c>
      <c r="I28" s="147" t="s">
        <v>76</v>
      </c>
      <c r="J28" s="147" t="s">
        <v>69</v>
      </c>
      <c r="K28" s="147" t="s">
        <v>69</v>
      </c>
      <c r="L28" s="147" t="s">
        <v>69</v>
      </c>
      <c r="M28" s="183" t="s">
        <v>76</v>
      </c>
      <c r="N28" s="147" t="s">
        <v>69</v>
      </c>
      <c r="O28" s="183" t="s">
        <v>76</v>
      </c>
      <c r="P28" s="147" t="s">
        <v>69</v>
      </c>
      <c r="Q28" s="183" t="s">
        <v>76</v>
      </c>
      <c r="R28" s="147" t="s">
        <v>69</v>
      </c>
      <c r="S28" s="183" t="s">
        <v>76</v>
      </c>
      <c r="T28" s="147" t="s">
        <v>69</v>
      </c>
      <c r="U28" s="183" t="s">
        <v>76</v>
      </c>
      <c r="V28" s="145" t="s">
        <v>67</v>
      </c>
      <c r="AK28" s="348">
        <v>0.02</v>
      </c>
      <c r="AL28" s="149">
        <v>1</v>
      </c>
      <c r="AM28" s="176"/>
      <c r="AN28" s="176"/>
      <c r="AO28" s="182">
        <v>3.8684719535783368E-2</v>
      </c>
    </row>
    <row r="29" spans="1:41" x14ac:dyDescent="0.2">
      <c r="A29" s="181">
        <f>AD51</f>
        <v>69</v>
      </c>
      <c r="B29" s="181">
        <f t="shared" ref="B29:B92" si="0">A29*25.4</f>
        <v>1752.6</v>
      </c>
      <c r="C29" s="229">
        <f>IF(A29=0,0,IF(A29&lt;0,"",D29*0.0283168))</f>
        <v>0</v>
      </c>
      <c r="D29" s="126">
        <f>IF(A29=0,0,IF(A29&lt;0,"",IF(AF33&gt;=1,LOOKUP(AF33,AL$28:AL$75,AK$28:AK$75),0)))</f>
        <v>0</v>
      </c>
      <c r="E29" s="229">
        <f>IF(A29=0,0,IF(A29&lt;0,"",F29*0.0283168))</f>
        <v>0</v>
      </c>
      <c r="F29" s="229">
        <f>IF(A29=0,0,IF(A29&lt;0,"",IF(AF33&gt;=37,LOOKUP(AF33,AL$64:AL$75,AM$64:AM$75),0)))</f>
        <v>0</v>
      </c>
      <c r="G29" s="229">
        <f>IF(A29=0,0,IF(A29&lt;0,"",I29*0.0283168))</f>
        <v>0</v>
      </c>
      <c r="H29" s="124">
        <f>IF(A29=0,0,IF(A29&lt;0,"",I29*$AB$46))</f>
        <v>0</v>
      </c>
      <c r="I29" s="124">
        <f>IF(A29=0,0,IF(A29&lt;0,"",IF(AF33&gt;=1,LOOKUP(AF33,AL$28:AL$75,AO$28:AO$75),0)))</f>
        <v>0</v>
      </c>
      <c r="J29" s="124">
        <f>IF(A29=0,0,IF(A29&lt;0,"",H29*0.0283168))</f>
        <v>0</v>
      </c>
      <c r="K29" s="124">
        <f>IF(A29=0,0,IF(A29&lt;0,"",J29+L29))</f>
        <v>0</v>
      </c>
      <c r="L29" s="124">
        <f>IF(A29=0,0,IF(A29&lt;0,"",M29*0.0283168))</f>
        <v>0</v>
      </c>
      <c r="M29" s="125">
        <f>IF(A29=0,0,IF(A29&lt;0,"",D29*$AB$45))</f>
        <v>0</v>
      </c>
      <c r="N29" s="124">
        <f>IF(A29=0,0,IF(A29&lt;0,"",O29*0.0283168))</f>
        <v>0</v>
      </c>
      <c r="O29" s="125">
        <f>IF(A29&lt;=0,"",F29*$AB$47)</f>
        <v>0</v>
      </c>
      <c r="P29" s="124">
        <f>IF(A29=0,0,IF(A29&lt;0,"",Q29*0.0283168))</f>
        <v>1.2983430072606934</v>
      </c>
      <c r="Q29" s="124">
        <f>IF(A29&lt;=0,"",((AB$34*1/12)-M29-H29-O29)*AC$53)</f>
        <v>45.850626033333334</v>
      </c>
      <c r="R29" s="124">
        <f>IF(A29=0,0,IF(A29&lt;0,"",S29*0.0283168))</f>
        <v>1.2983430072606934</v>
      </c>
      <c r="S29" s="124">
        <f>IF(A29&lt;=0,"",M29+Q29+O29+H29)</f>
        <v>45.850626033333334</v>
      </c>
      <c r="T29" s="124">
        <f>IF(A29=0,0,IF(A29&lt;0,"",U29*0.0283168))</f>
        <v>139.37201046455917</v>
      </c>
      <c r="U29" s="124">
        <f>IF(A29&lt;=0," ",IF(A29=1,Q29,S29+U30))</f>
        <v>4921.8841982342346</v>
      </c>
      <c r="V29" s="124">
        <f>IF(A29=0,0,IF(A29&lt;0,"",N$23+B29/1000))</f>
        <v>1.7525999999999999</v>
      </c>
      <c r="AK29" s="349">
        <v>0.05</v>
      </c>
      <c r="AL29" s="134">
        <v>2</v>
      </c>
      <c r="AM29" s="176"/>
      <c r="AN29" s="176"/>
      <c r="AO29" s="175">
        <v>5.8027079303675046E-2</v>
      </c>
    </row>
    <row r="30" spans="1:41" x14ac:dyDescent="0.2">
      <c r="A30" s="126">
        <f t="shared" ref="A30:A93" si="1">IF(AF33=0,0,IF(A29=" ","",A29-1))</f>
        <v>68</v>
      </c>
      <c r="B30" s="181">
        <f t="shared" si="0"/>
        <v>1727.1999999999998</v>
      </c>
      <c r="C30" s="229">
        <f t="shared" ref="C30:C93" si="2">IF(A30=0,0,IF(A30&lt;0,"",D30*0.0283168))</f>
        <v>0</v>
      </c>
      <c r="D30" s="126">
        <f t="shared" ref="D30:D93" si="3">IF(A30=0,0,IF(A30&lt;0,"",IF(AF34&gt;=1,LOOKUP(AF34,AL$28:AL$75,AK$28:AK$75),0)))</f>
        <v>0</v>
      </c>
      <c r="E30" s="229">
        <f t="shared" ref="E30:E93" si="4">IF(A30=0,0,IF(A30&lt;0,"",F30*0.0283168))</f>
        <v>0</v>
      </c>
      <c r="F30" s="229">
        <f t="shared" ref="F30:F93" si="5">IF(A30=0,0,IF(A30&lt;0,"",IF(AF34&gt;=37,LOOKUP(AF34,AL$64:AL$75,AM$64:AM$75),0)))</f>
        <v>0</v>
      </c>
      <c r="G30" s="229">
        <f t="shared" ref="G30:G93" si="6">IF(A30=0,0,IF(A30&lt;0,"",I30*0.0283168))</f>
        <v>0</v>
      </c>
      <c r="H30" s="124">
        <f t="shared" ref="H30:H93" si="7">IF(A30=0,0,IF(A30&lt;0,"",I30*$AB$46))</f>
        <v>0</v>
      </c>
      <c r="I30" s="124">
        <f t="shared" ref="I30:I93" si="8">IF(A30=0,0,IF(A30&lt;0,"",IF(AF34&gt;=1,LOOKUP(AF34,AL$28:AL$75,AO$28:AO$75),0)))</f>
        <v>0</v>
      </c>
      <c r="J30" s="124">
        <f t="shared" ref="J30:J93" si="9">IF(A30=0,0,IF(A30&lt;0,"",H30*0.0283168))</f>
        <v>0</v>
      </c>
      <c r="K30" s="124">
        <f t="shared" ref="K30:K93" si="10">IF(A30=0,0,IF(A30&lt;0,"",J30+L30))</f>
        <v>0</v>
      </c>
      <c r="L30" s="124">
        <f t="shared" ref="L30:L93" si="11">IF(A30=0,0,IF(A30&lt;0,"",M30*0.0283168))</f>
        <v>0</v>
      </c>
      <c r="M30" s="125">
        <f t="shared" ref="M30:M93" si="12">IF(A30=0,0,IF(A30&lt;0,"",D30*$AB$45))</f>
        <v>0</v>
      </c>
      <c r="N30" s="124">
        <f t="shared" ref="N30:N93" si="13">IF(A30=0,0,IF(A30&lt;0,"",O30*0.0283168))</f>
        <v>0</v>
      </c>
      <c r="O30" s="125">
        <f t="shared" ref="O30:O93" si="14">IF(A30&lt;=0,"",F30*$AB$47)</f>
        <v>0</v>
      </c>
      <c r="P30" s="124">
        <f t="shared" ref="P30:P93" si="15">IF(A30=0,0,IF(A30&lt;0,"",Q30*0.0283168))</f>
        <v>1.2983430072606934</v>
      </c>
      <c r="Q30" s="124">
        <f t="shared" ref="Q30:Q93" si="16">IF(A30&lt;=0,"",((AB$34*1/12)-M30-H30-O30)*AC$53)</f>
        <v>45.850626033333334</v>
      </c>
      <c r="R30" s="124">
        <f t="shared" ref="R30:R93" si="17">IF(A30=0,0,IF(A30&lt;0,"",S30*0.0283168))</f>
        <v>1.2983430072606934</v>
      </c>
      <c r="S30" s="124">
        <f t="shared" ref="S30:S93" si="18">IF(A30&lt;=0,"",M30+Q30+O30+H30)</f>
        <v>45.850626033333334</v>
      </c>
      <c r="T30" s="124">
        <f t="shared" ref="T30:T93" si="19">IF(A30=0,0,IF(A30&lt;0,"",U30*0.0283168))</f>
        <v>138.07366745729848</v>
      </c>
      <c r="U30" s="124">
        <f t="shared" ref="U30:U93" si="20">IF(A30&lt;=0," ",IF(A30=1,Q30,S30+U31))</f>
        <v>4876.0335722009013</v>
      </c>
      <c r="V30" s="124">
        <f t="shared" ref="V30:V93" si="21">IF(A30=0,0,IF(A30&lt;0,"",N$23+B30/1000))</f>
        <v>1.7271999999999998</v>
      </c>
      <c r="AK30" s="349">
        <v>7.0000000000000007E-2</v>
      </c>
      <c r="AL30" s="134">
        <v>3</v>
      </c>
      <c r="AM30" s="176"/>
      <c r="AN30" s="176"/>
      <c r="AO30" s="175">
        <v>5.8027079303675046E-2</v>
      </c>
    </row>
    <row r="31" spans="1:41" x14ac:dyDescent="0.2">
      <c r="A31" s="126">
        <f t="shared" si="1"/>
        <v>67</v>
      </c>
      <c r="B31" s="181">
        <f t="shared" si="0"/>
        <v>1701.8</v>
      </c>
      <c r="C31" s="229">
        <f t="shared" si="2"/>
        <v>0</v>
      </c>
      <c r="D31" s="126">
        <f t="shared" si="3"/>
        <v>0</v>
      </c>
      <c r="E31" s="229">
        <f t="shared" si="4"/>
        <v>0</v>
      </c>
      <c r="F31" s="229">
        <f t="shared" si="5"/>
        <v>0</v>
      </c>
      <c r="G31" s="229">
        <f t="shared" si="6"/>
        <v>0</v>
      </c>
      <c r="H31" s="124">
        <f t="shared" si="7"/>
        <v>0</v>
      </c>
      <c r="I31" s="124">
        <f t="shared" si="8"/>
        <v>0</v>
      </c>
      <c r="J31" s="124">
        <f t="shared" si="9"/>
        <v>0</v>
      </c>
      <c r="K31" s="124">
        <f t="shared" si="10"/>
        <v>0</v>
      </c>
      <c r="L31" s="124">
        <f t="shared" si="11"/>
        <v>0</v>
      </c>
      <c r="M31" s="125">
        <f t="shared" si="12"/>
        <v>0</v>
      </c>
      <c r="N31" s="124">
        <f t="shared" si="13"/>
        <v>0</v>
      </c>
      <c r="O31" s="125">
        <f t="shared" si="14"/>
        <v>0</v>
      </c>
      <c r="P31" s="124">
        <f t="shared" si="15"/>
        <v>1.2983430072606934</v>
      </c>
      <c r="Q31" s="124">
        <f t="shared" si="16"/>
        <v>45.850626033333334</v>
      </c>
      <c r="R31" s="124">
        <f t="shared" si="17"/>
        <v>1.2983430072606934</v>
      </c>
      <c r="S31" s="124">
        <f t="shared" si="18"/>
        <v>45.850626033333334</v>
      </c>
      <c r="T31" s="124">
        <f t="shared" si="19"/>
        <v>136.77532445003777</v>
      </c>
      <c r="U31" s="124">
        <f t="shared" si="20"/>
        <v>4830.1829461675679</v>
      </c>
      <c r="V31" s="124">
        <f t="shared" si="21"/>
        <v>1.7018</v>
      </c>
      <c r="AK31" s="349">
        <v>0.12</v>
      </c>
      <c r="AL31" s="134">
        <v>4</v>
      </c>
      <c r="AM31" s="176"/>
      <c r="AN31" s="176"/>
      <c r="AO31" s="175">
        <v>7.7369439071566737E-2</v>
      </c>
    </row>
    <row r="32" spans="1:41" x14ac:dyDescent="0.2">
      <c r="A32" s="126">
        <f t="shared" si="1"/>
        <v>66</v>
      </c>
      <c r="B32" s="181">
        <f t="shared" si="0"/>
        <v>1676.3999999999999</v>
      </c>
      <c r="C32" s="229">
        <f t="shared" si="2"/>
        <v>0</v>
      </c>
      <c r="D32" s="126">
        <f t="shared" si="3"/>
        <v>0</v>
      </c>
      <c r="E32" s="229">
        <f t="shared" si="4"/>
        <v>0</v>
      </c>
      <c r="F32" s="229">
        <f t="shared" si="5"/>
        <v>0</v>
      </c>
      <c r="G32" s="229">
        <f t="shared" si="6"/>
        <v>0</v>
      </c>
      <c r="H32" s="124">
        <f t="shared" si="7"/>
        <v>0</v>
      </c>
      <c r="I32" s="124">
        <f t="shared" si="8"/>
        <v>0</v>
      </c>
      <c r="J32" s="124">
        <f t="shared" si="9"/>
        <v>0</v>
      </c>
      <c r="K32" s="124">
        <f t="shared" si="10"/>
        <v>0</v>
      </c>
      <c r="L32" s="124">
        <f t="shared" si="11"/>
        <v>0</v>
      </c>
      <c r="M32" s="125">
        <f t="shared" si="12"/>
        <v>0</v>
      </c>
      <c r="N32" s="124">
        <f t="shared" si="13"/>
        <v>0</v>
      </c>
      <c r="O32" s="125">
        <f t="shared" si="14"/>
        <v>0</v>
      </c>
      <c r="P32" s="124">
        <f t="shared" si="15"/>
        <v>1.2983430072606934</v>
      </c>
      <c r="Q32" s="124">
        <f t="shared" si="16"/>
        <v>45.850626033333334</v>
      </c>
      <c r="R32" s="124">
        <f t="shared" si="17"/>
        <v>1.2983430072606934</v>
      </c>
      <c r="S32" s="124">
        <f t="shared" si="18"/>
        <v>45.850626033333334</v>
      </c>
      <c r="T32" s="124">
        <f t="shared" si="19"/>
        <v>135.47698144277709</v>
      </c>
      <c r="U32" s="124">
        <f t="shared" si="20"/>
        <v>4784.3323201342346</v>
      </c>
      <c r="V32" s="124">
        <f t="shared" si="21"/>
        <v>1.6763999999999999</v>
      </c>
      <c r="AB32" s="71" t="s">
        <v>22</v>
      </c>
      <c r="AE32" s="122"/>
      <c r="AF32" s="122">
        <v>-1</v>
      </c>
      <c r="AG32" s="71">
        <v>-1</v>
      </c>
      <c r="AH32" s="151" t="s">
        <v>77</v>
      </c>
      <c r="AI32" s="151" t="s">
        <v>78</v>
      </c>
      <c r="AK32" s="349">
        <v>0.16</v>
      </c>
      <c r="AL32" s="134">
        <v>5</v>
      </c>
      <c r="AM32" s="176"/>
      <c r="AN32" s="176"/>
      <c r="AO32" s="175">
        <v>9.6711798839458421E-2</v>
      </c>
    </row>
    <row r="33" spans="1:41" x14ac:dyDescent="0.2">
      <c r="A33" s="126">
        <f t="shared" si="1"/>
        <v>65</v>
      </c>
      <c r="B33" s="181">
        <f t="shared" si="0"/>
        <v>1651</v>
      </c>
      <c r="C33" s="229">
        <f t="shared" si="2"/>
        <v>0</v>
      </c>
      <c r="D33" s="126">
        <f t="shared" si="3"/>
        <v>0</v>
      </c>
      <c r="E33" s="229">
        <f t="shared" si="4"/>
        <v>0</v>
      </c>
      <c r="F33" s="229">
        <f t="shared" si="5"/>
        <v>0</v>
      </c>
      <c r="G33" s="229">
        <f t="shared" si="6"/>
        <v>0</v>
      </c>
      <c r="H33" s="124">
        <f t="shared" si="7"/>
        <v>0</v>
      </c>
      <c r="I33" s="124">
        <f t="shared" si="8"/>
        <v>0</v>
      </c>
      <c r="J33" s="124">
        <f t="shared" si="9"/>
        <v>0</v>
      </c>
      <c r="K33" s="124">
        <f t="shared" si="10"/>
        <v>0</v>
      </c>
      <c r="L33" s="124">
        <f t="shared" si="11"/>
        <v>0</v>
      </c>
      <c r="M33" s="125">
        <f t="shared" si="12"/>
        <v>0</v>
      </c>
      <c r="N33" s="124">
        <f t="shared" si="13"/>
        <v>0</v>
      </c>
      <c r="O33" s="125">
        <f t="shared" si="14"/>
        <v>0</v>
      </c>
      <c r="P33" s="124">
        <f t="shared" si="15"/>
        <v>1.2983430072606934</v>
      </c>
      <c r="Q33" s="124">
        <f t="shared" si="16"/>
        <v>45.850626033333334</v>
      </c>
      <c r="R33" s="124">
        <f t="shared" si="17"/>
        <v>1.2983430072606934</v>
      </c>
      <c r="S33" s="124">
        <f t="shared" si="18"/>
        <v>45.850626033333334</v>
      </c>
      <c r="T33" s="124">
        <f t="shared" si="19"/>
        <v>134.1786384355164</v>
      </c>
      <c r="U33" s="124">
        <f t="shared" si="20"/>
        <v>4738.4816941009012</v>
      </c>
      <c r="V33" s="124">
        <f t="shared" si="21"/>
        <v>1.651</v>
      </c>
      <c r="AA33" s="71" t="s">
        <v>143</v>
      </c>
      <c r="AB33" s="122">
        <f>N22</f>
        <v>127.79</v>
      </c>
      <c r="AF33" s="122">
        <f t="shared" ref="AF33:AF96" si="22">IF(AND(AF32&gt;=1,AF32&lt;47),AF32+1,IF(AH33=0,1,IF(AF32=47,AF32+1,-1)))</f>
        <v>-1</v>
      </c>
      <c r="AG33" s="71">
        <f t="shared" ref="AG33:AG96" si="23">IF(AG32&gt;=1,AG32+1,IF(AH33=0,1,-1))</f>
        <v>-1</v>
      </c>
      <c r="AH33" s="127">
        <f>AH27</f>
        <v>12</v>
      </c>
      <c r="AI33" s="127">
        <f>AI27</f>
        <v>9</v>
      </c>
      <c r="AK33" s="349">
        <v>0.2</v>
      </c>
      <c r="AL33" s="134">
        <v>6</v>
      </c>
      <c r="AM33" s="176"/>
      <c r="AN33" s="176"/>
      <c r="AO33" s="175">
        <v>7.7369439071566737E-2</v>
      </c>
    </row>
    <row r="34" spans="1:41" x14ac:dyDescent="0.2">
      <c r="A34" s="126">
        <f t="shared" si="1"/>
        <v>64</v>
      </c>
      <c r="B34" s="181">
        <f t="shared" si="0"/>
        <v>1625.6</v>
      </c>
      <c r="C34" s="229">
        <f t="shared" si="2"/>
        <v>0</v>
      </c>
      <c r="D34" s="126">
        <f t="shared" si="3"/>
        <v>0</v>
      </c>
      <c r="E34" s="229">
        <f t="shared" si="4"/>
        <v>0</v>
      </c>
      <c r="F34" s="229">
        <f t="shared" si="5"/>
        <v>0</v>
      </c>
      <c r="G34" s="229">
        <f t="shared" si="6"/>
        <v>0</v>
      </c>
      <c r="H34" s="124">
        <f t="shared" si="7"/>
        <v>0</v>
      </c>
      <c r="I34" s="124">
        <f t="shared" si="8"/>
        <v>0</v>
      </c>
      <c r="J34" s="124">
        <f t="shared" si="9"/>
        <v>0</v>
      </c>
      <c r="K34" s="124">
        <f t="shared" si="10"/>
        <v>0</v>
      </c>
      <c r="L34" s="124">
        <f t="shared" si="11"/>
        <v>0</v>
      </c>
      <c r="M34" s="125">
        <f t="shared" si="12"/>
        <v>0</v>
      </c>
      <c r="N34" s="124">
        <f t="shared" si="13"/>
        <v>0</v>
      </c>
      <c r="O34" s="125">
        <f t="shared" si="14"/>
        <v>0</v>
      </c>
      <c r="P34" s="124">
        <f t="shared" si="15"/>
        <v>1.2983430072606934</v>
      </c>
      <c r="Q34" s="124">
        <f t="shared" si="16"/>
        <v>45.850626033333334</v>
      </c>
      <c r="R34" s="124">
        <f t="shared" si="17"/>
        <v>1.2983430072606934</v>
      </c>
      <c r="S34" s="124">
        <f t="shared" si="18"/>
        <v>45.850626033333334</v>
      </c>
      <c r="T34" s="124">
        <f t="shared" si="19"/>
        <v>132.88029542825569</v>
      </c>
      <c r="U34" s="124">
        <f t="shared" si="20"/>
        <v>4692.6310680675679</v>
      </c>
      <c r="V34" s="124">
        <f t="shared" si="21"/>
        <v>1.6255999999999999</v>
      </c>
      <c r="AA34" s="71" t="s">
        <v>142</v>
      </c>
      <c r="AB34" s="71">
        <f>AB33*10.7639</f>
        <v>1375.518781</v>
      </c>
      <c r="AF34" s="122">
        <f t="shared" si="22"/>
        <v>-1</v>
      </c>
      <c r="AG34" s="71">
        <f t="shared" si="23"/>
        <v>-1</v>
      </c>
      <c r="AH34" s="127">
        <f t="shared" ref="AH34:AH97" si="24">AH33-1</f>
        <v>11</v>
      </c>
      <c r="AI34" s="127">
        <f t="shared" ref="AI34:AI97" si="25">AI33-1</f>
        <v>8</v>
      </c>
      <c r="AK34" s="349">
        <v>0.22</v>
      </c>
      <c r="AL34" s="134">
        <v>7</v>
      </c>
      <c r="AM34" s="176"/>
      <c r="AN34" s="176"/>
      <c r="AO34" s="175">
        <v>9.6711798839458421E-2</v>
      </c>
    </row>
    <row r="35" spans="1:41" x14ac:dyDescent="0.2">
      <c r="A35" s="126">
        <f t="shared" si="1"/>
        <v>63</v>
      </c>
      <c r="B35" s="181">
        <f t="shared" si="0"/>
        <v>1600.1999999999998</v>
      </c>
      <c r="C35" s="229">
        <f t="shared" si="2"/>
        <v>0</v>
      </c>
      <c r="D35" s="126">
        <f t="shared" si="3"/>
        <v>0</v>
      </c>
      <c r="E35" s="229">
        <f t="shared" si="4"/>
        <v>0</v>
      </c>
      <c r="F35" s="229">
        <f t="shared" si="5"/>
        <v>0</v>
      </c>
      <c r="G35" s="229">
        <f t="shared" si="6"/>
        <v>0</v>
      </c>
      <c r="H35" s="124">
        <f t="shared" si="7"/>
        <v>0</v>
      </c>
      <c r="I35" s="124">
        <f t="shared" si="8"/>
        <v>0</v>
      </c>
      <c r="J35" s="124">
        <f t="shared" si="9"/>
        <v>0</v>
      </c>
      <c r="K35" s="124">
        <f t="shared" si="10"/>
        <v>0</v>
      </c>
      <c r="L35" s="124">
        <f t="shared" si="11"/>
        <v>0</v>
      </c>
      <c r="M35" s="125">
        <f t="shared" si="12"/>
        <v>0</v>
      </c>
      <c r="N35" s="124">
        <f t="shared" si="13"/>
        <v>0</v>
      </c>
      <c r="O35" s="125">
        <f t="shared" si="14"/>
        <v>0</v>
      </c>
      <c r="P35" s="124">
        <f t="shared" si="15"/>
        <v>1.2983430072606934</v>
      </c>
      <c r="Q35" s="124">
        <f t="shared" si="16"/>
        <v>45.850626033333334</v>
      </c>
      <c r="R35" s="124">
        <f t="shared" si="17"/>
        <v>1.2983430072606934</v>
      </c>
      <c r="S35" s="124">
        <f t="shared" si="18"/>
        <v>45.850626033333334</v>
      </c>
      <c r="T35" s="124">
        <f t="shared" si="19"/>
        <v>131.58195242099501</v>
      </c>
      <c r="U35" s="124">
        <f t="shared" si="20"/>
        <v>4646.7804420342345</v>
      </c>
      <c r="V35" s="124">
        <f t="shared" si="21"/>
        <v>1.6001999999999998</v>
      </c>
      <c r="AF35" s="122">
        <f t="shared" si="22"/>
        <v>-1</v>
      </c>
      <c r="AG35" s="71">
        <f t="shared" si="23"/>
        <v>-1</v>
      </c>
      <c r="AH35" s="127">
        <f t="shared" si="24"/>
        <v>10</v>
      </c>
      <c r="AI35" s="127">
        <f t="shared" si="25"/>
        <v>7</v>
      </c>
      <c r="AK35" s="349">
        <v>0.24</v>
      </c>
      <c r="AL35" s="134">
        <v>8</v>
      </c>
      <c r="AM35" s="176"/>
      <c r="AN35" s="176"/>
      <c r="AO35" s="175">
        <v>9.6711798839458421E-2</v>
      </c>
    </row>
    <row r="36" spans="1:41" x14ac:dyDescent="0.2">
      <c r="A36" s="126">
        <f t="shared" si="1"/>
        <v>62</v>
      </c>
      <c r="B36" s="181">
        <f t="shared" si="0"/>
        <v>1574.8</v>
      </c>
      <c r="C36" s="229">
        <f t="shared" si="2"/>
        <v>0</v>
      </c>
      <c r="D36" s="126">
        <f t="shared" si="3"/>
        <v>0</v>
      </c>
      <c r="E36" s="229">
        <f t="shared" si="4"/>
        <v>0</v>
      </c>
      <c r="F36" s="229">
        <f t="shared" si="5"/>
        <v>0</v>
      </c>
      <c r="G36" s="229">
        <f t="shared" si="6"/>
        <v>0</v>
      </c>
      <c r="H36" s="124">
        <f t="shared" si="7"/>
        <v>0</v>
      </c>
      <c r="I36" s="124">
        <f t="shared" si="8"/>
        <v>0</v>
      </c>
      <c r="J36" s="124">
        <f t="shared" si="9"/>
        <v>0</v>
      </c>
      <c r="K36" s="124">
        <f t="shared" si="10"/>
        <v>0</v>
      </c>
      <c r="L36" s="124">
        <f t="shared" si="11"/>
        <v>0</v>
      </c>
      <c r="M36" s="125">
        <f t="shared" si="12"/>
        <v>0</v>
      </c>
      <c r="N36" s="124">
        <f t="shared" si="13"/>
        <v>0</v>
      </c>
      <c r="O36" s="125">
        <f t="shared" si="14"/>
        <v>0</v>
      </c>
      <c r="P36" s="124">
        <f t="shared" si="15"/>
        <v>1.2983430072606934</v>
      </c>
      <c r="Q36" s="124">
        <f t="shared" si="16"/>
        <v>45.850626033333334</v>
      </c>
      <c r="R36" s="124">
        <f t="shared" si="17"/>
        <v>1.2983430072606934</v>
      </c>
      <c r="S36" s="124">
        <f t="shared" si="18"/>
        <v>45.850626033333334</v>
      </c>
      <c r="T36" s="124">
        <f t="shared" si="19"/>
        <v>130.28360941373433</v>
      </c>
      <c r="U36" s="124">
        <f t="shared" si="20"/>
        <v>4600.9298160009012</v>
      </c>
      <c r="V36" s="124">
        <f t="shared" si="21"/>
        <v>1.5748</v>
      </c>
      <c r="AF36" s="122">
        <f t="shared" si="22"/>
        <v>-1</v>
      </c>
      <c r="AG36" s="71">
        <f t="shared" si="23"/>
        <v>-1</v>
      </c>
      <c r="AH36" s="127">
        <f t="shared" si="24"/>
        <v>9</v>
      </c>
      <c r="AI36" s="127">
        <f t="shared" si="25"/>
        <v>6</v>
      </c>
      <c r="AK36" s="349">
        <v>0.26999999999999957</v>
      </c>
      <c r="AL36" s="134">
        <v>9</v>
      </c>
      <c r="AM36" s="176"/>
      <c r="AN36" s="176"/>
      <c r="AO36" s="175">
        <v>9.6711798839458421E-2</v>
      </c>
    </row>
    <row r="37" spans="1:41" x14ac:dyDescent="0.2">
      <c r="A37" s="126">
        <f t="shared" si="1"/>
        <v>61</v>
      </c>
      <c r="B37" s="181">
        <f t="shared" si="0"/>
        <v>1549.3999999999999</v>
      </c>
      <c r="C37" s="229">
        <f t="shared" si="2"/>
        <v>0</v>
      </c>
      <c r="D37" s="126">
        <f t="shared" si="3"/>
        <v>0</v>
      </c>
      <c r="E37" s="229">
        <f t="shared" si="4"/>
        <v>0</v>
      </c>
      <c r="F37" s="229">
        <f t="shared" si="5"/>
        <v>0</v>
      </c>
      <c r="G37" s="229">
        <f t="shared" si="6"/>
        <v>0</v>
      </c>
      <c r="H37" s="124">
        <f t="shared" si="7"/>
        <v>0</v>
      </c>
      <c r="I37" s="124">
        <f t="shared" si="8"/>
        <v>0</v>
      </c>
      <c r="J37" s="124">
        <f t="shared" si="9"/>
        <v>0</v>
      </c>
      <c r="K37" s="124">
        <f t="shared" si="10"/>
        <v>0</v>
      </c>
      <c r="L37" s="124">
        <f t="shared" si="11"/>
        <v>0</v>
      </c>
      <c r="M37" s="125">
        <f t="shared" si="12"/>
        <v>0</v>
      </c>
      <c r="N37" s="124">
        <f t="shared" si="13"/>
        <v>0</v>
      </c>
      <c r="O37" s="125">
        <f t="shared" si="14"/>
        <v>0</v>
      </c>
      <c r="P37" s="124">
        <f t="shared" si="15"/>
        <v>1.2983430072606934</v>
      </c>
      <c r="Q37" s="124">
        <f t="shared" si="16"/>
        <v>45.850626033333334</v>
      </c>
      <c r="R37" s="124">
        <f t="shared" si="17"/>
        <v>1.2983430072606934</v>
      </c>
      <c r="S37" s="124">
        <f t="shared" si="18"/>
        <v>45.850626033333334</v>
      </c>
      <c r="T37" s="124">
        <f t="shared" si="19"/>
        <v>128.98526640647361</v>
      </c>
      <c r="U37" s="124">
        <f t="shared" si="20"/>
        <v>4555.0791899675678</v>
      </c>
      <c r="V37" s="124">
        <f t="shared" si="21"/>
        <v>1.5493999999999999</v>
      </c>
      <c r="AF37" s="122">
        <f t="shared" si="22"/>
        <v>-1</v>
      </c>
      <c r="AG37" s="71">
        <f t="shared" si="23"/>
        <v>-1</v>
      </c>
      <c r="AH37" s="127">
        <f t="shared" si="24"/>
        <v>8</v>
      </c>
      <c r="AI37" s="127">
        <f t="shared" si="25"/>
        <v>5</v>
      </c>
      <c r="AK37" s="349">
        <v>0.27</v>
      </c>
      <c r="AL37" s="134">
        <v>10</v>
      </c>
      <c r="AM37" s="176"/>
      <c r="AN37" s="176"/>
      <c r="AO37" s="175">
        <v>9.6711798839458421E-2</v>
      </c>
    </row>
    <row r="38" spans="1:41" x14ac:dyDescent="0.2">
      <c r="A38" s="126">
        <f t="shared" si="1"/>
        <v>60</v>
      </c>
      <c r="B38" s="181">
        <f t="shared" si="0"/>
        <v>1524</v>
      </c>
      <c r="C38" s="229">
        <f t="shared" si="2"/>
        <v>0</v>
      </c>
      <c r="D38" s="126">
        <f t="shared" si="3"/>
        <v>0</v>
      </c>
      <c r="E38" s="229">
        <f t="shared" si="4"/>
        <v>0</v>
      </c>
      <c r="F38" s="229">
        <f t="shared" si="5"/>
        <v>0</v>
      </c>
      <c r="G38" s="229">
        <f t="shared" si="6"/>
        <v>0</v>
      </c>
      <c r="H38" s="124">
        <f t="shared" si="7"/>
        <v>0</v>
      </c>
      <c r="I38" s="124">
        <f t="shared" si="8"/>
        <v>0</v>
      </c>
      <c r="J38" s="124">
        <f t="shared" si="9"/>
        <v>0</v>
      </c>
      <c r="K38" s="124">
        <f t="shared" si="10"/>
        <v>0</v>
      </c>
      <c r="L38" s="124">
        <f t="shared" si="11"/>
        <v>0</v>
      </c>
      <c r="M38" s="125">
        <f t="shared" si="12"/>
        <v>0</v>
      </c>
      <c r="N38" s="124">
        <f t="shared" si="13"/>
        <v>0</v>
      </c>
      <c r="O38" s="125">
        <f t="shared" si="14"/>
        <v>0</v>
      </c>
      <c r="P38" s="124">
        <f t="shared" si="15"/>
        <v>1.2983430072606934</v>
      </c>
      <c r="Q38" s="124">
        <f t="shared" si="16"/>
        <v>45.850626033333334</v>
      </c>
      <c r="R38" s="124">
        <f t="shared" si="17"/>
        <v>1.2983430072606934</v>
      </c>
      <c r="S38" s="124">
        <f t="shared" si="18"/>
        <v>45.850626033333334</v>
      </c>
      <c r="T38" s="124">
        <f t="shared" si="19"/>
        <v>127.68692339921293</v>
      </c>
      <c r="U38" s="124">
        <f t="shared" si="20"/>
        <v>4509.2285639342344</v>
      </c>
      <c r="V38" s="124">
        <f t="shared" si="21"/>
        <v>1.524</v>
      </c>
      <c r="AC38" s="137" t="s">
        <v>79</v>
      </c>
      <c r="AD38" s="71">
        <f>COUNTIF(AH33:AH129,"&gt;0")</f>
        <v>12</v>
      </c>
      <c r="AF38" s="122">
        <f t="shared" si="22"/>
        <v>-1</v>
      </c>
      <c r="AG38" s="71">
        <f t="shared" si="23"/>
        <v>-1</v>
      </c>
      <c r="AH38" s="127">
        <f t="shared" si="24"/>
        <v>7</v>
      </c>
      <c r="AI38" s="127">
        <f t="shared" si="25"/>
        <v>4</v>
      </c>
      <c r="AK38" s="349">
        <v>0.28999999999999998</v>
      </c>
      <c r="AL38" s="134">
        <v>11</v>
      </c>
      <c r="AM38" s="176"/>
      <c r="AN38" s="176"/>
      <c r="AO38" s="175">
        <v>9.6711798839458421E-2</v>
      </c>
    </row>
    <row r="39" spans="1:41" x14ac:dyDescent="0.2">
      <c r="A39" s="126">
        <f t="shared" si="1"/>
        <v>59</v>
      </c>
      <c r="B39" s="181">
        <f t="shared" si="0"/>
        <v>1498.6</v>
      </c>
      <c r="C39" s="229">
        <f t="shared" si="2"/>
        <v>0</v>
      </c>
      <c r="D39" s="126">
        <f t="shared" si="3"/>
        <v>0</v>
      </c>
      <c r="E39" s="229">
        <f t="shared" si="4"/>
        <v>0</v>
      </c>
      <c r="F39" s="229">
        <f t="shared" si="5"/>
        <v>0</v>
      </c>
      <c r="G39" s="229">
        <f t="shared" si="6"/>
        <v>0</v>
      </c>
      <c r="H39" s="124">
        <f t="shared" si="7"/>
        <v>0</v>
      </c>
      <c r="I39" s="124">
        <f t="shared" si="8"/>
        <v>0</v>
      </c>
      <c r="J39" s="124">
        <f t="shared" si="9"/>
        <v>0</v>
      </c>
      <c r="K39" s="124">
        <f t="shared" si="10"/>
        <v>0</v>
      </c>
      <c r="L39" s="124">
        <f t="shared" si="11"/>
        <v>0</v>
      </c>
      <c r="M39" s="125">
        <f t="shared" si="12"/>
        <v>0</v>
      </c>
      <c r="N39" s="124">
        <f t="shared" si="13"/>
        <v>0</v>
      </c>
      <c r="O39" s="125">
        <f t="shared" si="14"/>
        <v>0</v>
      </c>
      <c r="P39" s="124">
        <f t="shared" si="15"/>
        <v>1.2983430072606934</v>
      </c>
      <c r="Q39" s="124">
        <f t="shared" si="16"/>
        <v>45.850626033333334</v>
      </c>
      <c r="R39" s="124">
        <f t="shared" si="17"/>
        <v>1.2983430072606934</v>
      </c>
      <c r="S39" s="124">
        <f t="shared" si="18"/>
        <v>45.850626033333334</v>
      </c>
      <c r="T39" s="124">
        <f t="shared" si="19"/>
        <v>126.38858039195223</v>
      </c>
      <c r="U39" s="124">
        <f t="shared" si="20"/>
        <v>4463.3779379009011</v>
      </c>
      <c r="V39" s="124">
        <f t="shared" si="21"/>
        <v>1.4985999999999999</v>
      </c>
      <c r="Z39" s="71" t="s">
        <v>125</v>
      </c>
      <c r="AB39" s="143">
        <f>N16*2</f>
        <v>4</v>
      </c>
      <c r="AC39" s="142">
        <v>0.501</v>
      </c>
      <c r="AF39" s="122">
        <f t="shared" si="22"/>
        <v>-1</v>
      </c>
      <c r="AG39" s="71">
        <f t="shared" si="23"/>
        <v>-1</v>
      </c>
      <c r="AH39" s="127">
        <f t="shared" si="24"/>
        <v>6</v>
      </c>
      <c r="AI39" s="127">
        <f t="shared" si="25"/>
        <v>3</v>
      </c>
      <c r="AK39" s="349">
        <v>0.3</v>
      </c>
      <c r="AL39" s="134">
        <v>12</v>
      </c>
      <c r="AM39" s="176"/>
      <c r="AN39" s="176"/>
      <c r="AO39" s="175">
        <v>0.11605415860735009</v>
      </c>
    </row>
    <row r="40" spans="1:41" x14ac:dyDescent="0.2">
      <c r="A40" s="126">
        <f t="shared" si="1"/>
        <v>58</v>
      </c>
      <c r="B40" s="181">
        <f t="shared" si="0"/>
        <v>1473.1999999999998</v>
      </c>
      <c r="C40" s="229">
        <f t="shared" si="2"/>
        <v>0</v>
      </c>
      <c r="D40" s="126">
        <f t="shared" si="3"/>
        <v>0</v>
      </c>
      <c r="E40" s="229">
        <f t="shared" si="4"/>
        <v>0</v>
      </c>
      <c r="F40" s="229">
        <f t="shared" si="5"/>
        <v>0</v>
      </c>
      <c r="G40" s="229">
        <f t="shared" si="6"/>
        <v>0</v>
      </c>
      <c r="H40" s="124">
        <f t="shared" si="7"/>
        <v>0</v>
      </c>
      <c r="I40" s="124">
        <f t="shared" si="8"/>
        <v>0</v>
      </c>
      <c r="J40" s="124">
        <f t="shared" si="9"/>
        <v>0</v>
      </c>
      <c r="K40" s="124">
        <f t="shared" si="10"/>
        <v>0</v>
      </c>
      <c r="L40" s="124">
        <f t="shared" si="11"/>
        <v>0</v>
      </c>
      <c r="M40" s="125">
        <f t="shared" si="12"/>
        <v>0</v>
      </c>
      <c r="N40" s="124">
        <f t="shared" si="13"/>
        <v>0</v>
      </c>
      <c r="O40" s="125">
        <f t="shared" si="14"/>
        <v>0</v>
      </c>
      <c r="P40" s="124">
        <f t="shared" si="15"/>
        <v>1.2983430072606934</v>
      </c>
      <c r="Q40" s="124">
        <f t="shared" si="16"/>
        <v>45.850626033333334</v>
      </c>
      <c r="R40" s="124">
        <f t="shared" si="17"/>
        <v>1.2983430072606934</v>
      </c>
      <c r="S40" s="124">
        <f t="shared" si="18"/>
        <v>45.850626033333334</v>
      </c>
      <c r="T40" s="124">
        <f t="shared" si="19"/>
        <v>125.09023738469153</v>
      </c>
      <c r="U40" s="124">
        <f t="shared" si="20"/>
        <v>4417.5273118675677</v>
      </c>
      <c r="V40" s="124">
        <f t="shared" si="21"/>
        <v>1.4731999999999998</v>
      </c>
      <c r="Z40" s="71" t="s">
        <v>126</v>
      </c>
      <c r="AB40" s="143">
        <f>N17</f>
        <v>46</v>
      </c>
      <c r="AC40" s="142">
        <f>44/12</f>
        <v>3.6666666666666665</v>
      </c>
      <c r="AF40" s="122">
        <f t="shared" si="22"/>
        <v>-1</v>
      </c>
      <c r="AG40" s="71">
        <f t="shared" si="23"/>
        <v>-1</v>
      </c>
      <c r="AH40" s="127">
        <f t="shared" si="24"/>
        <v>5</v>
      </c>
      <c r="AI40" s="127">
        <f t="shared" si="25"/>
        <v>2</v>
      </c>
      <c r="AK40" s="349">
        <v>0.31</v>
      </c>
      <c r="AL40" s="134">
        <v>13</v>
      </c>
      <c r="AM40" s="176"/>
      <c r="AN40" s="176"/>
      <c r="AO40" s="175">
        <v>9.6711798839458421E-2</v>
      </c>
    </row>
    <row r="41" spans="1:41" x14ac:dyDescent="0.2">
      <c r="A41" s="126">
        <f t="shared" si="1"/>
        <v>57</v>
      </c>
      <c r="B41" s="181">
        <f t="shared" si="0"/>
        <v>1447.8</v>
      </c>
      <c r="C41" s="229">
        <f t="shared" si="2"/>
        <v>5.6633599999999997E-4</v>
      </c>
      <c r="D41" s="126">
        <f t="shared" si="3"/>
        <v>0.02</v>
      </c>
      <c r="E41" s="229">
        <f t="shared" si="4"/>
        <v>0</v>
      </c>
      <c r="F41" s="229">
        <f t="shared" si="5"/>
        <v>0</v>
      </c>
      <c r="G41" s="229">
        <f t="shared" si="6"/>
        <v>1.0954274661508705E-3</v>
      </c>
      <c r="H41" s="124">
        <f t="shared" si="7"/>
        <v>7.7524177949709866E-2</v>
      </c>
      <c r="I41" s="124">
        <f t="shared" si="8"/>
        <v>3.8684719535783368E-2</v>
      </c>
      <c r="J41" s="124">
        <f t="shared" si="9"/>
        <v>2.1952366421663441E-3</v>
      </c>
      <c r="K41" s="124">
        <f t="shared" si="10"/>
        <v>9.7717241975499664E-2</v>
      </c>
      <c r="L41" s="124">
        <f t="shared" si="11"/>
        <v>9.5522005333333326E-2</v>
      </c>
      <c r="M41" s="125">
        <f t="shared" si="12"/>
        <v>3.3733333333333331</v>
      </c>
      <c r="N41" s="124">
        <f t="shared" si="13"/>
        <v>0</v>
      </c>
      <c r="O41" s="125">
        <f t="shared" si="14"/>
        <v>0</v>
      </c>
      <c r="P41" s="124">
        <f t="shared" si="15"/>
        <v>1.2592561104704936</v>
      </c>
      <c r="Q41" s="124">
        <f t="shared" si="16"/>
        <v>44.47028302882012</v>
      </c>
      <c r="R41" s="124">
        <f t="shared" si="17"/>
        <v>1.3569733524459933</v>
      </c>
      <c r="S41" s="124">
        <f t="shared" si="18"/>
        <v>47.921140540103167</v>
      </c>
      <c r="T41" s="124">
        <f t="shared" si="19"/>
        <v>123.79189437743085</v>
      </c>
      <c r="U41" s="124">
        <f t="shared" si="20"/>
        <v>4371.6766858342344</v>
      </c>
      <c r="V41" s="124">
        <f t="shared" si="21"/>
        <v>1.4478</v>
      </c>
      <c r="Z41" s="71" t="s">
        <v>82</v>
      </c>
      <c r="AB41" s="142">
        <v>1</v>
      </c>
      <c r="AF41" s="122">
        <f t="shared" si="22"/>
        <v>-1</v>
      </c>
      <c r="AG41" s="71">
        <f t="shared" si="23"/>
        <v>-1</v>
      </c>
      <c r="AH41" s="127">
        <f t="shared" si="24"/>
        <v>4</v>
      </c>
      <c r="AI41" s="127">
        <f t="shared" si="25"/>
        <v>1</v>
      </c>
      <c r="AK41" s="349">
        <v>0.33</v>
      </c>
      <c r="AL41" s="134">
        <v>14</v>
      </c>
      <c r="AM41" s="176"/>
      <c r="AN41" s="176"/>
      <c r="AO41" s="175">
        <v>9.6711798839458421E-2</v>
      </c>
    </row>
    <row r="42" spans="1:41" x14ac:dyDescent="0.2">
      <c r="A42" s="126">
        <f t="shared" si="1"/>
        <v>56</v>
      </c>
      <c r="B42" s="181">
        <f t="shared" si="0"/>
        <v>1422.3999999999999</v>
      </c>
      <c r="C42" s="229">
        <f t="shared" si="2"/>
        <v>1.41584E-3</v>
      </c>
      <c r="D42" s="126">
        <f t="shared" si="3"/>
        <v>0.05</v>
      </c>
      <c r="E42" s="229">
        <f t="shared" si="4"/>
        <v>0</v>
      </c>
      <c r="F42" s="229">
        <f t="shared" si="5"/>
        <v>0</v>
      </c>
      <c r="G42" s="229">
        <f t="shared" si="6"/>
        <v>1.6431411992263055E-3</v>
      </c>
      <c r="H42" s="124">
        <f t="shared" si="7"/>
        <v>0.11628626692456479</v>
      </c>
      <c r="I42" s="124">
        <f t="shared" si="8"/>
        <v>5.8027079303675046E-2</v>
      </c>
      <c r="J42" s="124">
        <f t="shared" si="9"/>
        <v>3.2928549632495162E-3</v>
      </c>
      <c r="K42" s="124">
        <f t="shared" si="10"/>
        <v>0.24209786829658286</v>
      </c>
      <c r="L42" s="124">
        <f t="shared" si="11"/>
        <v>0.23880501333333334</v>
      </c>
      <c r="M42" s="125">
        <f t="shared" si="12"/>
        <v>8.4333333333333336</v>
      </c>
      <c r="N42" s="124">
        <f t="shared" si="13"/>
        <v>0</v>
      </c>
      <c r="O42" s="125">
        <f t="shared" si="14"/>
        <v>0</v>
      </c>
      <c r="P42" s="124">
        <f t="shared" si="15"/>
        <v>1.2015038599420602</v>
      </c>
      <c r="Q42" s="124">
        <f t="shared" si="16"/>
        <v>42.430778193230175</v>
      </c>
      <c r="R42" s="124">
        <f t="shared" si="17"/>
        <v>1.4436017282386429</v>
      </c>
      <c r="S42" s="124">
        <f t="shared" si="18"/>
        <v>50.980397793488066</v>
      </c>
      <c r="T42" s="124">
        <f t="shared" si="19"/>
        <v>122.43492102498486</v>
      </c>
      <c r="U42" s="124">
        <f t="shared" si="20"/>
        <v>4323.7555452941315</v>
      </c>
      <c r="V42" s="124">
        <f t="shared" si="21"/>
        <v>1.4223999999999999</v>
      </c>
      <c r="Z42" s="71" t="s">
        <v>83</v>
      </c>
      <c r="AB42" s="142">
        <v>0.75</v>
      </c>
      <c r="AF42" s="122">
        <f t="shared" si="22"/>
        <v>-1</v>
      </c>
      <c r="AG42" s="71">
        <f t="shared" si="23"/>
        <v>-1</v>
      </c>
      <c r="AH42" s="127">
        <f t="shared" si="24"/>
        <v>3</v>
      </c>
      <c r="AI42" s="127">
        <f t="shared" si="25"/>
        <v>0</v>
      </c>
      <c r="AK42" s="349">
        <v>0.34</v>
      </c>
      <c r="AL42" s="134">
        <v>15</v>
      </c>
      <c r="AM42" s="176"/>
      <c r="AN42" s="176"/>
      <c r="AO42" s="175">
        <v>0.11605415860735009</v>
      </c>
    </row>
    <row r="43" spans="1:41" x14ac:dyDescent="0.2">
      <c r="A43" s="126">
        <f t="shared" si="1"/>
        <v>55</v>
      </c>
      <c r="B43" s="181">
        <f t="shared" si="0"/>
        <v>1397</v>
      </c>
      <c r="C43" s="229">
        <f t="shared" si="2"/>
        <v>1.982176E-3</v>
      </c>
      <c r="D43" s="126">
        <f t="shared" si="3"/>
        <v>7.0000000000000007E-2</v>
      </c>
      <c r="E43" s="229">
        <f t="shared" si="4"/>
        <v>0</v>
      </c>
      <c r="F43" s="229">
        <f t="shared" si="5"/>
        <v>0</v>
      </c>
      <c r="G43" s="229">
        <f t="shared" si="6"/>
        <v>1.6431411992263055E-3</v>
      </c>
      <c r="H43" s="124">
        <f t="shared" si="7"/>
        <v>0.11628626692456479</v>
      </c>
      <c r="I43" s="124">
        <f t="shared" si="8"/>
        <v>5.8027079303675046E-2</v>
      </c>
      <c r="J43" s="124">
        <f t="shared" si="9"/>
        <v>3.2928549632495162E-3</v>
      </c>
      <c r="K43" s="124">
        <f t="shared" si="10"/>
        <v>0.33761987362991613</v>
      </c>
      <c r="L43" s="124">
        <f t="shared" si="11"/>
        <v>0.33432701866666664</v>
      </c>
      <c r="M43" s="125">
        <f t="shared" si="12"/>
        <v>11.806666666666667</v>
      </c>
      <c r="N43" s="124">
        <f t="shared" si="13"/>
        <v>0</v>
      </c>
      <c r="O43" s="125">
        <f t="shared" si="14"/>
        <v>0</v>
      </c>
      <c r="P43" s="124">
        <f t="shared" si="15"/>
        <v>1.1632950578087269</v>
      </c>
      <c r="Q43" s="124">
        <f t="shared" si="16"/>
        <v>41.081444859896841</v>
      </c>
      <c r="R43" s="124">
        <f t="shared" si="17"/>
        <v>1.500914931438643</v>
      </c>
      <c r="S43" s="124">
        <f t="shared" si="18"/>
        <v>53.004397793488067</v>
      </c>
      <c r="T43" s="124">
        <f t="shared" si="19"/>
        <v>120.99131929674621</v>
      </c>
      <c r="U43" s="124">
        <f t="shared" si="20"/>
        <v>4272.7751475006435</v>
      </c>
      <c r="V43" s="124">
        <f t="shared" si="21"/>
        <v>1.397</v>
      </c>
      <c r="Z43" s="71" t="s">
        <v>84</v>
      </c>
      <c r="AB43" s="142">
        <f>(N16*AD54+(2*AB41)-AB42)</f>
        <v>15.75</v>
      </c>
      <c r="AF43" s="122">
        <f t="shared" si="22"/>
        <v>-1</v>
      </c>
      <c r="AG43" s="71">
        <f t="shared" si="23"/>
        <v>-1</v>
      </c>
      <c r="AH43" s="127">
        <f t="shared" si="24"/>
        <v>2</v>
      </c>
      <c r="AI43" s="127">
        <f t="shared" si="25"/>
        <v>-1</v>
      </c>
      <c r="AK43" s="349">
        <v>0.35</v>
      </c>
      <c r="AL43" s="134">
        <v>16</v>
      </c>
      <c r="AM43" s="176"/>
      <c r="AN43" s="176"/>
      <c r="AO43" s="175">
        <v>9.6711798839458421E-2</v>
      </c>
    </row>
    <row r="44" spans="1:41" x14ac:dyDescent="0.2">
      <c r="A44" s="126">
        <f t="shared" si="1"/>
        <v>54</v>
      </c>
      <c r="B44" s="181">
        <f t="shared" si="0"/>
        <v>1371.6</v>
      </c>
      <c r="C44" s="229">
        <f t="shared" si="2"/>
        <v>3.3980159999999998E-3</v>
      </c>
      <c r="D44" s="126">
        <f t="shared" si="3"/>
        <v>0.12</v>
      </c>
      <c r="E44" s="229">
        <f t="shared" si="4"/>
        <v>0</v>
      </c>
      <c r="F44" s="229">
        <f t="shared" si="5"/>
        <v>0</v>
      </c>
      <c r="G44" s="229">
        <f t="shared" si="6"/>
        <v>2.1908549323017409E-3</v>
      </c>
      <c r="H44" s="124">
        <f t="shared" si="7"/>
        <v>0.15504835589941973</v>
      </c>
      <c r="I44" s="124">
        <f t="shared" si="8"/>
        <v>7.7369439071566737E-2</v>
      </c>
      <c r="J44" s="124">
        <f t="shared" si="9"/>
        <v>4.3904732843326882E-3</v>
      </c>
      <c r="K44" s="124">
        <f t="shared" si="10"/>
        <v>0.57752250528433269</v>
      </c>
      <c r="L44" s="124">
        <f t="shared" si="11"/>
        <v>0.57313203199999996</v>
      </c>
      <c r="M44" s="125">
        <f t="shared" si="12"/>
        <v>20.239999999999998</v>
      </c>
      <c r="N44" s="124">
        <f t="shared" si="13"/>
        <v>0</v>
      </c>
      <c r="O44" s="125">
        <f t="shared" si="14"/>
        <v>0</v>
      </c>
      <c r="P44" s="124">
        <f t="shared" si="15"/>
        <v>1.0673340051469604</v>
      </c>
      <c r="Q44" s="124">
        <f t="shared" si="16"/>
        <v>37.69260669097357</v>
      </c>
      <c r="R44" s="124">
        <f t="shared" si="17"/>
        <v>1.6448565104312931</v>
      </c>
      <c r="S44" s="124">
        <f t="shared" si="18"/>
        <v>58.087655046872989</v>
      </c>
      <c r="T44" s="124">
        <f t="shared" si="19"/>
        <v>119.49040436530757</v>
      </c>
      <c r="U44" s="124">
        <f t="shared" si="20"/>
        <v>4219.7707497071551</v>
      </c>
      <c r="V44" s="124">
        <f t="shared" si="21"/>
        <v>1.3715999999999999</v>
      </c>
      <c r="Z44" s="71" t="s">
        <v>85</v>
      </c>
      <c r="AB44" s="142">
        <f>((AB49*AC40)+(2*AC39)+(AB41*2))</f>
        <v>87.335333333333324</v>
      </c>
      <c r="AF44" s="122">
        <f t="shared" si="22"/>
        <v>-1</v>
      </c>
      <c r="AG44" s="71">
        <f t="shared" si="23"/>
        <v>-1</v>
      </c>
      <c r="AH44" s="127">
        <f t="shared" si="24"/>
        <v>1</v>
      </c>
      <c r="AI44" s="127">
        <f t="shared" si="25"/>
        <v>-2</v>
      </c>
      <c r="AK44" s="349">
        <v>0.35</v>
      </c>
      <c r="AL44" s="134">
        <v>17</v>
      </c>
      <c r="AM44" s="176"/>
      <c r="AN44" s="176"/>
      <c r="AO44" s="175">
        <v>9.6711798839458421E-2</v>
      </c>
    </row>
    <row r="45" spans="1:41" x14ac:dyDescent="0.2">
      <c r="A45" s="126">
        <f t="shared" si="1"/>
        <v>53</v>
      </c>
      <c r="B45" s="181">
        <f t="shared" si="0"/>
        <v>1346.1999999999998</v>
      </c>
      <c r="C45" s="229">
        <f t="shared" si="2"/>
        <v>4.5306879999999997E-3</v>
      </c>
      <c r="D45" s="126">
        <f t="shared" si="3"/>
        <v>0.16</v>
      </c>
      <c r="E45" s="229">
        <f t="shared" si="4"/>
        <v>0</v>
      </c>
      <c r="F45" s="229">
        <f t="shared" si="5"/>
        <v>0</v>
      </c>
      <c r="G45" s="229">
        <f t="shared" si="6"/>
        <v>2.7385686653771764E-3</v>
      </c>
      <c r="H45" s="124">
        <f t="shared" si="7"/>
        <v>0.19381044487427468</v>
      </c>
      <c r="I45" s="124">
        <f t="shared" si="8"/>
        <v>9.6711798839458421E-2</v>
      </c>
      <c r="J45" s="124">
        <f t="shared" si="9"/>
        <v>5.4880916054158612E-3</v>
      </c>
      <c r="K45" s="124">
        <f t="shared" si="10"/>
        <v>0.76966413427208247</v>
      </c>
      <c r="L45" s="124">
        <f t="shared" si="11"/>
        <v>0.76417604266666661</v>
      </c>
      <c r="M45" s="125">
        <f t="shared" si="12"/>
        <v>26.986666666666665</v>
      </c>
      <c r="N45" s="124">
        <f t="shared" si="13"/>
        <v>0</v>
      </c>
      <c r="O45" s="125">
        <f t="shared" si="14"/>
        <v>0</v>
      </c>
      <c r="P45" s="124">
        <f t="shared" si="15"/>
        <v>0.99047735355186028</v>
      </c>
      <c r="Q45" s="124">
        <f t="shared" si="16"/>
        <v>34.978435188716958</v>
      </c>
      <c r="R45" s="124">
        <f t="shared" si="17"/>
        <v>1.7601414878239428</v>
      </c>
      <c r="S45" s="124">
        <f t="shared" si="18"/>
        <v>62.158912300257896</v>
      </c>
      <c r="T45" s="124">
        <f t="shared" si="19"/>
        <v>117.84554785487627</v>
      </c>
      <c r="U45" s="124">
        <f t="shared" si="20"/>
        <v>4161.6830946602822</v>
      </c>
      <c r="V45" s="124">
        <f t="shared" si="21"/>
        <v>1.3461999999999998</v>
      </c>
      <c r="Z45" s="122" t="s">
        <v>86</v>
      </c>
      <c r="AA45" s="122"/>
      <c r="AB45" s="142">
        <f>(AB40*AC40)</f>
        <v>168.66666666666666</v>
      </c>
      <c r="AF45" s="122">
        <f t="shared" si="22"/>
        <v>1</v>
      </c>
      <c r="AG45" s="71">
        <f t="shared" si="23"/>
        <v>1</v>
      </c>
      <c r="AH45" s="127">
        <f t="shared" si="24"/>
        <v>0</v>
      </c>
      <c r="AI45" s="127">
        <f t="shared" si="25"/>
        <v>-3</v>
      </c>
      <c r="AK45" s="349">
        <v>0.36</v>
      </c>
      <c r="AL45" s="134">
        <v>18</v>
      </c>
      <c r="AM45" s="176"/>
      <c r="AN45" s="176"/>
      <c r="AO45" s="175">
        <v>0.11605415860735009</v>
      </c>
    </row>
    <row r="46" spans="1:41" x14ac:dyDescent="0.2">
      <c r="A46" s="126">
        <f t="shared" si="1"/>
        <v>52</v>
      </c>
      <c r="B46" s="181">
        <f t="shared" si="0"/>
        <v>1320.8</v>
      </c>
      <c r="C46" s="229">
        <f t="shared" si="2"/>
        <v>5.6633600000000001E-3</v>
      </c>
      <c r="D46" s="126">
        <f t="shared" si="3"/>
        <v>0.2</v>
      </c>
      <c r="E46" s="229">
        <f t="shared" si="4"/>
        <v>0</v>
      </c>
      <c r="F46" s="229">
        <f t="shared" si="5"/>
        <v>0</v>
      </c>
      <c r="G46" s="229">
        <f t="shared" si="6"/>
        <v>2.1908549323017409E-3</v>
      </c>
      <c r="H46" s="124">
        <f t="shared" si="7"/>
        <v>0.15504835589941973</v>
      </c>
      <c r="I46" s="124">
        <f t="shared" si="8"/>
        <v>7.7369439071566737E-2</v>
      </c>
      <c r="J46" s="124">
        <f t="shared" si="9"/>
        <v>4.3904732843326882E-3</v>
      </c>
      <c r="K46" s="124">
        <f t="shared" si="10"/>
        <v>0.9596105266176661</v>
      </c>
      <c r="L46" s="124">
        <f t="shared" si="11"/>
        <v>0.95522005333333337</v>
      </c>
      <c r="M46" s="125">
        <f t="shared" si="12"/>
        <v>33.733333333333334</v>
      </c>
      <c r="N46" s="124">
        <f t="shared" si="13"/>
        <v>0</v>
      </c>
      <c r="O46" s="125">
        <f t="shared" si="14"/>
        <v>0</v>
      </c>
      <c r="P46" s="124">
        <f t="shared" si="15"/>
        <v>0.91449879661362699</v>
      </c>
      <c r="Q46" s="124">
        <f t="shared" si="16"/>
        <v>32.295273357640234</v>
      </c>
      <c r="R46" s="124">
        <f t="shared" si="17"/>
        <v>1.8741093232312929</v>
      </c>
      <c r="S46" s="124">
        <f t="shared" si="18"/>
        <v>66.183655046872985</v>
      </c>
      <c r="T46" s="124">
        <f t="shared" si="19"/>
        <v>116.08540636705234</v>
      </c>
      <c r="U46" s="124">
        <f t="shared" si="20"/>
        <v>4099.5241823600245</v>
      </c>
      <c r="V46" s="124">
        <f t="shared" si="21"/>
        <v>1.3208</v>
      </c>
      <c r="Z46" s="122" t="s">
        <v>144</v>
      </c>
      <c r="AA46" s="122"/>
      <c r="AB46" s="142">
        <f>AB39*AC39</f>
        <v>2.004</v>
      </c>
      <c r="AF46" s="122">
        <f t="shared" si="22"/>
        <v>2</v>
      </c>
      <c r="AG46" s="71">
        <f t="shared" si="23"/>
        <v>2</v>
      </c>
      <c r="AH46" s="127">
        <f t="shared" si="24"/>
        <v>-1</v>
      </c>
      <c r="AI46" s="127">
        <f t="shared" si="25"/>
        <v>-4</v>
      </c>
      <c r="AK46" s="349">
        <v>0.37</v>
      </c>
      <c r="AL46" s="134">
        <v>19</v>
      </c>
      <c r="AM46" s="176"/>
      <c r="AN46" s="176"/>
      <c r="AO46" s="175">
        <v>9.6711798839458421E-2</v>
      </c>
    </row>
    <row r="47" spans="1:41" x14ac:dyDescent="0.2">
      <c r="A47" s="126">
        <f t="shared" si="1"/>
        <v>51</v>
      </c>
      <c r="B47" s="181">
        <f t="shared" si="0"/>
        <v>1295.3999999999999</v>
      </c>
      <c r="C47" s="229">
        <f t="shared" si="2"/>
        <v>6.2296959999999998E-3</v>
      </c>
      <c r="D47" s="126">
        <f t="shared" si="3"/>
        <v>0.22</v>
      </c>
      <c r="E47" s="229">
        <f t="shared" si="4"/>
        <v>0</v>
      </c>
      <c r="F47" s="229">
        <f t="shared" si="5"/>
        <v>0</v>
      </c>
      <c r="G47" s="229">
        <f t="shared" si="6"/>
        <v>2.7385686653771764E-3</v>
      </c>
      <c r="H47" s="124">
        <f t="shared" si="7"/>
        <v>0.19381044487427468</v>
      </c>
      <c r="I47" s="124">
        <f t="shared" si="8"/>
        <v>9.6711798839458421E-2</v>
      </c>
      <c r="J47" s="124">
        <f t="shared" si="9"/>
        <v>5.4880916054158612E-3</v>
      </c>
      <c r="K47" s="124">
        <f t="shared" si="10"/>
        <v>1.0562301502720823</v>
      </c>
      <c r="L47" s="124">
        <f t="shared" si="11"/>
        <v>1.0507420586666665</v>
      </c>
      <c r="M47" s="125">
        <f t="shared" si="12"/>
        <v>37.106666666666662</v>
      </c>
      <c r="N47" s="124">
        <f t="shared" si="13"/>
        <v>0</v>
      </c>
      <c r="O47" s="125">
        <f t="shared" si="14"/>
        <v>0</v>
      </c>
      <c r="P47" s="124">
        <f t="shared" si="15"/>
        <v>0.87585094715186051</v>
      </c>
      <c r="Q47" s="124">
        <f t="shared" si="16"/>
        <v>30.930435188716963</v>
      </c>
      <c r="R47" s="124">
        <f t="shared" si="17"/>
        <v>1.9320810974239429</v>
      </c>
      <c r="S47" s="124">
        <f t="shared" si="18"/>
        <v>68.230912300257899</v>
      </c>
      <c r="T47" s="124">
        <f t="shared" si="19"/>
        <v>114.21129704382103</v>
      </c>
      <c r="U47" s="124">
        <f t="shared" si="20"/>
        <v>4033.3405273131511</v>
      </c>
      <c r="V47" s="124">
        <f t="shared" si="21"/>
        <v>1.2953999999999999</v>
      </c>
      <c r="Z47" s="71" t="s">
        <v>95</v>
      </c>
      <c r="AB47" s="142">
        <f>N18*AB42</f>
        <v>0</v>
      </c>
      <c r="AF47" s="122">
        <f t="shared" si="22"/>
        <v>3</v>
      </c>
      <c r="AG47" s="71">
        <f t="shared" si="23"/>
        <v>3</v>
      </c>
      <c r="AH47" s="127">
        <f t="shared" si="24"/>
        <v>-2</v>
      </c>
      <c r="AI47" s="127">
        <f t="shared" si="25"/>
        <v>-5</v>
      </c>
      <c r="AK47" s="349">
        <v>0.38</v>
      </c>
      <c r="AL47" s="134">
        <v>20</v>
      </c>
      <c r="AM47" s="176"/>
      <c r="AN47" s="180"/>
      <c r="AO47" s="175">
        <v>0.13539651837524178</v>
      </c>
    </row>
    <row r="48" spans="1:41" x14ac:dyDescent="0.2">
      <c r="A48" s="126">
        <f t="shared" si="1"/>
        <v>50</v>
      </c>
      <c r="B48" s="181">
        <f t="shared" si="0"/>
        <v>1270</v>
      </c>
      <c r="C48" s="229">
        <f t="shared" si="2"/>
        <v>6.7960319999999996E-3</v>
      </c>
      <c r="D48" s="126">
        <f t="shared" si="3"/>
        <v>0.24</v>
      </c>
      <c r="E48" s="229">
        <f t="shared" si="4"/>
        <v>0</v>
      </c>
      <c r="F48" s="229">
        <f t="shared" si="5"/>
        <v>0</v>
      </c>
      <c r="G48" s="229">
        <f t="shared" si="6"/>
        <v>2.7385686653771764E-3</v>
      </c>
      <c r="H48" s="124">
        <f t="shared" si="7"/>
        <v>0.19381044487427468</v>
      </c>
      <c r="I48" s="124">
        <f t="shared" si="8"/>
        <v>9.6711798839458421E-2</v>
      </c>
      <c r="J48" s="124">
        <f t="shared" si="9"/>
        <v>5.4880916054158612E-3</v>
      </c>
      <c r="K48" s="124">
        <f t="shared" si="10"/>
        <v>1.1517521556054158</v>
      </c>
      <c r="L48" s="124">
        <f t="shared" si="11"/>
        <v>1.1462640639999999</v>
      </c>
      <c r="M48" s="125">
        <f t="shared" si="12"/>
        <v>40.479999999999997</v>
      </c>
      <c r="N48" s="124">
        <f t="shared" si="13"/>
        <v>0</v>
      </c>
      <c r="O48" s="125">
        <f t="shared" si="14"/>
        <v>0</v>
      </c>
      <c r="P48" s="124">
        <f t="shared" si="15"/>
        <v>0.83764214501852718</v>
      </c>
      <c r="Q48" s="124">
        <f t="shared" si="16"/>
        <v>29.581101855383629</v>
      </c>
      <c r="R48" s="124">
        <f t="shared" si="17"/>
        <v>1.989394300623943</v>
      </c>
      <c r="S48" s="124">
        <f t="shared" si="18"/>
        <v>70.254912300257899</v>
      </c>
      <c r="T48" s="124">
        <f t="shared" si="19"/>
        <v>112.2792159463971</v>
      </c>
      <c r="U48" s="124">
        <f t="shared" si="20"/>
        <v>3965.1096150128933</v>
      </c>
      <c r="V48" s="124">
        <f t="shared" si="21"/>
        <v>1.27</v>
      </c>
      <c r="Z48" s="122" t="s">
        <v>87</v>
      </c>
      <c r="AB48" s="142">
        <f>AB44*AB43</f>
        <v>1375.5314999999998</v>
      </c>
      <c r="AC48" s="122">
        <f>AB48*0.092903</f>
        <v>127.79100294449998</v>
      </c>
      <c r="AF48" s="122">
        <f t="shared" si="22"/>
        <v>4</v>
      </c>
      <c r="AG48" s="71">
        <f t="shared" si="23"/>
        <v>4</v>
      </c>
      <c r="AH48" s="127">
        <f t="shared" si="24"/>
        <v>-3</v>
      </c>
      <c r="AI48" s="127">
        <f t="shared" si="25"/>
        <v>-6</v>
      </c>
      <c r="AK48" s="349">
        <v>0.39</v>
      </c>
      <c r="AL48" s="134">
        <v>21</v>
      </c>
      <c r="AM48" s="176"/>
      <c r="AN48" s="180"/>
      <c r="AO48" s="175">
        <v>9.6711798839458421E-2</v>
      </c>
    </row>
    <row r="49" spans="1:41" x14ac:dyDescent="0.2">
      <c r="A49" s="126">
        <f t="shared" si="1"/>
        <v>49</v>
      </c>
      <c r="B49" s="181">
        <f t="shared" si="0"/>
        <v>1244.5999999999999</v>
      </c>
      <c r="C49" s="229">
        <f t="shared" si="2"/>
        <v>7.6455359999999875E-3</v>
      </c>
      <c r="D49" s="126">
        <f t="shared" si="3"/>
        <v>0.26999999999999957</v>
      </c>
      <c r="E49" s="229">
        <f t="shared" si="4"/>
        <v>0</v>
      </c>
      <c r="F49" s="229">
        <f t="shared" si="5"/>
        <v>0</v>
      </c>
      <c r="G49" s="229">
        <f t="shared" si="6"/>
        <v>2.7385686653771764E-3</v>
      </c>
      <c r="H49" s="124">
        <f t="shared" si="7"/>
        <v>0.19381044487427468</v>
      </c>
      <c r="I49" s="124">
        <f t="shared" si="8"/>
        <v>9.6711798839458421E-2</v>
      </c>
      <c r="J49" s="124">
        <f t="shared" si="9"/>
        <v>5.4880916054158612E-3</v>
      </c>
      <c r="K49" s="124">
        <f t="shared" si="10"/>
        <v>1.2950351636054138</v>
      </c>
      <c r="L49" s="124">
        <f t="shared" si="11"/>
        <v>1.289547071999998</v>
      </c>
      <c r="M49" s="125">
        <f t="shared" si="12"/>
        <v>45.539999999999928</v>
      </c>
      <c r="N49" s="124">
        <f t="shared" si="13"/>
        <v>0</v>
      </c>
      <c r="O49" s="125">
        <f t="shared" si="14"/>
        <v>0</v>
      </c>
      <c r="P49" s="124">
        <f t="shared" si="15"/>
        <v>0.78032894181852774</v>
      </c>
      <c r="Q49" s="124">
        <f t="shared" si="16"/>
        <v>27.55710185538365</v>
      </c>
      <c r="R49" s="124">
        <f t="shared" si="17"/>
        <v>2.0753641054239416</v>
      </c>
      <c r="S49" s="124">
        <f t="shared" si="18"/>
        <v>73.290912300257858</v>
      </c>
      <c r="T49" s="124">
        <f t="shared" si="19"/>
        <v>110.28982164577316</v>
      </c>
      <c r="U49" s="124">
        <f t="shared" si="20"/>
        <v>3894.8547027126356</v>
      </c>
      <c r="V49" s="124">
        <f t="shared" si="21"/>
        <v>1.2445999999999999</v>
      </c>
      <c r="Z49" s="127">
        <f>N16</f>
        <v>2</v>
      </c>
      <c r="AA49" s="71" t="s">
        <v>88</v>
      </c>
      <c r="AB49" s="139">
        <f>N17/N16</f>
        <v>23</v>
      </c>
      <c r="AF49" s="122">
        <f t="shared" si="22"/>
        <v>5</v>
      </c>
      <c r="AG49" s="71">
        <f t="shared" si="23"/>
        <v>5</v>
      </c>
      <c r="AH49" s="127">
        <f t="shared" si="24"/>
        <v>-4</v>
      </c>
      <c r="AI49" s="127">
        <f t="shared" si="25"/>
        <v>-7</v>
      </c>
      <c r="AK49" s="349">
        <v>0.39</v>
      </c>
      <c r="AL49" s="134">
        <v>22</v>
      </c>
      <c r="AM49" s="176"/>
      <c r="AN49" s="180"/>
      <c r="AO49" s="175">
        <v>0.11605415860735009</v>
      </c>
    </row>
    <row r="50" spans="1:41" x14ac:dyDescent="0.2">
      <c r="A50" s="126">
        <f t="shared" si="1"/>
        <v>48</v>
      </c>
      <c r="B50" s="181">
        <f t="shared" si="0"/>
        <v>1219.1999999999998</v>
      </c>
      <c r="C50" s="229">
        <f t="shared" si="2"/>
        <v>7.6455360000000005E-3</v>
      </c>
      <c r="D50" s="126">
        <f t="shared" si="3"/>
        <v>0.27</v>
      </c>
      <c r="E50" s="229">
        <f t="shared" si="4"/>
        <v>0</v>
      </c>
      <c r="F50" s="229">
        <f t="shared" si="5"/>
        <v>0</v>
      </c>
      <c r="G50" s="229">
        <f t="shared" si="6"/>
        <v>2.7385686653771764E-3</v>
      </c>
      <c r="H50" s="124">
        <f t="shared" si="7"/>
        <v>0.19381044487427468</v>
      </c>
      <c r="I50" s="124">
        <f t="shared" si="8"/>
        <v>9.6711798839458421E-2</v>
      </c>
      <c r="J50" s="124">
        <f t="shared" si="9"/>
        <v>5.4880916054158612E-3</v>
      </c>
      <c r="K50" s="124">
        <f t="shared" si="10"/>
        <v>1.2950351636054158</v>
      </c>
      <c r="L50" s="124">
        <f t="shared" si="11"/>
        <v>1.289547072</v>
      </c>
      <c r="M50" s="125">
        <f t="shared" si="12"/>
        <v>45.54</v>
      </c>
      <c r="N50" s="124">
        <f t="shared" si="13"/>
        <v>0</v>
      </c>
      <c r="O50" s="125">
        <f t="shared" si="14"/>
        <v>0</v>
      </c>
      <c r="P50" s="124">
        <f t="shared" si="15"/>
        <v>0.78032894181852708</v>
      </c>
      <c r="Q50" s="124">
        <f t="shared" si="16"/>
        <v>27.557101855383628</v>
      </c>
      <c r="R50" s="124">
        <f t="shared" si="17"/>
        <v>2.0753641054239429</v>
      </c>
      <c r="S50" s="124">
        <f t="shared" si="18"/>
        <v>73.290912300257901</v>
      </c>
      <c r="T50" s="124">
        <f t="shared" si="19"/>
        <v>108.21445754034922</v>
      </c>
      <c r="U50" s="124">
        <f t="shared" si="20"/>
        <v>3821.5637904123778</v>
      </c>
      <c r="V50" s="124">
        <f t="shared" si="21"/>
        <v>1.2191999999999998</v>
      </c>
      <c r="Z50" s="122"/>
      <c r="AA50" s="122"/>
      <c r="AD50" s="137" t="s">
        <v>89</v>
      </c>
      <c r="AF50" s="122">
        <f t="shared" si="22"/>
        <v>6</v>
      </c>
      <c r="AG50" s="71">
        <f t="shared" si="23"/>
        <v>6</v>
      </c>
      <c r="AH50" s="127">
        <f t="shared" si="24"/>
        <v>-5</v>
      </c>
      <c r="AI50" s="127">
        <f t="shared" si="25"/>
        <v>-8</v>
      </c>
      <c r="AK50" s="349">
        <v>0.4</v>
      </c>
      <c r="AL50" s="134">
        <v>23</v>
      </c>
      <c r="AM50" s="176"/>
      <c r="AN50" s="180"/>
      <c r="AO50" s="175">
        <v>0.11605415860735009</v>
      </c>
    </row>
    <row r="51" spans="1:41" x14ac:dyDescent="0.2">
      <c r="A51" s="126">
        <f t="shared" si="1"/>
        <v>47</v>
      </c>
      <c r="B51" s="181">
        <f t="shared" si="0"/>
        <v>1193.8</v>
      </c>
      <c r="C51" s="229">
        <f t="shared" si="2"/>
        <v>8.2118719999999985E-3</v>
      </c>
      <c r="D51" s="126">
        <f t="shared" si="3"/>
        <v>0.28999999999999998</v>
      </c>
      <c r="E51" s="229">
        <f t="shared" si="4"/>
        <v>0</v>
      </c>
      <c r="F51" s="229">
        <f t="shared" si="5"/>
        <v>0</v>
      </c>
      <c r="G51" s="229">
        <f t="shared" si="6"/>
        <v>2.7385686653771764E-3</v>
      </c>
      <c r="H51" s="124">
        <f t="shared" si="7"/>
        <v>0.19381044487427468</v>
      </c>
      <c r="I51" s="124">
        <f t="shared" si="8"/>
        <v>9.6711798839458421E-2</v>
      </c>
      <c r="J51" s="124">
        <f t="shared" si="9"/>
        <v>5.4880916054158612E-3</v>
      </c>
      <c r="K51" s="124">
        <f t="shared" si="10"/>
        <v>1.390557168938749</v>
      </c>
      <c r="L51" s="124">
        <f t="shared" si="11"/>
        <v>1.3850690773333332</v>
      </c>
      <c r="M51" s="125">
        <f t="shared" si="12"/>
        <v>48.913333333333327</v>
      </c>
      <c r="N51" s="124">
        <f t="shared" si="13"/>
        <v>0</v>
      </c>
      <c r="O51" s="125">
        <f t="shared" si="14"/>
        <v>0</v>
      </c>
      <c r="P51" s="124">
        <f t="shared" si="15"/>
        <v>0.74212013968519375</v>
      </c>
      <c r="Q51" s="124">
        <f t="shared" si="16"/>
        <v>26.207768522050294</v>
      </c>
      <c r="R51" s="124">
        <f t="shared" si="17"/>
        <v>2.1326773086239426</v>
      </c>
      <c r="S51" s="124">
        <f t="shared" si="18"/>
        <v>75.314912300257888</v>
      </c>
      <c r="T51" s="124">
        <f t="shared" si="19"/>
        <v>106.13909343492527</v>
      </c>
      <c r="U51" s="124">
        <f t="shared" si="20"/>
        <v>3748.27287811212</v>
      </c>
      <c r="V51" s="124">
        <f t="shared" si="21"/>
        <v>1.1938</v>
      </c>
      <c r="AD51" s="138">
        <f>AH27+48+AI27</f>
        <v>69</v>
      </c>
      <c r="AF51" s="122">
        <f t="shared" si="22"/>
        <v>7</v>
      </c>
      <c r="AG51" s="71">
        <f t="shared" si="23"/>
        <v>7</v>
      </c>
      <c r="AH51" s="127">
        <f t="shared" si="24"/>
        <v>-6</v>
      </c>
      <c r="AI51" s="127">
        <f t="shared" si="25"/>
        <v>-9</v>
      </c>
      <c r="AK51" s="349">
        <v>0.4</v>
      </c>
      <c r="AL51" s="134">
        <v>24</v>
      </c>
      <c r="AM51" s="176"/>
      <c r="AN51" s="180"/>
      <c r="AO51" s="175">
        <v>9.6711798839458421E-2</v>
      </c>
    </row>
    <row r="52" spans="1:41" x14ac:dyDescent="0.2">
      <c r="A52" s="126">
        <f t="shared" si="1"/>
        <v>46</v>
      </c>
      <c r="B52" s="181">
        <f t="shared" si="0"/>
        <v>1168.3999999999999</v>
      </c>
      <c r="C52" s="229">
        <f t="shared" si="2"/>
        <v>8.4950399999999988E-3</v>
      </c>
      <c r="D52" s="126">
        <f t="shared" si="3"/>
        <v>0.3</v>
      </c>
      <c r="E52" s="229">
        <f t="shared" si="4"/>
        <v>0</v>
      </c>
      <c r="F52" s="229">
        <f t="shared" si="5"/>
        <v>0</v>
      </c>
      <c r="G52" s="229">
        <f t="shared" si="6"/>
        <v>3.2862823984526109E-3</v>
      </c>
      <c r="H52" s="124">
        <f t="shared" si="7"/>
        <v>0.23257253384912957</v>
      </c>
      <c r="I52" s="124">
        <f t="shared" si="8"/>
        <v>0.11605415860735009</v>
      </c>
      <c r="J52" s="124">
        <f t="shared" si="9"/>
        <v>6.5857099264990324E-3</v>
      </c>
      <c r="K52" s="124">
        <f t="shared" si="10"/>
        <v>1.4394157899264988</v>
      </c>
      <c r="L52" s="124">
        <f t="shared" si="11"/>
        <v>1.4328300799999998</v>
      </c>
      <c r="M52" s="125">
        <f t="shared" si="12"/>
        <v>50.599999999999994</v>
      </c>
      <c r="N52" s="124">
        <f t="shared" si="13"/>
        <v>0</v>
      </c>
      <c r="O52" s="125">
        <f t="shared" si="14"/>
        <v>0</v>
      </c>
      <c r="P52" s="124">
        <f t="shared" si="15"/>
        <v>0.72257669129009372</v>
      </c>
      <c r="Q52" s="124">
        <f t="shared" si="16"/>
        <v>25.517597019793683</v>
      </c>
      <c r="R52" s="124">
        <f t="shared" si="17"/>
        <v>2.1619924812165929</v>
      </c>
      <c r="S52" s="124">
        <f t="shared" si="18"/>
        <v>76.350169553642814</v>
      </c>
      <c r="T52" s="124">
        <f t="shared" si="19"/>
        <v>104.00641612630135</v>
      </c>
      <c r="U52" s="124">
        <f t="shared" si="20"/>
        <v>3672.9579658118623</v>
      </c>
      <c r="V52" s="124">
        <f t="shared" si="21"/>
        <v>1.1683999999999999</v>
      </c>
      <c r="AC52" s="137" t="s">
        <v>16</v>
      </c>
      <c r="AF52" s="122">
        <f t="shared" si="22"/>
        <v>8</v>
      </c>
      <c r="AG52" s="71">
        <f t="shared" si="23"/>
        <v>8</v>
      </c>
      <c r="AH52" s="127">
        <f t="shared" si="24"/>
        <v>-7</v>
      </c>
      <c r="AI52" s="127">
        <f t="shared" si="25"/>
        <v>-10</v>
      </c>
      <c r="AK52" s="349">
        <v>0.41</v>
      </c>
      <c r="AL52" s="134">
        <v>25</v>
      </c>
      <c r="AM52" s="176"/>
      <c r="AN52" s="180"/>
      <c r="AO52" s="175">
        <v>0.11605415860735009</v>
      </c>
    </row>
    <row r="53" spans="1:41" x14ac:dyDescent="0.2">
      <c r="A53" s="126">
        <f t="shared" si="1"/>
        <v>45</v>
      </c>
      <c r="B53" s="181">
        <f t="shared" si="0"/>
        <v>1143</v>
      </c>
      <c r="C53" s="229">
        <f t="shared" si="2"/>
        <v>8.7782079999999992E-3</v>
      </c>
      <c r="D53" s="126">
        <f t="shared" si="3"/>
        <v>0.31</v>
      </c>
      <c r="E53" s="229">
        <f t="shared" si="4"/>
        <v>0</v>
      </c>
      <c r="F53" s="229">
        <f t="shared" si="5"/>
        <v>0</v>
      </c>
      <c r="G53" s="229">
        <f t="shared" si="6"/>
        <v>2.7385686653771764E-3</v>
      </c>
      <c r="H53" s="124">
        <f t="shared" si="7"/>
        <v>0.19381044487427468</v>
      </c>
      <c r="I53" s="124">
        <f t="shared" si="8"/>
        <v>9.6711798839458421E-2</v>
      </c>
      <c r="J53" s="124">
        <f t="shared" si="9"/>
        <v>5.4880916054158612E-3</v>
      </c>
      <c r="K53" s="124">
        <f t="shared" si="10"/>
        <v>1.4860791742720825</v>
      </c>
      <c r="L53" s="124">
        <f t="shared" si="11"/>
        <v>1.4805910826666666</v>
      </c>
      <c r="M53" s="125">
        <f t="shared" si="12"/>
        <v>52.286666666666662</v>
      </c>
      <c r="N53" s="124">
        <f t="shared" si="13"/>
        <v>0</v>
      </c>
      <c r="O53" s="125">
        <f t="shared" si="14"/>
        <v>0</v>
      </c>
      <c r="P53" s="124">
        <f t="shared" si="15"/>
        <v>0.70391133755186042</v>
      </c>
      <c r="Q53" s="124">
        <f t="shared" si="16"/>
        <v>24.85843518871696</v>
      </c>
      <c r="R53" s="124">
        <f t="shared" si="17"/>
        <v>2.1899905118239427</v>
      </c>
      <c r="S53" s="124">
        <f t="shared" si="18"/>
        <v>77.338912300257888</v>
      </c>
      <c r="T53" s="124">
        <f t="shared" si="19"/>
        <v>101.84442364508475</v>
      </c>
      <c r="U53" s="124">
        <f t="shared" si="20"/>
        <v>3596.6077962582194</v>
      </c>
      <c r="V53" s="124">
        <f t="shared" si="21"/>
        <v>1.143</v>
      </c>
      <c r="Z53" s="122"/>
      <c r="AC53" s="137">
        <f>N19/100</f>
        <v>0.4</v>
      </c>
      <c r="AD53" s="71" t="s">
        <v>113</v>
      </c>
      <c r="AF53" s="122">
        <f t="shared" si="22"/>
        <v>9</v>
      </c>
      <c r="AG53" s="71">
        <f t="shared" si="23"/>
        <v>9</v>
      </c>
      <c r="AH53" s="127">
        <f t="shared" si="24"/>
        <v>-8</v>
      </c>
      <c r="AI53" s="127">
        <f t="shared" si="25"/>
        <v>-11</v>
      </c>
      <c r="AK53" s="349">
        <v>0.41</v>
      </c>
      <c r="AL53" s="134">
        <v>26</v>
      </c>
      <c r="AM53" s="176"/>
      <c r="AN53" s="180"/>
      <c r="AO53" s="175">
        <v>0.11605415860735009</v>
      </c>
    </row>
    <row r="54" spans="1:41" x14ac:dyDescent="0.2">
      <c r="A54" s="126">
        <f t="shared" si="1"/>
        <v>44</v>
      </c>
      <c r="B54" s="181">
        <f t="shared" si="0"/>
        <v>1117.5999999999999</v>
      </c>
      <c r="C54" s="229">
        <f t="shared" si="2"/>
        <v>9.3445439999999998E-3</v>
      </c>
      <c r="D54" s="126">
        <f t="shared" si="3"/>
        <v>0.33</v>
      </c>
      <c r="E54" s="229">
        <f t="shared" si="4"/>
        <v>0</v>
      </c>
      <c r="F54" s="229">
        <f t="shared" si="5"/>
        <v>0</v>
      </c>
      <c r="G54" s="229">
        <f t="shared" si="6"/>
        <v>2.7385686653771764E-3</v>
      </c>
      <c r="H54" s="124">
        <f t="shared" si="7"/>
        <v>0.19381044487427468</v>
      </c>
      <c r="I54" s="124">
        <f t="shared" si="8"/>
        <v>9.6711798839458421E-2</v>
      </c>
      <c r="J54" s="124">
        <f t="shared" si="9"/>
        <v>5.4880916054158612E-3</v>
      </c>
      <c r="K54" s="124">
        <f t="shared" si="10"/>
        <v>1.5816011796054157</v>
      </c>
      <c r="L54" s="124">
        <f t="shared" si="11"/>
        <v>1.5761130879999998</v>
      </c>
      <c r="M54" s="125">
        <f t="shared" si="12"/>
        <v>55.66</v>
      </c>
      <c r="N54" s="124">
        <f t="shared" si="13"/>
        <v>0</v>
      </c>
      <c r="O54" s="125">
        <f t="shared" si="14"/>
        <v>0</v>
      </c>
      <c r="P54" s="124">
        <f t="shared" si="15"/>
        <v>0.66570253541852709</v>
      </c>
      <c r="Q54" s="124">
        <f t="shared" si="16"/>
        <v>23.509101855383626</v>
      </c>
      <c r="R54" s="124">
        <f t="shared" si="17"/>
        <v>2.2473037150239428</v>
      </c>
      <c r="S54" s="124">
        <f t="shared" si="18"/>
        <v>79.362912300257889</v>
      </c>
      <c r="T54" s="124">
        <f t="shared" si="19"/>
        <v>99.654433133260795</v>
      </c>
      <c r="U54" s="124">
        <f t="shared" si="20"/>
        <v>3519.2688839579614</v>
      </c>
      <c r="V54" s="124">
        <f t="shared" si="21"/>
        <v>1.1175999999999999</v>
      </c>
      <c r="Z54" s="122"/>
      <c r="AD54" s="71">
        <v>7.25</v>
      </c>
      <c r="AF54" s="122">
        <f t="shared" si="22"/>
        <v>10</v>
      </c>
      <c r="AG54" s="71">
        <f t="shared" si="23"/>
        <v>10</v>
      </c>
      <c r="AH54" s="127">
        <f t="shared" si="24"/>
        <v>-9</v>
      </c>
      <c r="AI54" s="127">
        <f t="shared" si="25"/>
        <v>-12</v>
      </c>
      <c r="AK54" s="349">
        <v>0.41</v>
      </c>
      <c r="AL54" s="134">
        <v>27</v>
      </c>
      <c r="AM54" s="176"/>
      <c r="AN54" s="180"/>
      <c r="AO54" s="175">
        <v>0.13539651837524178</v>
      </c>
    </row>
    <row r="55" spans="1:41" x14ac:dyDescent="0.2">
      <c r="A55" s="126">
        <f t="shared" si="1"/>
        <v>43</v>
      </c>
      <c r="B55" s="181">
        <f t="shared" si="0"/>
        <v>1092.2</v>
      </c>
      <c r="C55" s="229">
        <f t="shared" si="2"/>
        <v>9.6277120000000001E-3</v>
      </c>
      <c r="D55" s="126">
        <f t="shared" si="3"/>
        <v>0.34</v>
      </c>
      <c r="E55" s="229">
        <f t="shared" si="4"/>
        <v>0</v>
      </c>
      <c r="F55" s="229">
        <f t="shared" si="5"/>
        <v>0</v>
      </c>
      <c r="G55" s="229">
        <f t="shared" si="6"/>
        <v>3.2862823984526109E-3</v>
      </c>
      <c r="H55" s="124">
        <f t="shared" si="7"/>
        <v>0.23257253384912957</v>
      </c>
      <c r="I55" s="124">
        <f t="shared" si="8"/>
        <v>0.11605415860735009</v>
      </c>
      <c r="J55" s="124">
        <f t="shared" si="9"/>
        <v>6.5857099264990324E-3</v>
      </c>
      <c r="K55" s="124">
        <f t="shared" si="10"/>
        <v>1.6304598005931656</v>
      </c>
      <c r="L55" s="124">
        <f t="shared" si="11"/>
        <v>1.6238740906666667</v>
      </c>
      <c r="M55" s="125">
        <f t="shared" si="12"/>
        <v>57.346666666666664</v>
      </c>
      <c r="N55" s="124">
        <f t="shared" si="13"/>
        <v>0</v>
      </c>
      <c r="O55" s="125">
        <f t="shared" si="14"/>
        <v>0</v>
      </c>
      <c r="P55" s="124">
        <f t="shared" si="15"/>
        <v>0.64615908702342706</v>
      </c>
      <c r="Q55" s="124">
        <f t="shared" si="16"/>
        <v>22.818930353127016</v>
      </c>
      <c r="R55" s="124">
        <f t="shared" si="17"/>
        <v>2.2766188876165927</v>
      </c>
      <c r="S55" s="124">
        <f t="shared" si="18"/>
        <v>80.398169553642816</v>
      </c>
      <c r="T55" s="124">
        <f t="shared" si="19"/>
        <v>97.407129418236863</v>
      </c>
      <c r="U55" s="124">
        <f t="shared" si="20"/>
        <v>3439.9059716577035</v>
      </c>
      <c r="V55" s="124">
        <f t="shared" si="21"/>
        <v>1.0922000000000001</v>
      </c>
      <c r="Z55" s="122"/>
      <c r="AF55" s="122">
        <f t="shared" si="22"/>
        <v>11</v>
      </c>
      <c r="AG55" s="71">
        <f t="shared" si="23"/>
        <v>11</v>
      </c>
      <c r="AH55" s="127">
        <f t="shared" si="24"/>
        <v>-10</v>
      </c>
      <c r="AI55" s="127">
        <f t="shared" si="25"/>
        <v>-13</v>
      </c>
      <c r="AK55" s="349">
        <v>0.42</v>
      </c>
      <c r="AL55" s="134">
        <v>28</v>
      </c>
      <c r="AM55" s="176"/>
      <c r="AN55" s="180"/>
      <c r="AO55" s="175">
        <v>0.11605415860735009</v>
      </c>
    </row>
    <row r="56" spans="1:41" x14ac:dyDescent="0.2">
      <c r="A56" s="126">
        <f t="shared" si="1"/>
        <v>42</v>
      </c>
      <c r="B56" s="181">
        <f t="shared" si="0"/>
        <v>1066.8</v>
      </c>
      <c r="C56" s="229">
        <f t="shared" si="2"/>
        <v>9.9108799999999986E-3</v>
      </c>
      <c r="D56" s="126">
        <f t="shared" si="3"/>
        <v>0.35</v>
      </c>
      <c r="E56" s="229">
        <f t="shared" si="4"/>
        <v>0</v>
      </c>
      <c r="F56" s="229">
        <f t="shared" si="5"/>
        <v>0</v>
      </c>
      <c r="G56" s="229">
        <f t="shared" si="6"/>
        <v>2.7385686653771764E-3</v>
      </c>
      <c r="H56" s="124">
        <f t="shared" si="7"/>
        <v>0.19381044487427468</v>
      </c>
      <c r="I56" s="124">
        <f t="shared" si="8"/>
        <v>9.6711798839458421E-2</v>
      </c>
      <c r="J56" s="124">
        <f t="shared" si="9"/>
        <v>5.4880916054158612E-3</v>
      </c>
      <c r="K56" s="124">
        <f t="shared" si="10"/>
        <v>1.6771231849387489</v>
      </c>
      <c r="L56" s="124">
        <f t="shared" si="11"/>
        <v>1.671635093333333</v>
      </c>
      <c r="M56" s="125">
        <f t="shared" si="12"/>
        <v>59.033333333333324</v>
      </c>
      <c r="N56" s="124">
        <f t="shared" si="13"/>
        <v>0</v>
      </c>
      <c r="O56" s="125">
        <f t="shared" si="14"/>
        <v>0</v>
      </c>
      <c r="P56" s="124">
        <f t="shared" si="15"/>
        <v>0.62749373328519387</v>
      </c>
      <c r="Q56" s="124">
        <f t="shared" si="16"/>
        <v>22.159768522050296</v>
      </c>
      <c r="R56" s="124">
        <f t="shared" si="17"/>
        <v>2.3046169182239424</v>
      </c>
      <c r="S56" s="124">
        <f t="shared" si="18"/>
        <v>81.38691230025789</v>
      </c>
      <c r="T56" s="124">
        <f t="shared" si="19"/>
        <v>95.130510530620271</v>
      </c>
      <c r="U56" s="124">
        <f t="shared" si="20"/>
        <v>3359.5078021040608</v>
      </c>
      <c r="V56" s="124">
        <f t="shared" si="21"/>
        <v>1.0668</v>
      </c>
      <c r="Z56" s="122"/>
      <c r="AF56" s="122">
        <f t="shared" si="22"/>
        <v>12</v>
      </c>
      <c r="AG56" s="71">
        <f t="shared" si="23"/>
        <v>12</v>
      </c>
      <c r="AH56" s="127">
        <f t="shared" si="24"/>
        <v>-11</v>
      </c>
      <c r="AI56" s="127">
        <f t="shared" si="25"/>
        <v>-14</v>
      </c>
      <c r="AK56" s="349">
        <v>0.42</v>
      </c>
      <c r="AL56" s="134">
        <v>29</v>
      </c>
      <c r="AM56" s="176"/>
      <c r="AN56" s="180"/>
      <c r="AO56" s="175">
        <v>0.11605415860735009</v>
      </c>
    </row>
    <row r="57" spans="1:41" x14ac:dyDescent="0.2">
      <c r="A57" s="126">
        <f t="shared" si="1"/>
        <v>41</v>
      </c>
      <c r="B57" s="181">
        <f t="shared" si="0"/>
        <v>1041.3999999999999</v>
      </c>
      <c r="C57" s="229">
        <f t="shared" si="2"/>
        <v>9.9108799999999986E-3</v>
      </c>
      <c r="D57" s="126">
        <f t="shared" si="3"/>
        <v>0.35</v>
      </c>
      <c r="E57" s="229">
        <f t="shared" si="4"/>
        <v>0</v>
      </c>
      <c r="F57" s="229">
        <f t="shared" si="5"/>
        <v>0</v>
      </c>
      <c r="G57" s="229">
        <f t="shared" si="6"/>
        <v>2.7385686653771764E-3</v>
      </c>
      <c r="H57" s="124">
        <f t="shared" si="7"/>
        <v>0.19381044487427468</v>
      </c>
      <c r="I57" s="124">
        <f t="shared" si="8"/>
        <v>9.6711798839458421E-2</v>
      </c>
      <c r="J57" s="124">
        <f t="shared" si="9"/>
        <v>5.4880916054158612E-3</v>
      </c>
      <c r="K57" s="124">
        <f t="shared" si="10"/>
        <v>1.6771231849387489</v>
      </c>
      <c r="L57" s="124">
        <f t="shared" si="11"/>
        <v>1.671635093333333</v>
      </c>
      <c r="M57" s="125">
        <f t="shared" si="12"/>
        <v>59.033333333333324</v>
      </c>
      <c r="N57" s="124">
        <f t="shared" si="13"/>
        <v>0</v>
      </c>
      <c r="O57" s="125">
        <f t="shared" si="14"/>
        <v>0</v>
      </c>
      <c r="P57" s="124">
        <f t="shared" si="15"/>
        <v>0.62749373328519387</v>
      </c>
      <c r="Q57" s="124">
        <f t="shared" si="16"/>
        <v>22.159768522050296</v>
      </c>
      <c r="R57" s="124">
        <f t="shared" si="17"/>
        <v>2.3046169182239424</v>
      </c>
      <c r="S57" s="124">
        <f t="shared" si="18"/>
        <v>81.38691230025789</v>
      </c>
      <c r="T57" s="124">
        <f t="shared" si="19"/>
        <v>92.825893612396328</v>
      </c>
      <c r="U57" s="124">
        <f t="shared" si="20"/>
        <v>3278.120889803803</v>
      </c>
      <c r="V57" s="124">
        <f t="shared" si="21"/>
        <v>1.0413999999999999</v>
      </c>
      <c r="Z57" s="122"/>
      <c r="AF57" s="122">
        <f t="shared" si="22"/>
        <v>13</v>
      </c>
      <c r="AG57" s="71">
        <f t="shared" si="23"/>
        <v>13</v>
      </c>
      <c r="AH57" s="127">
        <f t="shared" si="24"/>
        <v>-12</v>
      </c>
      <c r="AI57" s="127">
        <f t="shared" si="25"/>
        <v>-15</v>
      </c>
      <c r="AK57" s="349">
        <v>0.42</v>
      </c>
      <c r="AL57" s="134">
        <v>30</v>
      </c>
      <c r="AM57" s="176"/>
      <c r="AN57" s="180"/>
      <c r="AO57" s="175">
        <v>0.11605415860735009</v>
      </c>
    </row>
    <row r="58" spans="1:41" x14ac:dyDescent="0.2">
      <c r="A58" s="126">
        <f t="shared" si="1"/>
        <v>40</v>
      </c>
      <c r="B58" s="181">
        <f t="shared" si="0"/>
        <v>1016</v>
      </c>
      <c r="C58" s="229">
        <f t="shared" si="2"/>
        <v>1.0194047999999999E-2</v>
      </c>
      <c r="D58" s="126">
        <f t="shared" si="3"/>
        <v>0.36</v>
      </c>
      <c r="E58" s="229">
        <f t="shared" si="4"/>
        <v>0</v>
      </c>
      <c r="F58" s="229">
        <f t="shared" si="5"/>
        <v>0</v>
      </c>
      <c r="G58" s="229">
        <f t="shared" si="6"/>
        <v>3.2862823984526109E-3</v>
      </c>
      <c r="H58" s="124">
        <f t="shared" si="7"/>
        <v>0.23257253384912957</v>
      </c>
      <c r="I58" s="124">
        <f t="shared" si="8"/>
        <v>0.11605415860735009</v>
      </c>
      <c r="J58" s="124">
        <f t="shared" si="9"/>
        <v>6.5857099264990324E-3</v>
      </c>
      <c r="K58" s="124">
        <f t="shared" si="10"/>
        <v>1.7259818059264986</v>
      </c>
      <c r="L58" s="124">
        <f t="shared" si="11"/>
        <v>1.7193960959999997</v>
      </c>
      <c r="M58" s="125">
        <f t="shared" si="12"/>
        <v>60.719999999999992</v>
      </c>
      <c r="N58" s="124">
        <f t="shared" si="13"/>
        <v>0</v>
      </c>
      <c r="O58" s="125">
        <f t="shared" si="14"/>
        <v>0</v>
      </c>
      <c r="P58" s="124">
        <f t="shared" si="15"/>
        <v>0.60795028489009384</v>
      </c>
      <c r="Q58" s="124">
        <f t="shared" si="16"/>
        <v>21.469597019793685</v>
      </c>
      <c r="R58" s="124">
        <f t="shared" si="17"/>
        <v>2.3339320908165928</v>
      </c>
      <c r="S58" s="124">
        <f t="shared" si="18"/>
        <v>82.422169553642817</v>
      </c>
      <c r="T58" s="124">
        <f t="shared" si="19"/>
        <v>90.521276694172386</v>
      </c>
      <c r="U58" s="124">
        <f t="shared" si="20"/>
        <v>3196.7339775035452</v>
      </c>
      <c r="V58" s="124">
        <f t="shared" si="21"/>
        <v>1.016</v>
      </c>
      <c r="AF58" s="122">
        <f t="shared" si="22"/>
        <v>14</v>
      </c>
      <c r="AG58" s="71">
        <f t="shared" si="23"/>
        <v>14</v>
      </c>
      <c r="AH58" s="127">
        <f t="shared" si="24"/>
        <v>-13</v>
      </c>
      <c r="AI58" s="127">
        <f t="shared" si="25"/>
        <v>-16</v>
      </c>
      <c r="AK58" s="349">
        <v>0.43</v>
      </c>
      <c r="AL58" s="134">
        <v>31</v>
      </c>
      <c r="AM58" s="176"/>
      <c r="AN58" s="180"/>
      <c r="AO58" s="175">
        <v>0.11605415860735009</v>
      </c>
    </row>
    <row r="59" spans="1:41" x14ac:dyDescent="0.2">
      <c r="A59" s="126">
        <f t="shared" si="1"/>
        <v>39</v>
      </c>
      <c r="B59" s="181">
        <f t="shared" si="0"/>
        <v>990.59999999999991</v>
      </c>
      <c r="C59" s="229">
        <f t="shared" si="2"/>
        <v>1.0477215999999999E-2</v>
      </c>
      <c r="D59" s="126">
        <f t="shared" si="3"/>
        <v>0.37</v>
      </c>
      <c r="E59" s="229">
        <f t="shared" si="4"/>
        <v>0</v>
      </c>
      <c r="F59" s="229">
        <f t="shared" si="5"/>
        <v>0</v>
      </c>
      <c r="G59" s="229">
        <f t="shared" si="6"/>
        <v>2.7385686653771764E-3</v>
      </c>
      <c r="H59" s="124">
        <f t="shared" si="7"/>
        <v>0.19381044487427468</v>
      </c>
      <c r="I59" s="124">
        <f t="shared" si="8"/>
        <v>9.6711798839458421E-2</v>
      </c>
      <c r="J59" s="124">
        <f t="shared" si="9"/>
        <v>5.4880916054158612E-3</v>
      </c>
      <c r="K59" s="124">
        <f t="shared" si="10"/>
        <v>1.7726451902720823</v>
      </c>
      <c r="L59" s="124">
        <f t="shared" si="11"/>
        <v>1.7671570986666665</v>
      </c>
      <c r="M59" s="125">
        <f t="shared" si="12"/>
        <v>62.406666666666659</v>
      </c>
      <c r="N59" s="124">
        <f t="shared" si="13"/>
        <v>0</v>
      </c>
      <c r="O59" s="125">
        <f t="shared" si="14"/>
        <v>0</v>
      </c>
      <c r="P59" s="124">
        <f t="shared" si="15"/>
        <v>0.58928493115186042</v>
      </c>
      <c r="Q59" s="124">
        <f t="shared" si="16"/>
        <v>20.810435188716962</v>
      </c>
      <c r="R59" s="124">
        <f t="shared" si="17"/>
        <v>2.3619301214239425</v>
      </c>
      <c r="S59" s="124">
        <f t="shared" si="18"/>
        <v>83.410912300257891</v>
      </c>
      <c r="T59" s="124">
        <f t="shared" si="19"/>
        <v>88.187344603355797</v>
      </c>
      <c r="U59" s="124">
        <f t="shared" si="20"/>
        <v>3114.3118079499022</v>
      </c>
      <c r="V59" s="124">
        <f t="shared" si="21"/>
        <v>0.99059999999999993</v>
      </c>
      <c r="AF59" s="122">
        <f t="shared" si="22"/>
        <v>15</v>
      </c>
      <c r="AG59" s="71">
        <f t="shared" si="23"/>
        <v>15</v>
      </c>
      <c r="AH59" s="127">
        <f t="shared" si="24"/>
        <v>-14</v>
      </c>
      <c r="AI59" s="127">
        <f t="shared" si="25"/>
        <v>-17</v>
      </c>
      <c r="AK59" s="349">
        <v>0.43</v>
      </c>
      <c r="AL59" s="134">
        <v>32</v>
      </c>
      <c r="AM59" s="180"/>
      <c r="AN59" s="180"/>
      <c r="AO59" s="175">
        <v>0.11605415860735009</v>
      </c>
    </row>
    <row r="60" spans="1:41" x14ac:dyDescent="0.2">
      <c r="A60" s="126">
        <f t="shared" si="1"/>
        <v>38</v>
      </c>
      <c r="B60" s="181">
        <f t="shared" si="0"/>
        <v>965.19999999999993</v>
      </c>
      <c r="C60" s="229">
        <f t="shared" si="2"/>
        <v>1.0760384E-2</v>
      </c>
      <c r="D60" s="126">
        <f t="shared" si="3"/>
        <v>0.38</v>
      </c>
      <c r="E60" s="229">
        <f t="shared" si="4"/>
        <v>0</v>
      </c>
      <c r="F60" s="229">
        <f t="shared" si="5"/>
        <v>0</v>
      </c>
      <c r="G60" s="229">
        <f t="shared" si="6"/>
        <v>3.8339961315280464E-3</v>
      </c>
      <c r="H60" s="124">
        <f t="shared" si="7"/>
        <v>0.27133462282398452</v>
      </c>
      <c r="I60" s="124">
        <f t="shared" si="8"/>
        <v>0.13539651837524178</v>
      </c>
      <c r="J60" s="124">
        <f t="shared" si="9"/>
        <v>7.6833282475822044E-3</v>
      </c>
      <c r="K60" s="124">
        <f t="shared" si="10"/>
        <v>1.8226014295809154</v>
      </c>
      <c r="L60" s="124">
        <f t="shared" si="11"/>
        <v>1.8149181013333333</v>
      </c>
      <c r="M60" s="125">
        <f t="shared" si="12"/>
        <v>64.093333333333334</v>
      </c>
      <c r="N60" s="124">
        <f t="shared" si="13"/>
        <v>0</v>
      </c>
      <c r="O60" s="125">
        <f t="shared" si="14"/>
        <v>0</v>
      </c>
      <c r="P60" s="124">
        <f t="shared" si="15"/>
        <v>0.56930243542832715</v>
      </c>
      <c r="Q60" s="124">
        <f t="shared" si="16"/>
        <v>20.104758850870407</v>
      </c>
      <c r="R60" s="124">
        <f t="shared" si="17"/>
        <v>2.391903865009243</v>
      </c>
      <c r="S60" s="124">
        <f t="shared" si="18"/>
        <v>84.46942680702773</v>
      </c>
      <c r="T60" s="124">
        <f t="shared" si="19"/>
        <v>85.825414481931858</v>
      </c>
      <c r="U60" s="124">
        <f t="shared" si="20"/>
        <v>3030.9008956496446</v>
      </c>
      <c r="V60" s="124">
        <f t="shared" si="21"/>
        <v>0.96519999999999995</v>
      </c>
      <c r="AF60" s="122">
        <f t="shared" si="22"/>
        <v>16</v>
      </c>
      <c r="AG60" s="71">
        <f t="shared" si="23"/>
        <v>16</v>
      </c>
      <c r="AH60" s="127">
        <f t="shared" si="24"/>
        <v>-15</v>
      </c>
      <c r="AI60" s="127">
        <f t="shared" si="25"/>
        <v>-18</v>
      </c>
      <c r="AK60" s="349">
        <v>0.44</v>
      </c>
      <c r="AL60" s="134">
        <v>33</v>
      </c>
      <c r="AM60" s="180"/>
      <c r="AN60" s="180"/>
      <c r="AO60" s="175">
        <v>0.13539651837524178</v>
      </c>
    </row>
    <row r="61" spans="1:41" x14ac:dyDescent="0.2">
      <c r="A61" s="126">
        <f t="shared" si="1"/>
        <v>37</v>
      </c>
      <c r="B61" s="181">
        <f t="shared" si="0"/>
        <v>939.8</v>
      </c>
      <c r="C61" s="229">
        <f t="shared" si="2"/>
        <v>1.1043552E-2</v>
      </c>
      <c r="D61" s="126">
        <f t="shared" si="3"/>
        <v>0.39</v>
      </c>
      <c r="E61" s="229">
        <f t="shared" si="4"/>
        <v>0</v>
      </c>
      <c r="F61" s="229">
        <f t="shared" si="5"/>
        <v>0</v>
      </c>
      <c r="G61" s="229">
        <f t="shared" si="6"/>
        <v>2.7385686653771764E-3</v>
      </c>
      <c r="H61" s="124">
        <f t="shared" si="7"/>
        <v>0.19381044487427468</v>
      </c>
      <c r="I61" s="124">
        <f t="shared" si="8"/>
        <v>9.6711798839458421E-2</v>
      </c>
      <c r="J61" s="124">
        <f t="shared" si="9"/>
        <v>5.4880916054158612E-3</v>
      </c>
      <c r="K61" s="124">
        <f t="shared" si="10"/>
        <v>1.8681671956054158</v>
      </c>
      <c r="L61" s="124">
        <f t="shared" si="11"/>
        <v>1.8626791039999999</v>
      </c>
      <c r="M61" s="125">
        <f t="shared" si="12"/>
        <v>65.78</v>
      </c>
      <c r="N61" s="124">
        <f t="shared" si="13"/>
        <v>0</v>
      </c>
      <c r="O61" s="125">
        <f t="shared" si="14"/>
        <v>0</v>
      </c>
      <c r="P61" s="124">
        <f t="shared" si="15"/>
        <v>0.55107612901852698</v>
      </c>
      <c r="Q61" s="124">
        <f t="shared" si="16"/>
        <v>19.461101855383625</v>
      </c>
      <c r="R61" s="124">
        <f t="shared" si="17"/>
        <v>2.4192433246239426</v>
      </c>
      <c r="S61" s="124">
        <f t="shared" si="18"/>
        <v>85.434912300257892</v>
      </c>
      <c r="T61" s="124">
        <f t="shared" si="19"/>
        <v>83.433510616922618</v>
      </c>
      <c r="U61" s="124">
        <f t="shared" si="20"/>
        <v>2946.4314688426171</v>
      </c>
      <c r="V61" s="124">
        <f t="shared" si="21"/>
        <v>0.93979999999999997</v>
      </c>
      <c r="AF61" s="122">
        <f t="shared" si="22"/>
        <v>17</v>
      </c>
      <c r="AG61" s="71">
        <f t="shared" si="23"/>
        <v>17</v>
      </c>
      <c r="AH61" s="127">
        <f t="shared" si="24"/>
        <v>-16</v>
      </c>
      <c r="AI61" s="127">
        <f t="shared" si="25"/>
        <v>-19</v>
      </c>
      <c r="AK61" s="349">
        <v>0.44</v>
      </c>
      <c r="AL61" s="134">
        <v>34</v>
      </c>
      <c r="AM61" s="180"/>
      <c r="AN61" s="180"/>
      <c r="AO61" s="175">
        <v>0.11605415860735009</v>
      </c>
    </row>
    <row r="62" spans="1:41" x14ac:dyDescent="0.2">
      <c r="A62" s="126">
        <f t="shared" si="1"/>
        <v>36</v>
      </c>
      <c r="B62" s="181">
        <f t="shared" si="0"/>
        <v>914.4</v>
      </c>
      <c r="C62" s="229">
        <f t="shared" si="2"/>
        <v>1.1043552E-2</v>
      </c>
      <c r="D62" s="126">
        <f t="shared" si="3"/>
        <v>0.39</v>
      </c>
      <c r="E62" s="229">
        <f t="shared" si="4"/>
        <v>0</v>
      </c>
      <c r="F62" s="229">
        <f t="shared" si="5"/>
        <v>0</v>
      </c>
      <c r="G62" s="229">
        <f t="shared" si="6"/>
        <v>3.2862823984526109E-3</v>
      </c>
      <c r="H62" s="124">
        <f t="shared" si="7"/>
        <v>0.23257253384912957</v>
      </c>
      <c r="I62" s="124">
        <f t="shared" si="8"/>
        <v>0.11605415860735009</v>
      </c>
      <c r="J62" s="124">
        <f t="shared" si="9"/>
        <v>6.5857099264990324E-3</v>
      </c>
      <c r="K62" s="124">
        <f t="shared" si="10"/>
        <v>1.8692648139264989</v>
      </c>
      <c r="L62" s="124">
        <f t="shared" si="11"/>
        <v>1.8626791039999999</v>
      </c>
      <c r="M62" s="125">
        <f t="shared" si="12"/>
        <v>65.78</v>
      </c>
      <c r="N62" s="124">
        <f t="shared" si="13"/>
        <v>0</v>
      </c>
      <c r="O62" s="125">
        <f t="shared" si="14"/>
        <v>0</v>
      </c>
      <c r="P62" s="124">
        <f t="shared" si="15"/>
        <v>0.55063708169009373</v>
      </c>
      <c r="Q62" s="124">
        <f t="shared" si="16"/>
        <v>19.445597019793681</v>
      </c>
      <c r="R62" s="124">
        <f t="shared" si="17"/>
        <v>2.4199018956165927</v>
      </c>
      <c r="S62" s="124">
        <f t="shared" si="18"/>
        <v>85.458169553642819</v>
      </c>
      <c r="T62" s="124">
        <f t="shared" si="19"/>
        <v>81.014267292298669</v>
      </c>
      <c r="U62" s="124">
        <f t="shared" si="20"/>
        <v>2860.996556542359</v>
      </c>
      <c r="V62" s="124">
        <f t="shared" si="21"/>
        <v>0.91439999999999999</v>
      </c>
      <c r="AF62" s="122">
        <f t="shared" si="22"/>
        <v>18</v>
      </c>
      <c r="AG62" s="71">
        <f t="shared" si="23"/>
        <v>18</v>
      </c>
      <c r="AH62" s="127">
        <f t="shared" si="24"/>
        <v>-17</v>
      </c>
      <c r="AI62" s="127">
        <f t="shared" si="25"/>
        <v>-20</v>
      </c>
      <c r="AK62" s="349">
        <v>0.45</v>
      </c>
      <c r="AL62" s="134">
        <v>35</v>
      </c>
      <c r="AM62" s="180"/>
      <c r="AN62" s="180"/>
      <c r="AO62" s="175">
        <v>0.11605415860735009</v>
      </c>
    </row>
    <row r="63" spans="1:41" ht="13.5" thickBot="1" x14ac:dyDescent="0.25">
      <c r="A63" s="126">
        <f t="shared" si="1"/>
        <v>35</v>
      </c>
      <c r="B63" s="181">
        <f t="shared" si="0"/>
        <v>889</v>
      </c>
      <c r="C63" s="229">
        <f t="shared" si="2"/>
        <v>1.132672E-2</v>
      </c>
      <c r="D63" s="126">
        <f t="shared" si="3"/>
        <v>0.4</v>
      </c>
      <c r="E63" s="229">
        <f t="shared" si="4"/>
        <v>0</v>
      </c>
      <c r="F63" s="229">
        <f t="shared" si="5"/>
        <v>0</v>
      </c>
      <c r="G63" s="229">
        <f t="shared" si="6"/>
        <v>3.2862823984526109E-3</v>
      </c>
      <c r="H63" s="124">
        <f t="shared" si="7"/>
        <v>0.23257253384912957</v>
      </c>
      <c r="I63" s="124">
        <f t="shared" si="8"/>
        <v>0.11605415860735009</v>
      </c>
      <c r="J63" s="124">
        <f t="shared" si="9"/>
        <v>6.5857099264990324E-3</v>
      </c>
      <c r="K63" s="124">
        <f t="shared" si="10"/>
        <v>1.9170258165931657</v>
      </c>
      <c r="L63" s="124">
        <f t="shared" si="11"/>
        <v>1.9104401066666667</v>
      </c>
      <c r="M63" s="125">
        <f t="shared" si="12"/>
        <v>67.466666666666669</v>
      </c>
      <c r="N63" s="124">
        <f t="shared" si="13"/>
        <v>0</v>
      </c>
      <c r="O63" s="125">
        <f t="shared" si="14"/>
        <v>0</v>
      </c>
      <c r="P63" s="124">
        <f t="shared" si="15"/>
        <v>0.53153268062342707</v>
      </c>
      <c r="Q63" s="124">
        <f t="shared" si="16"/>
        <v>18.770930353127014</v>
      </c>
      <c r="R63" s="124">
        <f t="shared" si="17"/>
        <v>2.448558497216593</v>
      </c>
      <c r="S63" s="124">
        <f t="shared" si="18"/>
        <v>86.470169553642819</v>
      </c>
      <c r="T63" s="124">
        <f t="shared" si="19"/>
        <v>78.594365396682079</v>
      </c>
      <c r="U63" s="124">
        <f t="shared" si="20"/>
        <v>2775.5383869887164</v>
      </c>
      <c r="V63" s="124">
        <f t="shared" si="21"/>
        <v>0.88900000000000001</v>
      </c>
      <c r="AF63" s="122">
        <f t="shared" si="22"/>
        <v>19</v>
      </c>
      <c r="AG63" s="71">
        <f t="shared" si="23"/>
        <v>19</v>
      </c>
      <c r="AH63" s="127">
        <f t="shared" si="24"/>
        <v>-18</v>
      </c>
      <c r="AI63" s="127">
        <f t="shared" si="25"/>
        <v>-21</v>
      </c>
      <c r="AK63" s="349">
        <v>0.45</v>
      </c>
      <c r="AL63" s="134">
        <v>36</v>
      </c>
      <c r="AM63" s="180"/>
      <c r="AN63" s="180"/>
      <c r="AO63" s="175">
        <v>0.11605415860735009</v>
      </c>
    </row>
    <row r="64" spans="1:41" x14ac:dyDescent="0.2">
      <c r="A64" s="126">
        <f t="shared" si="1"/>
        <v>34</v>
      </c>
      <c r="B64" s="181">
        <f t="shared" si="0"/>
        <v>863.59999999999991</v>
      </c>
      <c r="C64" s="229">
        <f t="shared" si="2"/>
        <v>1.132672E-2</v>
      </c>
      <c r="D64" s="126">
        <f t="shared" si="3"/>
        <v>0.4</v>
      </c>
      <c r="E64" s="229">
        <f t="shared" si="4"/>
        <v>0</v>
      </c>
      <c r="F64" s="229">
        <f t="shared" si="5"/>
        <v>0</v>
      </c>
      <c r="G64" s="229">
        <f t="shared" si="6"/>
        <v>2.7385686653771764E-3</v>
      </c>
      <c r="H64" s="124">
        <f t="shared" si="7"/>
        <v>0.19381044487427468</v>
      </c>
      <c r="I64" s="124">
        <f t="shared" si="8"/>
        <v>9.6711798839458421E-2</v>
      </c>
      <c r="J64" s="124">
        <f t="shared" si="9"/>
        <v>5.4880916054158612E-3</v>
      </c>
      <c r="K64" s="124">
        <f t="shared" si="10"/>
        <v>1.9159281982720826</v>
      </c>
      <c r="L64" s="124">
        <f t="shared" si="11"/>
        <v>1.9104401066666667</v>
      </c>
      <c r="M64" s="125">
        <f t="shared" si="12"/>
        <v>67.466666666666669</v>
      </c>
      <c r="N64" s="124">
        <f t="shared" si="13"/>
        <v>0</v>
      </c>
      <c r="O64" s="125">
        <f t="shared" si="14"/>
        <v>0</v>
      </c>
      <c r="P64" s="124">
        <f t="shared" si="15"/>
        <v>0.53197172795186032</v>
      </c>
      <c r="Q64" s="124">
        <f t="shared" si="16"/>
        <v>18.786435188716958</v>
      </c>
      <c r="R64" s="124">
        <f t="shared" si="17"/>
        <v>2.4478999262239425</v>
      </c>
      <c r="S64" s="124">
        <f t="shared" si="18"/>
        <v>86.446912300257893</v>
      </c>
      <c r="T64" s="124">
        <f t="shared" si="19"/>
        <v>76.145806899465498</v>
      </c>
      <c r="U64" s="124">
        <f t="shared" si="20"/>
        <v>2689.0682174350736</v>
      </c>
      <c r="V64" s="124">
        <f t="shared" si="21"/>
        <v>0.86359999999999992</v>
      </c>
      <c r="AF64" s="122">
        <f t="shared" si="22"/>
        <v>20</v>
      </c>
      <c r="AG64" s="71">
        <f t="shared" si="23"/>
        <v>20</v>
      </c>
      <c r="AH64" s="127">
        <f t="shared" si="24"/>
        <v>-19</v>
      </c>
      <c r="AI64" s="127">
        <f t="shared" si="25"/>
        <v>-22</v>
      </c>
      <c r="AK64" s="349">
        <v>0.45</v>
      </c>
      <c r="AL64" s="134">
        <v>37</v>
      </c>
      <c r="AM64" s="179">
        <v>4.0000000000000001E-3</v>
      </c>
      <c r="AN64" s="178">
        <v>1</v>
      </c>
      <c r="AO64" s="175">
        <v>0.13539651837524178</v>
      </c>
    </row>
    <row r="65" spans="1:41" x14ac:dyDescent="0.2">
      <c r="A65" s="126">
        <f t="shared" si="1"/>
        <v>33</v>
      </c>
      <c r="B65" s="181">
        <f t="shared" si="0"/>
        <v>838.19999999999993</v>
      </c>
      <c r="C65" s="229">
        <f t="shared" si="2"/>
        <v>1.1609887999999999E-2</v>
      </c>
      <c r="D65" s="126">
        <f t="shared" si="3"/>
        <v>0.41</v>
      </c>
      <c r="E65" s="229">
        <f t="shared" si="4"/>
        <v>0</v>
      </c>
      <c r="F65" s="229">
        <f t="shared" si="5"/>
        <v>0</v>
      </c>
      <c r="G65" s="229">
        <f t="shared" si="6"/>
        <v>3.2862823984526109E-3</v>
      </c>
      <c r="H65" s="124">
        <f t="shared" si="7"/>
        <v>0.23257253384912957</v>
      </c>
      <c r="I65" s="124">
        <f t="shared" si="8"/>
        <v>0.11605415860735009</v>
      </c>
      <c r="J65" s="124">
        <f t="shared" si="9"/>
        <v>6.5857099264990324E-3</v>
      </c>
      <c r="K65" s="124">
        <f t="shared" si="10"/>
        <v>1.9647868192598319</v>
      </c>
      <c r="L65" s="124">
        <f t="shared" si="11"/>
        <v>1.9582011093333329</v>
      </c>
      <c r="M65" s="125">
        <f t="shared" si="12"/>
        <v>69.153333333333322</v>
      </c>
      <c r="N65" s="124">
        <f t="shared" si="13"/>
        <v>0</v>
      </c>
      <c r="O65" s="125">
        <f t="shared" si="14"/>
        <v>0</v>
      </c>
      <c r="P65" s="124">
        <f t="shared" si="15"/>
        <v>0.51242827955676051</v>
      </c>
      <c r="Q65" s="124">
        <f t="shared" si="16"/>
        <v>18.096263686460354</v>
      </c>
      <c r="R65" s="124">
        <f t="shared" si="17"/>
        <v>2.477215098816592</v>
      </c>
      <c r="S65" s="124">
        <f t="shared" si="18"/>
        <v>87.482169553642791</v>
      </c>
      <c r="T65" s="124">
        <f t="shared" si="19"/>
        <v>73.697906973241558</v>
      </c>
      <c r="U65" s="124">
        <f t="shared" si="20"/>
        <v>2602.6213051348159</v>
      </c>
      <c r="V65" s="124">
        <f t="shared" si="21"/>
        <v>0.83819999999999995</v>
      </c>
      <c r="AF65" s="122">
        <f t="shared" si="22"/>
        <v>21</v>
      </c>
      <c r="AG65" s="71">
        <f t="shared" si="23"/>
        <v>21</v>
      </c>
      <c r="AH65" s="127">
        <f t="shared" si="24"/>
        <v>-20</v>
      </c>
      <c r="AI65" s="127">
        <f t="shared" si="25"/>
        <v>-23</v>
      </c>
      <c r="AK65" s="349">
        <v>0.45</v>
      </c>
      <c r="AL65" s="134">
        <v>38</v>
      </c>
      <c r="AM65" s="177">
        <v>3.1E-2</v>
      </c>
      <c r="AN65" s="176">
        <v>2</v>
      </c>
      <c r="AO65" s="175">
        <v>0.11605415860735009</v>
      </c>
    </row>
    <row r="66" spans="1:41" x14ac:dyDescent="0.2">
      <c r="A66" s="126">
        <f t="shared" si="1"/>
        <v>32</v>
      </c>
      <c r="B66" s="181">
        <f t="shared" si="0"/>
        <v>812.8</v>
      </c>
      <c r="C66" s="229">
        <f t="shared" si="2"/>
        <v>1.1609887999999999E-2</v>
      </c>
      <c r="D66" s="126">
        <f t="shared" si="3"/>
        <v>0.41</v>
      </c>
      <c r="E66" s="229">
        <f t="shared" si="4"/>
        <v>0</v>
      </c>
      <c r="F66" s="229">
        <f t="shared" si="5"/>
        <v>0</v>
      </c>
      <c r="G66" s="229">
        <f t="shared" si="6"/>
        <v>3.2862823984526109E-3</v>
      </c>
      <c r="H66" s="124">
        <f t="shared" si="7"/>
        <v>0.23257253384912957</v>
      </c>
      <c r="I66" s="124">
        <f t="shared" si="8"/>
        <v>0.11605415860735009</v>
      </c>
      <c r="J66" s="124">
        <f t="shared" si="9"/>
        <v>6.5857099264990324E-3</v>
      </c>
      <c r="K66" s="124">
        <f t="shared" si="10"/>
        <v>1.9647868192598319</v>
      </c>
      <c r="L66" s="124">
        <f t="shared" si="11"/>
        <v>1.9582011093333329</v>
      </c>
      <c r="M66" s="125">
        <f t="shared" si="12"/>
        <v>69.153333333333322</v>
      </c>
      <c r="N66" s="124">
        <f t="shared" si="13"/>
        <v>0</v>
      </c>
      <c r="O66" s="125">
        <f t="shared" si="14"/>
        <v>0</v>
      </c>
      <c r="P66" s="124">
        <f t="shared" si="15"/>
        <v>0.51242827955676051</v>
      </c>
      <c r="Q66" s="124">
        <f t="shared" si="16"/>
        <v>18.096263686460354</v>
      </c>
      <c r="R66" s="124">
        <f t="shared" si="17"/>
        <v>2.477215098816592</v>
      </c>
      <c r="S66" s="124">
        <f t="shared" si="18"/>
        <v>87.482169553642791</v>
      </c>
      <c r="T66" s="124">
        <f t="shared" si="19"/>
        <v>71.220691874424958</v>
      </c>
      <c r="U66" s="124">
        <f t="shared" si="20"/>
        <v>2515.1391355811729</v>
      </c>
      <c r="V66" s="124">
        <f t="shared" si="21"/>
        <v>0.81279999999999997</v>
      </c>
      <c r="AF66" s="122">
        <f t="shared" si="22"/>
        <v>22</v>
      </c>
      <c r="AG66" s="71">
        <f t="shared" si="23"/>
        <v>22</v>
      </c>
      <c r="AH66" s="127">
        <f t="shared" si="24"/>
        <v>-21</v>
      </c>
      <c r="AI66" s="127">
        <f t="shared" si="25"/>
        <v>-24</v>
      </c>
      <c r="AK66" s="349">
        <v>0.46</v>
      </c>
      <c r="AL66" s="134">
        <v>39</v>
      </c>
      <c r="AM66" s="177">
        <v>0.06</v>
      </c>
      <c r="AN66" s="176">
        <v>3</v>
      </c>
      <c r="AO66" s="175">
        <v>0.13539651837524178</v>
      </c>
    </row>
    <row r="67" spans="1:41" x14ac:dyDescent="0.2">
      <c r="A67" s="126">
        <f t="shared" si="1"/>
        <v>31</v>
      </c>
      <c r="B67" s="181">
        <f t="shared" si="0"/>
        <v>787.4</v>
      </c>
      <c r="C67" s="229">
        <f t="shared" si="2"/>
        <v>1.1609887999999999E-2</v>
      </c>
      <c r="D67" s="126">
        <f t="shared" si="3"/>
        <v>0.41</v>
      </c>
      <c r="E67" s="229">
        <f t="shared" si="4"/>
        <v>0</v>
      </c>
      <c r="F67" s="229">
        <f t="shared" si="5"/>
        <v>0</v>
      </c>
      <c r="G67" s="229">
        <f t="shared" si="6"/>
        <v>3.8339961315280464E-3</v>
      </c>
      <c r="H67" s="124">
        <f t="shared" si="7"/>
        <v>0.27133462282398452</v>
      </c>
      <c r="I67" s="124">
        <f t="shared" si="8"/>
        <v>0.13539651837524178</v>
      </c>
      <c r="J67" s="124">
        <f t="shared" si="9"/>
        <v>7.6833282475822044E-3</v>
      </c>
      <c r="K67" s="124">
        <f t="shared" si="10"/>
        <v>1.965884437580915</v>
      </c>
      <c r="L67" s="124">
        <f t="shared" si="11"/>
        <v>1.9582011093333329</v>
      </c>
      <c r="M67" s="125">
        <f t="shared" si="12"/>
        <v>69.153333333333322</v>
      </c>
      <c r="N67" s="124">
        <f t="shared" si="13"/>
        <v>0</v>
      </c>
      <c r="O67" s="125">
        <f t="shared" si="14"/>
        <v>0</v>
      </c>
      <c r="P67" s="124">
        <f t="shared" si="15"/>
        <v>0.51198923222832726</v>
      </c>
      <c r="Q67" s="124">
        <f t="shared" si="16"/>
        <v>18.08075885087041</v>
      </c>
      <c r="R67" s="124">
        <f t="shared" si="17"/>
        <v>2.4778736698092425</v>
      </c>
      <c r="S67" s="124">
        <f t="shared" si="18"/>
        <v>87.505426807027717</v>
      </c>
      <c r="T67" s="124">
        <f t="shared" si="19"/>
        <v>68.743476775608357</v>
      </c>
      <c r="U67" s="124">
        <f t="shared" si="20"/>
        <v>2427.65696602753</v>
      </c>
      <c r="V67" s="124">
        <f t="shared" si="21"/>
        <v>0.78739999999999999</v>
      </c>
      <c r="AF67" s="122">
        <f t="shared" si="22"/>
        <v>23</v>
      </c>
      <c r="AG67" s="71">
        <f t="shared" si="23"/>
        <v>23</v>
      </c>
      <c r="AH67" s="127">
        <f t="shared" si="24"/>
        <v>-22</v>
      </c>
      <c r="AI67" s="127">
        <f t="shared" si="25"/>
        <v>-25</v>
      </c>
      <c r="AK67" s="349">
        <v>0.46</v>
      </c>
      <c r="AL67" s="134">
        <v>40</v>
      </c>
      <c r="AM67" s="177">
        <v>7.2999999999999995E-2</v>
      </c>
      <c r="AN67" s="176">
        <v>4</v>
      </c>
      <c r="AO67" s="175">
        <v>0.13539651837524178</v>
      </c>
    </row>
    <row r="68" spans="1:41" x14ac:dyDescent="0.2">
      <c r="A68" s="126">
        <f t="shared" si="1"/>
        <v>30</v>
      </c>
      <c r="B68" s="181">
        <f t="shared" si="0"/>
        <v>762</v>
      </c>
      <c r="C68" s="229">
        <f t="shared" si="2"/>
        <v>1.1893055999999999E-2</v>
      </c>
      <c r="D68" s="126">
        <f t="shared" si="3"/>
        <v>0.42</v>
      </c>
      <c r="E68" s="229">
        <f t="shared" si="4"/>
        <v>0</v>
      </c>
      <c r="F68" s="229">
        <f t="shared" si="5"/>
        <v>0</v>
      </c>
      <c r="G68" s="229">
        <f t="shared" si="6"/>
        <v>3.2862823984526109E-3</v>
      </c>
      <c r="H68" s="124">
        <f t="shared" si="7"/>
        <v>0.23257253384912957</v>
      </c>
      <c r="I68" s="124">
        <f t="shared" si="8"/>
        <v>0.11605415860735009</v>
      </c>
      <c r="J68" s="124">
        <f t="shared" si="9"/>
        <v>6.5857099264990324E-3</v>
      </c>
      <c r="K68" s="124">
        <f t="shared" si="10"/>
        <v>2.0125478219264989</v>
      </c>
      <c r="L68" s="124">
        <f t="shared" si="11"/>
        <v>2.0059621119999997</v>
      </c>
      <c r="M68" s="125">
        <f t="shared" si="12"/>
        <v>70.839999999999989</v>
      </c>
      <c r="N68" s="124">
        <f t="shared" si="13"/>
        <v>0</v>
      </c>
      <c r="O68" s="125">
        <f t="shared" si="14"/>
        <v>0</v>
      </c>
      <c r="P68" s="124">
        <f t="shared" si="15"/>
        <v>0.49332387849009385</v>
      </c>
      <c r="Q68" s="124">
        <f t="shared" si="16"/>
        <v>17.421597019793687</v>
      </c>
      <c r="R68" s="124">
        <f t="shared" si="17"/>
        <v>2.5058717004165922</v>
      </c>
      <c r="S68" s="124">
        <f t="shared" si="18"/>
        <v>88.494169553642791</v>
      </c>
      <c r="T68" s="124">
        <f t="shared" si="19"/>
        <v>66.265603105799116</v>
      </c>
      <c r="U68" s="124">
        <f t="shared" si="20"/>
        <v>2340.1515392205024</v>
      </c>
      <c r="V68" s="124">
        <f t="shared" si="21"/>
        <v>0.76200000000000001</v>
      </c>
      <c r="AF68" s="122">
        <f t="shared" si="22"/>
        <v>24</v>
      </c>
      <c r="AG68" s="71">
        <f t="shared" si="23"/>
        <v>24</v>
      </c>
      <c r="AH68" s="127">
        <f t="shared" si="24"/>
        <v>-23</v>
      </c>
      <c r="AI68" s="127">
        <f t="shared" si="25"/>
        <v>-26</v>
      </c>
      <c r="AK68" s="349">
        <v>0.46</v>
      </c>
      <c r="AL68" s="134">
        <v>41</v>
      </c>
      <c r="AM68" s="177">
        <v>8.1000000000000003E-2</v>
      </c>
      <c r="AN68" s="176">
        <v>5</v>
      </c>
      <c r="AO68" s="175">
        <v>0.13539651837524178</v>
      </c>
    </row>
    <row r="69" spans="1:41" x14ac:dyDescent="0.2">
      <c r="A69" s="126">
        <f t="shared" si="1"/>
        <v>29</v>
      </c>
      <c r="B69" s="181">
        <f t="shared" si="0"/>
        <v>736.59999999999991</v>
      </c>
      <c r="C69" s="229">
        <f t="shared" si="2"/>
        <v>1.1893055999999999E-2</v>
      </c>
      <c r="D69" s="126">
        <f t="shared" si="3"/>
        <v>0.42</v>
      </c>
      <c r="E69" s="229">
        <f t="shared" si="4"/>
        <v>0</v>
      </c>
      <c r="F69" s="229">
        <f t="shared" si="5"/>
        <v>0</v>
      </c>
      <c r="G69" s="229">
        <f t="shared" si="6"/>
        <v>3.2862823984526109E-3</v>
      </c>
      <c r="H69" s="124">
        <f t="shared" si="7"/>
        <v>0.23257253384912957</v>
      </c>
      <c r="I69" s="124">
        <f t="shared" si="8"/>
        <v>0.11605415860735009</v>
      </c>
      <c r="J69" s="124">
        <f t="shared" si="9"/>
        <v>6.5857099264990324E-3</v>
      </c>
      <c r="K69" s="124">
        <f t="shared" si="10"/>
        <v>2.0125478219264989</v>
      </c>
      <c r="L69" s="124">
        <f t="shared" si="11"/>
        <v>2.0059621119999997</v>
      </c>
      <c r="M69" s="125">
        <f t="shared" si="12"/>
        <v>70.839999999999989</v>
      </c>
      <c r="N69" s="124">
        <f t="shared" si="13"/>
        <v>0</v>
      </c>
      <c r="O69" s="125">
        <f t="shared" si="14"/>
        <v>0</v>
      </c>
      <c r="P69" s="124">
        <f t="shared" si="15"/>
        <v>0.49332387849009385</v>
      </c>
      <c r="Q69" s="124">
        <f t="shared" si="16"/>
        <v>17.421597019793687</v>
      </c>
      <c r="R69" s="124">
        <f t="shared" si="17"/>
        <v>2.5058717004165922</v>
      </c>
      <c r="S69" s="124">
        <f t="shared" si="18"/>
        <v>88.494169553642791</v>
      </c>
      <c r="T69" s="124">
        <f t="shared" si="19"/>
        <v>63.759731405382531</v>
      </c>
      <c r="U69" s="124">
        <f t="shared" si="20"/>
        <v>2251.6573696668597</v>
      </c>
      <c r="V69" s="124">
        <f t="shared" si="21"/>
        <v>0.73659999999999992</v>
      </c>
      <c r="AF69" s="122">
        <f t="shared" si="22"/>
        <v>25</v>
      </c>
      <c r="AG69" s="71">
        <f t="shared" si="23"/>
        <v>25</v>
      </c>
      <c r="AH69" s="127">
        <f t="shared" si="24"/>
        <v>-24</v>
      </c>
      <c r="AI69" s="127">
        <f t="shared" si="25"/>
        <v>-27</v>
      </c>
      <c r="AK69" s="349">
        <v>0.46</v>
      </c>
      <c r="AL69" s="134">
        <v>42</v>
      </c>
      <c r="AM69" s="177">
        <v>8.5000000000000006E-2</v>
      </c>
      <c r="AN69" s="176">
        <v>6</v>
      </c>
      <c r="AO69" s="175">
        <v>0.13539651837524178</v>
      </c>
    </row>
    <row r="70" spans="1:41" x14ac:dyDescent="0.2">
      <c r="A70" s="126">
        <f t="shared" si="1"/>
        <v>28</v>
      </c>
      <c r="B70" s="181">
        <f t="shared" si="0"/>
        <v>711.19999999999993</v>
      </c>
      <c r="C70" s="229">
        <f t="shared" si="2"/>
        <v>1.1893055999999999E-2</v>
      </c>
      <c r="D70" s="126">
        <f t="shared" si="3"/>
        <v>0.42</v>
      </c>
      <c r="E70" s="229">
        <f t="shared" si="4"/>
        <v>0</v>
      </c>
      <c r="F70" s="229">
        <f t="shared" si="5"/>
        <v>0</v>
      </c>
      <c r="G70" s="229">
        <f t="shared" si="6"/>
        <v>3.2862823984526109E-3</v>
      </c>
      <c r="H70" s="124">
        <f t="shared" si="7"/>
        <v>0.23257253384912957</v>
      </c>
      <c r="I70" s="124">
        <f t="shared" si="8"/>
        <v>0.11605415860735009</v>
      </c>
      <c r="J70" s="124">
        <f t="shared" si="9"/>
        <v>6.5857099264990324E-3</v>
      </c>
      <c r="K70" s="124">
        <f t="shared" si="10"/>
        <v>2.0125478219264989</v>
      </c>
      <c r="L70" s="124">
        <f t="shared" si="11"/>
        <v>2.0059621119999997</v>
      </c>
      <c r="M70" s="125">
        <f t="shared" si="12"/>
        <v>70.839999999999989</v>
      </c>
      <c r="N70" s="124">
        <f t="shared" si="13"/>
        <v>0</v>
      </c>
      <c r="O70" s="125">
        <f t="shared" si="14"/>
        <v>0</v>
      </c>
      <c r="P70" s="124">
        <f t="shared" si="15"/>
        <v>0.49332387849009385</v>
      </c>
      <c r="Q70" s="124">
        <f t="shared" si="16"/>
        <v>17.421597019793687</v>
      </c>
      <c r="R70" s="124">
        <f t="shared" si="17"/>
        <v>2.5058717004165922</v>
      </c>
      <c r="S70" s="124">
        <f t="shared" si="18"/>
        <v>88.494169553642791</v>
      </c>
      <c r="T70" s="124">
        <f t="shared" si="19"/>
        <v>61.25385970496594</v>
      </c>
      <c r="U70" s="124">
        <f t="shared" si="20"/>
        <v>2163.163200113217</v>
      </c>
      <c r="V70" s="124">
        <f t="shared" si="21"/>
        <v>0.71119999999999994</v>
      </c>
      <c r="AF70" s="122">
        <f t="shared" si="22"/>
        <v>26</v>
      </c>
      <c r="AG70" s="71">
        <f t="shared" si="23"/>
        <v>26</v>
      </c>
      <c r="AH70" s="127">
        <f t="shared" si="24"/>
        <v>-25</v>
      </c>
      <c r="AI70" s="127">
        <f t="shared" si="25"/>
        <v>-28</v>
      </c>
      <c r="AK70" s="349">
        <v>0.47</v>
      </c>
      <c r="AL70" s="134">
        <v>43</v>
      </c>
      <c r="AM70" s="177">
        <v>8.8999999999999996E-2</v>
      </c>
      <c r="AN70" s="176">
        <v>7</v>
      </c>
      <c r="AO70" s="175">
        <v>0.11605415860735009</v>
      </c>
    </row>
    <row r="71" spans="1:41" x14ac:dyDescent="0.2">
      <c r="A71" s="126">
        <f t="shared" si="1"/>
        <v>27</v>
      </c>
      <c r="B71" s="181">
        <f t="shared" si="0"/>
        <v>685.8</v>
      </c>
      <c r="C71" s="229">
        <f t="shared" si="2"/>
        <v>1.2176223999999999E-2</v>
      </c>
      <c r="D71" s="126">
        <f t="shared" si="3"/>
        <v>0.43</v>
      </c>
      <c r="E71" s="229">
        <f t="shared" si="4"/>
        <v>0</v>
      </c>
      <c r="F71" s="229">
        <f t="shared" si="5"/>
        <v>0</v>
      </c>
      <c r="G71" s="229">
        <f t="shared" si="6"/>
        <v>3.2862823984526109E-3</v>
      </c>
      <c r="H71" s="124">
        <f t="shared" si="7"/>
        <v>0.23257253384912957</v>
      </c>
      <c r="I71" s="124">
        <f t="shared" si="8"/>
        <v>0.11605415860735009</v>
      </c>
      <c r="J71" s="124">
        <f t="shared" si="9"/>
        <v>6.5857099264990324E-3</v>
      </c>
      <c r="K71" s="124">
        <f t="shared" si="10"/>
        <v>2.0603088245931658</v>
      </c>
      <c r="L71" s="124">
        <f t="shared" si="11"/>
        <v>2.0537231146666666</v>
      </c>
      <c r="M71" s="125">
        <f t="shared" si="12"/>
        <v>72.526666666666657</v>
      </c>
      <c r="N71" s="124">
        <f t="shared" si="13"/>
        <v>0</v>
      </c>
      <c r="O71" s="125">
        <f t="shared" si="14"/>
        <v>0</v>
      </c>
      <c r="P71" s="124">
        <f t="shared" si="15"/>
        <v>0.47421947742342718</v>
      </c>
      <c r="Q71" s="124">
        <f t="shared" si="16"/>
        <v>16.74693035312702</v>
      </c>
      <c r="R71" s="124">
        <f t="shared" si="17"/>
        <v>2.5345283020165921</v>
      </c>
      <c r="S71" s="124">
        <f t="shared" si="18"/>
        <v>89.506169553642792</v>
      </c>
      <c r="T71" s="124">
        <f t="shared" si="19"/>
        <v>58.747988004549356</v>
      </c>
      <c r="U71" s="124">
        <f t="shared" si="20"/>
        <v>2074.6690305595744</v>
      </c>
      <c r="V71" s="124">
        <f t="shared" si="21"/>
        <v>0.68579999999999997</v>
      </c>
      <c r="AF71" s="122">
        <f t="shared" si="22"/>
        <v>27</v>
      </c>
      <c r="AG71" s="71">
        <f t="shared" si="23"/>
        <v>27</v>
      </c>
      <c r="AH71" s="127">
        <f t="shared" si="24"/>
        <v>-26</v>
      </c>
      <c r="AI71" s="127">
        <f t="shared" si="25"/>
        <v>-29</v>
      </c>
      <c r="AK71" s="349">
        <v>0.47</v>
      </c>
      <c r="AL71" s="134">
        <v>44</v>
      </c>
      <c r="AM71" s="177">
        <v>9.2999999999999999E-2</v>
      </c>
      <c r="AN71" s="176">
        <v>8</v>
      </c>
      <c r="AO71" s="175">
        <v>0.13539651837524178</v>
      </c>
    </row>
    <row r="72" spans="1:41" x14ac:dyDescent="0.2">
      <c r="A72" s="126">
        <f t="shared" si="1"/>
        <v>26</v>
      </c>
      <c r="B72" s="181">
        <f t="shared" si="0"/>
        <v>660.4</v>
      </c>
      <c r="C72" s="229">
        <f t="shared" si="2"/>
        <v>1.2176223999999999E-2</v>
      </c>
      <c r="D72" s="126">
        <f t="shared" si="3"/>
        <v>0.43</v>
      </c>
      <c r="E72" s="229">
        <f t="shared" si="4"/>
        <v>0</v>
      </c>
      <c r="F72" s="229">
        <f t="shared" si="5"/>
        <v>0</v>
      </c>
      <c r="G72" s="229">
        <f t="shared" si="6"/>
        <v>3.2862823984526109E-3</v>
      </c>
      <c r="H72" s="124">
        <f t="shared" si="7"/>
        <v>0.23257253384912957</v>
      </c>
      <c r="I72" s="124">
        <f t="shared" si="8"/>
        <v>0.11605415860735009</v>
      </c>
      <c r="J72" s="124">
        <f t="shared" si="9"/>
        <v>6.5857099264990324E-3</v>
      </c>
      <c r="K72" s="124">
        <f t="shared" si="10"/>
        <v>2.0603088245931658</v>
      </c>
      <c r="L72" s="124">
        <f t="shared" si="11"/>
        <v>2.0537231146666666</v>
      </c>
      <c r="M72" s="125">
        <f t="shared" si="12"/>
        <v>72.526666666666657</v>
      </c>
      <c r="N72" s="124">
        <f t="shared" si="13"/>
        <v>0</v>
      </c>
      <c r="O72" s="125">
        <f t="shared" si="14"/>
        <v>0</v>
      </c>
      <c r="P72" s="124">
        <f t="shared" si="15"/>
        <v>0.47421947742342718</v>
      </c>
      <c r="Q72" s="124">
        <f t="shared" si="16"/>
        <v>16.74693035312702</v>
      </c>
      <c r="R72" s="124">
        <f t="shared" si="17"/>
        <v>2.5345283020165921</v>
      </c>
      <c r="S72" s="124">
        <f t="shared" si="18"/>
        <v>89.506169553642792</v>
      </c>
      <c r="T72" s="124">
        <f t="shared" si="19"/>
        <v>56.213459702532759</v>
      </c>
      <c r="U72" s="124">
        <f t="shared" si="20"/>
        <v>1985.1628610059315</v>
      </c>
      <c r="V72" s="124">
        <f t="shared" si="21"/>
        <v>0.66039999999999999</v>
      </c>
      <c r="AF72" s="122">
        <f t="shared" si="22"/>
        <v>28</v>
      </c>
      <c r="AG72" s="71">
        <f t="shared" si="23"/>
        <v>28</v>
      </c>
      <c r="AH72" s="127">
        <f t="shared" si="24"/>
        <v>-27</v>
      </c>
      <c r="AI72" s="127">
        <f t="shared" si="25"/>
        <v>-30</v>
      </c>
      <c r="AK72" s="349">
        <v>0.48</v>
      </c>
      <c r="AL72" s="134">
        <v>45</v>
      </c>
      <c r="AM72" s="177">
        <v>9.5000000000000001E-2</v>
      </c>
      <c r="AN72" s="176">
        <v>9</v>
      </c>
      <c r="AO72" s="175">
        <v>0.13539651837524178</v>
      </c>
    </row>
    <row r="73" spans="1:41" x14ac:dyDescent="0.2">
      <c r="A73" s="126">
        <f t="shared" si="1"/>
        <v>25</v>
      </c>
      <c r="B73" s="181">
        <f t="shared" si="0"/>
        <v>635</v>
      </c>
      <c r="C73" s="229">
        <f t="shared" si="2"/>
        <v>1.2459392E-2</v>
      </c>
      <c r="D73" s="126">
        <f t="shared" si="3"/>
        <v>0.44</v>
      </c>
      <c r="E73" s="229">
        <f t="shared" si="4"/>
        <v>0</v>
      </c>
      <c r="F73" s="229">
        <f t="shared" si="5"/>
        <v>0</v>
      </c>
      <c r="G73" s="229">
        <f t="shared" si="6"/>
        <v>3.8339961315280464E-3</v>
      </c>
      <c r="H73" s="124">
        <f t="shared" si="7"/>
        <v>0.27133462282398452</v>
      </c>
      <c r="I73" s="124">
        <f t="shared" si="8"/>
        <v>0.13539651837524178</v>
      </c>
      <c r="J73" s="124">
        <f t="shared" si="9"/>
        <v>7.6833282475822044E-3</v>
      </c>
      <c r="K73" s="124">
        <f t="shared" si="10"/>
        <v>2.1091674455809151</v>
      </c>
      <c r="L73" s="124">
        <f t="shared" si="11"/>
        <v>2.101484117333333</v>
      </c>
      <c r="M73" s="125">
        <f t="shared" si="12"/>
        <v>74.213333333333324</v>
      </c>
      <c r="N73" s="124">
        <f t="shared" si="13"/>
        <v>0</v>
      </c>
      <c r="O73" s="125">
        <f t="shared" si="14"/>
        <v>0</v>
      </c>
      <c r="P73" s="124">
        <f t="shared" si="15"/>
        <v>0.45467602902832721</v>
      </c>
      <c r="Q73" s="124">
        <f t="shared" si="16"/>
        <v>16.056758850870409</v>
      </c>
      <c r="R73" s="124">
        <f t="shared" si="17"/>
        <v>2.5638434746092424</v>
      </c>
      <c r="S73" s="124">
        <f t="shared" si="18"/>
        <v>90.541426807027719</v>
      </c>
      <c r="T73" s="124">
        <f t="shared" si="19"/>
        <v>53.67893140051617</v>
      </c>
      <c r="U73" s="124">
        <f t="shared" si="20"/>
        <v>1895.6566914522887</v>
      </c>
      <c r="V73" s="124">
        <f t="shared" si="21"/>
        <v>0.63500000000000001</v>
      </c>
      <c r="AF73" s="122">
        <f t="shared" si="22"/>
        <v>29</v>
      </c>
      <c r="AG73" s="71">
        <f t="shared" si="23"/>
        <v>29</v>
      </c>
      <c r="AH73" s="127">
        <f t="shared" si="24"/>
        <v>-28</v>
      </c>
      <c r="AI73" s="127">
        <f t="shared" si="25"/>
        <v>-31</v>
      </c>
      <c r="AK73" s="349">
        <v>0.48</v>
      </c>
      <c r="AL73" s="134">
        <v>46</v>
      </c>
      <c r="AM73" s="177">
        <v>9.7000000000000003E-2</v>
      </c>
      <c r="AN73" s="176">
        <v>10</v>
      </c>
      <c r="AO73" s="175">
        <v>0.15473887814313347</v>
      </c>
    </row>
    <row r="74" spans="1:41" x14ac:dyDescent="0.2">
      <c r="A74" s="126">
        <f t="shared" si="1"/>
        <v>24</v>
      </c>
      <c r="B74" s="181">
        <f t="shared" si="0"/>
        <v>609.59999999999991</v>
      </c>
      <c r="C74" s="229">
        <f t="shared" si="2"/>
        <v>1.2459392E-2</v>
      </c>
      <c r="D74" s="126">
        <f t="shared" si="3"/>
        <v>0.44</v>
      </c>
      <c r="E74" s="229">
        <f t="shared" si="4"/>
        <v>0</v>
      </c>
      <c r="F74" s="229">
        <f t="shared" si="5"/>
        <v>0</v>
      </c>
      <c r="G74" s="229">
        <f t="shared" si="6"/>
        <v>3.2862823984526109E-3</v>
      </c>
      <c r="H74" s="124">
        <f t="shared" si="7"/>
        <v>0.23257253384912957</v>
      </c>
      <c r="I74" s="124">
        <f t="shared" si="8"/>
        <v>0.11605415860735009</v>
      </c>
      <c r="J74" s="124">
        <f t="shared" si="9"/>
        <v>6.5857099264990324E-3</v>
      </c>
      <c r="K74" s="124">
        <f t="shared" si="10"/>
        <v>2.1080698272598322</v>
      </c>
      <c r="L74" s="124">
        <f t="shared" si="11"/>
        <v>2.101484117333333</v>
      </c>
      <c r="M74" s="125">
        <f t="shared" si="12"/>
        <v>74.213333333333324</v>
      </c>
      <c r="N74" s="124">
        <f t="shared" si="13"/>
        <v>0</v>
      </c>
      <c r="O74" s="125">
        <f t="shared" si="14"/>
        <v>0</v>
      </c>
      <c r="P74" s="124">
        <f t="shared" si="15"/>
        <v>0.45511507635676052</v>
      </c>
      <c r="Q74" s="124">
        <f t="shared" si="16"/>
        <v>16.072263686460353</v>
      </c>
      <c r="R74" s="124">
        <f t="shared" si="17"/>
        <v>2.5631849036165923</v>
      </c>
      <c r="S74" s="124">
        <f t="shared" si="18"/>
        <v>90.518169553642792</v>
      </c>
      <c r="T74" s="124">
        <f t="shared" si="19"/>
        <v>51.115087925906927</v>
      </c>
      <c r="U74" s="124">
        <f t="shared" si="20"/>
        <v>1805.115264645261</v>
      </c>
      <c r="V74" s="124">
        <f t="shared" si="21"/>
        <v>0.60959999999999992</v>
      </c>
      <c r="AF74" s="122">
        <f t="shared" si="22"/>
        <v>30</v>
      </c>
      <c r="AG74" s="71">
        <f t="shared" si="23"/>
        <v>30</v>
      </c>
      <c r="AH74" s="127">
        <f t="shared" si="24"/>
        <v>-29</v>
      </c>
      <c r="AI74" s="127">
        <f t="shared" si="25"/>
        <v>-32</v>
      </c>
      <c r="AK74" s="349">
        <v>0.48</v>
      </c>
      <c r="AL74" s="134">
        <v>47</v>
      </c>
      <c r="AM74" s="177">
        <v>9.9000000000000005E-2</v>
      </c>
      <c r="AN74" s="176">
        <v>11</v>
      </c>
      <c r="AO74" s="175">
        <v>0.13539651837524178</v>
      </c>
    </row>
    <row r="75" spans="1:41" ht="13.5" thickBot="1" x14ac:dyDescent="0.25">
      <c r="A75" s="126">
        <f t="shared" si="1"/>
        <v>23</v>
      </c>
      <c r="B75" s="181">
        <f t="shared" si="0"/>
        <v>584.19999999999993</v>
      </c>
      <c r="C75" s="229">
        <f t="shared" si="2"/>
        <v>1.274256E-2</v>
      </c>
      <c r="D75" s="126">
        <f t="shared" si="3"/>
        <v>0.45</v>
      </c>
      <c r="E75" s="229">
        <f t="shared" si="4"/>
        <v>0</v>
      </c>
      <c r="F75" s="229">
        <f t="shared" si="5"/>
        <v>0</v>
      </c>
      <c r="G75" s="229">
        <f t="shared" si="6"/>
        <v>3.2862823984526109E-3</v>
      </c>
      <c r="H75" s="124">
        <f t="shared" si="7"/>
        <v>0.23257253384912957</v>
      </c>
      <c r="I75" s="124">
        <f t="shared" si="8"/>
        <v>0.11605415860735009</v>
      </c>
      <c r="J75" s="124">
        <f t="shared" si="9"/>
        <v>6.5857099264990324E-3</v>
      </c>
      <c r="K75" s="124">
        <f t="shared" si="10"/>
        <v>2.155830829926499</v>
      </c>
      <c r="L75" s="124">
        <f t="shared" si="11"/>
        <v>2.1492451199999998</v>
      </c>
      <c r="M75" s="125">
        <f t="shared" si="12"/>
        <v>75.899999999999991</v>
      </c>
      <c r="N75" s="124">
        <f t="shared" si="13"/>
        <v>0</v>
      </c>
      <c r="O75" s="125">
        <f t="shared" si="14"/>
        <v>0</v>
      </c>
      <c r="P75" s="124">
        <f t="shared" si="15"/>
        <v>0.43601067529009385</v>
      </c>
      <c r="Q75" s="124">
        <f t="shared" si="16"/>
        <v>15.397597019793686</v>
      </c>
      <c r="R75" s="124">
        <f t="shared" si="17"/>
        <v>2.5918415052165922</v>
      </c>
      <c r="S75" s="124">
        <f t="shared" si="18"/>
        <v>91.530169553642793</v>
      </c>
      <c r="T75" s="124">
        <f t="shared" si="19"/>
        <v>48.551903022290333</v>
      </c>
      <c r="U75" s="124">
        <f t="shared" si="20"/>
        <v>1714.5970950916183</v>
      </c>
      <c r="V75" s="124">
        <f t="shared" si="21"/>
        <v>0.58419999999999994</v>
      </c>
      <c r="AF75" s="122">
        <f t="shared" si="22"/>
        <v>31</v>
      </c>
      <c r="AG75" s="71">
        <f t="shared" si="23"/>
        <v>31</v>
      </c>
      <c r="AH75" s="127">
        <f t="shared" si="24"/>
        <v>-30</v>
      </c>
      <c r="AI75" s="127">
        <f t="shared" si="25"/>
        <v>-33</v>
      </c>
      <c r="AK75" s="350">
        <v>0.48</v>
      </c>
      <c r="AL75" s="130">
        <v>48</v>
      </c>
      <c r="AM75" s="174">
        <v>0.106</v>
      </c>
      <c r="AN75" s="173">
        <v>12</v>
      </c>
      <c r="AO75" s="172">
        <v>0.15473887814313347</v>
      </c>
    </row>
    <row r="76" spans="1:41" x14ac:dyDescent="0.2">
      <c r="A76" s="126">
        <f t="shared" si="1"/>
        <v>22</v>
      </c>
      <c r="B76" s="181">
        <f t="shared" si="0"/>
        <v>558.79999999999995</v>
      </c>
      <c r="C76" s="229">
        <f t="shared" si="2"/>
        <v>1.274256E-2</v>
      </c>
      <c r="D76" s="126">
        <f t="shared" si="3"/>
        <v>0.45</v>
      </c>
      <c r="E76" s="229">
        <f t="shared" si="4"/>
        <v>0</v>
      </c>
      <c r="F76" s="229">
        <f t="shared" si="5"/>
        <v>0</v>
      </c>
      <c r="G76" s="229">
        <f t="shared" si="6"/>
        <v>3.2862823984526109E-3</v>
      </c>
      <c r="H76" s="124">
        <f t="shared" si="7"/>
        <v>0.23257253384912957</v>
      </c>
      <c r="I76" s="124">
        <f t="shared" si="8"/>
        <v>0.11605415860735009</v>
      </c>
      <c r="J76" s="124">
        <f t="shared" si="9"/>
        <v>6.5857099264990324E-3</v>
      </c>
      <c r="K76" s="124">
        <f t="shared" si="10"/>
        <v>2.155830829926499</v>
      </c>
      <c r="L76" s="124">
        <f t="shared" si="11"/>
        <v>2.1492451199999998</v>
      </c>
      <c r="M76" s="125">
        <f t="shared" si="12"/>
        <v>75.899999999999991</v>
      </c>
      <c r="N76" s="124">
        <f t="shared" si="13"/>
        <v>0</v>
      </c>
      <c r="O76" s="125">
        <f t="shared" si="14"/>
        <v>0</v>
      </c>
      <c r="P76" s="124">
        <f t="shared" si="15"/>
        <v>0.43601067529009385</v>
      </c>
      <c r="Q76" s="124">
        <f t="shared" si="16"/>
        <v>15.397597019793686</v>
      </c>
      <c r="R76" s="124">
        <f t="shared" si="17"/>
        <v>2.5918415052165922</v>
      </c>
      <c r="S76" s="124">
        <f t="shared" si="18"/>
        <v>91.530169553642793</v>
      </c>
      <c r="T76" s="124">
        <f t="shared" si="19"/>
        <v>45.960061517073747</v>
      </c>
      <c r="U76" s="124">
        <f t="shared" si="20"/>
        <v>1623.0669255379755</v>
      </c>
      <c r="V76" s="124">
        <f t="shared" si="21"/>
        <v>0.55879999999999996</v>
      </c>
      <c r="AF76" s="122">
        <f t="shared" si="22"/>
        <v>32</v>
      </c>
      <c r="AG76" s="71">
        <f t="shared" si="23"/>
        <v>32</v>
      </c>
      <c r="AH76" s="127">
        <f t="shared" si="24"/>
        <v>-31</v>
      </c>
      <c r="AI76" s="127">
        <f t="shared" si="25"/>
        <v>-34</v>
      </c>
    </row>
    <row r="77" spans="1:41" x14ac:dyDescent="0.2">
      <c r="A77" s="126">
        <f t="shared" si="1"/>
        <v>21</v>
      </c>
      <c r="B77" s="181">
        <f t="shared" si="0"/>
        <v>533.4</v>
      </c>
      <c r="C77" s="229">
        <f t="shared" si="2"/>
        <v>1.274256E-2</v>
      </c>
      <c r="D77" s="126">
        <f t="shared" si="3"/>
        <v>0.45</v>
      </c>
      <c r="E77" s="229">
        <f t="shared" si="4"/>
        <v>1.132672E-4</v>
      </c>
      <c r="F77" s="229">
        <f t="shared" si="5"/>
        <v>4.0000000000000001E-3</v>
      </c>
      <c r="G77" s="229">
        <f t="shared" si="6"/>
        <v>3.8339961315280464E-3</v>
      </c>
      <c r="H77" s="124">
        <f t="shared" si="7"/>
        <v>0.27133462282398452</v>
      </c>
      <c r="I77" s="124">
        <f t="shared" si="8"/>
        <v>0.13539651837524178</v>
      </c>
      <c r="J77" s="124">
        <f t="shared" si="9"/>
        <v>7.6833282475822044E-3</v>
      </c>
      <c r="K77" s="124">
        <f t="shared" si="10"/>
        <v>2.1569284482475819</v>
      </c>
      <c r="L77" s="124">
        <f t="shared" si="11"/>
        <v>2.1492451199999998</v>
      </c>
      <c r="M77" s="125">
        <f t="shared" si="12"/>
        <v>75.899999999999991</v>
      </c>
      <c r="N77" s="124">
        <f t="shared" si="13"/>
        <v>0</v>
      </c>
      <c r="O77" s="125">
        <f t="shared" si="14"/>
        <v>0</v>
      </c>
      <c r="P77" s="124">
        <f t="shared" si="15"/>
        <v>0.43557162796166055</v>
      </c>
      <c r="Q77" s="124">
        <f t="shared" si="16"/>
        <v>15.382092184203742</v>
      </c>
      <c r="R77" s="124">
        <f t="shared" si="17"/>
        <v>2.5925000762092423</v>
      </c>
      <c r="S77" s="124">
        <f t="shared" si="18"/>
        <v>91.553426807027719</v>
      </c>
      <c r="T77" s="124">
        <f t="shared" si="19"/>
        <v>43.368220011857154</v>
      </c>
      <c r="U77" s="124">
        <f t="shared" si="20"/>
        <v>1531.5367559843328</v>
      </c>
      <c r="V77" s="124">
        <f t="shared" si="21"/>
        <v>0.53339999999999999</v>
      </c>
      <c r="AF77" s="122">
        <f t="shared" si="22"/>
        <v>33</v>
      </c>
      <c r="AG77" s="71">
        <f t="shared" si="23"/>
        <v>33</v>
      </c>
      <c r="AH77" s="127">
        <f t="shared" si="24"/>
        <v>-32</v>
      </c>
      <c r="AI77" s="127">
        <f t="shared" si="25"/>
        <v>-35</v>
      </c>
    </row>
    <row r="78" spans="1:41" x14ac:dyDescent="0.2">
      <c r="A78" s="126">
        <f t="shared" si="1"/>
        <v>20</v>
      </c>
      <c r="B78" s="181">
        <f t="shared" si="0"/>
        <v>508</v>
      </c>
      <c r="C78" s="229">
        <f t="shared" si="2"/>
        <v>1.274256E-2</v>
      </c>
      <c r="D78" s="126">
        <f t="shared" si="3"/>
        <v>0.45</v>
      </c>
      <c r="E78" s="229">
        <f t="shared" si="4"/>
        <v>8.7782080000000002E-4</v>
      </c>
      <c r="F78" s="229">
        <f t="shared" si="5"/>
        <v>3.1E-2</v>
      </c>
      <c r="G78" s="229">
        <f t="shared" si="6"/>
        <v>3.2862823984526109E-3</v>
      </c>
      <c r="H78" s="124">
        <f t="shared" si="7"/>
        <v>0.23257253384912957</v>
      </c>
      <c r="I78" s="124">
        <f t="shared" si="8"/>
        <v>0.11605415860735009</v>
      </c>
      <c r="J78" s="124">
        <f t="shared" si="9"/>
        <v>6.5857099264990324E-3</v>
      </c>
      <c r="K78" s="124">
        <f t="shared" si="10"/>
        <v>2.155830829926499</v>
      </c>
      <c r="L78" s="124">
        <f t="shared" si="11"/>
        <v>2.1492451199999998</v>
      </c>
      <c r="M78" s="125">
        <f t="shared" si="12"/>
        <v>75.899999999999991</v>
      </c>
      <c r="N78" s="124">
        <f t="shared" si="13"/>
        <v>0</v>
      </c>
      <c r="O78" s="125">
        <f t="shared" si="14"/>
        <v>0</v>
      </c>
      <c r="P78" s="124">
        <f t="shared" si="15"/>
        <v>0.43601067529009385</v>
      </c>
      <c r="Q78" s="124">
        <f t="shared" si="16"/>
        <v>15.397597019793686</v>
      </c>
      <c r="R78" s="124">
        <f t="shared" si="17"/>
        <v>2.5918415052165922</v>
      </c>
      <c r="S78" s="124">
        <f t="shared" si="18"/>
        <v>91.530169553642793</v>
      </c>
      <c r="T78" s="124">
        <f t="shared" si="19"/>
        <v>40.775719935647906</v>
      </c>
      <c r="U78" s="124">
        <f t="shared" si="20"/>
        <v>1439.983329177305</v>
      </c>
      <c r="V78" s="124">
        <f t="shared" si="21"/>
        <v>0.50800000000000001</v>
      </c>
      <c r="AF78" s="122">
        <f t="shared" si="22"/>
        <v>34</v>
      </c>
      <c r="AG78" s="71">
        <f t="shared" si="23"/>
        <v>34</v>
      </c>
      <c r="AH78" s="127">
        <f t="shared" si="24"/>
        <v>-33</v>
      </c>
      <c r="AI78" s="127">
        <f t="shared" si="25"/>
        <v>-36</v>
      </c>
    </row>
    <row r="79" spans="1:41" x14ac:dyDescent="0.2">
      <c r="A79" s="126">
        <f t="shared" si="1"/>
        <v>19</v>
      </c>
      <c r="B79" s="181">
        <f t="shared" si="0"/>
        <v>482.59999999999997</v>
      </c>
      <c r="C79" s="229">
        <f t="shared" si="2"/>
        <v>1.3025728E-2</v>
      </c>
      <c r="D79" s="126">
        <f t="shared" si="3"/>
        <v>0.46</v>
      </c>
      <c r="E79" s="229">
        <f t="shared" si="4"/>
        <v>1.6990079999999999E-3</v>
      </c>
      <c r="F79" s="229">
        <f t="shared" si="5"/>
        <v>0.06</v>
      </c>
      <c r="G79" s="229">
        <f t="shared" si="6"/>
        <v>3.8339961315280464E-3</v>
      </c>
      <c r="H79" s="124">
        <f t="shared" si="7"/>
        <v>0.27133462282398452</v>
      </c>
      <c r="I79" s="124">
        <f t="shared" si="8"/>
        <v>0.13539651837524178</v>
      </c>
      <c r="J79" s="124">
        <f t="shared" si="9"/>
        <v>7.6833282475822044E-3</v>
      </c>
      <c r="K79" s="124">
        <f t="shared" si="10"/>
        <v>2.2046894509142487</v>
      </c>
      <c r="L79" s="124">
        <f t="shared" si="11"/>
        <v>2.1970061226666666</v>
      </c>
      <c r="M79" s="125">
        <f t="shared" si="12"/>
        <v>77.586666666666659</v>
      </c>
      <c r="N79" s="124">
        <f t="shared" si="13"/>
        <v>0</v>
      </c>
      <c r="O79" s="125">
        <f t="shared" si="14"/>
        <v>0</v>
      </c>
      <c r="P79" s="124">
        <f t="shared" si="15"/>
        <v>0.41646722689499382</v>
      </c>
      <c r="Q79" s="124">
        <f t="shared" si="16"/>
        <v>14.707425517537075</v>
      </c>
      <c r="R79" s="124">
        <f t="shared" si="17"/>
        <v>2.6211566778092426</v>
      </c>
      <c r="S79" s="124">
        <f t="shared" si="18"/>
        <v>92.56542680702772</v>
      </c>
      <c r="T79" s="124">
        <f t="shared" si="19"/>
        <v>38.183878430431321</v>
      </c>
      <c r="U79" s="124">
        <f t="shared" si="20"/>
        <v>1348.4531596236623</v>
      </c>
      <c r="V79" s="124">
        <f t="shared" si="21"/>
        <v>0.48259999999999997</v>
      </c>
      <c r="AF79" s="122">
        <f t="shared" si="22"/>
        <v>35</v>
      </c>
      <c r="AG79" s="71">
        <f t="shared" si="23"/>
        <v>35</v>
      </c>
      <c r="AH79" s="127">
        <f t="shared" si="24"/>
        <v>-34</v>
      </c>
      <c r="AI79" s="127">
        <f t="shared" si="25"/>
        <v>-37</v>
      </c>
    </row>
    <row r="80" spans="1:41" x14ac:dyDescent="0.2">
      <c r="A80" s="126">
        <f t="shared" si="1"/>
        <v>18</v>
      </c>
      <c r="B80" s="181">
        <f t="shared" si="0"/>
        <v>457.2</v>
      </c>
      <c r="C80" s="229">
        <f t="shared" si="2"/>
        <v>1.3025728E-2</v>
      </c>
      <c r="D80" s="126">
        <f t="shared" si="3"/>
        <v>0.46</v>
      </c>
      <c r="E80" s="229">
        <f t="shared" si="4"/>
        <v>2.0671264E-3</v>
      </c>
      <c r="F80" s="229">
        <f t="shared" si="5"/>
        <v>7.2999999999999995E-2</v>
      </c>
      <c r="G80" s="229">
        <f t="shared" si="6"/>
        <v>3.8339961315280464E-3</v>
      </c>
      <c r="H80" s="124">
        <f t="shared" si="7"/>
        <v>0.27133462282398452</v>
      </c>
      <c r="I80" s="124">
        <f t="shared" si="8"/>
        <v>0.13539651837524178</v>
      </c>
      <c r="J80" s="124">
        <f t="shared" si="9"/>
        <v>7.6833282475822044E-3</v>
      </c>
      <c r="K80" s="124">
        <f t="shared" si="10"/>
        <v>2.2046894509142487</v>
      </c>
      <c r="L80" s="124">
        <f t="shared" si="11"/>
        <v>2.1970061226666666</v>
      </c>
      <c r="M80" s="125">
        <f t="shared" si="12"/>
        <v>77.586666666666659</v>
      </c>
      <c r="N80" s="124">
        <f t="shared" si="13"/>
        <v>0</v>
      </c>
      <c r="O80" s="125">
        <f t="shared" si="14"/>
        <v>0</v>
      </c>
      <c r="P80" s="124">
        <f t="shared" si="15"/>
        <v>0.41646722689499382</v>
      </c>
      <c r="Q80" s="124">
        <f t="shared" si="16"/>
        <v>14.707425517537075</v>
      </c>
      <c r="R80" s="124">
        <f t="shared" si="17"/>
        <v>2.6211566778092426</v>
      </c>
      <c r="S80" s="124">
        <f t="shared" si="18"/>
        <v>92.56542680702772</v>
      </c>
      <c r="T80" s="124">
        <f t="shared" si="19"/>
        <v>35.562721752622075</v>
      </c>
      <c r="U80" s="124">
        <f t="shared" si="20"/>
        <v>1255.8877328166345</v>
      </c>
      <c r="V80" s="124">
        <f t="shared" si="21"/>
        <v>0.4572</v>
      </c>
      <c r="AF80" s="122">
        <f t="shared" si="22"/>
        <v>36</v>
      </c>
      <c r="AG80" s="71">
        <f t="shared" si="23"/>
        <v>36</v>
      </c>
      <c r="AH80" s="127">
        <f t="shared" si="24"/>
        <v>-35</v>
      </c>
      <c r="AI80" s="127">
        <f t="shared" si="25"/>
        <v>-38</v>
      </c>
    </row>
    <row r="81" spans="1:35" x14ac:dyDescent="0.2">
      <c r="A81" s="126">
        <f t="shared" si="1"/>
        <v>17</v>
      </c>
      <c r="B81" s="181">
        <f t="shared" si="0"/>
        <v>431.79999999999995</v>
      </c>
      <c r="C81" s="229">
        <f t="shared" si="2"/>
        <v>1.3025728E-2</v>
      </c>
      <c r="D81" s="126">
        <f t="shared" si="3"/>
        <v>0.46</v>
      </c>
      <c r="E81" s="229">
        <f t="shared" si="4"/>
        <v>2.2936608000000002E-3</v>
      </c>
      <c r="F81" s="229">
        <f t="shared" si="5"/>
        <v>8.1000000000000003E-2</v>
      </c>
      <c r="G81" s="229">
        <f t="shared" si="6"/>
        <v>3.8339961315280464E-3</v>
      </c>
      <c r="H81" s="124">
        <f t="shared" si="7"/>
        <v>0.27133462282398452</v>
      </c>
      <c r="I81" s="124">
        <f t="shared" si="8"/>
        <v>0.13539651837524178</v>
      </c>
      <c r="J81" s="124">
        <f t="shared" si="9"/>
        <v>7.6833282475822044E-3</v>
      </c>
      <c r="K81" s="124">
        <f t="shared" si="10"/>
        <v>2.2046894509142487</v>
      </c>
      <c r="L81" s="124">
        <f t="shared" si="11"/>
        <v>2.1970061226666666</v>
      </c>
      <c r="M81" s="125">
        <f t="shared" si="12"/>
        <v>77.586666666666659</v>
      </c>
      <c r="N81" s="124">
        <f t="shared" si="13"/>
        <v>0</v>
      </c>
      <c r="O81" s="125">
        <f t="shared" si="14"/>
        <v>0</v>
      </c>
      <c r="P81" s="124">
        <f t="shared" si="15"/>
        <v>0.41646722689499382</v>
      </c>
      <c r="Q81" s="124">
        <f t="shared" si="16"/>
        <v>14.707425517537075</v>
      </c>
      <c r="R81" s="124">
        <f t="shared" si="17"/>
        <v>2.6211566778092426</v>
      </c>
      <c r="S81" s="124">
        <f t="shared" si="18"/>
        <v>92.56542680702772</v>
      </c>
      <c r="T81" s="124">
        <f t="shared" si="19"/>
        <v>32.941565074812836</v>
      </c>
      <c r="U81" s="124">
        <f t="shared" si="20"/>
        <v>1163.3223060096068</v>
      </c>
      <c r="V81" s="124">
        <f t="shared" si="21"/>
        <v>0.43179999999999996</v>
      </c>
      <c r="AF81" s="122">
        <f t="shared" si="22"/>
        <v>37</v>
      </c>
      <c r="AG81" s="71">
        <f t="shared" si="23"/>
        <v>37</v>
      </c>
      <c r="AH81" s="127">
        <f t="shared" si="24"/>
        <v>-36</v>
      </c>
      <c r="AI81" s="127">
        <f t="shared" si="25"/>
        <v>-39</v>
      </c>
    </row>
    <row r="82" spans="1:35" x14ac:dyDescent="0.2">
      <c r="A82" s="126">
        <f t="shared" si="1"/>
        <v>16</v>
      </c>
      <c r="B82" s="181">
        <f t="shared" si="0"/>
        <v>406.4</v>
      </c>
      <c r="C82" s="229">
        <f t="shared" si="2"/>
        <v>1.3025728E-2</v>
      </c>
      <c r="D82" s="126">
        <f t="shared" si="3"/>
        <v>0.46</v>
      </c>
      <c r="E82" s="229">
        <f t="shared" si="4"/>
        <v>2.406928E-3</v>
      </c>
      <c r="F82" s="229">
        <f t="shared" si="5"/>
        <v>8.5000000000000006E-2</v>
      </c>
      <c r="G82" s="229">
        <f t="shared" si="6"/>
        <v>3.8339961315280464E-3</v>
      </c>
      <c r="H82" s="124">
        <f t="shared" si="7"/>
        <v>0.27133462282398452</v>
      </c>
      <c r="I82" s="124">
        <f t="shared" si="8"/>
        <v>0.13539651837524178</v>
      </c>
      <c r="J82" s="124">
        <f t="shared" si="9"/>
        <v>7.6833282475822044E-3</v>
      </c>
      <c r="K82" s="124">
        <f t="shared" si="10"/>
        <v>2.2046894509142487</v>
      </c>
      <c r="L82" s="124">
        <f t="shared" si="11"/>
        <v>2.1970061226666666</v>
      </c>
      <c r="M82" s="125">
        <f t="shared" si="12"/>
        <v>77.586666666666659</v>
      </c>
      <c r="N82" s="124">
        <f t="shared" si="13"/>
        <v>0</v>
      </c>
      <c r="O82" s="125">
        <f t="shared" si="14"/>
        <v>0</v>
      </c>
      <c r="P82" s="124">
        <f t="shared" si="15"/>
        <v>0.41646722689499382</v>
      </c>
      <c r="Q82" s="124">
        <f t="shared" si="16"/>
        <v>14.707425517537075</v>
      </c>
      <c r="R82" s="124">
        <f t="shared" si="17"/>
        <v>2.6211566778092426</v>
      </c>
      <c r="S82" s="124">
        <f t="shared" si="18"/>
        <v>92.56542680702772</v>
      </c>
      <c r="T82" s="124">
        <f t="shared" si="19"/>
        <v>30.32040839700359</v>
      </c>
      <c r="U82" s="124">
        <f t="shared" si="20"/>
        <v>1070.7568792025791</v>
      </c>
      <c r="V82" s="124">
        <f t="shared" si="21"/>
        <v>0.40639999999999998</v>
      </c>
      <c r="AF82" s="122">
        <f t="shared" si="22"/>
        <v>38</v>
      </c>
      <c r="AG82" s="71">
        <f t="shared" si="23"/>
        <v>38</v>
      </c>
      <c r="AH82" s="127">
        <f t="shared" si="24"/>
        <v>-37</v>
      </c>
      <c r="AI82" s="127">
        <f t="shared" si="25"/>
        <v>-40</v>
      </c>
    </row>
    <row r="83" spans="1:35" x14ac:dyDescent="0.2">
      <c r="A83" s="126">
        <f t="shared" si="1"/>
        <v>15</v>
      </c>
      <c r="B83" s="181">
        <f t="shared" si="0"/>
        <v>381</v>
      </c>
      <c r="C83" s="229">
        <f t="shared" si="2"/>
        <v>1.3308895999999999E-2</v>
      </c>
      <c r="D83" s="126">
        <f t="shared" si="3"/>
        <v>0.47</v>
      </c>
      <c r="E83" s="229">
        <f t="shared" si="4"/>
        <v>2.5201951999999999E-3</v>
      </c>
      <c r="F83" s="229">
        <f t="shared" si="5"/>
        <v>8.8999999999999996E-2</v>
      </c>
      <c r="G83" s="229">
        <f t="shared" si="6"/>
        <v>3.2862823984526109E-3</v>
      </c>
      <c r="H83" s="124">
        <f t="shared" si="7"/>
        <v>0.23257253384912957</v>
      </c>
      <c r="I83" s="124">
        <f t="shared" si="8"/>
        <v>0.11605415860735009</v>
      </c>
      <c r="J83" s="124">
        <f t="shared" si="9"/>
        <v>6.5857099264990324E-3</v>
      </c>
      <c r="K83" s="124">
        <f t="shared" si="10"/>
        <v>2.2513528352598322</v>
      </c>
      <c r="L83" s="124">
        <f t="shared" si="11"/>
        <v>2.244767125333333</v>
      </c>
      <c r="M83" s="125">
        <f t="shared" si="12"/>
        <v>79.273333333333326</v>
      </c>
      <c r="N83" s="124">
        <f t="shared" si="13"/>
        <v>0</v>
      </c>
      <c r="O83" s="125">
        <f t="shared" si="14"/>
        <v>0</v>
      </c>
      <c r="P83" s="124">
        <f t="shared" si="15"/>
        <v>0.39780187315676047</v>
      </c>
      <c r="Q83" s="124">
        <f t="shared" si="16"/>
        <v>14.048263686460352</v>
      </c>
      <c r="R83" s="124">
        <f t="shared" si="17"/>
        <v>2.6491547084165923</v>
      </c>
      <c r="S83" s="124">
        <f t="shared" si="18"/>
        <v>93.554169553642794</v>
      </c>
      <c r="T83" s="124">
        <f t="shared" si="19"/>
        <v>27.699251719194347</v>
      </c>
      <c r="U83" s="124">
        <f t="shared" si="20"/>
        <v>978.19145239555132</v>
      </c>
      <c r="V83" s="124">
        <f t="shared" si="21"/>
        <v>0.38100000000000001</v>
      </c>
      <c r="AF83" s="122">
        <f t="shared" si="22"/>
        <v>39</v>
      </c>
      <c r="AG83" s="71">
        <f t="shared" si="23"/>
        <v>39</v>
      </c>
      <c r="AH83" s="127">
        <f t="shared" si="24"/>
        <v>-38</v>
      </c>
      <c r="AI83" s="127">
        <f t="shared" si="25"/>
        <v>-41</v>
      </c>
    </row>
    <row r="84" spans="1:35" x14ac:dyDescent="0.2">
      <c r="A84" s="126">
        <f t="shared" si="1"/>
        <v>14</v>
      </c>
      <c r="B84" s="181">
        <f t="shared" si="0"/>
        <v>355.59999999999997</v>
      </c>
      <c r="C84" s="229">
        <f t="shared" si="2"/>
        <v>1.3308895999999999E-2</v>
      </c>
      <c r="D84" s="126">
        <f t="shared" si="3"/>
        <v>0.47</v>
      </c>
      <c r="E84" s="229">
        <f t="shared" si="4"/>
        <v>2.6334623999999997E-3</v>
      </c>
      <c r="F84" s="229">
        <f t="shared" si="5"/>
        <v>9.2999999999999999E-2</v>
      </c>
      <c r="G84" s="229">
        <f t="shared" si="6"/>
        <v>3.8339961315280464E-3</v>
      </c>
      <c r="H84" s="124">
        <f t="shared" si="7"/>
        <v>0.27133462282398452</v>
      </c>
      <c r="I84" s="124">
        <f t="shared" si="8"/>
        <v>0.13539651837524178</v>
      </c>
      <c r="J84" s="124">
        <f t="shared" si="9"/>
        <v>7.6833282475822044E-3</v>
      </c>
      <c r="K84" s="124">
        <f t="shared" si="10"/>
        <v>2.2524504535809151</v>
      </c>
      <c r="L84" s="124">
        <f t="shared" si="11"/>
        <v>2.244767125333333</v>
      </c>
      <c r="M84" s="125">
        <f t="shared" si="12"/>
        <v>79.273333333333326</v>
      </c>
      <c r="N84" s="124">
        <f t="shared" si="13"/>
        <v>0</v>
      </c>
      <c r="O84" s="125">
        <f t="shared" si="14"/>
        <v>0</v>
      </c>
      <c r="P84" s="124">
        <f t="shared" si="15"/>
        <v>0.39736282582832716</v>
      </c>
      <c r="Q84" s="124">
        <f t="shared" si="16"/>
        <v>14.032758850870408</v>
      </c>
      <c r="R84" s="124">
        <f t="shared" si="17"/>
        <v>2.6498132794092424</v>
      </c>
      <c r="S84" s="124">
        <f t="shared" si="18"/>
        <v>93.57742680702772</v>
      </c>
      <c r="T84" s="124">
        <f t="shared" si="19"/>
        <v>25.050097010777755</v>
      </c>
      <c r="U84" s="124">
        <f t="shared" si="20"/>
        <v>884.63728284190847</v>
      </c>
      <c r="V84" s="124">
        <f t="shared" si="21"/>
        <v>0.35559999999999997</v>
      </c>
      <c r="AF84" s="122">
        <f t="shared" si="22"/>
        <v>40</v>
      </c>
      <c r="AG84" s="71">
        <f t="shared" si="23"/>
        <v>40</v>
      </c>
      <c r="AH84" s="127">
        <f t="shared" si="24"/>
        <v>-39</v>
      </c>
      <c r="AI84" s="127">
        <f t="shared" si="25"/>
        <v>-42</v>
      </c>
    </row>
    <row r="85" spans="1:35" x14ac:dyDescent="0.2">
      <c r="A85" s="126">
        <f t="shared" si="1"/>
        <v>13</v>
      </c>
      <c r="B85" s="181">
        <f t="shared" si="0"/>
        <v>330.2</v>
      </c>
      <c r="C85" s="229">
        <f t="shared" si="2"/>
        <v>1.3592063999999999E-2</v>
      </c>
      <c r="D85" s="126">
        <f t="shared" si="3"/>
        <v>0.48</v>
      </c>
      <c r="E85" s="229">
        <f t="shared" si="4"/>
        <v>2.6900959999999999E-3</v>
      </c>
      <c r="F85" s="229">
        <f t="shared" si="5"/>
        <v>9.5000000000000001E-2</v>
      </c>
      <c r="G85" s="229">
        <f t="shared" si="6"/>
        <v>3.8339961315280464E-3</v>
      </c>
      <c r="H85" s="124">
        <f t="shared" si="7"/>
        <v>0.27133462282398452</v>
      </c>
      <c r="I85" s="124">
        <f t="shared" si="8"/>
        <v>0.13539651837524178</v>
      </c>
      <c r="J85" s="124">
        <f t="shared" si="9"/>
        <v>7.6833282475822044E-3</v>
      </c>
      <c r="K85" s="124">
        <f t="shared" si="10"/>
        <v>2.3002114562475819</v>
      </c>
      <c r="L85" s="124">
        <f t="shared" si="11"/>
        <v>2.2925281279999998</v>
      </c>
      <c r="M85" s="125">
        <f t="shared" si="12"/>
        <v>80.959999999999994</v>
      </c>
      <c r="N85" s="124">
        <f t="shared" si="13"/>
        <v>0</v>
      </c>
      <c r="O85" s="125">
        <f t="shared" si="14"/>
        <v>0</v>
      </c>
      <c r="P85" s="124">
        <f t="shared" si="15"/>
        <v>0.37825842476166049</v>
      </c>
      <c r="Q85" s="124">
        <f t="shared" si="16"/>
        <v>13.358092184203741</v>
      </c>
      <c r="R85" s="124">
        <f t="shared" si="17"/>
        <v>2.6784698810092427</v>
      </c>
      <c r="S85" s="124">
        <f t="shared" si="18"/>
        <v>94.589426807027721</v>
      </c>
      <c r="T85" s="124">
        <f t="shared" si="19"/>
        <v>22.400283731368511</v>
      </c>
      <c r="U85" s="124">
        <f t="shared" si="20"/>
        <v>791.0598560348808</v>
      </c>
      <c r="V85" s="124">
        <f t="shared" si="21"/>
        <v>0.33019999999999999</v>
      </c>
      <c r="AF85" s="122">
        <f t="shared" si="22"/>
        <v>41</v>
      </c>
      <c r="AG85" s="71">
        <f t="shared" si="23"/>
        <v>41</v>
      </c>
      <c r="AH85" s="127">
        <f t="shared" si="24"/>
        <v>-40</v>
      </c>
      <c r="AI85" s="127">
        <f t="shared" si="25"/>
        <v>-43</v>
      </c>
    </row>
    <row r="86" spans="1:35" x14ac:dyDescent="0.2">
      <c r="A86" s="126">
        <f t="shared" si="1"/>
        <v>12</v>
      </c>
      <c r="B86" s="181">
        <f t="shared" si="0"/>
        <v>304.79999999999995</v>
      </c>
      <c r="C86" s="229">
        <f t="shared" si="2"/>
        <v>1.3592063999999999E-2</v>
      </c>
      <c r="D86" s="126">
        <f t="shared" si="3"/>
        <v>0.48</v>
      </c>
      <c r="E86" s="229">
        <f t="shared" si="4"/>
        <v>2.7467296E-3</v>
      </c>
      <c r="F86" s="229">
        <f t="shared" si="5"/>
        <v>9.7000000000000003E-2</v>
      </c>
      <c r="G86" s="229">
        <f t="shared" si="6"/>
        <v>4.3817098646034818E-3</v>
      </c>
      <c r="H86" s="124">
        <f t="shared" si="7"/>
        <v>0.31009671179883946</v>
      </c>
      <c r="I86" s="124">
        <f t="shared" si="8"/>
        <v>0.15473887814313347</v>
      </c>
      <c r="J86" s="124">
        <f t="shared" si="9"/>
        <v>8.7809465686653765E-3</v>
      </c>
      <c r="K86" s="124">
        <f t="shared" si="10"/>
        <v>2.3013090745686653</v>
      </c>
      <c r="L86" s="124">
        <f t="shared" si="11"/>
        <v>2.2925281279999998</v>
      </c>
      <c r="M86" s="125">
        <f t="shared" si="12"/>
        <v>80.959999999999994</v>
      </c>
      <c r="N86" s="124">
        <f t="shared" si="13"/>
        <v>0</v>
      </c>
      <c r="O86" s="125">
        <f t="shared" si="14"/>
        <v>0</v>
      </c>
      <c r="P86" s="124">
        <f t="shared" si="15"/>
        <v>0.37781937743322724</v>
      </c>
      <c r="Q86" s="124">
        <f t="shared" si="16"/>
        <v>13.342587348613799</v>
      </c>
      <c r="R86" s="124">
        <f t="shared" si="17"/>
        <v>2.6791284520018923</v>
      </c>
      <c r="S86" s="124">
        <f t="shared" si="18"/>
        <v>94.612684060412633</v>
      </c>
      <c r="T86" s="124">
        <f t="shared" si="19"/>
        <v>19.721813850359268</v>
      </c>
      <c r="U86" s="124">
        <f t="shared" si="20"/>
        <v>696.47042922785306</v>
      </c>
      <c r="V86" s="124">
        <f t="shared" si="21"/>
        <v>0.30479999999999996</v>
      </c>
      <c r="AF86" s="122">
        <f t="shared" si="22"/>
        <v>42</v>
      </c>
      <c r="AG86" s="71">
        <f t="shared" si="23"/>
        <v>42</v>
      </c>
      <c r="AH86" s="127">
        <f t="shared" si="24"/>
        <v>-41</v>
      </c>
      <c r="AI86" s="127">
        <f t="shared" si="25"/>
        <v>-44</v>
      </c>
    </row>
    <row r="87" spans="1:35" x14ac:dyDescent="0.2">
      <c r="A87" s="126">
        <f t="shared" si="1"/>
        <v>11</v>
      </c>
      <c r="B87" s="181">
        <f t="shared" si="0"/>
        <v>279.39999999999998</v>
      </c>
      <c r="C87" s="229">
        <f t="shared" si="2"/>
        <v>1.3592063999999999E-2</v>
      </c>
      <c r="D87" s="126">
        <f t="shared" si="3"/>
        <v>0.48</v>
      </c>
      <c r="E87" s="229">
        <f t="shared" si="4"/>
        <v>2.8033632000000002E-3</v>
      </c>
      <c r="F87" s="229">
        <f t="shared" si="5"/>
        <v>9.9000000000000005E-2</v>
      </c>
      <c r="G87" s="229">
        <f t="shared" si="6"/>
        <v>3.8339961315280464E-3</v>
      </c>
      <c r="H87" s="124">
        <f t="shared" si="7"/>
        <v>0.27133462282398452</v>
      </c>
      <c r="I87" s="124">
        <f t="shared" si="8"/>
        <v>0.13539651837524178</v>
      </c>
      <c r="J87" s="124">
        <f t="shared" si="9"/>
        <v>7.6833282475822044E-3</v>
      </c>
      <c r="K87" s="124">
        <f t="shared" si="10"/>
        <v>2.3002114562475819</v>
      </c>
      <c r="L87" s="124">
        <f t="shared" si="11"/>
        <v>2.2925281279999998</v>
      </c>
      <c r="M87" s="125">
        <f t="shared" si="12"/>
        <v>80.959999999999994</v>
      </c>
      <c r="N87" s="124">
        <f t="shared" si="13"/>
        <v>0</v>
      </c>
      <c r="O87" s="125">
        <f t="shared" si="14"/>
        <v>0</v>
      </c>
      <c r="P87" s="124">
        <f t="shared" si="15"/>
        <v>0.37825842476166049</v>
      </c>
      <c r="Q87" s="124">
        <f t="shared" si="16"/>
        <v>13.358092184203741</v>
      </c>
      <c r="R87" s="124">
        <f t="shared" si="17"/>
        <v>2.6784698810092427</v>
      </c>
      <c r="S87" s="124">
        <f t="shared" si="18"/>
        <v>94.589426807027721</v>
      </c>
      <c r="T87" s="124">
        <f t="shared" si="19"/>
        <v>17.042685398357374</v>
      </c>
      <c r="U87" s="124">
        <f t="shared" si="20"/>
        <v>601.85774516744038</v>
      </c>
      <c r="V87" s="124">
        <f t="shared" si="21"/>
        <v>0.27939999999999998</v>
      </c>
      <c r="AF87" s="122">
        <f t="shared" si="22"/>
        <v>43</v>
      </c>
      <c r="AG87" s="71">
        <f t="shared" si="23"/>
        <v>43</v>
      </c>
      <c r="AH87" s="127">
        <f t="shared" si="24"/>
        <v>-42</v>
      </c>
      <c r="AI87" s="127">
        <f t="shared" si="25"/>
        <v>-45</v>
      </c>
    </row>
    <row r="88" spans="1:35" x14ac:dyDescent="0.2">
      <c r="A88" s="126">
        <f t="shared" si="1"/>
        <v>10</v>
      </c>
      <c r="B88" s="181">
        <f t="shared" si="0"/>
        <v>254</v>
      </c>
      <c r="C88" s="229">
        <f t="shared" si="2"/>
        <v>1.3592063999999999E-2</v>
      </c>
      <c r="D88" s="126">
        <f t="shared" si="3"/>
        <v>0.48</v>
      </c>
      <c r="E88" s="229">
        <f t="shared" si="4"/>
        <v>3.0015808000000001E-3</v>
      </c>
      <c r="F88" s="229">
        <f t="shared" si="5"/>
        <v>0.106</v>
      </c>
      <c r="G88" s="229">
        <f t="shared" si="6"/>
        <v>4.3817098646034818E-3</v>
      </c>
      <c r="H88" s="124">
        <f t="shared" si="7"/>
        <v>0.31009671179883946</v>
      </c>
      <c r="I88" s="124">
        <f t="shared" si="8"/>
        <v>0.15473887814313347</v>
      </c>
      <c r="J88" s="124">
        <f t="shared" si="9"/>
        <v>8.7809465686653765E-3</v>
      </c>
      <c r="K88" s="124">
        <f t="shared" si="10"/>
        <v>2.3013090745686653</v>
      </c>
      <c r="L88" s="124">
        <f t="shared" si="11"/>
        <v>2.2925281279999998</v>
      </c>
      <c r="M88" s="125">
        <f t="shared" si="12"/>
        <v>80.959999999999994</v>
      </c>
      <c r="N88" s="124">
        <f t="shared" si="13"/>
        <v>0</v>
      </c>
      <c r="O88" s="125">
        <f t="shared" si="14"/>
        <v>0</v>
      </c>
      <c r="P88" s="124">
        <f t="shared" si="15"/>
        <v>0.37781937743322724</v>
      </c>
      <c r="Q88" s="124">
        <f t="shared" si="16"/>
        <v>13.342587348613799</v>
      </c>
      <c r="R88" s="124">
        <f t="shared" si="17"/>
        <v>2.6791284520018923</v>
      </c>
      <c r="S88" s="124">
        <f t="shared" si="18"/>
        <v>94.612684060412633</v>
      </c>
      <c r="T88" s="124">
        <f t="shared" si="19"/>
        <v>14.364215517348134</v>
      </c>
      <c r="U88" s="124">
        <f t="shared" si="20"/>
        <v>507.26831836041271</v>
      </c>
      <c r="V88" s="124">
        <f t="shared" si="21"/>
        <v>0.254</v>
      </c>
      <c r="AF88" s="122">
        <f t="shared" si="22"/>
        <v>44</v>
      </c>
      <c r="AG88" s="71">
        <f t="shared" si="23"/>
        <v>44</v>
      </c>
      <c r="AH88" s="127">
        <f t="shared" si="24"/>
        <v>-43</v>
      </c>
      <c r="AI88" s="127">
        <f t="shared" si="25"/>
        <v>-46</v>
      </c>
    </row>
    <row r="89" spans="1:35" x14ac:dyDescent="0.2">
      <c r="A89" s="126">
        <f t="shared" si="1"/>
        <v>9</v>
      </c>
      <c r="B89" s="181">
        <f t="shared" si="0"/>
        <v>228.6</v>
      </c>
      <c r="C89" s="229">
        <f t="shared" si="2"/>
        <v>0</v>
      </c>
      <c r="D89" s="126">
        <f t="shared" si="3"/>
        <v>0</v>
      </c>
      <c r="E89" s="229">
        <f t="shared" si="4"/>
        <v>0</v>
      </c>
      <c r="F89" s="229">
        <f t="shared" si="5"/>
        <v>0</v>
      </c>
      <c r="G89" s="229">
        <f t="shared" si="6"/>
        <v>0</v>
      </c>
      <c r="H89" s="124">
        <f t="shared" si="7"/>
        <v>0</v>
      </c>
      <c r="I89" s="124">
        <f t="shared" si="8"/>
        <v>0</v>
      </c>
      <c r="J89" s="124">
        <f t="shared" si="9"/>
        <v>0</v>
      </c>
      <c r="K89" s="124">
        <f t="shared" si="10"/>
        <v>0</v>
      </c>
      <c r="L89" s="124">
        <f t="shared" si="11"/>
        <v>0</v>
      </c>
      <c r="M89" s="125">
        <f t="shared" si="12"/>
        <v>0</v>
      </c>
      <c r="N89" s="124">
        <f t="shared" si="13"/>
        <v>0</v>
      </c>
      <c r="O89" s="125">
        <f t="shared" si="14"/>
        <v>0</v>
      </c>
      <c r="P89" s="124">
        <f t="shared" si="15"/>
        <v>1.2983430072606934</v>
      </c>
      <c r="Q89" s="124">
        <f t="shared" si="16"/>
        <v>45.850626033333334</v>
      </c>
      <c r="R89" s="124">
        <f t="shared" si="17"/>
        <v>1.2983430072606934</v>
      </c>
      <c r="S89" s="124">
        <f t="shared" si="18"/>
        <v>45.850626033333334</v>
      </c>
      <c r="T89" s="124">
        <f t="shared" si="19"/>
        <v>11.685087065346242</v>
      </c>
      <c r="U89" s="124">
        <f t="shared" si="20"/>
        <v>412.65563430000009</v>
      </c>
      <c r="V89" s="124">
        <f t="shared" si="21"/>
        <v>0.2286</v>
      </c>
      <c r="AF89" s="122">
        <f t="shared" si="22"/>
        <v>45</v>
      </c>
      <c r="AG89" s="71">
        <f t="shared" si="23"/>
        <v>45</v>
      </c>
      <c r="AH89" s="127">
        <f t="shared" si="24"/>
        <v>-44</v>
      </c>
      <c r="AI89" s="127">
        <f t="shared" si="25"/>
        <v>-47</v>
      </c>
    </row>
    <row r="90" spans="1:35" x14ac:dyDescent="0.2">
      <c r="A90" s="126">
        <f t="shared" si="1"/>
        <v>8</v>
      </c>
      <c r="B90" s="181">
        <f t="shared" si="0"/>
        <v>203.2</v>
      </c>
      <c r="C90" s="229">
        <f t="shared" si="2"/>
        <v>0</v>
      </c>
      <c r="D90" s="126">
        <f t="shared" si="3"/>
        <v>0</v>
      </c>
      <c r="E90" s="229">
        <f t="shared" si="4"/>
        <v>0</v>
      </c>
      <c r="F90" s="229">
        <f t="shared" si="5"/>
        <v>0</v>
      </c>
      <c r="G90" s="229">
        <f t="shared" si="6"/>
        <v>0</v>
      </c>
      <c r="H90" s="124">
        <f t="shared" si="7"/>
        <v>0</v>
      </c>
      <c r="I90" s="124">
        <f t="shared" si="8"/>
        <v>0</v>
      </c>
      <c r="J90" s="124">
        <f t="shared" si="9"/>
        <v>0</v>
      </c>
      <c r="K90" s="124">
        <f t="shared" si="10"/>
        <v>0</v>
      </c>
      <c r="L90" s="124">
        <f t="shared" si="11"/>
        <v>0</v>
      </c>
      <c r="M90" s="125">
        <f t="shared" si="12"/>
        <v>0</v>
      </c>
      <c r="N90" s="124">
        <f t="shared" si="13"/>
        <v>0</v>
      </c>
      <c r="O90" s="125">
        <f t="shared" si="14"/>
        <v>0</v>
      </c>
      <c r="P90" s="124">
        <f t="shared" si="15"/>
        <v>1.2983430072606934</v>
      </c>
      <c r="Q90" s="124">
        <f t="shared" si="16"/>
        <v>45.850626033333334</v>
      </c>
      <c r="R90" s="124">
        <f t="shared" si="17"/>
        <v>1.2983430072606934</v>
      </c>
      <c r="S90" s="124">
        <f t="shared" si="18"/>
        <v>45.850626033333334</v>
      </c>
      <c r="T90" s="124">
        <f t="shared" si="19"/>
        <v>10.386744058085549</v>
      </c>
      <c r="U90" s="124">
        <f t="shared" si="20"/>
        <v>366.80500826666673</v>
      </c>
      <c r="V90" s="124">
        <f t="shared" si="21"/>
        <v>0.20319999999999999</v>
      </c>
      <c r="AF90" s="122">
        <f t="shared" si="22"/>
        <v>46</v>
      </c>
      <c r="AG90" s="71">
        <f t="shared" si="23"/>
        <v>46</v>
      </c>
      <c r="AH90" s="127">
        <f t="shared" si="24"/>
        <v>-45</v>
      </c>
      <c r="AI90" s="127">
        <f t="shared" si="25"/>
        <v>-48</v>
      </c>
    </row>
    <row r="91" spans="1:35" x14ac:dyDescent="0.2">
      <c r="A91" s="126">
        <f t="shared" si="1"/>
        <v>7</v>
      </c>
      <c r="B91" s="181">
        <f t="shared" si="0"/>
        <v>177.79999999999998</v>
      </c>
      <c r="C91" s="229">
        <f t="shared" si="2"/>
        <v>0</v>
      </c>
      <c r="D91" s="126">
        <f t="shared" si="3"/>
        <v>0</v>
      </c>
      <c r="E91" s="229">
        <f t="shared" si="4"/>
        <v>0</v>
      </c>
      <c r="F91" s="229">
        <f t="shared" si="5"/>
        <v>0</v>
      </c>
      <c r="G91" s="229">
        <f t="shared" si="6"/>
        <v>0</v>
      </c>
      <c r="H91" s="124">
        <f t="shared" si="7"/>
        <v>0</v>
      </c>
      <c r="I91" s="124">
        <f t="shared" si="8"/>
        <v>0</v>
      </c>
      <c r="J91" s="124">
        <f t="shared" si="9"/>
        <v>0</v>
      </c>
      <c r="K91" s="124">
        <f t="shared" si="10"/>
        <v>0</v>
      </c>
      <c r="L91" s="124">
        <f t="shared" si="11"/>
        <v>0</v>
      </c>
      <c r="M91" s="125">
        <f t="shared" si="12"/>
        <v>0</v>
      </c>
      <c r="N91" s="124">
        <f t="shared" si="13"/>
        <v>0</v>
      </c>
      <c r="O91" s="125">
        <f t="shared" si="14"/>
        <v>0</v>
      </c>
      <c r="P91" s="124">
        <f t="shared" si="15"/>
        <v>1.2983430072606934</v>
      </c>
      <c r="Q91" s="124">
        <f t="shared" si="16"/>
        <v>45.850626033333334</v>
      </c>
      <c r="R91" s="124">
        <f t="shared" si="17"/>
        <v>1.2983430072606934</v>
      </c>
      <c r="S91" s="124">
        <f t="shared" si="18"/>
        <v>45.850626033333334</v>
      </c>
      <c r="T91" s="124">
        <f t="shared" si="19"/>
        <v>9.0884010508248547</v>
      </c>
      <c r="U91" s="124">
        <f t="shared" si="20"/>
        <v>320.95438223333338</v>
      </c>
      <c r="V91" s="124">
        <f t="shared" si="21"/>
        <v>0.17779999999999999</v>
      </c>
      <c r="AF91" s="122">
        <f t="shared" si="22"/>
        <v>47</v>
      </c>
      <c r="AG91" s="71">
        <f t="shared" si="23"/>
        <v>47</v>
      </c>
      <c r="AH91" s="127">
        <f t="shared" si="24"/>
        <v>-46</v>
      </c>
      <c r="AI91" s="127">
        <f t="shared" si="25"/>
        <v>-49</v>
      </c>
    </row>
    <row r="92" spans="1:35" x14ac:dyDescent="0.2">
      <c r="A92" s="126">
        <f t="shared" si="1"/>
        <v>6</v>
      </c>
      <c r="B92" s="181">
        <f t="shared" si="0"/>
        <v>152.39999999999998</v>
      </c>
      <c r="C92" s="229">
        <f t="shared" si="2"/>
        <v>0</v>
      </c>
      <c r="D92" s="126">
        <f t="shared" si="3"/>
        <v>0</v>
      </c>
      <c r="E92" s="229">
        <f t="shared" si="4"/>
        <v>0</v>
      </c>
      <c r="F92" s="229">
        <f t="shared" si="5"/>
        <v>0</v>
      </c>
      <c r="G92" s="229">
        <f t="shared" si="6"/>
        <v>0</v>
      </c>
      <c r="H92" s="124">
        <f t="shared" si="7"/>
        <v>0</v>
      </c>
      <c r="I92" s="124">
        <f t="shared" si="8"/>
        <v>0</v>
      </c>
      <c r="J92" s="124">
        <f t="shared" si="9"/>
        <v>0</v>
      </c>
      <c r="K92" s="124">
        <f t="shared" si="10"/>
        <v>0</v>
      </c>
      <c r="L92" s="124">
        <f t="shared" si="11"/>
        <v>0</v>
      </c>
      <c r="M92" s="125">
        <f t="shared" si="12"/>
        <v>0</v>
      </c>
      <c r="N92" s="124">
        <f t="shared" si="13"/>
        <v>0</v>
      </c>
      <c r="O92" s="125">
        <f t="shared" si="14"/>
        <v>0</v>
      </c>
      <c r="P92" s="124">
        <f t="shared" si="15"/>
        <v>1.2983430072606934</v>
      </c>
      <c r="Q92" s="124">
        <f t="shared" si="16"/>
        <v>45.850626033333334</v>
      </c>
      <c r="R92" s="124">
        <f t="shared" si="17"/>
        <v>1.2983430072606934</v>
      </c>
      <c r="S92" s="124">
        <f t="shared" si="18"/>
        <v>45.850626033333334</v>
      </c>
      <c r="T92" s="124">
        <f t="shared" si="19"/>
        <v>7.7900580435641604</v>
      </c>
      <c r="U92" s="124">
        <f t="shared" si="20"/>
        <v>275.10375620000002</v>
      </c>
      <c r="V92" s="124">
        <f t="shared" si="21"/>
        <v>0.15239999999999998</v>
      </c>
      <c r="AF92" s="122">
        <f t="shared" si="22"/>
        <v>48</v>
      </c>
      <c r="AG92" s="71">
        <f t="shared" si="23"/>
        <v>48</v>
      </c>
      <c r="AH92" s="127">
        <f t="shared" si="24"/>
        <v>-47</v>
      </c>
      <c r="AI92" s="127">
        <f t="shared" si="25"/>
        <v>-50</v>
      </c>
    </row>
    <row r="93" spans="1:35" x14ac:dyDescent="0.2">
      <c r="A93" s="126">
        <f t="shared" si="1"/>
        <v>5</v>
      </c>
      <c r="B93" s="181">
        <f t="shared" ref="B93:B156" si="26">A93*25.4</f>
        <v>127</v>
      </c>
      <c r="C93" s="229">
        <f t="shared" si="2"/>
        <v>0</v>
      </c>
      <c r="D93" s="126">
        <f t="shared" si="3"/>
        <v>0</v>
      </c>
      <c r="E93" s="229">
        <f t="shared" si="4"/>
        <v>0</v>
      </c>
      <c r="F93" s="229">
        <f t="shared" si="5"/>
        <v>0</v>
      </c>
      <c r="G93" s="229">
        <f t="shared" si="6"/>
        <v>0</v>
      </c>
      <c r="H93" s="124">
        <f t="shared" si="7"/>
        <v>0</v>
      </c>
      <c r="I93" s="124">
        <f t="shared" si="8"/>
        <v>0</v>
      </c>
      <c r="J93" s="124">
        <f t="shared" si="9"/>
        <v>0</v>
      </c>
      <c r="K93" s="124">
        <f t="shared" si="10"/>
        <v>0</v>
      </c>
      <c r="L93" s="124">
        <f t="shared" si="11"/>
        <v>0</v>
      </c>
      <c r="M93" s="125">
        <f t="shared" si="12"/>
        <v>0</v>
      </c>
      <c r="N93" s="124">
        <f t="shared" si="13"/>
        <v>0</v>
      </c>
      <c r="O93" s="125">
        <f t="shared" si="14"/>
        <v>0</v>
      </c>
      <c r="P93" s="124">
        <f t="shared" si="15"/>
        <v>1.2983430072606934</v>
      </c>
      <c r="Q93" s="124">
        <f t="shared" si="16"/>
        <v>45.850626033333334</v>
      </c>
      <c r="R93" s="124">
        <f t="shared" si="17"/>
        <v>1.2983430072606934</v>
      </c>
      <c r="S93" s="124">
        <f t="shared" si="18"/>
        <v>45.850626033333334</v>
      </c>
      <c r="T93" s="124">
        <f t="shared" si="19"/>
        <v>6.4917150363034661</v>
      </c>
      <c r="U93" s="124">
        <f t="shared" si="20"/>
        <v>229.25313016666666</v>
      </c>
      <c r="V93" s="124">
        <f t="shared" si="21"/>
        <v>0.127</v>
      </c>
      <c r="AF93" s="122">
        <f t="shared" si="22"/>
        <v>-1</v>
      </c>
      <c r="AG93" s="71">
        <f t="shared" si="23"/>
        <v>49</v>
      </c>
      <c r="AH93" s="127">
        <f t="shared" si="24"/>
        <v>-48</v>
      </c>
      <c r="AI93" s="127">
        <f t="shared" si="25"/>
        <v>-51</v>
      </c>
    </row>
    <row r="94" spans="1:35" x14ac:dyDescent="0.2">
      <c r="A94" s="126">
        <f t="shared" ref="A94:A157" si="27">IF(AF97=0,0,IF(A93=" ","",A93-1))</f>
        <v>4</v>
      </c>
      <c r="B94" s="181">
        <f t="shared" si="26"/>
        <v>101.6</v>
      </c>
      <c r="C94" s="229">
        <f t="shared" ref="C94:C157" si="28">IF(A94=0,0,IF(A94&lt;0,"",D94*0.0283168))</f>
        <v>0</v>
      </c>
      <c r="D94" s="126">
        <f t="shared" ref="D94:D157" si="29">IF(A94=0,0,IF(A94&lt;0,"",IF(AF98&gt;=1,LOOKUP(AF98,AL$28:AL$75,AK$28:AK$75),0)))</f>
        <v>0</v>
      </c>
      <c r="E94" s="229">
        <f t="shared" ref="E94:E157" si="30">IF(A94=0,0,IF(A94&lt;0,"",F94*0.0283168))</f>
        <v>0</v>
      </c>
      <c r="F94" s="229">
        <f t="shared" ref="F94:F157" si="31">IF(A94=0,0,IF(A94&lt;0,"",IF(AF98&gt;=37,LOOKUP(AF98,AL$64:AL$75,AM$64:AM$75),0)))</f>
        <v>0</v>
      </c>
      <c r="G94" s="229">
        <f t="shared" ref="G94:G157" si="32">IF(A94=0,0,IF(A94&lt;0,"",I94*0.0283168))</f>
        <v>0</v>
      </c>
      <c r="H94" s="124">
        <f t="shared" ref="H94:H157" si="33">IF(A94=0,0,IF(A94&lt;0,"",I94*$AB$46))</f>
        <v>0</v>
      </c>
      <c r="I94" s="124">
        <f t="shared" ref="I94:I157" si="34">IF(A94=0,0,IF(A94&lt;0,"",IF(AF98&gt;=1,LOOKUP(AF98,AL$28:AL$75,AO$28:AO$75),0)))</f>
        <v>0</v>
      </c>
      <c r="J94" s="124">
        <f t="shared" ref="J94:J157" si="35">IF(A94=0,0,IF(A94&lt;0,"",H94*0.0283168))</f>
        <v>0</v>
      </c>
      <c r="K94" s="124">
        <f t="shared" ref="K94:K157" si="36">IF(A94=0,0,IF(A94&lt;0,"",J94+L94))</f>
        <v>0</v>
      </c>
      <c r="L94" s="124">
        <f t="shared" ref="L94:L157" si="37">IF(A94=0,0,IF(A94&lt;0,"",M94*0.0283168))</f>
        <v>0</v>
      </c>
      <c r="M94" s="125">
        <f t="shared" ref="M94:M157" si="38">IF(A94=0,0,IF(A94&lt;0,"",D94*$AB$45))</f>
        <v>0</v>
      </c>
      <c r="N94" s="124">
        <f t="shared" ref="N94:N157" si="39">IF(A94=0,0,IF(A94&lt;0,"",O94*0.0283168))</f>
        <v>0</v>
      </c>
      <c r="O94" s="125">
        <f t="shared" ref="O94:O157" si="40">IF(A94&lt;=0,"",F94*$AB$47)</f>
        <v>0</v>
      </c>
      <c r="P94" s="124">
        <f t="shared" ref="P94:P157" si="41">IF(A94=0,0,IF(A94&lt;0,"",Q94*0.0283168))</f>
        <v>1.2983430072606934</v>
      </c>
      <c r="Q94" s="124">
        <f t="shared" ref="Q94:Q157" si="42">IF(A94&lt;=0,"",((AB$34*1/12)-M94-H94-O94)*AC$53)</f>
        <v>45.850626033333334</v>
      </c>
      <c r="R94" s="124">
        <f t="shared" ref="R94:R157" si="43">IF(A94=0,0,IF(A94&lt;0,"",S94*0.0283168))</f>
        <v>1.2983430072606934</v>
      </c>
      <c r="S94" s="124">
        <f t="shared" ref="S94:S157" si="44">IF(A94&lt;=0,"",M94+Q94+O94+H94)</f>
        <v>45.850626033333334</v>
      </c>
      <c r="T94" s="124">
        <f t="shared" ref="T94:T157" si="45">IF(A94=0,0,IF(A94&lt;0,"",U94*0.0283168))</f>
        <v>5.1933720290427736</v>
      </c>
      <c r="U94" s="124">
        <f t="shared" ref="U94:U157" si="46">IF(A94&lt;=0," ",IF(A94=1,Q94,S94+U95))</f>
        <v>183.40250413333334</v>
      </c>
      <c r="V94" s="124">
        <f t="shared" ref="V94:V157" si="47">IF(A94=0,0,IF(A94&lt;0,"",N$23+B94/1000))</f>
        <v>0.1016</v>
      </c>
      <c r="AF94" s="122">
        <f t="shared" si="22"/>
        <v>-1</v>
      </c>
      <c r="AG94" s="71">
        <f t="shared" si="23"/>
        <v>50</v>
      </c>
      <c r="AH94" s="127">
        <f t="shared" si="24"/>
        <v>-49</v>
      </c>
      <c r="AI94" s="127">
        <f t="shared" si="25"/>
        <v>-52</v>
      </c>
    </row>
    <row r="95" spans="1:35" x14ac:dyDescent="0.2">
      <c r="A95" s="126">
        <f t="shared" si="27"/>
        <v>3</v>
      </c>
      <c r="B95" s="181">
        <f t="shared" si="26"/>
        <v>76.199999999999989</v>
      </c>
      <c r="C95" s="229">
        <f t="shared" si="28"/>
        <v>0</v>
      </c>
      <c r="D95" s="126">
        <f t="shared" si="29"/>
        <v>0</v>
      </c>
      <c r="E95" s="229">
        <f t="shared" si="30"/>
        <v>0</v>
      </c>
      <c r="F95" s="229">
        <f t="shared" si="31"/>
        <v>0</v>
      </c>
      <c r="G95" s="229">
        <f t="shared" si="32"/>
        <v>0</v>
      </c>
      <c r="H95" s="124">
        <f t="shared" si="33"/>
        <v>0</v>
      </c>
      <c r="I95" s="124">
        <f t="shared" si="34"/>
        <v>0</v>
      </c>
      <c r="J95" s="124">
        <f t="shared" si="35"/>
        <v>0</v>
      </c>
      <c r="K95" s="124">
        <f t="shared" si="36"/>
        <v>0</v>
      </c>
      <c r="L95" s="124">
        <f t="shared" si="37"/>
        <v>0</v>
      </c>
      <c r="M95" s="125">
        <f t="shared" si="38"/>
        <v>0</v>
      </c>
      <c r="N95" s="124">
        <f t="shared" si="39"/>
        <v>0</v>
      </c>
      <c r="O95" s="125">
        <f t="shared" si="40"/>
        <v>0</v>
      </c>
      <c r="P95" s="124">
        <f t="shared" si="41"/>
        <v>1.2983430072606934</v>
      </c>
      <c r="Q95" s="124">
        <f t="shared" si="42"/>
        <v>45.850626033333334</v>
      </c>
      <c r="R95" s="124">
        <f t="shared" si="43"/>
        <v>1.2983430072606934</v>
      </c>
      <c r="S95" s="124">
        <f t="shared" si="44"/>
        <v>45.850626033333334</v>
      </c>
      <c r="T95" s="124">
        <f t="shared" si="45"/>
        <v>3.8950290217820802</v>
      </c>
      <c r="U95" s="124">
        <f t="shared" si="46"/>
        <v>137.55187810000001</v>
      </c>
      <c r="V95" s="124">
        <f t="shared" si="47"/>
        <v>7.619999999999999E-2</v>
      </c>
      <c r="AF95" s="122">
        <f t="shared" si="22"/>
        <v>-1</v>
      </c>
      <c r="AG95" s="71">
        <f t="shared" si="23"/>
        <v>51</v>
      </c>
      <c r="AH95" s="127">
        <f t="shared" si="24"/>
        <v>-50</v>
      </c>
      <c r="AI95" s="127">
        <f t="shared" si="25"/>
        <v>-53</v>
      </c>
    </row>
    <row r="96" spans="1:35" x14ac:dyDescent="0.2">
      <c r="A96" s="126">
        <f t="shared" si="27"/>
        <v>2</v>
      </c>
      <c r="B96" s="181">
        <f t="shared" si="26"/>
        <v>50.8</v>
      </c>
      <c r="C96" s="229">
        <f t="shared" si="28"/>
        <v>0</v>
      </c>
      <c r="D96" s="126">
        <f t="shared" si="29"/>
        <v>0</v>
      </c>
      <c r="E96" s="229">
        <f t="shared" si="30"/>
        <v>0</v>
      </c>
      <c r="F96" s="229">
        <f t="shared" si="31"/>
        <v>0</v>
      </c>
      <c r="G96" s="229">
        <f t="shared" si="32"/>
        <v>0</v>
      </c>
      <c r="H96" s="124">
        <f t="shared" si="33"/>
        <v>0</v>
      </c>
      <c r="I96" s="124">
        <f t="shared" si="34"/>
        <v>0</v>
      </c>
      <c r="J96" s="124">
        <f t="shared" si="35"/>
        <v>0</v>
      </c>
      <c r="K96" s="124">
        <f t="shared" si="36"/>
        <v>0</v>
      </c>
      <c r="L96" s="124">
        <f t="shared" si="37"/>
        <v>0</v>
      </c>
      <c r="M96" s="125">
        <f t="shared" si="38"/>
        <v>0</v>
      </c>
      <c r="N96" s="124">
        <f t="shared" si="39"/>
        <v>0</v>
      </c>
      <c r="O96" s="125">
        <f t="shared" si="40"/>
        <v>0</v>
      </c>
      <c r="P96" s="124">
        <f t="shared" si="41"/>
        <v>1.2983430072606934</v>
      </c>
      <c r="Q96" s="124">
        <f t="shared" si="42"/>
        <v>45.850626033333334</v>
      </c>
      <c r="R96" s="124">
        <f t="shared" si="43"/>
        <v>1.2983430072606934</v>
      </c>
      <c r="S96" s="124">
        <f t="shared" si="44"/>
        <v>45.850626033333334</v>
      </c>
      <c r="T96" s="124">
        <f t="shared" si="45"/>
        <v>2.5966860145213868</v>
      </c>
      <c r="U96" s="124">
        <f t="shared" si="46"/>
        <v>91.701252066666669</v>
      </c>
      <c r="V96" s="124">
        <f t="shared" si="47"/>
        <v>5.0799999999999998E-2</v>
      </c>
      <c r="AF96" s="122">
        <f t="shared" si="22"/>
        <v>-1</v>
      </c>
      <c r="AG96" s="71">
        <f t="shared" si="23"/>
        <v>52</v>
      </c>
      <c r="AH96" s="127">
        <f t="shared" si="24"/>
        <v>-51</v>
      </c>
      <c r="AI96" s="127">
        <f t="shared" si="25"/>
        <v>-54</v>
      </c>
    </row>
    <row r="97" spans="1:35" x14ac:dyDescent="0.2">
      <c r="A97" s="126">
        <f t="shared" si="27"/>
        <v>1</v>
      </c>
      <c r="B97" s="181">
        <f t="shared" si="26"/>
        <v>25.4</v>
      </c>
      <c r="C97" s="229">
        <f t="shared" si="28"/>
        <v>0</v>
      </c>
      <c r="D97" s="126">
        <f t="shared" si="29"/>
        <v>0</v>
      </c>
      <c r="E97" s="229">
        <f t="shared" si="30"/>
        <v>0</v>
      </c>
      <c r="F97" s="229">
        <f t="shared" si="31"/>
        <v>0</v>
      </c>
      <c r="G97" s="229">
        <f t="shared" si="32"/>
        <v>0</v>
      </c>
      <c r="H97" s="124">
        <f t="shared" si="33"/>
        <v>0</v>
      </c>
      <c r="I97" s="124">
        <f t="shared" si="34"/>
        <v>0</v>
      </c>
      <c r="J97" s="124">
        <f t="shared" si="35"/>
        <v>0</v>
      </c>
      <c r="K97" s="124">
        <f t="shared" si="36"/>
        <v>0</v>
      </c>
      <c r="L97" s="124">
        <f t="shared" si="37"/>
        <v>0</v>
      </c>
      <c r="M97" s="125">
        <f t="shared" si="38"/>
        <v>0</v>
      </c>
      <c r="N97" s="124">
        <f t="shared" si="39"/>
        <v>0</v>
      </c>
      <c r="O97" s="125">
        <f t="shared" si="40"/>
        <v>0</v>
      </c>
      <c r="P97" s="124">
        <f t="shared" si="41"/>
        <v>1.2983430072606934</v>
      </c>
      <c r="Q97" s="124">
        <f t="shared" si="42"/>
        <v>45.850626033333334</v>
      </c>
      <c r="R97" s="124">
        <f t="shared" si="43"/>
        <v>1.2983430072606934</v>
      </c>
      <c r="S97" s="124">
        <f t="shared" si="44"/>
        <v>45.850626033333334</v>
      </c>
      <c r="T97" s="124">
        <f t="shared" si="45"/>
        <v>1.2983430072606934</v>
      </c>
      <c r="U97" s="124">
        <f t="shared" si="46"/>
        <v>45.850626033333334</v>
      </c>
      <c r="V97" s="124">
        <f t="shared" si="47"/>
        <v>2.5399999999999999E-2</v>
      </c>
      <c r="AF97" s="122">
        <f t="shared" ref="AF97:AF160" si="48">IF(AND(AF96&gt;=1,AF96&lt;47),AF96+1,IF(AH97=0,1,IF(AF96=47,AF96+1,-1)))</f>
        <v>-1</v>
      </c>
      <c r="AG97" s="71">
        <f t="shared" ref="AG97:AG160" si="49">IF(AG96&gt;=1,AG96+1,IF(AH97=0,1,-1))</f>
        <v>53</v>
      </c>
      <c r="AH97" s="127">
        <f t="shared" si="24"/>
        <v>-52</v>
      </c>
      <c r="AI97" s="127">
        <f t="shared" si="25"/>
        <v>-55</v>
      </c>
    </row>
    <row r="98" spans="1:35" x14ac:dyDescent="0.2">
      <c r="A98" s="126">
        <f t="shared" si="27"/>
        <v>0</v>
      </c>
      <c r="B98" s="181">
        <f t="shared" si="26"/>
        <v>0</v>
      </c>
      <c r="C98" s="229">
        <f t="shared" si="28"/>
        <v>0</v>
      </c>
      <c r="D98" s="126">
        <f t="shared" si="29"/>
        <v>0</v>
      </c>
      <c r="E98" s="229">
        <f t="shared" si="30"/>
        <v>0</v>
      </c>
      <c r="F98" s="229">
        <f t="shared" si="31"/>
        <v>0</v>
      </c>
      <c r="G98" s="229">
        <f t="shared" si="32"/>
        <v>0</v>
      </c>
      <c r="H98" s="124">
        <f t="shared" si="33"/>
        <v>0</v>
      </c>
      <c r="I98" s="124">
        <f t="shared" si="34"/>
        <v>0</v>
      </c>
      <c r="J98" s="124">
        <f t="shared" si="35"/>
        <v>0</v>
      </c>
      <c r="K98" s="124">
        <f t="shared" si="36"/>
        <v>0</v>
      </c>
      <c r="L98" s="124">
        <f t="shared" si="37"/>
        <v>0</v>
      </c>
      <c r="M98" s="125">
        <f t="shared" si="38"/>
        <v>0</v>
      </c>
      <c r="N98" s="124">
        <f t="shared" si="39"/>
        <v>0</v>
      </c>
      <c r="O98" s="125" t="str">
        <f t="shared" si="40"/>
        <v/>
      </c>
      <c r="P98" s="124">
        <f t="shared" si="41"/>
        <v>0</v>
      </c>
      <c r="Q98" s="124" t="str">
        <f t="shared" si="42"/>
        <v/>
      </c>
      <c r="R98" s="124">
        <f t="shared" si="43"/>
        <v>0</v>
      </c>
      <c r="S98" s="124" t="str">
        <f t="shared" si="44"/>
        <v/>
      </c>
      <c r="T98" s="124">
        <f t="shared" si="45"/>
        <v>0</v>
      </c>
      <c r="U98" s="124" t="str">
        <f t="shared" si="46"/>
        <v xml:space="preserve"> </v>
      </c>
      <c r="V98" s="124">
        <f t="shared" si="47"/>
        <v>0</v>
      </c>
      <c r="AF98" s="122">
        <f t="shared" si="48"/>
        <v>-1</v>
      </c>
      <c r="AG98" s="71">
        <f t="shared" si="49"/>
        <v>54</v>
      </c>
      <c r="AH98" s="127">
        <f t="shared" ref="AH98:AH161" si="50">AH97-1</f>
        <v>-53</v>
      </c>
      <c r="AI98" s="127">
        <f t="shared" ref="AI98:AI161" si="51">AI97-1</f>
        <v>-56</v>
      </c>
    </row>
    <row r="99" spans="1:35" x14ac:dyDescent="0.2">
      <c r="A99" s="126">
        <f t="shared" si="27"/>
        <v>-1</v>
      </c>
      <c r="B99" s="181">
        <f t="shared" si="26"/>
        <v>-25.4</v>
      </c>
      <c r="C99" s="229" t="str">
        <f t="shared" si="28"/>
        <v/>
      </c>
      <c r="D99" s="126" t="str">
        <f t="shared" si="29"/>
        <v/>
      </c>
      <c r="E99" s="229" t="str">
        <f t="shared" si="30"/>
        <v/>
      </c>
      <c r="F99" s="229" t="str">
        <f t="shared" si="31"/>
        <v/>
      </c>
      <c r="G99" s="229" t="str">
        <f t="shared" si="32"/>
        <v/>
      </c>
      <c r="H99" s="124" t="str">
        <f t="shared" si="33"/>
        <v/>
      </c>
      <c r="I99" s="124" t="str">
        <f t="shared" si="34"/>
        <v/>
      </c>
      <c r="J99" s="124" t="str">
        <f t="shared" si="35"/>
        <v/>
      </c>
      <c r="K99" s="124" t="str">
        <f t="shared" si="36"/>
        <v/>
      </c>
      <c r="L99" s="124" t="str">
        <f t="shared" si="37"/>
        <v/>
      </c>
      <c r="M99" s="125" t="str">
        <f t="shared" si="38"/>
        <v/>
      </c>
      <c r="N99" s="124" t="str">
        <f t="shared" si="39"/>
        <v/>
      </c>
      <c r="O99" s="125" t="str">
        <f t="shared" si="40"/>
        <v/>
      </c>
      <c r="P99" s="124" t="str">
        <f t="shared" si="41"/>
        <v/>
      </c>
      <c r="Q99" s="124" t="str">
        <f t="shared" si="42"/>
        <v/>
      </c>
      <c r="R99" s="124" t="str">
        <f t="shared" si="43"/>
        <v/>
      </c>
      <c r="S99" s="124" t="str">
        <f t="shared" si="44"/>
        <v/>
      </c>
      <c r="T99" s="124" t="str">
        <f t="shared" si="45"/>
        <v/>
      </c>
      <c r="U99" s="124" t="str">
        <f t="shared" si="46"/>
        <v xml:space="preserve"> </v>
      </c>
      <c r="V99" s="124" t="str">
        <f t="shared" si="47"/>
        <v/>
      </c>
      <c r="AF99" s="122">
        <f t="shared" si="48"/>
        <v>-1</v>
      </c>
      <c r="AG99" s="71">
        <f t="shared" si="49"/>
        <v>55</v>
      </c>
      <c r="AH99" s="127">
        <f t="shared" si="50"/>
        <v>-54</v>
      </c>
      <c r="AI99" s="127">
        <f t="shared" si="51"/>
        <v>-57</v>
      </c>
    </row>
    <row r="100" spans="1:35" x14ac:dyDescent="0.2">
      <c r="A100" s="126">
        <f t="shared" si="27"/>
        <v>-2</v>
      </c>
      <c r="B100" s="181">
        <f t="shared" si="26"/>
        <v>-50.8</v>
      </c>
      <c r="C100" s="229" t="str">
        <f t="shared" si="28"/>
        <v/>
      </c>
      <c r="D100" s="126" t="str">
        <f t="shared" si="29"/>
        <v/>
      </c>
      <c r="E100" s="229" t="str">
        <f t="shared" si="30"/>
        <v/>
      </c>
      <c r="F100" s="229" t="str">
        <f t="shared" si="31"/>
        <v/>
      </c>
      <c r="G100" s="229" t="str">
        <f t="shared" si="32"/>
        <v/>
      </c>
      <c r="H100" s="124" t="str">
        <f t="shared" si="33"/>
        <v/>
      </c>
      <c r="I100" s="124" t="str">
        <f t="shared" si="34"/>
        <v/>
      </c>
      <c r="J100" s="124" t="str">
        <f t="shared" si="35"/>
        <v/>
      </c>
      <c r="K100" s="124" t="str">
        <f t="shared" si="36"/>
        <v/>
      </c>
      <c r="L100" s="124" t="str">
        <f t="shared" si="37"/>
        <v/>
      </c>
      <c r="M100" s="125" t="str">
        <f t="shared" si="38"/>
        <v/>
      </c>
      <c r="N100" s="124" t="str">
        <f t="shared" si="39"/>
        <v/>
      </c>
      <c r="O100" s="125" t="str">
        <f t="shared" si="40"/>
        <v/>
      </c>
      <c r="P100" s="124" t="str">
        <f t="shared" si="41"/>
        <v/>
      </c>
      <c r="Q100" s="124" t="str">
        <f t="shared" si="42"/>
        <v/>
      </c>
      <c r="R100" s="124" t="str">
        <f t="shared" si="43"/>
        <v/>
      </c>
      <c r="S100" s="124" t="str">
        <f t="shared" si="44"/>
        <v/>
      </c>
      <c r="T100" s="124" t="str">
        <f t="shared" si="45"/>
        <v/>
      </c>
      <c r="U100" s="124" t="str">
        <f t="shared" si="46"/>
        <v xml:space="preserve"> </v>
      </c>
      <c r="V100" s="124" t="str">
        <f t="shared" si="47"/>
        <v/>
      </c>
      <c r="AF100" s="122">
        <f t="shared" si="48"/>
        <v>-1</v>
      </c>
      <c r="AG100" s="71">
        <f t="shared" si="49"/>
        <v>56</v>
      </c>
      <c r="AH100" s="127">
        <f t="shared" si="50"/>
        <v>-55</v>
      </c>
      <c r="AI100" s="127">
        <f t="shared" si="51"/>
        <v>-58</v>
      </c>
    </row>
    <row r="101" spans="1:35" x14ac:dyDescent="0.2">
      <c r="A101" s="126">
        <f t="shared" si="27"/>
        <v>-3</v>
      </c>
      <c r="B101" s="181">
        <f t="shared" si="26"/>
        <v>-76.199999999999989</v>
      </c>
      <c r="C101" s="229" t="str">
        <f t="shared" si="28"/>
        <v/>
      </c>
      <c r="D101" s="126" t="str">
        <f t="shared" si="29"/>
        <v/>
      </c>
      <c r="E101" s="229" t="str">
        <f t="shared" si="30"/>
        <v/>
      </c>
      <c r="F101" s="229" t="str">
        <f t="shared" si="31"/>
        <v/>
      </c>
      <c r="G101" s="229" t="str">
        <f t="shared" si="32"/>
        <v/>
      </c>
      <c r="H101" s="124" t="str">
        <f t="shared" si="33"/>
        <v/>
      </c>
      <c r="I101" s="124" t="str">
        <f t="shared" si="34"/>
        <v/>
      </c>
      <c r="J101" s="124" t="str">
        <f t="shared" si="35"/>
        <v/>
      </c>
      <c r="K101" s="124" t="str">
        <f t="shared" si="36"/>
        <v/>
      </c>
      <c r="L101" s="124" t="str">
        <f t="shared" si="37"/>
        <v/>
      </c>
      <c r="M101" s="125" t="str">
        <f t="shared" si="38"/>
        <v/>
      </c>
      <c r="N101" s="124" t="str">
        <f t="shared" si="39"/>
        <v/>
      </c>
      <c r="O101" s="125" t="str">
        <f t="shared" si="40"/>
        <v/>
      </c>
      <c r="P101" s="124" t="str">
        <f t="shared" si="41"/>
        <v/>
      </c>
      <c r="Q101" s="124" t="str">
        <f t="shared" si="42"/>
        <v/>
      </c>
      <c r="R101" s="124" t="str">
        <f t="shared" si="43"/>
        <v/>
      </c>
      <c r="S101" s="124" t="str">
        <f t="shared" si="44"/>
        <v/>
      </c>
      <c r="T101" s="124" t="str">
        <f t="shared" si="45"/>
        <v/>
      </c>
      <c r="U101" s="124" t="str">
        <f t="shared" si="46"/>
        <v xml:space="preserve"> </v>
      </c>
      <c r="V101" s="124" t="str">
        <f t="shared" si="47"/>
        <v/>
      </c>
      <c r="AF101" s="122">
        <f t="shared" si="48"/>
        <v>-1</v>
      </c>
      <c r="AG101" s="71">
        <f t="shared" si="49"/>
        <v>57</v>
      </c>
      <c r="AH101" s="127">
        <f t="shared" si="50"/>
        <v>-56</v>
      </c>
      <c r="AI101" s="127">
        <f t="shared" si="51"/>
        <v>-59</v>
      </c>
    </row>
    <row r="102" spans="1:35" x14ac:dyDescent="0.2">
      <c r="A102" s="126">
        <f t="shared" si="27"/>
        <v>-4</v>
      </c>
      <c r="B102" s="181">
        <f t="shared" si="26"/>
        <v>-101.6</v>
      </c>
      <c r="C102" s="229" t="str">
        <f t="shared" si="28"/>
        <v/>
      </c>
      <c r="D102" s="126" t="str">
        <f t="shared" si="29"/>
        <v/>
      </c>
      <c r="E102" s="229" t="str">
        <f t="shared" si="30"/>
        <v/>
      </c>
      <c r="F102" s="229" t="str">
        <f t="shared" si="31"/>
        <v/>
      </c>
      <c r="G102" s="229" t="str">
        <f t="shared" si="32"/>
        <v/>
      </c>
      <c r="H102" s="124" t="str">
        <f t="shared" si="33"/>
        <v/>
      </c>
      <c r="I102" s="124" t="str">
        <f t="shared" si="34"/>
        <v/>
      </c>
      <c r="J102" s="124" t="str">
        <f t="shared" si="35"/>
        <v/>
      </c>
      <c r="K102" s="124" t="str">
        <f t="shared" si="36"/>
        <v/>
      </c>
      <c r="L102" s="124" t="str">
        <f t="shared" si="37"/>
        <v/>
      </c>
      <c r="M102" s="125" t="str">
        <f t="shared" si="38"/>
        <v/>
      </c>
      <c r="N102" s="124" t="str">
        <f t="shared" si="39"/>
        <v/>
      </c>
      <c r="O102" s="125" t="str">
        <f t="shared" si="40"/>
        <v/>
      </c>
      <c r="P102" s="124" t="str">
        <f t="shared" si="41"/>
        <v/>
      </c>
      <c r="Q102" s="124" t="str">
        <f t="shared" si="42"/>
        <v/>
      </c>
      <c r="R102" s="124" t="str">
        <f t="shared" si="43"/>
        <v/>
      </c>
      <c r="S102" s="124" t="str">
        <f t="shared" si="44"/>
        <v/>
      </c>
      <c r="T102" s="124" t="str">
        <f t="shared" si="45"/>
        <v/>
      </c>
      <c r="U102" s="124" t="str">
        <f t="shared" si="46"/>
        <v xml:space="preserve"> </v>
      </c>
      <c r="V102" s="124" t="str">
        <f t="shared" si="47"/>
        <v/>
      </c>
      <c r="AF102" s="122">
        <f t="shared" si="48"/>
        <v>-1</v>
      </c>
      <c r="AG102" s="71">
        <f t="shared" si="49"/>
        <v>58</v>
      </c>
      <c r="AH102" s="127">
        <f t="shared" si="50"/>
        <v>-57</v>
      </c>
      <c r="AI102" s="127">
        <f t="shared" si="51"/>
        <v>-60</v>
      </c>
    </row>
    <row r="103" spans="1:35" x14ac:dyDescent="0.2">
      <c r="A103" s="126">
        <f t="shared" si="27"/>
        <v>-5</v>
      </c>
      <c r="B103" s="181">
        <f t="shared" si="26"/>
        <v>-127</v>
      </c>
      <c r="C103" s="229" t="str">
        <f t="shared" si="28"/>
        <v/>
      </c>
      <c r="D103" s="126" t="str">
        <f t="shared" si="29"/>
        <v/>
      </c>
      <c r="E103" s="229" t="str">
        <f t="shared" si="30"/>
        <v/>
      </c>
      <c r="F103" s="229" t="str">
        <f t="shared" si="31"/>
        <v/>
      </c>
      <c r="G103" s="229" t="str">
        <f t="shared" si="32"/>
        <v/>
      </c>
      <c r="H103" s="124" t="str">
        <f t="shared" si="33"/>
        <v/>
      </c>
      <c r="I103" s="124" t="str">
        <f t="shared" si="34"/>
        <v/>
      </c>
      <c r="J103" s="124" t="str">
        <f t="shared" si="35"/>
        <v/>
      </c>
      <c r="K103" s="124" t="str">
        <f t="shared" si="36"/>
        <v/>
      </c>
      <c r="L103" s="124" t="str">
        <f t="shared" si="37"/>
        <v/>
      </c>
      <c r="M103" s="125" t="str">
        <f t="shared" si="38"/>
        <v/>
      </c>
      <c r="N103" s="124" t="str">
        <f t="shared" si="39"/>
        <v/>
      </c>
      <c r="O103" s="125" t="str">
        <f t="shared" si="40"/>
        <v/>
      </c>
      <c r="P103" s="124" t="str">
        <f t="shared" si="41"/>
        <v/>
      </c>
      <c r="Q103" s="124" t="str">
        <f t="shared" si="42"/>
        <v/>
      </c>
      <c r="R103" s="124" t="str">
        <f t="shared" si="43"/>
        <v/>
      </c>
      <c r="S103" s="124" t="str">
        <f t="shared" si="44"/>
        <v/>
      </c>
      <c r="T103" s="124" t="str">
        <f t="shared" si="45"/>
        <v/>
      </c>
      <c r="U103" s="124" t="str">
        <f t="shared" si="46"/>
        <v xml:space="preserve"> </v>
      </c>
      <c r="V103" s="124" t="str">
        <f t="shared" si="47"/>
        <v/>
      </c>
      <c r="AF103" s="122">
        <f t="shared" si="48"/>
        <v>-1</v>
      </c>
      <c r="AG103" s="71">
        <f t="shared" si="49"/>
        <v>59</v>
      </c>
      <c r="AH103" s="127">
        <f t="shared" si="50"/>
        <v>-58</v>
      </c>
      <c r="AI103" s="127">
        <f t="shared" si="51"/>
        <v>-61</v>
      </c>
    </row>
    <row r="104" spans="1:35" x14ac:dyDescent="0.2">
      <c r="A104" s="126">
        <f t="shared" si="27"/>
        <v>-6</v>
      </c>
      <c r="B104" s="181">
        <f t="shared" si="26"/>
        <v>-152.39999999999998</v>
      </c>
      <c r="C104" s="229" t="str">
        <f t="shared" si="28"/>
        <v/>
      </c>
      <c r="D104" s="126" t="str">
        <f t="shared" si="29"/>
        <v/>
      </c>
      <c r="E104" s="229" t="str">
        <f t="shared" si="30"/>
        <v/>
      </c>
      <c r="F104" s="229" t="str">
        <f t="shared" si="31"/>
        <v/>
      </c>
      <c r="G104" s="229" t="str">
        <f t="shared" si="32"/>
        <v/>
      </c>
      <c r="H104" s="124" t="str">
        <f t="shared" si="33"/>
        <v/>
      </c>
      <c r="I104" s="124" t="str">
        <f t="shared" si="34"/>
        <v/>
      </c>
      <c r="J104" s="124" t="str">
        <f t="shared" si="35"/>
        <v/>
      </c>
      <c r="K104" s="124" t="str">
        <f t="shared" si="36"/>
        <v/>
      </c>
      <c r="L104" s="124" t="str">
        <f t="shared" si="37"/>
        <v/>
      </c>
      <c r="M104" s="125" t="str">
        <f t="shared" si="38"/>
        <v/>
      </c>
      <c r="N104" s="124" t="str">
        <f t="shared" si="39"/>
        <v/>
      </c>
      <c r="O104" s="125" t="str">
        <f t="shared" si="40"/>
        <v/>
      </c>
      <c r="P104" s="124" t="str">
        <f t="shared" si="41"/>
        <v/>
      </c>
      <c r="Q104" s="124" t="str">
        <f t="shared" si="42"/>
        <v/>
      </c>
      <c r="R104" s="124" t="str">
        <f t="shared" si="43"/>
        <v/>
      </c>
      <c r="S104" s="124" t="str">
        <f t="shared" si="44"/>
        <v/>
      </c>
      <c r="T104" s="124" t="str">
        <f t="shared" si="45"/>
        <v/>
      </c>
      <c r="U104" s="124" t="str">
        <f t="shared" si="46"/>
        <v xml:space="preserve"> </v>
      </c>
      <c r="V104" s="124" t="str">
        <f t="shared" si="47"/>
        <v/>
      </c>
      <c r="AF104" s="122">
        <f t="shared" si="48"/>
        <v>-1</v>
      </c>
      <c r="AG104" s="71">
        <f t="shared" si="49"/>
        <v>60</v>
      </c>
      <c r="AH104" s="127">
        <f t="shared" si="50"/>
        <v>-59</v>
      </c>
      <c r="AI104" s="127">
        <f t="shared" si="51"/>
        <v>-62</v>
      </c>
    </row>
    <row r="105" spans="1:35" x14ac:dyDescent="0.2">
      <c r="A105" s="126">
        <f t="shared" si="27"/>
        <v>-7</v>
      </c>
      <c r="B105" s="181">
        <f t="shared" si="26"/>
        <v>-177.79999999999998</v>
      </c>
      <c r="C105" s="229" t="str">
        <f t="shared" si="28"/>
        <v/>
      </c>
      <c r="D105" s="126" t="str">
        <f t="shared" si="29"/>
        <v/>
      </c>
      <c r="E105" s="229" t="str">
        <f t="shared" si="30"/>
        <v/>
      </c>
      <c r="F105" s="229" t="str">
        <f t="shared" si="31"/>
        <v/>
      </c>
      <c r="G105" s="229" t="str">
        <f t="shared" si="32"/>
        <v/>
      </c>
      <c r="H105" s="124" t="str">
        <f t="shared" si="33"/>
        <v/>
      </c>
      <c r="I105" s="124" t="str">
        <f t="shared" si="34"/>
        <v/>
      </c>
      <c r="J105" s="124" t="str">
        <f t="shared" si="35"/>
        <v/>
      </c>
      <c r="K105" s="124" t="str">
        <f t="shared" si="36"/>
        <v/>
      </c>
      <c r="L105" s="124" t="str">
        <f t="shared" si="37"/>
        <v/>
      </c>
      <c r="M105" s="125" t="str">
        <f t="shared" si="38"/>
        <v/>
      </c>
      <c r="N105" s="124" t="str">
        <f t="shared" si="39"/>
        <v/>
      </c>
      <c r="O105" s="125" t="str">
        <f t="shared" si="40"/>
        <v/>
      </c>
      <c r="P105" s="124" t="str">
        <f t="shared" si="41"/>
        <v/>
      </c>
      <c r="Q105" s="124" t="str">
        <f t="shared" si="42"/>
        <v/>
      </c>
      <c r="R105" s="124" t="str">
        <f t="shared" si="43"/>
        <v/>
      </c>
      <c r="S105" s="124" t="str">
        <f t="shared" si="44"/>
        <v/>
      </c>
      <c r="T105" s="124" t="str">
        <f t="shared" si="45"/>
        <v/>
      </c>
      <c r="U105" s="124" t="str">
        <f t="shared" si="46"/>
        <v xml:space="preserve"> </v>
      </c>
      <c r="V105" s="124" t="str">
        <f t="shared" si="47"/>
        <v/>
      </c>
      <c r="AF105" s="122">
        <f t="shared" si="48"/>
        <v>-1</v>
      </c>
      <c r="AG105" s="71">
        <f t="shared" si="49"/>
        <v>61</v>
      </c>
      <c r="AH105" s="127">
        <f t="shared" si="50"/>
        <v>-60</v>
      </c>
      <c r="AI105" s="127">
        <f t="shared" si="51"/>
        <v>-63</v>
      </c>
    </row>
    <row r="106" spans="1:35" x14ac:dyDescent="0.2">
      <c r="A106" s="126">
        <f t="shared" si="27"/>
        <v>-8</v>
      </c>
      <c r="B106" s="181">
        <f t="shared" si="26"/>
        <v>-203.2</v>
      </c>
      <c r="C106" s="229" t="str">
        <f t="shared" si="28"/>
        <v/>
      </c>
      <c r="D106" s="126" t="str">
        <f t="shared" si="29"/>
        <v/>
      </c>
      <c r="E106" s="229" t="str">
        <f t="shared" si="30"/>
        <v/>
      </c>
      <c r="F106" s="229" t="str">
        <f t="shared" si="31"/>
        <v/>
      </c>
      <c r="G106" s="229" t="str">
        <f t="shared" si="32"/>
        <v/>
      </c>
      <c r="H106" s="124" t="str">
        <f t="shared" si="33"/>
        <v/>
      </c>
      <c r="I106" s="124" t="str">
        <f t="shared" si="34"/>
        <v/>
      </c>
      <c r="J106" s="124" t="str">
        <f t="shared" si="35"/>
        <v/>
      </c>
      <c r="K106" s="124" t="str">
        <f t="shared" si="36"/>
        <v/>
      </c>
      <c r="L106" s="124" t="str">
        <f t="shared" si="37"/>
        <v/>
      </c>
      <c r="M106" s="125" t="str">
        <f t="shared" si="38"/>
        <v/>
      </c>
      <c r="N106" s="124" t="str">
        <f t="shared" si="39"/>
        <v/>
      </c>
      <c r="O106" s="125" t="str">
        <f t="shared" si="40"/>
        <v/>
      </c>
      <c r="P106" s="124" t="str">
        <f t="shared" si="41"/>
        <v/>
      </c>
      <c r="Q106" s="124" t="str">
        <f t="shared" si="42"/>
        <v/>
      </c>
      <c r="R106" s="124" t="str">
        <f t="shared" si="43"/>
        <v/>
      </c>
      <c r="S106" s="124" t="str">
        <f t="shared" si="44"/>
        <v/>
      </c>
      <c r="T106" s="124" t="str">
        <f t="shared" si="45"/>
        <v/>
      </c>
      <c r="U106" s="124" t="str">
        <f t="shared" si="46"/>
        <v xml:space="preserve"> </v>
      </c>
      <c r="V106" s="124" t="str">
        <f t="shared" si="47"/>
        <v/>
      </c>
      <c r="AF106" s="122">
        <f t="shared" si="48"/>
        <v>-1</v>
      </c>
      <c r="AG106" s="71">
        <f t="shared" si="49"/>
        <v>62</v>
      </c>
      <c r="AH106" s="127">
        <f t="shared" si="50"/>
        <v>-61</v>
      </c>
      <c r="AI106" s="127">
        <f t="shared" si="51"/>
        <v>-64</v>
      </c>
    </row>
    <row r="107" spans="1:35" x14ac:dyDescent="0.2">
      <c r="A107" s="126">
        <f t="shared" si="27"/>
        <v>-9</v>
      </c>
      <c r="B107" s="181">
        <f t="shared" si="26"/>
        <v>-228.6</v>
      </c>
      <c r="C107" s="229" t="str">
        <f t="shared" si="28"/>
        <v/>
      </c>
      <c r="D107" s="126" t="str">
        <f t="shared" si="29"/>
        <v/>
      </c>
      <c r="E107" s="229" t="str">
        <f t="shared" si="30"/>
        <v/>
      </c>
      <c r="F107" s="229" t="str">
        <f t="shared" si="31"/>
        <v/>
      </c>
      <c r="G107" s="229" t="str">
        <f t="shared" si="32"/>
        <v/>
      </c>
      <c r="H107" s="124" t="str">
        <f t="shared" si="33"/>
        <v/>
      </c>
      <c r="I107" s="124" t="str">
        <f t="shared" si="34"/>
        <v/>
      </c>
      <c r="J107" s="124" t="str">
        <f t="shared" si="35"/>
        <v/>
      </c>
      <c r="K107" s="124" t="str">
        <f t="shared" si="36"/>
        <v/>
      </c>
      <c r="L107" s="124" t="str">
        <f t="shared" si="37"/>
        <v/>
      </c>
      <c r="M107" s="125" t="str">
        <f t="shared" si="38"/>
        <v/>
      </c>
      <c r="N107" s="124" t="str">
        <f t="shared" si="39"/>
        <v/>
      </c>
      <c r="O107" s="125" t="str">
        <f t="shared" si="40"/>
        <v/>
      </c>
      <c r="P107" s="124" t="str">
        <f t="shared" si="41"/>
        <v/>
      </c>
      <c r="Q107" s="124" t="str">
        <f t="shared" si="42"/>
        <v/>
      </c>
      <c r="R107" s="124" t="str">
        <f t="shared" si="43"/>
        <v/>
      </c>
      <c r="S107" s="124" t="str">
        <f t="shared" si="44"/>
        <v/>
      </c>
      <c r="T107" s="124" t="str">
        <f t="shared" si="45"/>
        <v/>
      </c>
      <c r="U107" s="124" t="str">
        <f t="shared" si="46"/>
        <v xml:space="preserve"> </v>
      </c>
      <c r="V107" s="124" t="str">
        <f t="shared" si="47"/>
        <v/>
      </c>
      <c r="AF107" s="122">
        <f t="shared" si="48"/>
        <v>-1</v>
      </c>
      <c r="AG107" s="71">
        <f t="shared" si="49"/>
        <v>63</v>
      </c>
      <c r="AH107" s="127">
        <f t="shared" si="50"/>
        <v>-62</v>
      </c>
      <c r="AI107" s="127">
        <f t="shared" si="51"/>
        <v>-65</v>
      </c>
    </row>
    <row r="108" spans="1:35" x14ac:dyDescent="0.2">
      <c r="A108" s="126">
        <f t="shared" si="27"/>
        <v>-10</v>
      </c>
      <c r="B108" s="181">
        <f t="shared" si="26"/>
        <v>-254</v>
      </c>
      <c r="C108" s="229" t="str">
        <f t="shared" si="28"/>
        <v/>
      </c>
      <c r="D108" s="126" t="str">
        <f t="shared" si="29"/>
        <v/>
      </c>
      <c r="E108" s="229" t="str">
        <f t="shared" si="30"/>
        <v/>
      </c>
      <c r="F108" s="229" t="str">
        <f t="shared" si="31"/>
        <v/>
      </c>
      <c r="G108" s="229" t="str">
        <f t="shared" si="32"/>
        <v/>
      </c>
      <c r="H108" s="124" t="str">
        <f t="shared" si="33"/>
        <v/>
      </c>
      <c r="I108" s="124" t="str">
        <f t="shared" si="34"/>
        <v/>
      </c>
      <c r="J108" s="124" t="str">
        <f t="shared" si="35"/>
        <v/>
      </c>
      <c r="K108" s="124" t="str">
        <f t="shared" si="36"/>
        <v/>
      </c>
      <c r="L108" s="124" t="str">
        <f t="shared" si="37"/>
        <v/>
      </c>
      <c r="M108" s="125" t="str">
        <f t="shared" si="38"/>
        <v/>
      </c>
      <c r="N108" s="124" t="str">
        <f t="shared" si="39"/>
        <v/>
      </c>
      <c r="O108" s="125" t="str">
        <f t="shared" si="40"/>
        <v/>
      </c>
      <c r="P108" s="124" t="str">
        <f t="shared" si="41"/>
        <v/>
      </c>
      <c r="Q108" s="124" t="str">
        <f t="shared" si="42"/>
        <v/>
      </c>
      <c r="R108" s="124" t="str">
        <f t="shared" si="43"/>
        <v/>
      </c>
      <c r="S108" s="124" t="str">
        <f t="shared" si="44"/>
        <v/>
      </c>
      <c r="T108" s="124" t="str">
        <f t="shared" si="45"/>
        <v/>
      </c>
      <c r="U108" s="124" t="str">
        <f t="shared" si="46"/>
        <v xml:space="preserve"> </v>
      </c>
      <c r="V108" s="124" t="str">
        <f t="shared" si="47"/>
        <v/>
      </c>
      <c r="AF108" s="122">
        <f t="shared" si="48"/>
        <v>-1</v>
      </c>
      <c r="AG108" s="71">
        <f t="shared" si="49"/>
        <v>64</v>
      </c>
      <c r="AH108" s="127">
        <f t="shared" si="50"/>
        <v>-63</v>
      </c>
      <c r="AI108" s="127">
        <f t="shared" si="51"/>
        <v>-66</v>
      </c>
    </row>
    <row r="109" spans="1:35" x14ac:dyDescent="0.2">
      <c r="A109" s="126">
        <f t="shared" si="27"/>
        <v>-11</v>
      </c>
      <c r="B109" s="181">
        <f t="shared" si="26"/>
        <v>-279.39999999999998</v>
      </c>
      <c r="C109" s="229" t="str">
        <f t="shared" si="28"/>
        <v/>
      </c>
      <c r="D109" s="126" t="str">
        <f t="shared" si="29"/>
        <v/>
      </c>
      <c r="E109" s="229" t="str">
        <f t="shared" si="30"/>
        <v/>
      </c>
      <c r="F109" s="229" t="str">
        <f t="shared" si="31"/>
        <v/>
      </c>
      <c r="G109" s="229" t="str">
        <f t="shared" si="32"/>
        <v/>
      </c>
      <c r="H109" s="124" t="str">
        <f t="shared" si="33"/>
        <v/>
      </c>
      <c r="I109" s="124" t="str">
        <f t="shared" si="34"/>
        <v/>
      </c>
      <c r="J109" s="124" t="str">
        <f t="shared" si="35"/>
        <v/>
      </c>
      <c r="K109" s="124" t="str">
        <f t="shared" si="36"/>
        <v/>
      </c>
      <c r="L109" s="124" t="str">
        <f t="shared" si="37"/>
        <v/>
      </c>
      <c r="M109" s="125" t="str">
        <f t="shared" si="38"/>
        <v/>
      </c>
      <c r="N109" s="124" t="str">
        <f t="shared" si="39"/>
        <v/>
      </c>
      <c r="O109" s="125" t="str">
        <f t="shared" si="40"/>
        <v/>
      </c>
      <c r="P109" s="124" t="str">
        <f t="shared" si="41"/>
        <v/>
      </c>
      <c r="Q109" s="124" t="str">
        <f t="shared" si="42"/>
        <v/>
      </c>
      <c r="R109" s="124" t="str">
        <f t="shared" si="43"/>
        <v/>
      </c>
      <c r="S109" s="124" t="str">
        <f t="shared" si="44"/>
        <v/>
      </c>
      <c r="T109" s="124" t="str">
        <f t="shared" si="45"/>
        <v/>
      </c>
      <c r="U109" s="124" t="str">
        <f t="shared" si="46"/>
        <v xml:space="preserve"> </v>
      </c>
      <c r="V109" s="124" t="str">
        <f t="shared" si="47"/>
        <v/>
      </c>
      <c r="AF109" s="122">
        <f t="shared" si="48"/>
        <v>-1</v>
      </c>
      <c r="AG109" s="71">
        <f t="shared" si="49"/>
        <v>65</v>
      </c>
      <c r="AH109" s="127">
        <f t="shared" si="50"/>
        <v>-64</v>
      </c>
      <c r="AI109" s="127">
        <f t="shared" si="51"/>
        <v>-67</v>
      </c>
    </row>
    <row r="110" spans="1:35" x14ac:dyDescent="0.2">
      <c r="A110" s="126">
        <f t="shared" si="27"/>
        <v>-12</v>
      </c>
      <c r="B110" s="181">
        <f t="shared" si="26"/>
        <v>-304.79999999999995</v>
      </c>
      <c r="C110" s="229" t="str">
        <f t="shared" si="28"/>
        <v/>
      </c>
      <c r="D110" s="126" t="str">
        <f t="shared" si="29"/>
        <v/>
      </c>
      <c r="E110" s="229" t="str">
        <f t="shared" si="30"/>
        <v/>
      </c>
      <c r="F110" s="229" t="str">
        <f t="shared" si="31"/>
        <v/>
      </c>
      <c r="G110" s="229" t="str">
        <f t="shared" si="32"/>
        <v/>
      </c>
      <c r="H110" s="124" t="str">
        <f t="shared" si="33"/>
        <v/>
      </c>
      <c r="I110" s="124" t="str">
        <f t="shared" si="34"/>
        <v/>
      </c>
      <c r="J110" s="124" t="str">
        <f t="shared" si="35"/>
        <v/>
      </c>
      <c r="K110" s="124" t="str">
        <f t="shared" si="36"/>
        <v/>
      </c>
      <c r="L110" s="124" t="str">
        <f t="shared" si="37"/>
        <v/>
      </c>
      <c r="M110" s="125" t="str">
        <f t="shared" si="38"/>
        <v/>
      </c>
      <c r="N110" s="124" t="str">
        <f t="shared" si="39"/>
        <v/>
      </c>
      <c r="O110" s="125" t="str">
        <f t="shared" si="40"/>
        <v/>
      </c>
      <c r="P110" s="124" t="str">
        <f t="shared" si="41"/>
        <v/>
      </c>
      <c r="Q110" s="124" t="str">
        <f t="shared" si="42"/>
        <v/>
      </c>
      <c r="R110" s="124" t="str">
        <f t="shared" si="43"/>
        <v/>
      </c>
      <c r="S110" s="124" t="str">
        <f t="shared" si="44"/>
        <v/>
      </c>
      <c r="T110" s="124" t="str">
        <f t="shared" si="45"/>
        <v/>
      </c>
      <c r="U110" s="124" t="str">
        <f t="shared" si="46"/>
        <v xml:space="preserve"> </v>
      </c>
      <c r="V110" s="124" t="str">
        <f t="shared" si="47"/>
        <v/>
      </c>
      <c r="AF110" s="122">
        <f t="shared" si="48"/>
        <v>-1</v>
      </c>
      <c r="AG110" s="71">
        <f t="shared" si="49"/>
        <v>66</v>
      </c>
      <c r="AH110" s="127">
        <f t="shared" si="50"/>
        <v>-65</v>
      </c>
      <c r="AI110" s="127">
        <f t="shared" si="51"/>
        <v>-68</v>
      </c>
    </row>
    <row r="111" spans="1:35" x14ac:dyDescent="0.2">
      <c r="A111" s="126">
        <f t="shared" si="27"/>
        <v>-13</v>
      </c>
      <c r="B111" s="181">
        <f t="shared" si="26"/>
        <v>-330.2</v>
      </c>
      <c r="C111" s="229" t="str">
        <f t="shared" si="28"/>
        <v/>
      </c>
      <c r="D111" s="126" t="str">
        <f t="shared" si="29"/>
        <v/>
      </c>
      <c r="E111" s="229" t="str">
        <f t="shared" si="30"/>
        <v/>
      </c>
      <c r="F111" s="229" t="str">
        <f t="shared" si="31"/>
        <v/>
      </c>
      <c r="G111" s="229" t="str">
        <f t="shared" si="32"/>
        <v/>
      </c>
      <c r="H111" s="124" t="str">
        <f t="shared" si="33"/>
        <v/>
      </c>
      <c r="I111" s="124" t="str">
        <f t="shared" si="34"/>
        <v/>
      </c>
      <c r="J111" s="124" t="str">
        <f t="shared" si="35"/>
        <v/>
      </c>
      <c r="K111" s="124" t="str">
        <f t="shared" si="36"/>
        <v/>
      </c>
      <c r="L111" s="124" t="str">
        <f t="shared" si="37"/>
        <v/>
      </c>
      <c r="M111" s="125" t="str">
        <f t="shared" si="38"/>
        <v/>
      </c>
      <c r="N111" s="124" t="str">
        <f t="shared" si="39"/>
        <v/>
      </c>
      <c r="O111" s="125" t="str">
        <f t="shared" si="40"/>
        <v/>
      </c>
      <c r="P111" s="124" t="str">
        <f t="shared" si="41"/>
        <v/>
      </c>
      <c r="Q111" s="124" t="str">
        <f t="shared" si="42"/>
        <v/>
      </c>
      <c r="R111" s="124" t="str">
        <f t="shared" si="43"/>
        <v/>
      </c>
      <c r="S111" s="124" t="str">
        <f t="shared" si="44"/>
        <v/>
      </c>
      <c r="T111" s="124" t="str">
        <f t="shared" si="45"/>
        <v/>
      </c>
      <c r="U111" s="124" t="str">
        <f t="shared" si="46"/>
        <v xml:space="preserve"> </v>
      </c>
      <c r="V111" s="124" t="str">
        <f t="shared" si="47"/>
        <v/>
      </c>
      <c r="AF111" s="122">
        <f t="shared" si="48"/>
        <v>-1</v>
      </c>
      <c r="AG111" s="71">
        <f t="shared" si="49"/>
        <v>67</v>
      </c>
      <c r="AH111" s="127">
        <f t="shared" si="50"/>
        <v>-66</v>
      </c>
      <c r="AI111" s="127">
        <f t="shared" si="51"/>
        <v>-69</v>
      </c>
    </row>
    <row r="112" spans="1:35" x14ac:dyDescent="0.2">
      <c r="A112" s="126">
        <f t="shared" si="27"/>
        <v>-14</v>
      </c>
      <c r="B112" s="181">
        <f t="shared" si="26"/>
        <v>-355.59999999999997</v>
      </c>
      <c r="C112" s="229" t="str">
        <f t="shared" si="28"/>
        <v/>
      </c>
      <c r="D112" s="126" t="str">
        <f t="shared" si="29"/>
        <v/>
      </c>
      <c r="E112" s="229" t="str">
        <f t="shared" si="30"/>
        <v/>
      </c>
      <c r="F112" s="229" t="str">
        <f t="shared" si="31"/>
        <v/>
      </c>
      <c r="G112" s="229" t="str">
        <f t="shared" si="32"/>
        <v/>
      </c>
      <c r="H112" s="124" t="str">
        <f t="shared" si="33"/>
        <v/>
      </c>
      <c r="I112" s="124" t="str">
        <f t="shared" si="34"/>
        <v/>
      </c>
      <c r="J112" s="124" t="str">
        <f t="shared" si="35"/>
        <v/>
      </c>
      <c r="K112" s="124" t="str">
        <f t="shared" si="36"/>
        <v/>
      </c>
      <c r="L112" s="124" t="str">
        <f t="shared" si="37"/>
        <v/>
      </c>
      <c r="M112" s="125" t="str">
        <f t="shared" si="38"/>
        <v/>
      </c>
      <c r="N112" s="124" t="str">
        <f t="shared" si="39"/>
        <v/>
      </c>
      <c r="O112" s="125" t="str">
        <f t="shared" si="40"/>
        <v/>
      </c>
      <c r="P112" s="124" t="str">
        <f t="shared" si="41"/>
        <v/>
      </c>
      <c r="Q112" s="124" t="str">
        <f t="shared" si="42"/>
        <v/>
      </c>
      <c r="R112" s="124" t="str">
        <f t="shared" si="43"/>
        <v/>
      </c>
      <c r="S112" s="124" t="str">
        <f t="shared" si="44"/>
        <v/>
      </c>
      <c r="T112" s="124" t="str">
        <f t="shared" si="45"/>
        <v/>
      </c>
      <c r="U112" s="124" t="str">
        <f t="shared" si="46"/>
        <v xml:space="preserve"> </v>
      </c>
      <c r="V112" s="124" t="str">
        <f t="shared" si="47"/>
        <v/>
      </c>
      <c r="AF112" s="122">
        <f t="shared" si="48"/>
        <v>-1</v>
      </c>
      <c r="AG112" s="71">
        <f t="shared" si="49"/>
        <v>68</v>
      </c>
      <c r="AH112" s="127">
        <f t="shared" si="50"/>
        <v>-67</v>
      </c>
      <c r="AI112" s="127">
        <f t="shared" si="51"/>
        <v>-70</v>
      </c>
    </row>
    <row r="113" spans="1:35" x14ac:dyDescent="0.2">
      <c r="A113" s="126">
        <f t="shared" si="27"/>
        <v>-15</v>
      </c>
      <c r="B113" s="181">
        <f t="shared" si="26"/>
        <v>-381</v>
      </c>
      <c r="C113" s="229" t="str">
        <f t="shared" si="28"/>
        <v/>
      </c>
      <c r="D113" s="126" t="str">
        <f t="shared" si="29"/>
        <v/>
      </c>
      <c r="E113" s="229" t="str">
        <f t="shared" si="30"/>
        <v/>
      </c>
      <c r="F113" s="229" t="str">
        <f t="shared" si="31"/>
        <v/>
      </c>
      <c r="G113" s="229" t="str">
        <f t="shared" si="32"/>
        <v/>
      </c>
      <c r="H113" s="124" t="str">
        <f t="shared" si="33"/>
        <v/>
      </c>
      <c r="I113" s="124" t="str">
        <f t="shared" si="34"/>
        <v/>
      </c>
      <c r="J113" s="124" t="str">
        <f t="shared" si="35"/>
        <v/>
      </c>
      <c r="K113" s="124" t="str">
        <f t="shared" si="36"/>
        <v/>
      </c>
      <c r="L113" s="124" t="str">
        <f t="shared" si="37"/>
        <v/>
      </c>
      <c r="M113" s="125" t="str">
        <f t="shared" si="38"/>
        <v/>
      </c>
      <c r="N113" s="124" t="str">
        <f t="shared" si="39"/>
        <v/>
      </c>
      <c r="O113" s="125" t="str">
        <f t="shared" si="40"/>
        <v/>
      </c>
      <c r="P113" s="124" t="str">
        <f t="shared" si="41"/>
        <v/>
      </c>
      <c r="Q113" s="124" t="str">
        <f t="shared" si="42"/>
        <v/>
      </c>
      <c r="R113" s="124" t="str">
        <f t="shared" si="43"/>
        <v/>
      </c>
      <c r="S113" s="124" t="str">
        <f t="shared" si="44"/>
        <v/>
      </c>
      <c r="T113" s="124" t="str">
        <f t="shared" si="45"/>
        <v/>
      </c>
      <c r="U113" s="124" t="str">
        <f t="shared" si="46"/>
        <v xml:space="preserve"> </v>
      </c>
      <c r="V113" s="124" t="str">
        <f t="shared" si="47"/>
        <v/>
      </c>
      <c r="AF113" s="122">
        <f t="shared" si="48"/>
        <v>-1</v>
      </c>
      <c r="AG113" s="71">
        <f t="shared" si="49"/>
        <v>69</v>
      </c>
      <c r="AH113" s="127">
        <f t="shared" si="50"/>
        <v>-68</v>
      </c>
      <c r="AI113" s="127">
        <f t="shared" si="51"/>
        <v>-71</v>
      </c>
    </row>
    <row r="114" spans="1:35" x14ac:dyDescent="0.2">
      <c r="A114" s="126">
        <f t="shared" si="27"/>
        <v>-16</v>
      </c>
      <c r="B114" s="181">
        <f t="shared" si="26"/>
        <v>-406.4</v>
      </c>
      <c r="C114" s="229" t="str">
        <f t="shared" si="28"/>
        <v/>
      </c>
      <c r="D114" s="126" t="str">
        <f t="shared" si="29"/>
        <v/>
      </c>
      <c r="E114" s="229" t="str">
        <f t="shared" si="30"/>
        <v/>
      </c>
      <c r="F114" s="229" t="str">
        <f t="shared" si="31"/>
        <v/>
      </c>
      <c r="G114" s="229" t="str">
        <f t="shared" si="32"/>
        <v/>
      </c>
      <c r="H114" s="124" t="str">
        <f t="shared" si="33"/>
        <v/>
      </c>
      <c r="I114" s="124" t="str">
        <f t="shared" si="34"/>
        <v/>
      </c>
      <c r="J114" s="124" t="str">
        <f t="shared" si="35"/>
        <v/>
      </c>
      <c r="K114" s="124" t="str">
        <f t="shared" si="36"/>
        <v/>
      </c>
      <c r="L114" s="124" t="str">
        <f t="shared" si="37"/>
        <v/>
      </c>
      <c r="M114" s="125" t="str">
        <f t="shared" si="38"/>
        <v/>
      </c>
      <c r="N114" s="124" t="str">
        <f t="shared" si="39"/>
        <v/>
      </c>
      <c r="O114" s="125" t="str">
        <f t="shared" si="40"/>
        <v/>
      </c>
      <c r="P114" s="124" t="str">
        <f t="shared" si="41"/>
        <v/>
      </c>
      <c r="Q114" s="124" t="str">
        <f t="shared" si="42"/>
        <v/>
      </c>
      <c r="R114" s="124" t="str">
        <f t="shared" si="43"/>
        <v/>
      </c>
      <c r="S114" s="124" t="str">
        <f t="shared" si="44"/>
        <v/>
      </c>
      <c r="T114" s="124" t="str">
        <f t="shared" si="45"/>
        <v/>
      </c>
      <c r="U114" s="124" t="str">
        <f t="shared" si="46"/>
        <v xml:space="preserve"> </v>
      </c>
      <c r="V114" s="124" t="str">
        <f t="shared" si="47"/>
        <v/>
      </c>
      <c r="AF114" s="122">
        <f t="shared" si="48"/>
        <v>-1</v>
      </c>
      <c r="AG114" s="71">
        <f t="shared" si="49"/>
        <v>70</v>
      </c>
      <c r="AH114" s="127">
        <f t="shared" si="50"/>
        <v>-69</v>
      </c>
      <c r="AI114" s="127">
        <f t="shared" si="51"/>
        <v>-72</v>
      </c>
    </row>
    <row r="115" spans="1:35" x14ac:dyDescent="0.2">
      <c r="A115" s="126">
        <f t="shared" si="27"/>
        <v>-17</v>
      </c>
      <c r="B115" s="181">
        <f t="shared" si="26"/>
        <v>-431.79999999999995</v>
      </c>
      <c r="C115" s="229" t="str">
        <f t="shared" si="28"/>
        <v/>
      </c>
      <c r="D115" s="126" t="str">
        <f t="shared" si="29"/>
        <v/>
      </c>
      <c r="E115" s="229" t="str">
        <f t="shared" si="30"/>
        <v/>
      </c>
      <c r="F115" s="229" t="str">
        <f t="shared" si="31"/>
        <v/>
      </c>
      <c r="G115" s="229" t="str">
        <f t="shared" si="32"/>
        <v/>
      </c>
      <c r="H115" s="124" t="str">
        <f t="shared" si="33"/>
        <v/>
      </c>
      <c r="I115" s="124" t="str">
        <f t="shared" si="34"/>
        <v/>
      </c>
      <c r="J115" s="124" t="str">
        <f t="shared" si="35"/>
        <v/>
      </c>
      <c r="K115" s="124" t="str">
        <f t="shared" si="36"/>
        <v/>
      </c>
      <c r="L115" s="124" t="str">
        <f t="shared" si="37"/>
        <v/>
      </c>
      <c r="M115" s="125" t="str">
        <f t="shared" si="38"/>
        <v/>
      </c>
      <c r="N115" s="124" t="str">
        <f t="shared" si="39"/>
        <v/>
      </c>
      <c r="O115" s="125" t="str">
        <f t="shared" si="40"/>
        <v/>
      </c>
      <c r="P115" s="124" t="str">
        <f t="shared" si="41"/>
        <v/>
      </c>
      <c r="Q115" s="124" t="str">
        <f t="shared" si="42"/>
        <v/>
      </c>
      <c r="R115" s="124" t="str">
        <f t="shared" si="43"/>
        <v/>
      </c>
      <c r="S115" s="124" t="str">
        <f t="shared" si="44"/>
        <v/>
      </c>
      <c r="T115" s="124" t="str">
        <f t="shared" si="45"/>
        <v/>
      </c>
      <c r="U115" s="124" t="str">
        <f t="shared" si="46"/>
        <v xml:space="preserve"> </v>
      </c>
      <c r="V115" s="124" t="str">
        <f t="shared" si="47"/>
        <v/>
      </c>
      <c r="AF115" s="122">
        <f t="shared" si="48"/>
        <v>-1</v>
      </c>
      <c r="AG115" s="71">
        <f t="shared" si="49"/>
        <v>71</v>
      </c>
      <c r="AH115" s="127">
        <f t="shared" si="50"/>
        <v>-70</v>
      </c>
      <c r="AI115" s="127">
        <f t="shared" si="51"/>
        <v>-73</v>
      </c>
    </row>
    <row r="116" spans="1:35" x14ac:dyDescent="0.2">
      <c r="A116" s="126">
        <f t="shared" si="27"/>
        <v>-18</v>
      </c>
      <c r="B116" s="181">
        <f t="shared" si="26"/>
        <v>-457.2</v>
      </c>
      <c r="C116" s="229" t="str">
        <f t="shared" si="28"/>
        <v/>
      </c>
      <c r="D116" s="126" t="str">
        <f t="shared" si="29"/>
        <v/>
      </c>
      <c r="E116" s="229" t="str">
        <f t="shared" si="30"/>
        <v/>
      </c>
      <c r="F116" s="229" t="str">
        <f t="shared" si="31"/>
        <v/>
      </c>
      <c r="G116" s="229" t="str">
        <f t="shared" si="32"/>
        <v/>
      </c>
      <c r="H116" s="124" t="str">
        <f t="shared" si="33"/>
        <v/>
      </c>
      <c r="I116" s="124" t="str">
        <f t="shared" si="34"/>
        <v/>
      </c>
      <c r="J116" s="124" t="str">
        <f t="shared" si="35"/>
        <v/>
      </c>
      <c r="K116" s="124" t="str">
        <f t="shared" si="36"/>
        <v/>
      </c>
      <c r="L116" s="124" t="str">
        <f t="shared" si="37"/>
        <v/>
      </c>
      <c r="M116" s="125" t="str">
        <f t="shared" si="38"/>
        <v/>
      </c>
      <c r="N116" s="124" t="str">
        <f t="shared" si="39"/>
        <v/>
      </c>
      <c r="O116" s="125" t="str">
        <f t="shared" si="40"/>
        <v/>
      </c>
      <c r="P116" s="124" t="str">
        <f t="shared" si="41"/>
        <v/>
      </c>
      <c r="Q116" s="124" t="str">
        <f t="shared" si="42"/>
        <v/>
      </c>
      <c r="R116" s="124" t="str">
        <f t="shared" si="43"/>
        <v/>
      </c>
      <c r="S116" s="124" t="str">
        <f t="shared" si="44"/>
        <v/>
      </c>
      <c r="T116" s="124" t="str">
        <f t="shared" si="45"/>
        <v/>
      </c>
      <c r="U116" s="124" t="str">
        <f t="shared" si="46"/>
        <v xml:space="preserve"> </v>
      </c>
      <c r="V116" s="124" t="str">
        <f t="shared" si="47"/>
        <v/>
      </c>
      <c r="AF116" s="122">
        <f t="shared" si="48"/>
        <v>-1</v>
      </c>
      <c r="AG116" s="71">
        <f t="shared" si="49"/>
        <v>72</v>
      </c>
      <c r="AH116" s="127">
        <f t="shared" si="50"/>
        <v>-71</v>
      </c>
      <c r="AI116" s="127">
        <f t="shared" si="51"/>
        <v>-74</v>
      </c>
    </row>
    <row r="117" spans="1:35" x14ac:dyDescent="0.2">
      <c r="A117" s="126">
        <f t="shared" si="27"/>
        <v>-19</v>
      </c>
      <c r="B117" s="181">
        <f t="shared" si="26"/>
        <v>-482.59999999999997</v>
      </c>
      <c r="C117" s="229" t="str">
        <f t="shared" si="28"/>
        <v/>
      </c>
      <c r="D117" s="126" t="str">
        <f t="shared" si="29"/>
        <v/>
      </c>
      <c r="E117" s="229" t="str">
        <f t="shared" si="30"/>
        <v/>
      </c>
      <c r="F117" s="229" t="str">
        <f t="shared" si="31"/>
        <v/>
      </c>
      <c r="G117" s="229" t="str">
        <f t="shared" si="32"/>
        <v/>
      </c>
      <c r="H117" s="124" t="str">
        <f t="shared" si="33"/>
        <v/>
      </c>
      <c r="I117" s="124" t="str">
        <f t="shared" si="34"/>
        <v/>
      </c>
      <c r="J117" s="124" t="str">
        <f t="shared" si="35"/>
        <v/>
      </c>
      <c r="K117" s="124" t="str">
        <f t="shared" si="36"/>
        <v/>
      </c>
      <c r="L117" s="124" t="str">
        <f t="shared" si="37"/>
        <v/>
      </c>
      <c r="M117" s="125" t="str">
        <f t="shared" si="38"/>
        <v/>
      </c>
      <c r="N117" s="124" t="str">
        <f t="shared" si="39"/>
        <v/>
      </c>
      <c r="O117" s="125" t="str">
        <f t="shared" si="40"/>
        <v/>
      </c>
      <c r="P117" s="124" t="str">
        <f t="shared" si="41"/>
        <v/>
      </c>
      <c r="Q117" s="124" t="str">
        <f t="shared" si="42"/>
        <v/>
      </c>
      <c r="R117" s="124" t="str">
        <f t="shared" si="43"/>
        <v/>
      </c>
      <c r="S117" s="124" t="str">
        <f t="shared" si="44"/>
        <v/>
      </c>
      <c r="T117" s="124" t="str">
        <f t="shared" si="45"/>
        <v/>
      </c>
      <c r="U117" s="124" t="str">
        <f t="shared" si="46"/>
        <v xml:space="preserve"> </v>
      </c>
      <c r="V117" s="124" t="str">
        <f t="shared" si="47"/>
        <v/>
      </c>
      <c r="AF117" s="122">
        <f t="shared" si="48"/>
        <v>-1</v>
      </c>
      <c r="AG117" s="71">
        <f t="shared" si="49"/>
        <v>73</v>
      </c>
      <c r="AH117" s="127">
        <f t="shared" si="50"/>
        <v>-72</v>
      </c>
      <c r="AI117" s="127">
        <f t="shared" si="51"/>
        <v>-75</v>
      </c>
    </row>
    <row r="118" spans="1:35" x14ac:dyDescent="0.2">
      <c r="A118" s="126">
        <f t="shared" si="27"/>
        <v>-20</v>
      </c>
      <c r="B118" s="181">
        <f t="shared" si="26"/>
        <v>-508</v>
      </c>
      <c r="C118" s="229" t="str">
        <f t="shared" si="28"/>
        <v/>
      </c>
      <c r="D118" s="126" t="str">
        <f t="shared" si="29"/>
        <v/>
      </c>
      <c r="E118" s="229" t="str">
        <f t="shared" si="30"/>
        <v/>
      </c>
      <c r="F118" s="229" t="str">
        <f t="shared" si="31"/>
        <v/>
      </c>
      <c r="G118" s="229" t="str">
        <f t="shared" si="32"/>
        <v/>
      </c>
      <c r="H118" s="124" t="str">
        <f t="shared" si="33"/>
        <v/>
      </c>
      <c r="I118" s="124" t="str">
        <f t="shared" si="34"/>
        <v/>
      </c>
      <c r="J118" s="124" t="str">
        <f t="shared" si="35"/>
        <v/>
      </c>
      <c r="K118" s="124" t="str">
        <f t="shared" si="36"/>
        <v/>
      </c>
      <c r="L118" s="124" t="str">
        <f t="shared" si="37"/>
        <v/>
      </c>
      <c r="M118" s="125" t="str">
        <f t="shared" si="38"/>
        <v/>
      </c>
      <c r="N118" s="124" t="str">
        <f t="shared" si="39"/>
        <v/>
      </c>
      <c r="O118" s="125" t="str">
        <f t="shared" si="40"/>
        <v/>
      </c>
      <c r="P118" s="124" t="str">
        <f t="shared" si="41"/>
        <v/>
      </c>
      <c r="Q118" s="124" t="str">
        <f t="shared" si="42"/>
        <v/>
      </c>
      <c r="R118" s="124" t="str">
        <f t="shared" si="43"/>
        <v/>
      </c>
      <c r="S118" s="124" t="str">
        <f t="shared" si="44"/>
        <v/>
      </c>
      <c r="T118" s="124" t="str">
        <f t="shared" si="45"/>
        <v/>
      </c>
      <c r="U118" s="124" t="str">
        <f t="shared" si="46"/>
        <v xml:space="preserve"> </v>
      </c>
      <c r="V118" s="124" t="str">
        <f t="shared" si="47"/>
        <v/>
      </c>
      <c r="AF118" s="122">
        <f t="shared" si="48"/>
        <v>-1</v>
      </c>
      <c r="AG118" s="71">
        <f t="shared" si="49"/>
        <v>74</v>
      </c>
      <c r="AH118" s="127">
        <f t="shared" si="50"/>
        <v>-73</v>
      </c>
      <c r="AI118" s="127">
        <f t="shared" si="51"/>
        <v>-76</v>
      </c>
    </row>
    <row r="119" spans="1:35" x14ac:dyDescent="0.2">
      <c r="A119" s="126">
        <f t="shared" si="27"/>
        <v>-21</v>
      </c>
      <c r="B119" s="181">
        <f t="shared" si="26"/>
        <v>-533.4</v>
      </c>
      <c r="C119" s="229" t="str">
        <f t="shared" si="28"/>
        <v/>
      </c>
      <c r="D119" s="126" t="str">
        <f t="shared" si="29"/>
        <v/>
      </c>
      <c r="E119" s="229" t="str">
        <f t="shared" si="30"/>
        <v/>
      </c>
      <c r="F119" s="229" t="str">
        <f t="shared" si="31"/>
        <v/>
      </c>
      <c r="G119" s="229" t="str">
        <f t="shared" si="32"/>
        <v/>
      </c>
      <c r="H119" s="124" t="str">
        <f t="shared" si="33"/>
        <v/>
      </c>
      <c r="I119" s="124" t="str">
        <f t="shared" si="34"/>
        <v/>
      </c>
      <c r="J119" s="124" t="str">
        <f t="shared" si="35"/>
        <v/>
      </c>
      <c r="K119" s="124" t="str">
        <f t="shared" si="36"/>
        <v/>
      </c>
      <c r="L119" s="124" t="str">
        <f t="shared" si="37"/>
        <v/>
      </c>
      <c r="M119" s="125" t="str">
        <f t="shared" si="38"/>
        <v/>
      </c>
      <c r="N119" s="124" t="str">
        <f t="shared" si="39"/>
        <v/>
      </c>
      <c r="O119" s="125" t="str">
        <f t="shared" si="40"/>
        <v/>
      </c>
      <c r="P119" s="124" t="str">
        <f t="shared" si="41"/>
        <v/>
      </c>
      <c r="Q119" s="124" t="str">
        <f t="shared" si="42"/>
        <v/>
      </c>
      <c r="R119" s="124" t="str">
        <f t="shared" si="43"/>
        <v/>
      </c>
      <c r="S119" s="124" t="str">
        <f t="shared" si="44"/>
        <v/>
      </c>
      <c r="T119" s="124" t="str">
        <f t="shared" si="45"/>
        <v/>
      </c>
      <c r="U119" s="124" t="str">
        <f t="shared" si="46"/>
        <v xml:space="preserve"> </v>
      </c>
      <c r="V119" s="124" t="str">
        <f t="shared" si="47"/>
        <v/>
      </c>
      <c r="AF119" s="122">
        <f t="shared" si="48"/>
        <v>-1</v>
      </c>
      <c r="AG119" s="71">
        <f t="shared" si="49"/>
        <v>75</v>
      </c>
      <c r="AH119" s="127">
        <f t="shared" si="50"/>
        <v>-74</v>
      </c>
      <c r="AI119" s="127">
        <f t="shared" si="51"/>
        <v>-77</v>
      </c>
    </row>
    <row r="120" spans="1:35" x14ac:dyDescent="0.2">
      <c r="A120" s="126">
        <f t="shared" si="27"/>
        <v>-22</v>
      </c>
      <c r="B120" s="181">
        <f t="shared" si="26"/>
        <v>-558.79999999999995</v>
      </c>
      <c r="C120" s="229" t="str">
        <f t="shared" si="28"/>
        <v/>
      </c>
      <c r="D120" s="126" t="str">
        <f t="shared" si="29"/>
        <v/>
      </c>
      <c r="E120" s="229" t="str">
        <f t="shared" si="30"/>
        <v/>
      </c>
      <c r="F120" s="229" t="str">
        <f t="shared" si="31"/>
        <v/>
      </c>
      <c r="G120" s="229" t="str">
        <f t="shared" si="32"/>
        <v/>
      </c>
      <c r="H120" s="124" t="str">
        <f t="shared" si="33"/>
        <v/>
      </c>
      <c r="I120" s="124" t="str">
        <f t="shared" si="34"/>
        <v/>
      </c>
      <c r="J120" s="124" t="str">
        <f t="shared" si="35"/>
        <v/>
      </c>
      <c r="K120" s="124" t="str">
        <f t="shared" si="36"/>
        <v/>
      </c>
      <c r="L120" s="124" t="str">
        <f t="shared" si="37"/>
        <v/>
      </c>
      <c r="M120" s="125" t="str">
        <f t="shared" si="38"/>
        <v/>
      </c>
      <c r="N120" s="124" t="str">
        <f t="shared" si="39"/>
        <v/>
      </c>
      <c r="O120" s="125" t="str">
        <f t="shared" si="40"/>
        <v/>
      </c>
      <c r="P120" s="124" t="str">
        <f t="shared" si="41"/>
        <v/>
      </c>
      <c r="Q120" s="124" t="str">
        <f t="shared" si="42"/>
        <v/>
      </c>
      <c r="R120" s="124" t="str">
        <f t="shared" si="43"/>
        <v/>
      </c>
      <c r="S120" s="124" t="str">
        <f t="shared" si="44"/>
        <v/>
      </c>
      <c r="T120" s="124" t="str">
        <f t="shared" si="45"/>
        <v/>
      </c>
      <c r="U120" s="124" t="str">
        <f t="shared" si="46"/>
        <v xml:space="preserve"> </v>
      </c>
      <c r="V120" s="124" t="str">
        <f t="shared" si="47"/>
        <v/>
      </c>
      <c r="AF120" s="122">
        <f t="shared" si="48"/>
        <v>-1</v>
      </c>
      <c r="AG120" s="71">
        <f t="shared" si="49"/>
        <v>76</v>
      </c>
      <c r="AH120" s="127">
        <f t="shared" si="50"/>
        <v>-75</v>
      </c>
      <c r="AI120" s="127">
        <f t="shared" si="51"/>
        <v>-78</v>
      </c>
    </row>
    <row r="121" spans="1:35" x14ac:dyDescent="0.2">
      <c r="A121" s="126">
        <f t="shared" si="27"/>
        <v>-23</v>
      </c>
      <c r="B121" s="181">
        <f t="shared" si="26"/>
        <v>-584.19999999999993</v>
      </c>
      <c r="C121" s="229" t="str">
        <f t="shared" si="28"/>
        <v/>
      </c>
      <c r="D121" s="126" t="str">
        <f t="shared" si="29"/>
        <v/>
      </c>
      <c r="E121" s="229" t="str">
        <f t="shared" si="30"/>
        <v/>
      </c>
      <c r="F121" s="229" t="str">
        <f t="shared" si="31"/>
        <v/>
      </c>
      <c r="G121" s="229" t="str">
        <f t="shared" si="32"/>
        <v/>
      </c>
      <c r="H121" s="124" t="str">
        <f t="shared" si="33"/>
        <v/>
      </c>
      <c r="I121" s="124" t="str">
        <f t="shared" si="34"/>
        <v/>
      </c>
      <c r="J121" s="124" t="str">
        <f t="shared" si="35"/>
        <v/>
      </c>
      <c r="K121" s="124" t="str">
        <f t="shared" si="36"/>
        <v/>
      </c>
      <c r="L121" s="124" t="str">
        <f t="shared" si="37"/>
        <v/>
      </c>
      <c r="M121" s="125" t="str">
        <f t="shared" si="38"/>
        <v/>
      </c>
      <c r="N121" s="124" t="str">
        <f t="shared" si="39"/>
        <v/>
      </c>
      <c r="O121" s="125" t="str">
        <f t="shared" si="40"/>
        <v/>
      </c>
      <c r="P121" s="124" t="str">
        <f t="shared" si="41"/>
        <v/>
      </c>
      <c r="Q121" s="124" t="str">
        <f t="shared" si="42"/>
        <v/>
      </c>
      <c r="R121" s="124" t="str">
        <f t="shared" si="43"/>
        <v/>
      </c>
      <c r="S121" s="124" t="str">
        <f t="shared" si="44"/>
        <v/>
      </c>
      <c r="T121" s="124" t="str">
        <f t="shared" si="45"/>
        <v/>
      </c>
      <c r="U121" s="124" t="str">
        <f t="shared" si="46"/>
        <v xml:space="preserve"> </v>
      </c>
      <c r="V121" s="124" t="str">
        <f t="shared" si="47"/>
        <v/>
      </c>
      <c r="AF121" s="122">
        <f t="shared" si="48"/>
        <v>-1</v>
      </c>
      <c r="AG121" s="71">
        <f t="shared" si="49"/>
        <v>77</v>
      </c>
      <c r="AH121" s="127">
        <f t="shared" si="50"/>
        <v>-76</v>
      </c>
      <c r="AI121" s="127">
        <f t="shared" si="51"/>
        <v>-79</v>
      </c>
    </row>
    <row r="122" spans="1:35" x14ac:dyDescent="0.2">
      <c r="A122" s="126">
        <f t="shared" si="27"/>
        <v>-24</v>
      </c>
      <c r="B122" s="181">
        <f t="shared" si="26"/>
        <v>-609.59999999999991</v>
      </c>
      <c r="C122" s="229" t="str">
        <f t="shared" si="28"/>
        <v/>
      </c>
      <c r="D122" s="126" t="str">
        <f t="shared" si="29"/>
        <v/>
      </c>
      <c r="E122" s="229" t="str">
        <f t="shared" si="30"/>
        <v/>
      </c>
      <c r="F122" s="229" t="str">
        <f t="shared" si="31"/>
        <v/>
      </c>
      <c r="G122" s="229" t="str">
        <f t="shared" si="32"/>
        <v/>
      </c>
      <c r="H122" s="124" t="str">
        <f t="shared" si="33"/>
        <v/>
      </c>
      <c r="I122" s="124" t="str">
        <f t="shared" si="34"/>
        <v/>
      </c>
      <c r="J122" s="124" t="str">
        <f t="shared" si="35"/>
        <v/>
      </c>
      <c r="K122" s="124" t="str">
        <f t="shared" si="36"/>
        <v/>
      </c>
      <c r="L122" s="124" t="str">
        <f t="shared" si="37"/>
        <v/>
      </c>
      <c r="M122" s="125" t="str">
        <f t="shared" si="38"/>
        <v/>
      </c>
      <c r="N122" s="124" t="str">
        <f t="shared" si="39"/>
        <v/>
      </c>
      <c r="O122" s="125" t="str">
        <f t="shared" si="40"/>
        <v/>
      </c>
      <c r="P122" s="124" t="str">
        <f t="shared" si="41"/>
        <v/>
      </c>
      <c r="Q122" s="124" t="str">
        <f t="shared" si="42"/>
        <v/>
      </c>
      <c r="R122" s="124" t="str">
        <f t="shared" si="43"/>
        <v/>
      </c>
      <c r="S122" s="124" t="str">
        <f t="shared" si="44"/>
        <v/>
      </c>
      <c r="T122" s="124" t="str">
        <f t="shared" si="45"/>
        <v/>
      </c>
      <c r="U122" s="124" t="str">
        <f t="shared" si="46"/>
        <v xml:space="preserve"> </v>
      </c>
      <c r="V122" s="124" t="str">
        <f t="shared" si="47"/>
        <v/>
      </c>
      <c r="AF122" s="122">
        <f t="shared" si="48"/>
        <v>-1</v>
      </c>
      <c r="AG122" s="71">
        <f t="shared" si="49"/>
        <v>78</v>
      </c>
      <c r="AH122" s="127">
        <f t="shared" si="50"/>
        <v>-77</v>
      </c>
      <c r="AI122" s="127">
        <f t="shared" si="51"/>
        <v>-80</v>
      </c>
    </row>
    <row r="123" spans="1:35" x14ac:dyDescent="0.2">
      <c r="A123" s="126">
        <f t="shared" si="27"/>
        <v>-25</v>
      </c>
      <c r="B123" s="181">
        <f t="shared" si="26"/>
        <v>-635</v>
      </c>
      <c r="C123" s="229" t="str">
        <f t="shared" si="28"/>
        <v/>
      </c>
      <c r="D123" s="126" t="str">
        <f t="shared" si="29"/>
        <v/>
      </c>
      <c r="E123" s="229" t="str">
        <f t="shared" si="30"/>
        <v/>
      </c>
      <c r="F123" s="229" t="str">
        <f t="shared" si="31"/>
        <v/>
      </c>
      <c r="G123" s="229" t="str">
        <f t="shared" si="32"/>
        <v/>
      </c>
      <c r="H123" s="124" t="str">
        <f t="shared" si="33"/>
        <v/>
      </c>
      <c r="I123" s="124" t="str">
        <f t="shared" si="34"/>
        <v/>
      </c>
      <c r="J123" s="124" t="str">
        <f t="shared" si="35"/>
        <v/>
      </c>
      <c r="K123" s="124" t="str">
        <f t="shared" si="36"/>
        <v/>
      </c>
      <c r="L123" s="124" t="str">
        <f t="shared" si="37"/>
        <v/>
      </c>
      <c r="M123" s="125" t="str">
        <f t="shared" si="38"/>
        <v/>
      </c>
      <c r="N123" s="124" t="str">
        <f t="shared" si="39"/>
        <v/>
      </c>
      <c r="O123" s="125" t="str">
        <f t="shared" si="40"/>
        <v/>
      </c>
      <c r="P123" s="124" t="str">
        <f t="shared" si="41"/>
        <v/>
      </c>
      <c r="Q123" s="124" t="str">
        <f t="shared" si="42"/>
        <v/>
      </c>
      <c r="R123" s="124" t="str">
        <f t="shared" si="43"/>
        <v/>
      </c>
      <c r="S123" s="124" t="str">
        <f t="shared" si="44"/>
        <v/>
      </c>
      <c r="T123" s="124" t="str">
        <f t="shared" si="45"/>
        <v/>
      </c>
      <c r="U123" s="124" t="str">
        <f t="shared" si="46"/>
        <v xml:space="preserve"> </v>
      </c>
      <c r="V123" s="124" t="str">
        <f t="shared" si="47"/>
        <v/>
      </c>
      <c r="AF123" s="122">
        <f t="shared" si="48"/>
        <v>-1</v>
      </c>
      <c r="AG123" s="71">
        <f t="shared" si="49"/>
        <v>79</v>
      </c>
      <c r="AH123" s="127">
        <f t="shared" si="50"/>
        <v>-78</v>
      </c>
      <c r="AI123" s="127">
        <f t="shared" si="51"/>
        <v>-81</v>
      </c>
    </row>
    <row r="124" spans="1:35" x14ac:dyDescent="0.2">
      <c r="A124" s="126">
        <f t="shared" si="27"/>
        <v>-26</v>
      </c>
      <c r="B124" s="181">
        <f t="shared" si="26"/>
        <v>-660.4</v>
      </c>
      <c r="C124" s="229" t="str">
        <f t="shared" si="28"/>
        <v/>
      </c>
      <c r="D124" s="126" t="str">
        <f t="shared" si="29"/>
        <v/>
      </c>
      <c r="E124" s="229" t="str">
        <f t="shared" si="30"/>
        <v/>
      </c>
      <c r="F124" s="229" t="str">
        <f t="shared" si="31"/>
        <v/>
      </c>
      <c r="G124" s="229" t="str">
        <f t="shared" si="32"/>
        <v/>
      </c>
      <c r="H124" s="124" t="str">
        <f t="shared" si="33"/>
        <v/>
      </c>
      <c r="I124" s="124" t="str">
        <f t="shared" si="34"/>
        <v/>
      </c>
      <c r="J124" s="124" t="str">
        <f t="shared" si="35"/>
        <v/>
      </c>
      <c r="K124" s="124" t="str">
        <f t="shared" si="36"/>
        <v/>
      </c>
      <c r="L124" s="124" t="str">
        <f t="shared" si="37"/>
        <v/>
      </c>
      <c r="M124" s="125" t="str">
        <f t="shared" si="38"/>
        <v/>
      </c>
      <c r="N124" s="124" t="str">
        <f t="shared" si="39"/>
        <v/>
      </c>
      <c r="O124" s="125" t="str">
        <f t="shared" si="40"/>
        <v/>
      </c>
      <c r="P124" s="124" t="str">
        <f t="shared" si="41"/>
        <v/>
      </c>
      <c r="Q124" s="124" t="str">
        <f t="shared" si="42"/>
        <v/>
      </c>
      <c r="R124" s="124" t="str">
        <f t="shared" si="43"/>
        <v/>
      </c>
      <c r="S124" s="124" t="str">
        <f t="shared" si="44"/>
        <v/>
      </c>
      <c r="T124" s="124" t="str">
        <f t="shared" si="45"/>
        <v/>
      </c>
      <c r="U124" s="124" t="str">
        <f t="shared" si="46"/>
        <v xml:space="preserve"> </v>
      </c>
      <c r="V124" s="124" t="str">
        <f t="shared" si="47"/>
        <v/>
      </c>
      <c r="AF124" s="122">
        <f t="shared" si="48"/>
        <v>-1</v>
      </c>
      <c r="AG124" s="71">
        <f t="shared" si="49"/>
        <v>80</v>
      </c>
      <c r="AH124" s="127">
        <f t="shared" si="50"/>
        <v>-79</v>
      </c>
      <c r="AI124" s="127">
        <f t="shared" si="51"/>
        <v>-82</v>
      </c>
    </row>
    <row r="125" spans="1:35" x14ac:dyDescent="0.2">
      <c r="A125" s="126">
        <f t="shared" si="27"/>
        <v>-27</v>
      </c>
      <c r="B125" s="181">
        <f t="shared" si="26"/>
        <v>-685.8</v>
      </c>
      <c r="C125" s="229" t="str">
        <f t="shared" si="28"/>
        <v/>
      </c>
      <c r="D125" s="126" t="str">
        <f t="shared" si="29"/>
        <v/>
      </c>
      <c r="E125" s="229" t="str">
        <f t="shared" si="30"/>
        <v/>
      </c>
      <c r="F125" s="229" t="str">
        <f t="shared" si="31"/>
        <v/>
      </c>
      <c r="G125" s="229" t="str">
        <f t="shared" si="32"/>
        <v/>
      </c>
      <c r="H125" s="124" t="str">
        <f t="shared" si="33"/>
        <v/>
      </c>
      <c r="I125" s="124" t="str">
        <f t="shared" si="34"/>
        <v/>
      </c>
      <c r="J125" s="124" t="str">
        <f t="shared" si="35"/>
        <v/>
      </c>
      <c r="K125" s="124" t="str">
        <f t="shared" si="36"/>
        <v/>
      </c>
      <c r="L125" s="124" t="str">
        <f t="shared" si="37"/>
        <v/>
      </c>
      <c r="M125" s="125" t="str">
        <f t="shared" si="38"/>
        <v/>
      </c>
      <c r="N125" s="124" t="str">
        <f t="shared" si="39"/>
        <v/>
      </c>
      <c r="O125" s="125" t="str">
        <f t="shared" si="40"/>
        <v/>
      </c>
      <c r="P125" s="124" t="str">
        <f t="shared" si="41"/>
        <v/>
      </c>
      <c r="Q125" s="124" t="str">
        <f t="shared" si="42"/>
        <v/>
      </c>
      <c r="R125" s="124" t="str">
        <f t="shared" si="43"/>
        <v/>
      </c>
      <c r="S125" s="124" t="str">
        <f t="shared" si="44"/>
        <v/>
      </c>
      <c r="T125" s="124" t="str">
        <f t="shared" si="45"/>
        <v/>
      </c>
      <c r="U125" s="124" t="str">
        <f t="shared" si="46"/>
        <v xml:space="preserve"> </v>
      </c>
      <c r="V125" s="124" t="str">
        <f t="shared" si="47"/>
        <v/>
      </c>
      <c r="AF125" s="122">
        <f t="shared" si="48"/>
        <v>-1</v>
      </c>
      <c r="AG125" s="71">
        <f t="shared" si="49"/>
        <v>81</v>
      </c>
      <c r="AH125" s="127">
        <f t="shared" si="50"/>
        <v>-80</v>
      </c>
      <c r="AI125" s="127">
        <f t="shared" si="51"/>
        <v>-83</v>
      </c>
    </row>
    <row r="126" spans="1:35" x14ac:dyDescent="0.2">
      <c r="A126" s="126">
        <f t="shared" si="27"/>
        <v>-28</v>
      </c>
      <c r="B126" s="181">
        <f t="shared" si="26"/>
        <v>-711.19999999999993</v>
      </c>
      <c r="C126" s="229" t="str">
        <f t="shared" si="28"/>
        <v/>
      </c>
      <c r="D126" s="126" t="str">
        <f t="shared" si="29"/>
        <v/>
      </c>
      <c r="E126" s="229" t="str">
        <f t="shared" si="30"/>
        <v/>
      </c>
      <c r="F126" s="229" t="str">
        <f t="shared" si="31"/>
        <v/>
      </c>
      <c r="G126" s="229" t="str">
        <f t="shared" si="32"/>
        <v/>
      </c>
      <c r="H126" s="124" t="str">
        <f t="shared" si="33"/>
        <v/>
      </c>
      <c r="I126" s="124" t="str">
        <f t="shared" si="34"/>
        <v/>
      </c>
      <c r="J126" s="124" t="str">
        <f t="shared" si="35"/>
        <v/>
      </c>
      <c r="K126" s="124" t="str">
        <f t="shared" si="36"/>
        <v/>
      </c>
      <c r="L126" s="124" t="str">
        <f t="shared" si="37"/>
        <v/>
      </c>
      <c r="M126" s="125" t="str">
        <f t="shared" si="38"/>
        <v/>
      </c>
      <c r="N126" s="124" t="str">
        <f t="shared" si="39"/>
        <v/>
      </c>
      <c r="O126" s="125" t="str">
        <f t="shared" si="40"/>
        <v/>
      </c>
      <c r="P126" s="124" t="str">
        <f t="shared" si="41"/>
        <v/>
      </c>
      <c r="Q126" s="124" t="str">
        <f t="shared" si="42"/>
        <v/>
      </c>
      <c r="R126" s="124" t="str">
        <f t="shared" si="43"/>
        <v/>
      </c>
      <c r="S126" s="124" t="str">
        <f t="shared" si="44"/>
        <v/>
      </c>
      <c r="T126" s="124" t="str">
        <f t="shared" si="45"/>
        <v/>
      </c>
      <c r="U126" s="124" t="str">
        <f t="shared" si="46"/>
        <v xml:space="preserve"> </v>
      </c>
      <c r="V126" s="124" t="str">
        <f t="shared" si="47"/>
        <v/>
      </c>
      <c r="AF126" s="122">
        <f t="shared" si="48"/>
        <v>-1</v>
      </c>
      <c r="AG126" s="71">
        <f t="shared" si="49"/>
        <v>82</v>
      </c>
      <c r="AH126" s="127">
        <f t="shared" si="50"/>
        <v>-81</v>
      </c>
      <c r="AI126" s="127">
        <f t="shared" si="51"/>
        <v>-84</v>
      </c>
    </row>
    <row r="127" spans="1:35" x14ac:dyDescent="0.2">
      <c r="A127" s="126">
        <f t="shared" si="27"/>
        <v>-29</v>
      </c>
      <c r="B127" s="181">
        <f t="shared" si="26"/>
        <v>-736.59999999999991</v>
      </c>
      <c r="C127" s="229" t="str">
        <f t="shared" si="28"/>
        <v/>
      </c>
      <c r="D127" s="126" t="str">
        <f t="shared" si="29"/>
        <v/>
      </c>
      <c r="E127" s="229" t="str">
        <f t="shared" si="30"/>
        <v/>
      </c>
      <c r="F127" s="229" t="str">
        <f t="shared" si="31"/>
        <v/>
      </c>
      <c r="G127" s="229" t="str">
        <f t="shared" si="32"/>
        <v/>
      </c>
      <c r="H127" s="124" t="str">
        <f t="shared" si="33"/>
        <v/>
      </c>
      <c r="I127" s="124" t="str">
        <f t="shared" si="34"/>
        <v/>
      </c>
      <c r="J127" s="124" t="str">
        <f t="shared" si="35"/>
        <v/>
      </c>
      <c r="K127" s="124" t="str">
        <f t="shared" si="36"/>
        <v/>
      </c>
      <c r="L127" s="124" t="str">
        <f t="shared" si="37"/>
        <v/>
      </c>
      <c r="M127" s="125" t="str">
        <f t="shared" si="38"/>
        <v/>
      </c>
      <c r="N127" s="124" t="str">
        <f t="shared" si="39"/>
        <v/>
      </c>
      <c r="O127" s="125" t="str">
        <f t="shared" si="40"/>
        <v/>
      </c>
      <c r="P127" s="124" t="str">
        <f t="shared" si="41"/>
        <v/>
      </c>
      <c r="Q127" s="124" t="str">
        <f t="shared" si="42"/>
        <v/>
      </c>
      <c r="R127" s="124" t="str">
        <f t="shared" si="43"/>
        <v/>
      </c>
      <c r="S127" s="124" t="str">
        <f t="shared" si="44"/>
        <v/>
      </c>
      <c r="T127" s="124" t="str">
        <f t="shared" si="45"/>
        <v/>
      </c>
      <c r="U127" s="124" t="str">
        <f t="shared" si="46"/>
        <v xml:space="preserve"> </v>
      </c>
      <c r="V127" s="124" t="str">
        <f t="shared" si="47"/>
        <v/>
      </c>
      <c r="AF127" s="122">
        <f t="shared" si="48"/>
        <v>-1</v>
      </c>
      <c r="AG127" s="71">
        <f t="shared" si="49"/>
        <v>83</v>
      </c>
      <c r="AH127" s="127">
        <f t="shared" si="50"/>
        <v>-82</v>
      </c>
      <c r="AI127" s="127">
        <f t="shared" si="51"/>
        <v>-85</v>
      </c>
    </row>
    <row r="128" spans="1:35" x14ac:dyDescent="0.2">
      <c r="A128" s="126">
        <f t="shared" si="27"/>
        <v>-30</v>
      </c>
      <c r="B128" s="181">
        <f t="shared" si="26"/>
        <v>-762</v>
      </c>
      <c r="C128" s="229" t="str">
        <f t="shared" si="28"/>
        <v/>
      </c>
      <c r="D128" s="126" t="str">
        <f t="shared" si="29"/>
        <v/>
      </c>
      <c r="E128" s="229" t="str">
        <f t="shared" si="30"/>
        <v/>
      </c>
      <c r="F128" s="229" t="str">
        <f t="shared" si="31"/>
        <v/>
      </c>
      <c r="G128" s="229" t="str">
        <f t="shared" si="32"/>
        <v/>
      </c>
      <c r="H128" s="124" t="str">
        <f t="shared" si="33"/>
        <v/>
      </c>
      <c r="I128" s="124" t="str">
        <f t="shared" si="34"/>
        <v/>
      </c>
      <c r="J128" s="124" t="str">
        <f t="shared" si="35"/>
        <v/>
      </c>
      <c r="K128" s="124" t="str">
        <f t="shared" si="36"/>
        <v/>
      </c>
      <c r="L128" s="124" t="str">
        <f t="shared" si="37"/>
        <v/>
      </c>
      <c r="M128" s="125" t="str">
        <f t="shared" si="38"/>
        <v/>
      </c>
      <c r="N128" s="124" t="str">
        <f t="shared" si="39"/>
        <v/>
      </c>
      <c r="O128" s="125" t="str">
        <f t="shared" si="40"/>
        <v/>
      </c>
      <c r="P128" s="124" t="str">
        <f t="shared" si="41"/>
        <v/>
      </c>
      <c r="Q128" s="124" t="str">
        <f t="shared" si="42"/>
        <v/>
      </c>
      <c r="R128" s="124" t="str">
        <f t="shared" si="43"/>
        <v/>
      </c>
      <c r="S128" s="124" t="str">
        <f t="shared" si="44"/>
        <v/>
      </c>
      <c r="T128" s="124" t="str">
        <f t="shared" si="45"/>
        <v/>
      </c>
      <c r="U128" s="124" t="str">
        <f t="shared" si="46"/>
        <v xml:space="preserve"> </v>
      </c>
      <c r="V128" s="124" t="str">
        <f t="shared" si="47"/>
        <v/>
      </c>
      <c r="AF128" s="122">
        <f t="shared" si="48"/>
        <v>-1</v>
      </c>
      <c r="AG128" s="71">
        <f t="shared" si="49"/>
        <v>84</v>
      </c>
      <c r="AH128" s="127">
        <f t="shared" si="50"/>
        <v>-83</v>
      </c>
      <c r="AI128" s="127">
        <f t="shared" si="51"/>
        <v>-86</v>
      </c>
    </row>
    <row r="129" spans="1:35" x14ac:dyDescent="0.2">
      <c r="A129" s="126">
        <f t="shared" si="27"/>
        <v>-31</v>
      </c>
      <c r="B129" s="181">
        <f t="shared" si="26"/>
        <v>-787.4</v>
      </c>
      <c r="C129" s="229" t="str">
        <f t="shared" si="28"/>
        <v/>
      </c>
      <c r="D129" s="126" t="str">
        <f t="shared" si="29"/>
        <v/>
      </c>
      <c r="E129" s="229" t="str">
        <f t="shared" si="30"/>
        <v/>
      </c>
      <c r="F129" s="229" t="str">
        <f t="shared" si="31"/>
        <v/>
      </c>
      <c r="G129" s="229" t="str">
        <f t="shared" si="32"/>
        <v/>
      </c>
      <c r="H129" s="124" t="str">
        <f t="shared" si="33"/>
        <v/>
      </c>
      <c r="I129" s="124" t="str">
        <f t="shared" si="34"/>
        <v/>
      </c>
      <c r="J129" s="124" t="str">
        <f t="shared" si="35"/>
        <v/>
      </c>
      <c r="K129" s="124" t="str">
        <f t="shared" si="36"/>
        <v/>
      </c>
      <c r="L129" s="124" t="str">
        <f t="shared" si="37"/>
        <v/>
      </c>
      <c r="M129" s="125" t="str">
        <f t="shared" si="38"/>
        <v/>
      </c>
      <c r="N129" s="124" t="str">
        <f t="shared" si="39"/>
        <v/>
      </c>
      <c r="O129" s="125" t="str">
        <f t="shared" si="40"/>
        <v/>
      </c>
      <c r="P129" s="124" t="str">
        <f t="shared" si="41"/>
        <v/>
      </c>
      <c r="Q129" s="124" t="str">
        <f t="shared" si="42"/>
        <v/>
      </c>
      <c r="R129" s="124" t="str">
        <f t="shared" si="43"/>
        <v/>
      </c>
      <c r="S129" s="124" t="str">
        <f t="shared" si="44"/>
        <v/>
      </c>
      <c r="T129" s="124" t="str">
        <f t="shared" si="45"/>
        <v/>
      </c>
      <c r="U129" s="124" t="str">
        <f t="shared" si="46"/>
        <v xml:space="preserve"> </v>
      </c>
      <c r="V129" s="124" t="str">
        <f t="shared" si="47"/>
        <v/>
      </c>
      <c r="AF129" s="122">
        <f t="shared" si="48"/>
        <v>-1</v>
      </c>
      <c r="AG129" s="71">
        <f t="shared" si="49"/>
        <v>85</v>
      </c>
      <c r="AH129" s="127">
        <f t="shared" si="50"/>
        <v>-84</v>
      </c>
      <c r="AI129" s="127">
        <f t="shared" si="51"/>
        <v>-87</v>
      </c>
    </row>
    <row r="130" spans="1:35" x14ac:dyDescent="0.2">
      <c r="A130" s="126">
        <f t="shared" si="27"/>
        <v>-32</v>
      </c>
      <c r="B130" s="181">
        <f t="shared" si="26"/>
        <v>-812.8</v>
      </c>
      <c r="C130" s="229" t="str">
        <f t="shared" si="28"/>
        <v/>
      </c>
      <c r="D130" s="126" t="str">
        <f t="shared" si="29"/>
        <v/>
      </c>
      <c r="E130" s="229" t="str">
        <f t="shared" si="30"/>
        <v/>
      </c>
      <c r="F130" s="229" t="str">
        <f t="shared" si="31"/>
        <v/>
      </c>
      <c r="G130" s="229" t="str">
        <f t="shared" si="32"/>
        <v/>
      </c>
      <c r="H130" s="124" t="str">
        <f t="shared" si="33"/>
        <v/>
      </c>
      <c r="I130" s="124" t="str">
        <f t="shared" si="34"/>
        <v/>
      </c>
      <c r="J130" s="124" t="str">
        <f t="shared" si="35"/>
        <v/>
      </c>
      <c r="K130" s="124" t="str">
        <f t="shared" si="36"/>
        <v/>
      </c>
      <c r="L130" s="124" t="str">
        <f t="shared" si="37"/>
        <v/>
      </c>
      <c r="M130" s="125" t="str">
        <f t="shared" si="38"/>
        <v/>
      </c>
      <c r="N130" s="124" t="str">
        <f t="shared" si="39"/>
        <v/>
      </c>
      <c r="O130" s="125" t="str">
        <f t="shared" si="40"/>
        <v/>
      </c>
      <c r="P130" s="124" t="str">
        <f t="shared" si="41"/>
        <v/>
      </c>
      <c r="Q130" s="124" t="str">
        <f t="shared" si="42"/>
        <v/>
      </c>
      <c r="R130" s="124" t="str">
        <f t="shared" si="43"/>
        <v/>
      </c>
      <c r="S130" s="124" t="str">
        <f t="shared" si="44"/>
        <v/>
      </c>
      <c r="T130" s="124" t="str">
        <f t="shared" si="45"/>
        <v/>
      </c>
      <c r="U130" s="124" t="str">
        <f t="shared" si="46"/>
        <v xml:space="preserve"> </v>
      </c>
      <c r="V130" s="124" t="str">
        <f t="shared" si="47"/>
        <v/>
      </c>
      <c r="AF130" s="122">
        <f t="shared" si="48"/>
        <v>-1</v>
      </c>
      <c r="AG130" s="71">
        <f t="shared" si="49"/>
        <v>86</v>
      </c>
      <c r="AH130" s="127">
        <f t="shared" si="50"/>
        <v>-85</v>
      </c>
      <c r="AI130" s="127">
        <f t="shared" si="51"/>
        <v>-88</v>
      </c>
    </row>
    <row r="131" spans="1:35" x14ac:dyDescent="0.2">
      <c r="A131" s="126">
        <f t="shared" si="27"/>
        <v>-33</v>
      </c>
      <c r="B131" s="181">
        <f t="shared" si="26"/>
        <v>-838.19999999999993</v>
      </c>
      <c r="C131" s="229" t="str">
        <f t="shared" si="28"/>
        <v/>
      </c>
      <c r="D131" s="126" t="str">
        <f t="shared" si="29"/>
        <v/>
      </c>
      <c r="E131" s="229" t="str">
        <f t="shared" si="30"/>
        <v/>
      </c>
      <c r="F131" s="229" t="str">
        <f t="shared" si="31"/>
        <v/>
      </c>
      <c r="G131" s="229" t="str">
        <f t="shared" si="32"/>
        <v/>
      </c>
      <c r="H131" s="124" t="str">
        <f t="shared" si="33"/>
        <v/>
      </c>
      <c r="I131" s="124" t="str">
        <f t="shared" si="34"/>
        <v/>
      </c>
      <c r="J131" s="124" t="str">
        <f t="shared" si="35"/>
        <v/>
      </c>
      <c r="K131" s="124" t="str">
        <f t="shared" si="36"/>
        <v/>
      </c>
      <c r="L131" s="124" t="str">
        <f t="shared" si="37"/>
        <v/>
      </c>
      <c r="M131" s="125" t="str">
        <f t="shared" si="38"/>
        <v/>
      </c>
      <c r="N131" s="124" t="str">
        <f t="shared" si="39"/>
        <v/>
      </c>
      <c r="O131" s="125" t="str">
        <f t="shared" si="40"/>
        <v/>
      </c>
      <c r="P131" s="124" t="str">
        <f t="shared" si="41"/>
        <v/>
      </c>
      <c r="Q131" s="124" t="str">
        <f t="shared" si="42"/>
        <v/>
      </c>
      <c r="R131" s="124" t="str">
        <f t="shared" si="43"/>
        <v/>
      </c>
      <c r="S131" s="124" t="str">
        <f t="shared" si="44"/>
        <v/>
      </c>
      <c r="T131" s="124" t="str">
        <f t="shared" si="45"/>
        <v/>
      </c>
      <c r="U131" s="124" t="str">
        <f t="shared" si="46"/>
        <v xml:space="preserve"> </v>
      </c>
      <c r="V131" s="124" t="str">
        <f t="shared" si="47"/>
        <v/>
      </c>
      <c r="AF131" s="122">
        <f t="shared" si="48"/>
        <v>-1</v>
      </c>
      <c r="AG131" s="71">
        <f t="shared" si="49"/>
        <v>87</v>
      </c>
      <c r="AH131" s="127">
        <f t="shared" si="50"/>
        <v>-86</v>
      </c>
      <c r="AI131" s="127">
        <f t="shared" si="51"/>
        <v>-89</v>
      </c>
    </row>
    <row r="132" spans="1:35" x14ac:dyDescent="0.2">
      <c r="A132" s="126">
        <f t="shared" si="27"/>
        <v>-34</v>
      </c>
      <c r="B132" s="181">
        <f t="shared" si="26"/>
        <v>-863.59999999999991</v>
      </c>
      <c r="C132" s="229" t="str">
        <f t="shared" si="28"/>
        <v/>
      </c>
      <c r="D132" s="126" t="str">
        <f t="shared" si="29"/>
        <v/>
      </c>
      <c r="E132" s="229" t="str">
        <f t="shared" si="30"/>
        <v/>
      </c>
      <c r="F132" s="229" t="str">
        <f t="shared" si="31"/>
        <v/>
      </c>
      <c r="G132" s="229" t="str">
        <f t="shared" si="32"/>
        <v/>
      </c>
      <c r="H132" s="124" t="str">
        <f t="shared" si="33"/>
        <v/>
      </c>
      <c r="I132" s="124" t="str">
        <f t="shared" si="34"/>
        <v/>
      </c>
      <c r="J132" s="124" t="str">
        <f t="shared" si="35"/>
        <v/>
      </c>
      <c r="K132" s="124" t="str">
        <f t="shared" si="36"/>
        <v/>
      </c>
      <c r="L132" s="124" t="str">
        <f t="shared" si="37"/>
        <v/>
      </c>
      <c r="M132" s="125" t="str">
        <f t="shared" si="38"/>
        <v/>
      </c>
      <c r="N132" s="124" t="str">
        <f t="shared" si="39"/>
        <v/>
      </c>
      <c r="O132" s="125" t="str">
        <f t="shared" si="40"/>
        <v/>
      </c>
      <c r="P132" s="124" t="str">
        <f t="shared" si="41"/>
        <v/>
      </c>
      <c r="Q132" s="124" t="str">
        <f t="shared" si="42"/>
        <v/>
      </c>
      <c r="R132" s="124" t="str">
        <f t="shared" si="43"/>
        <v/>
      </c>
      <c r="S132" s="124" t="str">
        <f t="shared" si="44"/>
        <v/>
      </c>
      <c r="T132" s="124" t="str">
        <f t="shared" si="45"/>
        <v/>
      </c>
      <c r="U132" s="124" t="str">
        <f t="shared" si="46"/>
        <v xml:space="preserve"> </v>
      </c>
      <c r="V132" s="124" t="str">
        <f t="shared" si="47"/>
        <v/>
      </c>
      <c r="AF132" s="122">
        <f t="shared" si="48"/>
        <v>-1</v>
      </c>
      <c r="AG132" s="71">
        <f t="shared" si="49"/>
        <v>88</v>
      </c>
      <c r="AH132" s="127">
        <f t="shared" si="50"/>
        <v>-87</v>
      </c>
      <c r="AI132" s="127">
        <f t="shared" si="51"/>
        <v>-90</v>
      </c>
    </row>
    <row r="133" spans="1:35" x14ac:dyDescent="0.2">
      <c r="A133" s="126">
        <f t="shared" si="27"/>
        <v>-35</v>
      </c>
      <c r="B133" s="181">
        <f t="shared" si="26"/>
        <v>-889</v>
      </c>
      <c r="C133" s="229" t="str">
        <f t="shared" si="28"/>
        <v/>
      </c>
      <c r="D133" s="126" t="str">
        <f t="shared" si="29"/>
        <v/>
      </c>
      <c r="E133" s="229" t="str">
        <f t="shared" si="30"/>
        <v/>
      </c>
      <c r="F133" s="229" t="str">
        <f t="shared" si="31"/>
        <v/>
      </c>
      <c r="G133" s="229" t="str">
        <f t="shared" si="32"/>
        <v/>
      </c>
      <c r="H133" s="124" t="str">
        <f t="shared" si="33"/>
        <v/>
      </c>
      <c r="I133" s="124" t="str">
        <f t="shared" si="34"/>
        <v/>
      </c>
      <c r="J133" s="124" t="str">
        <f t="shared" si="35"/>
        <v/>
      </c>
      <c r="K133" s="124" t="str">
        <f t="shared" si="36"/>
        <v/>
      </c>
      <c r="L133" s="124" t="str">
        <f t="shared" si="37"/>
        <v/>
      </c>
      <c r="M133" s="125" t="str">
        <f t="shared" si="38"/>
        <v/>
      </c>
      <c r="N133" s="124" t="str">
        <f t="shared" si="39"/>
        <v/>
      </c>
      <c r="O133" s="125" t="str">
        <f t="shared" si="40"/>
        <v/>
      </c>
      <c r="P133" s="124" t="str">
        <f t="shared" si="41"/>
        <v/>
      </c>
      <c r="Q133" s="124" t="str">
        <f t="shared" si="42"/>
        <v/>
      </c>
      <c r="R133" s="124" t="str">
        <f t="shared" si="43"/>
        <v/>
      </c>
      <c r="S133" s="124" t="str">
        <f t="shared" si="44"/>
        <v/>
      </c>
      <c r="T133" s="124" t="str">
        <f t="shared" si="45"/>
        <v/>
      </c>
      <c r="U133" s="124" t="str">
        <f t="shared" si="46"/>
        <v xml:space="preserve"> </v>
      </c>
      <c r="V133" s="124" t="str">
        <f t="shared" si="47"/>
        <v/>
      </c>
      <c r="AF133" s="122">
        <f t="shared" si="48"/>
        <v>-1</v>
      </c>
      <c r="AG133" s="71">
        <f t="shared" si="49"/>
        <v>89</v>
      </c>
      <c r="AH133" s="127">
        <f t="shared" si="50"/>
        <v>-88</v>
      </c>
      <c r="AI133" s="127">
        <f t="shared" si="51"/>
        <v>-91</v>
      </c>
    </row>
    <row r="134" spans="1:35" x14ac:dyDescent="0.2">
      <c r="A134" s="126">
        <f t="shared" si="27"/>
        <v>-36</v>
      </c>
      <c r="B134" s="181">
        <f t="shared" si="26"/>
        <v>-914.4</v>
      </c>
      <c r="C134" s="229" t="str">
        <f t="shared" si="28"/>
        <v/>
      </c>
      <c r="D134" s="126" t="str">
        <f t="shared" si="29"/>
        <v/>
      </c>
      <c r="E134" s="229" t="str">
        <f t="shared" si="30"/>
        <v/>
      </c>
      <c r="F134" s="229" t="str">
        <f t="shared" si="31"/>
        <v/>
      </c>
      <c r="G134" s="229" t="str">
        <f t="shared" si="32"/>
        <v/>
      </c>
      <c r="H134" s="124" t="str">
        <f t="shared" si="33"/>
        <v/>
      </c>
      <c r="I134" s="124" t="str">
        <f t="shared" si="34"/>
        <v/>
      </c>
      <c r="J134" s="124" t="str">
        <f t="shared" si="35"/>
        <v/>
      </c>
      <c r="K134" s="124" t="str">
        <f t="shared" si="36"/>
        <v/>
      </c>
      <c r="L134" s="124" t="str">
        <f t="shared" si="37"/>
        <v/>
      </c>
      <c r="M134" s="125" t="str">
        <f t="shared" si="38"/>
        <v/>
      </c>
      <c r="N134" s="124" t="str">
        <f t="shared" si="39"/>
        <v/>
      </c>
      <c r="O134" s="125" t="str">
        <f t="shared" si="40"/>
        <v/>
      </c>
      <c r="P134" s="124" t="str">
        <f t="shared" si="41"/>
        <v/>
      </c>
      <c r="Q134" s="124" t="str">
        <f t="shared" si="42"/>
        <v/>
      </c>
      <c r="R134" s="124" t="str">
        <f t="shared" si="43"/>
        <v/>
      </c>
      <c r="S134" s="124" t="str">
        <f t="shared" si="44"/>
        <v/>
      </c>
      <c r="T134" s="124" t="str">
        <f t="shared" si="45"/>
        <v/>
      </c>
      <c r="U134" s="124" t="str">
        <f t="shared" si="46"/>
        <v xml:space="preserve"> </v>
      </c>
      <c r="V134" s="124" t="str">
        <f t="shared" si="47"/>
        <v/>
      </c>
      <c r="AF134" s="122">
        <f t="shared" si="48"/>
        <v>-1</v>
      </c>
      <c r="AG134" s="71">
        <f t="shared" si="49"/>
        <v>90</v>
      </c>
      <c r="AH134" s="127">
        <f t="shared" si="50"/>
        <v>-89</v>
      </c>
      <c r="AI134" s="127">
        <f t="shared" si="51"/>
        <v>-92</v>
      </c>
    </row>
    <row r="135" spans="1:35" x14ac:dyDescent="0.2">
      <c r="A135" s="126">
        <f t="shared" si="27"/>
        <v>-37</v>
      </c>
      <c r="B135" s="181">
        <f t="shared" si="26"/>
        <v>-939.8</v>
      </c>
      <c r="C135" s="229" t="str">
        <f t="shared" si="28"/>
        <v/>
      </c>
      <c r="D135" s="126" t="str">
        <f t="shared" si="29"/>
        <v/>
      </c>
      <c r="E135" s="229" t="str">
        <f t="shared" si="30"/>
        <v/>
      </c>
      <c r="F135" s="229" t="str">
        <f t="shared" si="31"/>
        <v/>
      </c>
      <c r="G135" s="229" t="str">
        <f t="shared" si="32"/>
        <v/>
      </c>
      <c r="H135" s="124" t="str">
        <f t="shared" si="33"/>
        <v/>
      </c>
      <c r="I135" s="124" t="str">
        <f t="shared" si="34"/>
        <v/>
      </c>
      <c r="J135" s="124" t="str">
        <f t="shared" si="35"/>
        <v/>
      </c>
      <c r="K135" s="124" t="str">
        <f t="shared" si="36"/>
        <v/>
      </c>
      <c r="L135" s="124" t="str">
        <f t="shared" si="37"/>
        <v/>
      </c>
      <c r="M135" s="125" t="str">
        <f t="shared" si="38"/>
        <v/>
      </c>
      <c r="N135" s="124" t="str">
        <f t="shared" si="39"/>
        <v/>
      </c>
      <c r="O135" s="125" t="str">
        <f t="shared" si="40"/>
        <v/>
      </c>
      <c r="P135" s="124" t="str">
        <f t="shared" si="41"/>
        <v/>
      </c>
      <c r="Q135" s="124" t="str">
        <f t="shared" si="42"/>
        <v/>
      </c>
      <c r="R135" s="124" t="str">
        <f t="shared" si="43"/>
        <v/>
      </c>
      <c r="S135" s="124" t="str">
        <f t="shared" si="44"/>
        <v/>
      </c>
      <c r="T135" s="124" t="str">
        <f t="shared" si="45"/>
        <v/>
      </c>
      <c r="U135" s="124" t="str">
        <f t="shared" si="46"/>
        <v xml:space="preserve"> </v>
      </c>
      <c r="V135" s="124" t="str">
        <f t="shared" si="47"/>
        <v/>
      </c>
      <c r="AF135" s="122">
        <f t="shared" si="48"/>
        <v>-1</v>
      </c>
      <c r="AG135" s="71">
        <f t="shared" si="49"/>
        <v>91</v>
      </c>
      <c r="AH135" s="127">
        <f t="shared" si="50"/>
        <v>-90</v>
      </c>
      <c r="AI135" s="127">
        <f t="shared" si="51"/>
        <v>-93</v>
      </c>
    </row>
    <row r="136" spans="1:35" x14ac:dyDescent="0.2">
      <c r="A136" s="126">
        <f t="shared" si="27"/>
        <v>-38</v>
      </c>
      <c r="B136" s="181">
        <f t="shared" si="26"/>
        <v>-965.19999999999993</v>
      </c>
      <c r="C136" s="229" t="str">
        <f t="shared" si="28"/>
        <v/>
      </c>
      <c r="D136" s="126" t="str">
        <f t="shared" si="29"/>
        <v/>
      </c>
      <c r="E136" s="229" t="str">
        <f t="shared" si="30"/>
        <v/>
      </c>
      <c r="F136" s="229" t="str">
        <f t="shared" si="31"/>
        <v/>
      </c>
      <c r="G136" s="229" t="str">
        <f t="shared" si="32"/>
        <v/>
      </c>
      <c r="H136" s="124" t="str">
        <f t="shared" si="33"/>
        <v/>
      </c>
      <c r="I136" s="124" t="str">
        <f t="shared" si="34"/>
        <v/>
      </c>
      <c r="J136" s="124" t="str">
        <f t="shared" si="35"/>
        <v/>
      </c>
      <c r="K136" s="124" t="str">
        <f t="shared" si="36"/>
        <v/>
      </c>
      <c r="L136" s="124" t="str">
        <f t="shared" si="37"/>
        <v/>
      </c>
      <c r="M136" s="125" t="str">
        <f t="shared" si="38"/>
        <v/>
      </c>
      <c r="N136" s="124" t="str">
        <f t="shared" si="39"/>
        <v/>
      </c>
      <c r="O136" s="125" t="str">
        <f t="shared" si="40"/>
        <v/>
      </c>
      <c r="P136" s="124" t="str">
        <f t="shared" si="41"/>
        <v/>
      </c>
      <c r="Q136" s="124" t="str">
        <f t="shared" si="42"/>
        <v/>
      </c>
      <c r="R136" s="124" t="str">
        <f t="shared" si="43"/>
        <v/>
      </c>
      <c r="S136" s="124" t="str">
        <f t="shared" si="44"/>
        <v/>
      </c>
      <c r="T136" s="124" t="str">
        <f t="shared" si="45"/>
        <v/>
      </c>
      <c r="U136" s="124" t="str">
        <f t="shared" si="46"/>
        <v xml:space="preserve"> </v>
      </c>
      <c r="V136" s="124" t="str">
        <f t="shared" si="47"/>
        <v/>
      </c>
      <c r="AF136" s="122">
        <f t="shared" si="48"/>
        <v>-1</v>
      </c>
      <c r="AG136" s="71">
        <f t="shared" si="49"/>
        <v>92</v>
      </c>
      <c r="AH136" s="127">
        <f t="shared" si="50"/>
        <v>-91</v>
      </c>
      <c r="AI136" s="127">
        <f t="shared" si="51"/>
        <v>-94</v>
      </c>
    </row>
    <row r="137" spans="1:35" x14ac:dyDescent="0.2">
      <c r="A137" s="126">
        <f t="shared" si="27"/>
        <v>-39</v>
      </c>
      <c r="B137" s="181">
        <f t="shared" si="26"/>
        <v>-990.59999999999991</v>
      </c>
      <c r="C137" s="229" t="str">
        <f t="shared" si="28"/>
        <v/>
      </c>
      <c r="D137" s="126" t="str">
        <f t="shared" si="29"/>
        <v/>
      </c>
      <c r="E137" s="229" t="str">
        <f t="shared" si="30"/>
        <v/>
      </c>
      <c r="F137" s="229" t="str">
        <f t="shared" si="31"/>
        <v/>
      </c>
      <c r="G137" s="229" t="str">
        <f t="shared" si="32"/>
        <v/>
      </c>
      <c r="H137" s="124" t="str">
        <f t="shared" si="33"/>
        <v/>
      </c>
      <c r="I137" s="124" t="str">
        <f t="shared" si="34"/>
        <v/>
      </c>
      <c r="J137" s="124" t="str">
        <f t="shared" si="35"/>
        <v/>
      </c>
      <c r="K137" s="124" t="str">
        <f t="shared" si="36"/>
        <v/>
      </c>
      <c r="L137" s="124" t="str">
        <f t="shared" si="37"/>
        <v/>
      </c>
      <c r="M137" s="125" t="str">
        <f t="shared" si="38"/>
        <v/>
      </c>
      <c r="N137" s="124" t="str">
        <f t="shared" si="39"/>
        <v/>
      </c>
      <c r="O137" s="125" t="str">
        <f t="shared" si="40"/>
        <v/>
      </c>
      <c r="P137" s="124" t="str">
        <f t="shared" si="41"/>
        <v/>
      </c>
      <c r="Q137" s="124" t="str">
        <f t="shared" si="42"/>
        <v/>
      </c>
      <c r="R137" s="124" t="str">
        <f t="shared" si="43"/>
        <v/>
      </c>
      <c r="S137" s="124" t="str">
        <f t="shared" si="44"/>
        <v/>
      </c>
      <c r="T137" s="124" t="str">
        <f t="shared" si="45"/>
        <v/>
      </c>
      <c r="U137" s="124" t="str">
        <f t="shared" si="46"/>
        <v xml:space="preserve"> </v>
      </c>
      <c r="V137" s="124" t="str">
        <f t="shared" si="47"/>
        <v/>
      </c>
      <c r="AF137" s="122">
        <f t="shared" si="48"/>
        <v>-1</v>
      </c>
      <c r="AG137" s="71">
        <f t="shared" si="49"/>
        <v>93</v>
      </c>
      <c r="AH137" s="127">
        <f t="shared" si="50"/>
        <v>-92</v>
      </c>
      <c r="AI137" s="127">
        <f t="shared" si="51"/>
        <v>-95</v>
      </c>
    </row>
    <row r="138" spans="1:35" x14ac:dyDescent="0.2">
      <c r="A138" s="126">
        <f t="shared" si="27"/>
        <v>-40</v>
      </c>
      <c r="B138" s="181">
        <f t="shared" si="26"/>
        <v>-1016</v>
      </c>
      <c r="C138" s="229" t="str">
        <f t="shared" si="28"/>
        <v/>
      </c>
      <c r="D138" s="126" t="str">
        <f t="shared" si="29"/>
        <v/>
      </c>
      <c r="E138" s="229" t="str">
        <f t="shared" si="30"/>
        <v/>
      </c>
      <c r="F138" s="229" t="str">
        <f t="shared" si="31"/>
        <v/>
      </c>
      <c r="G138" s="229" t="str">
        <f t="shared" si="32"/>
        <v/>
      </c>
      <c r="H138" s="124" t="str">
        <f t="shared" si="33"/>
        <v/>
      </c>
      <c r="I138" s="124" t="str">
        <f t="shared" si="34"/>
        <v/>
      </c>
      <c r="J138" s="124" t="str">
        <f t="shared" si="35"/>
        <v/>
      </c>
      <c r="K138" s="124" t="str">
        <f t="shared" si="36"/>
        <v/>
      </c>
      <c r="L138" s="124" t="str">
        <f t="shared" si="37"/>
        <v/>
      </c>
      <c r="M138" s="125" t="str">
        <f t="shared" si="38"/>
        <v/>
      </c>
      <c r="N138" s="124" t="str">
        <f t="shared" si="39"/>
        <v/>
      </c>
      <c r="O138" s="125" t="str">
        <f t="shared" si="40"/>
        <v/>
      </c>
      <c r="P138" s="124" t="str">
        <f t="shared" si="41"/>
        <v/>
      </c>
      <c r="Q138" s="124" t="str">
        <f t="shared" si="42"/>
        <v/>
      </c>
      <c r="R138" s="124" t="str">
        <f t="shared" si="43"/>
        <v/>
      </c>
      <c r="S138" s="124" t="str">
        <f t="shared" si="44"/>
        <v/>
      </c>
      <c r="T138" s="124" t="str">
        <f t="shared" si="45"/>
        <v/>
      </c>
      <c r="U138" s="124" t="str">
        <f t="shared" si="46"/>
        <v xml:space="preserve"> </v>
      </c>
      <c r="V138" s="124" t="str">
        <f t="shared" si="47"/>
        <v/>
      </c>
      <c r="AF138" s="122">
        <f t="shared" si="48"/>
        <v>-1</v>
      </c>
      <c r="AG138" s="71">
        <f t="shared" si="49"/>
        <v>94</v>
      </c>
      <c r="AH138" s="127">
        <f t="shared" si="50"/>
        <v>-93</v>
      </c>
      <c r="AI138" s="127">
        <f t="shared" si="51"/>
        <v>-96</v>
      </c>
    </row>
    <row r="139" spans="1:35" x14ac:dyDescent="0.2">
      <c r="A139" s="126">
        <f t="shared" si="27"/>
        <v>-41</v>
      </c>
      <c r="B139" s="181">
        <f t="shared" si="26"/>
        <v>-1041.3999999999999</v>
      </c>
      <c r="C139" s="229" t="str">
        <f t="shared" si="28"/>
        <v/>
      </c>
      <c r="D139" s="126" t="str">
        <f t="shared" si="29"/>
        <v/>
      </c>
      <c r="E139" s="229" t="str">
        <f t="shared" si="30"/>
        <v/>
      </c>
      <c r="F139" s="229" t="str">
        <f t="shared" si="31"/>
        <v/>
      </c>
      <c r="G139" s="229" t="str">
        <f t="shared" si="32"/>
        <v/>
      </c>
      <c r="H139" s="124" t="str">
        <f t="shared" si="33"/>
        <v/>
      </c>
      <c r="I139" s="124" t="str">
        <f t="shared" si="34"/>
        <v/>
      </c>
      <c r="J139" s="124" t="str">
        <f t="shared" si="35"/>
        <v/>
      </c>
      <c r="K139" s="124" t="str">
        <f t="shared" si="36"/>
        <v/>
      </c>
      <c r="L139" s="124" t="str">
        <f t="shared" si="37"/>
        <v/>
      </c>
      <c r="M139" s="125" t="str">
        <f t="shared" si="38"/>
        <v/>
      </c>
      <c r="N139" s="124" t="str">
        <f t="shared" si="39"/>
        <v/>
      </c>
      <c r="O139" s="125" t="str">
        <f t="shared" si="40"/>
        <v/>
      </c>
      <c r="P139" s="124" t="str">
        <f t="shared" si="41"/>
        <v/>
      </c>
      <c r="Q139" s="124" t="str">
        <f t="shared" si="42"/>
        <v/>
      </c>
      <c r="R139" s="124" t="str">
        <f t="shared" si="43"/>
        <v/>
      </c>
      <c r="S139" s="124" t="str">
        <f t="shared" si="44"/>
        <v/>
      </c>
      <c r="T139" s="124" t="str">
        <f t="shared" si="45"/>
        <v/>
      </c>
      <c r="U139" s="124" t="str">
        <f t="shared" si="46"/>
        <v xml:space="preserve"> </v>
      </c>
      <c r="V139" s="124" t="str">
        <f t="shared" si="47"/>
        <v/>
      </c>
      <c r="AF139" s="122">
        <f t="shared" si="48"/>
        <v>-1</v>
      </c>
      <c r="AG139" s="71">
        <f t="shared" si="49"/>
        <v>95</v>
      </c>
      <c r="AH139" s="127">
        <f t="shared" si="50"/>
        <v>-94</v>
      </c>
      <c r="AI139" s="127">
        <f t="shared" si="51"/>
        <v>-97</v>
      </c>
    </row>
    <row r="140" spans="1:35" x14ac:dyDescent="0.2">
      <c r="A140" s="126">
        <f t="shared" si="27"/>
        <v>-42</v>
      </c>
      <c r="B140" s="181">
        <f t="shared" si="26"/>
        <v>-1066.8</v>
      </c>
      <c r="C140" s="229" t="str">
        <f t="shared" si="28"/>
        <v/>
      </c>
      <c r="D140" s="126" t="str">
        <f t="shared" si="29"/>
        <v/>
      </c>
      <c r="E140" s="229" t="str">
        <f t="shared" si="30"/>
        <v/>
      </c>
      <c r="F140" s="229" t="str">
        <f t="shared" si="31"/>
        <v/>
      </c>
      <c r="G140" s="229" t="str">
        <f t="shared" si="32"/>
        <v/>
      </c>
      <c r="H140" s="124" t="str">
        <f t="shared" si="33"/>
        <v/>
      </c>
      <c r="I140" s="124" t="str">
        <f t="shared" si="34"/>
        <v/>
      </c>
      <c r="J140" s="124" t="str">
        <f t="shared" si="35"/>
        <v/>
      </c>
      <c r="K140" s="124" t="str">
        <f t="shared" si="36"/>
        <v/>
      </c>
      <c r="L140" s="124" t="str">
        <f t="shared" si="37"/>
        <v/>
      </c>
      <c r="M140" s="125" t="str">
        <f t="shared" si="38"/>
        <v/>
      </c>
      <c r="N140" s="124" t="str">
        <f t="shared" si="39"/>
        <v/>
      </c>
      <c r="O140" s="125" t="str">
        <f t="shared" si="40"/>
        <v/>
      </c>
      <c r="P140" s="124" t="str">
        <f t="shared" si="41"/>
        <v/>
      </c>
      <c r="Q140" s="124" t="str">
        <f t="shared" si="42"/>
        <v/>
      </c>
      <c r="R140" s="124" t="str">
        <f t="shared" si="43"/>
        <v/>
      </c>
      <c r="S140" s="124" t="str">
        <f t="shared" si="44"/>
        <v/>
      </c>
      <c r="T140" s="124" t="str">
        <f t="shared" si="45"/>
        <v/>
      </c>
      <c r="U140" s="124" t="str">
        <f t="shared" si="46"/>
        <v xml:space="preserve"> </v>
      </c>
      <c r="V140" s="124" t="str">
        <f t="shared" si="47"/>
        <v/>
      </c>
      <c r="AF140" s="122">
        <f t="shared" si="48"/>
        <v>-1</v>
      </c>
      <c r="AG140" s="71">
        <f t="shared" si="49"/>
        <v>96</v>
      </c>
      <c r="AH140" s="127">
        <f t="shared" si="50"/>
        <v>-95</v>
      </c>
      <c r="AI140" s="127">
        <f t="shared" si="51"/>
        <v>-98</v>
      </c>
    </row>
    <row r="141" spans="1:35" x14ac:dyDescent="0.2">
      <c r="A141" s="126">
        <f t="shared" si="27"/>
        <v>-43</v>
      </c>
      <c r="B141" s="181">
        <f t="shared" si="26"/>
        <v>-1092.2</v>
      </c>
      <c r="C141" s="229" t="str">
        <f t="shared" si="28"/>
        <v/>
      </c>
      <c r="D141" s="126" t="str">
        <f t="shared" si="29"/>
        <v/>
      </c>
      <c r="E141" s="229" t="str">
        <f t="shared" si="30"/>
        <v/>
      </c>
      <c r="F141" s="229" t="str">
        <f t="shared" si="31"/>
        <v/>
      </c>
      <c r="G141" s="229" t="str">
        <f t="shared" si="32"/>
        <v/>
      </c>
      <c r="H141" s="124" t="str">
        <f t="shared" si="33"/>
        <v/>
      </c>
      <c r="I141" s="124" t="str">
        <f t="shared" si="34"/>
        <v/>
      </c>
      <c r="J141" s="124" t="str">
        <f t="shared" si="35"/>
        <v/>
      </c>
      <c r="K141" s="124" t="str">
        <f t="shared" si="36"/>
        <v/>
      </c>
      <c r="L141" s="124" t="str">
        <f t="shared" si="37"/>
        <v/>
      </c>
      <c r="M141" s="125" t="str">
        <f t="shared" si="38"/>
        <v/>
      </c>
      <c r="N141" s="124" t="str">
        <f t="shared" si="39"/>
        <v/>
      </c>
      <c r="O141" s="125" t="str">
        <f t="shared" si="40"/>
        <v/>
      </c>
      <c r="P141" s="124" t="str">
        <f t="shared" si="41"/>
        <v/>
      </c>
      <c r="Q141" s="124" t="str">
        <f t="shared" si="42"/>
        <v/>
      </c>
      <c r="R141" s="124" t="str">
        <f t="shared" si="43"/>
        <v/>
      </c>
      <c r="S141" s="124" t="str">
        <f t="shared" si="44"/>
        <v/>
      </c>
      <c r="T141" s="124" t="str">
        <f t="shared" si="45"/>
        <v/>
      </c>
      <c r="U141" s="124" t="str">
        <f t="shared" si="46"/>
        <v xml:space="preserve"> </v>
      </c>
      <c r="V141" s="124" t="str">
        <f t="shared" si="47"/>
        <v/>
      </c>
      <c r="AF141" s="122">
        <f t="shared" si="48"/>
        <v>-1</v>
      </c>
      <c r="AG141" s="71">
        <f t="shared" si="49"/>
        <v>97</v>
      </c>
      <c r="AH141" s="127">
        <f t="shared" si="50"/>
        <v>-96</v>
      </c>
      <c r="AI141" s="127">
        <f t="shared" si="51"/>
        <v>-99</v>
      </c>
    </row>
    <row r="142" spans="1:35" x14ac:dyDescent="0.2">
      <c r="A142" s="126">
        <f t="shared" si="27"/>
        <v>-44</v>
      </c>
      <c r="B142" s="181">
        <f t="shared" si="26"/>
        <v>-1117.5999999999999</v>
      </c>
      <c r="C142" s="229" t="str">
        <f t="shared" si="28"/>
        <v/>
      </c>
      <c r="D142" s="126" t="str">
        <f t="shared" si="29"/>
        <v/>
      </c>
      <c r="E142" s="229" t="str">
        <f t="shared" si="30"/>
        <v/>
      </c>
      <c r="F142" s="229" t="str">
        <f t="shared" si="31"/>
        <v/>
      </c>
      <c r="G142" s="229" t="str">
        <f t="shared" si="32"/>
        <v/>
      </c>
      <c r="H142" s="124" t="str">
        <f t="shared" si="33"/>
        <v/>
      </c>
      <c r="I142" s="124" t="str">
        <f t="shared" si="34"/>
        <v/>
      </c>
      <c r="J142" s="124" t="str">
        <f t="shared" si="35"/>
        <v/>
      </c>
      <c r="K142" s="124" t="str">
        <f t="shared" si="36"/>
        <v/>
      </c>
      <c r="L142" s="124" t="str">
        <f t="shared" si="37"/>
        <v/>
      </c>
      <c r="M142" s="125" t="str">
        <f t="shared" si="38"/>
        <v/>
      </c>
      <c r="N142" s="124" t="str">
        <f t="shared" si="39"/>
        <v/>
      </c>
      <c r="O142" s="125" t="str">
        <f t="shared" si="40"/>
        <v/>
      </c>
      <c r="P142" s="124" t="str">
        <f t="shared" si="41"/>
        <v/>
      </c>
      <c r="Q142" s="124" t="str">
        <f t="shared" si="42"/>
        <v/>
      </c>
      <c r="R142" s="124" t="str">
        <f t="shared" si="43"/>
        <v/>
      </c>
      <c r="S142" s="124" t="str">
        <f t="shared" si="44"/>
        <v/>
      </c>
      <c r="T142" s="124" t="str">
        <f t="shared" si="45"/>
        <v/>
      </c>
      <c r="U142" s="124" t="str">
        <f t="shared" si="46"/>
        <v xml:space="preserve"> </v>
      </c>
      <c r="V142" s="124" t="str">
        <f t="shared" si="47"/>
        <v/>
      </c>
      <c r="AF142" s="122">
        <f t="shared" si="48"/>
        <v>-1</v>
      </c>
      <c r="AG142" s="71">
        <f t="shared" si="49"/>
        <v>98</v>
      </c>
      <c r="AH142" s="127">
        <f t="shared" si="50"/>
        <v>-97</v>
      </c>
      <c r="AI142" s="127">
        <f t="shared" si="51"/>
        <v>-100</v>
      </c>
    </row>
    <row r="143" spans="1:35" x14ac:dyDescent="0.2">
      <c r="A143" s="126">
        <f t="shared" si="27"/>
        <v>-45</v>
      </c>
      <c r="B143" s="181">
        <f t="shared" si="26"/>
        <v>-1143</v>
      </c>
      <c r="C143" s="229" t="str">
        <f t="shared" si="28"/>
        <v/>
      </c>
      <c r="D143" s="126" t="str">
        <f t="shared" si="29"/>
        <v/>
      </c>
      <c r="E143" s="229" t="str">
        <f t="shared" si="30"/>
        <v/>
      </c>
      <c r="F143" s="229" t="str">
        <f t="shared" si="31"/>
        <v/>
      </c>
      <c r="G143" s="229" t="str">
        <f t="shared" si="32"/>
        <v/>
      </c>
      <c r="H143" s="124" t="str">
        <f t="shared" si="33"/>
        <v/>
      </c>
      <c r="I143" s="124" t="str">
        <f t="shared" si="34"/>
        <v/>
      </c>
      <c r="J143" s="124" t="str">
        <f t="shared" si="35"/>
        <v/>
      </c>
      <c r="K143" s="124" t="str">
        <f t="shared" si="36"/>
        <v/>
      </c>
      <c r="L143" s="124" t="str">
        <f t="shared" si="37"/>
        <v/>
      </c>
      <c r="M143" s="125" t="str">
        <f t="shared" si="38"/>
        <v/>
      </c>
      <c r="N143" s="124" t="str">
        <f t="shared" si="39"/>
        <v/>
      </c>
      <c r="O143" s="125" t="str">
        <f t="shared" si="40"/>
        <v/>
      </c>
      <c r="P143" s="124" t="str">
        <f t="shared" si="41"/>
        <v/>
      </c>
      <c r="Q143" s="124" t="str">
        <f t="shared" si="42"/>
        <v/>
      </c>
      <c r="R143" s="124" t="str">
        <f t="shared" si="43"/>
        <v/>
      </c>
      <c r="S143" s="124" t="str">
        <f t="shared" si="44"/>
        <v/>
      </c>
      <c r="T143" s="124" t="str">
        <f t="shared" si="45"/>
        <v/>
      </c>
      <c r="U143" s="124" t="str">
        <f t="shared" si="46"/>
        <v xml:space="preserve"> </v>
      </c>
      <c r="V143" s="124" t="str">
        <f t="shared" si="47"/>
        <v/>
      </c>
      <c r="AF143" s="122">
        <f t="shared" si="48"/>
        <v>-1</v>
      </c>
      <c r="AG143" s="71">
        <f t="shared" si="49"/>
        <v>99</v>
      </c>
      <c r="AH143" s="127">
        <f t="shared" si="50"/>
        <v>-98</v>
      </c>
      <c r="AI143" s="127">
        <f t="shared" si="51"/>
        <v>-101</v>
      </c>
    </row>
    <row r="144" spans="1:35" x14ac:dyDescent="0.2">
      <c r="A144" s="126">
        <f t="shared" si="27"/>
        <v>-46</v>
      </c>
      <c r="B144" s="181">
        <f t="shared" si="26"/>
        <v>-1168.3999999999999</v>
      </c>
      <c r="C144" s="229" t="str">
        <f t="shared" si="28"/>
        <v/>
      </c>
      <c r="D144" s="126" t="str">
        <f t="shared" si="29"/>
        <v/>
      </c>
      <c r="E144" s="229" t="str">
        <f t="shared" si="30"/>
        <v/>
      </c>
      <c r="F144" s="229" t="str">
        <f t="shared" si="31"/>
        <v/>
      </c>
      <c r="G144" s="229" t="str">
        <f t="shared" si="32"/>
        <v/>
      </c>
      <c r="H144" s="124" t="str">
        <f t="shared" si="33"/>
        <v/>
      </c>
      <c r="I144" s="124" t="str">
        <f t="shared" si="34"/>
        <v/>
      </c>
      <c r="J144" s="124" t="str">
        <f t="shared" si="35"/>
        <v/>
      </c>
      <c r="K144" s="124" t="str">
        <f t="shared" si="36"/>
        <v/>
      </c>
      <c r="L144" s="124" t="str">
        <f t="shared" si="37"/>
        <v/>
      </c>
      <c r="M144" s="125" t="str">
        <f t="shared" si="38"/>
        <v/>
      </c>
      <c r="N144" s="124" t="str">
        <f t="shared" si="39"/>
        <v/>
      </c>
      <c r="O144" s="125" t="str">
        <f t="shared" si="40"/>
        <v/>
      </c>
      <c r="P144" s="124" t="str">
        <f t="shared" si="41"/>
        <v/>
      </c>
      <c r="Q144" s="124" t="str">
        <f t="shared" si="42"/>
        <v/>
      </c>
      <c r="R144" s="124" t="str">
        <f t="shared" si="43"/>
        <v/>
      </c>
      <c r="S144" s="124" t="str">
        <f t="shared" si="44"/>
        <v/>
      </c>
      <c r="T144" s="124" t="str">
        <f t="shared" si="45"/>
        <v/>
      </c>
      <c r="U144" s="124" t="str">
        <f t="shared" si="46"/>
        <v xml:space="preserve"> </v>
      </c>
      <c r="V144" s="124" t="str">
        <f t="shared" si="47"/>
        <v/>
      </c>
      <c r="AF144" s="122">
        <f t="shared" si="48"/>
        <v>-1</v>
      </c>
      <c r="AG144" s="71">
        <f t="shared" si="49"/>
        <v>100</v>
      </c>
      <c r="AH144" s="127">
        <f t="shared" si="50"/>
        <v>-99</v>
      </c>
      <c r="AI144" s="127">
        <f t="shared" si="51"/>
        <v>-102</v>
      </c>
    </row>
    <row r="145" spans="1:35" x14ac:dyDescent="0.2">
      <c r="A145" s="126">
        <f t="shared" si="27"/>
        <v>-47</v>
      </c>
      <c r="B145" s="181">
        <f t="shared" si="26"/>
        <v>-1193.8</v>
      </c>
      <c r="C145" s="229" t="str">
        <f t="shared" si="28"/>
        <v/>
      </c>
      <c r="D145" s="126" t="str">
        <f t="shared" si="29"/>
        <v/>
      </c>
      <c r="E145" s="229" t="str">
        <f t="shared" si="30"/>
        <v/>
      </c>
      <c r="F145" s="229" t="str">
        <f t="shared" si="31"/>
        <v/>
      </c>
      <c r="G145" s="229" t="str">
        <f t="shared" si="32"/>
        <v/>
      </c>
      <c r="H145" s="124" t="str">
        <f t="shared" si="33"/>
        <v/>
      </c>
      <c r="I145" s="124" t="str">
        <f t="shared" si="34"/>
        <v/>
      </c>
      <c r="J145" s="124" t="str">
        <f t="shared" si="35"/>
        <v/>
      </c>
      <c r="K145" s="124" t="str">
        <f t="shared" si="36"/>
        <v/>
      </c>
      <c r="L145" s="124" t="str">
        <f t="shared" si="37"/>
        <v/>
      </c>
      <c r="M145" s="125" t="str">
        <f t="shared" si="38"/>
        <v/>
      </c>
      <c r="N145" s="124" t="str">
        <f t="shared" si="39"/>
        <v/>
      </c>
      <c r="O145" s="125" t="str">
        <f t="shared" si="40"/>
        <v/>
      </c>
      <c r="P145" s="124" t="str">
        <f t="shared" si="41"/>
        <v/>
      </c>
      <c r="Q145" s="124" t="str">
        <f t="shared" si="42"/>
        <v/>
      </c>
      <c r="R145" s="124" t="str">
        <f t="shared" si="43"/>
        <v/>
      </c>
      <c r="S145" s="124" t="str">
        <f t="shared" si="44"/>
        <v/>
      </c>
      <c r="T145" s="124" t="str">
        <f t="shared" si="45"/>
        <v/>
      </c>
      <c r="U145" s="124" t="str">
        <f t="shared" si="46"/>
        <v xml:space="preserve"> </v>
      </c>
      <c r="V145" s="124" t="str">
        <f t="shared" si="47"/>
        <v/>
      </c>
      <c r="AF145" s="122">
        <f t="shared" si="48"/>
        <v>-1</v>
      </c>
      <c r="AG145" s="71">
        <f t="shared" si="49"/>
        <v>101</v>
      </c>
      <c r="AH145" s="127">
        <f t="shared" si="50"/>
        <v>-100</v>
      </c>
      <c r="AI145" s="127">
        <f t="shared" si="51"/>
        <v>-103</v>
      </c>
    </row>
    <row r="146" spans="1:35" x14ac:dyDescent="0.2">
      <c r="A146" s="126">
        <f t="shared" si="27"/>
        <v>-48</v>
      </c>
      <c r="B146" s="181">
        <f t="shared" si="26"/>
        <v>-1219.1999999999998</v>
      </c>
      <c r="C146" s="229" t="str">
        <f t="shared" si="28"/>
        <v/>
      </c>
      <c r="D146" s="126" t="str">
        <f t="shared" si="29"/>
        <v/>
      </c>
      <c r="E146" s="229" t="str">
        <f t="shared" si="30"/>
        <v/>
      </c>
      <c r="F146" s="229" t="str">
        <f t="shared" si="31"/>
        <v/>
      </c>
      <c r="G146" s="229" t="str">
        <f t="shared" si="32"/>
        <v/>
      </c>
      <c r="H146" s="124" t="str">
        <f t="shared" si="33"/>
        <v/>
      </c>
      <c r="I146" s="124" t="str">
        <f t="shared" si="34"/>
        <v/>
      </c>
      <c r="J146" s="124" t="str">
        <f t="shared" si="35"/>
        <v/>
      </c>
      <c r="K146" s="124" t="str">
        <f t="shared" si="36"/>
        <v/>
      </c>
      <c r="L146" s="124" t="str">
        <f t="shared" si="37"/>
        <v/>
      </c>
      <c r="M146" s="125" t="str">
        <f t="shared" si="38"/>
        <v/>
      </c>
      <c r="N146" s="124" t="str">
        <f t="shared" si="39"/>
        <v/>
      </c>
      <c r="O146" s="125" t="str">
        <f t="shared" si="40"/>
        <v/>
      </c>
      <c r="P146" s="124" t="str">
        <f t="shared" si="41"/>
        <v/>
      </c>
      <c r="Q146" s="124" t="str">
        <f t="shared" si="42"/>
        <v/>
      </c>
      <c r="R146" s="124" t="str">
        <f t="shared" si="43"/>
        <v/>
      </c>
      <c r="S146" s="124" t="str">
        <f t="shared" si="44"/>
        <v/>
      </c>
      <c r="T146" s="124" t="str">
        <f t="shared" si="45"/>
        <v/>
      </c>
      <c r="U146" s="124" t="str">
        <f t="shared" si="46"/>
        <v xml:space="preserve"> </v>
      </c>
      <c r="V146" s="124" t="str">
        <f t="shared" si="47"/>
        <v/>
      </c>
      <c r="AF146" s="122">
        <f t="shared" si="48"/>
        <v>-1</v>
      </c>
      <c r="AG146" s="71">
        <f t="shared" si="49"/>
        <v>102</v>
      </c>
      <c r="AH146" s="127">
        <f t="shared" si="50"/>
        <v>-101</v>
      </c>
      <c r="AI146" s="127">
        <f t="shared" si="51"/>
        <v>-104</v>
      </c>
    </row>
    <row r="147" spans="1:35" x14ac:dyDescent="0.2">
      <c r="A147" s="126">
        <f t="shared" si="27"/>
        <v>-49</v>
      </c>
      <c r="B147" s="181">
        <f t="shared" si="26"/>
        <v>-1244.5999999999999</v>
      </c>
      <c r="C147" s="229" t="str">
        <f t="shared" si="28"/>
        <v/>
      </c>
      <c r="D147" s="126" t="str">
        <f t="shared" si="29"/>
        <v/>
      </c>
      <c r="E147" s="229" t="str">
        <f t="shared" si="30"/>
        <v/>
      </c>
      <c r="F147" s="229" t="str">
        <f t="shared" si="31"/>
        <v/>
      </c>
      <c r="G147" s="229" t="str">
        <f t="shared" si="32"/>
        <v/>
      </c>
      <c r="H147" s="124" t="str">
        <f t="shared" si="33"/>
        <v/>
      </c>
      <c r="I147" s="124" t="str">
        <f t="shared" si="34"/>
        <v/>
      </c>
      <c r="J147" s="124" t="str">
        <f t="shared" si="35"/>
        <v/>
      </c>
      <c r="K147" s="124" t="str">
        <f t="shared" si="36"/>
        <v/>
      </c>
      <c r="L147" s="124" t="str">
        <f t="shared" si="37"/>
        <v/>
      </c>
      <c r="M147" s="125" t="str">
        <f t="shared" si="38"/>
        <v/>
      </c>
      <c r="N147" s="124" t="str">
        <f t="shared" si="39"/>
        <v/>
      </c>
      <c r="O147" s="125" t="str">
        <f t="shared" si="40"/>
        <v/>
      </c>
      <c r="P147" s="124" t="str">
        <f t="shared" si="41"/>
        <v/>
      </c>
      <c r="Q147" s="124" t="str">
        <f t="shared" si="42"/>
        <v/>
      </c>
      <c r="R147" s="124" t="str">
        <f t="shared" si="43"/>
        <v/>
      </c>
      <c r="S147" s="124" t="str">
        <f t="shared" si="44"/>
        <v/>
      </c>
      <c r="T147" s="124" t="str">
        <f t="shared" si="45"/>
        <v/>
      </c>
      <c r="U147" s="124" t="str">
        <f t="shared" si="46"/>
        <v xml:space="preserve"> </v>
      </c>
      <c r="V147" s="124" t="str">
        <f t="shared" si="47"/>
        <v/>
      </c>
      <c r="AF147" s="122">
        <f t="shared" si="48"/>
        <v>-1</v>
      </c>
      <c r="AG147" s="71">
        <f t="shared" si="49"/>
        <v>103</v>
      </c>
      <c r="AH147" s="127">
        <f t="shared" si="50"/>
        <v>-102</v>
      </c>
      <c r="AI147" s="127">
        <f t="shared" si="51"/>
        <v>-105</v>
      </c>
    </row>
    <row r="148" spans="1:35" x14ac:dyDescent="0.2">
      <c r="A148" s="126">
        <f t="shared" si="27"/>
        <v>-50</v>
      </c>
      <c r="B148" s="181">
        <f t="shared" si="26"/>
        <v>-1270</v>
      </c>
      <c r="C148" s="229" t="str">
        <f t="shared" si="28"/>
        <v/>
      </c>
      <c r="D148" s="126" t="str">
        <f t="shared" si="29"/>
        <v/>
      </c>
      <c r="E148" s="229" t="str">
        <f t="shared" si="30"/>
        <v/>
      </c>
      <c r="F148" s="229" t="str">
        <f t="shared" si="31"/>
        <v/>
      </c>
      <c r="G148" s="229" t="str">
        <f t="shared" si="32"/>
        <v/>
      </c>
      <c r="H148" s="124" t="str">
        <f t="shared" si="33"/>
        <v/>
      </c>
      <c r="I148" s="124" t="str">
        <f t="shared" si="34"/>
        <v/>
      </c>
      <c r="J148" s="124" t="str">
        <f t="shared" si="35"/>
        <v/>
      </c>
      <c r="K148" s="124" t="str">
        <f t="shared" si="36"/>
        <v/>
      </c>
      <c r="L148" s="124" t="str">
        <f t="shared" si="37"/>
        <v/>
      </c>
      <c r="M148" s="125" t="str">
        <f t="shared" si="38"/>
        <v/>
      </c>
      <c r="N148" s="124" t="str">
        <f t="shared" si="39"/>
        <v/>
      </c>
      <c r="O148" s="125" t="str">
        <f t="shared" si="40"/>
        <v/>
      </c>
      <c r="P148" s="124" t="str">
        <f t="shared" si="41"/>
        <v/>
      </c>
      <c r="Q148" s="124" t="str">
        <f t="shared" si="42"/>
        <v/>
      </c>
      <c r="R148" s="124" t="str">
        <f t="shared" si="43"/>
        <v/>
      </c>
      <c r="S148" s="124" t="str">
        <f t="shared" si="44"/>
        <v/>
      </c>
      <c r="T148" s="124" t="str">
        <f t="shared" si="45"/>
        <v/>
      </c>
      <c r="U148" s="124" t="str">
        <f t="shared" si="46"/>
        <v xml:space="preserve"> </v>
      </c>
      <c r="V148" s="124" t="str">
        <f t="shared" si="47"/>
        <v/>
      </c>
      <c r="AF148" s="122">
        <f t="shared" si="48"/>
        <v>-1</v>
      </c>
      <c r="AG148" s="71">
        <f t="shared" si="49"/>
        <v>104</v>
      </c>
      <c r="AH148" s="127">
        <f t="shared" si="50"/>
        <v>-103</v>
      </c>
      <c r="AI148" s="127">
        <f t="shared" si="51"/>
        <v>-106</v>
      </c>
    </row>
    <row r="149" spans="1:35" x14ac:dyDescent="0.2">
      <c r="A149" s="126">
        <f t="shared" si="27"/>
        <v>-51</v>
      </c>
      <c r="B149" s="181">
        <f t="shared" si="26"/>
        <v>-1295.3999999999999</v>
      </c>
      <c r="C149" s="229" t="str">
        <f t="shared" si="28"/>
        <v/>
      </c>
      <c r="D149" s="126" t="str">
        <f t="shared" si="29"/>
        <v/>
      </c>
      <c r="E149" s="229" t="str">
        <f t="shared" si="30"/>
        <v/>
      </c>
      <c r="F149" s="229" t="str">
        <f t="shared" si="31"/>
        <v/>
      </c>
      <c r="G149" s="229" t="str">
        <f t="shared" si="32"/>
        <v/>
      </c>
      <c r="H149" s="124" t="str">
        <f t="shared" si="33"/>
        <v/>
      </c>
      <c r="I149" s="124" t="str">
        <f t="shared" si="34"/>
        <v/>
      </c>
      <c r="J149" s="124" t="str">
        <f t="shared" si="35"/>
        <v/>
      </c>
      <c r="K149" s="124" t="str">
        <f t="shared" si="36"/>
        <v/>
      </c>
      <c r="L149" s="124" t="str">
        <f t="shared" si="37"/>
        <v/>
      </c>
      <c r="M149" s="125" t="str">
        <f t="shared" si="38"/>
        <v/>
      </c>
      <c r="N149" s="124" t="str">
        <f t="shared" si="39"/>
        <v/>
      </c>
      <c r="O149" s="125" t="str">
        <f t="shared" si="40"/>
        <v/>
      </c>
      <c r="P149" s="124" t="str">
        <f t="shared" si="41"/>
        <v/>
      </c>
      <c r="Q149" s="124" t="str">
        <f t="shared" si="42"/>
        <v/>
      </c>
      <c r="R149" s="124" t="str">
        <f t="shared" si="43"/>
        <v/>
      </c>
      <c r="S149" s="124" t="str">
        <f t="shared" si="44"/>
        <v/>
      </c>
      <c r="T149" s="124" t="str">
        <f t="shared" si="45"/>
        <v/>
      </c>
      <c r="U149" s="124" t="str">
        <f t="shared" si="46"/>
        <v xml:space="preserve"> </v>
      </c>
      <c r="V149" s="124" t="str">
        <f t="shared" si="47"/>
        <v/>
      </c>
      <c r="AF149" s="122">
        <f t="shared" si="48"/>
        <v>-1</v>
      </c>
      <c r="AG149" s="71">
        <f t="shared" si="49"/>
        <v>105</v>
      </c>
      <c r="AH149" s="127">
        <f t="shared" si="50"/>
        <v>-104</v>
      </c>
      <c r="AI149" s="127">
        <f t="shared" si="51"/>
        <v>-107</v>
      </c>
    </row>
    <row r="150" spans="1:35" x14ac:dyDescent="0.2">
      <c r="A150" s="126">
        <f t="shared" si="27"/>
        <v>-52</v>
      </c>
      <c r="B150" s="181">
        <f t="shared" si="26"/>
        <v>-1320.8</v>
      </c>
      <c r="C150" s="229" t="str">
        <f t="shared" si="28"/>
        <v/>
      </c>
      <c r="D150" s="126" t="str">
        <f t="shared" si="29"/>
        <v/>
      </c>
      <c r="E150" s="229" t="str">
        <f t="shared" si="30"/>
        <v/>
      </c>
      <c r="F150" s="229" t="str">
        <f t="shared" si="31"/>
        <v/>
      </c>
      <c r="G150" s="229" t="str">
        <f t="shared" si="32"/>
        <v/>
      </c>
      <c r="H150" s="124" t="str">
        <f t="shared" si="33"/>
        <v/>
      </c>
      <c r="I150" s="124" t="str">
        <f t="shared" si="34"/>
        <v/>
      </c>
      <c r="J150" s="124" t="str">
        <f t="shared" si="35"/>
        <v/>
      </c>
      <c r="K150" s="124" t="str">
        <f t="shared" si="36"/>
        <v/>
      </c>
      <c r="L150" s="124" t="str">
        <f t="shared" si="37"/>
        <v/>
      </c>
      <c r="M150" s="125" t="str">
        <f t="shared" si="38"/>
        <v/>
      </c>
      <c r="N150" s="124" t="str">
        <f t="shared" si="39"/>
        <v/>
      </c>
      <c r="O150" s="125" t="str">
        <f t="shared" si="40"/>
        <v/>
      </c>
      <c r="P150" s="124" t="str">
        <f t="shared" si="41"/>
        <v/>
      </c>
      <c r="Q150" s="124" t="str">
        <f t="shared" si="42"/>
        <v/>
      </c>
      <c r="R150" s="124" t="str">
        <f t="shared" si="43"/>
        <v/>
      </c>
      <c r="S150" s="124" t="str">
        <f t="shared" si="44"/>
        <v/>
      </c>
      <c r="T150" s="124" t="str">
        <f t="shared" si="45"/>
        <v/>
      </c>
      <c r="U150" s="124" t="str">
        <f t="shared" si="46"/>
        <v xml:space="preserve"> </v>
      </c>
      <c r="V150" s="124" t="str">
        <f t="shared" si="47"/>
        <v/>
      </c>
      <c r="AF150" s="122">
        <f t="shared" si="48"/>
        <v>-1</v>
      </c>
      <c r="AG150" s="71">
        <f t="shared" si="49"/>
        <v>106</v>
      </c>
      <c r="AH150" s="127">
        <f t="shared" si="50"/>
        <v>-105</v>
      </c>
      <c r="AI150" s="127">
        <f t="shared" si="51"/>
        <v>-108</v>
      </c>
    </row>
    <row r="151" spans="1:35" x14ac:dyDescent="0.2">
      <c r="A151" s="126">
        <f t="shared" si="27"/>
        <v>-53</v>
      </c>
      <c r="B151" s="181">
        <f t="shared" si="26"/>
        <v>-1346.1999999999998</v>
      </c>
      <c r="C151" s="229" t="str">
        <f t="shared" si="28"/>
        <v/>
      </c>
      <c r="D151" s="126" t="str">
        <f t="shared" si="29"/>
        <v/>
      </c>
      <c r="E151" s="229" t="str">
        <f t="shared" si="30"/>
        <v/>
      </c>
      <c r="F151" s="229" t="str">
        <f t="shared" si="31"/>
        <v/>
      </c>
      <c r="G151" s="229" t="str">
        <f t="shared" si="32"/>
        <v/>
      </c>
      <c r="H151" s="124" t="str">
        <f t="shared" si="33"/>
        <v/>
      </c>
      <c r="I151" s="124" t="str">
        <f t="shared" si="34"/>
        <v/>
      </c>
      <c r="J151" s="124" t="str">
        <f t="shared" si="35"/>
        <v/>
      </c>
      <c r="K151" s="124" t="str">
        <f t="shared" si="36"/>
        <v/>
      </c>
      <c r="L151" s="124" t="str">
        <f t="shared" si="37"/>
        <v/>
      </c>
      <c r="M151" s="125" t="str">
        <f t="shared" si="38"/>
        <v/>
      </c>
      <c r="N151" s="124" t="str">
        <f t="shared" si="39"/>
        <v/>
      </c>
      <c r="O151" s="125" t="str">
        <f t="shared" si="40"/>
        <v/>
      </c>
      <c r="P151" s="124" t="str">
        <f t="shared" si="41"/>
        <v/>
      </c>
      <c r="Q151" s="124" t="str">
        <f t="shared" si="42"/>
        <v/>
      </c>
      <c r="R151" s="124" t="str">
        <f t="shared" si="43"/>
        <v/>
      </c>
      <c r="S151" s="124" t="str">
        <f t="shared" si="44"/>
        <v/>
      </c>
      <c r="T151" s="124" t="str">
        <f t="shared" si="45"/>
        <v/>
      </c>
      <c r="U151" s="124" t="str">
        <f t="shared" si="46"/>
        <v xml:space="preserve"> </v>
      </c>
      <c r="V151" s="124" t="str">
        <f t="shared" si="47"/>
        <v/>
      </c>
      <c r="AF151" s="122">
        <f t="shared" si="48"/>
        <v>-1</v>
      </c>
      <c r="AG151" s="71">
        <f t="shared" si="49"/>
        <v>107</v>
      </c>
      <c r="AH151" s="127">
        <f t="shared" si="50"/>
        <v>-106</v>
      </c>
      <c r="AI151" s="127">
        <f t="shared" si="51"/>
        <v>-109</v>
      </c>
    </row>
    <row r="152" spans="1:35" x14ac:dyDescent="0.2">
      <c r="A152" s="126">
        <f t="shared" si="27"/>
        <v>-54</v>
      </c>
      <c r="B152" s="181">
        <f t="shared" si="26"/>
        <v>-1371.6</v>
      </c>
      <c r="C152" s="229" t="str">
        <f t="shared" si="28"/>
        <v/>
      </c>
      <c r="D152" s="126" t="str">
        <f t="shared" si="29"/>
        <v/>
      </c>
      <c r="E152" s="229" t="str">
        <f t="shared" si="30"/>
        <v/>
      </c>
      <c r="F152" s="229" t="str">
        <f t="shared" si="31"/>
        <v/>
      </c>
      <c r="G152" s="229" t="str">
        <f t="shared" si="32"/>
        <v/>
      </c>
      <c r="H152" s="124" t="str">
        <f t="shared" si="33"/>
        <v/>
      </c>
      <c r="I152" s="124" t="str">
        <f t="shared" si="34"/>
        <v/>
      </c>
      <c r="J152" s="124" t="str">
        <f t="shared" si="35"/>
        <v/>
      </c>
      <c r="K152" s="124" t="str">
        <f t="shared" si="36"/>
        <v/>
      </c>
      <c r="L152" s="124" t="str">
        <f t="shared" si="37"/>
        <v/>
      </c>
      <c r="M152" s="125" t="str">
        <f t="shared" si="38"/>
        <v/>
      </c>
      <c r="N152" s="124" t="str">
        <f t="shared" si="39"/>
        <v/>
      </c>
      <c r="O152" s="125" t="str">
        <f t="shared" si="40"/>
        <v/>
      </c>
      <c r="P152" s="124" t="str">
        <f t="shared" si="41"/>
        <v/>
      </c>
      <c r="Q152" s="124" t="str">
        <f t="shared" si="42"/>
        <v/>
      </c>
      <c r="R152" s="124" t="str">
        <f t="shared" si="43"/>
        <v/>
      </c>
      <c r="S152" s="124" t="str">
        <f t="shared" si="44"/>
        <v/>
      </c>
      <c r="T152" s="124" t="str">
        <f t="shared" si="45"/>
        <v/>
      </c>
      <c r="U152" s="124" t="str">
        <f t="shared" si="46"/>
        <v xml:space="preserve"> </v>
      </c>
      <c r="V152" s="124" t="str">
        <f t="shared" si="47"/>
        <v/>
      </c>
      <c r="AF152" s="122">
        <f t="shared" si="48"/>
        <v>-1</v>
      </c>
      <c r="AG152" s="71">
        <f t="shared" si="49"/>
        <v>108</v>
      </c>
      <c r="AH152" s="127">
        <f t="shared" si="50"/>
        <v>-107</v>
      </c>
      <c r="AI152" s="127">
        <f t="shared" si="51"/>
        <v>-110</v>
      </c>
    </row>
    <row r="153" spans="1:35" x14ac:dyDescent="0.2">
      <c r="A153" s="126">
        <f t="shared" si="27"/>
        <v>-55</v>
      </c>
      <c r="B153" s="181">
        <f t="shared" si="26"/>
        <v>-1397</v>
      </c>
      <c r="C153" s="229" t="str">
        <f t="shared" si="28"/>
        <v/>
      </c>
      <c r="D153" s="126" t="str">
        <f t="shared" si="29"/>
        <v/>
      </c>
      <c r="E153" s="229" t="str">
        <f t="shared" si="30"/>
        <v/>
      </c>
      <c r="F153" s="229" t="str">
        <f t="shared" si="31"/>
        <v/>
      </c>
      <c r="G153" s="229" t="str">
        <f t="shared" si="32"/>
        <v/>
      </c>
      <c r="H153" s="124" t="str">
        <f t="shared" si="33"/>
        <v/>
      </c>
      <c r="I153" s="124" t="str">
        <f t="shared" si="34"/>
        <v/>
      </c>
      <c r="J153" s="124" t="str">
        <f t="shared" si="35"/>
        <v/>
      </c>
      <c r="K153" s="124" t="str">
        <f t="shared" si="36"/>
        <v/>
      </c>
      <c r="L153" s="124" t="str">
        <f t="shared" si="37"/>
        <v/>
      </c>
      <c r="M153" s="125" t="str">
        <f t="shared" si="38"/>
        <v/>
      </c>
      <c r="N153" s="124" t="str">
        <f t="shared" si="39"/>
        <v/>
      </c>
      <c r="O153" s="125" t="str">
        <f t="shared" si="40"/>
        <v/>
      </c>
      <c r="P153" s="124" t="str">
        <f t="shared" si="41"/>
        <v/>
      </c>
      <c r="Q153" s="124" t="str">
        <f t="shared" si="42"/>
        <v/>
      </c>
      <c r="R153" s="124" t="str">
        <f t="shared" si="43"/>
        <v/>
      </c>
      <c r="S153" s="124" t="str">
        <f t="shared" si="44"/>
        <v/>
      </c>
      <c r="T153" s="124" t="str">
        <f t="shared" si="45"/>
        <v/>
      </c>
      <c r="U153" s="124" t="str">
        <f t="shared" si="46"/>
        <v xml:space="preserve"> </v>
      </c>
      <c r="V153" s="124" t="str">
        <f t="shared" si="47"/>
        <v/>
      </c>
      <c r="AF153" s="122">
        <f t="shared" si="48"/>
        <v>-1</v>
      </c>
      <c r="AG153" s="71">
        <f t="shared" si="49"/>
        <v>109</v>
      </c>
      <c r="AH153" s="127">
        <f t="shared" si="50"/>
        <v>-108</v>
      </c>
      <c r="AI153" s="127">
        <f t="shared" si="51"/>
        <v>-111</v>
      </c>
    </row>
    <row r="154" spans="1:35" x14ac:dyDescent="0.2">
      <c r="A154" s="126">
        <f t="shared" si="27"/>
        <v>-56</v>
      </c>
      <c r="B154" s="181">
        <f t="shared" si="26"/>
        <v>-1422.3999999999999</v>
      </c>
      <c r="C154" s="229" t="str">
        <f t="shared" si="28"/>
        <v/>
      </c>
      <c r="D154" s="126" t="str">
        <f t="shared" si="29"/>
        <v/>
      </c>
      <c r="E154" s="229" t="str">
        <f t="shared" si="30"/>
        <v/>
      </c>
      <c r="F154" s="229" t="str">
        <f t="shared" si="31"/>
        <v/>
      </c>
      <c r="G154" s="229" t="str">
        <f t="shared" si="32"/>
        <v/>
      </c>
      <c r="H154" s="124" t="str">
        <f t="shared" si="33"/>
        <v/>
      </c>
      <c r="I154" s="124" t="str">
        <f t="shared" si="34"/>
        <v/>
      </c>
      <c r="J154" s="124" t="str">
        <f t="shared" si="35"/>
        <v/>
      </c>
      <c r="K154" s="124" t="str">
        <f t="shared" si="36"/>
        <v/>
      </c>
      <c r="L154" s="124" t="str">
        <f t="shared" si="37"/>
        <v/>
      </c>
      <c r="M154" s="125" t="str">
        <f t="shared" si="38"/>
        <v/>
      </c>
      <c r="N154" s="124" t="str">
        <f t="shared" si="39"/>
        <v/>
      </c>
      <c r="O154" s="125" t="str">
        <f t="shared" si="40"/>
        <v/>
      </c>
      <c r="P154" s="124" t="str">
        <f t="shared" si="41"/>
        <v/>
      </c>
      <c r="Q154" s="124" t="str">
        <f t="shared" si="42"/>
        <v/>
      </c>
      <c r="R154" s="124" t="str">
        <f t="shared" si="43"/>
        <v/>
      </c>
      <c r="S154" s="124" t="str">
        <f t="shared" si="44"/>
        <v/>
      </c>
      <c r="T154" s="124" t="str">
        <f t="shared" si="45"/>
        <v/>
      </c>
      <c r="U154" s="124" t="str">
        <f t="shared" si="46"/>
        <v xml:space="preserve"> </v>
      </c>
      <c r="V154" s="124" t="str">
        <f t="shared" si="47"/>
        <v/>
      </c>
      <c r="AF154" s="122">
        <f t="shared" si="48"/>
        <v>-1</v>
      </c>
      <c r="AG154" s="71">
        <f t="shared" si="49"/>
        <v>110</v>
      </c>
      <c r="AH154" s="127">
        <f t="shared" si="50"/>
        <v>-109</v>
      </c>
      <c r="AI154" s="127">
        <f t="shared" si="51"/>
        <v>-112</v>
      </c>
    </row>
    <row r="155" spans="1:35" ht="15.75" customHeight="1" x14ac:dyDescent="0.2">
      <c r="A155" s="126">
        <f t="shared" si="27"/>
        <v>-57</v>
      </c>
      <c r="B155" s="181">
        <f t="shared" si="26"/>
        <v>-1447.8</v>
      </c>
      <c r="C155" s="229" t="str">
        <f t="shared" si="28"/>
        <v/>
      </c>
      <c r="D155" s="126" t="str">
        <f t="shared" si="29"/>
        <v/>
      </c>
      <c r="E155" s="229" t="str">
        <f t="shared" si="30"/>
        <v/>
      </c>
      <c r="F155" s="229" t="str">
        <f t="shared" si="31"/>
        <v/>
      </c>
      <c r="G155" s="229" t="str">
        <f t="shared" si="32"/>
        <v/>
      </c>
      <c r="H155" s="124" t="str">
        <f t="shared" si="33"/>
        <v/>
      </c>
      <c r="I155" s="124" t="str">
        <f t="shared" si="34"/>
        <v/>
      </c>
      <c r="J155" s="124" t="str">
        <f t="shared" si="35"/>
        <v/>
      </c>
      <c r="K155" s="124" t="str">
        <f t="shared" si="36"/>
        <v/>
      </c>
      <c r="L155" s="124" t="str">
        <f t="shared" si="37"/>
        <v/>
      </c>
      <c r="M155" s="125" t="str">
        <f t="shared" si="38"/>
        <v/>
      </c>
      <c r="N155" s="124" t="str">
        <f t="shared" si="39"/>
        <v/>
      </c>
      <c r="O155" s="125" t="str">
        <f t="shared" si="40"/>
        <v/>
      </c>
      <c r="P155" s="124" t="str">
        <f t="shared" si="41"/>
        <v/>
      </c>
      <c r="Q155" s="124" t="str">
        <f t="shared" si="42"/>
        <v/>
      </c>
      <c r="R155" s="124" t="str">
        <f t="shared" si="43"/>
        <v/>
      </c>
      <c r="S155" s="124" t="str">
        <f t="shared" si="44"/>
        <v/>
      </c>
      <c r="T155" s="124" t="str">
        <f t="shared" si="45"/>
        <v/>
      </c>
      <c r="U155" s="124" t="str">
        <f t="shared" si="46"/>
        <v xml:space="preserve"> </v>
      </c>
      <c r="V155" s="124" t="str">
        <f t="shared" si="47"/>
        <v/>
      </c>
      <c r="AF155" s="122">
        <f t="shared" si="48"/>
        <v>-1</v>
      </c>
      <c r="AG155" s="71">
        <f t="shared" si="49"/>
        <v>111</v>
      </c>
      <c r="AH155" s="127">
        <f t="shared" si="50"/>
        <v>-110</v>
      </c>
      <c r="AI155" s="127">
        <f t="shared" si="51"/>
        <v>-113</v>
      </c>
    </row>
    <row r="156" spans="1:35" x14ac:dyDescent="0.2">
      <c r="A156" s="126">
        <f t="shared" si="27"/>
        <v>-58</v>
      </c>
      <c r="B156" s="181">
        <f t="shared" si="26"/>
        <v>-1473.1999999999998</v>
      </c>
      <c r="C156" s="229" t="str">
        <f t="shared" si="28"/>
        <v/>
      </c>
      <c r="D156" s="126" t="str">
        <f t="shared" si="29"/>
        <v/>
      </c>
      <c r="E156" s="229" t="str">
        <f t="shared" si="30"/>
        <v/>
      </c>
      <c r="F156" s="229" t="str">
        <f t="shared" si="31"/>
        <v/>
      </c>
      <c r="G156" s="229" t="str">
        <f t="shared" si="32"/>
        <v/>
      </c>
      <c r="H156" s="124" t="str">
        <f t="shared" si="33"/>
        <v/>
      </c>
      <c r="I156" s="124" t="str">
        <f t="shared" si="34"/>
        <v/>
      </c>
      <c r="J156" s="124" t="str">
        <f t="shared" si="35"/>
        <v/>
      </c>
      <c r="K156" s="124" t="str">
        <f t="shared" si="36"/>
        <v/>
      </c>
      <c r="L156" s="124" t="str">
        <f t="shared" si="37"/>
        <v/>
      </c>
      <c r="M156" s="125" t="str">
        <f t="shared" si="38"/>
        <v/>
      </c>
      <c r="N156" s="124" t="str">
        <f t="shared" si="39"/>
        <v/>
      </c>
      <c r="O156" s="125" t="str">
        <f t="shared" si="40"/>
        <v/>
      </c>
      <c r="P156" s="124" t="str">
        <f t="shared" si="41"/>
        <v/>
      </c>
      <c r="Q156" s="124" t="str">
        <f t="shared" si="42"/>
        <v/>
      </c>
      <c r="R156" s="124" t="str">
        <f t="shared" si="43"/>
        <v/>
      </c>
      <c r="S156" s="124" t="str">
        <f t="shared" si="44"/>
        <v/>
      </c>
      <c r="T156" s="124" t="str">
        <f t="shared" si="45"/>
        <v/>
      </c>
      <c r="U156" s="124" t="str">
        <f t="shared" si="46"/>
        <v xml:space="preserve"> </v>
      </c>
      <c r="V156" s="124" t="str">
        <f t="shared" si="47"/>
        <v/>
      </c>
      <c r="AF156" s="122">
        <f t="shared" si="48"/>
        <v>-1</v>
      </c>
      <c r="AG156" s="71">
        <f t="shared" si="49"/>
        <v>112</v>
      </c>
      <c r="AH156" s="127">
        <f t="shared" si="50"/>
        <v>-111</v>
      </c>
      <c r="AI156" s="127">
        <f t="shared" si="51"/>
        <v>-114</v>
      </c>
    </row>
    <row r="157" spans="1:35" x14ac:dyDescent="0.2">
      <c r="A157" s="126">
        <f t="shared" si="27"/>
        <v>-59</v>
      </c>
      <c r="B157" s="181">
        <f t="shared" ref="B157:B220" si="52">A157*25.4</f>
        <v>-1498.6</v>
      </c>
      <c r="C157" s="229" t="str">
        <f t="shared" si="28"/>
        <v/>
      </c>
      <c r="D157" s="126" t="str">
        <f t="shared" si="29"/>
        <v/>
      </c>
      <c r="E157" s="229" t="str">
        <f t="shared" si="30"/>
        <v/>
      </c>
      <c r="F157" s="229" t="str">
        <f t="shared" si="31"/>
        <v/>
      </c>
      <c r="G157" s="229" t="str">
        <f t="shared" si="32"/>
        <v/>
      </c>
      <c r="H157" s="124" t="str">
        <f t="shared" si="33"/>
        <v/>
      </c>
      <c r="I157" s="124" t="str">
        <f t="shared" si="34"/>
        <v/>
      </c>
      <c r="J157" s="124" t="str">
        <f t="shared" si="35"/>
        <v/>
      </c>
      <c r="K157" s="124" t="str">
        <f t="shared" si="36"/>
        <v/>
      </c>
      <c r="L157" s="124" t="str">
        <f t="shared" si="37"/>
        <v/>
      </c>
      <c r="M157" s="125" t="str">
        <f t="shared" si="38"/>
        <v/>
      </c>
      <c r="N157" s="124" t="str">
        <f t="shared" si="39"/>
        <v/>
      </c>
      <c r="O157" s="125" t="str">
        <f t="shared" si="40"/>
        <v/>
      </c>
      <c r="P157" s="124" t="str">
        <f t="shared" si="41"/>
        <v/>
      </c>
      <c r="Q157" s="124" t="str">
        <f t="shared" si="42"/>
        <v/>
      </c>
      <c r="R157" s="124" t="str">
        <f t="shared" si="43"/>
        <v/>
      </c>
      <c r="S157" s="124" t="str">
        <f t="shared" si="44"/>
        <v/>
      </c>
      <c r="T157" s="124" t="str">
        <f t="shared" si="45"/>
        <v/>
      </c>
      <c r="U157" s="124" t="str">
        <f t="shared" si="46"/>
        <v xml:space="preserve"> </v>
      </c>
      <c r="V157" s="124" t="str">
        <f t="shared" si="47"/>
        <v/>
      </c>
      <c r="AF157" s="122">
        <f t="shared" si="48"/>
        <v>-1</v>
      </c>
      <c r="AG157" s="71">
        <f t="shared" si="49"/>
        <v>113</v>
      </c>
      <c r="AH157" s="127">
        <f t="shared" si="50"/>
        <v>-112</v>
      </c>
      <c r="AI157" s="127">
        <f t="shared" si="51"/>
        <v>-115</v>
      </c>
    </row>
    <row r="158" spans="1:35" x14ac:dyDescent="0.2">
      <c r="A158" s="126">
        <f t="shared" ref="A158:A221" si="53">IF(AF161=0,0,IF(A157=" ","",A157-1))</f>
        <v>-60</v>
      </c>
      <c r="B158" s="181">
        <f t="shared" si="52"/>
        <v>-1524</v>
      </c>
      <c r="C158" s="229" t="str">
        <f t="shared" ref="C158:C221" si="54">IF(A158=0,0,IF(A158&lt;0,"",D158*0.0283168))</f>
        <v/>
      </c>
      <c r="D158" s="126" t="str">
        <f t="shared" ref="D158:D221" si="55">IF(A158=0,0,IF(A158&lt;0,"",IF(AF162&gt;=1,LOOKUP(AF162,AL$28:AL$75,AK$28:AK$75),0)))</f>
        <v/>
      </c>
      <c r="E158" s="229" t="str">
        <f t="shared" ref="E158:E221" si="56">IF(A158=0,0,IF(A158&lt;0,"",F158*0.0283168))</f>
        <v/>
      </c>
      <c r="F158" s="229" t="str">
        <f t="shared" ref="F158:F221" si="57">IF(A158=0,0,IF(A158&lt;0,"",IF(AF162&gt;=37,LOOKUP(AF162,AL$64:AL$75,AM$64:AM$75),0)))</f>
        <v/>
      </c>
      <c r="G158" s="229" t="str">
        <f t="shared" ref="G158:G221" si="58">IF(A158=0,0,IF(A158&lt;0,"",I158*0.0283168))</f>
        <v/>
      </c>
      <c r="H158" s="124" t="str">
        <f t="shared" ref="H158:H221" si="59">IF(A158=0,0,IF(A158&lt;0,"",I158*$AB$46))</f>
        <v/>
      </c>
      <c r="I158" s="124" t="str">
        <f t="shared" ref="I158:I221" si="60">IF(A158=0,0,IF(A158&lt;0,"",IF(AF162&gt;=1,LOOKUP(AF162,AL$28:AL$75,AO$28:AO$75),0)))</f>
        <v/>
      </c>
      <c r="J158" s="124" t="str">
        <f t="shared" ref="J158:J221" si="61">IF(A158=0,0,IF(A158&lt;0,"",H158*0.0283168))</f>
        <v/>
      </c>
      <c r="K158" s="124" t="str">
        <f t="shared" ref="K158:K221" si="62">IF(A158=0,0,IF(A158&lt;0,"",J158+L158))</f>
        <v/>
      </c>
      <c r="L158" s="124" t="str">
        <f t="shared" ref="L158:L221" si="63">IF(A158=0,0,IF(A158&lt;0,"",M158*0.0283168))</f>
        <v/>
      </c>
      <c r="M158" s="125" t="str">
        <f t="shared" ref="M158:M221" si="64">IF(A158=0,0,IF(A158&lt;0,"",D158*$AB$45))</f>
        <v/>
      </c>
      <c r="N158" s="124" t="str">
        <f t="shared" ref="N158:N221" si="65">IF(A158=0,0,IF(A158&lt;0,"",O158*0.0283168))</f>
        <v/>
      </c>
      <c r="O158" s="125" t="str">
        <f t="shared" ref="O158:O221" si="66">IF(A158&lt;=0,"",F158*$AB$47)</f>
        <v/>
      </c>
      <c r="P158" s="124" t="str">
        <f t="shared" ref="P158:P221" si="67">IF(A158=0,0,IF(A158&lt;0,"",Q158*0.0283168))</f>
        <v/>
      </c>
      <c r="Q158" s="124" t="str">
        <f t="shared" ref="Q158:Q221" si="68">IF(A158&lt;=0,"",((AB$34*1/12)-M158-H158-O158)*AC$53)</f>
        <v/>
      </c>
      <c r="R158" s="124" t="str">
        <f t="shared" ref="R158:R221" si="69">IF(A158=0,0,IF(A158&lt;0,"",S158*0.0283168))</f>
        <v/>
      </c>
      <c r="S158" s="124" t="str">
        <f t="shared" ref="S158:S221" si="70">IF(A158&lt;=0,"",M158+Q158+O158+H158)</f>
        <v/>
      </c>
      <c r="T158" s="124" t="str">
        <f t="shared" ref="T158:T221" si="71">IF(A158=0,0,IF(A158&lt;0,"",U158*0.0283168))</f>
        <v/>
      </c>
      <c r="U158" s="124" t="str">
        <f t="shared" ref="U158:U221" si="72">IF(A158&lt;=0," ",IF(A158=1,Q158,S158+U159))</f>
        <v xml:space="preserve"> </v>
      </c>
      <c r="V158" s="124" t="str">
        <f t="shared" ref="V158:V221" si="73">IF(A158=0,0,IF(A158&lt;0,"",N$23+B158/1000))</f>
        <v/>
      </c>
      <c r="AF158" s="122">
        <f t="shared" si="48"/>
        <v>-1</v>
      </c>
      <c r="AG158" s="71">
        <f t="shared" si="49"/>
        <v>114</v>
      </c>
      <c r="AH158" s="127">
        <f t="shared" si="50"/>
        <v>-113</v>
      </c>
      <c r="AI158" s="127">
        <f t="shared" si="51"/>
        <v>-116</v>
      </c>
    </row>
    <row r="159" spans="1:35" x14ac:dyDescent="0.2">
      <c r="A159" s="126">
        <f t="shared" si="53"/>
        <v>-61</v>
      </c>
      <c r="B159" s="181">
        <f t="shared" si="52"/>
        <v>-1549.3999999999999</v>
      </c>
      <c r="C159" s="229" t="str">
        <f t="shared" si="54"/>
        <v/>
      </c>
      <c r="D159" s="126" t="str">
        <f t="shared" si="55"/>
        <v/>
      </c>
      <c r="E159" s="229" t="str">
        <f t="shared" si="56"/>
        <v/>
      </c>
      <c r="F159" s="229" t="str">
        <f t="shared" si="57"/>
        <v/>
      </c>
      <c r="G159" s="229" t="str">
        <f t="shared" si="58"/>
        <v/>
      </c>
      <c r="H159" s="124" t="str">
        <f t="shared" si="59"/>
        <v/>
      </c>
      <c r="I159" s="124" t="str">
        <f t="shared" si="60"/>
        <v/>
      </c>
      <c r="J159" s="124" t="str">
        <f t="shared" si="61"/>
        <v/>
      </c>
      <c r="K159" s="124" t="str">
        <f t="shared" si="62"/>
        <v/>
      </c>
      <c r="L159" s="124" t="str">
        <f t="shared" si="63"/>
        <v/>
      </c>
      <c r="M159" s="125" t="str">
        <f t="shared" si="64"/>
        <v/>
      </c>
      <c r="N159" s="124" t="str">
        <f t="shared" si="65"/>
        <v/>
      </c>
      <c r="O159" s="125" t="str">
        <f t="shared" si="66"/>
        <v/>
      </c>
      <c r="P159" s="124" t="str">
        <f t="shared" si="67"/>
        <v/>
      </c>
      <c r="Q159" s="124" t="str">
        <f t="shared" si="68"/>
        <v/>
      </c>
      <c r="R159" s="124" t="str">
        <f t="shared" si="69"/>
        <v/>
      </c>
      <c r="S159" s="124" t="str">
        <f t="shared" si="70"/>
        <v/>
      </c>
      <c r="T159" s="124" t="str">
        <f t="shared" si="71"/>
        <v/>
      </c>
      <c r="U159" s="124" t="str">
        <f t="shared" si="72"/>
        <v xml:space="preserve"> </v>
      </c>
      <c r="V159" s="124" t="str">
        <f t="shared" si="73"/>
        <v/>
      </c>
      <c r="AF159" s="122">
        <f t="shared" si="48"/>
        <v>-1</v>
      </c>
      <c r="AG159" s="71">
        <f t="shared" si="49"/>
        <v>115</v>
      </c>
      <c r="AH159" s="127">
        <f t="shared" si="50"/>
        <v>-114</v>
      </c>
      <c r="AI159" s="127">
        <f t="shared" si="51"/>
        <v>-117</v>
      </c>
    </row>
    <row r="160" spans="1:35" x14ac:dyDescent="0.2">
      <c r="A160" s="126">
        <f t="shared" si="53"/>
        <v>-62</v>
      </c>
      <c r="B160" s="181">
        <f t="shared" si="52"/>
        <v>-1574.8</v>
      </c>
      <c r="C160" s="229" t="str">
        <f t="shared" si="54"/>
        <v/>
      </c>
      <c r="D160" s="126" t="str">
        <f t="shared" si="55"/>
        <v/>
      </c>
      <c r="E160" s="229" t="str">
        <f t="shared" si="56"/>
        <v/>
      </c>
      <c r="F160" s="229" t="str">
        <f t="shared" si="57"/>
        <v/>
      </c>
      <c r="G160" s="229" t="str">
        <f t="shared" si="58"/>
        <v/>
      </c>
      <c r="H160" s="124" t="str">
        <f t="shared" si="59"/>
        <v/>
      </c>
      <c r="I160" s="124" t="str">
        <f t="shared" si="60"/>
        <v/>
      </c>
      <c r="J160" s="124" t="str">
        <f t="shared" si="61"/>
        <v/>
      </c>
      <c r="K160" s="124" t="str">
        <f t="shared" si="62"/>
        <v/>
      </c>
      <c r="L160" s="124" t="str">
        <f t="shared" si="63"/>
        <v/>
      </c>
      <c r="M160" s="125" t="str">
        <f t="shared" si="64"/>
        <v/>
      </c>
      <c r="N160" s="124" t="str">
        <f t="shared" si="65"/>
        <v/>
      </c>
      <c r="O160" s="125" t="str">
        <f t="shared" si="66"/>
        <v/>
      </c>
      <c r="P160" s="124" t="str">
        <f t="shared" si="67"/>
        <v/>
      </c>
      <c r="Q160" s="124" t="str">
        <f t="shared" si="68"/>
        <v/>
      </c>
      <c r="R160" s="124" t="str">
        <f t="shared" si="69"/>
        <v/>
      </c>
      <c r="S160" s="124" t="str">
        <f t="shared" si="70"/>
        <v/>
      </c>
      <c r="T160" s="124" t="str">
        <f t="shared" si="71"/>
        <v/>
      </c>
      <c r="U160" s="124" t="str">
        <f t="shared" si="72"/>
        <v xml:space="preserve"> </v>
      </c>
      <c r="V160" s="124" t="str">
        <f t="shared" si="73"/>
        <v/>
      </c>
      <c r="AF160" s="122">
        <f t="shared" si="48"/>
        <v>-1</v>
      </c>
      <c r="AG160" s="71">
        <f t="shared" si="49"/>
        <v>116</v>
      </c>
      <c r="AH160" s="127">
        <f t="shared" si="50"/>
        <v>-115</v>
      </c>
      <c r="AI160" s="127">
        <f t="shared" si="51"/>
        <v>-118</v>
      </c>
    </row>
    <row r="161" spans="1:35" x14ac:dyDescent="0.2">
      <c r="A161" s="126">
        <f t="shared" si="53"/>
        <v>-63</v>
      </c>
      <c r="B161" s="181">
        <f t="shared" si="52"/>
        <v>-1600.1999999999998</v>
      </c>
      <c r="C161" s="229" t="str">
        <f t="shared" si="54"/>
        <v/>
      </c>
      <c r="D161" s="126" t="str">
        <f t="shared" si="55"/>
        <v/>
      </c>
      <c r="E161" s="229" t="str">
        <f t="shared" si="56"/>
        <v/>
      </c>
      <c r="F161" s="229" t="str">
        <f t="shared" si="57"/>
        <v/>
      </c>
      <c r="G161" s="229" t="str">
        <f t="shared" si="58"/>
        <v/>
      </c>
      <c r="H161" s="124" t="str">
        <f t="shared" si="59"/>
        <v/>
      </c>
      <c r="I161" s="124" t="str">
        <f t="shared" si="60"/>
        <v/>
      </c>
      <c r="J161" s="124" t="str">
        <f t="shared" si="61"/>
        <v/>
      </c>
      <c r="K161" s="124" t="str">
        <f t="shared" si="62"/>
        <v/>
      </c>
      <c r="L161" s="124" t="str">
        <f t="shared" si="63"/>
        <v/>
      </c>
      <c r="M161" s="125" t="str">
        <f t="shared" si="64"/>
        <v/>
      </c>
      <c r="N161" s="124" t="str">
        <f t="shared" si="65"/>
        <v/>
      </c>
      <c r="O161" s="125" t="str">
        <f t="shared" si="66"/>
        <v/>
      </c>
      <c r="P161" s="124" t="str">
        <f t="shared" si="67"/>
        <v/>
      </c>
      <c r="Q161" s="124" t="str">
        <f t="shared" si="68"/>
        <v/>
      </c>
      <c r="R161" s="124" t="str">
        <f t="shared" si="69"/>
        <v/>
      </c>
      <c r="S161" s="124" t="str">
        <f t="shared" si="70"/>
        <v/>
      </c>
      <c r="T161" s="124" t="str">
        <f t="shared" si="71"/>
        <v/>
      </c>
      <c r="U161" s="124" t="str">
        <f t="shared" si="72"/>
        <v xml:space="preserve"> </v>
      </c>
      <c r="V161" s="124" t="str">
        <f t="shared" si="73"/>
        <v/>
      </c>
      <c r="AF161" s="122">
        <f t="shared" ref="AF161:AF224" si="74">IF(AND(AF160&gt;=1,AF160&lt;47),AF160+1,IF(AH161=0,1,IF(AF160=47,AF160+1,-1)))</f>
        <v>-1</v>
      </c>
      <c r="AG161" s="71">
        <f t="shared" ref="AG161:AG224" si="75">IF(AG160&gt;=1,AG160+1,IF(AH161=0,1,-1))</f>
        <v>117</v>
      </c>
      <c r="AH161" s="127">
        <f t="shared" si="50"/>
        <v>-116</v>
      </c>
      <c r="AI161" s="127">
        <f t="shared" si="51"/>
        <v>-119</v>
      </c>
    </row>
    <row r="162" spans="1:35" x14ac:dyDescent="0.2">
      <c r="A162" s="126">
        <f t="shared" si="53"/>
        <v>-64</v>
      </c>
      <c r="B162" s="181">
        <f t="shared" si="52"/>
        <v>-1625.6</v>
      </c>
      <c r="C162" s="229" t="str">
        <f t="shared" si="54"/>
        <v/>
      </c>
      <c r="D162" s="126" t="str">
        <f t="shared" si="55"/>
        <v/>
      </c>
      <c r="E162" s="229" t="str">
        <f t="shared" si="56"/>
        <v/>
      </c>
      <c r="F162" s="229" t="str">
        <f t="shared" si="57"/>
        <v/>
      </c>
      <c r="G162" s="229" t="str">
        <f t="shared" si="58"/>
        <v/>
      </c>
      <c r="H162" s="124" t="str">
        <f t="shared" si="59"/>
        <v/>
      </c>
      <c r="I162" s="124" t="str">
        <f t="shared" si="60"/>
        <v/>
      </c>
      <c r="J162" s="124" t="str">
        <f t="shared" si="61"/>
        <v/>
      </c>
      <c r="K162" s="124" t="str">
        <f t="shared" si="62"/>
        <v/>
      </c>
      <c r="L162" s="124" t="str">
        <f t="shared" si="63"/>
        <v/>
      </c>
      <c r="M162" s="125" t="str">
        <f t="shared" si="64"/>
        <v/>
      </c>
      <c r="N162" s="124" t="str">
        <f t="shared" si="65"/>
        <v/>
      </c>
      <c r="O162" s="125" t="str">
        <f t="shared" si="66"/>
        <v/>
      </c>
      <c r="P162" s="124" t="str">
        <f t="shared" si="67"/>
        <v/>
      </c>
      <c r="Q162" s="124" t="str">
        <f t="shared" si="68"/>
        <v/>
      </c>
      <c r="R162" s="124" t="str">
        <f t="shared" si="69"/>
        <v/>
      </c>
      <c r="S162" s="124" t="str">
        <f t="shared" si="70"/>
        <v/>
      </c>
      <c r="T162" s="124" t="str">
        <f t="shared" si="71"/>
        <v/>
      </c>
      <c r="U162" s="124" t="str">
        <f t="shared" si="72"/>
        <v xml:space="preserve"> </v>
      </c>
      <c r="V162" s="124" t="str">
        <f t="shared" si="73"/>
        <v/>
      </c>
      <c r="AF162" s="122">
        <f t="shared" si="74"/>
        <v>-1</v>
      </c>
      <c r="AG162" s="71">
        <f t="shared" si="75"/>
        <v>118</v>
      </c>
      <c r="AH162" s="127">
        <f t="shared" ref="AH162:AH225" si="76">AH161-1</f>
        <v>-117</v>
      </c>
      <c r="AI162" s="127">
        <f t="shared" ref="AI162:AI225" si="77">AI161-1</f>
        <v>-120</v>
      </c>
    </row>
    <row r="163" spans="1:35" x14ac:dyDescent="0.2">
      <c r="A163" s="126">
        <f t="shared" si="53"/>
        <v>-65</v>
      </c>
      <c r="B163" s="181">
        <f t="shared" si="52"/>
        <v>-1651</v>
      </c>
      <c r="C163" s="229" t="str">
        <f t="shared" si="54"/>
        <v/>
      </c>
      <c r="D163" s="126" t="str">
        <f t="shared" si="55"/>
        <v/>
      </c>
      <c r="E163" s="229" t="str">
        <f t="shared" si="56"/>
        <v/>
      </c>
      <c r="F163" s="229" t="str">
        <f t="shared" si="57"/>
        <v/>
      </c>
      <c r="G163" s="229" t="str">
        <f t="shared" si="58"/>
        <v/>
      </c>
      <c r="H163" s="124" t="str">
        <f t="shared" si="59"/>
        <v/>
      </c>
      <c r="I163" s="124" t="str">
        <f t="shared" si="60"/>
        <v/>
      </c>
      <c r="J163" s="124" t="str">
        <f t="shared" si="61"/>
        <v/>
      </c>
      <c r="K163" s="124" t="str">
        <f t="shared" si="62"/>
        <v/>
      </c>
      <c r="L163" s="124" t="str">
        <f t="shared" si="63"/>
        <v/>
      </c>
      <c r="M163" s="125" t="str">
        <f t="shared" si="64"/>
        <v/>
      </c>
      <c r="N163" s="124" t="str">
        <f t="shared" si="65"/>
        <v/>
      </c>
      <c r="O163" s="125" t="str">
        <f t="shared" si="66"/>
        <v/>
      </c>
      <c r="P163" s="124" t="str">
        <f t="shared" si="67"/>
        <v/>
      </c>
      <c r="Q163" s="124" t="str">
        <f t="shared" si="68"/>
        <v/>
      </c>
      <c r="R163" s="124" t="str">
        <f t="shared" si="69"/>
        <v/>
      </c>
      <c r="S163" s="124" t="str">
        <f t="shared" si="70"/>
        <v/>
      </c>
      <c r="T163" s="124" t="str">
        <f t="shared" si="71"/>
        <v/>
      </c>
      <c r="U163" s="124" t="str">
        <f t="shared" si="72"/>
        <v xml:space="preserve"> </v>
      </c>
      <c r="V163" s="124" t="str">
        <f t="shared" si="73"/>
        <v/>
      </c>
      <c r="AF163" s="122">
        <f t="shared" si="74"/>
        <v>-1</v>
      </c>
      <c r="AG163" s="71">
        <f t="shared" si="75"/>
        <v>119</v>
      </c>
      <c r="AH163" s="127">
        <f t="shared" si="76"/>
        <v>-118</v>
      </c>
      <c r="AI163" s="127">
        <f t="shared" si="77"/>
        <v>-121</v>
      </c>
    </row>
    <row r="164" spans="1:35" x14ac:dyDescent="0.2">
      <c r="A164" s="126">
        <f t="shared" si="53"/>
        <v>-66</v>
      </c>
      <c r="B164" s="181">
        <f t="shared" si="52"/>
        <v>-1676.3999999999999</v>
      </c>
      <c r="C164" s="229" t="str">
        <f t="shared" si="54"/>
        <v/>
      </c>
      <c r="D164" s="126" t="str">
        <f t="shared" si="55"/>
        <v/>
      </c>
      <c r="E164" s="229" t="str">
        <f t="shared" si="56"/>
        <v/>
      </c>
      <c r="F164" s="229" t="str">
        <f t="shared" si="57"/>
        <v/>
      </c>
      <c r="G164" s="229" t="str">
        <f t="shared" si="58"/>
        <v/>
      </c>
      <c r="H164" s="124" t="str">
        <f t="shared" si="59"/>
        <v/>
      </c>
      <c r="I164" s="124" t="str">
        <f t="shared" si="60"/>
        <v/>
      </c>
      <c r="J164" s="124" t="str">
        <f t="shared" si="61"/>
        <v/>
      </c>
      <c r="K164" s="124" t="str">
        <f t="shared" si="62"/>
        <v/>
      </c>
      <c r="L164" s="124" t="str">
        <f t="shared" si="63"/>
        <v/>
      </c>
      <c r="M164" s="125" t="str">
        <f t="shared" si="64"/>
        <v/>
      </c>
      <c r="N164" s="124" t="str">
        <f t="shared" si="65"/>
        <v/>
      </c>
      <c r="O164" s="125" t="str">
        <f t="shared" si="66"/>
        <v/>
      </c>
      <c r="P164" s="124" t="str">
        <f t="shared" si="67"/>
        <v/>
      </c>
      <c r="Q164" s="124" t="str">
        <f t="shared" si="68"/>
        <v/>
      </c>
      <c r="R164" s="124" t="str">
        <f t="shared" si="69"/>
        <v/>
      </c>
      <c r="S164" s="124" t="str">
        <f t="shared" si="70"/>
        <v/>
      </c>
      <c r="T164" s="124" t="str">
        <f t="shared" si="71"/>
        <v/>
      </c>
      <c r="U164" s="124" t="str">
        <f t="shared" si="72"/>
        <v xml:space="preserve"> </v>
      </c>
      <c r="V164" s="124" t="str">
        <f t="shared" si="73"/>
        <v/>
      </c>
      <c r="AF164" s="122">
        <f t="shared" si="74"/>
        <v>-1</v>
      </c>
      <c r="AG164" s="71">
        <f t="shared" si="75"/>
        <v>120</v>
      </c>
      <c r="AH164" s="127">
        <f t="shared" si="76"/>
        <v>-119</v>
      </c>
      <c r="AI164" s="127">
        <f t="shared" si="77"/>
        <v>-122</v>
      </c>
    </row>
    <row r="165" spans="1:35" x14ac:dyDescent="0.2">
      <c r="A165" s="126">
        <f t="shared" si="53"/>
        <v>-67</v>
      </c>
      <c r="B165" s="181">
        <f t="shared" si="52"/>
        <v>-1701.8</v>
      </c>
      <c r="C165" s="229" t="str">
        <f t="shared" si="54"/>
        <v/>
      </c>
      <c r="D165" s="126" t="str">
        <f t="shared" si="55"/>
        <v/>
      </c>
      <c r="E165" s="229" t="str">
        <f t="shared" si="56"/>
        <v/>
      </c>
      <c r="F165" s="229" t="str">
        <f t="shared" si="57"/>
        <v/>
      </c>
      <c r="G165" s="229" t="str">
        <f t="shared" si="58"/>
        <v/>
      </c>
      <c r="H165" s="124" t="str">
        <f t="shared" si="59"/>
        <v/>
      </c>
      <c r="I165" s="124" t="str">
        <f t="shared" si="60"/>
        <v/>
      </c>
      <c r="J165" s="124" t="str">
        <f t="shared" si="61"/>
        <v/>
      </c>
      <c r="K165" s="124" t="str">
        <f t="shared" si="62"/>
        <v/>
      </c>
      <c r="L165" s="124" t="str">
        <f t="shared" si="63"/>
        <v/>
      </c>
      <c r="M165" s="125" t="str">
        <f t="shared" si="64"/>
        <v/>
      </c>
      <c r="N165" s="124" t="str">
        <f t="shared" si="65"/>
        <v/>
      </c>
      <c r="O165" s="125" t="str">
        <f t="shared" si="66"/>
        <v/>
      </c>
      <c r="P165" s="124" t="str">
        <f t="shared" si="67"/>
        <v/>
      </c>
      <c r="Q165" s="124" t="str">
        <f t="shared" si="68"/>
        <v/>
      </c>
      <c r="R165" s="124" t="str">
        <f t="shared" si="69"/>
        <v/>
      </c>
      <c r="S165" s="124" t="str">
        <f t="shared" si="70"/>
        <v/>
      </c>
      <c r="T165" s="124" t="str">
        <f t="shared" si="71"/>
        <v/>
      </c>
      <c r="U165" s="124" t="str">
        <f t="shared" si="72"/>
        <v xml:space="preserve"> </v>
      </c>
      <c r="V165" s="124" t="str">
        <f t="shared" si="73"/>
        <v/>
      </c>
      <c r="AF165" s="122">
        <f t="shared" si="74"/>
        <v>-1</v>
      </c>
      <c r="AG165" s="71">
        <f t="shared" si="75"/>
        <v>121</v>
      </c>
      <c r="AH165" s="127">
        <f t="shared" si="76"/>
        <v>-120</v>
      </c>
      <c r="AI165" s="127">
        <f t="shared" si="77"/>
        <v>-123</v>
      </c>
    </row>
    <row r="166" spans="1:35" x14ac:dyDescent="0.2">
      <c r="A166" s="126">
        <f t="shared" si="53"/>
        <v>-68</v>
      </c>
      <c r="B166" s="181">
        <f t="shared" si="52"/>
        <v>-1727.1999999999998</v>
      </c>
      <c r="C166" s="229" t="str">
        <f t="shared" si="54"/>
        <v/>
      </c>
      <c r="D166" s="126" t="str">
        <f t="shared" si="55"/>
        <v/>
      </c>
      <c r="E166" s="229" t="str">
        <f t="shared" si="56"/>
        <v/>
      </c>
      <c r="F166" s="229" t="str">
        <f t="shared" si="57"/>
        <v/>
      </c>
      <c r="G166" s="229" t="str">
        <f t="shared" si="58"/>
        <v/>
      </c>
      <c r="H166" s="124" t="str">
        <f t="shared" si="59"/>
        <v/>
      </c>
      <c r="I166" s="124" t="str">
        <f t="shared" si="60"/>
        <v/>
      </c>
      <c r="J166" s="124" t="str">
        <f t="shared" si="61"/>
        <v/>
      </c>
      <c r="K166" s="124" t="str">
        <f t="shared" si="62"/>
        <v/>
      </c>
      <c r="L166" s="124" t="str">
        <f t="shared" si="63"/>
        <v/>
      </c>
      <c r="M166" s="125" t="str">
        <f t="shared" si="64"/>
        <v/>
      </c>
      <c r="N166" s="124" t="str">
        <f t="shared" si="65"/>
        <v/>
      </c>
      <c r="O166" s="125" t="str">
        <f t="shared" si="66"/>
        <v/>
      </c>
      <c r="P166" s="124" t="str">
        <f t="shared" si="67"/>
        <v/>
      </c>
      <c r="Q166" s="124" t="str">
        <f t="shared" si="68"/>
        <v/>
      </c>
      <c r="R166" s="124" t="str">
        <f t="shared" si="69"/>
        <v/>
      </c>
      <c r="S166" s="124" t="str">
        <f t="shared" si="70"/>
        <v/>
      </c>
      <c r="T166" s="124" t="str">
        <f t="shared" si="71"/>
        <v/>
      </c>
      <c r="U166" s="124" t="str">
        <f t="shared" si="72"/>
        <v xml:space="preserve"> </v>
      </c>
      <c r="V166" s="124" t="str">
        <f t="shared" si="73"/>
        <v/>
      </c>
      <c r="AF166" s="122">
        <f t="shared" si="74"/>
        <v>-1</v>
      </c>
      <c r="AG166" s="71">
        <f t="shared" si="75"/>
        <v>122</v>
      </c>
      <c r="AH166" s="127">
        <f t="shared" si="76"/>
        <v>-121</v>
      </c>
      <c r="AI166" s="127">
        <f t="shared" si="77"/>
        <v>-124</v>
      </c>
    </row>
    <row r="167" spans="1:35" x14ac:dyDescent="0.2">
      <c r="A167" s="126">
        <f t="shared" si="53"/>
        <v>-69</v>
      </c>
      <c r="B167" s="181">
        <f t="shared" si="52"/>
        <v>-1752.6</v>
      </c>
      <c r="C167" s="229" t="str">
        <f t="shared" si="54"/>
        <v/>
      </c>
      <c r="D167" s="126" t="str">
        <f t="shared" si="55"/>
        <v/>
      </c>
      <c r="E167" s="229" t="str">
        <f t="shared" si="56"/>
        <v/>
      </c>
      <c r="F167" s="229" t="str">
        <f t="shared" si="57"/>
        <v/>
      </c>
      <c r="G167" s="229" t="str">
        <f t="shared" si="58"/>
        <v/>
      </c>
      <c r="H167" s="124" t="str">
        <f t="shared" si="59"/>
        <v/>
      </c>
      <c r="I167" s="124" t="str">
        <f t="shared" si="60"/>
        <v/>
      </c>
      <c r="J167" s="124" t="str">
        <f t="shared" si="61"/>
        <v/>
      </c>
      <c r="K167" s="124" t="str">
        <f t="shared" si="62"/>
        <v/>
      </c>
      <c r="L167" s="124" t="str">
        <f t="shared" si="63"/>
        <v/>
      </c>
      <c r="M167" s="125" t="str">
        <f t="shared" si="64"/>
        <v/>
      </c>
      <c r="N167" s="124" t="str">
        <f t="shared" si="65"/>
        <v/>
      </c>
      <c r="O167" s="125" t="str">
        <f t="shared" si="66"/>
        <v/>
      </c>
      <c r="P167" s="124" t="str">
        <f t="shared" si="67"/>
        <v/>
      </c>
      <c r="Q167" s="124" t="str">
        <f t="shared" si="68"/>
        <v/>
      </c>
      <c r="R167" s="124" t="str">
        <f t="shared" si="69"/>
        <v/>
      </c>
      <c r="S167" s="124" t="str">
        <f t="shared" si="70"/>
        <v/>
      </c>
      <c r="T167" s="124" t="str">
        <f t="shared" si="71"/>
        <v/>
      </c>
      <c r="U167" s="124" t="str">
        <f t="shared" si="72"/>
        <v xml:space="preserve"> </v>
      </c>
      <c r="V167" s="124" t="str">
        <f t="shared" si="73"/>
        <v/>
      </c>
      <c r="AF167" s="122">
        <f t="shared" si="74"/>
        <v>-1</v>
      </c>
      <c r="AG167" s="71">
        <f t="shared" si="75"/>
        <v>123</v>
      </c>
      <c r="AH167" s="127">
        <f t="shared" si="76"/>
        <v>-122</v>
      </c>
      <c r="AI167" s="127">
        <f t="shared" si="77"/>
        <v>-125</v>
      </c>
    </row>
    <row r="168" spans="1:35" x14ac:dyDescent="0.2">
      <c r="A168" s="126">
        <f t="shared" si="53"/>
        <v>-70</v>
      </c>
      <c r="B168" s="181">
        <f t="shared" si="52"/>
        <v>-1778</v>
      </c>
      <c r="C168" s="229" t="str">
        <f t="shared" si="54"/>
        <v/>
      </c>
      <c r="D168" s="126" t="str">
        <f t="shared" si="55"/>
        <v/>
      </c>
      <c r="E168" s="229" t="str">
        <f t="shared" si="56"/>
        <v/>
      </c>
      <c r="F168" s="229" t="str">
        <f t="shared" si="57"/>
        <v/>
      </c>
      <c r="G168" s="229" t="str">
        <f t="shared" si="58"/>
        <v/>
      </c>
      <c r="H168" s="124" t="str">
        <f t="shared" si="59"/>
        <v/>
      </c>
      <c r="I168" s="124" t="str">
        <f t="shared" si="60"/>
        <v/>
      </c>
      <c r="J168" s="124" t="str">
        <f t="shared" si="61"/>
        <v/>
      </c>
      <c r="K168" s="124" t="str">
        <f t="shared" si="62"/>
        <v/>
      </c>
      <c r="L168" s="124" t="str">
        <f t="shared" si="63"/>
        <v/>
      </c>
      <c r="M168" s="125" t="str">
        <f t="shared" si="64"/>
        <v/>
      </c>
      <c r="N168" s="124" t="str">
        <f t="shared" si="65"/>
        <v/>
      </c>
      <c r="O168" s="125" t="str">
        <f t="shared" si="66"/>
        <v/>
      </c>
      <c r="P168" s="124" t="str">
        <f t="shared" si="67"/>
        <v/>
      </c>
      <c r="Q168" s="124" t="str">
        <f t="shared" si="68"/>
        <v/>
      </c>
      <c r="R168" s="124" t="str">
        <f t="shared" si="69"/>
        <v/>
      </c>
      <c r="S168" s="124" t="str">
        <f t="shared" si="70"/>
        <v/>
      </c>
      <c r="T168" s="124" t="str">
        <f t="shared" si="71"/>
        <v/>
      </c>
      <c r="U168" s="124" t="str">
        <f t="shared" si="72"/>
        <v xml:space="preserve"> </v>
      </c>
      <c r="V168" s="124" t="str">
        <f t="shared" si="73"/>
        <v/>
      </c>
      <c r="AF168" s="122">
        <f t="shared" si="74"/>
        <v>-1</v>
      </c>
      <c r="AG168" s="71">
        <f t="shared" si="75"/>
        <v>124</v>
      </c>
      <c r="AH168" s="127">
        <f t="shared" si="76"/>
        <v>-123</v>
      </c>
      <c r="AI168" s="127">
        <f t="shared" si="77"/>
        <v>-126</v>
      </c>
    </row>
    <row r="169" spans="1:35" x14ac:dyDescent="0.2">
      <c r="A169" s="126">
        <f t="shared" si="53"/>
        <v>-71</v>
      </c>
      <c r="B169" s="181">
        <f t="shared" si="52"/>
        <v>-1803.3999999999999</v>
      </c>
      <c r="C169" s="229" t="str">
        <f t="shared" si="54"/>
        <v/>
      </c>
      <c r="D169" s="126" t="str">
        <f t="shared" si="55"/>
        <v/>
      </c>
      <c r="E169" s="229" t="str">
        <f t="shared" si="56"/>
        <v/>
      </c>
      <c r="F169" s="229" t="str">
        <f t="shared" si="57"/>
        <v/>
      </c>
      <c r="G169" s="229" t="str">
        <f t="shared" si="58"/>
        <v/>
      </c>
      <c r="H169" s="124" t="str">
        <f t="shared" si="59"/>
        <v/>
      </c>
      <c r="I169" s="124" t="str">
        <f t="shared" si="60"/>
        <v/>
      </c>
      <c r="J169" s="124" t="str">
        <f t="shared" si="61"/>
        <v/>
      </c>
      <c r="K169" s="124" t="str">
        <f t="shared" si="62"/>
        <v/>
      </c>
      <c r="L169" s="124" t="str">
        <f t="shared" si="63"/>
        <v/>
      </c>
      <c r="M169" s="125" t="str">
        <f t="shared" si="64"/>
        <v/>
      </c>
      <c r="N169" s="124" t="str">
        <f t="shared" si="65"/>
        <v/>
      </c>
      <c r="O169" s="125" t="str">
        <f t="shared" si="66"/>
        <v/>
      </c>
      <c r="P169" s="124" t="str">
        <f t="shared" si="67"/>
        <v/>
      </c>
      <c r="Q169" s="124" t="str">
        <f t="shared" si="68"/>
        <v/>
      </c>
      <c r="R169" s="124" t="str">
        <f t="shared" si="69"/>
        <v/>
      </c>
      <c r="S169" s="124" t="str">
        <f t="shared" si="70"/>
        <v/>
      </c>
      <c r="T169" s="124" t="str">
        <f t="shared" si="71"/>
        <v/>
      </c>
      <c r="U169" s="124" t="str">
        <f t="shared" si="72"/>
        <v xml:space="preserve"> </v>
      </c>
      <c r="V169" s="124" t="str">
        <f t="shared" si="73"/>
        <v/>
      </c>
      <c r="AF169" s="122">
        <f t="shared" si="74"/>
        <v>-1</v>
      </c>
      <c r="AG169" s="71">
        <f t="shared" si="75"/>
        <v>125</v>
      </c>
      <c r="AH169" s="127">
        <f t="shared" si="76"/>
        <v>-124</v>
      </c>
      <c r="AI169" s="127">
        <f t="shared" si="77"/>
        <v>-127</v>
      </c>
    </row>
    <row r="170" spans="1:35" x14ac:dyDescent="0.2">
      <c r="A170" s="126">
        <f t="shared" si="53"/>
        <v>-72</v>
      </c>
      <c r="B170" s="181">
        <f t="shared" si="52"/>
        <v>-1828.8</v>
      </c>
      <c r="C170" s="229" t="str">
        <f t="shared" si="54"/>
        <v/>
      </c>
      <c r="D170" s="126" t="str">
        <f t="shared" si="55"/>
        <v/>
      </c>
      <c r="E170" s="229" t="str">
        <f t="shared" si="56"/>
        <v/>
      </c>
      <c r="F170" s="229" t="str">
        <f t="shared" si="57"/>
        <v/>
      </c>
      <c r="G170" s="229" t="str">
        <f t="shared" si="58"/>
        <v/>
      </c>
      <c r="H170" s="124" t="str">
        <f t="shared" si="59"/>
        <v/>
      </c>
      <c r="I170" s="124" t="str">
        <f t="shared" si="60"/>
        <v/>
      </c>
      <c r="J170" s="124" t="str">
        <f t="shared" si="61"/>
        <v/>
      </c>
      <c r="K170" s="124" t="str">
        <f t="shared" si="62"/>
        <v/>
      </c>
      <c r="L170" s="124" t="str">
        <f t="shared" si="63"/>
        <v/>
      </c>
      <c r="M170" s="125" t="str">
        <f t="shared" si="64"/>
        <v/>
      </c>
      <c r="N170" s="124" t="str">
        <f t="shared" si="65"/>
        <v/>
      </c>
      <c r="O170" s="125" t="str">
        <f t="shared" si="66"/>
        <v/>
      </c>
      <c r="P170" s="124" t="str">
        <f t="shared" si="67"/>
        <v/>
      </c>
      <c r="Q170" s="124" t="str">
        <f t="shared" si="68"/>
        <v/>
      </c>
      <c r="R170" s="124" t="str">
        <f t="shared" si="69"/>
        <v/>
      </c>
      <c r="S170" s="124" t="str">
        <f t="shared" si="70"/>
        <v/>
      </c>
      <c r="T170" s="124" t="str">
        <f t="shared" si="71"/>
        <v/>
      </c>
      <c r="U170" s="124" t="str">
        <f t="shared" si="72"/>
        <v xml:space="preserve"> </v>
      </c>
      <c r="V170" s="124" t="str">
        <f t="shared" si="73"/>
        <v/>
      </c>
      <c r="AF170" s="122">
        <f t="shared" si="74"/>
        <v>-1</v>
      </c>
      <c r="AG170" s="71">
        <f t="shared" si="75"/>
        <v>126</v>
      </c>
      <c r="AH170" s="127">
        <f t="shared" si="76"/>
        <v>-125</v>
      </c>
      <c r="AI170" s="127">
        <f t="shared" si="77"/>
        <v>-128</v>
      </c>
    </row>
    <row r="171" spans="1:35" x14ac:dyDescent="0.2">
      <c r="A171" s="126">
        <f t="shared" si="53"/>
        <v>-73</v>
      </c>
      <c r="B171" s="181">
        <f t="shared" si="52"/>
        <v>-1854.1999999999998</v>
      </c>
      <c r="C171" s="229" t="str">
        <f t="shared" si="54"/>
        <v/>
      </c>
      <c r="D171" s="126" t="str">
        <f t="shared" si="55"/>
        <v/>
      </c>
      <c r="E171" s="229" t="str">
        <f t="shared" si="56"/>
        <v/>
      </c>
      <c r="F171" s="229" t="str">
        <f t="shared" si="57"/>
        <v/>
      </c>
      <c r="G171" s="229" t="str">
        <f t="shared" si="58"/>
        <v/>
      </c>
      <c r="H171" s="124" t="str">
        <f t="shared" si="59"/>
        <v/>
      </c>
      <c r="I171" s="124" t="str">
        <f t="shared" si="60"/>
        <v/>
      </c>
      <c r="J171" s="124" t="str">
        <f t="shared" si="61"/>
        <v/>
      </c>
      <c r="K171" s="124" t="str">
        <f t="shared" si="62"/>
        <v/>
      </c>
      <c r="L171" s="124" t="str">
        <f t="shared" si="63"/>
        <v/>
      </c>
      <c r="M171" s="125" t="str">
        <f t="shared" si="64"/>
        <v/>
      </c>
      <c r="N171" s="124" t="str">
        <f t="shared" si="65"/>
        <v/>
      </c>
      <c r="O171" s="125" t="str">
        <f t="shared" si="66"/>
        <v/>
      </c>
      <c r="P171" s="124" t="str">
        <f t="shared" si="67"/>
        <v/>
      </c>
      <c r="Q171" s="124" t="str">
        <f t="shared" si="68"/>
        <v/>
      </c>
      <c r="R171" s="124" t="str">
        <f t="shared" si="69"/>
        <v/>
      </c>
      <c r="S171" s="124" t="str">
        <f t="shared" si="70"/>
        <v/>
      </c>
      <c r="T171" s="124" t="str">
        <f t="shared" si="71"/>
        <v/>
      </c>
      <c r="U171" s="124" t="str">
        <f t="shared" si="72"/>
        <v xml:space="preserve"> </v>
      </c>
      <c r="V171" s="124" t="str">
        <f t="shared" si="73"/>
        <v/>
      </c>
      <c r="AF171" s="122">
        <f t="shared" si="74"/>
        <v>-1</v>
      </c>
      <c r="AG171" s="71">
        <f t="shared" si="75"/>
        <v>127</v>
      </c>
      <c r="AH171" s="127">
        <f t="shared" si="76"/>
        <v>-126</v>
      </c>
      <c r="AI171" s="127">
        <f t="shared" si="77"/>
        <v>-129</v>
      </c>
    </row>
    <row r="172" spans="1:35" x14ac:dyDescent="0.2">
      <c r="A172" s="126">
        <f t="shared" si="53"/>
        <v>-74</v>
      </c>
      <c r="B172" s="181">
        <f t="shared" si="52"/>
        <v>-1879.6</v>
      </c>
      <c r="C172" s="229" t="str">
        <f t="shared" si="54"/>
        <v/>
      </c>
      <c r="D172" s="126" t="str">
        <f t="shared" si="55"/>
        <v/>
      </c>
      <c r="E172" s="229" t="str">
        <f t="shared" si="56"/>
        <v/>
      </c>
      <c r="F172" s="229" t="str">
        <f t="shared" si="57"/>
        <v/>
      </c>
      <c r="G172" s="229" t="str">
        <f t="shared" si="58"/>
        <v/>
      </c>
      <c r="H172" s="124" t="str">
        <f t="shared" si="59"/>
        <v/>
      </c>
      <c r="I172" s="124" t="str">
        <f t="shared" si="60"/>
        <v/>
      </c>
      <c r="J172" s="124" t="str">
        <f t="shared" si="61"/>
        <v/>
      </c>
      <c r="K172" s="124" t="str">
        <f t="shared" si="62"/>
        <v/>
      </c>
      <c r="L172" s="124" t="str">
        <f t="shared" si="63"/>
        <v/>
      </c>
      <c r="M172" s="125" t="str">
        <f t="shared" si="64"/>
        <v/>
      </c>
      <c r="N172" s="124" t="str">
        <f t="shared" si="65"/>
        <v/>
      </c>
      <c r="O172" s="125" t="str">
        <f t="shared" si="66"/>
        <v/>
      </c>
      <c r="P172" s="124" t="str">
        <f t="shared" si="67"/>
        <v/>
      </c>
      <c r="Q172" s="124" t="str">
        <f t="shared" si="68"/>
        <v/>
      </c>
      <c r="R172" s="124" t="str">
        <f t="shared" si="69"/>
        <v/>
      </c>
      <c r="S172" s="124" t="str">
        <f t="shared" si="70"/>
        <v/>
      </c>
      <c r="T172" s="124" t="str">
        <f t="shared" si="71"/>
        <v/>
      </c>
      <c r="U172" s="124" t="str">
        <f t="shared" si="72"/>
        <v xml:space="preserve"> </v>
      </c>
      <c r="V172" s="124" t="str">
        <f t="shared" si="73"/>
        <v/>
      </c>
      <c r="AF172" s="122">
        <f t="shared" si="74"/>
        <v>-1</v>
      </c>
      <c r="AG172" s="71">
        <f t="shared" si="75"/>
        <v>128</v>
      </c>
      <c r="AH172" s="127">
        <f t="shared" si="76"/>
        <v>-127</v>
      </c>
      <c r="AI172" s="127">
        <f t="shared" si="77"/>
        <v>-130</v>
      </c>
    </row>
    <row r="173" spans="1:35" x14ac:dyDescent="0.2">
      <c r="A173" s="126">
        <f t="shared" si="53"/>
        <v>-75</v>
      </c>
      <c r="B173" s="181">
        <f t="shared" si="52"/>
        <v>-1905</v>
      </c>
      <c r="C173" s="229" t="str">
        <f t="shared" si="54"/>
        <v/>
      </c>
      <c r="D173" s="126" t="str">
        <f t="shared" si="55"/>
        <v/>
      </c>
      <c r="E173" s="229" t="str">
        <f t="shared" si="56"/>
        <v/>
      </c>
      <c r="F173" s="229" t="str">
        <f t="shared" si="57"/>
        <v/>
      </c>
      <c r="G173" s="229" t="str">
        <f t="shared" si="58"/>
        <v/>
      </c>
      <c r="H173" s="124" t="str">
        <f t="shared" si="59"/>
        <v/>
      </c>
      <c r="I173" s="124" t="str">
        <f t="shared" si="60"/>
        <v/>
      </c>
      <c r="J173" s="124" t="str">
        <f t="shared" si="61"/>
        <v/>
      </c>
      <c r="K173" s="124" t="str">
        <f t="shared" si="62"/>
        <v/>
      </c>
      <c r="L173" s="124" t="str">
        <f t="shared" si="63"/>
        <v/>
      </c>
      <c r="M173" s="125" t="str">
        <f t="shared" si="64"/>
        <v/>
      </c>
      <c r="N173" s="124" t="str">
        <f t="shared" si="65"/>
        <v/>
      </c>
      <c r="O173" s="125" t="str">
        <f t="shared" si="66"/>
        <v/>
      </c>
      <c r="P173" s="124" t="str">
        <f t="shared" si="67"/>
        <v/>
      </c>
      <c r="Q173" s="124" t="str">
        <f t="shared" si="68"/>
        <v/>
      </c>
      <c r="R173" s="124" t="str">
        <f t="shared" si="69"/>
        <v/>
      </c>
      <c r="S173" s="124" t="str">
        <f t="shared" si="70"/>
        <v/>
      </c>
      <c r="T173" s="124" t="str">
        <f t="shared" si="71"/>
        <v/>
      </c>
      <c r="U173" s="124" t="str">
        <f t="shared" si="72"/>
        <v xml:space="preserve"> </v>
      </c>
      <c r="V173" s="124" t="str">
        <f t="shared" si="73"/>
        <v/>
      </c>
      <c r="AF173" s="122">
        <f t="shared" si="74"/>
        <v>-1</v>
      </c>
      <c r="AG173" s="71">
        <f t="shared" si="75"/>
        <v>129</v>
      </c>
      <c r="AH173" s="127">
        <f t="shared" si="76"/>
        <v>-128</v>
      </c>
      <c r="AI173" s="127">
        <f t="shared" si="77"/>
        <v>-131</v>
      </c>
    </row>
    <row r="174" spans="1:35" x14ac:dyDescent="0.2">
      <c r="A174" s="126">
        <f t="shared" si="53"/>
        <v>-76</v>
      </c>
      <c r="B174" s="181">
        <f t="shared" si="52"/>
        <v>-1930.3999999999999</v>
      </c>
      <c r="C174" s="229" t="str">
        <f t="shared" si="54"/>
        <v/>
      </c>
      <c r="D174" s="126" t="str">
        <f t="shared" si="55"/>
        <v/>
      </c>
      <c r="E174" s="229" t="str">
        <f t="shared" si="56"/>
        <v/>
      </c>
      <c r="F174" s="229" t="str">
        <f t="shared" si="57"/>
        <v/>
      </c>
      <c r="G174" s="229" t="str">
        <f t="shared" si="58"/>
        <v/>
      </c>
      <c r="H174" s="124" t="str">
        <f t="shared" si="59"/>
        <v/>
      </c>
      <c r="I174" s="124" t="str">
        <f t="shared" si="60"/>
        <v/>
      </c>
      <c r="J174" s="124" t="str">
        <f t="shared" si="61"/>
        <v/>
      </c>
      <c r="K174" s="124" t="str">
        <f t="shared" si="62"/>
        <v/>
      </c>
      <c r="L174" s="124" t="str">
        <f t="shared" si="63"/>
        <v/>
      </c>
      <c r="M174" s="125" t="str">
        <f t="shared" si="64"/>
        <v/>
      </c>
      <c r="N174" s="124" t="str">
        <f t="shared" si="65"/>
        <v/>
      </c>
      <c r="O174" s="125" t="str">
        <f t="shared" si="66"/>
        <v/>
      </c>
      <c r="P174" s="124" t="str">
        <f t="shared" si="67"/>
        <v/>
      </c>
      <c r="Q174" s="124" t="str">
        <f t="shared" si="68"/>
        <v/>
      </c>
      <c r="R174" s="124" t="str">
        <f t="shared" si="69"/>
        <v/>
      </c>
      <c r="S174" s="124" t="str">
        <f t="shared" si="70"/>
        <v/>
      </c>
      <c r="T174" s="124" t="str">
        <f t="shared" si="71"/>
        <v/>
      </c>
      <c r="U174" s="124" t="str">
        <f t="shared" si="72"/>
        <v xml:space="preserve"> </v>
      </c>
      <c r="V174" s="124" t="str">
        <f t="shared" si="73"/>
        <v/>
      </c>
      <c r="AF174" s="122">
        <f t="shared" si="74"/>
        <v>-1</v>
      </c>
      <c r="AG174" s="71">
        <f t="shared" si="75"/>
        <v>130</v>
      </c>
      <c r="AH174" s="127">
        <f t="shared" si="76"/>
        <v>-129</v>
      </c>
      <c r="AI174" s="127">
        <f t="shared" si="77"/>
        <v>-132</v>
      </c>
    </row>
    <row r="175" spans="1:35" x14ac:dyDescent="0.2">
      <c r="A175" s="126">
        <f t="shared" si="53"/>
        <v>-77</v>
      </c>
      <c r="B175" s="181">
        <f t="shared" si="52"/>
        <v>-1955.8</v>
      </c>
      <c r="C175" s="229" t="str">
        <f t="shared" si="54"/>
        <v/>
      </c>
      <c r="D175" s="126" t="str">
        <f t="shared" si="55"/>
        <v/>
      </c>
      <c r="E175" s="229" t="str">
        <f t="shared" si="56"/>
        <v/>
      </c>
      <c r="F175" s="229" t="str">
        <f t="shared" si="57"/>
        <v/>
      </c>
      <c r="G175" s="229" t="str">
        <f t="shared" si="58"/>
        <v/>
      </c>
      <c r="H175" s="124" t="str">
        <f t="shared" si="59"/>
        <v/>
      </c>
      <c r="I175" s="124" t="str">
        <f t="shared" si="60"/>
        <v/>
      </c>
      <c r="J175" s="124" t="str">
        <f t="shared" si="61"/>
        <v/>
      </c>
      <c r="K175" s="124" t="str">
        <f t="shared" si="62"/>
        <v/>
      </c>
      <c r="L175" s="124" t="str">
        <f t="shared" si="63"/>
        <v/>
      </c>
      <c r="M175" s="125" t="str">
        <f t="shared" si="64"/>
        <v/>
      </c>
      <c r="N175" s="124" t="str">
        <f t="shared" si="65"/>
        <v/>
      </c>
      <c r="O175" s="125" t="str">
        <f t="shared" si="66"/>
        <v/>
      </c>
      <c r="P175" s="124" t="str">
        <f t="shared" si="67"/>
        <v/>
      </c>
      <c r="Q175" s="124" t="str">
        <f t="shared" si="68"/>
        <v/>
      </c>
      <c r="R175" s="124" t="str">
        <f t="shared" si="69"/>
        <v/>
      </c>
      <c r="S175" s="124" t="str">
        <f t="shared" si="70"/>
        <v/>
      </c>
      <c r="T175" s="124" t="str">
        <f t="shared" si="71"/>
        <v/>
      </c>
      <c r="U175" s="124" t="str">
        <f t="shared" si="72"/>
        <v xml:space="preserve"> </v>
      </c>
      <c r="V175" s="124" t="str">
        <f t="shared" si="73"/>
        <v/>
      </c>
      <c r="AF175" s="122">
        <f t="shared" si="74"/>
        <v>-1</v>
      </c>
      <c r="AG175" s="71">
        <f t="shared" si="75"/>
        <v>131</v>
      </c>
      <c r="AH175" s="127">
        <f t="shared" si="76"/>
        <v>-130</v>
      </c>
      <c r="AI175" s="127">
        <f t="shared" si="77"/>
        <v>-133</v>
      </c>
    </row>
    <row r="176" spans="1:35" x14ac:dyDescent="0.2">
      <c r="A176" s="126">
        <f t="shared" si="53"/>
        <v>-78</v>
      </c>
      <c r="B176" s="181">
        <f t="shared" si="52"/>
        <v>-1981.1999999999998</v>
      </c>
      <c r="C176" s="229" t="str">
        <f t="shared" si="54"/>
        <v/>
      </c>
      <c r="D176" s="126" t="str">
        <f t="shared" si="55"/>
        <v/>
      </c>
      <c r="E176" s="229" t="str">
        <f t="shared" si="56"/>
        <v/>
      </c>
      <c r="F176" s="229" t="str">
        <f t="shared" si="57"/>
        <v/>
      </c>
      <c r="G176" s="229" t="str">
        <f t="shared" si="58"/>
        <v/>
      </c>
      <c r="H176" s="124" t="str">
        <f t="shared" si="59"/>
        <v/>
      </c>
      <c r="I176" s="124" t="str">
        <f t="shared" si="60"/>
        <v/>
      </c>
      <c r="J176" s="124" t="str">
        <f t="shared" si="61"/>
        <v/>
      </c>
      <c r="K176" s="124" t="str">
        <f t="shared" si="62"/>
        <v/>
      </c>
      <c r="L176" s="124" t="str">
        <f t="shared" si="63"/>
        <v/>
      </c>
      <c r="M176" s="125" t="str">
        <f t="shared" si="64"/>
        <v/>
      </c>
      <c r="N176" s="124" t="str">
        <f t="shared" si="65"/>
        <v/>
      </c>
      <c r="O176" s="125" t="str">
        <f t="shared" si="66"/>
        <v/>
      </c>
      <c r="P176" s="124" t="str">
        <f t="shared" si="67"/>
        <v/>
      </c>
      <c r="Q176" s="124" t="str">
        <f t="shared" si="68"/>
        <v/>
      </c>
      <c r="R176" s="124" t="str">
        <f t="shared" si="69"/>
        <v/>
      </c>
      <c r="S176" s="124" t="str">
        <f t="shared" si="70"/>
        <v/>
      </c>
      <c r="T176" s="124" t="str">
        <f t="shared" si="71"/>
        <v/>
      </c>
      <c r="U176" s="124" t="str">
        <f t="shared" si="72"/>
        <v xml:space="preserve"> </v>
      </c>
      <c r="V176" s="124" t="str">
        <f t="shared" si="73"/>
        <v/>
      </c>
      <c r="AF176" s="122">
        <f t="shared" si="74"/>
        <v>-1</v>
      </c>
      <c r="AG176" s="71">
        <f t="shared" si="75"/>
        <v>132</v>
      </c>
      <c r="AH176" s="127">
        <f t="shared" si="76"/>
        <v>-131</v>
      </c>
      <c r="AI176" s="127">
        <f t="shared" si="77"/>
        <v>-134</v>
      </c>
    </row>
    <row r="177" spans="1:35" x14ac:dyDescent="0.2">
      <c r="A177" s="126">
        <f t="shared" si="53"/>
        <v>-79</v>
      </c>
      <c r="B177" s="181">
        <f t="shared" si="52"/>
        <v>-2006.6</v>
      </c>
      <c r="C177" s="229" t="str">
        <f t="shared" si="54"/>
        <v/>
      </c>
      <c r="D177" s="126" t="str">
        <f t="shared" si="55"/>
        <v/>
      </c>
      <c r="E177" s="229" t="str">
        <f t="shared" si="56"/>
        <v/>
      </c>
      <c r="F177" s="229" t="str">
        <f t="shared" si="57"/>
        <v/>
      </c>
      <c r="G177" s="229" t="str">
        <f t="shared" si="58"/>
        <v/>
      </c>
      <c r="H177" s="124" t="str">
        <f t="shared" si="59"/>
        <v/>
      </c>
      <c r="I177" s="124" t="str">
        <f t="shared" si="60"/>
        <v/>
      </c>
      <c r="J177" s="124" t="str">
        <f t="shared" si="61"/>
        <v/>
      </c>
      <c r="K177" s="124" t="str">
        <f t="shared" si="62"/>
        <v/>
      </c>
      <c r="L177" s="124" t="str">
        <f t="shared" si="63"/>
        <v/>
      </c>
      <c r="M177" s="125" t="str">
        <f t="shared" si="64"/>
        <v/>
      </c>
      <c r="N177" s="124" t="str">
        <f t="shared" si="65"/>
        <v/>
      </c>
      <c r="O177" s="125" t="str">
        <f t="shared" si="66"/>
        <v/>
      </c>
      <c r="P177" s="124" t="str">
        <f t="shared" si="67"/>
        <v/>
      </c>
      <c r="Q177" s="124" t="str">
        <f t="shared" si="68"/>
        <v/>
      </c>
      <c r="R177" s="124" t="str">
        <f t="shared" si="69"/>
        <v/>
      </c>
      <c r="S177" s="124" t="str">
        <f t="shared" si="70"/>
        <v/>
      </c>
      <c r="T177" s="124" t="str">
        <f t="shared" si="71"/>
        <v/>
      </c>
      <c r="U177" s="124" t="str">
        <f t="shared" si="72"/>
        <v xml:space="preserve"> </v>
      </c>
      <c r="V177" s="124" t="str">
        <f t="shared" si="73"/>
        <v/>
      </c>
      <c r="AF177" s="122">
        <f t="shared" si="74"/>
        <v>-1</v>
      </c>
      <c r="AG177" s="71">
        <f t="shared" si="75"/>
        <v>133</v>
      </c>
      <c r="AH177" s="127">
        <f t="shared" si="76"/>
        <v>-132</v>
      </c>
      <c r="AI177" s="127">
        <f t="shared" si="77"/>
        <v>-135</v>
      </c>
    </row>
    <row r="178" spans="1:35" x14ac:dyDescent="0.2">
      <c r="A178" s="126">
        <f t="shared" si="53"/>
        <v>-80</v>
      </c>
      <c r="B178" s="181">
        <f t="shared" si="52"/>
        <v>-2032</v>
      </c>
      <c r="C178" s="229" t="str">
        <f t="shared" si="54"/>
        <v/>
      </c>
      <c r="D178" s="126" t="str">
        <f t="shared" si="55"/>
        <v/>
      </c>
      <c r="E178" s="229" t="str">
        <f t="shared" si="56"/>
        <v/>
      </c>
      <c r="F178" s="229" t="str">
        <f t="shared" si="57"/>
        <v/>
      </c>
      <c r="G178" s="229" t="str">
        <f t="shared" si="58"/>
        <v/>
      </c>
      <c r="H178" s="124" t="str">
        <f t="shared" si="59"/>
        <v/>
      </c>
      <c r="I178" s="124" t="str">
        <f t="shared" si="60"/>
        <v/>
      </c>
      <c r="J178" s="124" t="str">
        <f t="shared" si="61"/>
        <v/>
      </c>
      <c r="K178" s="124" t="str">
        <f t="shared" si="62"/>
        <v/>
      </c>
      <c r="L178" s="124" t="str">
        <f t="shared" si="63"/>
        <v/>
      </c>
      <c r="M178" s="125" t="str">
        <f t="shared" si="64"/>
        <v/>
      </c>
      <c r="N178" s="124" t="str">
        <f t="shared" si="65"/>
        <v/>
      </c>
      <c r="O178" s="125" t="str">
        <f t="shared" si="66"/>
        <v/>
      </c>
      <c r="P178" s="124" t="str">
        <f t="shared" si="67"/>
        <v/>
      </c>
      <c r="Q178" s="124" t="str">
        <f t="shared" si="68"/>
        <v/>
      </c>
      <c r="R178" s="124" t="str">
        <f t="shared" si="69"/>
        <v/>
      </c>
      <c r="S178" s="124" t="str">
        <f t="shared" si="70"/>
        <v/>
      </c>
      <c r="T178" s="124" t="str">
        <f t="shared" si="71"/>
        <v/>
      </c>
      <c r="U178" s="124" t="str">
        <f t="shared" si="72"/>
        <v xml:space="preserve"> </v>
      </c>
      <c r="V178" s="124" t="str">
        <f t="shared" si="73"/>
        <v/>
      </c>
      <c r="AF178" s="122">
        <f t="shared" si="74"/>
        <v>-1</v>
      </c>
      <c r="AG178" s="71">
        <f t="shared" si="75"/>
        <v>134</v>
      </c>
      <c r="AH178" s="127">
        <f t="shared" si="76"/>
        <v>-133</v>
      </c>
      <c r="AI178" s="127">
        <f t="shared" si="77"/>
        <v>-136</v>
      </c>
    </row>
    <row r="179" spans="1:35" x14ac:dyDescent="0.2">
      <c r="A179" s="126">
        <f t="shared" si="53"/>
        <v>-81</v>
      </c>
      <c r="B179" s="181">
        <f t="shared" si="52"/>
        <v>-2057.4</v>
      </c>
      <c r="C179" s="229" t="str">
        <f t="shared" si="54"/>
        <v/>
      </c>
      <c r="D179" s="126" t="str">
        <f t="shared" si="55"/>
        <v/>
      </c>
      <c r="E179" s="229" t="str">
        <f t="shared" si="56"/>
        <v/>
      </c>
      <c r="F179" s="229" t="str">
        <f t="shared" si="57"/>
        <v/>
      </c>
      <c r="G179" s="229" t="str">
        <f t="shared" si="58"/>
        <v/>
      </c>
      <c r="H179" s="124" t="str">
        <f t="shared" si="59"/>
        <v/>
      </c>
      <c r="I179" s="124" t="str">
        <f t="shared" si="60"/>
        <v/>
      </c>
      <c r="J179" s="124" t="str">
        <f t="shared" si="61"/>
        <v/>
      </c>
      <c r="K179" s="124" t="str">
        <f t="shared" si="62"/>
        <v/>
      </c>
      <c r="L179" s="124" t="str">
        <f t="shared" si="63"/>
        <v/>
      </c>
      <c r="M179" s="125" t="str">
        <f t="shared" si="64"/>
        <v/>
      </c>
      <c r="N179" s="124" t="str">
        <f t="shared" si="65"/>
        <v/>
      </c>
      <c r="O179" s="125" t="str">
        <f t="shared" si="66"/>
        <v/>
      </c>
      <c r="P179" s="124" t="str">
        <f t="shared" si="67"/>
        <v/>
      </c>
      <c r="Q179" s="124" t="str">
        <f t="shared" si="68"/>
        <v/>
      </c>
      <c r="R179" s="124" t="str">
        <f t="shared" si="69"/>
        <v/>
      </c>
      <c r="S179" s="124" t="str">
        <f t="shared" si="70"/>
        <v/>
      </c>
      <c r="T179" s="124" t="str">
        <f t="shared" si="71"/>
        <v/>
      </c>
      <c r="U179" s="124" t="str">
        <f t="shared" si="72"/>
        <v xml:space="preserve"> </v>
      </c>
      <c r="V179" s="124" t="str">
        <f t="shared" si="73"/>
        <v/>
      </c>
      <c r="AF179" s="122">
        <f t="shared" si="74"/>
        <v>-1</v>
      </c>
      <c r="AG179" s="71">
        <f t="shared" si="75"/>
        <v>135</v>
      </c>
      <c r="AH179" s="127">
        <f t="shared" si="76"/>
        <v>-134</v>
      </c>
      <c r="AI179" s="127">
        <f t="shared" si="77"/>
        <v>-137</v>
      </c>
    </row>
    <row r="180" spans="1:35" x14ac:dyDescent="0.2">
      <c r="A180" s="126">
        <f t="shared" si="53"/>
        <v>-82</v>
      </c>
      <c r="B180" s="181">
        <f t="shared" si="52"/>
        <v>-2082.7999999999997</v>
      </c>
      <c r="C180" s="229" t="str">
        <f t="shared" si="54"/>
        <v/>
      </c>
      <c r="D180" s="126" t="str">
        <f t="shared" si="55"/>
        <v/>
      </c>
      <c r="E180" s="229" t="str">
        <f t="shared" si="56"/>
        <v/>
      </c>
      <c r="F180" s="229" t="str">
        <f t="shared" si="57"/>
        <v/>
      </c>
      <c r="G180" s="229" t="str">
        <f t="shared" si="58"/>
        <v/>
      </c>
      <c r="H180" s="124" t="str">
        <f t="shared" si="59"/>
        <v/>
      </c>
      <c r="I180" s="124" t="str">
        <f t="shared" si="60"/>
        <v/>
      </c>
      <c r="J180" s="124" t="str">
        <f t="shared" si="61"/>
        <v/>
      </c>
      <c r="K180" s="124" t="str">
        <f t="shared" si="62"/>
        <v/>
      </c>
      <c r="L180" s="124" t="str">
        <f t="shared" si="63"/>
        <v/>
      </c>
      <c r="M180" s="125" t="str">
        <f t="shared" si="64"/>
        <v/>
      </c>
      <c r="N180" s="124" t="str">
        <f t="shared" si="65"/>
        <v/>
      </c>
      <c r="O180" s="125" t="str">
        <f t="shared" si="66"/>
        <v/>
      </c>
      <c r="P180" s="124" t="str">
        <f t="shared" si="67"/>
        <v/>
      </c>
      <c r="Q180" s="124" t="str">
        <f t="shared" si="68"/>
        <v/>
      </c>
      <c r="R180" s="124" t="str">
        <f t="shared" si="69"/>
        <v/>
      </c>
      <c r="S180" s="124" t="str">
        <f t="shared" si="70"/>
        <v/>
      </c>
      <c r="T180" s="124" t="str">
        <f t="shared" si="71"/>
        <v/>
      </c>
      <c r="U180" s="124" t="str">
        <f t="shared" si="72"/>
        <v xml:space="preserve"> </v>
      </c>
      <c r="V180" s="124" t="str">
        <f t="shared" si="73"/>
        <v/>
      </c>
      <c r="AF180" s="122">
        <f t="shared" si="74"/>
        <v>-1</v>
      </c>
      <c r="AG180" s="71">
        <f t="shared" si="75"/>
        <v>136</v>
      </c>
      <c r="AH180" s="127">
        <f t="shared" si="76"/>
        <v>-135</v>
      </c>
      <c r="AI180" s="127">
        <f t="shared" si="77"/>
        <v>-138</v>
      </c>
    </row>
    <row r="181" spans="1:35" x14ac:dyDescent="0.2">
      <c r="A181" s="126">
        <f t="shared" si="53"/>
        <v>-83</v>
      </c>
      <c r="B181" s="181">
        <f t="shared" si="52"/>
        <v>-2108.1999999999998</v>
      </c>
      <c r="C181" s="229" t="str">
        <f t="shared" si="54"/>
        <v/>
      </c>
      <c r="D181" s="126" t="str">
        <f t="shared" si="55"/>
        <v/>
      </c>
      <c r="E181" s="229" t="str">
        <f t="shared" si="56"/>
        <v/>
      </c>
      <c r="F181" s="229" t="str">
        <f t="shared" si="57"/>
        <v/>
      </c>
      <c r="G181" s="229" t="str">
        <f t="shared" si="58"/>
        <v/>
      </c>
      <c r="H181" s="124" t="str">
        <f t="shared" si="59"/>
        <v/>
      </c>
      <c r="I181" s="124" t="str">
        <f t="shared" si="60"/>
        <v/>
      </c>
      <c r="J181" s="124" t="str">
        <f t="shared" si="61"/>
        <v/>
      </c>
      <c r="K181" s="124" t="str">
        <f t="shared" si="62"/>
        <v/>
      </c>
      <c r="L181" s="124" t="str">
        <f t="shared" si="63"/>
        <v/>
      </c>
      <c r="M181" s="125" t="str">
        <f t="shared" si="64"/>
        <v/>
      </c>
      <c r="N181" s="124" t="str">
        <f t="shared" si="65"/>
        <v/>
      </c>
      <c r="O181" s="125" t="str">
        <f t="shared" si="66"/>
        <v/>
      </c>
      <c r="P181" s="124" t="str">
        <f t="shared" si="67"/>
        <v/>
      </c>
      <c r="Q181" s="124" t="str">
        <f t="shared" si="68"/>
        <v/>
      </c>
      <c r="R181" s="124" t="str">
        <f t="shared" si="69"/>
        <v/>
      </c>
      <c r="S181" s="124" t="str">
        <f t="shared" si="70"/>
        <v/>
      </c>
      <c r="T181" s="124" t="str">
        <f t="shared" si="71"/>
        <v/>
      </c>
      <c r="U181" s="124" t="str">
        <f t="shared" si="72"/>
        <v xml:space="preserve"> </v>
      </c>
      <c r="V181" s="124" t="str">
        <f t="shared" si="73"/>
        <v/>
      </c>
      <c r="AF181" s="122">
        <f t="shared" si="74"/>
        <v>-1</v>
      </c>
      <c r="AG181" s="71">
        <f t="shared" si="75"/>
        <v>137</v>
      </c>
      <c r="AH181" s="127">
        <f t="shared" si="76"/>
        <v>-136</v>
      </c>
      <c r="AI181" s="127">
        <f t="shared" si="77"/>
        <v>-139</v>
      </c>
    </row>
    <row r="182" spans="1:35" x14ac:dyDescent="0.2">
      <c r="A182" s="126">
        <f t="shared" si="53"/>
        <v>-84</v>
      </c>
      <c r="B182" s="181">
        <f t="shared" si="52"/>
        <v>-2133.6</v>
      </c>
      <c r="C182" s="229" t="str">
        <f t="shared" si="54"/>
        <v/>
      </c>
      <c r="D182" s="126" t="str">
        <f t="shared" si="55"/>
        <v/>
      </c>
      <c r="E182" s="229" t="str">
        <f t="shared" si="56"/>
        <v/>
      </c>
      <c r="F182" s="229" t="str">
        <f t="shared" si="57"/>
        <v/>
      </c>
      <c r="G182" s="229" t="str">
        <f t="shared" si="58"/>
        <v/>
      </c>
      <c r="H182" s="124" t="str">
        <f t="shared" si="59"/>
        <v/>
      </c>
      <c r="I182" s="124" t="str">
        <f t="shared" si="60"/>
        <v/>
      </c>
      <c r="J182" s="124" t="str">
        <f t="shared" si="61"/>
        <v/>
      </c>
      <c r="K182" s="124" t="str">
        <f t="shared" si="62"/>
        <v/>
      </c>
      <c r="L182" s="124" t="str">
        <f t="shared" si="63"/>
        <v/>
      </c>
      <c r="M182" s="125" t="str">
        <f t="shared" si="64"/>
        <v/>
      </c>
      <c r="N182" s="124" t="str">
        <f t="shared" si="65"/>
        <v/>
      </c>
      <c r="O182" s="125" t="str">
        <f t="shared" si="66"/>
        <v/>
      </c>
      <c r="P182" s="124" t="str">
        <f t="shared" si="67"/>
        <v/>
      </c>
      <c r="Q182" s="124" t="str">
        <f t="shared" si="68"/>
        <v/>
      </c>
      <c r="R182" s="124" t="str">
        <f t="shared" si="69"/>
        <v/>
      </c>
      <c r="S182" s="124" t="str">
        <f t="shared" si="70"/>
        <v/>
      </c>
      <c r="T182" s="124" t="str">
        <f t="shared" si="71"/>
        <v/>
      </c>
      <c r="U182" s="124" t="str">
        <f t="shared" si="72"/>
        <v xml:space="preserve"> </v>
      </c>
      <c r="V182" s="124" t="str">
        <f t="shared" si="73"/>
        <v/>
      </c>
      <c r="AF182" s="122">
        <f t="shared" si="74"/>
        <v>-1</v>
      </c>
      <c r="AG182" s="71">
        <f t="shared" si="75"/>
        <v>138</v>
      </c>
      <c r="AH182" s="127">
        <f t="shared" si="76"/>
        <v>-137</v>
      </c>
      <c r="AI182" s="127">
        <f t="shared" si="77"/>
        <v>-140</v>
      </c>
    </row>
    <row r="183" spans="1:35" x14ac:dyDescent="0.2">
      <c r="A183" s="126">
        <f t="shared" si="53"/>
        <v>-85</v>
      </c>
      <c r="B183" s="181">
        <f t="shared" si="52"/>
        <v>-2159</v>
      </c>
      <c r="C183" s="229" t="str">
        <f t="shared" si="54"/>
        <v/>
      </c>
      <c r="D183" s="126" t="str">
        <f t="shared" si="55"/>
        <v/>
      </c>
      <c r="E183" s="229" t="str">
        <f t="shared" si="56"/>
        <v/>
      </c>
      <c r="F183" s="229" t="str">
        <f t="shared" si="57"/>
        <v/>
      </c>
      <c r="G183" s="229" t="str">
        <f t="shared" si="58"/>
        <v/>
      </c>
      <c r="H183" s="124" t="str">
        <f t="shared" si="59"/>
        <v/>
      </c>
      <c r="I183" s="124" t="str">
        <f t="shared" si="60"/>
        <v/>
      </c>
      <c r="J183" s="124" t="str">
        <f t="shared" si="61"/>
        <v/>
      </c>
      <c r="K183" s="124" t="str">
        <f t="shared" si="62"/>
        <v/>
      </c>
      <c r="L183" s="124" t="str">
        <f t="shared" si="63"/>
        <v/>
      </c>
      <c r="M183" s="125" t="str">
        <f t="shared" si="64"/>
        <v/>
      </c>
      <c r="N183" s="124" t="str">
        <f t="shared" si="65"/>
        <v/>
      </c>
      <c r="O183" s="125" t="str">
        <f t="shared" si="66"/>
        <v/>
      </c>
      <c r="P183" s="124" t="str">
        <f t="shared" si="67"/>
        <v/>
      </c>
      <c r="Q183" s="124" t="str">
        <f t="shared" si="68"/>
        <v/>
      </c>
      <c r="R183" s="124" t="str">
        <f t="shared" si="69"/>
        <v/>
      </c>
      <c r="S183" s="124" t="str">
        <f t="shared" si="70"/>
        <v/>
      </c>
      <c r="T183" s="124" t="str">
        <f t="shared" si="71"/>
        <v/>
      </c>
      <c r="U183" s="124" t="str">
        <f t="shared" si="72"/>
        <v xml:space="preserve"> </v>
      </c>
      <c r="V183" s="124" t="str">
        <f t="shared" si="73"/>
        <v/>
      </c>
      <c r="AF183" s="122">
        <f t="shared" si="74"/>
        <v>-1</v>
      </c>
      <c r="AG183" s="71">
        <f t="shared" si="75"/>
        <v>139</v>
      </c>
      <c r="AH183" s="127">
        <f t="shared" si="76"/>
        <v>-138</v>
      </c>
      <c r="AI183" s="127">
        <f t="shared" si="77"/>
        <v>-141</v>
      </c>
    </row>
    <row r="184" spans="1:35" x14ac:dyDescent="0.2">
      <c r="A184" s="126">
        <f t="shared" si="53"/>
        <v>-86</v>
      </c>
      <c r="B184" s="181">
        <f t="shared" si="52"/>
        <v>-2184.4</v>
      </c>
      <c r="C184" s="229" t="str">
        <f t="shared" si="54"/>
        <v/>
      </c>
      <c r="D184" s="126" t="str">
        <f t="shared" si="55"/>
        <v/>
      </c>
      <c r="E184" s="229" t="str">
        <f t="shared" si="56"/>
        <v/>
      </c>
      <c r="F184" s="229" t="str">
        <f t="shared" si="57"/>
        <v/>
      </c>
      <c r="G184" s="229" t="str">
        <f t="shared" si="58"/>
        <v/>
      </c>
      <c r="H184" s="124" t="str">
        <f t="shared" si="59"/>
        <v/>
      </c>
      <c r="I184" s="124" t="str">
        <f t="shared" si="60"/>
        <v/>
      </c>
      <c r="J184" s="124" t="str">
        <f t="shared" si="61"/>
        <v/>
      </c>
      <c r="K184" s="124" t="str">
        <f t="shared" si="62"/>
        <v/>
      </c>
      <c r="L184" s="124" t="str">
        <f t="shared" si="63"/>
        <v/>
      </c>
      <c r="M184" s="125" t="str">
        <f t="shared" si="64"/>
        <v/>
      </c>
      <c r="N184" s="124" t="str">
        <f t="shared" si="65"/>
        <v/>
      </c>
      <c r="O184" s="125" t="str">
        <f t="shared" si="66"/>
        <v/>
      </c>
      <c r="P184" s="124" t="str">
        <f t="shared" si="67"/>
        <v/>
      </c>
      <c r="Q184" s="124" t="str">
        <f t="shared" si="68"/>
        <v/>
      </c>
      <c r="R184" s="124" t="str">
        <f t="shared" si="69"/>
        <v/>
      </c>
      <c r="S184" s="124" t="str">
        <f t="shared" si="70"/>
        <v/>
      </c>
      <c r="T184" s="124" t="str">
        <f t="shared" si="71"/>
        <v/>
      </c>
      <c r="U184" s="124" t="str">
        <f t="shared" si="72"/>
        <v xml:space="preserve"> </v>
      </c>
      <c r="V184" s="124" t="str">
        <f t="shared" si="73"/>
        <v/>
      </c>
      <c r="AF184" s="122">
        <f t="shared" si="74"/>
        <v>-1</v>
      </c>
      <c r="AG184" s="71">
        <f t="shared" si="75"/>
        <v>140</v>
      </c>
      <c r="AH184" s="127">
        <f t="shared" si="76"/>
        <v>-139</v>
      </c>
      <c r="AI184" s="127">
        <f t="shared" si="77"/>
        <v>-142</v>
      </c>
    </row>
    <row r="185" spans="1:35" x14ac:dyDescent="0.2">
      <c r="A185" s="126">
        <f t="shared" si="53"/>
        <v>-87</v>
      </c>
      <c r="B185" s="181">
        <f t="shared" si="52"/>
        <v>-2209.7999999999997</v>
      </c>
      <c r="C185" s="229" t="str">
        <f t="shared" si="54"/>
        <v/>
      </c>
      <c r="D185" s="126" t="str">
        <f t="shared" si="55"/>
        <v/>
      </c>
      <c r="E185" s="229" t="str">
        <f t="shared" si="56"/>
        <v/>
      </c>
      <c r="F185" s="229" t="str">
        <f t="shared" si="57"/>
        <v/>
      </c>
      <c r="G185" s="229" t="str">
        <f t="shared" si="58"/>
        <v/>
      </c>
      <c r="H185" s="124" t="str">
        <f t="shared" si="59"/>
        <v/>
      </c>
      <c r="I185" s="124" t="str">
        <f t="shared" si="60"/>
        <v/>
      </c>
      <c r="J185" s="124" t="str">
        <f t="shared" si="61"/>
        <v/>
      </c>
      <c r="K185" s="124" t="str">
        <f t="shared" si="62"/>
        <v/>
      </c>
      <c r="L185" s="124" t="str">
        <f t="shared" si="63"/>
        <v/>
      </c>
      <c r="M185" s="125" t="str">
        <f t="shared" si="64"/>
        <v/>
      </c>
      <c r="N185" s="124" t="str">
        <f t="shared" si="65"/>
        <v/>
      </c>
      <c r="O185" s="125" t="str">
        <f t="shared" si="66"/>
        <v/>
      </c>
      <c r="P185" s="124" t="str">
        <f t="shared" si="67"/>
        <v/>
      </c>
      <c r="Q185" s="124" t="str">
        <f t="shared" si="68"/>
        <v/>
      </c>
      <c r="R185" s="124" t="str">
        <f t="shared" si="69"/>
        <v/>
      </c>
      <c r="S185" s="124" t="str">
        <f t="shared" si="70"/>
        <v/>
      </c>
      <c r="T185" s="124" t="str">
        <f t="shared" si="71"/>
        <v/>
      </c>
      <c r="U185" s="124" t="str">
        <f t="shared" si="72"/>
        <v xml:space="preserve"> </v>
      </c>
      <c r="V185" s="124" t="str">
        <f t="shared" si="73"/>
        <v/>
      </c>
      <c r="AF185" s="122">
        <f t="shared" si="74"/>
        <v>-1</v>
      </c>
      <c r="AG185" s="71">
        <f t="shared" si="75"/>
        <v>141</v>
      </c>
      <c r="AH185" s="127">
        <f t="shared" si="76"/>
        <v>-140</v>
      </c>
      <c r="AI185" s="127">
        <f t="shared" si="77"/>
        <v>-143</v>
      </c>
    </row>
    <row r="186" spans="1:35" x14ac:dyDescent="0.2">
      <c r="A186" s="126">
        <f t="shared" si="53"/>
        <v>-88</v>
      </c>
      <c r="B186" s="181">
        <f t="shared" si="52"/>
        <v>-2235.1999999999998</v>
      </c>
      <c r="C186" s="229" t="str">
        <f t="shared" si="54"/>
        <v/>
      </c>
      <c r="D186" s="126" t="str">
        <f t="shared" si="55"/>
        <v/>
      </c>
      <c r="E186" s="229" t="str">
        <f t="shared" si="56"/>
        <v/>
      </c>
      <c r="F186" s="229" t="str">
        <f t="shared" si="57"/>
        <v/>
      </c>
      <c r="G186" s="229" t="str">
        <f t="shared" si="58"/>
        <v/>
      </c>
      <c r="H186" s="124" t="str">
        <f t="shared" si="59"/>
        <v/>
      </c>
      <c r="I186" s="124" t="str">
        <f t="shared" si="60"/>
        <v/>
      </c>
      <c r="J186" s="124" t="str">
        <f t="shared" si="61"/>
        <v/>
      </c>
      <c r="K186" s="124" t="str">
        <f t="shared" si="62"/>
        <v/>
      </c>
      <c r="L186" s="124" t="str">
        <f t="shared" si="63"/>
        <v/>
      </c>
      <c r="M186" s="125" t="str">
        <f t="shared" si="64"/>
        <v/>
      </c>
      <c r="N186" s="124" t="str">
        <f t="shared" si="65"/>
        <v/>
      </c>
      <c r="O186" s="125" t="str">
        <f t="shared" si="66"/>
        <v/>
      </c>
      <c r="P186" s="124" t="str">
        <f t="shared" si="67"/>
        <v/>
      </c>
      <c r="Q186" s="124" t="str">
        <f t="shared" si="68"/>
        <v/>
      </c>
      <c r="R186" s="124" t="str">
        <f t="shared" si="69"/>
        <v/>
      </c>
      <c r="S186" s="124" t="str">
        <f t="shared" si="70"/>
        <v/>
      </c>
      <c r="T186" s="124" t="str">
        <f t="shared" si="71"/>
        <v/>
      </c>
      <c r="U186" s="124" t="str">
        <f t="shared" si="72"/>
        <v xml:space="preserve"> </v>
      </c>
      <c r="V186" s="124" t="str">
        <f t="shared" si="73"/>
        <v/>
      </c>
      <c r="AF186" s="122">
        <f t="shared" si="74"/>
        <v>-1</v>
      </c>
      <c r="AG186" s="71">
        <f t="shared" si="75"/>
        <v>142</v>
      </c>
      <c r="AH186" s="127">
        <f t="shared" si="76"/>
        <v>-141</v>
      </c>
      <c r="AI186" s="127">
        <f t="shared" si="77"/>
        <v>-144</v>
      </c>
    </row>
    <row r="187" spans="1:35" x14ac:dyDescent="0.2">
      <c r="A187" s="126">
        <f t="shared" si="53"/>
        <v>-89</v>
      </c>
      <c r="B187" s="181">
        <f t="shared" si="52"/>
        <v>-2260.6</v>
      </c>
      <c r="C187" s="229" t="str">
        <f t="shared" si="54"/>
        <v/>
      </c>
      <c r="D187" s="126" t="str">
        <f t="shared" si="55"/>
        <v/>
      </c>
      <c r="E187" s="229" t="str">
        <f t="shared" si="56"/>
        <v/>
      </c>
      <c r="F187" s="229" t="str">
        <f t="shared" si="57"/>
        <v/>
      </c>
      <c r="G187" s="229" t="str">
        <f t="shared" si="58"/>
        <v/>
      </c>
      <c r="H187" s="124" t="str">
        <f t="shared" si="59"/>
        <v/>
      </c>
      <c r="I187" s="124" t="str">
        <f t="shared" si="60"/>
        <v/>
      </c>
      <c r="J187" s="124" t="str">
        <f t="shared" si="61"/>
        <v/>
      </c>
      <c r="K187" s="124" t="str">
        <f t="shared" si="62"/>
        <v/>
      </c>
      <c r="L187" s="124" t="str">
        <f t="shared" si="63"/>
        <v/>
      </c>
      <c r="M187" s="125" t="str">
        <f t="shared" si="64"/>
        <v/>
      </c>
      <c r="N187" s="124" t="str">
        <f t="shared" si="65"/>
        <v/>
      </c>
      <c r="O187" s="125" t="str">
        <f t="shared" si="66"/>
        <v/>
      </c>
      <c r="P187" s="124" t="str">
        <f t="shared" si="67"/>
        <v/>
      </c>
      <c r="Q187" s="124" t="str">
        <f t="shared" si="68"/>
        <v/>
      </c>
      <c r="R187" s="124" t="str">
        <f t="shared" si="69"/>
        <v/>
      </c>
      <c r="S187" s="124" t="str">
        <f t="shared" si="70"/>
        <v/>
      </c>
      <c r="T187" s="124" t="str">
        <f t="shared" si="71"/>
        <v/>
      </c>
      <c r="U187" s="124" t="str">
        <f t="shared" si="72"/>
        <v xml:space="preserve"> </v>
      </c>
      <c r="V187" s="124" t="str">
        <f t="shared" si="73"/>
        <v/>
      </c>
      <c r="AF187" s="122">
        <f t="shared" si="74"/>
        <v>-1</v>
      </c>
      <c r="AG187" s="71">
        <f t="shared" si="75"/>
        <v>143</v>
      </c>
      <c r="AH187" s="127">
        <f t="shared" si="76"/>
        <v>-142</v>
      </c>
      <c r="AI187" s="127">
        <f t="shared" si="77"/>
        <v>-145</v>
      </c>
    </row>
    <row r="188" spans="1:35" x14ac:dyDescent="0.2">
      <c r="A188" s="126">
        <f t="shared" si="53"/>
        <v>-90</v>
      </c>
      <c r="B188" s="181">
        <f t="shared" si="52"/>
        <v>-2286</v>
      </c>
      <c r="C188" s="229" t="str">
        <f t="shared" si="54"/>
        <v/>
      </c>
      <c r="D188" s="126" t="str">
        <f t="shared" si="55"/>
        <v/>
      </c>
      <c r="E188" s="229" t="str">
        <f t="shared" si="56"/>
        <v/>
      </c>
      <c r="F188" s="229" t="str">
        <f t="shared" si="57"/>
        <v/>
      </c>
      <c r="G188" s="229" t="str">
        <f t="shared" si="58"/>
        <v/>
      </c>
      <c r="H188" s="124" t="str">
        <f t="shared" si="59"/>
        <v/>
      </c>
      <c r="I188" s="124" t="str">
        <f t="shared" si="60"/>
        <v/>
      </c>
      <c r="J188" s="124" t="str">
        <f t="shared" si="61"/>
        <v/>
      </c>
      <c r="K188" s="124" t="str">
        <f t="shared" si="62"/>
        <v/>
      </c>
      <c r="L188" s="124" t="str">
        <f t="shared" si="63"/>
        <v/>
      </c>
      <c r="M188" s="125" t="str">
        <f t="shared" si="64"/>
        <v/>
      </c>
      <c r="N188" s="124" t="str">
        <f t="shared" si="65"/>
        <v/>
      </c>
      <c r="O188" s="125" t="str">
        <f t="shared" si="66"/>
        <v/>
      </c>
      <c r="P188" s="124" t="str">
        <f t="shared" si="67"/>
        <v/>
      </c>
      <c r="Q188" s="124" t="str">
        <f t="shared" si="68"/>
        <v/>
      </c>
      <c r="R188" s="124" t="str">
        <f t="shared" si="69"/>
        <v/>
      </c>
      <c r="S188" s="124" t="str">
        <f t="shared" si="70"/>
        <v/>
      </c>
      <c r="T188" s="124" t="str">
        <f t="shared" si="71"/>
        <v/>
      </c>
      <c r="U188" s="124" t="str">
        <f t="shared" si="72"/>
        <v xml:space="preserve"> </v>
      </c>
      <c r="V188" s="124" t="str">
        <f t="shared" si="73"/>
        <v/>
      </c>
      <c r="AF188" s="122">
        <f t="shared" si="74"/>
        <v>-1</v>
      </c>
      <c r="AG188" s="71">
        <f t="shared" si="75"/>
        <v>144</v>
      </c>
      <c r="AH188" s="127">
        <f t="shared" si="76"/>
        <v>-143</v>
      </c>
      <c r="AI188" s="127">
        <f t="shared" si="77"/>
        <v>-146</v>
      </c>
    </row>
    <row r="189" spans="1:35" x14ac:dyDescent="0.2">
      <c r="A189" s="126">
        <f t="shared" si="53"/>
        <v>-91</v>
      </c>
      <c r="B189" s="181">
        <f t="shared" si="52"/>
        <v>-2311.4</v>
      </c>
      <c r="C189" s="229" t="str">
        <f t="shared" si="54"/>
        <v/>
      </c>
      <c r="D189" s="126" t="str">
        <f t="shared" si="55"/>
        <v/>
      </c>
      <c r="E189" s="229" t="str">
        <f t="shared" si="56"/>
        <v/>
      </c>
      <c r="F189" s="229" t="str">
        <f t="shared" si="57"/>
        <v/>
      </c>
      <c r="G189" s="229" t="str">
        <f t="shared" si="58"/>
        <v/>
      </c>
      <c r="H189" s="124" t="str">
        <f t="shared" si="59"/>
        <v/>
      </c>
      <c r="I189" s="124" t="str">
        <f t="shared" si="60"/>
        <v/>
      </c>
      <c r="J189" s="124" t="str">
        <f t="shared" si="61"/>
        <v/>
      </c>
      <c r="K189" s="124" t="str">
        <f t="shared" si="62"/>
        <v/>
      </c>
      <c r="L189" s="124" t="str">
        <f t="shared" si="63"/>
        <v/>
      </c>
      <c r="M189" s="125" t="str">
        <f t="shared" si="64"/>
        <v/>
      </c>
      <c r="N189" s="124" t="str">
        <f t="shared" si="65"/>
        <v/>
      </c>
      <c r="O189" s="125" t="str">
        <f t="shared" si="66"/>
        <v/>
      </c>
      <c r="P189" s="124" t="str">
        <f t="shared" si="67"/>
        <v/>
      </c>
      <c r="Q189" s="124" t="str">
        <f t="shared" si="68"/>
        <v/>
      </c>
      <c r="R189" s="124" t="str">
        <f t="shared" si="69"/>
        <v/>
      </c>
      <c r="S189" s="124" t="str">
        <f t="shared" si="70"/>
        <v/>
      </c>
      <c r="T189" s="124" t="str">
        <f t="shared" si="71"/>
        <v/>
      </c>
      <c r="U189" s="124" t="str">
        <f t="shared" si="72"/>
        <v xml:space="preserve"> </v>
      </c>
      <c r="V189" s="124" t="str">
        <f t="shared" si="73"/>
        <v/>
      </c>
      <c r="AF189" s="122">
        <f t="shared" si="74"/>
        <v>-1</v>
      </c>
      <c r="AG189" s="71">
        <f t="shared" si="75"/>
        <v>145</v>
      </c>
      <c r="AH189" s="127">
        <f t="shared" si="76"/>
        <v>-144</v>
      </c>
      <c r="AI189" s="127">
        <f t="shared" si="77"/>
        <v>-147</v>
      </c>
    </row>
    <row r="190" spans="1:35" x14ac:dyDescent="0.2">
      <c r="A190" s="126">
        <f t="shared" si="53"/>
        <v>-92</v>
      </c>
      <c r="B190" s="181">
        <f t="shared" si="52"/>
        <v>-2336.7999999999997</v>
      </c>
      <c r="C190" s="229" t="str">
        <f t="shared" si="54"/>
        <v/>
      </c>
      <c r="D190" s="126" t="str">
        <f t="shared" si="55"/>
        <v/>
      </c>
      <c r="E190" s="229" t="str">
        <f t="shared" si="56"/>
        <v/>
      </c>
      <c r="F190" s="229" t="str">
        <f t="shared" si="57"/>
        <v/>
      </c>
      <c r="G190" s="229" t="str">
        <f t="shared" si="58"/>
        <v/>
      </c>
      <c r="H190" s="124" t="str">
        <f t="shared" si="59"/>
        <v/>
      </c>
      <c r="I190" s="124" t="str">
        <f t="shared" si="60"/>
        <v/>
      </c>
      <c r="J190" s="124" t="str">
        <f t="shared" si="61"/>
        <v/>
      </c>
      <c r="K190" s="124" t="str">
        <f t="shared" si="62"/>
        <v/>
      </c>
      <c r="L190" s="124" t="str">
        <f t="shared" si="63"/>
        <v/>
      </c>
      <c r="M190" s="125" t="str">
        <f t="shared" si="64"/>
        <v/>
      </c>
      <c r="N190" s="124" t="str">
        <f t="shared" si="65"/>
        <v/>
      </c>
      <c r="O190" s="125" t="str">
        <f t="shared" si="66"/>
        <v/>
      </c>
      <c r="P190" s="124" t="str">
        <f t="shared" si="67"/>
        <v/>
      </c>
      <c r="Q190" s="124" t="str">
        <f t="shared" si="68"/>
        <v/>
      </c>
      <c r="R190" s="124" t="str">
        <f t="shared" si="69"/>
        <v/>
      </c>
      <c r="S190" s="124" t="str">
        <f t="shared" si="70"/>
        <v/>
      </c>
      <c r="T190" s="124" t="str">
        <f t="shared" si="71"/>
        <v/>
      </c>
      <c r="U190" s="124" t="str">
        <f t="shared" si="72"/>
        <v xml:space="preserve"> </v>
      </c>
      <c r="V190" s="124" t="str">
        <f t="shared" si="73"/>
        <v/>
      </c>
      <c r="AF190" s="122">
        <f t="shared" si="74"/>
        <v>-1</v>
      </c>
      <c r="AG190" s="71">
        <f t="shared" si="75"/>
        <v>146</v>
      </c>
      <c r="AH190" s="127">
        <f t="shared" si="76"/>
        <v>-145</v>
      </c>
      <c r="AI190" s="127">
        <f t="shared" si="77"/>
        <v>-148</v>
      </c>
    </row>
    <row r="191" spans="1:35" x14ac:dyDescent="0.2">
      <c r="A191" s="126">
        <f t="shared" si="53"/>
        <v>-93</v>
      </c>
      <c r="B191" s="181">
        <f t="shared" si="52"/>
        <v>-2362.1999999999998</v>
      </c>
      <c r="C191" s="229" t="str">
        <f t="shared" si="54"/>
        <v/>
      </c>
      <c r="D191" s="126" t="str">
        <f t="shared" si="55"/>
        <v/>
      </c>
      <c r="E191" s="229" t="str">
        <f t="shared" si="56"/>
        <v/>
      </c>
      <c r="F191" s="229" t="str">
        <f t="shared" si="57"/>
        <v/>
      </c>
      <c r="G191" s="229" t="str">
        <f t="shared" si="58"/>
        <v/>
      </c>
      <c r="H191" s="124" t="str">
        <f t="shared" si="59"/>
        <v/>
      </c>
      <c r="I191" s="124" t="str">
        <f t="shared" si="60"/>
        <v/>
      </c>
      <c r="J191" s="124" t="str">
        <f t="shared" si="61"/>
        <v/>
      </c>
      <c r="K191" s="124" t="str">
        <f t="shared" si="62"/>
        <v/>
      </c>
      <c r="L191" s="124" t="str">
        <f t="shared" si="63"/>
        <v/>
      </c>
      <c r="M191" s="125" t="str">
        <f t="shared" si="64"/>
        <v/>
      </c>
      <c r="N191" s="124" t="str">
        <f t="shared" si="65"/>
        <v/>
      </c>
      <c r="O191" s="125" t="str">
        <f t="shared" si="66"/>
        <v/>
      </c>
      <c r="P191" s="124" t="str">
        <f t="shared" si="67"/>
        <v/>
      </c>
      <c r="Q191" s="124" t="str">
        <f t="shared" si="68"/>
        <v/>
      </c>
      <c r="R191" s="124" t="str">
        <f t="shared" si="69"/>
        <v/>
      </c>
      <c r="S191" s="124" t="str">
        <f t="shared" si="70"/>
        <v/>
      </c>
      <c r="T191" s="124" t="str">
        <f t="shared" si="71"/>
        <v/>
      </c>
      <c r="U191" s="124" t="str">
        <f t="shared" si="72"/>
        <v xml:space="preserve"> </v>
      </c>
      <c r="V191" s="124" t="str">
        <f t="shared" si="73"/>
        <v/>
      </c>
      <c r="AF191" s="122">
        <f t="shared" si="74"/>
        <v>-1</v>
      </c>
      <c r="AG191" s="71">
        <f t="shared" si="75"/>
        <v>147</v>
      </c>
      <c r="AH191" s="127">
        <f t="shared" si="76"/>
        <v>-146</v>
      </c>
      <c r="AI191" s="127">
        <f t="shared" si="77"/>
        <v>-149</v>
      </c>
    </row>
    <row r="192" spans="1:35" x14ac:dyDescent="0.2">
      <c r="A192" s="126">
        <f t="shared" si="53"/>
        <v>-94</v>
      </c>
      <c r="B192" s="181">
        <f t="shared" si="52"/>
        <v>-2387.6</v>
      </c>
      <c r="C192" s="229" t="str">
        <f t="shared" si="54"/>
        <v/>
      </c>
      <c r="D192" s="126" t="str">
        <f t="shared" si="55"/>
        <v/>
      </c>
      <c r="E192" s="229" t="str">
        <f t="shared" si="56"/>
        <v/>
      </c>
      <c r="F192" s="229" t="str">
        <f t="shared" si="57"/>
        <v/>
      </c>
      <c r="G192" s="229" t="str">
        <f t="shared" si="58"/>
        <v/>
      </c>
      <c r="H192" s="124" t="str">
        <f t="shared" si="59"/>
        <v/>
      </c>
      <c r="I192" s="124" t="str">
        <f t="shared" si="60"/>
        <v/>
      </c>
      <c r="J192" s="124" t="str">
        <f t="shared" si="61"/>
        <v/>
      </c>
      <c r="K192" s="124" t="str">
        <f t="shared" si="62"/>
        <v/>
      </c>
      <c r="L192" s="124" t="str">
        <f t="shared" si="63"/>
        <v/>
      </c>
      <c r="M192" s="125" t="str">
        <f t="shared" si="64"/>
        <v/>
      </c>
      <c r="N192" s="124" t="str">
        <f t="shared" si="65"/>
        <v/>
      </c>
      <c r="O192" s="125" t="str">
        <f t="shared" si="66"/>
        <v/>
      </c>
      <c r="P192" s="124" t="str">
        <f t="shared" si="67"/>
        <v/>
      </c>
      <c r="Q192" s="124" t="str">
        <f t="shared" si="68"/>
        <v/>
      </c>
      <c r="R192" s="124" t="str">
        <f t="shared" si="69"/>
        <v/>
      </c>
      <c r="S192" s="124" t="str">
        <f t="shared" si="70"/>
        <v/>
      </c>
      <c r="T192" s="124" t="str">
        <f t="shared" si="71"/>
        <v/>
      </c>
      <c r="U192" s="124" t="str">
        <f t="shared" si="72"/>
        <v xml:space="preserve"> </v>
      </c>
      <c r="V192" s="124" t="str">
        <f t="shared" si="73"/>
        <v/>
      </c>
      <c r="AF192" s="122">
        <f t="shared" si="74"/>
        <v>-1</v>
      </c>
      <c r="AG192" s="71">
        <f t="shared" si="75"/>
        <v>148</v>
      </c>
      <c r="AH192" s="127">
        <f t="shared" si="76"/>
        <v>-147</v>
      </c>
      <c r="AI192" s="127">
        <f t="shared" si="77"/>
        <v>-150</v>
      </c>
    </row>
    <row r="193" spans="1:35" x14ac:dyDescent="0.2">
      <c r="A193" s="126">
        <f t="shared" si="53"/>
        <v>-95</v>
      </c>
      <c r="B193" s="181">
        <f t="shared" si="52"/>
        <v>-2413</v>
      </c>
      <c r="C193" s="229" t="str">
        <f t="shared" si="54"/>
        <v/>
      </c>
      <c r="D193" s="126" t="str">
        <f t="shared" si="55"/>
        <v/>
      </c>
      <c r="E193" s="229" t="str">
        <f t="shared" si="56"/>
        <v/>
      </c>
      <c r="F193" s="229" t="str">
        <f t="shared" si="57"/>
        <v/>
      </c>
      <c r="G193" s="229" t="str">
        <f t="shared" si="58"/>
        <v/>
      </c>
      <c r="H193" s="124" t="str">
        <f t="shared" si="59"/>
        <v/>
      </c>
      <c r="I193" s="124" t="str">
        <f t="shared" si="60"/>
        <v/>
      </c>
      <c r="J193" s="124" t="str">
        <f t="shared" si="61"/>
        <v/>
      </c>
      <c r="K193" s="124" t="str">
        <f t="shared" si="62"/>
        <v/>
      </c>
      <c r="L193" s="124" t="str">
        <f t="shared" si="63"/>
        <v/>
      </c>
      <c r="M193" s="125" t="str">
        <f t="shared" si="64"/>
        <v/>
      </c>
      <c r="N193" s="124" t="str">
        <f t="shared" si="65"/>
        <v/>
      </c>
      <c r="O193" s="125" t="str">
        <f t="shared" si="66"/>
        <v/>
      </c>
      <c r="P193" s="124" t="str">
        <f t="shared" si="67"/>
        <v/>
      </c>
      <c r="Q193" s="124" t="str">
        <f t="shared" si="68"/>
        <v/>
      </c>
      <c r="R193" s="124" t="str">
        <f t="shared" si="69"/>
        <v/>
      </c>
      <c r="S193" s="124" t="str">
        <f t="shared" si="70"/>
        <v/>
      </c>
      <c r="T193" s="124" t="str">
        <f t="shared" si="71"/>
        <v/>
      </c>
      <c r="U193" s="124" t="str">
        <f t="shared" si="72"/>
        <v xml:space="preserve"> </v>
      </c>
      <c r="V193" s="124" t="str">
        <f t="shared" si="73"/>
        <v/>
      </c>
      <c r="AF193" s="122">
        <f t="shared" si="74"/>
        <v>-1</v>
      </c>
      <c r="AG193" s="71">
        <f t="shared" si="75"/>
        <v>149</v>
      </c>
      <c r="AH193" s="127">
        <f t="shared" si="76"/>
        <v>-148</v>
      </c>
      <c r="AI193" s="127">
        <f t="shared" si="77"/>
        <v>-151</v>
      </c>
    </row>
    <row r="194" spans="1:35" x14ac:dyDescent="0.2">
      <c r="A194" s="126">
        <f t="shared" si="53"/>
        <v>-96</v>
      </c>
      <c r="B194" s="181">
        <f t="shared" si="52"/>
        <v>-2438.3999999999996</v>
      </c>
      <c r="C194" s="229" t="str">
        <f t="shared" si="54"/>
        <v/>
      </c>
      <c r="D194" s="126" t="str">
        <f t="shared" si="55"/>
        <v/>
      </c>
      <c r="E194" s="229" t="str">
        <f t="shared" si="56"/>
        <v/>
      </c>
      <c r="F194" s="229" t="str">
        <f t="shared" si="57"/>
        <v/>
      </c>
      <c r="G194" s="229" t="str">
        <f t="shared" si="58"/>
        <v/>
      </c>
      <c r="H194" s="124" t="str">
        <f t="shared" si="59"/>
        <v/>
      </c>
      <c r="I194" s="124" t="str">
        <f t="shared" si="60"/>
        <v/>
      </c>
      <c r="J194" s="124" t="str">
        <f t="shared" si="61"/>
        <v/>
      </c>
      <c r="K194" s="124" t="str">
        <f t="shared" si="62"/>
        <v/>
      </c>
      <c r="L194" s="124" t="str">
        <f t="shared" si="63"/>
        <v/>
      </c>
      <c r="M194" s="125" t="str">
        <f t="shared" si="64"/>
        <v/>
      </c>
      <c r="N194" s="124" t="str">
        <f t="shared" si="65"/>
        <v/>
      </c>
      <c r="O194" s="125" t="str">
        <f t="shared" si="66"/>
        <v/>
      </c>
      <c r="P194" s="124" t="str">
        <f t="shared" si="67"/>
        <v/>
      </c>
      <c r="Q194" s="124" t="str">
        <f t="shared" si="68"/>
        <v/>
      </c>
      <c r="R194" s="124" t="str">
        <f t="shared" si="69"/>
        <v/>
      </c>
      <c r="S194" s="124" t="str">
        <f t="shared" si="70"/>
        <v/>
      </c>
      <c r="T194" s="124" t="str">
        <f t="shared" si="71"/>
        <v/>
      </c>
      <c r="U194" s="124" t="str">
        <f t="shared" si="72"/>
        <v xml:space="preserve"> </v>
      </c>
      <c r="V194" s="124" t="str">
        <f t="shared" si="73"/>
        <v/>
      </c>
      <c r="AF194" s="122">
        <f t="shared" si="74"/>
        <v>-1</v>
      </c>
      <c r="AG194" s="71">
        <f t="shared" si="75"/>
        <v>150</v>
      </c>
      <c r="AH194" s="127">
        <f t="shared" si="76"/>
        <v>-149</v>
      </c>
      <c r="AI194" s="127">
        <f t="shared" si="77"/>
        <v>-152</v>
      </c>
    </row>
    <row r="195" spans="1:35" x14ac:dyDescent="0.2">
      <c r="A195" s="126">
        <f t="shared" si="53"/>
        <v>-97</v>
      </c>
      <c r="B195" s="181">
        <f t="shared" si="52"/>
        <v>-2463.7999999999997</v>
      </c>
      <c r="C195" s="229" t="str">
        <f t="shared" si="54"/>
        <v/>
      </c>
      <c r="D195" s="126" t="str">
        <f t="shared" si="55"/>
        <v/>
      </c>
      <c r="E195" s="229" t="str">
        <f t="shared" si="56"/>
        <v/>
      </c>
      <c r="F195" s="229" t="str">
        <f t="shared" si="57"/>
        <v/>
      </c>
      <c r="G195" s="229" t="str">
        <f t="shared" si="58"/>
        <v/>
      </c>
      <c r="H195" s="124" t="str">
        <f t="shared" si="59"/>
        <v/>
      </c>
      <c r="I195" s="124" t="str">
        <f t="shared" si="60"/>
        <v/>
      </c>
      <c r="J195" s="124" t="str">
        <f t="shared" si="61"/>
        <v/>
      </c>
      <c r="K195" s="124" t="str">
        <f t="shared" si="62"/>
        <v/>
      </c>
      <c r="L195" s="124" t="str">
        <f t="shared" si="63"/>
        <v/>
      </c>
      <c r="M195" s="125" t="str">
        <f t="shared" si="64"/>
        <v/>
      </c>
      <c r="N195" s="124" t="str">
        <f t="shared" si="65"/>
        <v/>
      </c>
      <c r="O195" s="125" t="str">
        <f t="shared" si="66"/>
        <v/>
      </c>
      <c r="P195" s="124" t="str">
        <f t="shared" si="67"/>
        <v/>
      </c>
      <c r="Q195" s="124" t="str">
        <f t="shared" si="68"/>
        <v/>
      </c>
      <c r="R195" s="124" t="str">
        <f t="shared" si="69"/>
        <v/>
      </c>
      <c r="S195" s="124" t="str">
        <f t="shared" si="70"/>
        <v/>
      </c>
      <c r="T195" s="124" t="str">
        <f t="shared" si="71"/>
        <v/>
      </c>
      <c r="U195" s="124" t="str">
        <f t="shared" si="72"/>
        <v xml:space="preserve"> </v>
      </c>
      <c r="V195" s="124" t="str">
        <f t="shared" si="73"/>
        <v/>
      </c>
      <c r="AF195" s="122">
        <f t="shared" si="74"/>
        <v>-1</v>
      </c>
      <c r="AG195" s="71">
        <f t="shared" si="75"/>
        <v>151</v>
      </c>
      <c r="AH195" s="127">
        <f t="shared" si="76"/>
        <v>-150</v>
      </c>
      <c r="AI195" s="127">
        <f t="shared" si="77"/>
        <v>-153</v>
      </c>
    </row>
    <row r="196" spans="1:35" x14ac:dyDescent="0.2">
      <c r="A196" s="126">
        <f t="shared" si="53"/>
        <v>-98</v>
      </c>
      <c r="B196" s="181">
        <f t="shared" si="52"/>
        <v>-2489.1999999999998</v>
      </c>
      <c r="C196" s="229" t="str">
        <f t="shared" si="54"/>
        <v/>
      </c>
      <c r="D196" s="126" t="str">
        <f t="shared" si="55"/>
        <v/>
      </c>
      <c r="E196" s="229" t="str">
        <f t="shared" si="56"/>
        <v/>
      </c>
      <c r="F196" s="229" t="str">
        <f t="shared" si="57"/>
        <v/>
      </c>
      <c r="G196" s="229" t="str">
        <f t="shared" si="58"/>
        <v/>
      </c>
      <c r="H196" s="124" t="str">
        <f t="shared" si="59"/>
        <v/>
      </c>
      <c r="I196" s="124" t="str">
        <f t="shared" si="60"/>
        <v/>
      </c>
      <c r="J196" s="124" t="str">
        <f t="shared" si="61"/>
        <v/>
      </c>
      <c r="K196" s="124" t="str">
        <f t="shared" si="62"/>
        <v/>
      </c>
      <c r="L196" s="124" t="str">
        <f t="shared" si="63"/>
        <v/>
      </c>
      <c r="M196" s="125" t="str">
        <f t="shared" si="64"/>
        <v/>
      </c>
      <c r="N196" s="124" t="str">
        <f t="shared" si="65"/>
        <v/>
      </c>
      <c r="O196" s="125" t="str">
        <f t="shared" si="66"/>
        <v/>
      </c>
      <c r="P196" s="124" t="str">
        <f t="shared" si="67"/>
        <v/>
      </c>
      <c r="Q196" s="124" t="str">
        <f t="shared" si="68"/>
        <v/>
      </c>
      <c r="R196" s="124" t="str">
        <f t="shared" si="69"/>
        <v/>
      </c>
      <c r="S196" s="124" t="str">
        <f t="shared" si="70"/>
        <v/>
      </c>
      <c r="T196" s="124" t="str">
        <f t="shared" si="71"/>
        <v/>
      </c>
      <c r="U196" s="124" t="str">
        <f t="shared" si="72"/>
        <v xml:space="preserve"> </v>
      </c>
      <c r="V196" s="124" t="str">
        <f t="shared" si="73"/>
        <v/>
      </c>
      <c r="AF196" s="122">
        <f t="shared" si="74"/>
        <v>-1</v>
      </c>
      <c r="AG196" s="71">
        <f t="shared" si="75"/>
        <v>152</v>
      </c>
      <c r="AH196" s="127">
        <f t="shared" si="76"/>
        <v>-151</v>
      </c>
      <c r="AI196" s="127">
        <f t="shared" si="77"/>
        <v>-154</v>
      </c>
    </row>
    <row r="197" spans="1:35" x14ac:dyDescent="0.2">
      <c r="A197" s="126">
        <f t="shared" si="53"/>
        <v>-99</v>
      </c>
      <c r="B197" s="181">
        <f t="shared" si="52"/>
        <v>-2514.6</v>
      </c>
      <c r="C197" s="229" t="str">
        <f t="shared" si="54"/>
        <v/>
      </c>
      <c r="D197" s="126" t="str">
        <f t="shared" si="55"/>
        <v/>
      </c>
      <c r="E197" s="229" t="str">
        <f t="shared" si="56"/>
        <v/>
      </c>
      <c r="F197" s="229" t="str">
        <f t="shared" si="57"/>
        <v/>
      </c>
      <c r="G197" s="229" t="str">
        <f t="shared" si="58"/>
        <v/>
      </c>
      <c r="H197" s="124" t="str">
        <f t="shared" si="59"/>
        <v/>
      </c>
      <c r="I197" s="124" t="str">
        <f t="shared" si="60"/>
        <v/>
      </c>
      <c r="J197" s="124" t="str">
        <f t="shared" si="61"/>
        <v/>
      </c>
      <c r="K197" s="124" t="str">
        <f t="shared" si="62"/>
        <v/>
      </c>
      <c r="L197" s="124" t="str">
        <f t="shared" si="63"/>
        <v/>
      </c>
      <c r="M197" s="125" t="str">
        <f t="shared" si="64"/>
        <v/>
      </c>
      <c r="N197" s="124" t="str">
        <f t="shared" si="65"/>
        <v/>
      </c>
      <c r="O197" s="125" t="str">
        <f t="shared" si="66"/>
        <v/>
      </c>
      <c r="P197" s="124" t="str">
        <f t="shared" si="67"/>
        <v/>
      </c>
      <c r="Q197" s="124" t="str">
        <f t="shared" si="68"/>
        <v/>
      </c>
      <c r="R197" s="124" t="str">
        <f t="shared" si="69"/>
        <v/>
      </c>
      <c r="S197" s="124" t="str">
        <f t="shared" si="70"/>
        <v/>
      </c>
      <c r="T197" s="124" t="str">
        <f t="shared" si="71"/>
        <v/>
      </c>
      <c r="U197" s="124" t="str">
        <f t="shared" si="72"/>
        <v xml:space="preserve"> </v>
      </c>
      <c r="V197" s="124" t="str">
        <f t="shared" si="73"/>
        <v/>
      </c>
      <c r="AF197" s="122">
        <f t="shared" si="74"/>
        <v>-1</v>
      </c>
      <c r="AG197" s="71">
        <f t="shared" si="75"/>
        <v>153</v>
      </c>
      <c r="AH197" s="127">
        <f t="shared" si="76"/>
        <v>-152</v>
      </c>
      <c r="AI197" s="127">
        <f t="shared" si="77"/>
        <v>-155</v>
      </c>
    </row>
    <row r="198" spans="1:35" x14ac:dyDescent="0.2">
      <c r="A198" s="126">
        <f t="shared" si="53"/>
        <v>-100</v>
      </c>
      <c r="B198" s="181">
        <f t="shared" si="52"/>
        <v>-2540</v>
      </c>
      <c r="C198" s="229" t="str">
        <f t="shared" si="54"/>
        <v/>
      </c>
      <c r="D198" s="126" t="str">
        <f t="shared" si="55"/>
        <v/>
      </c>
      <c r="E198" s="229" t="str">
        <f t="shared" si="56"/>
        <v/>
      </c>
      <c r="F198" s="229" t="str">
        <f t="shared" si="57"/>
        <v/>
      </c>
      <c r="G198" s="229" t="str">
        <f t="shared" si="58"/>
        <v/>
      </c>
      <c r="H198" s="124" t="str">
        <f t="shared" si="59"/>
        <v/>
      </c>
      <c r="I198" s="124" t="str">
        <f t="shared" si="60"/>
        <v/>
      </c>
      <c r="J198" s="124" t="str">
        <f t="shared" si="61"/>
        <v/>
      </c>
      <c r="K198" s="124" t="str">
        <f t="shared" si="62"/>
        <v/>
      </c>
      <c r="L198" s="124" t="str">
        <f t="shared" si="63"/>
        <v/>
      </c>
      <c r="M198" s="125" t="str">
        <f t="shared" si="64"/>
        <v/>
      </c>
      <c r="N198" s="124" t="str">
        <f t="shared" si="65"/>
        <v/>
      </c>
      <c r="O198" s="125" t="str">
        <f t="shared" si="66"/>
        <v/>
      </c>
      <c r="P198" s="124" t="str">
        <f t="shared" si="67"/>
        <v/>
      </c>
      <c r="Q198" s="124" t="str">
        <f t="shared" si="68"/>
        <v/>
      </c>
      <c r="R198" s="124" t="str">
        <f t="shared" si="69"/>
        <v/>
      </c>
      <c r="S198" s="124" t="str">
        <f t="shared" si="70"/>
        <v/>
      </c>
      <c r="T198" s="124" t="str">
        <f t="shared" si="71"/>
        <v/>
      </c>
      <c r="U198" s="124" t="str">
        <f t="shared" si="72"/>
        <v xml:space="preserve"> </v>
      </c>
      <c r="V198" s="124" t="str">
        <f t="shared" si="73"/>
        <v/>
      </c>
      <c r="AF198" s="122">
        <f t="shared" si="74"/>
        <v>-1</v>
      </c>
      <c r="AG198" s="71">
        <f t="shared" si="75"/>
        <v>154</v>
      </c>
      <c r="AH198" s="127">
        <f t="shared" si="76"/>
        <v>-153</v>
      </c>
      <c r="AI198" s="127">
        <f t="shared" si="77"/>
        <v>-156</v>
      </c>
    </row>
    <row r="199" spans="1:35" x14ac:dyDescent="0.2">
      <c r="A199" s="126">
        <f t="shared" si="53"/>
        <v>-101</v>
      </c>
      <c r="B199" s="181">
        <f t="shared" si="52"/>
        <v>-2565.3999999999996</v>
      </c>
      <c r="C199" s="229" t="str">
        <f t="shared" si="54"/>
        <v/>
      </c>
      <c r="D199" s="126" t="str">
        <f t="shared" si="55"/>
        <v/>
      </c>
      <c r="E199" s="229" t="str">
        <f t="shared" si="56"/>
        <v/>
      </c>
      <c r="F199" s="229" t="str">
        <f t="shared" si="57"/>
        <v/>
      </c>
      <c r="G199" s="229" t="str">
        <f t="shared" si="58"/>
        <v/>
      </c>
      <c r="H199" s="124" t="str">
        <f t="shared" si="59"/>
        <v/>
      </c>
      <c r="I199" s="124" t="str">
        <f t="shared" si="60"/>
        <v/>
      </c>
      <c r="J199" s="124" t="str">
        <f t="shared" si="61"/>
        <v/>
      </c>
      <c r="K199" s="124" t="str">
        <f t="shared" si="62"/>
        <v/>
      </c>
      <c r="L199" s="124" t="str">
        <f t="shared" si="63"/>
        <v/>
      </c>
      <c r="M199" s="125" t="str">
        <f t="shared" si="64"/>
        <v/>
      </c>
      <c r="N199" s="124" t="str">
        <f t="shared" si="65"/>
        <v/>
      </c>
      <c r="O199" s="125" t="str">
        <f t="shared" si="66"/>
        <v/>
      </c>
      <c r="P199" s="124" t="str">
        <f t="shared" si="67"/>
        <v/>
      </c>
      <c r="Q199" s="124" t="str">
        <f t="shared" si="68"/>
        <v/>
      </c>
      <c r="R199" s="124" t="str">
        <f t="shared" si="69"/>
        <v/>
      </c>
      <c r="S199" s="124" t="str">
        <f t="shared" si="70"/>
        <v/>
      </c>
      <c r="T199" s="124" t="str">
        <f t="shared" si="71"/>
        <v/>
      </c>
      <c r="U199" s="124" t="str">
        <f t="shared" si="72"/>
        <v xml:space="preserve"> </v>
      </c>
      <c r="V199" s="124" t="str">
        <f t="shared" si="73"/>
        <v/>
      </c>
      <c r="AF199" s="122">
        <f t="shared" si="74"/>
        <v>-1</v>
      </c>
      <c r="AG199" s="71">
        <f t="shared" si="75"/>
        <v>155</v>
      </c>
      <c r="AH199" s="127">
        <f t="shared" si="76"/>
        <v>-154</v>
      </c>
      <c r="AI199" s="127">
        <f t="shared" si="77"/>
        <v>-157</v>
      </c>
    </row>
    <row r="200" spans="1:35" x14ac:dyDescent="0.2">
      <c r="A200" s="126">
        <f t="shared" si="53"/>
        <v>-102</v>
      </c>
      <c r="B200" s="181">
        <f t="shared" si="52"/>
        <v>-2590.7999999999997</v>
      </c>
      <c r="C200" s="229" t="str">
        <f t="shared" si="54"/>
        <v/>
      </c>
      <c r="D200" s="126" t="str">
        <f t="shared" si="55"/>
        <v/>
      </c>
      <c r="E200" s="229" t="str">
        <f t="shared" si="56"/>
        <v/>
      </c>
      <c r="F200" s="229" t="str">
        <f t="shared" si="57"/>
        <v/>
      </c>
      <c r="G200" s="229" t="str">
        <f t="shared" si="58"/>
        <v/>
      </c>
      <c r="H200" s="124" t="str">
        <f t="shared" si="59"/>
        <v/>
      </c>
      <c r="I200" s="124" t="str">
        <f t="shared" si="60"/>
        <v/>
      </c>
      <c r="J200" s="124" t="str">
        <f t="shared" si="61"/>
        <v/>
      </c>
      <c r="K200" s="124" t="str">
        <f t="shared" si="62"/>
        <v/>
      </c>
      <c r="L200" s="124" t="str">
        <f t="shared" si="63"/>
        <v/>
      </c>
      <c r="M200" s="125" t="str">
        <f t="shared" si="64"/>
        <v/>
      </c>
      <c r="N200" s="124" t="str">
        <f t="shared" si="65"/>
        <v/>
      </c>
      <c r="O200" s="125" t="str">
        <f t="shared" si="66"/>
        <v/>
      </c>
      <c r="P200" s="124" t="str">
        <f t="shared" si="67"/>
        <v/>
      </c>
      <c r="Q200" s="124" t="str">
        <f t="shared" si="68"/>
        <v/>
      </c>
      <c r="R200" s="124" t="str">
        <f t="shared" si="69"/>
        <v/>
      </c>
      <c r="S200" s="124" t="str">
        <f t="shared" si="70"/>
        <v/>
      </c>
      <c r="T200" s="124" t="str">
        <f t="shared" si="71"/>
        <v/>
      </c>
      <c r="U200" s="124" t="str">
        <f t="shared" si="72"/>
        <v xml:space="preserve"> </v>
      </c>
      <c r="V200" s="124" t="str">
        <f t="shared" si="73"/>
        <v/>
      </c>
      <c r="AF200" s="122">
        <f t="shared" si="74"/>
        <v>-1</v>
      </c>
      <c r="AG200" s="71">
        <f t="shared" si="75"/>
        <v>156</v>
      </c>
      <c r="AH200" s="127">
        <f t="shared" si="76"/>
        <v>-155</v>
      </c>
      <c r="AI200" s="127">
        <f t="shared" si="77"/>
        <v>-158</v>
      </c>
    </row>
    <row r="201" spans="1:35" x14ac:dyDescent="0.2">
      <c r="A201" s="126">
        <f t="shared" si="53"/>
        <v>-103</v>
      </c>
      <c r="B201" s="181">
        <f t="shared" si="52"/>
        <v>-2616.1999999999998</v>
      </c>
      <c r="C201" s="229" t="str">
        <f t="shared" si="54"/>
        <v/>
      </c>
      <c r="D201" s="126" t="str">
        <f t="shared" si="55"/>
        <v/>
      </c>
      <c r="E201" s="229" t="str">
        <f t="shared" si="56"/>
        <v/>
      </c>
      <c r="F201" s="229" t="str">
        <f t="shared" si="57"/>
        <v/>
      </c>
      <c r="G201" s="229" t="str">
        <f t="shared" si="58"/>
        <v/>
      </c>
      <c r="H201" s="124" t="str">
        <f t="shared" si="59"/>
        <v/>
      </c>
      <c r="I201" s="124" t="str">
        <f t="shared" si="60"/>
        <v/>
      </c>
      <c r="J201" s="124" t="str">
        <f t="shared" si="61"/>
        <v/>
      </c>
      <c r="K201" s="124" t="str">
        <f t="shared" si="62"/>
        <v/>
      </c>
      <c r="L201" s="124" t="str">
        <f t="shared" si="63"/>
        <v/>
      </c>
      <c r="M201" s="125" t="str">
        <f t="shared" si="64"/>
        <v/>
      </c>
      <c r="N201" s="124" t="str">
        <f t="shared" si="65"/>
        <v/>
      </c>
      <c r="O201" s="125" t="str">
        <f t="shared" si="66"/>
        <v/>
      </c>
      <c r="P201" s="124" t="str">
        <f t="shared" si="67"/>
        <v/>
      </c>
      <c r="Q201" s="124" t="str">
        <f t="shared" si="68"/>
        <v/>
      </c>
      <c r="R201" s="124" t="str">
        <f t="shared" si="69"/>
        <v/>
      </c>
      <c r="S201" s="124" t="str">
        <f t="shared" si="70"/>
        <v/>
      </c>
      <c r="T201" s="124" t="str">
        <f t="shared" si="71"/>
        <v/>
      </c>
      <c r="U201" s="124" t="str">
        <f t="shared" si="72"/>
        <v xml:space="preserve"> </v>
      </c>
      <c r="V201" s="124" t="str">
        <f t="shared" si="73"/>
        <v/>
      </c>
      <c r="AF201" s="122">
        <f t="shared" si="74"/>
        <v>-1</v>
      </c>
      <c r="AG201" s="71">
        <f t="shared" si="75"/>
        <v>157</v>
      </c>
      <c r="AH201" s="127">
        <f t="shared" si="76"/>
        <v>-156</v>
      </c>
      <c r="AI201" s="127">
        <f t="shared" si="77"/>
        <v>-159</v>
      </c>
    </row>
    <row r="202" spans="1:35" x14ac:dyDescent="0.2">
      <c r="A202" s="126">
        <f t="shared" si="53"/>
        <v>-104</v>
      </c>
      <c r="B202" s="181">
        <f t="shared" si="52"/>
        <v>-2641.6</v>
      </c>
      <c r="C202" s="229" t="str">
        <f t="shared" si="54"/>
        <v/>
      </c>
      <c r="D202" s="126" t="str">
        <f t="shared" si="55"/>
        <v/>
      </c>
      <c r="E202" s="229" t="str">
        <f t="shared" si="56"/>
        <v/>
      </c>
      <c r="F202" s="229" t="str">
        <f t="shared" si="57"/>
        <v/>
      </c>
      <c r="G202" s="229" t="str">
        <f t="shared" si="58"/>
        <v/>
      </c>
      <c r="H202" s="124" t="str">
        <f t="shared" si="59"/>
        <v/>
      </c>
      <c r="I202" s="124" t="str">
        <f t="shared" si="60"/>
        <v/>
      </c>
      <c r="J202" s="124" t="str">
        <f t="shared" si="61"/>
        <v/>
      </c>
      <c r="K202" s="124" t="str">
        <f t="shared" si="62"/>
        <v/>
      </c>
      <c r="L202" s="124" t="str">
        <f t="shared" si="63"/>
        <v/>
      </c>
      <c r="M202" s="125" t="str">
        <f t="shared" si="64"/>
        <v/>
      </c>
      <c r="N202" s="124" t="str">
        <f t="shared" si="65"/>
        <v/>
      </c>
      <c r="O202" s="125" t="str">
        <f t="shared" si="66"/>
        <v/>
      </c>
      <c r="P202" s="124" t="str">
        <f t="shared" si="67"/>
        <v/>
      </c>
      <c r="Q202" s="124" t="str">
        <f t="shared" si="68"/>
        <v/>
      </c>
      <c r="R202" s="124" t="str">
        <f t="shared" si="69"/>
        <v/>
      </c>
      <c r="S202" s="124" t="str">
        <f t="shared" si="70"/>
        <v/>
      </c>
      <c r="T202" s="124" t="str">
        <f t="shared" si="71"/>
        <v/>
      </c>
      <c r="U202" s="124" t="str">
        <f t="shared" si="72"/>
        <v xml:space="preserve"> </v>
      </c>
      <c r="V202" s="124" t="str">
        <f t="shared" si="73"/>
        <v/>
      </c>
      <c r="AF202" s="122">
        <f t="shared" si="74"/>
        <v>-1</v>
      </c>
      <c r="AG202" s="71">
        <f t="shared" si="75"/>
        <v>158</v>
      </c>
      <c r="AH202" s="127">
        <f t="shared" si="76"/>
        <v>-157</v>
      </c>
      <c r="AI202" s="127">
        <f t="shared" si="77"/>
        <v>-160</v>
      </c>
    </row>
    <row r="203" spans="1:35" x14ac:dyDescent="0.2">
      <c r="A203" s="126">
        <f t="shared" si="53"/>
        <v>-105</v>
      </c>
      <c r="B203" s="181">
        <f t="shared" si="52"/>
        <v>-2667</v>
      </c>
      <c r="C203" s="229" t="str">
        <f t="shared" si="54"/>
        <v/>
      </c>
      <c r="D203" s="126" t="str">
        <f t="shared" si="55"/>
        <v/>
      </c>
      <c r="E203" s="229" t="str">
        <f t="shared" si="56"/>
        <v/>
      </c>
      <c r="F203" s="229" t="str">
        <f t="shared" si="57"/>
        <v/>
      </c>
      <c r="G203" s="229" t="str">
        <f t="shared" si="58"/>
        <v/>
      </c>
      <c r="H203" s="124" t="str">
        <f t="shared" si="59"/>
        <v/>
      </c>
      <c r="I203" s="124" t="str">
        <f t="shared" si="60"/>
        <v/>
      </c>
      <c r="J203" s="124" t="str">
        <f t="shared" si="61"/>
        <v/>
      </c>
      <c r="K203" s="124" t="str">
        <f t="shared" si="62"/>
        <v/>
      </c>
      <c r="L203" s="124" t="str">
        <f t="shared" si="63"/>
        <v/>
      </c>
      <c r="M203" s="125" t="str">
        <f t="shared" si="64"/>
        <v/>
      </c>
      <c r="N203" s="124" t="str">
        <f t="shared" si="65"/>
        <v/>
      </c>
      <c r="O203" s="125" t="str">
        <f t="shared" si="66"/>
        <v/>
      </c>
      <c r="P203" s="124" t="str">
        <f t="shared" si="67"/>
        <v/>
      </c>
      <c r="Q203" s="124" t="str">
        <f t="shared" si="68"/>
        <v/>
      </c>
      <c r="R203" s="124" t="str">
        <f t="shared" si="69"/>
        <v/>
      </c>
      <c r="S203" s="124" t="str">
        <f t="shared" si="70"/>
        <v/>
      </c>
      <c r="T203" s="124" t="str">
        <f t="shared" si="71"/>
        <v/>
      </c>
      <c r="U203" s="124" t="str">
        <f t="shared" si="72"/>
        <v xml:space="preserve"> </v>
      </c>
      <c r="V203" s="124" t="str">
        <f t="shared" si="73"/>
        <v/>
      </c>
      <c r="AF203" s="122">
        <f t="shared" si="74"/>
        <v>-1</v>
      </c>
      <c r="AG203" s="71">
        <f t="shared" si="75"/>
        <v>159</v>
      </c>
      <c r="AH203" s="127">
        <f t="shared" si="76"/>
        <v>-158</v>
      </c>
      <c r="AI203" s="127">
        <f t="shared" si="77"/>
        <v>-161</v>
      </c>
    </row>
    <row r="204" spans="1:35" x14ac:dyDescent="0.2">
      <c r="A204" s="126">
        <f t="shared" si="53"/>
        <v>-106</v>
      </c>
      <c r="B204" s="181">
        <f t="shared" si="52"/>
        <v>-2692.3999999999996</v>
      </c>
      <c r="C204" s="229" t="str">
        <f t="shared" si="54"/>
        <v/>
      </c>
      <c r="D204" s="126" t="str">
        <f t="shared" si="55"/>
        <v/>
      </c>
      <c r="E204" s="229" t="str">
        <f t="shared" si="56"/>
        <v/>
      </c>
      <c r="F204" s="229" t="str">
        <f t="shared" si="57"/>
        <v/>
      </c>
      <c r="G204" s="229" t="str">
        <f t="shared" si="58"/>
        <v/>
      </c>
      <c r="H204" s="124" t="str">
        <f t="shared" si="59"/>
        <v/>
      </c>
      <c r="I204" s="124" t="str">
        <f t="shared" si="60"/>
        <v/>
      </c>
      <c r="J204" s="124" t="str">
        <f t="shared" si="61"/>
        <v/>
      </c>
      <c r="K204" s="124" t="str">
        <f t="shared" si="62"/>
        <v/>
      </c>
      <c r="L204" s="124" t="str">
        <f t="shared" si="63"/>
        <v/>
      </c>
      <c r="M204" s="125" t="str">
        <f t="shared" si="64"/>
        <v/>
      </c>
      <c r="N204" s="124" t="str">
        <f t="shared" si="65"/>
        <v/>
      </c>
      <c r="O204" s="125" t="str">
        <f t="shared" si="66"/>
        <v/>
      </c>
      <c r="P204" s="124" t="str">
        <f t="shared" si="67"/>
        <v/>
      </c>
      <c r="Q204" s="124" t="str">
        <f t="shared" si="68"/>
        <v/>
      </c>
      <c r="R204" s="124" t="str">
        <f t="shared" si="69"/>
        <v/>
      </c>
      <c r="S204" s="124" t="str">
        <f t="shared" si="70"/>
        <v/>
      </c>
      <c r="T204" s="124" t="str">
        <f t="shared" si="71"/>
        <v/>
      </c>
      <c r="U204" s="124" t="str">
        <f t="shared" si="72"/>
        <v xml:space="preserve"> </v>
      </c>
      <c r="V204" s="124" t="str">
        <f t="shared" si="73"/>
        <v/>
      </c>
      <c r="AF204" s="122">
        <f t="shared" si="74"/>
        <v>-1</v>
      </c>
      <c r="AG204" s="71">
        <f t="shared" si="75"/>
        <v>160</v>
      </c>
      <c r="AH204" s="127">
        <f t="shared" si="76"/>
        <v>-159</v>
      </c>
      <c r="AI204" s="127">
        <f t="shared" si="77"/>
        <v>-162</v>
      </c>
    </row>
    <row r="205" spans="1:35" x14ac:dyDescent="0.2">
      <c r="A205" s="126">
        <f t="shared" si="53"/>
        <v>-107</v>
      </c>
      <c r="B205" s="181">
        <f t="shared" si="52"/>
        <v>-2717.7999999999997</v>
      </c>
      <c r="C205" s="229" t="str">
        <f t="shared" si="54"/>
        <v/>
      </c>
      <c r="D205" s="126" t="str">
        <f t="shared" si="55"/>
        <v/>
      </c>
      <c r="E205" s="229" t="str">
        <f t="shared" si="56"/>
        <v/>
      </c>
      <c r="F205" s="229" t="str">
        <f t="shared" si="57"/>
        <v/>
      </c>
      <c r="G205" s="229" t="str">
        <f t="shared" si="58"/>
        <v/>
      </c>
      <c r="H205" s="124" t="str">
        <f t="shared" si="59"/>
        <v/>
      </c>
      <c r="I205" s="124" t="str">
        <f t="shared" si="60"/>
        <v/>
      </c>
      <c r="J205" s="124" t="str">
        <f t="shared" si="61"/>
        <v/>
      </c>
      <c r="K205" s="124" t="str">
        <f t="shared" si="62"/>
        <v/>
      </c>
      <c r="L205" s="124" t="str">
        <f t="shared" si="63"/>
        <v/>
      </c>
      <c r="M205" s="125" t="str">
        <f t="shared" si="64"/>
        <v/>
      </c>
      <c r="N205" s="124" t="str">
        <f t="shared" si="65"/>
        <v/>
      </c>
      <c r="O205" s="125" t="str">
        <f t="shared" si="66"/>
        <v/>
      </c>
      <c r="P205" s="124" t="str">
        <f t="shared" si="67"/>
        <v/>
      </c>
      <c r="Q205" s="124" t="str">
        <f t="shared" si="68"/>
        <v/>
      </c>
      <c r="R205" s="124" t="str">
        <f t="shared" si="69"/>
        <v/>
      </c>
      <c r="S205" s="124" t="str">
        <f t="shared" si="70"/>
        <v/>
      </c>
      <c r="T205" s="124" t="str">
        <f t="shared" si="71"/>
        <v/>
      </c>
      <c r="U205" s="124" t="str">
        <f t="shared" si="72"/>
        <v xml:space="preserve"> </v>
      </c>
      <c r="V205" s="124" t="str">
        <f t="shared" si="73"/>
        <v/>
      </c>
      <c r="AF205" s="122">
        <f t="shared" si="74"/>
        <v>-1</v>
      </c>
      <c r="AG205" s="71">
        <f t="shared" si="75"/>
        <v>161</v>
      </c>
      <c r="AH205" s="127">
        <f t="shared" si="76"/>
        <v>-160</v>
      </c>
      <c r="AI205" s="127">
        <f t="shared" si="77"/>
        <v>-163</v>
      </c>
    </row>
    <row r="206" spans="1:35" x14ac:dyDescent="0.2">
      <c r="A206" s="126">
        <f t="shared" si="53"/>
        <v>-108</v>
      </c>
      <c r="B206" s="181">
        <f t="shared" si="52"/>
        <v>-2743.2</v>
      </c>
      <c r="C206" s="229" t="str">
        <f t="shared" si="54"/>
        <v/>
      </c>
      <c r="D206" s="126" t="str">
        <f t="shared" si="55"/>
        <v/>
      </c>
      <c r="E206" s="229" t="str">
        <f t="shared" si="56"/>
        <v/>
      </c>
      <c r="F206" s="229" t="str">
        <f t="shared" si="57"/>
        <v/>
      </c>
      <c r="G206" s="229" t="str">
        <f t="shared" si="58"/>
        <v/>
      </c>
      <c r="H206" s="124" t="str">
        <f t="shared" si="59"/>
        <v/>
      </c>
      <c r="I206" s="124" t="str">
        <f t="shared" si="60"/>
        <v/>
      </c>
      <c r="J206" s="124" t="str">
        <f t="shared" si="61"/>
        <v/>
      </c>
      <c r="K206" s="124" t="str">
        <f t="shared" si="62"/>
        <v/>
      </c>
      <c r="L206" s="124" t="str">
        <f t="shared" si="63"/>
        <v/>
      </c>
      <c r="M206" s="125" t="str">
        <f t="shared" si="64"/>
        <v/>
      </c>
      <c r="N206" s="124" t="str">
        <f t="shared" si="65"/>
        <v/>
      </c>
      <c r="O206" s="125" t="str">
        <f t="shared" si="66"/>
        <v/>
      </c>
      <c r="P206" s="124" t="str">
        <f t="shared" si="67"/>
        <v/>
      </c>
      <c r="Q206" s="124" t="str">
        <f t="shared" si="68"/>
        <v/>
      </c>
      <c r="R206" s="124" t="str">
        <f t="shared" si="69"/>
        <v/>
      </c>
      <c r="S206" s="124" t="str">
        <f t="shared" si="70"/>
        <v/>
      </c>
      <c r="T206" s="124" t="str">
        <f t="shared" si="71"/>
        <v/>
      </c>
      <c r="U206" s="124" t="str">
        <f t="shared" si="72"/>
        <v xml:space="preserve"> </v>
      </c>
      <c r="V206" s="124" t="str">
        <f t="shared" si="73"/>
        <v/>
      </c>
      <c r="AF206" s="122">
        <f t="shared" si="74"/>
        <v>-1</v>
      </c>
      <c r="AG206" s="71">
        <f t="shared" si="75"/>
        <v>162</v>
      </c>
      <c r="AH206" s="127">
        <f t="shared" si="76"/>
        <v>-161</v>
      </c>
      <c r="AI206" s="127">
        <f t="shared" si="77"/>
        <v>-164</v>
      </c>
    </row>
    <row r="207" spans="1:35" x14ac:dyDescent="0.2">
      <c r="A207" s="126">
        <f t="shared" si="53"/>
        <v>-109</v>
      </c>
      <c r="B207" s="181">
        <f t="shared" si="52"/>
        <v>-2768.6</v>
      </c>
      <c r="C207" s="229" t="str">
        <f t="shared" si="54"/>
        <v/>
      </c>
      <c r="D207" s="126" t="str">
        <f t="shared" si="55"/>
        <v/>
      </c>
      <c r="E207" s="229" t="str">
        <f t="shared" si="56"/>
        <v/>
      </c>
      <c r="F207" s="229" t="str">
        <f t="shared" si="57"/>
        <v/>
      </c>
      <c r="G207" s="229" t="str">
        <f t="shared" si="58"/>
        <v/>
      </c>
      <c r="H207" s="124" t="str">
        <f t="shared" si="59"/>
        <v/>
      </c>
      <c r="I207" s="124" t="str">
        <f t="shared" si="60"/>
        <v/>
      </c>
      <c r="J207" s="124" t="str">
        <f t="shared" si="61"/>
        <v/>
      </c>
      <c r="K207" s="124" t="str">
        <f t="shared" si="62"/>
        <v/>
      </c>
      <c r="L207" s="124" t="str">
        <f t="shared" si="63"/>
        <v/>
      </c>
      <c r="M207" s="125" t="str">
        <f t="shared" si="64"/>
        <v/>
      </c>
      <c r="N207" s="124" t="str">
        <f t="shared" si="65"/>
        <v/>
      </c>
      <c r="O207" s="125" t="str">
        <f t="shared" si="66"/>
        <v/>
      </c>
      <c r="P207" s="124" t="str">
        <f t="shared" si="67"/>
        <v/>
      </c>
      <c r="Q207" s="124" t="str">
        <f t="shared" si="68"/>
        <v/>
      </c>
      <c r="R207" s="124" t="str">
        <f t="shared" si="69"/>
        <v/>
      </c>
      <c r="S207" s="124" t="str">
        <f t="shared" si="70"/>
        <v/>
      </c>
      <c r="T207" s="124" t="str">
        <f t="shared" si="71"/>
        <v/>
      </c>
      <c r="U207" s="124" t="str">
        <f t="shared" si="72"/>
        <v xml:space="preserve"> </v>
      </c>
      <c r="V207" s="124" t="str">
        <f t="shared" si="73"/>
        <v/>
      </c>
      <c r="AF207" s="122">
        <f t="shared" si="74"/>
        <v>-1</v>
      </c>
      <c r="AG207" s="71">
        <f t="shared" si="75"/>
        <v>163</v>
      </c>
      <c r="AH207" s="127">
        <f t="shared" si="76"/>
        <v>-162</v>
      </c>
      <c r="AI207" s="127">
        <f t="shared" si="77"/>
        <v>-165</v>
      </c>
    </row>
    <row r="208" spans="1:35" x14ac:dyDescent="0.2">
      <c r="A208" s="126">
        <f t="shared" si="53"/>
        <v>-110</v>
      </c>
      <c r="B208" s="181">
        <f t="shared" si="52"/>
        <v>-2794</v>
      </c>
      <c r="C208" s="229" t="str">
        <f t="shared" si="54"/>
        <v/>
      </c>
      <c r="D208" s="126" t="str">
        <f t="shared" si="55"/>
        <v/>
      </c>
      <c r="E208" s="229" t="str">
        <f t="shared" si="56"/>
        <v/>
      </c>
      <c r="F208" s="229" t="str">
        <f t="shared" si="57"/>
        <v/>
      </c>
      <c r="G208" s="229" t="str">
        <f t="shared" si="58"/>
        <v/>
      </c>
      <c r="H208" s="124" t="str">
        <f t="shared" si="59"/>
        <v/>
      </c>
      <c r="I208" s="124" t="str">
        <f t="shared" si="60"/>
        <v/>
      </c>
      <c r="J208" s="124" t="str">
        <f t="shared" si="61"/>
        <v/>
      </c>
      <c r="K208" s="124" t="str">
        <f t="shared" si="62"/>
        <v/>
      </c>
      <c r="L208" s="124" t="str">
        <f t="shared" si="63"/>
        <v/>
      </c>
      <c r="M208" s="125" t="str">
        <f t="shared" si="64"/>
        <v/>
      </c>
      <c r="N208" s="124" t="str">
        <f t="shared" si="65"/>
        <v/>
      </c>
      <c r="O208" s="125" t="str">
        <f t="shared" si="66"/>
        <v/>
      </c>
      <c r="P208" s="124" t="str">
        <f t="shared" si="67"/>
        <v/>
      </c>
      <c r="Q208" s="124" t="str">
        <f t="shared" si="68"/>
        <v/>
      </c>
      <c r="R208" s="124" t="str">
        <f t="shared" si="69"/>
        <v/>
      </c>
      <c r="S208" s="124" t="str">
        <f t="shared" si="70"/>
        <v/>
      </c>
      <c r="T208" s="124" t="str">
        <f t="shared" si="71"/>
        <v/>
      </c>
      <c r="U208" s="124" t="str">
        <f t="shared" si="72"/>
        <v xml:space="preserve"> </v>
      </c>
      <c r="V208" s="124" t="str">
        <f t="shared" si="73"/>
        <v/>
      </c>
      <c r="AF208" s="122">
        <f t="shared" si="74"/>
        <v>-1</v>
      </c>
      <c r="AG208" s="71">
        <f t="shared" si="75"/>
        <v>164</v>
      </c>
      <c r="AH208" s="127">
        <f t="shared" si="76"/>
        <v>-163</v>
      </c>
      <c r="AI208" s="127">
        <f t="shared" si="77"/>
        <v>-166</v>
      </c>
    </row>
    <row r="209" spans="1:35" x14ac:dyDescent="0.2">
      <c r="A209" s="126">
        <f t="shared" si="53"/>
        <v>-111</v>
      </c>
      <c r="B209" s="181">
        <f t="shared" si="52"/>
        <v>-2819.3999999999996</v>
      </c>
      <c r="C209" s="229" t="str">
        <f t="shared" si="54"/>
        <v/>
      </c>
      <c r="D209" s="126" t="str">
        <f t="shared" si="55"/>
        <v/>
      </c>
      <c r="E209" s="229" t="str">
        <f t="shared" si="56"/>
        <v/>
      </c>
      <c r="F209" s="229" t="str">
        <f t="shared" si="57"/>
        <v/>
      </c>
      <c r="G209" s="229" t="str">
        <f t="shared" si="58"/>
        <v/>
      </c>
      <c r="H209" s="124" t="str">
        <f t="shared" si="59"/>
        <v/>
      </c>
      <c r="I209" s="124" t="str">
        <f t="shared" si="60"/>
        <v/>
      </c>
      <c r="J209" s="124" t="str">
        <f t="shared" si="61"/>
        <v/>
      </c>
      <c r="K209" s="124" t="str">
        <f t="shared" si="62"/>
        <v/>
      </c>
      <c r="L209" s="124" t="str">
        <f t="shared" si="63"/>
        <v/>
      </c>
      <c r="M209" s="125" t="str">
        <f t="shared" si="64"/>
        <v/>
      </c>
      <c r="N209" s="124" t="str">
        <f t="shared" si="65"/>
        <v/>
      </c>
      <c r="O209" s="125" t="str">
        <f t="shared" si="66"/>
        <v/>
      </c>
      <c r="P209" s="124" t="str">
        <f t="shared" si="67"/>
        <v/>
      </c>
      <c r="Q209" s="124" t="str">
        <f t="shared" si="68"/>
        <v/>
      </c>
      <c r="R209" s="124" t="str">
        <f t="shared" si="69"/>
        <v/>
      </c>
      <c r="S209" s="124" t="str">
        <f t="shared" si="70"/>
        <v/>
      </c>
      <c r="T209" s="124" t="str">
        <f t="shared" si="71"/>
        <v/>
      </c>
      <c r="U209" s="124" t="str">
        <f t="shared" si="72"/>
        <v xml:space="preserve"> </v>
      </c>
      <c r="V209" s="124" t="str">
        <f t="shared" si="73"/>
        <v/>
      </c>
      <c r="AF209" s="122">
        <f t="shared" si="74"/>
        <v>-1</v>
      </c>
      <c r="AG209" s="71">
        <f t="shared" si="75"/>
        <v>165</v>
      </c>
      <c r="AH209" s="127">
        <f t="shared" si="76"/>
        <v>-164</v>
      </c>
      <c r="AI209" s="127">
        <f t="shared" si="77"/>
        <v>-167</v>
      </c>
    </row>
    <row r="210" spans="1:35" x14ac:dyDescent="0.2">
      <c r="A210" s="126">
        <f t="shared" si="53"/>
        <v>-112</v>
      </c>
      <c r="B210" s="181">
        <f t="shared" si="52"/>
        <v>-2844.7999999999997</v>
      </c>
      <c r="C210" s="229" t="str">
        <f t="shared" si="54"/>
        <v/>
      </c>
      <c r="D210" s="126" t="str">
        <f t="shared" si="55"/>
        <v/>
      </c>
      <c r="E210" s="229" t="str">
        <f t="shared" si="56"/>
        <v/>
      </c>
      <c r="F210" s="229" t="str">
        <f t="shared" si="57"/>
        <v/>
      </c>
      <c r="G210" s="229" t="str">
        <f t="shared" si="58"/>
        <v/>
      </c>
      <c r="H210" s="124" t="str">
        <f t="shared" si="59"/>
        <v/>
      </c>
      <c r="I210" s="124" t="str">
        <f t="shared" si="60"/>
        <v/>
      </c>
      <c r="J210" s="124" t="str">
        <f t="shared" si="61"/>
        <v/>
      </c>
      <c r="K210" s="124" t="str">
        <f t="shared" si="62"/>
        <v/>
      </c>
      <c r="L210" s="124" t="str">
        <f t="shared" si="63"/>
        <v/>
      </c>
      <c r="M210" s="125" t="str">
        <f t="shared" si="64"/>
        <v/>
      </c>
      <c r="N210" s="124" t="str">
        <f t="shared" si="65"/>
        <v/>
      </c>
      <c r="O210" s="125" t="str">
        <f t="shared" si="66"/>
        <v/>
      </c>
      <c r="P210" s="124" t="str">
        <f t="shared" si="67"/>
        <v/>
      </c>
      <c r="Q210" s="124" t="str">
        <f t="shared" si="68"/>
        <v/>
      </c>
      <c r="R210" s="124" t="str">
        <f t="shared" si="69"/>
        <v/>
      </c>
      <c r="S210" s="124" t="str">
        <f t="shared" si="70"/>
        <v/>
      </c>
      <c r="T210" s="124" t="str">
        <f t="shared" si="71"/>
        <v/>
      </c>
      <c r="U210" s="124" t="str">
        <f t="shared" si="72"/>
        <v xml:space="preserve"> </v>
      </c>
      <c r="V210" s="124" t="str">
        <f t="shared" si="73"/>
        <v/>
      </c>
      <c r="AF210" s="122">
        <f t="shared" si="74"/>
        <v>-1</v>
      </c>
      <c r="AG210" s="71">
        <f t="shared" si="75"/>
        <v>166</v>
      </c>
      <c r="AH210" s="127">
        <f t="shared" si="76"/>
        <v>-165</v>
      </c>
      <c r="AI210" s="127">
        <f t="shared" si="77"/>
        <v>-168</v>
      </c>
    </row>
    <row r="211" spans="1:35" x14ac:dyDescent="0.2">
      <c r="A211" s="126">
        <f t="shared" si="53"/>
        <v>-113</v>
      </c>
      <c r="B211" s="181">
        <f t="shared" si="52"/>
        <v>-2870.2</v>
      </c>
      <c r="C211" s="229" t="str">
        <f t="shared" si="54"/>
        <v/>
      </c>
      <c r="D211" s="126" t="str">
        <f t="shared" si="55"/>
        <v/>
      </c>
      <c r="E211" s="229" t="str">
        <f t="shared" si="56"/>
        <v/>
      </c>
      <c r="F211" s="229" t="str">
        <f t="shared" si="57"/>
        <v/>
      </c>
      <c r="G211" s="229" t="str">
        <f t="shared" si="58"/>
        <v/>
      </c>
      <c r="H211" s="124" t="str">
        <f t="shared" si="59"/>
        <v/>
      </c>
      <c r="I211" s="124" t="str">
        <f t="shared" si="60"/>
        <v/>
      </c>
      <c r="J211" s="124" t="str">
        <f t="shared" si="61"/>
        <v/>
      </c>
      <c r="K211" s="124" t="str">
        <f t="shared" si="62"/>
        <v/>
      </c>
      <c r="L211" s="124" t="str">
        <f t="shared" si="63"/>
        <v/>
      </c>
      <c r="M211" s="125" t="str">
        <f t="shared" si="64"/>
        <v/>
      </c>
      <c r="N211" s="124" t="str">
        <f t="shared" si="65"/>
        <v/>
      </c>
      <c r="O211" s="125" t="str">
        <f t="shared" si="66"/>
        <v/>
      </c>
      <c r="P211" s="124" t="str">
        <f t="shared" si="67"/>
        <v/>
      </c>
      <c r="Q211" s="124" t="str">
        <f t="shared" si="68"/>
        <v/>
      </c>
      <c r="R211" s="124" t="str">
        <f t="shared" si="69"/>
        <v/>
      </c>
      <c r="S211" s="124" t="str">
        <f t="shared" si="70"/>
        <v/>
      </c>
      <c r="T211" s="124" t="str">
        <f t="shared" si="71"/>
        <v/>
      </c>
      <c r="U211" s="124" t="str">
        <f t="shared" si="72"/>
        <v xml:space="preserve"> </v>
      </c>
      <c r="V211" s="124" t="str">
        <f t="shared" si="73"/>
        <v/>
      </c>
      <c r="AF211" s="122">
        <f t="shared" si="74"/>
        <v>-1</v>
      </c>
      <c r="AG211" s="71">
        <f t="shared" si="75"/>
        <v>167</v>
      </c>
      <c r="AH211" s="127">
        <f t="shared" si="76"/>
        <v>-166</v>
      </c>
      <c r="AI211" s="127">
        <f t="shared" si="77"/>
        <v>-169</v>
      </c>
    </row>
    <row r="212" spans="1:35" x14ac:dyDescent="0.2">
      <c r="A212" s="126">
        <f t="shared" si="53"/>
        <v>-114</v>
      </c>
      <c r="B212" s="181">
        <f t="shared" si="52"/>
        <v>-2895.6</v>
      </c>
      <c r="C212" s="229" t="str">
        <f t="shared" si="54"/>
        <v/>
      </c>
      <c r="D212" s="126" t="str">
        <f t="shared" si="55"/>
        <v/>
      </c>
      <c r="E212" s="229" t="str">
        <f t="shared" si="56"/>
        <v/>
      </c>
      <c r="F212" s="229" t="str">
        <f t="shared" si="57"/>
        <v/>
      </c>
      <c r="G212" s="229" t="str">
        <f t="shared" si="58"/>
        <v/>
      </c>
      <c r="H212" s="124" t="str">
        <f t="shared" si="59"/>
        <v/>
      </c>
      <c r="I212" s="124" t="str">
        <f t="shared" si="60"/>
        <v/>
      </c>
      <c r="J212" s="124" t="str">
        <f t="shared" si="61"/>
        <v/>
      </c>
      <c r="K212" s="124" t="str">
        <f t="shared" si="62"/>
        <v/>
      </c>
      <c r="L212" s="124" t="str">
        <f t="shared" si="63"/>
        <v/>
      </c>
      <c r="M212" s="125" t="str">
        <f t="shared" si="64"/>
        <v/>
      </c>
      <c r="N212" s="124" t="str">
        <f t="shared" si="65"/>
        <v/>
      </c>
      <c r="O212" s="125" t="str">
        <f t="shared" si="66"/>
        <v/>
      </c>
      <c r="P212" s="124" t="str">
        <f t="shared" si="67"/>
        <v/>
      </c>
      <c r="Q212" s="124" t="str">
        <f t="shared" si="68"/>
        <v/>
      </c>
      <c r="R212" s="124" t="str">
        <f t="shared" si="69"/>
        <v/>
      </c>
      <c r="S212" s="124" t="str">
        <f t="shared" si="70"/>
        <v/>
      </c>
      <c r="T212" s="124" t="str">
        <f t="shared" si="71"/>
        <v/>
      </c>
      <c r="U212" s="124" t="str">
        <f t="shared" si="72"/>
        <v xml:space="preserve"> </v>
      </c>
      <c r="V212" s="124" t="str">
        <f t="shared" si="73"/>
        <v/>
      </c>
      <c r="AF212" s="122">
        <f t="shared" si="74"/>
        <v>-1</v>
      </c>
      <c r="AG212" s="71">
        <f t="shared" si="75"/>
        <v>168</v>
      </c>
      <c r="AH212" s="127">
        <f t="shared" si="76"/>
        <v>-167</v>
      </c>
      <c r="AI212" s="127">
        <f t="shared" si="77"/>
        <v>-170</v>
      </c>
    </row>
    <row r="213" spans="1:35" x14ac:dyDescent="0.2">
      <c r="A213" s="126">
        <f t="shared" si="53"/>
        <v>-115</v>
      </c>
      <c r="B213" s="181">
        <f t="shared" si="52"/>
        <v>-2921</v>
      </c>
      <c r="C213" s="229" t="str">
        <f t="shared" si="54"/>
        <v/>
      </c>
      <c r="D213" s="126" t="str">
        <f t="shared" si="55"/>
        <v/>
      </c>
      <c r="E213" s="229" t="str">
        <f t="shared" si="56"/>
        <v/>
      </c>
      <c r="F213" s="229" t="str">
        <f t="shared" si="57"/>
        <v/>
      </c>
      <c r="G213" s="229" t="str">
        <f t="shared" si="58"/>
        <v/>
      </c>
      <c r="H213" s="124" t="str">
        <f t="shared" si="59"/>
        <v/>
      </c>
      <c r="I213" s="124" t="str">
        <f t="shared" si="60"/>
        <v/>
      </c>
      <c r="J213" s="124" t="str">
        <f t="shared" si="61"/>
        <v/>
      </c>
      <c r="K213" s="124" t="str">
        <f t="shared" si="62"/>
        <v/>
      </c>
      <c r="L213" s="124" t="str">
        <f t="shared" si="63"/>
        <v/>
      </c>
      <c r="M213" s="125" t="str">
        <f t="shared" si="64"/>
        <v/>
      </c>
      <c r="N213" s="124" t="str">
        <f t="shared" si="65"/>
        <v/>
      </c>
      <c r="O213" s="125" t="str">
        <f t="shared" si="66"/>
        <v/>
      </c>
      <c r="P213" s="124" t="str">
        <f t="shared" si="67"/>
        <v/>
      </c>
      <c r="Q213" s="124" t="str">
        <f t="shared" si="68"/>
        <v/>
      </c>
      <c r="R213" s="124" t="str">
        <f t="shared" si="69"/>
        <v/>
      </c>
      <c r="S213" s="124" t="str">
        <f t="shared" si="70"/>
        <v/>
      </c>
      <c r="T213" s="124" t="str">
        <f t="shared" si="71"/>
        <v/>
      </c>
      <c r="U213" s="124" t="str">
        <f t="shared" si="72"/>
        <v xml:space="preserve"> </v>
      </c>
      <c r="V213" s="124" t="str">
        <f t="shared" si="73"/>
        <v/>
      </c>
      <c r="AF213" s="122">
        <f t="shared" si="74"/>
        <v>-1</v>
      </c>
      <c r="AG213" s="71">
        <f t="shared" si="75"/>
        <v>169</v>
      </c>
      <c r="AH213" s="127">
        <f t="shared" si="76"/>
        <v>-168</v>
      </c>
      <c r="AI213" s="127">
        <f t="shared" si="77"/>
        <v>-171</v>
      </c>
    </row>
    <row r="214" spans="1:35" x14ac:dyDescent="0.2">
      <c r="A214" s="126">
        <f t="shared" si="53"/>
        <v>-116</v>
      </c>
      <c r="B214" s="181">
        <f t="shared" si="52"/>
        <v>-2946.3999999999996</v>
      </c>
      <c r="C214" s="229" t="str">
        <f t="shared" si="54"/>
        <v/>
      </c>
      <c r="D214" s="126" t="str">
        <f t="shared" si="55"/>
        <v/>
      </c>
      <c r="E214" s="229" t="str">
        <f t="shared" si="56"/>
        <v/>
      </c>
      <c r="F214" s="229" t="str">
        <f t="shared" si="57"/>
        <v/>
      </c>
      <c r="G214" s="229" t="str">
        <f t="shared" si="58"/>
        <v/>
      </c>
      <c r="H214" s="124" t="str">
        <f t="shared" si="59"/>
        <v/>
      </c>
      <c r="I214" s="124" t="str">
        <f t="shared" si="60"/>
        <v/>
      </c>
      <c r="J214" s="124" t="str">
        <f t="shared" si="61"/>
        <v/>
      </c>
      <c r="K214" s="124" t="str">
        <f t="shared" si="62"/>
        <v/>
      </c>
      <c r="L214" s="124" t="str">
        <f t="shared" si="63"/>
        <v/>
      </c>
      <c r="M214" s="125" t="str">
        <f t="shared" si="64"/>
        <v/>
      </c>
      <c r="N214" s="124" t="str">
        <f t="shared" si="65"/>
        <v/>
      </c>
      <c r="O214" s="125" t="str">
        <f t="shared" si="66"/>
        <v/>
      </c>
      <c r="P214" s="124" t="str">
        <f t="shared" si="67"/>
        <v/>
      </c>
      <c r="Q214" s="124" t="str">
        <f t="shared" si="68"/>
        <v/>
      </c>
      <c r="R214" s="124" t="str">
        <f t="shared" si="69"/>
        <v/>
      </c>
      <c r="S214" s="124" t="str">
        <f t="shared" si="70"/>
        <v/>
      </c>
      <c r="T214" s="124" t="str">
        <f t="shared" si="71"/>
        <v/>
      </c>
      <c r="U214" s="124" t="str">
        <f t="shared" si="72"/>
        <v xml:space="preserve"> </v>
      </c>
      <c r="V214" s="124" t="str">
        <f t="shared" si="73"/>
        <v/>
      </c>
      <c r="AF214" s="122">
        <f t="shared" si="74"/>
        <v>-1</v>
      </c>
      <c r="AG214" s="71">
        <f t="shared" si="75"/>
        <v>170</v>
      </c>
      <c r="AH214" s="127">
        <f t="shared" si="76"/>
        <v>-169</v>
      </c>
      <c r="AI214" s="127">
        <f t="shared" si="77"/>
        <v>-172</v>
      </c>
    </row>
    <row r="215" spans="1:35" x14ac:dyDescent="0.2">
      <c r="A215" s="126">
        <f t="shared" si="53"/>
        <v>-117</v>
      </c>
      <c r="B215" s="181">
        <f t="shared" si="52"/>
        <v>-2971.7999999999997</v>
      </c>
      <c r="C215" s="229" t="str">
        <f t="shared" si="54"/>
        <v/>
      </c>
      <c r="D215" s="126" t="str">
        <f t="shared" si="55"/>
        <v/>
      </c>
      <c r="E215" s="229" t="str">
        <f t="shared" si="56"/>
        <v/>
      </c>
      <c r="F215" s="229" t="str">
        <f t="shared" si="57"/>
        <v/>
      </c>
      <c r="G215" s="229" t="str">
        <f t="shared" si="58"/>
        <v/>
      </c>
      <c r="H215" s="124" t="str">
        <f t="shared" si="59"/>
        <v/>
      </c>
      <c r="I215" s="124" t="str">
        <f t="shared" si="60"/>
        <v/>
      </c>
      <c r="J215" s="124" t="str">
        <f t="shared" si="61"/>
        <v/>
      </c>
      <c r="K215" s="124" t="str">
        <f t="shared" si="62"/>
        <v/>
      </c>
      <c r="L215" s="124" t="str">
        <f t="shared" si="63"/>
        <v/>
      </c>
      <c r="M215" s="125" t="str">
        <f t="shared" si="64"/>
        <v/>
      </c>
      <c r="N215" s="124" t="str">
        <f t="shared" si="65"/>
        <v/>
      </c>
      <c r="O215" s="125" t="str">
        <f t="shared" si="66"/>
        <v/>
      </c>
      <c r="P215" s="124" t="str">
        <f t="shared" si="67"/>
        <v/>
      </c>
      <c r="Q215" s="124" t="str">
        <f t="shared" si="68"/>
        <v/>
      </c>
      <c r="R215" s="124" t="str">
        <f t="shared" si="69"/>
        <v/>
      </c>
      <c r="S215" s="124" t="str">
        <f t="shared" si="70"/>
        <v/>
      </c>
      <c r="T215" s="124" t="str">
        <f t="shared" si="71"/>
        <v/>
      </c>
      <c r="U215" s="124" t="str">
        <f t="shared" si="72"/>
        <v xml:space="preserve"> </v>
      </c>
      <c r="V215" s="124" t="str">
        <f t="shared" si="73"/>
        <v/>
      </c>
      <c r="AF215" s="122">
        <f t="shared" si="74"/>
        <v>-1</v>
      </c>
      <c r="AG215" s="71">
        <f t="shared" si="75"/>
        <v>171</v>
      </c>
      <c r="AH215" s="127">
        <f t="shared" si="76"/>
        <v>-170</v>
      </c>
      <c r="AI215" s="127">
        <f t="shared" si="77"/>
        <v>-173</v>
      </c>
    </row>
    <row r="216" spans="1:35" x14ac:dyDescent="0.2">
      <c r="A216" s="126">
        <f t="shared" si="53"/>
        <v>-118</v>
      </c>
      <c r="B216" s="181">
        <f t="shared" si="52"/>
        <v>-2997.2</v>
      </c>
      <c r="C216" s="229" t="str">
        <f t="shared" si="54"/>
        <v/>
      </c>
      <c r="D216" s="126" t="str">
        <f t="shared" si="55"/>
        <v/>
      </c>
      <c r="E216" s="229" t="str">
        <f t="shared" si="56"/>
        <v/>
      </c>
      <c r="F216" s="229" t="str">
        <f t="shared" si="57"/>
        <v/>
      </c>
      <c r="G216" s="229" t="str">
        <f t="shared" si="58"/>
        <v/>
      </c>
      <c r="H216" s="124" t="str">
        <f t="shared" si="59"/>
        <v/>
      </c>
      <c r="I216" s="124" t="str">
        <f t="shared" si="60"/>
        <v/>
      </c>
      <c r="J216" s="124" t="str">
        <f t="shared" si="61"/>
        <v/>
      </c>
      <c r="K216" s="124" t="str">
        <f t="shared" si="62"/>
        <v/>
      </c>
      <c r="L216" s="124" t="str">
        <f t="shared" si="63"/>
        <v/>
      </c>
      <c r="M216" s="125" t="str">
        <f t="shared" si="64"/>
        <v/>
      </c>
      <c r="N216" s="124" t="str">
        <f t="shared" si="65"/>
        <v/>
      </c>
      <c r="O216" s="125" t="str">
        <f t="shared" si="66"/>
        <v/>
      </c>
      <c r="P216" s="124" t="str">
        <f t="shared" si="67"/>
        <v/>
      </c>
      <c r="Q216" s="124" t="str">
        <f t="shared" si="68"/>
        <v/>
      </c>
      <c r="R216" s="124" t="str">
        <f t="shared" si="69"/>
        <v/>
      </c>
      <c r="S216" s="124" t="str">
        <f t="shared" si="70"/>
        <v/>
      </c>
      <c r="T216" s="124" t="str">
        <f t="shared" si="71"/>
        <v/>
      </c>
      <c r="U216" s="124" t="str">
        <f t="shared" si="72"/>
        <v xml:space="preserve"> </v>
      </c>
      <c r="V216" s="124" t="str">
        <f t="shared" si="73"/>
        <v/>
      </c>
      <c r="AF216" s="122">
        <f t="shared" si="74"/>
        <v>-1</v>
      </c>
      <c r="AG216" s="71">
        <f t="shared" si="75"/>
        <v>172</v>
      </c>
      <c r="AH216" s="127">
        <f t="shared" si="76"/>
        <v>-171</v>
      </c>
      <c r="AI216" s="127">
        <f t="shared" si="77"/>
        <v>-174</v>
      </c>
    </row>
    <row r="217" spans="1:35" x14ac:dyDescent="0.2">
      <c r="A217" s="126">
        <f t="shared" si="53"/>
        <v>-119</v>
      </c>
      <c r="B217" s="181">
        <f t="shared" si="52"/>
        <v>-3022.6</v>
      </c>
      <c r="C217" s="229" t="str">
        <f t="shared" si="54"/>
        <v/>
      </c>
      <c r="D217" s="126" t="str">
        <f t="shared" si="55"/>
        <v/>
      </c>
      <c r="E217" s="229" t="str">
        <f t="shared" si="56"/>
        <v/>
      </c>
      <c r="F217" s="229" t="str">
        <f t="shared" si="57"/>
        <v/>
      </c>
      <c r="G217" s="229" t="str">
        <f t="shared" si="58"/>
        <v/>
      </c>
      <c r="H217" s="124" t="str">
        <f t="shared" si="59"/>
        <v/>
      </c>
      <c r="I217" s="124" t="str">
        <f t="shared" si="60"/>
        <v/>
      </c>
      <c r="J217" s="124" t="str">
        <f t="shared" si="61"/>
        <v/>
      </c>
      <c r="K217" s="124" t="str">
        <f t="shared" si="62"/>
        <v/>
      </c>
      <c r="L217" s="124" t="str">
        <f t="shared" si="63"/>
        <v/>
      </c>
      <c r="M217" s="125" t="str">
        <f t="shared" si="64"/>
        <v/>
      </c>
      <c r="N217" s="124" t="str">
        <f t="shared" si="65"/>
        <v/>
      </c>
      <c r="O217" s="125" t="str">
        <f t="shared" si="66"/>
        <v/>
      </c>
      <c r="P217" s="124" t="str">
        <f t="shared" si="67"/>
        <v/>
      </c>
      <c r="Q217" s="124" t="str">
        <f t="shared" si="68"/>
        <v/>
      </c>
      <c r="R217" s="124" t="str">
        <f t="shared" si="69"/>
        <v/>
      </c>
      <c r="S217" s="124" t="str">
        <f t="shared" si="70"/>
        <v/>
      </c>
      <c r="T217" s="124" t="str">
        <f t="shared" si="71"/>
        <v/>
      </c>
      <c r="U217" s="124" t="str">
        <f t="shared" si="72"/>
        <v xml:space="preserve"> </v>
      </c>
      <c r="V217" s="124" t="str">
        <f t="shared" si="73"/>
        <v/>
      </c>
      <c r="AF217" s="122">
        <f t="shared" si="74"/>
        <v>-1</v>
      </c>
      <c r="AG217" s="71">
        <f t="shared" si="75"/>
        <v>173</v>
      </c>
      <c r="AH217" s="127">
        <f t="shared" si="76"/>
        <v>-172</v>
      </c>
      <c r="AI217" s="127">
        <f t="shared" si="77"/>
        <v>-175</v>
      </c>
    </row>
    <row r="218" spans="1:35" x14ac:dyDescent="0.2">
      <c r="A218" s="126">
        <f t="shared" si="53"/>
        <v>-120</v>
      </c>
      <c r="B218" s="181">
        <f t="shared" si="52"/>
        <v>-3048</v>
      </c>
      <c r="C218" s="229" t="str">
        <f t="shared" si="54"/>
        <v/>
      </c>
      <c r="D218" s="126" t="str">
        <f t="shared" si="55"/>
        <v/>
      </c>
      <c r="E218" s="229" t="str">
        <f t="shared" si="56"/>
        <v/>
      </c>
      <c r="F218" s="229" t="str">
        <f t="shared" si="57"/>
        <v/>
      </c>
      <c r="G218" s="229" t="str">
        <f t="shared" si="58"/>
        <v/>
      </c>
      <c r="H218" s="124" t="str">
        <f t="shared" si="59"/>
        <v/>
      </c>
      <c r="I218" s="124" t="str">
        <f t="shared" si="60"/>
        <v/>
      </c>
      <c r="J218" s="124" t="str">
        <f t="shared" si="61"/>
        <v/>
      </c>
      <c r="K218" s="124" t="str">
        <f t="shared" si="62"/>
        <v/>
      </c>
      <c r="L218" s="124" t="str">
        <f t="shared" si="63"/>
        <v/>
      </c>
      <c r="M218" s="125" t="str">
        <f t="shared" si="64"/>
        <v/>
      </c>
      <c r="N218" s="124" t="str">
        <f t="shared" si="65"/>
        <v/>
      </c>
      <c r="O218" s="125" t="str">
        <f t="shared" si="66"/>
        <v/>
      </c>
      <c r="P218" s="124" t="str">
        <f t="shared" si="67"/>
        <v/>
      </c>
      <c r="Q218" s="124" t="str">
        <f t="shared" si="68"/>
        <v/>
      </c>
      <c r="R218" s="124" t="str">
        <f t="shared" si="69"/>
        <v/>
      </c>
      <c r="S218" s="124" t="str">
        <f t="shared" si="70"/>
        <v/>
      </c>
      <c r="T218" s="124" t="str">
        <f t="shared" si="71"/>
        <v/>
      </c>
      <c r="U218" s="124" t="str">
        <f t="shared" si="72"/>
        <v xml:space="preserve"> </v>
      </c>
      <c r="V218" s="124" t="str">
        <f t="shared" si="73"/>
        <v/>
      </c>
      <c r="AF218" s="122">
        <f t="shared" si="74"/>
        <v>-1</v>
      </c>
      <c r="AG218" s="71">
        <f t="shared" si="75"/>
        <v>174</v>
      </c>
      <c r="AH218" s="127">
        <f t="shared" si="76"/>
        <v>-173</v>
      </c>
      <c r="AI218" s="127">
        <f t="shared" si="77"/>
        <v>-176</v>
      </c>
    </row>
    <row r="219" spans="1:35" x14ac:dyDescent="0.2">
      <c r="A219" s="126">
        <f t="shared" si="53"/>
        <v>-121</v>
      </c>
      <c r="B219" s="181">
        <f t="shared" si="52"/>
        <v>-3073.3999999999996</v>
      </c>
      <c r="C219" s="229" t="str">
        <f t="shared" si="54"/>
        <v/>
      </c>
      <c r="D219" s="126" t="str">
        <f t="shared" si="55"/>
        <v/>
      </c>
      <c r="E219" s="229" t="str">
        <f t="shared" si="56"/>
        <v/>
      </c>
      <c r="F219" s="229" t="str">
        <f t="shared" si="57"/>
        <v/>
      </c>
      <c r="G219" s="229" t="str">
        <f t="shared" si="58"/>
        <v/>
      </c>
      <c r="H219" s="124" t="str">
        <f t="shared" si="59"/>
        <v/>
      </c>
      <c r="I219" s="124" t="str">
        <f t="shared" si="60"/>
        <v/>
      </c>
      <c r="J219" s="124" t="str">
        <f t="shared" si="61"/>
        <v/>
      </c>
      <c r="K219" s="124" t="str">
        <f t="shared" si="62"/>
        <v/>
      </c>
      <c r="L219" s="124" t="str">
        <f t="shared" si="63"/>
        <v/>
      </c>
      <c r="M219" s="125" t="str">
        <f t="shared" si="64"/>
        <v/>
      </c>
      <c r="N219" s="124" t="str">
        <f t="shared" si="65"/>
        <v/>
      </c>
      <c r="O219" s="125" t="str">
        <f t="shared" si="66"/>
        <v/>
      </c>
      <c r="P219" s="124" t="str">
        <f t="shared" si="67"/>
        <v/>
      </c>
      <c r="Q219" s="124" t="str">
        <f t="shared" si="68"/>
        <v/>
      </c>
      <c r="R219" s="124" t="str">
        <f t="shared" si="69"/>
        <v/>
      </c>
      <c r="S219" s="124" t="str">
        <f t="shared" si="70"/>
        <v/>
      </c>
      <c r="T219" s="124" t="str">
        <f t="shared" si="71"/>
        <v/>
      </c>
      <c r="U219" s="124" t="str">
        <f t="shared" si="72"/>
        <v xml:space="preserve"> </v>
      </c>
      <c r="V219" s="124" t="str">
        <f t="shared" si="73"/>
        <v/>
      </c>
      <c r="AF219" s="122">
        <f t="shared" si="74"/>
        <v>-1</v>
      </c>
      <c r="AG219" s="71">
        <f t="shared" si="75"/>
        <v>175</v>
      </c>
      <c r="AH219" s="127">
        <f t="shared" si="76"/>
        <v>-174</v>
      </c>
      <c r="AI219" s="127">
        <f t="shared" si="77"/>
        <v>-177</v>
      </c>
    </row>
    <row r="220" spans="1:35" x14ac:dyDescent="0.2">
      <c r="A220" s="126">
        <f t="shared" si="53"/>
        <v>-122</v>
      </c>
      <c r="B220" s="181">
        <f t="shared" si="52"/>
        <v>-3098.7999999999997</v>
      </c>
      <c r="C220" s="229" t="str">
        <f t="shared" si="54"/>
        <v/>
      </c>
      <c r="D220" s="126" t="str">
        <f t="shared" si="55"/>
        <v/>
      </c>
      <c r="E220" s="229" t="str">
        <f t="shared" si="56"/>
        <v/>
      </c>
      <c r="F220" s="229" t="str">
        <f t="shared" si="57"/>
        <v/>
      </c>
      <c r="G220" s="229" t="str">
        <f t="shared" si="58"/>
        <v/>
      </c>
      <c r="H220" s="124" t="str">
        <f t="shared" si="59"/>
        <v/>
      </c>
      <c r="I220" s="124" t="str">
        <f t="shared" si="60"/>
        <v/>
      </c>
      <c r="J220" s="124" t="str">
        <f t="shared" si="61"/>
        <v/>
      </c>
      <c r="K220" s="124" t="str">
        <f t="shared" si="62"/>
        <v/>
      </c>
      <c r="L220" s="124" t="str">
        <f t="shared" si="63"/>
        <v/>
      </c>
      <c r="M220" s="125" t="str">
        <f t="shared" si="64"/>
        <v/>
      </c>
      <c r="N220" s="124" t="str">
        <f t="shared" si="65"/>
        <v/>
      </c>
      <c r="O220" s="125" t="str">
        <f t="shared" si="66"/>
        <v/>
      </c>
      <c r="P220" s="124" t="str">
        <f t="shared" si="67"/>
        <v/>
      </c>
      <c r="Q220" s="124" t="str">
        <f t="shared" si="68"/>
        <v/>
      </c>
      <c r="R220" s="124" t="str">
        <f t="shared" si="69"/>
        <v/>
      </c>
      <c r="S220" s="124" t="str">
        <f t="shared" si="70"/>
        <v/>
      </c>
      <c r="T220" s="124" t="str">
        <f t="shared" si="71"/>
        <v/>
      </c>
      <c r="U220" s="124" t="str">
        <f t="shared" si="72"/>
        <v xml:space="preserve"> </v>
      </c>
      <c r="V220" s="124" t="str">
        <f t="shared" si="73"/>
        <v/>
      </c>
      <c r="AF220" s="122">
        <f t="shared" si="74"/>
        <v>-1</v>
      </c>
      <c r="AG220" s="71">
        <f t="shared" si="75"/>
        <v>176</v>
      </c>
      <c r="AH220" s="127">
        <f t="shared" si="76"/>
        <v>-175</v>
      </c>
      <c r="AI220" s="127">
        <f t="shared" si="77"/>
        <v>-178</v>
      </c>
    </row>
    <row r="221" spans="1:35" x14ac:dyDescent="0.2">
      <c r="A221" s="126">
        <f t="shared" si="53"/>
        <v>-123</v>
      </c>
      <c r="B221" s="181">
        <f t="shared" ref="B221:B233" si="78">A221*25.4</f>
        <v>-3124.2</v>
      </c>
      <c r="C221" s="229" t="str">
        <f t="shared" si="54"/>
        <v/>
      </c>
      <c r="D221" s="126" t="str">
        <f t="shared" si="55"/>
        <v/>
      </c>
      <c r="E221" s="229" t="str">
        <f t="shared" si="56"/>
        <v/>
      </c>
      <c r="F221" s="229" t="str">
        <f t="shared" si="57"/>
        <v/>
      </c>
      <c r="G221" s="229" t="str">
        <f t="shared" si="58"/>
        <v/>
      </c>
      <c r="H221" s="124" t="str">
        <f t="shared" si="59"/>
        <v/>
      </c>
      <c r="I221" s="124" t="str">
        <f t="shared" si="60"/>
        <v/>
      </c>
      <c r="J221" s="124" t="str">
        <f t="shared" si="61"/>
        <v/>
      </c>
      <c r="K221" s="124" t="str">
        <f t="shared" si="62"/>
        <v/>
      </c>
      <c r="L221" s="124" t="str">
        <f t="shared" si="63"/>
        <v/>
      </c>
      <c r="M221" s="125" t="str">
        <f t="shared" si="64"/>
        <v/>
      </c>
      <c r="N221" s="124" t="str">
        <f t="shared" si="65"/>
        <v/>
      </c>
      <c r="O221" s="125" t="str">
        <f t="shared" si="66"/>
        <v/>
      </c>
      <c r="P221" s="124" t="str">
        <f t="shared" si="67"/>
        <v/>
      </c>
      <c r="Q221" s="124" t="str">
        <f t="shared" si="68"/>
        <v/>
      </c>
      <c r="R221" s="124" t="str">
        <f t="shared" si="69"/>
        <v/>
      </c>
      <c r="S221" s="124" t="str">
        <f t="shared" si="70"/>
        <v/>
      </c>
      <c r="T221" s="124" t="str">
        <f t="shared" si="71"/>
        <v/>
      </c>
      <c r="U221" s="124" t="str">
        <f t="shared" si="72"/>
        <v xml:space="preserve"> </v>
      </c>
      <c r="V221" s="124" t="str">
        <f t="shared" si="73"/>
        <v/>
      </c>
      <c r="AF221" s="122">
        <f t="shared" si="74"/>
        <v>-1</v>
      </c>
      <c r="AG221" s="71">
        <f t="shared" si="75"/>
        <v>177</v>
      </c>
      <c r="AH221" s="127">
        <f t="shared" si="76"/>
        <v>-176</v>
      </c>
      <c r="AI221" s="127">
        <f t="shared" si="77"/>
        <v>-179</v>
      </c>
    </row>
    <row r="222" spans="1:35" x14ac:dyDescent="0.2">
      <c r="A222" s="126">
        <f t="shared" ref="A222:A285" si="79">IF(AF225=0,0,IF(A221=" ","",A221-1))</f>
        <v>-124</v>
      </c>
      <c r="B222" s="181">
        <f t="shared" si="78"/>
        <v>-3149.6</v>
      </c>
      <c r="C222" s="229" t="str">
        <f t="shared" ref="C222:C233" si="80">IF(A222=0,0,IF(A222&lt;0,"",D222*0.0283168))</f>
        <v/>
      </c>
      <c r="D222" s="126" t="str">
        <f t="shared" ref="D222:D233" si="81">IF(A222=0,0,IF(A222&lt;0,"",IF(AF226&gt;=1,LOOKUP(AF226,AL$28:AL$75,AK$28:AK$75),0)))</f>
        <v/>
      </c>
      <c r="E222" s="229" t="str">
        <f t="shared" ref="E222:E233" si="82">IF(A222=0,0,IF(A222&lt;0,"",F222*0.0283168))</f>
        <v/>
      </c>
      <c r="F222" s="229" t="str">
        <f t="shared" ref="F222:F233" si="83">IF(A222=0,0,IF(A222&lt;0,"",IF(AF226&gt;=37,LOOKUP(AF226,AL$64:AL$75,AM$64:AM$75),0)))</f>
        <v/>
      </c>
      <c r="G222" s="229" t="str">
        <f t="shared" ref="G222:G233" si="84">IF(A222=0,0,IF(A222&lt;0,"",I222*0.0283168))</f>
        <v/>
      </c>
      <c r="H222" s="124" t="str">
        <f t="shared" ref="H222:H233" si="85">IF(A222=0,0,IF(A222&lt;0,"",I222*$AB$46))</f>
        <v/>
      </c>
      <c r="I222" s="124" t="str">
        <f t="shared" ref="I222:I233" si="86">IF(A222=0,0,IF(A222&lt;0,"",IF(AF226&gt;=1,LOOKUP(AF226,AL$28:AL$75,AO$28:AO$75),0)))</f>
        <v/>
      </c>
      <c r="J222" s="124" t="str">
        <f t="shared" ref="J222:J233" si="87">IF(A222=0,0,IF(A222&lt;0,"",H222*0.0283168))</f>
        <v/>
      </c>
      <c r="K222" s="124" t="str">
        <f t="shared" ref="K222:K233" si="88">IF(A222=0,0,IF(A222&lt;0,"",J222+L222))</f>
        <v/>
      </c>
      <c r="L222" s="124" t="str">
        <f t="shared" ref="L222:L233" si="89">IF(A222=0,0,IF(A222&lt;0,"",M222*0.0283168))</f>
        <v/>
      </c>
      <c r="M222" s="125" t="str">
        <f t="shared" ref="M222:M233" si="90">IF(A222=0,0,IF(A222&lt;0,"",D222*$AB$45))</f>
        <v/>
      </c>
      <c r="N222" s="124" t="str">
        <f t="shared" ref="N222:N233" si="91">IF(A222=0,0,IF(A222&lt;0,"",O222*0.0283168))</f>
        <v/>
      </c>
      <c r="O222" s="125" t="str">
        <f t="shared" ref="O222:O233" si="92">IF(A222&lt;=0,"",F222*$AB$47)</f>
        <v/>
      </c>
      <c r="P222" s="124" t="str">
        <f t="shared" ref="P222:P233" si="93">IF(A222=0,0,IF(A222&lt;0,"",Q222*0.0283168))</f>
        <v/>
      </c>
      <c r="Q222" s="124" t="str">
        <f t="shared" ref="Q222:Q233" si="94">IF(A222&lt;=0,"",((AB$34*1/12)-M222-H222-O222)*AC$53)</f>
        <v/>
      </c>
      <c r="R222" s="124" t="str">
        <f t="shared" ref="R222:R233" si="95">IF(A222=0,0,IF(A222&lt;0,"",S222*0.0283168))</f>
        <v/>
      </c>
      <c r="S222" s="124" t="str">
        <f t="shared" ref="S222:S233" si="96">IF(A222&lt;=0,"",M222+Q222+O222+H222)</f>
        <v/>
      </c>
      <c r="T222" s="124" t="str">
        <f t="shared" ref="T222:T233" si="97">IF(A222=0,0,IF(A222&lt;0,"",U222*0.0283168))</f>
        <v/>
      </c>
      <c r="U222" s="124" t="str">
        <f t="shared" ref="U222:U233" si="98">IF(A222&lt;=0," ",IF(A222=1,Q222,S222+U223))</f>
        <v xml:space="preserve"> </v>
      </c>
      <c r="V222" s="124" t="str">
        <f t="shared" ref="V222:V233" si="99">IF(A222=0,0,IF(A222&lt;0,"",N$23+B222/1000))</f>
        <v/>
      </c>
      <c r="AF222" s="122">
        <f t="shared" si="74"/>
        <v>-1</v>
      </c>
      <c r="AG222" s="71">
        <f t="shared" si="75"/>
        <v>178</v>
      </c>
      <c r="AH222" s="127">
        <f t="shared" si="76"/>
        <v>-177</v>
      </c>
      <c r="AI222" s="127">
        <f t="shared" si="77"/>
        <v>-180</v>
      </c>
    </row>
    <row r="223" spans="1:35" x14ac:dyDescent="0.2">
      <c r="A223" s="126">
        <f t="shared" si="79"/>
        <v>-125</v>
      </c>
      <c r="B223" s="181">
        <f t="shared" si="78"/>
        <v>-3175</v>
      </c>
      <c r="C223" s="229" t="str">
        <f t="shared" si="80"/>
        <v/>
      </c>
      <c r="D223" s="126" t="str">
        <f t="shared" si="81"/>
        <v/>
      </c>
      <c r="E223" s="229" t="str">
        <f t="shared" si="82"/>
        <v/>
      </c>
      <c r="F223" s="229" t="str">
        <f t="shared" si="83"/>
        <v/>
      </c>
      <c r="G223" s="229" t="str">
        <f t="shared" si="84"/>
        <v/>
      </c>
      <c r="H223" s="124" t="str">
        <f t="shared" si="85"/>
        <v/>
      </c>
      <c r="I223" s="124" t="str">
        <f t="shared" si="86"/>
        <v/>
      </c>
      <c r="J223" s="124" t="str">
        <f t="shared" si="87"/>
        <v/>
      </c>
      <c r="K223" s="124" t="str">
        <f t="shared" si="88"/>
        <v/>
      </c>
      <c r="L223" s="124" t="str">
        <f t="shared" si="89"/>
        <v/>
      </c>
      <c r="M223" s="125" t="str">
        <f t="shared" si="90"/>
        <v/>
      </c>
      <c r="N223" s="124" t="str">
        <f t="shared" si="91"/>
        <v/>
      </c>
      <c r="O223" s="125" t="str">
        <f t="shared" si="92"/>
        <v/>
      </c>
      <c r="P223" s="124" t="str">
        <f t="shared" si="93"/>
        <v/>
      </c>
      <c r="Q223" s="124" t="str">
        <f t="shared" si="94"/>
        <v/>
      </c>
      <c r="R223" s="124" t="str">
        <f t="shared" si="95"/>
        <v/>
      </c>
      <c r="S223" s="124" t="str">
        <f t="shared" si="96"/>
        <v/>
      </c>
      <c r="T223" s="124" t="str">
        <f t="shared" si="97"/>
        <v/>
      </c>
      <c r="U223" s="124" t="str">
        <f t="shared" si="98"/>
        <v xml:space="preserve"> </v>
      </c>
      <c r="V223" s="124" t="str">
        <f t="shared" si="99"/>
        <v/>
      </c>
      <c r="AF223" s="122">
        <f t="shared" si="74"/>
        <v>-1</v>
      </c>
      <c r="AG223" s="71">
        <f t="shared" si="75"/>
        <v>179</v>
      </c>
      <c r="AH223" s="127">
        <f t="shared" si="76"/>
        <v>-178</v>
      </c>
      <c r="AI223" s="127">
        <f t="shared" si="77"/>
        <v>-181</v>
      </c>
    </row>
    <row r="224" spans="1:35" x14ac:dyDescent="0.2">
      <c r="A224" s="126">
        <f t="shared" si="79"/>
        <v>-126</v>
      </c>
      <c r="B224" s="181">
        <f t="shared" si="78"/>
        <v>-3200.3999999999996</v>
      </c>
      <c r="C224" s="229" t="str">
        <f t="shared" si="80"/>
        <v/>
      </c>
      <c r="D224" s="126" t="str">
        <f t="shared" si="81"/>
        <v/>
      </c>
      <c r="E224" s="229" t="str">
        <f t="shared" si="82"/>
        <v/>
      </c>
      <c r="F224" s="229" t="str">
        <f t="shared" si="83"/>
        <v/>
      </c>
      <c r="G224" s="229" t="str">
        <f t="shared" si="84"/>
        <v/>
      </c>
      <c r="H224" s="124" t="str">
        <f t="shared" si="85"/>
        <v/>
      </c>
      <c r="I224" s="124" t="str">
        <f t="shared" si="86"/>
        <v/>
      </c>
      <c r="J224" s="124" t="str">
        <f t="shared" si="87"/>
        <v/>
      </c>
      <c r="K224" s="124" t="str">
        <f t="shared" si="88"/>
        <v/>
      </c>
      <c r="L224" s="124" t="str">
        <f t="shared" si="89"/>
        <v/>
      </c>
      <c r="M224" s="125" t="str">
        <f t="shared" si="90"/>
        <v/>
      </c>
      <c r="N224" s="124" t="str">
        <f t="shared" si="91"/>
        <v/>
      </c>
      <c r="O224" s="125" t="str">
        <f t="shared" si="92"/>
        <v/>
      </c>
      <c r="P224" s="124" t="str">
        <f t="shared" si="93"/>
        <v/>
      </c>
      <c r="Q224" s="124" t="str">
        <f t="shared" si="94"/>
        <v/>
      </c>
      <c r="R224" s="124" t="str">
        <f t="shared" si="95"/>
        <v/>
      </c>
      <c r="S224" s="124" t="str">
        <f t="shared" si="96"/>
        <v/>
      </c>
      <c r="T224" s="124" t="str">
        <f t="shared" si="97"/>
        <v/>
      </c>
      <c r="U224" s="124" t="str">
        <f t="shared" si="98"/>
        <v xml:space="preserve"> </v>
      </c>
      <c r="V224" s="124" t="str">
        <f t="shared" si="99"/>
        <v/>
      </c>
      <c r="AF224" s="122">
        <f t="shared" si="74"/>
        <v>-1</v>
      </c>
      <c r="AG224" s="71">
        <f t="shared" si="75"/>
        <v>180</v>
      </c>
      <c r="AH224" s="127">
        <f t="shared" si="76"/>
        <v>-179</v>
      </c>
      <c r="AI224" s="127">
        <f t="shared" si="77"/>
        <v>-182</v>
      </c>
    </row>
    <row r="225" spans="1:35" x14ac:dyDescent="0.2">
      <c r="A225" s="126">
        <f t="shared" si="79"/>
        <v>-127</v>
      </c>
      <c r="B225" s="181">
        <f t="shared" si="78"/>
        <v>-3225.7999999999997</v>
      </c>
      <c r="C225" s="229" t="str">
        <f t="shared" si="80"/>
        <v/>
      </c>
      <c r="D225" s="126" t="str">
        <f t="shared" si="81"/>
        <v/>
      </c>
      <c r="E225" s="229" t="str">
        <f t="shared" si="82"/>
        <v/>
      </c>
      <c r="F225" s="229" t="str">
        <f t="shared" si="83"/>
        <v/>
      </c>
      <c r="G225" s="229" t="str">
        <f t="shared" si="84"/>
        <v/>
      </c>
      <c r="H225" s="124" t="str">
        <f t="shared" si="85"/>
        <v/>
      </c>
      <c r="I225" s="124" t="str">
        <f t="shared" si="86"/>
        <v/>
      </c>
      <c r="J225" s="124" t="str">
        <f t="shared" si="87"/>
        <v/>
      </c>
      <c r="K225" s="124" t="str">
        <f t="shared" si="88"/>
        <v/>
      </c>
      <c r="L225" s="124" t="str">
        <f t="shared" si="89"/>
        <v/>
      </c>
      <c r="M225" s="125" t="str">
        <f t="shared" si="90"/>
        <v/>
      </c>
      <c r="N225" s="124" t="str">
        <f t="shared" si="91"/>
        <v/>
      </c>
      <c r="O225" s="125" t="str">
        <f t="shared" si="92"/>
        <v/>
      </c>
      <c r="P225" s="124" t="str">
        <f t="shared" si="93"/>
        <v/>
      </c>
      <c r="Q225" s="124" t="str">
        <f t="shared" si="94"/>
        <v/>
      </c>
      <c r="R225" s="124" t="str">
        <f t="shared" si="95"/>
        <v/>
      </c>
      <c r="S225" s="124" t="str">
        <f t="shared" si="96"/>
        <v/>
      </c>
      <c r="T225" s="124" t="str">
        <f t="shared" si="97"/>
        <v/>
      </c>
      <c r="U225" s="124" t="str">
        <f t="shared" si="98"/>
        <v xml:space="preserve"> </v>
      </c>
      <c r="V225" s="124" t="str">
        <f t="shared" si="99"/>
        <v/>
      </c>
      <c r="AF225" s="122">
        <f t="shared" ref="AF225:AF288" si="100">IF(AND(AF224&gt;=1,AF224&lt;47),AF224+1,IF(AH225=0,1,IF(AF224=47,AF224+1,-1)))</f>
        <v>-1</v>
      </c>
      <c r="AG225" s="71">
        <f t="shared" ref="AG225:AG288" si="101">IF(AG224&gt;=1,AG224+1,IF(AH225=0,1,-1))</f>
        <v>181</v>
      </c>
      <c r="AH225" s="127">
        <f t="shared" si="76"/>
        <v>-180</v>
      </c>
      <c r="AI225" s="127">
        <f t="shared" si="77"/>
        <v>-183</v>
      </c>
    </row>
    <row r="226" spans="1:35" x14ac:dyDescent="0.2">
      <c r="A226" s="126">
        <f t="shared" si="79"/>
        <v>-128</v>
      </c>
      <c r="B226" s="181">
        <f t="shared" si="78"/>
        <v>-3251.2</v>
      </c>
      <c r="C226" s="229" t="str">
        <f t="shared" si="80"/>
        <v/>
      </c>
      <c r="D226" s="126" t="str">
        <f t="shared" si="81"/>
        <v/>
      </c>
      <c r="E226" s="229" t="str">
        <f t="shared" si="82"/>
        <v/>
      </c>
      <c r="F226" s="229" t="str">
        <f t="shared" si="83"/>
        <v/>
      </c>
      <c r="G226" s="229" t="str">
        <f t="shared" si="84"/>
        <v/>
      </c>
      <c r="H226" s="124" t="str">
        <f t="shared" si="85"/>
        <v/>
      </c>
      <c r="I226" s="124" t="str">
        <f t="shared" si="86"/>
        <v/>
      </c>
      <c r="J226" s="124" t="str">
        <f t="shared" si="87"/>
        <v/>
      </c>
      <c r="K226" s="124" t="str">
        <f t="shared" si="88"/>
        <v/>
      </c>
      <c r="L226" s="124" t="str">
        <f t="shared" si="89"/>
        <v/>
      </c>
      <c r="M226" s="125" t="str">
        <f t="shared" si="90"/>
        <v/>
      </c>
      <c r="N226" s="124" t="str">
        <f t="shared" si="91"/>
        <v/>
      </c>
      <c r="O226" s="125" t="str">
        <f t="shared" si="92"/>
        <v/>
      </c>
      <c r="P226" s="124" t="str">
        <f t="shared" si="93"/>
        <v/>
      </c>
      <c r="Q226" s="124" t="str">
        <f t="shared" si="94"/>
        <v/>
      </c>
      <c r="R226" s="124" t="str">
        <f t="shared" si="95"/>
        <v/>
      </c>
      <c r="S226" s="124" t="str">
        <f t="shared" si="96"/>
        <v/>
      </c>
      <c r="T226" s="124" t="str">
        <f t="shared" si="97"/>
        <v/>
      </c>
      <c r="U226" s="124" t="str">
        <f t="shared" si="98"/>
        <v xml:space="preserve"> </v>
      </c>
      <c r="V226" s="124" t="str">
        <f t="shared" si="99"/>
        <v/>
      </c>
      <c r="AF226" s="122">
        <f t="shared" si="100"/>
        <v>-1</v>
      </c>
      <c r="AG226" s="71">
        <f t="shared" si="101"/>
        <v>182</v>
      </c>
      <c r="AH226" s="127">
        <f t="shared" ref="AH226:AH289" si="102">AH225-1</f>
        <v>-181</v>
      </c>
      <c r="AI226" s="127">
        <f t="shared" ref="AI226:AI289" si="103">AI225-1</f>
        <v>-184</v>
      </c>
    </row>
    <row r="227" spans="1:35" x14ac:dyDescent="0.2">
      <c r="A227" s="126">
        <f t="shared" si="79"/>
        <v>-129</v>
      </c>
      <c r="B227" s="181">
        <f t="shared" si="78"/>
        <v>-3276.6</v>
      </c>
      <c r="C227" s="229" t="str">
        <f t="shared" si="80"/>
        <v/>
      </c>
      <c r="D227" s="126" t="str">
        <f t="shared" si="81"/>
        <v/>
      </c>
      <c r="E227" s="229" t="str">
        <f t="shared" si="82"/>
        <v/>
      </c>
      <c r="F227" s="229" t="str">
        <f t="shared" si="83"/>
        <v/>
      </c>
      <c r="G227" s="229" t="str">
        <f t="shared" si="84"/>
        <v/>
      </c>
      <c r="H227" s="124" t="str">
        <f t="shared" si="85"/>
        <v/>
      </c>
      <c r="I227" s="124" t="str">
        <f t="shared" si="86"/>
        <v/>
      </c>
      <c r="J227" s="124" t="str">
        <f t="shared" si="87"/>
        <v/>
      </c>
      <c r="K227" s="124" t="str">
        <f t="shared" si="88"/>
        <v/>
      </c>
      <c r="L227" s="124" t="str">
        <f t="shared" si="89"/>
        <v/>
      </c>
      <c r="M227" s="125" t="str">
        <f t="shared" si="90"/>
        <v/>
      </c>
      <c r="N227" s="124" t="str">
        <f t="shared" si="91"/>
        <v/>
      </c>
      <c r="O227" s="125" t="str">
        <f t="shared" si="92"/>
        <v/>
      </c>
      <c r="P227" s="124" t="str">
        <f t="shared" si="93"/>
        <v/>
      </c>
      <c r="Q227" s="124" t="str">
        <f t="shared" si="94"/>
        <v/>
      </c>
      <c r="R227" s="124" t="str">
        <f t="shared" si="95"/>
        <v/>
      </c>
      <c r="S227" s="124" t="str">
        <f t="shared" si="96"/>
        <v/>
      </c>
      <c r="T227" s="124" t="str">
        <f t="shared" si="97"/>
        <v/>
      </c>
      <c r="U227" s="124" t="str">
        <f t="shared" si="98"/>
        <v xml:space="preserve"> </v>
      </c>
      <c r="V227" s="124" t="str">
        <f t="shared" si="99"/>
        <v/>
      </c>
      <c r="AF227" s="122">
        <f t="shared" si="100"/>
        <v>-1</v>
      </c>
      <c r="AG227" s="71">
        <f t="shared" si="101"/>
        <v>183</v>
      </c>
      <c r="AH227" s="127">
        <f t="shared" si="102"/>
        <v>-182</v>
      </c>
      <c r="AI227" s="127">
        <f t="shared" si="103"/>
        <v>-185</v>
      </c>
    </row>
    <row r="228" spans="1:35" x14ac:dyDescent="0.2">
      <c r="A228" s="126">
        <f t="shared" si="79"/>
        <v>-130</v>
      </c>
      <c r="B228" s="181">
        <f t="shared" si="78"/>
        <v>-3302</v>
      </c>
      <c r="C228" s="229" t="str">
        <f t="shared" si="80"/>
        <v/>
      </c>
      <c r="D228" s="126" t="str">
        <f t="shared" si="81"/>
        <v/>
      </c>
      <c r="E228" s="229" t="str">
        <f t="shared" si="82"/>
        <v/>
      </c>
      <c r="F228" s="229" t="str">
        <f t="shared" si="83"/>
        <v/>
      </c>
      <c r="G228" s="229" t="str">
        <f t="shared" si="84"/>
        <v/>
      </c>
      <c r="H228" s="124" t="str">
        <f t="shared" si="85"/>
        <v/>
      </c>
      <c r="I228" s="124" t="str">
        <f t="shared" si="86"/>
        <v/>
      </c>
      <c r="J228" s="124" t="str">
        <f t="shared" si="87"/>
        <v/>
      </c>
      <c r="K228" s="124" t="str">
        <f t="shared" si="88"/>
        <v/>
      </c>
      <c r="L228" s="124" t="str">
        <f t="shared" si="89"/>
        <v/>
      </c>
      <c r="M228" s="125" t="str">
        <f t="shared" si="90"/>
        <v/>
      </c>
      <c r="N228" s="124" t="str">
        <f t="shared" si="91"/>
        <v/>
      </c>
      <c r="O228" s="125" t="str">
        <f t="shared" si="92"/>
        <v/>
      </c>
      <c r="P228" s="124" t="str">
        <f t="shared" si="93"/>
        <v/>
      </c>
      <c r="Q228" s="124" t="str">
        <f t="shared" si="94"/>
        <v/>
      </c>
      <c r="R228" s="124" t="str">
        <f t="shared" si="95"/>
        <v/>
      </c>
      <c r="S228" s="124" t="str">
        <f t="shared" si="96"/>
        <v/>
      </c>
      <c r="T228" s="124" t="str">
        <f t="shared" si="97"/>
        <v/>
      </c>
      <c r="U228" s="124" t="str">
        <f t="shared" si="98"/>
        <v xml:space="preserve"> </v>
      </c>
      <c r="V228" s="124" t="str">
        <f t="shared" si="99"/>
        <v/>
      </c>
      <c r="AF228" s="122">
        <f t="shared" si="100"/>
        <v>-1</v>
      </c>
      <c r="AG228" s="71">
        <f t="shared" si="101"/>
        <v>184</v>
      </c>
      <c r="AH228" s="127">
        <f t="shared" si="102"/>
        <v>-183</v>
      </c>
      <c r="AI228" s="127">
        <f t="shared" si="103"/>
        <v>-186</v>
      </c>
    </row>
    <row r="229" spans="1:35" x14ac:dyDescent="0.2">
      <c r="A229" s="126">
        <f t="shared" si="79"/>
        <v>-131</v>
      </c>
      <c r="B229" s="181">
        <f t="shared" si="78"/>
        <v>-3327.3999999999996</v>
      </c>
      <c r="C229" s="229" t="str">
        <f t="shared" si="80"/>
        <v/>
      </c>
      <c r="D229" s="126" t="str">
        <f t="shared" si="81"/>
        <v/>
      </c>
      <c r="E229" s="229" t="str">
        <f t="shared" si="82"/>
        <v/>
      </c>
      <c r="F229" s="229" t="str">
        <f t="shared" si="83"/>
        <v/>
      </c>
      <c r="G229" s="229" t="str">
        <f t="shared" si="84"/>
        <v/>
      </c>
      <c r="H229" s="124" t="str">
        <f t="shared" si="85"/>
        <v/>
      </c>
      <c r="I229" s="124" t="str">
        <f t="shared" si="86"/>
        <v/>
      </c>
      <c r="J229" s="124" t="str">
        <f t="shared" si="87"/>
        <v/>
      </c>
      <c r="K229" s="124" t="str">
        <f t="shared" si="88"/>
        <v/>
      </c>
      <c r="L229" s="124" t="str">
        <f t="shared" si="89"/>
        <v/>
      </c>
      <c r="M229" s="125" t="str">
        <f t="shared" si="90"/>
        <v/>
      </c>
      <c r="N229" s="124" t="str">
        <f t="shared" si="91"/>
        <v/>
      </c>
      <c r="O229" s="125" t="str">
        <f t="shared" si="92"/>
        <v/>
      </c>
      <c r="P229" s="124" t="str">
        <f t="shared" si="93"/>
        <v/>
      </c>
      <c r="Q229" s="124" t="str">
        <f t="shared" si="94"/>
        <v/>
      </c>
      <c r="R229" s="124" t="str">
        <f t="shared" si="95"/>
        <v/>
      </c>
      <c r="S229" s="124" t="str">
        <f t="shared" si="96"/>
        <v/>
      </c>
      <c r="T229" s="124" t="str">
        <f t="shared" si="97"/>
        <v/>
      </c>
      <c r="U229" s="124" t="str">
        <f t="shared" si="98"/>
        <v xml:space="preserve"> </v>
      </c>
      <c r="V229" s="124" t="str">
        <f t="shared" si="99"/>
        <v/>
      </c>
      <c r="AF229" s="122">
        <f t="shared" si="100"/>
        <v>-1</v>
      </c>
      <c r="AG229" s="71">
        <f t="shared" si="101"/>
        <v>185</v>
      </c>
      <c r="AH229" s="127">
        <f t="shared" si="102"/>
        <v>-184</v>
      </c>
      <c r="AI229" s="127">
        <f t="shared" si="103"/>
        <v>-187</v>
      </c>
    </row>
    <row r="230" spans="1:35" x14ac:dyDescent="0.2">
      <c r="A230" s="126">
        <f t="shared" si="79"/>
        <v>-132</v>
      </c>
      <c r="B230" s="181">
        <f t="shared" si="78"/>
        <v>-3352.7999999999997</v>
      </c>
      <c r="C230" s="229" t="str">
        <f t="shared" si="80"/>
        <v/>
      </c>
      <c r="D230" s="126" t="str">
        <f t="shared" si="81"/>
        <v/>
      </c>
      <c r="E230" s="229" t="str">
        <f t="shared" si="82"/>
        <v/>
      </c>
      <c r="F230" s="229" t="str">
        <f t="shared" si="83"/>
        <v/>
      </c>
      <c r="G230" s="229" t="str">
        <f t="shared" si="84"/>
        <v/>
      </c>
      <c r="H230" s="124" t="str">
        <f t="shared" si="85"/>
        <v/>
      </c>
      <c r="I230" s="124" t="str">
        <f t="shared" si="86"/>
        <v/>
      </c>
      <c r="J230" s="124" t="str">
        <f t="shared" si="87"/>
        <v/>
      </c>
      <c r="K230" s="124" t="str">
        <f t="shared" si="88"/>
        <v/>
      </c>
      <c r="L230" s="124" t="str">
        <f t="shared" si="89"/>
        <v/>
      </c>
      <c r="M230" s="125" t="str">
        <f t="shared" si="90"/>
        <v/>
      </c>
      <c r="N230" s="124" t="str">
        <f t="shared" si="91"/>
        <v/>
      </c>
      <c r="O230" s="125" t="str">
        <f t="shared" si="92"/>
        <v/>
      </c>
      <c r="P230" s="124" t="str">
        <f t="shared" si="93"/>
        <v/>
      </c>
      <c r="Q230" s="124" t="str">
        <f t="shared" si="94"/>
        <v/>
      </c>
      <c r="R230" s="124" t="str">
        <f t="shared" si="95"/>
        <v/>
      </c>
      <c r="S230" s="124" t="str">
        <f t="shared" si="96"/>
        <v/>
      </c>
      <c r="T230" s="124" t="str">
        <f t="shared" si="97"/>
        <v/>
      </c>
      <c r="U230" s="124" t="str">
        <f t="shared" si="98"/>
        <v xml:space="preserve"> </v>
      </c>
      <c r="V230" s="124" t="str">
        <f t="shared" si="99"/>
        <v/>
      </c>
      <c r="AF230" s="122">
        <f t="shared" si="100"/>
        <v>-1</v>
      </c>
      <c r="AG230" s="71">
        <f t="shared" si="101"/>
        <v>186</v>
      </c>
      <c r="AH230" s="127">
        <f t="shared" si="102"/>
        <v>-185</v>
      </c>
      <c r="AI230" s="127">
        <f t="shared" si="103"/>
        <v>-188</v>
      </c>
    </row>
    <row r="231" spans="1:35" x14ac:dyDescent="0.2">
      <c r="A231" s="126">
        <f t="shared" si="79"/>
        <v>-133</v>
      </c>
      <c r="B231" s="181">
        <f t="shared" si="78"/>
        <v>-3378.2</v>
      </c>
      <c r="C231" s="229" t="str">
        <f t="shared" si="80"/>
        <v/>
      </c>
      <c r="D231" s="126" t="str">
        <f t="shared" si="81"/>
        <v/>
      </c>
      <c r="E231" s="229" t="str">
        <f t="shared" si="82"/>
        <v/>
      </c>
      <c r="F231" s="229" t="str">
        <f t="shared" si="83"/>
        <v/>
      </c>
      <c r="G231" s="229" t="str">
        <f t="shared" si="84"/>
        <v/>
      </c>
      <c r="H231" s="124" t="str">
        <f t="shared" si="85"/>
        <v/>
      </c>
      <c r="I231" s="124" t="str">
        <f t="shared" si="86"/>
        <v/>
      </c>
      <c r="J231" s="124" t="str">
        <f t="shared" si="87"/>
        <v/>
      </c>
      <c r="K231" s="124" t="str">
        <f t="shared" si="88"/>
        <v/>
      </c>
      <c r="L231" s="124" t="str">
        <f t="shared" si="89"/>
        <v/>
      </c>
      <c r="M231" s="125" t="str">
        <f t="shared" si="90"/>
        <v/>
      </c>
      <c r="N231" s="124" t="str">
        <f t="shared" si="91"/>
        <v/>
      </c>
      <c r="O231" s="125" t="str">
        <f t="shared" si="92"/>
        <v/>
      </c>
      <c r="P231" s="124" t="str">
        <f t="shared" si="93"/>
        <v/>
      </c>
      <c r="Q231" s="124" t="str">
        <f t="shared" si="94"/>
        <v/>
      </c>
      <c r="R231" s="124" t="str">
        <f t="shared" si="95"/>
        <v/>
      </c>
      <c r="S231" s="124" t="str">
        <f t="shared" si="96"/>
        <v/>
      </c>
      <c r="T231" s="124" t="str">
        <f t="shared" si="97"/>
        <v/>
      </c>
      <c r="U231" s="124" t="str">
        <f t="shared" si="98"/>
        <v xml:space="preserve"> </v>
      </c>
      <c r="V231" s="124" t="str">
        <f t="shared" si="99"/>
        <v/>
      </c>
      <c r="AF231" s="122">
        <f t="shared" si="100"/>
        <v>-1</v>
      </c>
      <c r="AG231" s="71">
        <f t="shared" si="101"/>
        <v>187</v>
      </c>
      <c r="AH231" s="127">
        <f t="shared" si="102"/>
        <v>-186</v>
      </c>
      <c r="AI231" s="127">
        <f t="shared" si="103"/>
        <v>-189</v>
      </c>
    </row>
    <row r="232" spans="1:35" x14ac:dyDescent="0.2">
      <c r="A232" s="126">
        <f t="shared" si="79"/>
        <v>-134</v>
      </c>
      <c r="B232" s="181">
        <f t="shared" si="78"/>
        <v>-3403.6</v>
      </c>
      <c r="C232" s="229" t="str">
        <f t="shared" si="80"/>
        <v/>
      </c>
      <c r="D232" s="126" t="str">
        <f t="shared" si="81"/>
        <v/>
      </c>
      <c r="E232" s="229" t="str">
        <f t="shared" si="82"/>
        <v/>
      </c>
      <c r="F232" s="229" t="str">
        <f t="shared" si="83"/>
        <v/>
      </c>
      <c r="G232" s="229" t="str">
        <f t="shared" si="84"/>
        <v/>
      </c>
      <c r="H232" s="124" t="str">
        <f t="shared" si="85"/>
        <v/>
      </c>
      <c r="I232" s="124" t="str">
        <f t="shared" si="86"/>
        <v/>
      </c>
      <c r="J232" s="124" t="str">
        <f t="shared" si="87"/>
        <v/>
      </c>
      <c r="K232" s="124" t="str">
        <f t="shared" si="88"/>
        <v/>
      </c>
      <c r="L232" s="124" t="str">
        <f t="shared" si="89"/>
        <v/>
      </c>
      <c r="M232" s="125" t="str">
        <f t="shared" si="90"/>
        <v/>
      </c>
      <c r="N232" s="124" t="str">
        <f t="shared" si="91"/>
        <v/>
      </c>
      <c r="O232" s="125" t="str">
        <f t="shared" si="92"/>
        <v/>
      </c>
      <c r="P232" s="124" t="str">
        <f t="shared" si="93"/>
        <v/>
      </c>
      <c r="Q232" s="124" t="str">
        <f t="shared" si="94"/>
        <v/>
      </c>
      <c r="R232" s="124" t="str">
        <f t="shared" si="95"/>
        <v/>
      </c>
      <c r="S232" s="124" t="str">
        <f t="shared" si="96"/>
        <v/>
      </c>
      <c r="T232" s="124" t="str">
        <f t="shared" si="97"/>
        <v/>
      </c>
      <c r="U232" s="124" t="str">
        <f t="shared" si="98"/>
        <v xml:space="preserve"> </v>
      </c>
      <c r="V232" s="124" t="str">
        <f t="shared" si="99"/>
        <v/>
      </c>
      <c r="AF232" s="122">
        <f t="shared" si="100"/>
        <v>-1</v>
      </c>
      <c r="AG232" s="71">
        <f t="shared" si="101"/>
        <v>188</v>
      </c>
      <c r="AH232" s="127">
        <f t="shared" si="102"/>
        <v>-187</v>
      </c>
      <c r="AI232" s="127">
        <f t="shared" si="103"/>
        <v>-190</v>
      </c>
    </row>
    <row r="233" spans="1:35" x14ac:dyDescent="0.2">
      <c r="A233" s="126">
        <f t="shared" si="79"/>
        <v>-135</v>
      </c>
      <c r="B233" s="181">
        <f t="shared" si="78"/>
        <v>-3429</v>
      </c>
      <c r="C233" s="229" t="str">
        <f t="shared" si="80"/>
        <v/>
      </c>
      <c r="D233" s="126" t="str">
        <f t="shared" si="81"/>
        <v/>
      </c>
      <c r="E233" s="229" t="str">
        <f t="shared" si="82"/>
        <v/>
      </c>
      <c r="F233" s="229" t="str">
        <f t="shared" si="83"/>
        <v/>
      </c>
      <c r="G233" s="229" t="str">
        <f t="shared" si="84"/>
        <v/>
      </c>
      <c r="H233" s="124" t="str">
        <f t="shared" si="85"/>
        <v/>
      </c>
      <c r="I233" s="124" t="str">
        <f t="shared" si="86"/>
        <v/>
      </c>
      <c r="J233" s="124" t="str">
        <f t="shared" si="87"/>
        <v/>
      </c>
      <c r="K233" s="124" t="str">
        <f t="shared" si="88"/>
        <v/>
      </c>
      <c r="L233" s="124" t="str">
        <f t="shared" si="89"/>
        <v/>
      </c>
      <c r="M233" s="125" t="str">
        <f t="shared" si="90"/>
        <v/>
      </c>
      <c r="N233" s="124" t="str">
        <f t="shared" si="91"/>
        <v/>
      </c>
      <c r="O233" s="125" t="str">
        <f t="shared" si="92"/>
        <v/>
      </c>
      <c r="P233" s="124" t="str">
        <f t="shared" si="93"/>
        <v/>
      </c>
      <c r="Q233" s="124" t="str">
        <f t="shared" si="94"/>
        <v/>
      </c>
      <c r="R233" s="124" t="str">
        <f t="shared" si="95"/>
        <v/>
      </c>
      <c r="S233" s="124" t="str">
        <f t="shared" si="96"/>
        <v/>
      </c>
      <c r="T233" s="124" t="str">
        <f t="shared" si="97"/>
        <v/>
      </c>
      <c r="U233" s="124" t="str">
        <f t="shared" si="98"/>
        <v xml:space="preserve"> </v>
      </c>
      <c r="V233" s="124" t="str">
        <f t="shared" si="99"/>
        <v/>
      </c>
      <c r="AF233" s="122">
        <f t="shared" si="100"/>
        <v>-1</v>
      </c>
      <c r="AG233" s="71">
        <f t="shared" si="101"/>
        <v>189</v>
      </c>
      <c r="AH233" s="127">
        <f t="shared" si="102"/>
        <v>-188</v>
      </c>
      <c r="AI233" s="127">
        <f t="shared" si="103"/>
        <v>-191</v>
      </c>
    </row>
    <row r="234" spans="1:35" x14ac:dyDescent="0.2">
      <c r="A234" s="126">
        <f t="shared" si="79"/>
        <v>-136</v>
      </c>
      <c r="B234" s="181"/>
      <c r="C234" s="229"/>
      <c r="D234" s="126"/>
      <c r="E234" s="229"/>
      <c r="F234" s="229"/>
      <c r="G234" s="229"/>
      <c r="H234" s="124"/>
      <c r="I234" s="124"/>
      <c r="J234" s="124"/>
      <c r="K234" s="124" t="str">
        <f t="shared" ref="K234:K283" si="104">IF(A234&lt;=0,"",J234+L234)</f>
        <v/>
      </c>
      <c r="L234" s="124"/>
      <c r="M234" s="125"/>
      <c r="N234" s="124"/>
      <c r="O234" s="125"/>
      <c r="P234" s="124"/>
      <c r="Q234" s="124"/>
      <c r="R234" s="124"/>
      <c r="S234" s="124"/>
      <c r="T234" s="124"/>
      <c r="U234" s="124"/>
      <c r="V234" s="124"/>
      <c r="AF234" s="122">
        <f t="shared" si="100"/>
        <v>-1</v>
      </c>
      <c r="AG234" s="71">
        <f t="shared" si="101"/>
        <v>190</v>
      </c>
      <c r="AH234" s="127">
        <f t="shared" si="102"/>
        <v>-189</v>
      </c>
      <c r="AI234" s="127">
        <f t="shared" si="103"/>
        <v>-192</v>
      </c>
    </row>
    <row r="235" spans="1:35" x14ac:dyDescent="0.2">
      <c r="A235" s="126">
        <f t="shared" si="79"/>
        <v>-137</v>
      </c>
      <c r="B235" s="181"/>
      <c r="C235" s="229"/>
      <c r="D235" s="126"/>
      <c r="E235" s="229"/>
      <c r="F235" s="229"/>
      <c r="G235" s="229"/>
      <c r="H235" s="124"/>
      <c r="I235" s="124"/>
      <c r="J235" s="124"/>
      <c r="K235" s="124" t="str">
        <f t="shared" si="104"/>
        <v/>
      </c>
      <c r="L235" s="124"/>
      <c r="M235" s="125"/>
      <c r="N235" s="124"/>
      <c r="O235" s="125"/>
      <c r="P235" s="124"/>
      <c r="Q235" s="124"/>
      <c r="R235" s="124"/>
      <c r="S235" s="124"/>
      <c r="T235" s="124"/>
      <c r="U235" s="124"/>
      <c r="V235" s="124"/>
      <c r="AF235" s="122">
        <f t="shared" si="100"/>
        <v>-1</v>
      </c>
      <c r="AG235" s="71">
        <f t="shared" si="101"/>
        <v>191</v>
      </c>
      <c r="AH235" s="127">
        <f t="shared" si="102"/>
        <v>-190</v>
      </c>
      <c r="AI235" s="127">
        <f t="shared" si="103"/>
        <v>-193</v>
      </c>
    </row>
    <row r="236" spans="1:35" x14ac:dyDescent="0.2">
      <c r="A236" s="126">
        <f t="shared" si="79"/>
        <v>-138</v>
      </c>
      <c r="B236" s="181"/>
      <c r="C236" s="229"/>
      <c r="D236" s="126"/>
      <c r="E236" s="229"/>
      <c r="F236" s="229"/>
      <c r="G236" s="229"/>
      <c r="H236" s="124"/>
      <c r="I236" s="124"/>
      <c r="J236" s="124"/>
      <c r="K236" s="124" t="str">
        <f t="shared" si="104"/>
        <v/>
      </c>
      <c r="L236" s="124"/>
      <c r="M236" s="125"/>
      <c r="N236" s="124"/>
      <c r="O236" s="125"/>
      <c r="P236" s="124"/>
      <c r="Q236" s="124"/>
      <c r="R236" s="124"/>
      <c r="S236" s="124"/>
      <c r="T236" s="124"/>
      <c r="U236" s="124"/>
      <c r="V236" s="124"/>
      <c r="AF236" s="122">
        <f t="shared" si="100"/>
        <v>-1</v>
      </c>
      <c r="AG236" s="71">
        <f t="shared" si="101"/>
        <v>192</v>
      </c>
      <c r="AH236" s="127">
        <f t="shared" si="102"/>
        <v>-191</v>
      </c>
      <c r="AI236" s="127">
        <f t="shared" si="103"/>
        <v>-194</v>
      </c>
    </row>
    <row r="237" spans="1:35" x14ac:dyDescent="0.2">
      <c r="A237" s="126">
        <f t="shared" si="79"/>
        <v>-139</v>
      </c>
      <c r="B237" s="181"/>
      <c r="C237" s="229"/>
      <c r="D237" s="126"/>
      <c r="E237" s="229"/>
      <c r="F237" s="229"/>
      <c r="G237" s="229"/>
      <c r="H237" s="124"/>
      <c r="I237" s="124"/>
      <c r="J237" s="124"/>
      <c r="K237" s="124" t="str">
        <f t="shared" si="104"/>
        <v/>
      </c>
      <c r="L237" s="124"/>
      <c r="M237" s="125"/>
      <c r="N237" s="124"/>
      <c r="O237" s="125"/>
      <c r="P237" s="124"/>
      <c r="Q237" s="124"/>
      <c r="R237" s="124"/>
      <c r="S237" s="124"/>
      <c r="T237" s="124"/>
      <c r="U237" s="124"/>
      <c r="V237" s="124"/>
      <c r="AF237" s="122">
        <f t="shared" si="100"/>
        <v>-1</v>
      </c>
      <c r="AG237" s="71">
        <f t="shared" si="101"/>
        <v>193</v>
      </c>
      <c r="AH237" s="127">
        <f t="shared" si="102"/>
        <v>-192</v>
      </c>
      <c r="AI237" s="127">
        <f t="shared" si="103"/>
        <v>-195</v>
      </c>
    </row>
    <row r="238" spans="1:35" x14ac:dyDescent="0.2">
      <c r="A238" s="126">
        <f t="shared" si="79"/>
        <v>-140</v>
      </c>
      <c r="B238" s="181"/>
      <c r="C238" s="229"/>
      <c r="D238" s="126"/>
      <c r="E238" s="229"/>
      <c r="F238" s="229"/>
      <c r="G238" s="229"/>
      <c r="H238" s="124"/>
      <c r="I238" s="124"/>
      <c r="J238" s="124"/>
      <c r="K238" s="124" t="str">
        <f t="shared" si="104"/>
        <v/>
      </c>
      <c r="L238" s="124"/>
      <c r="M238" s="125"/>
      <c r="N238" s="124"/>
      <c r="O238" s="125"/>
      <c r="P238" s="124"/>
      <c r="Q238" s="124"/>
      <c r="R238" s="124"/>
      <c r="S238" s="124"/>
      <c r="T238" s="124"/>
      <c r="U238" s="124"/>
      <c r="V238" s="124"/>
      <c r="AF238" s="122">
        <f t="shared" si="100"/>
        <v>-1</v>
      </c>
      <c r="AG238" s="71">
        <f t="shared" si="101"/>
        <v>194</v>
      </c>
      <c r="AH238" s="127">
        <f t="shared" si="102"/>
        <v>-193</v>
      </c>
      <c r="AI238" s="127">
        <f t="shared" si="103"/>
        <v>-196</v>
      </c>
    </row>
    <row r="239" spans="1:35" x14ac:dyDescent="0.2">
      <c r="A239" s="126">
        <f t="shared" si="79"/>
        <v>-141</v>
      </c>
      <c r="B239" s="181"/>
      <c r="C239" s="229"/>
      <c r="D239" s="126"/>
      <c r="E239" s="229"/>
      <c r="F239" s="229"/>
      <c r="G239" s="229"/>
      <c r="H239" s="124"/>
      <c r="I239" s="124"/>
      <c r="J239" s="124"/>
      <c r="K239" s="124" t="str">
        <f t="shared" si="104"/>
        <v/>
      </c>
      <c r="L239" s="124"/>
      <c r="M239" s="125"/>
      <c r="N239" s="124"/>
      <c r="O239" s="125"/>
      <c r="P239" s="124"/>
      <c r="Q239" s="124"/>
      <c r="R239" s="124"/>
      <c r="S239" s="124"/>
      <c r="T239" s="124"/>
      <c r="U239" s="124"/>
      <c r="V239" s="124"/>
      <c r="AF239" s="122">
        <f t="shared" si="100"/>
        <v>-1</v>
      </c>
      <c r="AG239" s="71">
        <f t="shared" si="101"/>
        <v>195</v>
      </c>
      <c r="AH239" s="127">
        <f t="shared" si="102"/>
        <v>-194</v>
      </c>
      <c r="AI239" s="127">
        <f t="shared" si="103"/>
        <v>-197</v>
      </c>
    </row>
    <row r="240" spans="1:35" x14ac:dyDescent="0.2">
      <c r="A240" s="126">
        <f t="shared" si="79"/>
        <v>-142</v>
      </c>
      <c r="B240" s="181"/>
      <c r="C240" s="229"/>
      <c r="D240" s="126"/>
      <c r="E240" s="229"/>
      <c r="F240" s="229"/>
      <c r="G240" s="229"/>
      <c r="H240" s="124"/>
      <c r="I240" s="124"/>
      <c r="J240" s="124"/>
      <c r="K240" s="124" t="str">
        <f t="shared" si="104"/>
        <v/>
      </c>
      <c r="L240" s="124"/>
      <c r="M240" s="125"/>
      <c r="N240" s="124"/>
      <c r="O240" s="125"/>
      <c r="P240" s="124"/>
      <c r="Q240" s="124"/>
      <c r="R240" s="124"/>
      <c r="S240" s="124"/>
      <c r="T240" s="124"/>
      <c r="U240" s="124"/>
      <c r="V240" s="124"/>
      <c r="AF240" s="122">
        <f t="shared" si="100"/>
        <v>-1</v>
      </c>
      <c r="AG240" s="71">
        <f t="shared" si="101"/>
        <v>196</v>
      </c>
      <c r="AH240" s="127">
        <f t="shared" si="102"/>
        <v>-195</v>
      </c>
      <c r="AI240" s="127">
        <f t="shared" si="103"/>
        <v>-198</v>
      </c>
    </row>
    <row r="241" spans="1:35" x14ac:dyDescent="0.2">
      <c r="A241" s="126">
        <f t="shared" si="79"/>
        <v>-143</v>
      </c>
      <c r="B241" s="181"/>
      <c r="C241" s="229"/>
      <c r="D241" s="126"/>
      <c r="E241" s="229"/>
      <c r="F241" s="229"/>
      <c r="G241" s="229"/>
      <c r="H241" s="124"/>
      <c r="I241" s="124"/>
      <c r="J241" s="124"/>
      <c r="K241" s="124" t="str">
        <f t="shared" si="104"/>
        <v/>
      </c>
      <c r="L241" s="124"/>
      <c r="M241" s="125"/>
      <c r="N241" s="124"/>
      <c r="O241" s="125"/>
      <c r="P241" s="124"/>
      <c r="Q241" s="124"/>
      <c r="R241" s="124"/>
      <c r="S241" s="124"/>
      <c r="T241" s="124"/>
      <c r="U241" s="124"/>
      <c r="V241" s="124"/>
      <c r="AF241" s="122">
        <f t="shared" si="100"/>
        <v>-1</v>
      </c>
      <c r="AG241" s="71">
        <f t="shared" si="101"/>
        <v>197</v>
      </c>
      <c r="AH241" s="127">
        <f t="shared" si="102"/>
        <v>-196</v>
      </c>
      <c r="AI241" s="127">
        <f t="shared" si="103"/>
        <v>-199</v>
      </c>
    </row>
    <row r="242" spans="1:35" x14ac:dyDescent="0.2">
      <c r="A242" s="126">
        <f t="shared" si="79"/>
        <v>-144</v>
      </c>
      <c r="B242" s="181"/>
      <c r="C242" s="229"/>
      <c r="D242" s="126"/>
      <c r="E242" s="229"/>
      <c r="F242" s="229"/>
      <c r="G242" s="229"/>
      <c r="H242" s="124"/>
      <c r="I242" s="124"/>
      <c r="J242" s="124"/>
      <c r="K242" s="124" t="str">
        <f t="shared" si="104"/>
        <v/>
      </c>
      <c r="L242" s="124"/>
      <c r="M242" s="125"/>
      <c r="N242" s="124"/>
      <c r="O242" s="125"/>
      <c r="P242" s="124"/>
      <c r="Q242" s="124"/>
      <c r="R242" s="124"/>
      <c r="S242" s="124"/>
      <c r="T242" s="124"/>
      <c r="U242" s="124"/>
      <c r="V242" s="124"/>
      <c r="AF242" s="122">
        <f t="shared" si="100"/>
        <v>-1</v>
      </c>
      <c r="AG242" s="71">
        <f t="shared" si="101"/>
        <v>198</v>
      </c>
      <c r="AH242" s="127">
        <f t="shared" si="102"/>
        <v>-197</v>
      </c>
      <c r="AI242" s="127">
        <f t="shared" si="103"/>
        <v>-200</v>
      </c>
    </row>
    <row r="243" spans="1:35" x14ac:dyDescent="0.2">
      <c r="A243" s="126">
        <f t="shared" si="79"/>
        <v>-145</v>
      </c>
      <c r="B243" s="181"/>
      <c r="C243" s="229"/>
      <c r="D243" s="126"/>
      <c r="E243" s="229"/>
      <c r="F243" s="229"/>
      <c r="G243" s="229"/>
      <c r="H243" s="124"/>
      <c r="I243" s="124"/>
      <c r="J243" s="124"/>
      <c r="K243" s="124" t="str">
        <f t="shared" si="104"/>
        <v/>
      </c>
      <c r="L243" s="124"/>
      <c r="M243" s="125"/>
      <c r="N243" s="124"/>
      <c r="O243" s="125"/>
      <c r="P243" s="124"/>
      <c r="Q243" s="124"/>
      <c r="R243" s="124"/>
      <c r="S243" s="124"/>
      <c r="T243" s="124"/>
      <c r="U243" s="124"/>
      <c r="V243" s="124"/>
      <c r="AF243" s="122">
        <f t="shared" si="100"/>
        <v>-1</v>
      </c>
      <c r="AG243" s="71">
        <f t="shared" si="101"/>
        <v>199</v>
      </c>
      <c r="AH243" s="127">
        <f t="shared" si="102"/>
        <v>-198</v>
      </c>
      <c r="AI243" s="127">
        <f t="shared" si="103"/>
        <v>-201</v>
      </c>
    </row>
    <row r="244" spans="1:35" x14ac:dyDescent="0.2">
      <c r="A244" s="126">
        <f t="shared" si="79"/>
        <v>-146</v>
      </c>
      <c r="B244" s="181"/>
      <c r="C244" s="229"/>
      <c r="D244" s="126"/>
      <c r="E244" s="229"/>
      <c r="F244" s="229"/>
      <c r="G244" s="229"/>
      <c r="H244" s="124"/>
      <c r="I244" s="124"/>
      <c r="J244" s="124"/>
      <c r="K244" s="124" t="str">
        <f t="shared" si="104"/>
        <v/>
      </c>
      <c r="L244" s="124"/>
      <c r="M244" s="125"/>
      <c r="N244" s="124"/>
      <c r="O244" s="125"/>
      <c r="P244" s="124"/>
      <c r="Q244" s="124"/>
      <c r="R244" s="124"/>
      <c r="S244" s="124"/>
      <c r="T244" s="124"/>
      <c r="U244" s="124"/>
      <c r="V244" s="124"/>
      <c r="AF244" s="122">
        <f t="shared" si="100"/>
        <v>-1</v>
      </c>
      <c r="AG244" s="71">
        <f t="shared" si="101"/>
        <v>200</v>
      </c>
      <c r="AH244" s="127">
        <f t="shared" si="102"/>
        <v>-199</v>
      </c>
      <c r="AI244" s="127">
        <f t="shared" si="103"/>
        <v>-202</v>
      </c>
    </row>
    <row r="245" spans="1:35" x14ac:dyDescent="0.2">
      <c r="A245" s="126">
        <f t="shared" si="79"/>
        <v>-147</v>
      </c>
      <c r="B245" s="181"/>
      <c r="C245" s="229"/>
      <c r="D245" s="126"/>
      <c r="E245" s="229"/>
      <c r="F245" s="229"/>
      <c r="G245" s="229"/>
      <c r="H245" s="124"/>
      <c r="I245" s="124"/>
      <c r="J245" s="124"/>
      <c r="K245" s="124" t="str">
        <f t="shared" si="104"/>
        <v/>
      </c>
      <c r="L245" s="124"/>
      <c r="M245" s="125"/>
      <c r="N245" s="124"/>
      <c r="O245" s="125"/>
      <c r="P245" s="124"/>
      <c r="Q245" s="124"/>
      <c r="R245" s="124"/>
      <c r="S245" s="124"/>
      <c r="T245" s="124"/>
      <c r="U245" s="124"/>
      <c r="V245" s="124"/>
      <c r="AF245" s="122">
        <f t="shared" si="100"/>
        <v>-1</v>
      </c>
      <c r="AG245" s="71">
        <f t="shared" si="101"/>
        <v>201</v>
      </c>
      <c r="AH245" s="127">
        <f t="shared" si="102"/>
        <v>-200</v>
      </c>
      <c r="AI245" s="127">
        <f t="shared" si="103"/>
        <v>-203</v>
      </c>
    </row>
    <row r="246" spans="1:35" x14ac:dyDescent="0.2">
      <c r="A246" s="126">
        <f t="shared" si="79"/>
        <v>-148</v>
      </c>
      <c r="B246" s="181"/>
      <c r="C246" s="229"/>
      <c r="D246" s="126"/>
      <c r="E246" s="229"/>
      <c r="F246" s="229"/>
      <c r="G246" s="229"/>
      <c r="H246" s="124"/>
      <c r="I246" s="124"/>
      <c r="J246" s="124"/>
      <c r="K246" s="124" t="str">
        <f t="shared" si="104"/>
        <v/>
      </c>
      <c r="L246" s="124"/>
      <c r="M246" s="125"/>
      <c r="N246" s="124"/>
      <c r="O246" s="125"/>
      <c r="P246" s="124"/>
      <c r="Q246" s="124"/>
      <c r="R246" s="124"/>
      <c r="S246" s="124"/>
      <c r="T246" s="124"/>
      <c r="U246" s="124"/>
      <c r="V246" s="124"/>
      <c r="AF246" s="122">
        <f t="shared" si="100"/>
        <v>-1</v>
      </c>
      <c r="AG246" s="71">
        <f t="shared" si="101"/>
        <v>202</v>
      </c>
      <c r="AH246" s="127">
        <f t="shared" si="102"/>
        <v>-201</v>
      </c>
      <c r="AI246" s="127">
        <f t="shared" si="103"/>
        <v>-204</v>
      </c>
    </row>
    <row r="247" spans="1:35" x14ac:dyDescent="0.2">
      <c r="A247" s="126">
        <f t="shared" si="79"/>
        <v>-149</v>
      </c>
      <c r="B247" s="181"/>
      <c r="C247" s="229"/>
      <c r="D247" s="126"/>
      <c r="E247" s="229"/>
      <c r="F247" s="229"/>
      <c r="G247" s="229"/>
      <c r="H247" s="124"/>
      <c r="I247" s="124"/>
      <c r="J247" s="124"/>
      <c r="K247" s="124" t="str">
        <f t="shared" si="104"/>
        <v/>
      </c>
      <c r="L247" s="124"/>
      <c r="M247" s="125"/>
      <c r="N247" s="124"/>
      <c r="O247" s="125"/>
      <c r="P247" s="124"/>
      <c r="Q247" s="124"/>
      <c r="R247" s="124"/>
      <c r="S247" s="124"/>
      <c r="T247" s="124"/>
      <c r="U247" s="124"/>
      <c r="V247" s="124"/>
      <c r="AF247" s="122">
        <f t="shared" si="100"/>
        <v>-1</v>
      </c>
      <c r="AG247" s="71">
        <f t="shared" si="101"/>
        <v>203</v>
      </c>
      <c r="AH247" s="127">
        <f t="shared" si="102"/>
        <v>-202</v>
      </c>
      <c r="AI247" s="127">
        <f t="shared" si="103"/>
        <v>-205</v>
      </c>
    </row>
    <row r="248" spans="1:35" x14ac:dyDescent="0.2">
      <c r="A248" s="126">
        <f t="shared" si="79"/>
        <v>-150</v>
      </c>
      <c r="B248" s="181"/>
      <c r="C248" s="229"/>
      <c r="D248" s="126"/>
      <c r="E248" s="229"/>
      <c r="F248" s="229"/>
      <c r="G248" s="229"/>
      <c r="H248" s="124"/>
      <c r="I248" s="124"/>
      <c r="J248" s="124"/>
      <c r="K248" s="124" t="str">
        <f t="shared" si="104"/>
        <v/>
      </c>
      <c r="L248" s="124"/>
      <c r="M248" s="125"/>
      <c r="N248" s="124"/>
      <c r="O248" s="125"/>
      <c r="P248" s="124"/>
      <c r="Q248" s="124"/>
      <c r="R248" s="124"/>
      <c r="S248" s="124"/>
      <c r="T248" s="124"/>
      <c r="U248" s="124"/>
      <c r="V248" s="124"/>
      <c r="AF248" s="122">
        <f t="shared" si="100"/>
        <v>-1</v>
      </c>
      <c r="AG248" s="71">
        <f t="shared" si="101"/>
        <v>204</v>
      </c>
      <c r="AH248" s="127">
        <f t="shared" si="102"/>
        <v>-203</v>
      </c>
      <c r="AI248" s="127">
        <f t="shared" si="103"/>
        <v>-206</v>
      </c>
    </row>
    <row r="249" spans="1:35" x14ac:dyDescent="0.2">
      <c r="A249" s="126">
        <f t="shared" si="79"/>
        <v>-151</v>
      </c>
      <c r="B249" s="181"/>
      <c r="C249" s="229"/>
      <c r="D249" s="126"/>
      <c r="E249" s="229"/>
      <c r="F249" s="229"/>
      <c r="G249" s="229"/>
      <c r="H249" s="124"/>
      <c r="I249" s="124"/>
      <c r="J249" s="124"/>
      <c r="K249" s="124" t="str">
        <f t="shared" si="104"/>
        <v/>
      </c>
      <c r="L249" s="124"/>
      <c r="M249" s="125"/>
      <c r="N249" s="124"/>
      <c r="O249" s="125"/>
      <c r="P249" s="124"/>
      <c r="Q249" s="124"/>
      <c r="R249" s="124"/>
      <c r="S249" s="124"/>
      <c r="T249" s="124"/>
      <c r="U249" s="124"/>
      <c r="V249" s="124"/>
      <c r="AF249" s="122">
        <f t="shared" si="100"/>
        <v>-1</v>
      </c>
      <c r="AG249" s="71">
        <f t="shared" si="101"/>
        <v>205</v>
      </c>
      <c r="AH249" s="127">
        <f t="shared" si="102"/>
        <v>-204</v>
      </c>
      <c r="AI249" s="127">
        <f t="shared" si="103"/>
        <v>-207</v>
      </c>
    </row>
    <row r="250" spans="1:35" x14ac:dyDescent="0.2">
      <c r="A250" s="126">
        <f t="shared" si="79"/>
        <v>-152</v>
      </c>
      <c r="B250" s="181"/>
      <c r="C250" s="229"/>
      <c r="D250" s="126"/>
      <c r="E250" s="229"/>
      <c r="F250" s="229"/>
      <c r="G250" s="229"/>
      <c r="H250" s="124"/>
      <c r="I250" s="124"/>
      <c r="J250" s="124"/>
      <c r="K250" s="124" t="str">
        <f t="shared" si="104"/>
        <v/>
      </c>
      <c r="L250" s="124"/>
      <c r="M250" s="125"/>
      <c r="N250" s="124"/>
      <c r="O250" s="125"/>
      <c r="P250" s="124"/>
      <c r="Q250" s="124"/>
      <c r="R250" s="124"/>
      <c r="S250" s="124"/>
      <c r="T250" s="124"/>
      <c r="U250" s="124"/>
      <c r="V250" s="124"/>
      <c r="AF250" s="122">
        <f t="shared" si="100"/>
        <v>-1</v>
      </c>
      <c r="AG250" s="71">
        <f t="shared" si="101"/>
        <v>206</v>
      </c>
      <c r="AH250" s="127">
        <f t="shared" si="102"/>
        <v>-205</v>
      </c>
      <c r="AI250" s="127">
        <f t="shared" si="103"/>
        <v>-208</v>
      </c>
    </row>
    <row r="251" spans="1:35" x14ac:dyDescent="0.2">
      <c r="A251" s="126">
        <f t="shared" si="79"/>
        <v>-153</v>
      </c>
      <c r="B251" s="181"/>
      <c r="C251" s="229"/>
      <c r="D251" s="126"/>
      <c r="E251" s="229"/>
      <c r="F251" s="229"/>
      <c r="G251" s="229"/>
      <c r="H251" s="124"/>
      <c r="I251" s="124"/>
      <c r="J251" s="124"/>
      <c r="K251" s="124" t="str">
        <f t="shared" si="104"/>
        <v/>
      </c>
      <c r="L251" s="124"/>
      <c r="M251" s="125"/>
      <c r="N251" s="124"/>
      <c r="O251" s="125"/>
      <c r="P251" s="124"/>
      <c r="Q251" s="124"/>
      <c r="R251" s="124"/>
      <c r="S251" s="124"/>
      <c r="T251" s="124"/>
      <c r="U251" s="124"/>
      <c r="V251" s="124"/>
      <c r="AF251" s="122">
        <f t="shared" si="100"/>
        <v>-1</v>
      </c>
      <c r="AG251" s="71">
        <f t="shared" si="101"/>
        <v>207</v>
      </c>
      <c r="AH251" s="127">
        <f t="shared" si="102"/>
        <v>-206</v>
      </c>
      <c r="AI251" s="127">
        <f t="shared" si="103"/>
        <v>-209</v>
      </c>
    </row>
    <row r="252" spans="1:35" x14ac:dyDescent="0.2">
      <c r="A252" s="126">
        <f t="shared" si="79"/>
        <v>-154</v>
      </c>
      <c r="B252" s="181"/>
      <c r="C252" s="229"/>
      <c r="D252" s="126"/>
      <c r="E252" s="229"/>
      <c r="F252" s="229"/>
      <c r="G252" s="229"/>
      <c r="H252" s="124"/>
      <c r="I252" s="124"/>
      <c r="J252" s="124"/>
      <c r="K252" s="124" t="str">
        <f t="shared" si="104"/>
        <v/>
      </c>
      <c r="L252" s="124"/>
      <c r="M252" s="125"/>
      <c r="N252" s="124"/>
      <c r="O252" s="125"/>
      <c r="P252" s="124"/>
      <c r="Q252" s="124"/>
      <c r="R252" s="124"/>
      <c r="S252" s="124"/>
      <c r="T252" s="124"/>
      <c r="U252" s="124"/>
      <c r="V252" s="124"/>
      <c r="AF252" s="122">
        <f t="shared" si="100"/>
        <v>-1</v>
      </c>
      <c r="AG252" s="71">
        <f t="shared" si="101"/>
        <v>208</v>
      </c>
      <c r="AH252" s="127">
        <f t="shared" si="102"/>
        <v>-207</v>
      </c>
      <c r="AI252" s="127">
        <f t="shared" si="103"/>
        <v>-210</v>
      </c>
    </row>
    <row r="253" spans="1:35" x14ac:dyDescent="0.2">
      <c r="A253" s="126">
        <f t="shared" si="79"/>
        <v>-155</v>
      </c>
      <c r="B253" s="181"/>
      <c r="C253" s="229"/>
      <c r="D253" s="126"/>
      <c r="E253" s="229"/>
      <c r="F253" s="229"/>
      <c r="G253" s="229"/>
      <c r="H253" s="124"/>
      <c r="I253" s="124"/>
      <c r="J253" s="124"/>
      <c r="K253" s="124" t="str">
        <f t="shared" si="104"/>
        <v/>
      </c>
      <c r="L253" s="124"/>
      <c r="M253" s="125"/>
      <c r="N253" s="124"/>
      <c r="O253" s="125"/>
      <c r="P253" s="124"/>
      <c r="Q253" s="124"/>
      <c r="R253" s="124"/>
      <c r="S253" s="124"/>
      <c r="T253" s="124"/>
      <c r="U253" s="124"/>
      <c r="V253" s="124"/>
      <c r="AF253" s="122">
        <f t="shared" si="100"/>
        <v>-1</v>
      </c>
      <c r="AG253" s="71">
        <f t="shared" si="101"/>
        <v>209</v>
      </c>
      <c r="AH253" s="127">
        <f t="shared" si="102"/>
        <v>-208</v>
      </c>
      <c r="AI253" s="127">
        <f t="shared" si="103"/>
        <v>-211</v>
      </c>
    </row>
    <row r="254" spans="1:35" x14ac:dyDescent="0.2">
      <c r="A254" s="126">
        <f t="shared" si="79"/>
        <v>-156</v>
      </c>
      <c r="B254" s="181"/>
      <c r="C254" s="229"/>
      <c r="D254" s="126"/>
      <c r="E254" s="229"/>
      <c r="F254" s="229"/>
      <c r="G254" s="229"/>
      <c r="H254" s="124"/>
      <c r="I254" s="124"/>
      <c r="J254" s="124"/>
      <c r="K254" s="124" t="str">
        <f t="shared" si="104"/>
        <v/>
      </c>
      <c r="L254" s="124"/>
      <c r="M254" s="125"/>
      <c r="N254" s="124"/>
      <c r="O254" s="125"/>
      <c r="P254" s="124"/>
      <c r="Q254" s="124"/>
      <c r="R254" s="124"/>
      <c r="S254" s="124"/>
      <c r="T254" s="124"/>
      <c r="U254" s="124"/>
      <c r="V254" s="124"/>
      <c r="AF254" s="122">
        <f t="shared" si="100"/>
        <v>-1</v>
      </c>
      <c r="AG254" s="71">
        <f t="shared" si="101"/>
        <v>210</v>
      </c>
      <c r="AH254" s="127">
        <f t="shared" si="102"/>
        <v>-209</v>
      </c>
      <c r="AI254" s="127">
        <f t="shared" si="103"/>
        <v>-212</v>
      </c>
    </row>
    <row r="255" spans="1:35" x14ac:dyDescent="0.2">
      <c r="A255" s="126">
        <f t="shared" si="79"/>
        <v>-157</v>
      </c>
      <c r="B255" s="181"/>
      <c r="C255" s="229"/>
      <c r="D255" s="126"/>
      <c r="E255" s="229"/>
      <c r="F255" s="229"/>
      <c r="G255" s="229"/>
      <c r="H255" s="124"/>
      <c r="I255" s="124"/>
      <c r="J255" s="124"/>
      <c r="K255" s="124" t="str">
        <f t="shared" si="104"/>
        <v/>
      </c>
      <c r="L255" s="124"/>
      <c r="M255" s="125"/>
      <c r="N255" s="124"/>
      <c r="O255" s="125"/>
      <c r="P255" s="124"/>
      <c r="Q255" s="124"/>
      <c r="R255" s="124"/>
      <c r="S255" s="124"/>
      <c r="T255" s="124"/>
      <c r="U255" s="124"/>
      <c r="V255" s="124"/>
      <c r="AF255" s="122">
        <f t="shared" si="100"/>
        <v>-1</v>
      </c>
      <c r="AG255" s="71">
        <f t="shared" si="101"/>
        <v>211</v>
      </c>
      <c r="AH255" s="127">
        <f t="shared" si="102"/>
        <v>-210</v>
      </c>
      <c r="AI255" s="127">
        <f t="shared" si="103"/>
        <v>-213</v>
      </c>
    </row>
    <row r="256" spans="1:35" x14ac:dyDescent="0.2">
      <c r="A256" s="126">
        <f t="shared" si="79"/>
        <v>-158</v>
      </c>
      <c r="B256" s="181"/>
      <c r="C256" s="229"/>
      <c r="D256" s="126"/>
      <c r="E256" s="229"/>
      <c r="F256" s="229"/>
      <c r="G256" s="229"/>
      <c r="H256" s="124"/>
      <c r="I256" s="124"/>
      <c r="J256" s="124"/>
      <c r="K256" s="124" t="str">
        <f t="shared" si="104"/>
        <v/>
      </c>
      <c r="L256" s="124"/>
      <c r="M256" s="125"/>
      <c r="N256" s="124"/>
      <c r="O256" s="125"/>
      <c r="P256" s="124"/>
      <c r="Q256" s="124"/>
      <c r="R256" s="124"/>
      <c r="S256" s="124"/>
      <c r="T256" s="124"/>
      <c r="U256" s="124"/>
      <c r="V256" s="124"/>
      <c r="AF256" s="122">
        <f t="shared" si="100"/>
        <v>-1</v>
      </c>
      <c r="AG256" s="71">
        <f t="shared" si="101"/>
        <v>212</v>
      </c>
      <c r="AH256" s="127">
        <f t="shared" si="102"/>
        <v>-211</v>
      </c>
      <c r="AI256" s="127">
        <f t="shared" si="103"/>
        <v>-214</v>
      </c>
    </row>
    <row r="257" spans="1:35" x14ac:dyDescent="0.2">
      <c r="A257" s="126">
        <f t="shared" si="79"/>
        <v>-159</v>
      </c>
      <c r="B257" s="181"/>
      <c r="C257" s="229"/>
      <c r="D257" s="126"/>
      <c r="E257" s="229"/>
      <c r="F257" s="229"/>
      <c r="G257" s="229"/>
      <c r="H257" s="124"/>
      <c r="I257" s="124"/>
      <c r="J257" s="124"/>
      <c r="K257" s="124" t="str">
        <f t="shared" si="104"/>
        <v/>
      </c>
      <c r="L257" s="124"/>
      <c r="M257" s="125"/>
      <c r="N257" s="124"/>
      <c r="O257" s="125"/>
      <c r="P257" s="124"/>
      <c r="Q257" s="124"/>
      <c r="R257" s="124"/>
      <c r="S257" s="124"/>
      <c r="T257" s="124"/>
      <c r="U257" s="124"/>
      <c r="V257" s="124"/>
      <c r="AF257" s="122">
        <f t="shared" si="100"/>
        <v>-1</v>
      </c>
      <c r="AG257" s="71">
        <f t="shared" si="101"/>
        <v>213</v>
      </c>
      <c r="AH257" s="127">
        <f t="shared" si="102"/>
        <v>-212</v>
      </c>
      <c r="AI257" s="127">
        <f t="shared" si="103"/>
        <v>-215</v>
      </c>
    </row>
    <row r="258" spans="1:35" x14ac:dyDescent="0.2">
      <c r="A258" s="126">
        <f t="shared" si="79"/>
        <v>-160</v>
      </c>
      <c r="B258" s="181"/>
      <c r="C258" s="229"/>
      <c r="D258" s="126"/>
      <c r="E258" s="229"/>
      <c r="F258" s="229"/>
      <c r="G258" s="229"/>
      <c r="H258" s="124"/>
      <c r="I258" s="124"/>
      <c r="J258" s="124"/>
      <c r="K258" s="124" t="str">
        <f t="shared" si="104"/>
        <v/>
      </c>
      <c r="L258" s="124"/>
      <c r="M258" s="125"/>
      <c r="N258" s="124"/>
      <c r="O258" s="125"/>
      <c r="P258" s="124"/>
      <c r="Q258" s="124"/>
      <c r="R258" s="124"/>
      <c r="S258" s="124"/>
      <c r="T258" s="124"/>
      <c r="U258" s="124"/>
      <c r="V258" s="124"/>
      <c r="AF258" s="122">
        <f t="shared" si="100"/>
        <v>-1</v>
      </c>
      <c r="AG258" s="71">
        <f t="shared" si="101"/>
        <v>214</v>
      </c>
      <c r="AH258" s="127">
        <f t="shared" si="102"/>
        <v>-213</v>
      </c>
      <c r="AI258" s="127">
        <f t="shared" si="103"/>
        <v>-216</v>
      </c>
    </row>
    <row r="259" spans="1:35" x14ac:dyDescent="0.2">
      <c r="A259" s="126">
        <f t="shared" si="79"/>
        <v>-161</v>
      </c>
      <c r="B259" s="181"/>
      <c r="C259" s="229"/>
      <c r="D259" s="126"/>
      <c r="E259" s="229"/>
      <c r="F259" s="229"/>
      <c r="G259" s="229"/>
      <c r="H259" s="124"/>
      <c r="I259" s="124"/>
      <c r="J259" s="124"/>
      <c r="K259" s="124" t="str">
        <f t="shared" si="104"/>
        <v/>
      </c>
      <c r="L259" s="124"/>
      <c r="M259" s="125"/>
      <c r="N259" s="124"/>
      <c r="O259" s="125"/>
      <c r="P259" s="124"/>
      <c r="Q259" s="124"/>
      <c r="R259" s="124"/>
      <c r="S259" s="124"/>
      <c r="T259" s="124"/>
      <c r="U259" s="124"/>
      <c r="V259" s="124"/>
      <c r="AF259" s="122">
        <f t="shared" si="100"/>
        <v>-1</v>
      </c>
      <c r="AG259" s="71">
        <f t="shared" si="101"/>
        <v>215</v>
      </c>
      <c r="AH259" s="127">
        <f t="shared" si="102"/>
        <v>-214</v>
      </c>
      <c r="AI259" s="127">
        <f t="shared" si="103"/>
        <v>-217</v>
      </c>
    </row>
    <row r="260" spans="1:35" x14ac:dyDescent="0.2">
      <c r="A260" s="126">
        <f t="shared" si="79"/>
        <v>-162</v>
      </c>
      <c r="B260" s="181"/>
      <c r="C260" s="229"/>
      <c r="D260" s="126"/>
      <c r="E260" s="229"/>
      <c r="F260" s="229"/>
      <c r="G260" s="229"/>
      <c r="H260" s="124"/>
      <c r="I260" s="124"/>
      <c r="J260" s="124"/>
      <c r="K260" s="124" t="str">
        <f t="shared" si="104"/>
        <v/>
      </c>
      <c r="L260" s="124"/>
      <c r="M260" s="125"/>
      <c r="N260" s="124"/>
      <c r="O260" s="125"/>
      <c r="P260" s="124"/>
      <c r="Q260" s="124"/>
      <c r="R260" s="124"/>
      <c r="S260" s="124"/>
      <c r="T260" s="124"/>
      <c r="U260" s="124"/>
      <c r="V260" s="124"/>
      <c r="AF260" s="122">
        <f t="shared" si="100"/>
        <v>-1</v>
      </c>
      <c r="AG260" s="71">
        <f t="shared" si="101"/>
        <v>216</v>
      </c>
      <c r="AH260" s="127">
        <f t="shared" si="102"/>
        <v>-215</v>
      </c>
      <c r="AI260" s="127">
        <f t="shared" si="103"/>
        <v>-218</v>
      </c>
    </row>
    <row r="261" spans="1:35" x14ac:dyDescent="0.2">
      <c r="A261" s="126">
        <f t="shared" si="79"/>
        <v>-163</v>
      </c>
      <c r="B261" s="181"/>
      <c r="C261" s="229"/>
      <c r="D261" s="126"/>
      <c r="E261" s="229"/>
      <c r="F261" s="229"/>
      <c r="G261" s="229"/>
      <c r="H261" s="124"/>
      <c r="I261" s="124"/>
      <c r="J261" s="124"/>
      <c r="K261" s="124" t="str">
        <f t="shared" si="104"/>
        <v/>
      </c>
      <c r="L261" s="124"/>
      <c r="M261" s="125"/>
      <c r="N261" s="124"/>
      <c r="O261" s="125"/>
      <c r="P261" s="124"/>
      <c r="Q261" s="124"/>
      <c r="R261" s="124"/>
      <c r="S261" s="124"/>
      <c r="T261" s="124"/>
      <c r="U261" s="124"/>
      <c r="V261" s="124"/>
      <c r="AF261" s="122">
        <f t="shared" si="100"/>
        <v>-1</v>
      </c>
      <c r="AG261" s="71">
        <f t="shared" si="101"/>
        <v>217</v>
      </c>
      <c r="AH261" s="127">
        <f t="shared" si="102"/>
        <v>-216</v>
      </c>
      <c r="AI261" s="127">
        <f t="shared" si="103"/>
        <v>-219</v>
      </c>
    </row>
    <row r="262" spans="1:35" x14ac:dyDescent="0.2">
      <c r="A262" s="126">
        <f t="shared" si="79"/>
        <v>-164</v>
      </c>
      <c r="B262" s="181"/>
      <c r="C262" s="229"/>
      <c r="D262" s="126"/>
      <c r="E262" s="229"/>
      <c r="F262" s="229"/>
      <c r="G262" s="229"/>
      <c r="H262" s="124"/>
      <c r="I262" s="124"/>
      <c r="J262" s="124"/>
      <c r="K262" s="124" t="str">
        <f t="shared" si="104"/>
        <v/>
      </c>
      <c r="L262" s="124"/>
      <c r="M262" s="125"/>
      <c r="N262" s="124"/>
      <c r="O262" s="125"/>
      <c r="P262" s="124"/>
      <c r="Q262" s="124"/>
      <c r="R262" s="124"/>
      <c r="S262" s="124"/>
      <c r="T262" s="124"/>
      <c r="U262" s="124"/>
      <c r="V262" s="124"/>
      <c r="AF262" s="122">
        <f t="shared" si="100"/>
        <v>-1</v>
      </c>
      <c r="AG262" s="71">
        <f t="shared" si="101"/>
        <v>218</v>
      </c>
      <c r="AH262" s="127">
        <f t="shared" si="102"/>
        <v>-217</v>
      </c>
      <c r="AI262" s="127">
        <f t="shared" si="103"/>
        <v>-220</v>
      </c>
    </row>
    <row r="263" spans="1:35" x14ac:dyDescent="0.2">
      <c r="A263" s="126">
        <f t="shared" si="79"/>
        <v>-165</v>
      </c>
      <c r="B263" s="181"/>
      <c r="C263" s="229"/>
      <c r="D263" s="126"/>
      <c r="E263" s="229"/>
      <c r="F263" s="229"/>
      <c r="G263" s="229"/>
      <c r="H263" s="124"/>
      <c r="I263" s="124"/>
      <c r="J263" s="124"/>
      <c r="K263" s="124" t="str">
        <f t="shared" si="104"/>
        <v/>
      </c>
      <c r="L263" s="124"/>
      <c r="M263" s="125"/>
      <c r="N263" s="124"/>
      <c r="O263" s="125"/>
      <c r="P263" s="124"/>
      <c r="Q263" s="124"/>
      <c r="R263" s="124"/>
      <c r="S263" s="124"/>
      <c r="T263" s="124"/>
      <c r="U263" s="124"/>
      <c r="V263" s="124"/>
      <c r="AF263" s="122">
        <f t="shared" si="100"/>
        <v>-1</v>
      </c>
      <c r="AG263" s="71">
        <f t="shared" si="101"/>
        <v>219</v>
      </c>
      <c r="AH263" s="127">
        <f t="shared" si="102"/>
        <v>-218</v>
      </c>
      <c r="AI263" s="127">
        <f t="shared" si="103"/>
        <v>-221</v>
      </c>
    </row>
    <row r="264" spans="1:35" x14ac:dyDescent="0.2">
      <c r="A264" s="126">
        <f t="shared" si="79"/>
        <v>-166</v>
      </c>
      <c r="B264" s="181"/>
      <c r="C264" s="229"/>
      <c r="D264" s="126"/>
      <c r="E264" s="229"/>
      <c r="F264" s="229"/>
      <c r="G264" s="229"/>
      <c r="H264" s="124"/>
      <c r="I264" s="124"/>
      <c r="J264" s="124"/>
      <c r="K264" s="124" t="str">
        <f t="shared" si="104"/>
        <v/>
      </c>
      <c r="L264" s="124"/>
      <c r="M264" s="125"/>
      <c r="N264" s="124"/>
      <c r="O264" s="125"/>
      <c r="P264" s="124"/>
      <c r="Q264" s="124"/>
      <c r="R264" s="124"/>
      <c r="S264" s="124"/>
      <c r="T264" s="124"/>
      <c r="U264" s="124"/>
      <c r="V264" s="124"/>
      <c r="AF264" s="122">
        <f t="shared" si="100"/>
        <v>-1</v>
      </c>
      <c r="AG264" s="71">
        <f t="shared" si="101"/>
        <v>220</v>
      </c>
      <c r="AH264" s="127">
        <f t="shared" si="102"/>
        <v>-219</v>
      </c>
      <c r="AI264" s="127">
        <f t="shared" si="103"/>
        <v>-222</v>
      </c>
    </row>
    <row r="265" spans="1:35" x14ac:dyDescent="0.2">
      <c r="A265" s="126">
        <f t="shared" si="79"/>
        <v>-167</v>
      </c>
      <c r="B265" s="181"/>
      <c r="C265" s="229"/>
      <c r="D265" s="126"/>
      <c r="E265" s="229"/>
      <c r="F265" s="229"/>
      <c r="G265" s="229"/>
      <c r="H265" s="124"/>
      <c r="I265" s="124"/>
      <c r="J265" s="124"/>
      <c r="K265" s="124" t="str">
        <f t="shared" si="104"/>
        <v/>
      </c>
      <c r="L265" s="124"/>
      <c r="M265" s="125"/>
      <c r="N265" s="124"/>
      <c r="O265" s="125"/>
      <c r="P265" s="124"/>
      <c r="Q265" s="124"/>
      <c r="R265" s="124"/>
      <c r="S265" s="124"/>
      <c r="T265" s="124"/>
      <c r="U265" s="124"/>
      <c r="V265" s="124"/>
      <c r="AF265" s="122">
        <f t="shared" si="100"/>
        <v>-1</v>
      </c>
      <c r="AG265" s="71">
        <f t="shared" si="101"/>
        <v>221</v>
      </c>
      <c r="AH265" s="127">
        <f t="shared" si="102"/>
        <v>-220</v>
      </c>
      <c r="AI265" s="127">
        <f t="shared" si="103"/>
        <v>-223</v>
      </c>
    </row>
    <row r="266" spans="1:35" x14ac:dyDescent="0.2">
      <c r="A266" s="126">
        <f t="shared" si="79"/>
        <v>-168</v>
      </c>
      <c r="B266" s="181"/>
      <c r="C266" s="229"/>
      <c r="D266" s="126"/>
      <c r="E266" s="229"/>
      <c r="F266" s="229"/>
      <c r="G266" s="229"/>
      <c r="H266" s="124"/>
      <c r="I266" s="124"/>
      <c r="J266" s="124"/>
      <c r="K266" s="124" t="str">
        <f t="shared" si="104"/>
        <v/>
      </c>
      <c r="L266" s="124"/>
      <c r="M266" s="125"/>
      <c r="N266" s="124"/>
      <c r="O266" s="125"/>
      <c r="P266" s="124"/>
      <c r="Q266" s="124"/>
      <c r="R266" s="124"/>
      <c r="S266" s="124"/>
      <c r="T266" s="124"/>
      <c r="U266" s="124"/>
      <c r="V266" s="124"/>
      <c r="AF266" s="122">
        <f t="shared" si="100"/>
        <v>-1</v>
      </c>
      <c r="AG266" s="71">
        <f t="shared" si="101"/>
        <v>222</v>
      </c>
      <c r="AH266" s="127">
        <f t="shared" si="102"/>
        <v>-221</v>
      </c>
      <c r="AI266" s="127">
        <f t="shared" si="103"/>
        <v>-224</v>
      </c>
    </row>
    <row r="267" spans="1:35" x14ac:dyDescent="0.2">
      <c r="A267" s="126">
        <f t="shared" si="79"/>
        <v>-169</v>
      </c>
      <c r="B267" s="181"/>
      <c r="C267" s="229"/>
      <c r="D267" s="126"/>
      <c r="E267" s="229"/>
      <c r="F267" s="229"/>
      <c r="G267" s="229"/>
      <c r="H267" s="124"/>
      <c r="I267" s="124"/>
      <c r="J267" s="124"/>
      <c r="K267" s="124" t="str">
        <f t="shared" si="104"/>
        <v/>
      </c>
      <c r="L267" s="124"/>
      <c r="M267" s="125"/>
      <c r="N267" s="124"/>
      <c r="O267" s="125"/>
      <c r="P267" s="124"/>
      <c r="Q267" s="124"/>
      <c r="R267" s="124"/>
      <c r="S267" s="124"/>
      <c r="T267" s="124"/>
      <c r="U267" s="124"/>
      <c r="V267" s="124"/>
      <c r="AF267" s="122">
        <f t="shared" si="100"/>
        <v>-1</v>
      </c>
      <c r="AG267" s="71">
        <f t="shared" si="101"/>
        <v>223</v>
      </c>
      <c r="AH267" s="127">
        <f t="shared" si="102"/>
        <v>-222</v>
      </c>
      <c r="AI267" s="127">
        <f t="shared" si="103"/>
        <v>-225</v>
      </c>
    </row>
    <row r="268" spans="1:35" x14ac:dyDescent="0.2">
      <c r="A268" s="126">
        <f t="shared" si="79"/>
        <v>-170</v>
      </c>
      <c r="B268" s="181"/>
      <c r="C268" s="229"/>
      <c r="D268" s="126"/>
      <c r="E268" s="229"/>
      <c r="F268" s="229"/>
      <c r="G268" s="229"/>
      <c r="H268" s="124"/>
      <c r="I268" s="124"/>
      <c r="J268" s="124"/>
      <c r="K268" s="124" t="str">
        <f t="shared" si="104"/>
        <v/>
      </c>
      <c r="L268" s="124"/>
      <c r="M268" s="125"/>
      <c r="N268" s="124"/>
      <c r="O268" s="125"/>
      <c r="P268" s="124"/>
      <c r="Q268" s="124"/>
      <c r="R268" s="124"/>
      <c r="S268" s="124"/>
      <c r="T268" s="124"/>
      <c r="U268" s="124"/>
      <c r="V268" s="124"/>
      <c r="AF268" s="122">
        <f t="shared" si="100"/>
        <v>-1</v>
      </c>
      <c r="AG268" s="71">
        <f t="shared" si="101"/>
        <v>224</v>
      </c>
      <c r="AH268" s="127">
        <f t="shared" si="102"/>
        <v>-223</v>
      </c>
      <c r="AI268" s="127">
        <f t="shared" si="103"/>
        <v>-226</v>
      </c>
    </row>
    <row r="269" spans="1:35" x14ac:dyDescent="0.2">
      <c r="A269" s="126">
        <f t="shared" si="79"/>
        <v>-171</v>
      </c>
      <c r="B269" s="181"/>
      <c r="C269" s="229"/>
      <c r="D269" s="126"/>
      <c r="E269" s="229"/>
      <c r="F269" s="229"/>
      <c r="G269" s="229"/>
      <c r="H269" s="124"/>
      <c r="I269" s="124"/>
      <c r="J269" s="124"/>
      <c r="K269" s="124" t="str">
        <f t="shared" si="104"/>
        <v/>
      </c>
      <c r="L269" s="124"/>
      <c r="M269" s="125"/>
      <c r="N269" s="124"/>
      <c r="O269" s="125"/>
      <c r="P269" s="124"/>
      <c r="Q269" s="124"/>
      <c r="R269" s="124"/>
      <c r="S269" s="124"/>
      <c r="T269" s="124"/>
      <c r="U269" s="124"/>
      <c r="V269" s="124"/>
      <c r="AF269" s="122">
        <f t="shared" si="100"/>
        <v>-1</v>
      </c>
      <c r="AG269" s="71">
        <f t="shared" si="101"/>
        <v>225</v>
      </c>
      <c r="AH269" s="127">
        <f t="shared" si="102"/>
        <v>-224</v>
      </c>
      <c r="AI269" s="127">
        <f t="shared" si="103"/>
        <v>-227</v>
      </c>
    </row>
    <row r="270" spans="1:35" x14ac:dyDescent="0.2">
      <c r="A270" s="126">
        <f t="shared" si="79"/>
        <v>-172</v>
      </c>
      <c r="B270" s="181"/>
      <c r="C270" s="229"/>
      <c r="D270" s="126"/>
      <c r="E270" s="229"/>
      <c r="F270" s="229"/>
      <c r="G270" s="229"/>
      <c r="H270" s="124"/>
      <c r="I270" s="124"/>
      <c r="J270" s="124"/>
      <c r="K270" s="124" t="str">
        <f t="shared" si="104"/>
        <v/>
      </c>
      <c r="L270" s="124"/>
      <c r="M270" s="125"/>
      <c r="N270" s="124"/>
      <c r="O270" s="125"/>
      <c r="P270" s="124"/>
      <c r="Q270" s="124"/>
      <c r="R270" s="124"/>
      <c r="S270" s="124"/>
      <c r="T270" s="124"/>
      <c r="U270" s="124"/>
      <c r="V270" s="124"/>
      <c r="AF270" s="122">
        <f t="shared" si="100"/>
        <v>-1</v>
      </c>
      <c r="AG270" s="71">
        <f t="shared" si="101"/>
        <v>226</v>
      </c>
      <c r="AH270" s="127">
        <f t="shared" si="102"/>
        <v>-225</v>
      </c>
      <c r="AI270" s="127">
        <f t="shared" si="103"/>
        <v>-228</v>
      </c>
    </row>
    <row r="271" spans="1:35" x14ac:dyDescent="0.2">
      <c r="A271" s="126">
        <f t="shared" si="79"/>
        <v>-173</v>
      </c>
      <c r="B271" s="181"/>
      <c r="C271" s="229"/>
      <c r="D271" s="126"/>
      <c r="E271" s="229"/>
      <c r="F271" s="229"/>
      <c r="G271" s="229"/>
      <c r="H271" s="124"/>
      <c r="I271" s="124"/>
      <c r="J271" s="124"/>
      <c r="K271" s="124" t="str">
        <f t="shared" si="104"/>
        <v/>
      </c>
      <c r="L271" s="124"/>
      <c r="M271" s="125"/>
      <c r="N271" s="124"/>
      <c r="O271" s="125"/>
      <c r="P271" s="124"/>
      <c r="Q271" s="124"/>
      <c r="R271" s="124"/>
      <c r="S271" s="124"/>
      <c r="T271" s="124"/>
      <c r="U271" s="124"/>
      <c r="V271" s="124"/>
      <c r="AF271" s="122">
        <f t="shared" si="100"/>
        <v>-1</v>
      </c>
      <c r="AG271" s="71">
        <f t="shared" si="101"/>
        <v>227</v>
      </c>
      <c r="AH271" s="127">
        <f t="shared" si="102"/>
        <v>-226</v>
      </c>
      <c r="AI271" s="127">
        <f t="shared" si="103"/>
        <v>-229</v>
      </c>
    </row>
    <row r="272" spans="1:35" x14ac:dyDescent="0.2">
      <c r="A272" s="126">
        <f t="shared" si="79"/>
        <v>-174</v>
      </c>
      <c r="B272" s="181"/>
      <c r="C272" s="229"/>
      <c r="D272" s="126"/>
      <c r="E272" s="229"/>
      <c r="F272" s="229"/>
      <c r="G272" s="229"/>
      <c r="H272" s="124"/>
      <c r="I272" s="124"/>
      <c r="J272" s="124"/>
      <c r="K272" s="124" t="str">
        <f t="shared" si="104"/>
        <v/>
      </c>
      <c r="L272" s="124"/>
      <c r="M272" s="125"/>
      <c r="N272" s="124"/>
      <c r="O272" s="125"/>
      <c r="P272" s="124"/>
      <c r="Q272" s="124"/>
      <c r="R272" s="124"/>
      <c r="S272" s="124"/>
      <c r="T272" s="124"/>
      <c r="U272" s="124"/>
      <c r="V272" s="124"/>
      <c r="AF272" s="122">
        <f t="shared" si="100"/>
        <v>-1</v>
      </c>
      <c r="AG272" s="71">
        <f t="shared" si="101"/>
        <v>228</v>
      </c>
      <c r="AH272" s="127">
        <f t="shared" si="102"/>
        <v>-227</v>
      </c>
      <c r="AI272" s="127">
        <f t="shared" si="103"/>
        <v>-230</v>
      </c>
    </row>
    <row r="273" spans="1:35" x14ac:dyDescent="0.2">
      <c r="A273" s="126">
        <f t="shared" si="79"/>
        <v>-175</v>
      </c>
      <c r="B273" s="181"/>
      <c r="C273" s="229"/>
      <c r="D273" s="126"/>
      <c r="E273" s="229"/>
      <c r="F273" s="229"/>
      <c r="G273" s="229"/>
      <c r="H273" s="124"/>
      <c r="I273" s="124"/>
      <c r="J273" s="124"/>
      <c r="K273" s="124" t="str">
        <f t="shared" si="104"/>
        <v/>
      </c>
      <c r="L273" s="124"/>
      <c r="M273" s="125"/>
      <c r="N273" s="124"/>
      <c r="O273" s="125"/>
      <c r="P273" s="124"/>
      <c r="Q273" s="124"/>
      <c r="R273" s="124"/>
      <c r="S273" s="124"/>
      <c r="T273" s="124"/>
      <c r="U273" s="124"/>
      <c r="V273" s="124"/>
      <c r="AF273" s="122">
        <f t="shared" si="100"/>
        <v>-1</v>
      </c>
      <c r="AG273" s="71">
        <f t="shared" si="101"/>
        <v>229</v>
      </c>
      <c r="AH273" s="127">
        <f t="shared" si="102"/>
        <v>-228</v>
      </c>
      <c r="AI273" s="127">
        <f t="shared" si="103"/>
        <v>-231</v>
      </c>
    </row>
    <row r="274" spans="1:35" x14ac:dyDescent="0.2">
      <c r="A274" s="126">
        <f t="shared" si="79"/>
        <v>-176</v>
      </c>
      <c r="B274" s="181"/>
      <c r="C274" s="229"/>
      <c r="D274" s="126"/>
      <c r="E274" s="229"/>
      <c r="F274" s="229"/>
      <c r="G274" s="229"/>
      <c r="H274" s="124"/>
      <c r="I274" s="124"/>
      <c r="J274" s="124"/>
      <c r="K274" s="124" t="str">
        <f t="shared" si="104"/>
        <v/>
      </c>
      <c r="L274" s="124"/>
      <c r="M274" s="125"/>
      <c r="N274" s="124"/>
      <c r="O274" s="125"/>
      <c r="P274" s="124"/>
      <c r="Q274" s="124"/>
      <c r="R274" s="124"/>
      <c r="S274" s="124"/>
      <c r="T274" s="124"/>
      <c r="U274" s="124"/>
      <c r="V274" s="124"/>
      <c r="AF274" s="122">
        <f t="shared" si="100"/>
        <v>-1</v>
      </c>
      <c r="AG274" s="71">
        <f t="shared" si="101"/>
        <v>230</v>
      </c>
      <c r="AH274" s="127">
        <f t="shared" si="102"/>
        <v>-229</v>
      </c>
      <c r="AI274" s="127">
        <f t="shared" si="103"/>
        <v>-232</v>
      </c>
    </row>
    <row r="275" spans="1:35" x14ac:dyDescent="0.2">
      <c r="A275" s="126">
        <f t="shared" si="79"/>
        <v>-177</v>
      </c>
      <c r="B275" s="181"/>
      <c r="C275" s="229"/>
      <c r="D275" s="126"/>
      <c r="E275" s="229"/>
      <c r="F275" s="229"/>
      <c r="G275" s="229"/>
      <c r="H275" s="124"/>
      <c r="I275" s="124"/>
      <c r="J275" s="124"/>
      <c r="K275" s="124" t="str">
        <f t="shared" si="104"/>
        <v/>
      </c>
      <c r="L275" s="124"/>
      <c r="M275" s="125"/>
      <c r="N275" s="124"/>
      <c r="O275" s="125"/>
      <c r="P275" s="124"/>
      <c r="Q275" s="124"/>
      <c r="R275" s="124"/>
      <c r="S275" s="124"/>
      <c r="T275" s="124"/>
      <c r="U275" s="124"/>
      <c r="V275" s="124"/>
      <c r="AF275" s="122">
        <f t="shared" si="100"/>
        <v>-1</v>
      </c>
      <c r="AG275" s="71">
        <f t="shared" si="101"/>
        <v>231</v>
      </c>
      <c r="AH275" s="127">
        <f t="shared" si="102"/>
        <v>-230</v>
      </c>
      <c r="AI275" s="127">
        <f t="shared" si="103"/>
        <v>-233</v>
      </c>
    </row>
    <row r="276" spans="1:35" x14ac:dyDescent="0.2">
      <c r="A276" s="126">
        <f t="shared" si="79"/>
        <v>-178</v>
      </c>
      <c r="B276" s="181"/>
      <c r="C276" s="229"/>
      <c r="D276" s="126"/>
      <c r="E276" s="229"/>
      <c r="F276" s="229"/>
      <c r="G276" s="229"/>
      <c r="H276" s="124"/>
      <c r="I276" s="124"/>
      <c r="J276" s="124"/>
      <c r="K276" s="124" t="str">
        <f t="shared" si="104"/>
        <v/>
      </c>
      <c r="L276" s="124"/>
      <c r="M276" s="125"/>
      <c r="N276" s="124"/>
      <c r="O276" s="125"/>
      <c r="P276" s="124"/>
      <c r="Q276" s="124"/>
      <c r="R276" s="124"/>
      <c r="S276" s="124"/>
      <c r="T276" s="124"/>
      <c r="U276" s="124"/>
      <c r="V276" s="124"/>
      <c r="AF276" s="122">
        <f t="shared" si="100"/>
        <v>-1</v>
      </c>
      <c r="AG276" s="71">
        <f t="shared" si="101"/>
        <v>232</v>
      </c>
      <c r="AH276" s="127">
        <f t="shared" si="102"/>
        <v>-231</v>
      </c>
      <c r="AI276" s="127">
        <f t="shared" si="103"/>
        <v>-234</v>
      </c>
    </row>
    <row r="277" spans="1:35" x14ac:dyDescent="0.2">
      <c r="A277" s="126">
        <f t="shared" si="79"/>
        <v>-179</v>
      </c>
      <c r="B277" s="181"/>
      <c r="C277" s="229"/>
      <c r="D277" s="126"/>
      <c r="E277" s="229"/>
      <c r="F277" s="229"/>
      <c r="G277" s="229"/>
      <c r="H277" s="124"/>
      <c r="I277" s="124"/>
      <c r="J277" s="124"/>
      <c r="K277" s="124" t="str">
        <f t="shared" si="104"/>
        <v/>
      </c>
      <c r="L277" s="124"/>
      <c r="M277" s="125"/>
      <c r="N277" s="124"/>
      <c r="O277" s="125"/>
      <c r="P277" s="124"/>
      <c r="Q277" s="124"/>
      <c r="R277" s="124"/>
      <c r="S277" s="124"/>
      <c r="T277" s="124"/>
      <c r="U277" s="124"/>
      <c r="V277" s="124"/>
      <c r="AF277" s="122">
        <f t="shared" si="100"/>
        <v>-1</v>
      </c>
      <c r="AG277" s="71">
        <f t="shared" si="101"/>
        <v>233</v>
      </c>
      <c r="AH277" s="127">
        <f t="shared" si="102"/>
        <v>-232</v>
      </c>
      <c r="AI277" s="127">
        <f t="shared" si="103"/>
        <v>-235</v>
      </c>
    </row>
    <row r="278" spans="1:35" x14ac:dyDescent="0.2">
      <c r="A278" s="126">
        <f t="shared" si="79"/>
        <v>-180</v>
      </c>
      <c r="B278" s="181"/>
      <c r="C278" s="229"/>
      <c r="D278" s="126"/>
      <c r="E278" s="229"/>
      <c r="F278" s="229"/>
      <c r="G278" s="229"/>
      <c r="H278" s="124"/>
      <c r="I278" s="124"/>
      <c r="J278" s="124"/>
      <c r="K278" s="124" t="str">
        <f t="shared" si="104"/>
        <v/>
      </c>
      <c r="L278" s="124"/>
      <c r="M278" s="125"/>
      <c r="N278" s="124"/>
      <c r="O278" s="125"/>
      <c r="P278" s="124"/>
      <c r="Q278" s="124"/>
      <c r="R278" s="124"/>
      <c r="S278" s="124"/>
      <c r="T278" s="124"/>
      <c r="U278" s="124"/>
      <c r="V278" s="124"/>
      <c r="AF278" s="122">
        <f t="shared" si="100"/>
        <v>-1</v>
      </c>
      <c r="AG278" s="71">
        <f t="shared" si="101"/>
        <v>234</v>
      </c>
      <c r="AH278" s="127">
        <f t="shared" si="102"/>
        <v>-233</v>
      </c>
      <c r="AI278" s="127">
        <f t="shared" si="103"/>
        <v>-236</v>
      </c>
    </row>
    <row r="279" spans="1:35" x14ac:dyDescent="0.2">
      <c r="A279" s="126">
        <f t="shared" si="79"/>
        <v>-181</v>
      </c>
      <c r="B279" s="181"/>
      <c r="C279" s="229"/>
      <c r="D279" s="126"/>
      <c r="E279" s="229"/>
      <c r="F279" s="229"/>
      <c r="G279" s="229"/>
      <c r="H279" s="124"/>
      <c r="I279" s="124"/>
      <c r="J279" s="124"/>
      <c r="K279" s="124" t="str">
        <f t="shared" si="104"/>
        <v/>
      </c>
      <c r="L279" s="124"/>
      <c r="M279" s="125"/>
      <c r="N279" s="124"/>
      <c r="O279" s="125"/>
      <c r="P279" s="124"/>
      <c r="Q279" s="124"/>
      <c r="R279" s="124"/>
      <c r="S279" s="124"/>
      <c r="T279" s="124"/>
      <c r="U279" s="124"/>
      <c r="V279" s="124"/>
      <c r="AF279" s="122">
        <f t="shared" si="100"/>
        <v>-1</v>
      </c>
      <c r="AG279" s="71">
        <f t="shared" si="101"/>
        <v>235</v>
      </c>
      <c r="AH279" s="127">
        <f t="shared" si="102"/>
        <v>-234</v>
      </c>
      <c r="AI279" s="127">
        <f t="shared" si="103"/>
        <v>-237</v>
      </c>
    </row>
    <row r="280" spans="1:35" x14ac:dyDescent="0.2">
      <c r="A280" s="126">
        <f t="shared" si="79"/>
        <v>-182</v>
      </c>
      <c r="B280" s="181"/>
      <c r="C280" s="229"/>
      <c r="D280" s="126"/>
      <c r="E280" s="229"/>
      <c r="F280" s="229"/>
      <c r="G280" s="229"/>
      <c r="H280" s="124"/>
      <c r="I280" s="124"/>
      <c r="J280" s="124"/>
      <c r="K280" s="124" t="str">
        <f t="shared" si="104"/>
        <v/>
      </c>
      <c r="L280" s="124"/>
      <c r="M280" s="125"/>
      <c r="N280" s="124"/>
      <c r="O280" s="125"/>
      <c r="P280" s="124"/>
      <c r="Q280" s="124"/>
      <c r="R280" s="124"/>
      <c r="S280" s="124"/>
      <c r="T280" s="124"/>
      <c r="U280" s="124"/>
      <c r="V280" s="124"/>
      <c r="AF280" s="122">
        <f t="shared" si="100"/>
        <v>-1</v>
      </c>
      <c r="AG280" s="71">
        <f t="shared" si="101"/>
        <v>236</v>
      </c>
      <c r="AH280" s="127">
        <f t="shared" si="102"/>
        <v>-235</v>
      </c>
      <c r="AI280" s="127">
        <f t="shared" si="103"/>
        <v>-238</v>
      </c>
    </row>
    <row r="281" spans="1:35" x14ac:dyDescent="0.2">
      <c r="A281" s="126">
        <f t="shared" si="79"/>
        <v>-183</v>
      </c>
      <c r="B281" s="181"/>
      <c r="C281" s="229"/>
      <c r="D281" s="126"/>
      <c r="E281" s="229"/>
      <c r="F281" s="229"/>
      <c r="G281" s="229"/>
      <c r="H281" s="124"/>
      <c r="I281" s="124"/>
      <c r="J281" s="124"/>
      <c r="K281" s="124" t="str">
        <f t="shared" si="104"/>
        <v/>
      </c>
      <c r="L281" s="124"/>
      <c r="M281" s="125"/>
      <c r="N281" s="124"/>
      <c r="O281" s="125"/>
      <c r="P281" s="124"/>
      <c r="Q281" s="124"/>
      <c r="R281" s="124"/>
      <c r="S281" s="124"/>
      <c r="T281" s="124"/>
      <c r="U281" s="124"/>
      <c r="V281" s="124"/>
      <c r="AF281" s="122">
        <f t="shared" si="100"/>
        <v>-1</v>
      </c>
      <c r="AG281" s="71">
        <f t="shared" si="101"/>
        <v>237</v>
      </c>
      <c r="AH281" s="127">
        <f t="shared" si="102"/>
        <v>-236</v>
      </c>
      <c r="AI281" s="127">
        <f t="shared" si="103"/>
        <v>-239</v>
      </c>
    </row>
    <row r="282" spans="1:35" x14ac:dyDescent="0.2">
      <c r="A282" s="126">
        <f t="shared" si="79"/>
        <v>-184</v>
      </c>
      <c r="B282" s="181"/>
      <c r="C282" s="229"/>
      <c r="D282" s="126"/>
      <c r="E282" s="229"/>
      <c r="F282" s="229"/>
      <c r="G282" s="229"/>
      <c r="H282" s="124"/>
      <c r="I282" s="124"/>
      <c r="J282" s="124"/>
      <c r="K282" s="124" t="str">
        <f t="shared" si="104"/>
        <v/>
      </c>
      <c r="L282" s="124"/>
      <c r="M282" s="125"/>
      <c r="N282" s="124"/>
      <c r="O282" s="125"/>
      <c r="P282" s="124"/>
      <c r="Q282" s="124"/>
      <c r="R282" s="124"/>
      <c r="S282" s="124"/>
      <c r="T282" s="124"/>
      <c r="U282" s="124"/>
      <c r="V282" s="124"/>
      <c r="AF282" s="122">
        <f t="shared" si="100"/>
        <v>-1</v>
      </c>
      <c r="AG282" s="71">
        <f t="shared" si="101"/>
        <v>238</v>
      </c>
      <c r="AH282" s="127">
        <f t="shared" si="102"/>
        <v>-237</v>
      </c>
      <c r="AI282" s="127">
        <f t="shared" si="103"/>
        <v>-240</v>
      </c>
    </row>
    <row r="283" spans="1:35" x14ac:dyDescent="0.2">
      <c r="A283" s="126">
        <f t="shared" si="79"/>
        <v>-185</v>
      </c>
      <c r="B283" s="181"/>
      <c r="C283" s="229"/>
      <c r="D283" s="126"/>
      <c r="E283" s="229"/>
      <c r="F283" s="229"/>
      <c r="G283" s="229"/>
      <c r="H283" s="124"/>
      <c r="I283" s="124"/>
      <c r="J283" s="124"/>
      <c r="K283" s="124" t="str">
        <f t="shared" si="104"/>
        <v/>
      </c>
      <c r="L283" s="124"/>
      <c r="M283" s="125"/>
      <c r="N283" s="124"/>
      <c r="O283" s="125"/>
      <c r="P283" s="124"/>
      <c r="Q283" s="124"/>
      <c r="R283" s="124"/>
      <c r="S283" s="124"/>
      <c r="T283" s="124"/>
      <c r="U283" s="124"/>
      <c r="V283" s="124"/>
      <c r="AF283" s="122">
        <f t="shared" si="100"/>
        <v>-1</v>
      </c>
      <c r="AG283" s="71">
        <f t="shared" si="101"/>
        <v>239</v>
      </c>
      <c r="AH283" s="127">
        <f t="shared" si="102"/>
        <v>-238</v>
      </c>
      <c r="AI283" s="127">
        <f t="shared" si="103"/>
        <v>-241</v>
      </c>
    </row>
    <row r="284" spans="1:35" x14ac:dyDescent="0.2">
      <c r="A284" s="126">
        <f t="shared" si="79"/>
        <v>-186</v>
      </c>
      <c r="B284" s="181"/>
      <c r="C284" s="229"/>
      <c r="D284" s="126"/>
      <c r="E284" s="229"/>
      <c r="F284" s="229"/>
      <c r="G284" s="229"/>
      <c r="H284" s="124"/>
      <c r="I284" s="124"/>
      <c r="J284" s="124"/>
      <c r="K284" s="124" t="str">
        <f t="shared" ref="K284:K331" si="105">IF(A284&lt;=0,"",J284+L284)</f>
        <v/>
      </c>
      <c r="L284" s="124"/>
      <c r="M284" s="125"/>
      <c r="N284" s="124"/>
      <c r="O284" s="125"/>
      <c r="P284" s="124"/>
      <c r="Q284" s="124"/>
      <c r="R284" s="124"/>
      <c r="S284" s="124"/>
      <c r="T284" s="124"/>
      <c r="U284" s="124"/>
      <c r="V284" s="124"/>
      <c r="AF284" s="122">
        <f t="shared" si="100"/>
        <v>-1</v>
      </c>
      <c r="AG284" s="71">
        <f t="shared" si="101"/>
        <v>240</v>
      </c>
      <c r="AH284" s="127">
        <f t="shared" si="102"/>
        <v>-239</v>
      </c>
      <c r="AI284" s="127">
        <f t="shared" si="103"/>
        <v>-242</v>
      </c>
    </row>
    <row r="285" spans="1:35" x14ac:dyDescent="0.2">
      <c r="A285" s="126">
        <f t="shared" si="79"/>
        <v>-187</v>
      </c>
      <c r="B285" s="181"/>
      <c r="C285" s="229"/>
      <c r="D285" s="126"/>
      <c r="E285" s="229"/>
      <c r="F285" s="229"/>
      <c r="G285" s="229"/>
      <c r="H285" s="124"/>
      <c r="I285" s="124"/>
      <c r="J285" s="124"/>
      <c r="K285" s="124" t="str">
        <f t="shared" si="105"/>
        <v/>
      </c>
      <c r="L285" s="124"/>
      <c r="M285" s="125"/>
      <c r="N285" s="124"/>
      <c r="O285" s="125"/>
      <c r="P285" s="124"/>
      <c r="Q285" s="124"/>
      <c r="R285" s="124"/>
      <c r="S285" s="124"/>
      <c r="T285" s="124"/>
      <c r="U285" s="124"/>
      <c r="V285" s="124"/>
      <c r="AF285" s="122">
        <f t="shared" si="100"/>
        <v>-1</v>
      </c>
      <c r="AG285" s="71">
        <f t="shared" si="101"/>
        <v>241</v>
      </c>
      <c r="AH285" s="127">
        <f t="shared" si="102"/>
        <v>-240</v>
      </c>
      <c r="AI285" s="127">
        <f t="shared" si="103"/>
        <v>-243</v>
      </c>
    </row>
    <row r="286" spans="1:35" x14ac:dyDescent="0.2">
      <c r="A286" s="126">
        <f t="shared" ref="A286:A331" si="106">IF(AF289=0,0,IF(A285=" ","",A285-1))</f>
        <v>-188</v>
      </c>
      <c r="B286" s="181"/>
      <c r="C286" s="229"/>
      <c r="D286" s="126"/>
      <c r="E286" s="229"/>
      <c r="F286" s="229"/>
      <c r="G286" s="229"/>
      <c r="H286" s="124"/>
      <c r="I286" s="124"/>
      <c r="J286" s="124"/>
      <c r="K286" s="124" t="str">
        <f t="shared" si="105"/>
        <v/>
      </c>
      <c r="L286" s="124"/>
      <c r="M286" s="125"/>
      <c r="N286" s="124"/>
      <c r="O286" s="125"/>
      <c r="P286" s="124"/>
      <c r="Q286" s="124"/>
      <c r="R286" s="124"/>
      <c r="S286" s="124"/>
      <c r="T286" s="124"/>
      <c r="U286" s="124"/>
      <c r="V286" s="124"/>
      <c r="AF286" s="122">
        <f t="shared" si="100"/>
        <v>-1</v>
      </c>
      <c r="AG286" s="71">
        <f t="shared" si="101"/>
        <v>242</v>
      </c>
      <c r="AH286" s="127">
        <f t="shared" si="102"/>
        <v>-241</v>
      </c>
      <c r="AI286" s="127">
        <f t="shared" si="103"/>
        <v>-244</v>
      </c>
    </row>
    <row r="287" spans="1:35" x14ac:dyDescent="0.2">
      <c r="A287" s="126">
        <f t="shared" si="106"/>
        <v>-189</v>
      </c>
      <c r="B287" s="181"/>
      <c r="C287" s="229"/>
      <c r="D287" s="126"/>
      <c r="E287" s="229"/>
      <c r="F287" s="229"/>
      <c r="G287" s="229"/>
      <c r="H287" s="124"/>
      <c r="I287" s="124"/>
      <c r="J287" s="124"/>
      <c r="K287" s="124" t="str">
        <f t="shared" si="105"/>
        <v/>
      </c>
      <c r="L287" s="124"/>
      <c r="M287" s="125"/>
      <c r="N287" s="124"/>
      <c r="O287" s="125"/>
      <c r="P287" s="124"/>
      <c r="Q287" s="124"/>
      <c r="R287" s="124"/>
      <c r="S287" s="124"/>
      <c r="T287" s="124"/>
      <c r="U287" s="124"/>
      <c r="V287" s="124"/>
      <c r="AF287" s="122">
        <f t="shared" si="100"/>
        <v>-1</v>
      </c>
      <c r="AG287" s="71">
        <f t="shared" si="101"/>
        <v>243</v>
      </c>
      <c r="AH287" s="127">
        <f t="shared" si="102"/>
        <v>-242</v>
      </c>
      <c r="AI287" s="127">
        <f t="shared" si="103"/>
        <v>-245</v>
      </c>
    </row>
    <row r="288" spans="1:35" x14ac:dyDescent="0.2">
      <c r="A288" s="126">
        <f t="shared" si="106"/>
        <v>-190</v>
      </c>
      <c r="B288" s="181"/>
      <c r="C288" s="229"/>
      <c r="D288" s="126"/>
      <c r="E288" s="229"/>
      <c r="F288" s="229"/>
      <c r="G288" s="229"/>
      <c r="H288" s="124"/>
      <c r="I288" s="124"/>
      <c r="J288" s="124"/>
      <c r="K288" s="124" t="str">
        <f t="shared" si="105"/>
        <v/>
      </c>
      <c r="L288" s="124"/>
      <c r="M288" s="125"/>
      <c r="N288" s="124"/>
      <c r="O288" s="125"/>
      <c r="P288" s="124"/>
      <c r="Q288" s="124"/>
      <c r="R288" s="124"/>
      <c r="S288" s="124"/>
      <c r="T288" s="124"/>
      <c r="U288" s="124"/>
      <c r="V288" s="124"/>
      <c r="AF288" s="122">
        <f t="shared" si="100"/>
        <v>-1</v>
      </c>
      <c r="AG288" s="71">
        <f t="shared" si="101"/>
        <v>244</v>
      </c>
      <c r="AH288" s="127">
        <f t="shared" si="102"/>
        <v>-243</v>
      </c>
      <c r="AI288" s="127">
        <f t="shared" si="103"/>
        <v>-246</v>
      </c>
    </row>
    <row r="289" spans="1:35" x14ac:dyDescent="0.2">
      <c r="A289" s="126">
        <f t="shared" si="106"/>
        <v>-191</v>
      </c>
      <c r="B289" s="181"/>
      <c r="C289" s="229"/>
      <c r="D289" s="126"/>
      <c r="E289" s="229"/>
      <c r="F289" s="229"/>
      <c r="G289" s="229"/>
      <c r="H289" s="124"/>
      <c r="I289" s="124"/>
      <c r="J289" s="124"/>
      <c r="K289" s="124" t="str">
        <f t="shared" si="105"/>
        <v/>
      </c>
      <c r="L289" s="124"/>
      <c r="M289" s="125"/>
      <c r="N289" s="124"/>
      <c r="O289" s="125"/>
      <c r="P289" s="124"/>
      <c r="Q289" s="124"/>
      <c r="R289" s="124"/>
      <c r="S289" s="124"/>
      <c r="T289" s="124"/>
      <c r="U289" s="124"/>
      <c r="V289" s="124"/>
      <c r="AF289" s="122">
        <f t="shared" ref="AF289:AF332" si="107">IF(AND(AF288&gt;=1,AF288&lt;47),AF288+1,IF(AH289=0,1,IF(AF288=47,AF288+1,-1)))</f>
        <v>-1</v>
      </c>
      <c r="AG289" s="71">
        <f t="shared" ref="AG289:AG332" si="108">IF(AG288&gt;=1,AG288+1,IF(AH289=0,1,-1))</f>
        <v>245</v>
      </c>
      <c r="AH289" s="127">
        <f t="shared" si="102"/>
        <v>-244</v>
      </c>
      <c r="AI289" s="127">
        <f t="shared" si="103"/>
        <v>-247</v>
      </c>
    </row>
    <row r="290" spans="1:35" x14ac:dyDescent="0.2">
      <c r="A290" s="126">
        <f t="shared" si="106"/>
        <v>-192</v>
      </c>
      <c r="B290" s="181"/>
      <c r="C290" s="229"/>
      <c r="D290" s="126"/>
      <c r="E290" s="229"/>
      <c r="F290" s="229"/>
      <c r="G290" s="229"/>
      <c r="H290" s="124"/>
      <c r="I290" s="124"/>
      <c r="J290" s="124"/>
      <c r="K290" s="124" t="str">
        <f t="shared" si="105"/>
        <v/>
      </c>
      <c r="L290" s="124"/>
      <c r="M290" s="125"/>
      <c r="N290" s="124"/>
      <c r="O290" s="125"/>
      <c r="P290" s="124"/>
      <c r="Q290" s="124"/>
      <c r="R290" s="124"/>
      <c r="S290" s="124"/>
      <c r="T290" s="124"/>
      <c r="U290" s="124"/>
      <c r="V290" s="124"/>
      <c r="AF290" s="122">
        <f t="shared" si="107"/>
        <v>-1</v>
      </c>
      <c r="AG290" s="71">
        <f t="shared" si="108"/>
        <v>246</v>
      </c>
      <c r="AH290" s="127">
        <f t="shared" ref="AH290:AH332" si="109">AH289-1</f>
        <v>-245</v>
      </c>
      <c r="AI290" s="127">
        <f t="shared" ref="AI290:AI332" si="110">AI289-1</f>
        <v>-248</v>
      </c>
    </row>
    <row r="291" spans="1:35" x14ac:dyDescent="0.2">
      <c r="A291" s="126">
        <f t="shared" si="106"/>
        <v>-193</v>
      </c>
      <c r="B291" s="181"/>
      <c r="C291" s="229"/>
      <c r="D291" s="126"/>
      <c r="E291" s="229"/>
      <c r="F291" s="229"/>
      <c r="G291" s="229"/>
      <c r="H291" s="124"/>
      <c r="I291" s="124"/>
      <c r="J291" s="124"/>
      <c r="K291" s="124" t="str">
        <f t="shared" si="105"/>
        <v/>
      </c>
      <c r="L291" s="124"/>
      <c r="M291" s="125"/>
      <c r="N291" s="124"/>
      <c r="O291" s="125"/>
      <c r="P291" s="124"/>
      <c r="Q291" s="124"/>
      <c r="R291" s="124"/>
      <c r="S291" s="124"/>
      <c r="T291" s="124"/>
      <c r="U291" s="124"/>
      <c r="V291" s="124"/>
      <c r="AF291" s="122">
        <f t="shared" si="107"/>
        <v>-1</v>
      </c>
      <c r="AG291" s="71">
        <f t="shared" si="108"/>
        <v>247</v>
      </c>
      <c r="AH291" s="127">
        <f t="shared" si="109"/>
        <v>-246</v>
      </c>
      <c r="AI291" s="127">
        <f t="shared" si="110"/>
        <v>-249</v>
      </c>
    </row>
    <row r="292" spans="1:35" x14ac:dyDescent="0.2">
      <c r="A292" s="126">
        <f t="shared" si="106"/>
        <v>-194</v>
      </c>
      <c r="B292" s="181"/>
      <c r="C292" s="229"/>
      <c r="D292" s="126"/>
      <c r="E292" s="229"/>
      <c r="F292" s="229"/>
      <c r="G292" s="229"/>
      <c r="H292" s="124"/>
      <c r="I292" s="124"/>
      <c r="J292" s="124"/>
      <c r="K292" s="124" t="str">
        <f t="shared" si="105"/>
        <v/>
      </c>
      <c r="L292" s="124"/>
      <c r="M292" s="125"/>
      <c r="N292" s="124"/>
      <c r="O292" s="125"/>
      <c r="P292" s="124"/>
      <c r="Q292" s="124"/>
      <c r="R292" s="124"/>
      <c r="S292" s="124"/>
      <c r="T292" s="124"/>
      <c r="U292" s="124"/>
      <c r="V292" s="124"/>
      <c r="AF292" s="122">
        <f t="shared" si="107"/>
        <v>-1</v>
      </c>
      <c r="AG292" s="71">
        <f t="shared" si="108"/>
        <v>248</v>
      </c>
      <c r="AH292" s="127">
        <f t="shared" si="109"/>
        <v>-247</v>
      </c>
      <c r="AI292" s="127">
        <f t="shared" si="110"/>
        <v>-250</v>
      </c>
    </row>
    <row r="293" spans="1:35" x14ac:dyDescent="0.2">
      <c r="A293" s="126">
        <f t="shared" si="106"/>
        <v>-195</v>
      </c>
      <c r="B293" s="181"/>
      <c r="C293" s="229"/>
      <c r="D293" s="126"/>
      <c r="E293" s="229"/>
      <c r="F293" s="229"/>
      <c r="G293" s="229"/>
      <c r="H293" s="124"/>
      <c r="I293" s="124"/>
      <c r="J293" s="124"/>
      <c r="K293" s="124" t="str">
        <f t="shared" si="105"/>
        <v/>
      </c>
      <c r="L293" s="124"/>
      <c r="M293" s="125"/>
      <c r="N293" s="124"/>
      <c r="O293" s="125"/>
      <c r="P293" s="124"/>
      <c r="Q293" s="124"/>
      <c r="R293" s="124"/>
      <c r="S293" s="124"/>
      <c r="T293" s="124"/>
      <c r="U293" s="124"/>
      <c r="V293" s="124"/>
      <c r="AF293" s="122">
        <f t="shared" si="107"/>
        <v>-1</v>
      </c>
      <c r="AG293" s="71">
        <f t="shared" si="108"/>
        <v>249</v>
      </c>
      <c r="AH293" s="127">
        <f t="shared" si="109"/>
        <v>-248</v>
      </c>
      <c r="AI293" s="127">
        <f t="shared" si="110"/>
        <v>-251</v>
      </c>
    </row>
    <row r="294" spans="1:35" x14ac:dyDescent="0.2">
      <c r="A294" s="126">
        <f t="shared" si="106"/>
        <v>-196</v>
      </c>
      <c r="B294" s="181"/>
      <c r="C294" s="229"/>
      <c r="D294" s="126"/>
      <c r="E294" s="229"/>
      <c r="F294" s="229"/>
      <c r="G294" s="229"/>
      <c r="H294" s="124"/>
      <c r="I294" s="124"/>
      <c r="J294" s="124"/>
      <c r="K294" s="124" t="str">
        <f t="shared" si="105"/>
        <v/>
      </c>
      <c r="L294" s="124"/>
      <c r="M294" s="125"/>
      <c r="N294" s="124"/>
      <c r="O294" s="125"/>
      <c r="P294" s="124"/>
      <c r="Q294" s="124"/>
      <c r="R294" s="124"/>
      <c r="S294" s="124"/>
      <c r="T294" s="124"/>
      <c r="U294" s="124"/>
      <c r="V294" s="124"/>
      <c r="AF294" s="122">
        <f t="shared" si="107"/>
        <v>-1</v>
      </c>
      <c r="AG294" s="71">
        <f t="shared" si="108"/>
        <v>250</v>
      </c>
      <c r="AH294" s="127">
        <f t="shared" si="109"/>
        <v>-249</v>
      </c>
      <c r="AI294" s="127">
        <f t="shared" si="110"/>
        <v>-252</v>
      </c>
    </row>
    <row r="295" spans="1:35" x14ac:dyDescent="0.2">
      <c r="A295" s="126">
        <f t="shared" si="106"/>
        <v>-197</v>
      </c>
      <c r="B295" s="181"/>
      <c r="C295" s="229"/>
      <c r="D295" s="126"/>
      <c r="E295" s="229"/>
      <c r="F295" s="229"/>
      <c r="G295" s="229"/>
      <c r="H295" s="124"/>
      <c r="I295" s="124"/>
      <c r="J295" s="124"/>
      <c r="K295" s="124" t="str">
        <f t="shared" si="105"/>
        <v/>
      </c>
      <c r="L295" s="124"/>
      <c r="M295" s="125"/>
      <c r="N295" s="124"/>
      <c r="O295" s="125"/>
      <c r="P295" s="124"/>
      <c r="Q295" s="124"/>
      <c r="R295" s="124"/>
      <c r="S295" s="124"/>
      <c r="T295" s="124"/>
      <c r="U295" s="124"/>
      <c r="V295" s="124"/>
      <c r="AF295" s="122">
        <f t="shared" si="107"/>
        <v>-1</v>
      </c>
      <c r="AG295" s="71">
        <f t="shared" si="108"/>
        <v>251</v>
      </c>
      <c r="AH295" s="127">
        <f t="shared" si="109"/>
        <v>-250</v>
      </c>
      <c r="AI295" s="127">
        <f t="shared" si="110"/>
        <v>-253</v>
      </c>
    </row>
    <row r="296" spans="1:35" x14ac:dyDescent="0.2">
      <c r="A296" s="126">
        <f t="shared" si="106"/>
        <v>-198</v>
      </c>
      <c r="B296" s="181"/>
      <c r="C296" s="229"/>
      <c r="D296" s="126"/>
      <c r="E296" s="229"/>
      <c r="F296" s="229"/>
      <c r="G296" s="229"/>
      <c r="H296" s="124"/>
      <c r="I296" s="124"/>
      <c r="J296" s="124"/>
      <c r="K296" s="124" t="str">
        <f t="shared" si="105"/>
        <v/>
      </c>
      <c r="L296" s="124"/>
      <c r="M296" s="125"/>
      <c r="N296" s="124"/>
      <c r="O296" s="125"/>
      <c r="P296" s="124"/>
      <c r="Q296" s="124"/>
      <c r="R296" s="124"/>
      <c r="S296" s="124"/>
      <c r="T296" s="124"/>
      <c r="U296" s="124"/>
      <c r="V296" s="124"/>
      <c r="AF296" s="122">
        <f t="shared" si="107"/>
        <v>-1</v>
      </c>
      <c r="AG296" s="71">
        <f t="shared" si="108"/>
        <v>252</v>
      </c>
      <c r="AH296" s="127">
        <f t="shared" si="109"/>
        <v>-251</v>
      </c>
      <c r="AI296" s="127">
        <f t="shared" si="110"/>
        <v>-254</v>
      </c>
    </row>
    <row r="297" spans="1:35" x14ac:dyDescent="0.2">
      <c r="A297" s="126">
        <f t="shared" si="106"/>
        <v>-199</v>
      </c>
      <c r="B297" s="181"/>
      <c r="C297" s="229"/>
      <c r="D297" s="126"/>
      <c r="E297" s="229"/>
      <c r="F297" s="229"/>
      <c r="G297" s="229"/>
      <c r="H297" s="124"/>
      <c r="I297" s="124"/>
      <c r="J297" s="124"/>
      <c r="K297" s="124" t="str">
        <f t="shared" si="105"/>
        <v/>
      </c>
      <c r="L297" s="124"/>
      <c r="M297" s="125"/>
      <c r="N297" s="124"/>
      <c r="O297" s="125"/>
      <c r="P297" s="124"/>
      <c r="Q297" s="124"/>
      <c r="R297" s="124"/>
      <c r="S297" s="124"/>
      <c r="T297" s="124"/>
      <c r="U297" s="124"/>
      <c r="V297" s="124"/>
      <c r="AF297" s="122">
        <f t="shared" si="107"/>
        <v>-1</v>
      </c>
      <c r="AG297" s="71">
        <f t="shared" si="108"/>
        <v>253</v>
      </c>
      <c r="AH297" s="127">
        <f t="shared" si="109"/>
        <v>-252</v>
      </c>
      <c r="AI297" s="127">
        <f t="shared" si="110"/>
        <v>-255</v>
      </c>
    </row>
    <row r="298" spans="1:35" x14ac:dyDescent="0.2">
      <c r="A298" s="126">
        <f t="shared" si="106"/>
        <v>-200</v>
      </c>
      <c r="B298" s="181"/>
      <c r="C298" s="229"/>
      <c r="D298" s="126"/>
      <c r="E298" s="229"/>
      <c r="F298" s="229"/>
      <c r="G298" s="229"/>
      <c r="H298" s="124"/>
      <c r="I298" s="124"/>
      <c r="J298" s="124"/>
      <c r="K298" s="124" t="str">
        <f t="shared" si="105"/>
        <v/>
      </c>
      <c r="L298" s="124"/>
      <c r="M298" s="125"/>
      <c r="N298" s="124"/>
      <c r="O298" s="125"/>
      <c r="P298" s="124"/>
      <c r="Q298" s="124"/>
      <c r="R298" s="124"/>
      <c r="S298" s="124"/>
      <c r="T298" s="124"/>
      <c r="U298" s="124"/>
      <c r="V298" s="124"/>
      <c r="AF298" s="122">
        <f t="shared" si="107"/>
        <v>-1</v>
      </c>
      <c r="AG298" s="71">
        <f t="shared" si="108"/>
        <v>254</v>
      </c>
      <c r="AH298" s="127">
        <f t="shared" si="109"/>
        <v>-253</v>
      </c>
      <c r="AI298" s="127">
        <f t="shared" si="110"/>
        <v>-256</v>
      </c>
    </row>
    <row r="299" spans="1:35" x14ac:dyDescent="0.2">
      <c r="A299" s="126">
        <f t="shared" si="106"/>
        <v>-201</v>
      </c>
      <c r="B299" s="181"/>
      <c r="C299" s="229"/>
      <c r="D299" s="126"/>
      <c r="E299" s="229"/>
      <c r="F299" s="229"/>
      <c r="G299" s="229"/>
      <c r="H299" s="124"/>
      <c r="I299" s="124"/>
      <c r="J299" s="124"/>
      <c r="K299" s="124" t="str">
        <f t="shared" si="105"/>
        <v/>
      </c>
      <c r="L299" s="124"/>
      <c r="M299" s="125"/>
      <c r="N299" s="124"/>
      <c r="O299" s="125"/>
      <c r="P299" s="124"/>
      <c r="Q299" s="124"/>
      <c r="R299" s="124"/>
      <c r="S299" s="124"/>
      <c r="T299" s="124"/>
      <c r="U299" s="124"/>
      <c r="V299" s="124"/>
      <c r="AF299" s="122">
        <f t="shared" si="107"/>
        <v>-1</v>
      </c>
      <c r="AG299" s="71">
        <f t="shared" si="108"/>
        <v>255</v>
      </c>
      <c r="AH299" s="127">
        <f t="shared" si="109"/>
        <v>-254</v>
      </c>
      <c r="AI299" s="127">
        <f t="shared" si="110"/>
        <v>-257</v>
      </c>
    </row>
    <row r="300" spans="1:35" x14ac:dyDescent="0.2">
      <c r="A300" s="126">
        <f t="shared" si="106"/>
        <v>-202</v>
      </c>
      <c r="B300" s="181"/>
      <c r="C300" s="229"/>
      <c r="D300" s="126"/>
      <c r="E300" s="229"/>
      <c r="F300" s="229"/>
      <c r="G300" s="229"/>
      <c r="H300" s="124"/>
      <c r="I300" s="124"/>
      <c r="J300" s="124"/>
      <c r="K300" s="124" t="str">
        <f t="shared" si="105"/>
        <v/>
      </c>
      <c r="L300" s="124"/>
      <c r="M300" s="125"/>
      <c r="N300" s="124"/>
      <c r="O300" s="125"/>
      <c r="P300" s="124"/>
      <c r="Q300" s="124"/>
      <c r="R300" s="124"/>
      <c r="S300" s="124"/>
      <c r="T300" s="124"/>
      <c r="U300" s="124"/>
      <c r="V300" s="124"/>
      <c r="AF300" s="122">
        <f t="shared" si="107"/>
        <v>-1</v>
      </c>
      <c r="AG300" s="71">
        <f t="shared" si="108"/>
        <v>256</v>
      </c>
      <c r="AH300" s="127">
        <f t="shared" si="109"/>
        <v>-255</v>
      </c>
      <c r="AI300" s="127">
        <f t="shared" si="110"/>
        <v>-258</v>
      </c>
    </row>
    <row r="301" spans="1:35" x14ac:dyDescent="0.2">
      <c r="A301" s="126">
        <f t="shared" si="106"/>
        <v>-203</v>
      </c>
      <c r="B301" s="181"/>
      <c r="C301" s="229"/>
      <c r="D301" s="126"/>
      <c r="E301" s="229"/>
      <c r="F301" s="229"/>
      <c r="G301" s="229"/>
      <c r="H301" s="124"/>
      <c r="I301" s="124"/>
      <c r="J301" s="124"/>
      <c r="K301" s="124" t="str">
        <f t="shared" si="105"/>
        <v/>
      </c>
      <c r="L301" s="124"/>
      <c r="M301" s="125"/>
      <c r="N301" s="124"/>
      <c r="O301" s="125"/>
      <c r="P301" s="124"/>
      <c r="Q301" s="124"/>
      <c r="R301" s="124"/>
      <c r="S301" s="124"/>
      <c r="T301" s="124"/>
      <c r="U301" s="124"/>
      <c r="V301" s="124"/>
      <c r="AF301" s="122">
        <f t="shared" si="107"/>
        <v>-1</v>
      </c>
      <c r="AG301" s="71">
        <f t="shared" si="108"/>
        <v>257</v>
      </c>
      <c r="AH301" s="127">
        <f t="shared" si="109"/>
        <v>-256</v>
      </c>
      <c r="AI301" s="127">
        <f t="shared" si="110"/>
        <v>-259</v>
      </c>
    </row>
    <row r="302" spans="1:35" x14ac:dyDescent="0.2">
      <c r="A302" s="126">
        <f t="shared" si="106"/>
        <v>-204</v>
      </c>
      <c r="B302" s="181"/>
      <c r="C302" s="229"/>
      <c r="D302" s="126"/>
      <c r="E302" s="229"/>
      <c r="F302" s="229"/>
      <c r="G302" s="229"/>
      <c r="H302" s="124"/>
      <c r="I302" s="124"/>
      <c r="J302" s="124"/>
      <c r="K302" s="124" t="str">
        <f t="shared" si="105"/>
        <v/>
      </c>
      <c r="L302" s="124"/>
      <c r="M302" s="125"/>
      <c r="N302" s="124"/>
      <c r="O302" s="125"/>
      <c r="P302" s="124"/>
      <c r="Q302" s="124"/>
      <c r="R302" s="124"/>
      <c r="S302" s="124"/>
      <c r="T302" s="124"/>
      <c r="U302" s="124"/>
      <c r="V302" s="124"/>
      <c r="AF302" s="122">
        <f t="shared" si="107"/>
        <v>-1</v>
      </c>
      <c r="AG302" s="71">
        <f t="shared" si="108"/>
        <v>258</v>
      </c>
      <c r="AH302" s="127">
        <f t="shared" si="109"/>
        <v>-257</v>
      </c>
      <c r="AI302" s="127">
        <f t="shared" si="110"/>
        <v>-260</v>
      </c>
    </row>
    <row r="303" spans="1:35" x14ac:dyDescent="0.2">
      <c r="A303" s="126">
        <f t="shared" si="106"/>
        <v>-205</v>
      </c>
      <c r="B303" s="181"/>
      <c r="C303" s="229"/>
      <c r="D303" s="126"/>
      <c r="E303" s="229"/>
      <c r="F303" s="229"/>
      <c r="G303" s="229"/>
      <c r="H303" s="124"/>
      <c r="I303" s="124"/>
      <c r="J303" s="124"/>
      <c r="K303" s="124" t="str">
        <f t="shared" si="105"/>
        <v/>
      </c>
      <c r="L303" s="124"/>
      <c r="M303" s="125"/>
      <c r="N303" s="124"/>
      <c r="O303" s="125"/>
      <c r="P303" s="124"/>
      <c r="Q303" s="124"/>
      <c r="R303" s="124"/>
      <c r="S303" s="124"/>
      <c r="T303" s="124"/>
      <c r="U303" s="124"/>
      <c r="V303" s="124"/>
      <c r="AF303" s="122">
        <f t="shared" si="107"/>
        <v>-1</v>
      </c>
      <c r="AG303" s="71">
        <f t="shared" si="108"/>
        <v>259</v>
      </c>
      <c r="AH303" s="127">
        <f t="shared" si="109"/>
        <v>-258</v>
      </c>
      <c r="AI303" s="127">
        <f t="shared" si="110"/>
        <v>-261</v>
      </c>
    </row>
    <row r="304" spans="1:35" x14ac:dyDescent="0.2">
      <c r="A304" s="126">
        <f t="shared" si="106"/>
        <v>-206</v>
      </c>
      <c r="B304" s="181"/>
      <c r="C304" s="229"/>
      <c r="D304" s="126"/>
      <c r="E304" s="229"/>
      <c r="F304" s="229"/>
      <c r="G304" s="229"/>
      <c r="H304" s="124"/>
      <c r="I304" s="124"/>
      <c r="J304" s="124"/>
      <c r="K304" s="124" t="str">
        <f t="shared" si="105"/>
        <v/>
      </c>
      <c r="L304" s="124"/>
      <c r="M304" s="125"/>
      <c r="N304" s="124"/>
      <c r="O304" s="125"/>
      <c r="P304" s="124"/>
      <c r="Q304" s="124"/>
      <c r="R304" s="124"/>
      <c r="S304" s="124"/>
      <c r="T304" s="124"/>
      <c r="U304" s="124"/>
      <c r="V304" s="124"/>
      <c r="AF304" s="122">
        <f t="shared" si="107"/>
        <v>-1</v>
      </c>
      <c r="AG304" s="71">
        <f t="shared" si="108"/>
        <v>260</v>
      </c>
      <c r="AH304" s="127">
        <f t="shared" si="109"/>
        <v>-259</v>
      </c>
      <c r="AI304" s="127">
        <f t="shared" si="110"/>
        <v>-262</v>
      </c>
    </row>
    <row r="305" spans="1:35" x14ac:dyDescent="0.2">
      <c r="A305" s="126">
        <f t="shared" si="106"/>
        <v>-207</v>
      </c>
      <c r="B305" s="181"/>
      <c r="C305" s="229"/>
      <c r="D305" s="126"/>
      <c r="E305" s="229"/>
      <c r="F305" s="229"/>
      <c r="G305" s="229"/>
      <c r="H305" s="124"/>
      <c r="I305" s="124"/>
      <c r="J305" s="124"/>
      <c r="K305" s="124" t="str">
        <f t="shared" si="105"/>
        <v/>
      </c>
      <c r="L305" s="124"/>
      <c r="M305" s="125"/>
      <c r="N305" s="124"/>
      <c r="O305" s="125"/>
      <c r="P305" s="124"/>
      <c r="Q305" s="124"/>
      <c r="R305" s="124"/>
      <c r="S305" s="124"/>
      <c r="T305" s="124"/>
      <c r="U305" s="124"/>
      <c r="V305" s="124"/>
      <c r="AF305" s="122">
        <f t="shared" si="107"/>
        <v>-1</v>
      </c>
      <c r="AG305" s="71">
        <f t="shared" si="108"/>
        <v>261</v>
      </c>
      <c r="AH305" s="127">
        <f t="shared" si="109"/>
        <v>-260</v>
      </c>
      <c r="AI305" s="127">
        <f t="shared" si="110"/>
        <v>-263</v>
      </c>
    </row>
    <row r="306" spans="1:35" x14ac:dyDescent="0.2">
      <c r="A306" s="126">
        <f t="shared" si="106"/>
        <v>-208</v>
      </c>
      <c r="B306" s="181"/>
      <c r="C306" s="229"/>
      <c r="D306" s="126"/>
      <c r="E306" s="229"/>
      <c r="F306" s="229"/>
      <c r="G306" s="229"/>
      <c r="H306" s="124"/>
      <c r="I306" s="124"/>
      <c r="J306" s="124"/>
      <c r="K306" s="124" t="str">
        <f t="shared" si="105"/>
        <v/>
      </c>
      <c r="L306" s="124"/>
      <c r="M306" s="125"/>
      <c r="N306" s="124"/>
      <c r="O306" s="125"/>
      <c r="P306" s="124"/>
      <c r="Q306" s="124"/>
      <c r="R306" s="124"/>
      <c r="S306" s="124"/>
      <c r="T306" s="124"/>
      <c r="U306" s="124"/>
      <c r="V306" s="124"/>
      <c r="AF306" s="122">
        <f t="shared" si="107"/>
        <v>-1</v>
      </c>
      <c r="AG306" s="71">
        <f t="shared" si="108"/>
        <v>262</v>
      </c>
      <c r="AH306" s="127">
        <f t="shared" si="109"/>
        <v>-261</v>
      </c>
      <c r="AI306" s="127">
        <f t="shared" si="110"/>
        <v>-264</v>
      </c>
    </row>
    <row r="307" spans="1:35" x14ac:dyDescent="0.2">
      <c r="A307" s="126">
        <f t="shared" si="106"/>
        <v>-209</v>
      </c>
      <c r="B307" s="181"/>
      <c r="C307" s="229"/>
      <c r="D307" s="126"/>
      <c r="E307" s="229"/>
      <c r="F307" s="229"/>
      <c r="G307" s="229"/>
      <c r="H307" s="124"/>
      <c r="I307" s="124"/>
      <c r="J307" s="124"/>
      <c r="K307" s="124" t="str">
        <f t="shared" si="105"/>
        <v/>
      </c>
      <c r="L307" s="124"/>
      <c r="M307" s="125"/>
      <c r="N307" s="124"/>
      <c r="O307" s="125"/>
      <c r="P307" s="124"/>
      <c r="Q307" s="124"/>
      <c r="R307" s="124"/>
      <c r="S307" s="124"/>
      <c r="T307" s="124"/>
      <c r="U307" s="124"/>
      <c r="V307" s="124"/>
      <c r="AF307" s="122">
        <f t="shared" si="107"/>
        <v>-1</v>
      </c>
      <c r="AG307" s="71">
        <f t="shared" si="108"/>
        <v>263</v>
      </c>
      <c r="AH307" s="127">
        <f t="shared" si="109"/>
        <v>-262</v>
      </c>
      <c r="AI307" s="127">
        <f t="shared" si="110"/>
        <v>-265</v>
      </c>
    </row>
    <row r="308" spans="1:35" x14ac:dyDescent="0.2">
      <c r="A308" s="126">
        <f t="shared" si="106"/>
        <v>-210</v>
      </c>
      <c r="B308" s="181"/>
      <c r="C308" s="229"/>
      <c r="D308" s="126"/>
      <c r="E308" s="229"/>
      <c r="F308" s="229"/>
      <c r="G308" s="229"/>
      <c r="H308" s="124"/>
      <c r="I308" s="124"/>
      <c r="J308" s="124"/>
      <c r="K308" s="124" t="str">
        <f t="shared" si="105"/>
        <v/>
      </c>
      <c r="L308" s="124"/>
      <c r="M308" s="125"/>
      <c r="N308" s="124"/>
      <c r="O308" s="125"/>
      <c r="P308" s="124"/>
      <c r="Q308" s="124"/>
      <c r="R308" s="124"/>
      <c r="S308" s="124"/>
      <c r="T308" s="124"/>
      <c r="U308" s="124"/>
      <c r="V308" s="124"/>
      <c r="AF308" s="122">
        <f t="shared" si="107"/>
        <v>-1</v>
      </c>
      <c r="AG308" s="71">
        <f t="shared" si="108"/>
        <v>264</v>
      </c>
      <c r="AH308" s="127">
        <f t="shared" si="109"/>
        <v>-263</v>
      </c>
      <c r="AI308" s="127">
        <f t="shared" si="110"/>
        <v>-266</v>
      </c>
    </row>
    <row r="309" spans="1:35" x14ac:dyDescent="0.2">
      <c r="A309" s="126">
        <f t="shared" si="106"/>
        <v>-211</v>
      </c>
      <c r="B309" s="181"/>
      <c r="C309" s="229"/>
      <c r="D309" s="126"/>
      <c r="E309" s="229"/>
      <c r="F309" s="229"/>
      <c r="G309" s="229"/>
      <c r="H309" s="124"/>
      <c r="I309" s="124"/>
      <c r="J309" s="124"/>
      <c r="K309" s="124" t="str">
        <f t="shared" si="105"/>
        <v/>
      </c>
      <c r="L309" s="124"/>
      <c r="M309" s="125"/>
      <c r="N309" s="124"/>
      <c r="O309" s="125"/>
      <c r="P309" s="124"/>
      <c r="Q309" s="124"/>
      <c r="R309" s="124"/>
      <c r="S309" s="124"/>
      <c r="T309" s="124"/>
      <c r="U309" s="124"/>
      <c r="V309" s="124"/>
      <c r="AF309" s="122">
        <f t="shared" si="107"/>
        <v>-1</v>
      </c>
      <c r="AG309" s="71">
        <f t="shared" si="108"/>
        <v>265</v>
      </c>
      <c r="AH309" s="127">
        <f t="shared" si="109"/>
        <v>-264</v>
      </c>
      <c r="AI309" s="127">
        <f t="shared" si="110"/>
        <v>-267</v>
      </c>
    </row>
    <row r="310" spans="1:35" x14ac:dyDescent="0.2">
      <c r="A310" s="126">
        <f t="shared" si="106"/>
        <v>-212</v>
      </c>
      <c r="B310" s="181"/>
      <c r="C310" s="229"/>
      <c r="D310" s="126"/>
      <c r="E310" s="229"/>
      <c r="F310" s="229"/>
      <c r="G310" s="229"/>
      <c r="H310" s="124"/>
      <c r="I310" s="124"/>
      <c r="J310" s="124"/>
      <c r="K310" s="124" t="str">
        <f t="shared" si="105"/>
        <v/>
      </c>
      <c r="L310" s="124"/>
      <c r="M310" s="125"/>
      <c r="N310" s="124"/>
      <c r="O310" s="125"/>
      <c r="P310" s="124"/>
      <c r="Q310" s="124"/>
      <c r="R310" s="124"/>
      <c r="S310" s="124"/>
      <c r="T310" s="124"/>
      <c r="U310" s="124"/>
      <c r="V310" s="124"/>
      <c r="AF310" s="122">
        <f t="shared" si="107"/>
        <v>-1</v>
      </c>
      <c r="AG310" s="71">
        <f t="shared" si="108"/>
        <v>266</v>
      </c>
      <c r="AH310" s="127">
        <f t="shared" si="109"/>
        <v>-265</v>
      </c>
      <c r="AI310" s="127">
        <f t="shared" si="110"/>
        <v>-268</v>
      </c>
    </row>
    <row r="311" spans="1:35" x14ac:dyDescent="0.2">
      <c r="A311" s="126">
        <f t="shared" si="106"/>
        <v>-213</v>
      </c>
      <c r="B311" s="181"/>
      <c r="C311" s="229"/>
      <c r="D311" s="126"/>
      <c r="E311" s="229"/>
      <c r="F311" s="229"/>
      <c r="G311" s="229"/>
      <c r="H311" s="124"/>
      <c r="I311" s="124"/>
      <c r="J311" s="124"/>
      <c r="K311" s="124" t="str">
        <f t="shared" si="105"/>
        <v/>
      </c>
      <c r="L311" s="124"/>
      <c r="M311" s="125"/>
      <c r="N311" s="124"/>
      <c r="O311" s="125"/>
      <c r="P311" s="124"/>
      <c r="Q311" s="124"/>
      <c r="R311" s="124"/>
      <c r="S311" s="124"/>
      <c r="T311" s="124"/>
      <c r="U311" s="124"/>
      <c r="V311" s="124"/>
      <c r="AF311" s="122">
        <f t="shared" si="107"/>
        <v>-1</v>
      </c>
      <c r="AG311" s="71">
        <f t="shared" si="108"/>
        <v>267</v>
      </c>
      <c r="AH311" s="127">
        <f t="shared" si="109"/>
        <v>-266</v>
      </c>
      <c r="AI311" s="127">
        <f t="shared" si="110"/>
        <v>-269</v>
      </c>
    </row>
    <row r="312" spans="1:35" x14ac:dyDescent="0.2">
      <c r="A312" s="126">
        <f t="shared" si="106"/>
        <v>-214</v>
      </c>
      <c r="B312" s="181"/>
      <c r="C312" s="229"/>
      <c r="D312" s="126"/>
      <c r="E312" s="229"/>
      <c r="F312" s="229"/>
      <c r="G312" s="229"/>
      <c r="H312" s="124"/>
      <c r="I312" s="124"/>
      <c r="J312" s="124"/>
      <c r="K312" s="124" t="str">
        <f t="shared" si="105"/>
        <v/>
      </c>
      <c r="L312" s="124"/>
      <c r="M312" s="125"/>
      <c r="N312" s="124"/>
      <c r="O312" s="125"/>
      <c r="P312" s="124"/>
      <c r="Q312" s="124"/>
      <c r="R312" s="124"/>
      <c r="S312" s="124"/>
      <c r="T312" s="124"/>
      <c r="U312" s="124"/>
      <c r="V312" s="124"/>
      <c r="AF312" s="122">
        <f t="shared" si="107"/>
        <v>-1</v>
      </c>
      <c r="AG312" s="71">
        <f t="shared" si="108"/>
        <v>268</v>
      </c>
      <c r="AH312" s="127">
        <f t="shared" si="109"/>
        <v>-267</v>
      </c>
      <c r="AI312" s="127">
        <f t="shared" si="110"/>
        <v>-270</v>
      </c>
    </row>
    <row r="313" spans="1:35" x14ac:dyDescent="0.2">
      <c r="A313" s="126">
        <f t="shared" si="106"/>
        <v>-215</v>
      </c>
      <c r="B313" s="181"/>
      <c r="C313" s="229"/>
      <c r="D313" s="126"/>
      <c r="E313" s="229"/>
      <c r="F313" s="229"/>
      <c r="G313" s="229"/>
      <c r="H313" s="124"/>
      <c r="I313" s="124"/>
      <c r="J313" s="124"/>
      <c r="K313" s="124" t="str">
        <f t="shared" si="105"/>
        <v/>
      </c>
      <c r="L313" s="124"/>
      <c r="M313" s="125"/>
      <c r="N313" s="124"/>
      <c r="O313" s="125"/>
      <c r="P313" s="124"/>
      <c r="Q313" s="124"/>
      <c r="R313" s="124"/>
      <c r="S313" s="124"/>
      <c r="T313" s="124"/>
      <c r="U313" s="124"/>
      <c r="V313" s="124"/>
      <c r="AF313" s="122">
        <f t="shared" si="107"/>
        <v>-1</v>
      </c>
      <c r="AG313" s="71">
        <f t="shared" si="108"/>
        <v>269</v>
      </c>
      <c r="AH313" s="127">
        <f t="shared" si="109"/>
        <v>-268</v>
      </c>
      <c r="AI313" s="127">
        <f t="shared" si="110"/>
        <v>-271</v>
      </c>
    </row>
    <row r="314" spans="1:35" x14ac:dyDescent="0.2">
      <c r="A314" s="126">
        <f t="shared" si="106"/>
        <v>-216</v>
      </c>
      <c r="B314" s="181"/>
      <c r="C314" s="229"/>
      <c r="D314" s="126"/>
      <c r="E314" s="229"/>
      <c r="F314" s="229"/>
      <c r="G314" s="229"/>
      <c r="H314" s="124"/>
      <c r="I314" s="124"/>
      <c r="J314" s="124"/>
      <c r="K314" s="124" t="str">
        <f t="shared" si="105"/>
        <v/>
      </c>
      <c r="L314" s="124"/>
      <c r="M314" s="125"/>
      <c r="N314" s="124"/>
      <c r="O314" s="125"/>
      <c r="P314" s="124"/>
      <c r="Q314" s="124"/>
      <c r="R314" s="124"/>
      <c r="S314" s="124"/>
      <c r="T314" s="124"/>
      <c r="U314" s="124"/>
      <c r="V314" s="124"/>
      <c r="AF314" s="122">
        <f t="shared" si="107"/>
        <v>-1</v>
      </c>
      <c r="AG314" s="71">
        <f t="shared" si="108"/>
        <v>270</v>
      </c>
      <c r="AH314" s="127">
        <f t="shared" si="109"/>
        <v>-269</v>
      </c>
      <c r="AI314" s="127">
        <f t="shared" si="110"/>
        <v>-272</v>
      </c>
    </row>
    <row r="315" spans="1:35" x14ac:dyDescent="0.2">
      <c r="A315" s="126">
        <f t="shared" si="106"/>
        <v>-217</v>
      </c>
      <c r="B315" s="181"/>
      <c r="C315" s="229"/>
      <c r="D315" s="126"/>
      <c r="E315" s="229"/>
      <c r="F315" s="229"/>
      <c r="G315" s="229"/>
      <c r="H315" s="124"/>
      <c r="I315" s="124"/>
      <c r="J315" s="124"/>
      <c r="K315" s="124" t="str">
        <f t="shared" si="105"/>
        <v/>
      </c>
      <c r="L315" s="124"/>
      <c r="M315" s="125"/>
      <c r="N315" s="124"/>
      <c r="O315" s="125"/>
      <c r="P315" s="124"/>
      <c r="Q315" s="124"/>
      <c r="R315" s="124"/>
      <c r="S315" s="124"/>
      <c r="T315" s="124"/>
      <c r="U315" s="124"/>
      <c r="V315" s="124"/>
      <c r="AF315" s="122">
        <f t="shared" si="107"/>
        <v>-1</v>
      </c>
      <c r="AG315" s="71">
        <f t="shared" si="108"/>
        <v>271</v>
      </c>
      <c r="AH315" s="127">
        <f t="shared" si="109"/>
        <v>-270</v>
      </c>
      <c r="AI315" s="127">
        <f t="shared" si="110"/>
        <v>-273</v>
      </c>
    </row>
    <row r="316" spans="1:35" x14ac:dyDescent="0.2">
      <c r="A316" s="126">
        <f t="shared" si="106"/>
        <v>-218</v>
      </c>
      <c r="B316" s="181"/>
      <c r="C316" s="229"/>
      <c r="D316" s="126"/>
      <c r="E316" s="229"/>
      <c r="F316" s="229"/>
      <c r="G316" s="229"/>
      <c r="H316" s="124"/>
      <c r="I316" s="124"/>
      <c r="J316" s="124"/>
      <c r="K316" s="124" t="str">
        <f t="shared" si="105"/>
        <v/>
      </c>
      <c r="L316" s="124"/>
      <c r="M316" s="125"/>
      <c r="N316" s="124"/>
      <c r="O316" s="125"/>
      <c r="P316" s="124"/>
      <c r="Q316" s="124"/>
      <c r="R316" s="124"/>
      <c r="S316" s="124"/>
      <c r="T316" s="124"/>
      <c r="U316" s="124"/>
      <c r="V316" s="124"/>
      <c r="AF316" s="122">
        <f t="shared" si="107"/>
        <v>-1</v>
      </c>
      <c r="AG316" s="71">
        <f t="shared" si="108"/>
        <v>272</v>
      </c>
      <c r="AH316" s="127">
        <f t="shared" si="109"/>
        <v>-271</v>
      </c>
      <c r="AI316" s="127">
        <f t="shared" si="110"/>
        <v>-274</v>
      </c>
    </row>
    <row r="317" spans="1:35" x14ac:dyDescent="0.2">
      <c r="A317" s="126">
        <f t="shared" si="106"/>
        <v>-219</v>
      </c>
      <c r="B317" s="181"/>
      <c r="C317" s="229"/>
      <c r="D317" s="126"/>
      <c r="E317" s="229"/>
      <c r="F317" s="229"/>
      <c r="G317" s="229"/>
      <c r="H317" s="124"/>
      <c r="I317" s="124"/>
      <c r="J317" s="124"/>
      <c r="K317" s="124" t="str">
        <f t="shared" si="105"/>
        <v/>
      </c>
      <c r="L317" s="124"/>
      <c r="M317" s="125"/>
      <c r="N317" s="124"/>
      <c r="O317" s="125"/>
      <c r="P317" s="124"/>
      <c r="Q317" s="124"/>
      <c r="R317" s="124"/>
      <c r="S317" s="124"/>
      <c r="T317" s="124"/>
      <c r="U317" s="124"/>
      <c r="V317" s="124"/>
      <c r="AF317" s="122">
        <f t="shared" si="107"/>
        <v>-1</v>
      </c>
      <c r="AG317" s="71">
        <f t="shared" si="108"/>
        <v>273</v>
      </c>
      <c r="AH317" s="127">
        <f t="shared" si="109"/>
        <v>-272</v>
      </c>
      <c r="AI317" s="127">
        <f t="shared" si="110"/>
        <v>-275</v>
      </c>
    </row>
    <row r="318" spans="1:35" x14ac:dyDescent="0.2">
      <c r="A318" s="126">
        <f t="shared" si="106"/>
        <v>-220</v>
      </c>
      <c r="B318" s="181"/>
      <c r="C318" s="229"/>
      <c r="D318" s="126"/>
      <c r="E318" s="229"/>
      <c r="F318" s="229"/>
      <c r="G318" s="229"/>
      <c r="H318" s="124"/>
      <c r="I318" s="124"/>
      <c r="J318" s="124"/>
      <c r="K318" s="124" t="str">
        <f t="shared" si="105"/>
        <v/>
      </c>
      <c r="L318" s="124"/>
      <c r="M318" s="125"/>
      <c r="N318" s="124"/>
      <c r="O318" s="125"/>
      <c r="P318" s="124"/>
      <c r="Q318" s="124"/>
      <c r="R318" s="124"/>
      <c r="S318" s="124"/>
      <c r="T318" s="124"/>
      <c r="U318" s="124"/>
      <c r="V318" s="124"/>
      <c r="AF318" s="122">
        <f t="shared" si="107"/>
        <v>-1</v>
      </c>
      <c r="AG318" s="71">
        <f t="shared" si="108"/>
        <v>274</v>
      </c>
      <c r="AH318" s="127">
        <f t="shared" si="109"/>
        <v>-273</v>
      </c>
      <c r="AI318" s="127">
        <f t="shared" si="110"/>
        <v>-276</v>
      </c>
    </row>
    <row r="319" spans="1:35" x14ac:dyDescent="0.2">
      <c r="A319" s="126">
        <f t="shared" si="106"/>
        <v>-221</v>
      </c>
      <c r="B319" s="181"/>
      <c r="C319" s="229"/>
      <c r="D319" s="126"/>
      <c r="E319" s="229"/>
      <c r="F319" s="229"/>
      <c r="G319" s="229"/>
      <c r="H319" s="124"/>
      <c r="I319" s="124"/>
      <c r="J319" s="124"/>
      <c r="K319" s="124" t="str">
        <f t="shared" si="105"/>
        <v/>
      </c>
      <c r="L319" s="124"/>
      <c r="M319" s="125"/>
      <c r="N319" s="124"/>
      <c r="O319" s="125"/>
      <c r="P319" s="124"/>
      <c r="Q319" s="124"/>
      <c r="R319" s="124"/>
      <c r="S319" s="124"/>
      <c r="T319" s="124"/>
      <c r="U319" s="124"/>
      <c r="V319" s="124"/>
      <c r="AF319" s="122">
        <f t="shared" si="107"/>
        <v>-1</v>
      </c>
      <c r="AG319" s="71">
        <f t="shared" si="108"/>
        <v>275</v>
      </c>
      <c r="AH319" s="127">
        <f t="shared" si="109"/>
        <v>-274</v>
      </c>
      <c r="AI319" s="127">
        <f t="shared" si="110"/>
        <v>-277</v>
      </c>
    </row>
    <row r="320" spans="1:35" x14ac:dyDescent="0.2">
      <c r="A320" s="126">
        <f t="shared" si="106"/>
        <v>-222</v>
      </c>
      <c r="B320" s="181"/>
      <c r="C320" s="229"/>
      <c r="D320" s="126"/>
      <c r="E320" s="229"/>
      <c r="F320" s="229"/>
      <c r="G320" s="229"/>
      <c r="H320" s="124"/>
      <c r="I320" s="124"/>
      <c r="J320" s="124"/>
      <c r="K320" s="124" t="str">
        <f t="shared" si="105"/>
        <v/>
      </c>
      <c r="L320" s="124"/>
      <c r="M320" s="125"/>
      <c r="N320" s="124"/>
      <c r="O320" s="125"/>
      <c r="P320" s="124"/>
      <c r="Q320" s="124"/>
      <c r="R320" s="124"/>
      <c r="S320" s="124"/>
      <c r="T320" s="124"/>
      <c r="U320" s="124"/>
      <c r="V320" s="124"/>
      <c r="AF320" s="122">
        <f t="shared" si="107"/>
        <v>-1</v>
      </c>
      <c r="AG320" s="71">
        <f t="shared" si="108"/>
        <v>276</v>
      </c>
      <c r="AH320" s="127">
        <f t="shared" si="109"/>
        <v>-275</v>
      </c>
      <c r="AI320" s="127">
        <f t="shared" si="110"/>
        <v>-278</v>
      </c>
    </row>
    <row r="321" spans="1:35" x14ac:dyDescent="0.2">
      <c r="A321" s="126">
        <f t="shared" si="106"/>
        <v>-223</v>
      </c>
      <c r="B321" s="181"/>
      <c r="C321" s="229"/>
      <c r="D321" s="126"/>
      <c r="E321" s="229"/>
      <c r="F321" s="229"/>
      <c r="G321" s="229"/>
      <c r="H321" s="124"/>
      <c r="I321" s="124"/>
      <c r="J321" s="124"/>
      <c r="K321" s="124" t="str">
        <f t="shared" si="105"/>
        <v/>
      </c>
      <c r="L321" s="124"/>
      <c r="M321" s="125"/>
      <c r="N321" s="124"/>
      <c r="O321" s="125"/>
      <c r="P321" s="124"/>
      <c r="Q321" s="124"/>
      <c r="R321" s="124"/>
      <c r="S321" s="124"/>
      <c r="T321" s="124"/>
      <c r="U321" s="124"/>
      <c r="V321" s="124"/>
      <c r="AF321" s="122">
        <f t="shared" si="107"/>
        <v>-1</v>
      </c>
      <c r="AG321" s="71">
        <f t="shared" si="108"/>
        <v>277</v>
      </c>
      <c r="AH321" s="127">
        <f t="shared" si="109"/>
        <v>-276</v>
      </c>
      <c r="AI321" s="127">
        <f t="shared" si="110"/>
        <v>-279</v>
      </c>
    </row>
    <row r="322" spans="1:35" x14ac:dyDescent="0.2">
      <c r="A322" s="126">
        <f t="shared" si="106"/>
        <v>-224</v>
      </c>
      <c r="B322" s="181"/>
      <c r="C322" s="229"/>
      <c r="D322" s="126"/>
      <c r="E322" s="229"/>
      <c r="F322" s="229"/>
      <c r="G322" s="229"/>
      <c r="H322" s="124"/>
      <c r="I322" s="124"/>
      <c r="J322" s="124"/>
      <c r="K322" s="124" t="str">
        <f t="shared" si="105"/>
        <v/>
      </c>
      <c r="L322" s="124"/>
      <c r="M322" s="125"/>
      <c r="N322" s="124"/>
      <c r="O322" s="125"/>
      <c r="P322" s="124"/>
      <c r="Q322" s="124"/>
      <c r="R322" s="124"/>
      <c r="S322" s="124"/>
      <c r="T322" s="124"/>
      <c r="U322" s="124"/>
      <c r="V322" s="124"/>
      <c r="AF322" s="122">
        <f t="shared" si="107"/>
        <v>-1</v>
      </c>
      <c r="AG322" s="71">
        <f t="shared" si="108"/>
        <v>278</v>
      </c>
      <c r="AH322" s="127">
        <f t="shared" si="109"/>
        <v>-277</v>
      </c>
      <c r="AI322" s="127">
        <f t="shared" si="110"/>
        <v>-280</v>
      </c>
    </row>
    <row r="323" spans="1:35" x14ac:dyDescent="0.2">
      <c r="A323" s="126">
        <f t="shared" si="106"/>
        <v>-225</v>
      </c>
      <c r="B323" s="181"/>
      <c r="C323" s="229"/>
      <c r="D323" s="126"/>
      <c r="E323" s="229"/>
      <c r="F323" s="229"/>
      <c r="G323" s="229"/>
      <c r="H323" s="124"/>
      <c r="I323" s="124"/>
      <c r="J323" s="124"/>
      <c r="K323" s="124" t="str">
        <f t="shared" si="105"/>
        <v/>
      </c>
      <c r="L323" s="124"/>
      <c r="M323" s="125"/>
      <c r="N323" s="124"/>
      <c r="O323" s="125"/>
      <c r="P323" s="124"/>
      <c r="Q323" s="124"/>
      <c r="R323" s="124"/>
      <c r="S323" s="124"/>
      <c r="T323" s="124"/>
      <c r="U323" s="124"/>
      <c r="V323" s="124"/>
      <c r="AF323" s="122">
        <f t="shared" si="107"/>
        <v>-1</v>
      </c>
      <c r="AG323" s="71">
        <f t="shared" si="108"/>
        <v>279</v>
      </c>
      <c r="AH323" s="127">
        <f t="shared" si="109"/>
        <v>-278</v>
      </c>
      <c r="AI323" s="127">
        <f t="shared" si="110"/>
        <v>-281</v>
      </c>
    </row>
    <row r="324" spans="1:35" x14ac:dyDescent="0.2">
      <c r="A324" s="126">
        <f t="shared" si="106"/>
        <v>-226</v>
      </c>
      <c r="B324" s="181"/>
      <c r="C324" s="229"/>
      <c r="D324" s="126"/>
      <c r="E324" s="229"/>
      <c r="F324" s="229"/>
      <c r="G324" s="229"/>
      <c r="H324" s="124"/>
      <c r="I324" s="124"/>
      <c r="J324" s="124"/>
      <c r="K324" s="124" t="str">
        <f t="shared" si="105"/>
        <v/>
      </c>
      <c r="L324" s="124"/>
      <c r="M324" s="125"/>
      <c r="N324" s="124"/>
      <c r="O324" s="125"/>
      <c r="P324" s="124"/>
      <c r="Q324" s="124"/>
      <c r="R324" s="124"/>
      <c r="S324" s="124"/>
      <c r="T324" s="124"/>
      <c r="U324" s="124"/>
      <c r="V324" s="124"/>
      <c r="AF324" s="122">
        <f t="shared" si="107"/>
        <v>-1</v>
      </c>
      <c r="AG324" s="71">
        <f t="shared" si="108"/>
        <v>280</v>
      </c>
      <c r="AH324" s="127">
        <f t="shared" si="109"/>
        <v>-279</v>
      </c>
      <c r="AI324" s="127">
        <f t="shared" si="110"/>
        <v>-282</v>
      </c>
    </row>
    <row r="325" spans="1:35" x14ac:dyDescent="0.2">
      <c r="A325" s="126">
        <f t="shared" si="106"/>
        <v>-227</v>
      </c>
      <c r="B325" s="181"/>
      <c r="C325" s="229"/>
      <c r="D325" s="126"/>
      <c r="E325" s="229"/>
      <c r="F325" s="229"/>
      <c r="G325" s="229"/>
      <c r="H325" s="124"/>
      <c r="I325" s="124"/>
      <c r="J325" s="124"/>
      <c r="K325" s="124" t="str">
        <f t="shared" si="105"/>
        <v/>
      </c>
      <c r="L325" s="124"/>
      <c r="M325" s="125"/>
      <c r="N325" s="124"/>
      <c r="O325" s="125"/>
      <c r="P325" s="124"/>
      <c r="Q325" s="124"/>
      <c r="R325" s="124"/>
      <c r="S325" s="124"/>
      <c r="T325" s="124"/>
      <c r="U325" s="124"/>
      <c r="V325" s="124"/>
      <c r="AF325" s="122">
        <f t="shared" si="107"/>
        <v>-1</v>
      </c>
      <c r="AG325" s="71">
        <f t="shared" si="108"/>
        <v>281</v>
      </c>
      <c r="AH325" s="127">
        <f t="shared" si="109"/>
        <v>-280</v>
      </c>
      <c r="AI325" s="127">
        <f t="shared" si="110"/>
        <v>-283</v>
      </c>
    </row>
    <row r="326" spans="1:35" x14ac:dyDescent="0.2">
      <c r="A326" s="126">
        <f t="shared" si="106"/>
        <v>-228</v>
      </c>
      <c r="B326" s="181"/>
      <c r="C326" s="229"/>
      <c r="D326" s="126"/>
      <c r="E326" s="229"/>
      <c r="F326" s="229"/>
      <c r="G326" s="229"/>
      <c r="H326" s="124"/>
      <c r="I326" s="124"/>
      <c r="J326" s="124"/>
      <c r="K326" s="124" t="str">
        <f t="shared" si="105"/>
        <v/>
      </c>
      <c r="L326" s="124"/>
      <c r="M326" s="125"/>
      <c r="N326" s="124"/>
      <c r="O326" s="125"/>
      <c r="P326" s="124"/>
      <c r="Q326" s="124"/>
      <c r="R326" s="124"/>
      <c r="S326" s="124"/>
      <c r="T326" s="124"/>
      <c r="U326" s="124"/>
      <c r="V326" s="124"/>
      <c r="AF326" s="122">
        <f t="shared" si="107"/>
        <v>-1</v>
      </c>
      <c r="AG326" s="71">
        <f t="shared" si="108"/>
        <v>282</v>
      </c>
      <c r="AH326" s="127">
        <f t="shared" si="109"/>
        <v>-281</v>
      </c>
      <c r="AI326" s="127">
        <f t="shared" si="110"/>
        <v>-284</v>
      </c>
    </row>
    <row r="327" spans="1:35" x14ac:dyDescent="0.2">
      <c r="A327" s="126">
        <f t="shared" si="106"/>
        <v>-229</v>
      </c>
      <c r="B327" s="181"/>
      <c r="C327" s="229"/>
      <c r="D327" s="126"/>
      <c r="E327" s="229"/>
      <c r="F327" s="229"/>
      <c r="G327" s="229"/>
      <c r="H327" s="124"/>
      <c r="I327" s="124"/>
      <c r="J327" s="124"/>
      <c r="K327" s="124" t="str">
        <f t="shared" si="105"/>
        <v/>
      </c>
      <c r="L327" s="124"/>
      <c r="M327" s="125"/>
      <c r="N327" s="124"/>
      <c r="O327" s="125"/>
      <c r="P327" s="124"/>
      <c r="Q327" s="124"/>
      <c r="R327" s="124"/>
      <c r="S327" s="124"/>
      <c r="T327" s="124"/>
      <c r="U327" s="124"/>
      <c r="V327" s="124"/>
      <c r="AF327" s="122">
        <f t="shared" si="107"/>
        <v>-1</v>
      </c>
      <c r="AG327" s="71">
        <f t="shared" si="108"/>
        <v>283</v>
      </c>
      <c r="AH327" s="127">
        <f t="shared" si="109"/>
        <v>-282</v>
      </c>
      <c r="AI327" s="127">
        <f t="shared" si="110"/>
        <v>-285</v>
      </c>
    </row>
    <row r="328" spans="1:35" x14ac:dyDescent="0.2">
      <c r="A328" s="126">
        <f t="shared" si="106"/>
        <v>-230</v>
      </c>
      <c r="B328" s="181"/>
      <c r="C328" s="229"/>
      <c r="D328" s="126"/>
      <c r="E328" s="229"/>
      <c r="F328" s="229"/>
      <c r="G328" s="229"/>
      <c r="H328" s="124"/>
      <c r="I328" s="124"/>
      <c r="J328" s="124"/>
      <c r="K328" s="124" t="str">
        <f t="shared" si="105"/>
        <v/>
      </c>
      <c r="L328" s="124"/>
      <c r="M328" s="125"/>
      <c r="N328" s="124"/>
      <c r="O328" s="125"/>
      <c r="P328" s="124"/>
      <c r="Q328" s="124"/>
      <c r="R328" s="124"/>
      <c r="S328" s="124"/>
      <c r="T328" s="124"/>
      <c r="U328" s="124"/>
      <c r="V328" s="228"/>
      <c r="AF328" s="122">
        <f t="shared" si="107"/>
        <v>-1</v>
      </c>
      <c r="AG328" s="71">
        <f t="shared" si="108"/>
        <v>284</v>
      </c>
      <c r="AH328" s="127">
        <f t="shared" si="109"/>
        <v>-283</v>
      </c>
      <c r="AI328" s="127">
        <f t="shared" si="110"/>
        <v>-286</v>
      </c>
    </row>
    <row r="329" spans="1:35" x14ac:dyDescent="0.2">
      <c r="A329" s="126">
        <f t="shared" si="106"/>
        <v>-231</v>
      </c>
      <c r="B329" s="181"/>
      <c r="C329" s="229"/>
      <c r="D329" s="126"/>
      <c r="E329" s="229"/>
      <c r="F329" s="229"/>
      <c r="G329" s="229"/>
      <c r="H329" s="124"/>
      <c r="I329" s="124"/>
      <c r="J329" s="124"/>
      <c r="K329" s="124" t="str">
        <f t="shared" si="105"/>
        <v/>
      </c>
      <c r="L329" s="124"/>
      <c r="M329" s="125"/>
      <c r="N329" s="124"/>
      <c r="O329" s="125"/>
      <c r="P329" s="124"/>
      <c r="Q329" s="124"/>
      <c r="R329" s="124"/>
      <c r="S329" s="124"/>
      <c r="T329" s="124"/>
      <c r="U329" s="124"/>
      <c r="V329" s="228"/>
      <c r="AF329" s="122">
        <f t="shared" si="107"/>
        <v>-1</v>
      </c>
      <c r="AG329" s="71">
        <f t="shared" si="108"/>
        <v>285</v>
      </c>
      <c r="AH329" s="127">
        <f t="shared" si="109"/>
        <v>-284</v>
      </c>
      <c r="AI329" s="127">
        <f t="shared" si="110"/>
        <v>-287</v>
      </c>
    </row>
    <row r="330" spans="1:35" x14ac:dyDescent="0.2">
      <c r="A330" s="126">
        <f t="shared" si="106"/>
        <v>0</v>
      </c>
      <c r="B330" s="181"/>
      <c r="C330" s="229"/>
      <c r="D330" s="126"/>
      <c r="E330" s="229"/>
      <c r="F330" s="229"/>
      <c r="G330" s="229"/>
      <c r="H330" s="124"/>
      <c r="I330" s="124"/>
      <c r="J330" s="124"/>
      <c r="K330" s="124" t="str">
        <f t="shared" si="105"/>
        <v/>
      </c>
      <c r="L330" s="124"/>
      <c r="M330" s="125"/>
      <c r="N330" s="124"/>
      <c r="O330" s="125"/>
      <c r="P330" s="124"/>
      <c r="Q330" s="124"/>
      <c r="R330" s="124"/>
      <c r="S330" s="124"/>
      <c r="T330" s="124"/>
      <c r="U330" s="124"/>
      <c r="V330" s="228"/>
      <c r="AF330" s="122">
        <f t="shared" si="107"/>
        <v>-1</v>
      </c>
      <c r="AG330" s="71">
        <f t="shared" si="108"/>
        <v>286</v>
      </c>
      <c r="AH330" s="127">
        <f t="shared" si="109"/>
        <v>-285</v>
      </c>
      <c r="AI330" s="127">
        <f t="shared" si="110"/>
        <v>-288</v>
      </c>
    </row>
    <row r="331" spans="1:35" x14ac:dyDescent="0.2">
      <c r="A331" s="126">
        <f t="shared" si="106"/>
        <v>0</v>
      </c>
      <c r="B331" s="181"/>
      <c r="C331" s="229"/>
      <c r="D331" s="126"/>
      <c r="E331" s="229"/>
      <c r="F331" s="229"/>
      <c r="G331" s="229"/>
      <c r="H331" s="124"/>
      <c r="I331" s="124"/>
      <c r="J331" s="124"/>
      <c r="K331" s="124" t="str">
        <f t="shared" si="105"/>
        <v/>
      </c>
      <c r="L331" s="124"/>
      <c r="M331" s="125"/>
      <c r="N331" s="124"/>
      <c r="O331" s="125"/>
      <c r="P331" s="124"/>
      <c r="Q331" s="124"/>
      <c r="R331" s="124"/>
      <c r="S331" s="124"/>
      <c r="T331" s="124"/>
      <c r="U331" s="124"/>
      <c r="V331" s="228"/>
      <c r="AF331" s="122">
        <f t="shared" si="107"/>
        <v>-1</v>
      </c>
      <c r="AG331" s="71">
        <f t="shared" si="108"/>
        <v>287</v>
      </c>
      <c r="AH331" s="127">
        <f t="shared" si="109"/>
        <v>-286</v>
      </c>
      <c r="AI331" s="127">
        <f t="shared" si="110"/>
        <v>-289</v>
      </c>
    </row>
    <row r="332" spans="1:35" x14ac:dyDescent="0.2">
      <c r="AF332" s="122">
        <f t="shared" si="107"/>
        <v>-1</v>
      </c>
      <c r="AG332" s="71">
        <f t="shared" si="108"/>
        <v>288</v>
      </c>
      <c r="AH332" s="127">
        <f t="shared" si="109"/>
        <v>-287</v>
      </c>
      <c r="AI332" s="127">
        <f t="shared" si="110"/>
        <v>-290</v>
      </c>
    </row>
  </sheetData>
  <sheetProtection algorithmName="SHA-512" hashValue="NDv8AdQpQjty52LRmPnDfxM0X+gamEGTHwz0dX7bNChm7kxMnp9mF+G8OinQjnfUlIBPhQFGxdeoAIIogRb27g==" saltValue="T/4XGrMib+9cTJB3s45Txw==" spinCount="100000" sheet="1" objects="1" scenarios="1"/>
  <mergeCells count="5">
    <mergeCell ref="B10:P10"/>
    <mergeCell ref="B11:P11"/>
    <mergeCell ref="B12:P12"/>
    <mergeCell ref="B13:P13"/>
    <mergeCell ref="A26:V26"/>
  </mergeCells>
  <conditionalFormatting sqref="B29:V325">
    <cfRule type="cellIs" dxfId="25" priority="6" stopIfTrue="1" operator="lessThan">
      <formula>0</formula>
    </cfRule>
  </conditionalFormatting>
  <conditionalFormatting sqref="N22">
    <cfRule type="cellIs" dxfId="24" priority="1" stopIfTrue="1" operator="lessThan">
      <formula>$R$22</formula>
    </cfRule>
  </conditionalFormatting>
  <hyperlinks>
    <hyperlink ref="T12" r:id="rId1" xr:uid="{6216A88E-1BE7-4030-9BCC-1B5F3AA2A794}"/>
    <hyperlink ref="T14" r:id="rId2" xr:uid="{E9952232-9030-4120-8421-4855AF237134}"/>
    <hyperlink ref="T13" r:id="rId3" xr:uid="{D4325254-7ACA-4855-A810-D909794C144B}"/>
    <hyperlink ref="T10" r:id="rId4" xr:uid="{6F8CB90E-CAF5-42F3-B93A-FD5C4C480FED}"/>
    <hyperlink ref="T11" r:id="rId5" xr:uid="{8CE3EC98-4448-4E66-8AC4-91D663EB1C53}"/>
  </hyperlinks>
  <pageMargins left="0.7" right="0.7" top="0.75" bottom="0.75" header="0.3" footer="0.3"/>
  <pageSetup scale="70" fitToHeight="0" orientation="portrait" r:id="rId6"/>
  <headerFooter alignWithMargins="0">
    <oddHeader>&amp;L&amp;"Arial,Bold"CULTEC&amp;"Arial,Regular"&amp;8
P.O. Box 280
Brookfield, CT 06804 USA&amp;R&amp;8 203-775-4416
CT-Tech@cultec.com
www.cultec.com</oddHeader>
    <oddFooter>&amp;L&amp;8Created on: &amp;D&amp;C&amp;8Copyright CULTEC. All Rights Reserved&amp;R&amp;8CULTEC Incremental Storage Calculator 10-23</oddFooter>
  </headerFooter>
  <drawing r:id="rId7"/>
  <tableParts count="1">
    <tablePart r:id="rId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B7ECFF"/>
    <pageSetUpPr fitToPage="1"/>
  </sheetPr>
  <dimension ref="A1:Y593"/>
  <sheetViews>
    <sheetView showGridLines="0" tabSelected="1" zoomScaleNormal="100" workbookViewId="0">
      <selection activeCell="F10" sqref="F10"/>
    </sheetView>
  </sheetViews>
  <sheetFormatPr defaultRowHeight="12.75" x14ac:dyDescent="0.2"/>
  <cols>
    <col min="1" max="1" width="24.7109375" style="71" bestFit="1" customWidth="1"/>
    <col min="2" max="2" width="21.7109375" style="71" customWidth="1"/>
    <col min="3" max="3" width="21.7109375" style="123" customWidth="1"/>
    <col min="4" max="6" width="21.7109375" style="122" customWidth="1"/>
    <col min="7" max="7" width="14.7109375" style="122" customWidth="1"/>
    <col min="8" max="8" width="13.7109375" style="122" customWidth="1"/>
    <col min="9" max="10" width="9.28515625" style="71" customWidth="1"/>
    <col min="11" max="11" width="15.85546875" style="71" customWidth="1"/>
    <col min="12" max="12" width="9.140625" style="71" hidden="1" customWidth="1"/>
    <col min="13" max="13" width="12.85546875" style="71" hidden="1" customWidth="1"/>
    <col min="14" max="14" width="11.85546875" style="71" hidden="1" customWidth="1"/>
    <col min="15" max="15" width="11.140625" style="71" hidden="1" customWidth="1"/>
    <col min="16" max="26" width="9.140625" style="71" customWidth="1"/>
    <col min="27" max="16384" width="9.140625" style="71"/>
  </cols>
  <sheetData>
    <row r="1" spans="1:15" ht="114.95" customHeight="1" thickBot="1" x14ac:dyDescent="0.25">
      <c r="A1" s="396"/>
      <c r="B1" s="396"/>
      <c r="C1" s="396"/>
      <c r="D1" s="396"/>
      <c r="E1" s="396"/>
      <c r="F1" s="396"/>
      <c r="G1" s="396"/>
    </row>
    <row r="2" spans="1:15" s="374" customFormat="1" ht="21" customHeight="1" thickBot="1" x14ac:dyDescent="0.25">
      <c r="A2" s="165" t="s">
        <v>41</v>
      </c>
      <c r="B2" s="392">
        <v>44927</v>
      </c>
      <c r="C2" s="372"/>
      <c r="D2" s="373"/>
      <c r="E2" s="373"/>
      <c r="F2" s="393" t="s">
        <v>184</v>
      </c>
      <c r="G2" s="373"/>
      <c r="H2" s="228"/>
      <c r="I2" s="373"/>
    </row>
    <row r="3" spans="1:15" ht="15.75" x14ac:dyDescent="0.2">
      <c r="A3" s="375" t="s">
        <v>152</v>
      </c>
      <c r="B3" s="376"/>
      <c r="C3" s="376"/>
      <c r="D3" s="376"/>
      <c r="E3" s="377"/>
      <c r="F3" s="391"/>
      <c r="G3" s="228"/>
      <c r="H3" s="167"/>
      <c r="I3" s="122"/>
    </row>
    <row r="4" spans="1:15" ht="15" customHeight="1" x14ac:dyDescent="0.2">
      <c r="A4" s="378" t="s">
        <v>160</v>
      </c>
      <c r="B4" s="411" t="s">
        <v>164</v>
      </c>
      <c r="C4" s="411"/>
      <c r="D4" s="411"/>
      <c r="E4" s="411"/>
      <c r="F4" s="412"/>
      <c r="G4" s="386"/>
      <c r="H4" s="167"/>
      <c r="I4" s="122"/>
    </row>
    <row r="5" spans="1:15" ht="15" customHeight="1" x14ac:dyDescent="0.2">
      <c r="A5" s="378" t="s">
        <v>161</v>
      </c>
      <c r="B5" s="411" t="s">
        <v>165</v>
      </c>
      <c r="C5" s="411"/>
      <c r="D5" s="411"/>
      <c r="E5" s="411"/>
      <c r="F5" s="412"/>
      <c r="G5" s="364"/>
      <c r="H5" s="167"/>
      <c r="I5" s="122"/>
    </row>
    <row r="6" spans="1:15" ht="15" customHeight="1" x14ac:dyDescent="0.2">
      <c r="A6" s="378" t="s">
        <v>162</v>
      </c>
      <c r="B6" s="411" t="s">
        <v>166</v>
      </c>
      <c r="C6" s="411"/>
      <c r="D6" s="411"/>
      <c r="E6" s="411"/>
      <c r="F6" s="412"/>
      <c r="G6" s="364"/>
      <c r="H6" s="167"/>
      <c r="I6" s="122"/>
    </row>
    <row r="7" spans="1:15" s="263" customFormat="1" ht="15" customHeight="1" x14ac:dyDescent="0.2">
      <c r="A7" s="379" t="s">
        <v>163</v>
      </c>
      <c r="B7" s="413" t="s">
        <v>167</v>
      </c>
      <c r="C7" s="413"/>
      <c r="D7" s="413"/>
      <c r="E7" s="413"/>
      <c r="F7" s="414"/>
      <c r="G7" s="364"/>
      <c r="H7" s="167"/>
      <c r="I7" s="122"/>
      <c r="J7" s="71"/>
      <c r="K7" s="71"/>
    </row>
    <row r="8" spans="1:15" x14ac:dyDescent="0.2">
      <c r="A8" s="137"/>
      <c r="C8" s="71"/>
      <c r="D8" s="169"/>
      <c r="E8" s="162"/>
      <c r="F8" s="162"/>
    </row>
    <row r="9" spans="1:15" ht="15" customHeight="1" x14ac:dyDescent="0.2">
      <c r="A9" s="402" t="s">
        <v>153</v>
      </c>
      <c r="B9" s="403"/>
      <c r="C9" s="356" t="s">
        <v>42</v>
      </c>
      <c r="D9" s="169"/>
      <c r="E9" s="162"/>
      <c r="F9" s="162"/>
    </row>
    <row r="10" spans="1:15" ht="15" customHeight="1" x14ac:dyDescent="0.2">
      <c r="A10" s="402" t="s">
        <v>154</v>
      </c>
      <c r="B10" s="403"/>
      <c r="C10" s="365">
        <v>2</v>
      </c>
      <c r="D10" s="367" t="s">
        <v>44</v>
      </c>
      <c r="E10" s="168"/>
      <c r="F10" s="162"/>
      <c r="G10" s="167"/>
    </row>
    <row r="11" spans="1:15" ht="15" customHeight="1" x14ac:dyDescent="0.2">
      <c r="A11" s="402" t="s">
        <v>168</v>
      </c>
      <c r="B11" s="403"/>
      <c r="C11" s="365">
        <v>46</v>
      </c>
      <c r="D11" s="367" t="s">
        <v>44</v>
      </c>
      <c r="E11" s="168"/>
      <c r="F11" s="162"/>
      <c r="G11" s="167"/>
      <c r="K11" s="170"/>
      <c r="L11" s="400" t="str">
        <f>IF(C9="Contactor 100HD","HVLV SFCx2 Feed Connectors:",IF(C9="Recharger 902HD","HVLV FC-48 Feed Connectors:",IF(C9="Recharger 360HD","HVLV FC-48 Feed Connectors:",IF(C9="Contactor Field Drain C-4HD","","HVLV FC-24 Feed Connectors:"))))</f>
        <v>HVLV FC-48 Feed Connectors:</v>
      </c>
      <c r="M11" s="401"/>
      <c r="N11" s="369">
        <v>0</v>
      </c>
      <c r="O11" s="381" t="str">
        <f>IF(C9="Contactor Field Drain C-4HD","","units")</f>
        <v>units</v>
      </c>
    </row>
    <row r="12" spans="1:15" ht="15" customHeight="1" x14ac:dyDescent="0.2">
      <c r="A12" s="402" t="s">
        <v>155</v>
      </c>
      <c r="B12" s="403"/>
      <c r="C12" s="365">
        <v>40</v>
      </c>
      <c r="D12" s="367" t="s">
        <v>47</v>
      </c>
      <c r="E12" s="164"/>
      <c r="F12" s="162"/>
      <c r="I12" s="122"/>
      <c r="K12" s="170"/>
    </row>
    <row r="13" spans="1:15" ht="15" customHeight="1" x14ac:dyDescent="0.2">
      <c r="A13" s="402" t="s">
        <v>156</v>
      </c>
      <c r="B13" s="403"/>
      <c r="C13" s="365">
        <v>9</v>
      </c>
      <c r="D13" s="368" t="s">
        <v>49</v>
      </c>
      <c r="E13" s="262" t="str">
        <f>IF(AND(C9="Recharger 902HD",C13&lt;9),"Min. of 9 Inches Required",IF(C13&lt;6,"Min. of 6 Inches Required",""))</f>
        <v/>
      </c>
      <c r="F13" s="162"/>
      <c r="I13" s="122"/>
      <c r="K13" s="137"/>
    </row>
    <row r="14" spans="1:15" ht="15" customHeight="1" x14ac:dyDescent="0.2">
      <c r="A14" s="402" t="s">
        <v>157</v>
      </c>
      <c r="B14" s="403"/>
      <c r="C14" s="365">
        <v>12</v>
      </c>
      <c r="D14" s="367" t="s">
        <v>49</v>
      </c>
      <c r="E14" s="262" t="str">
        <f>IF(AND(C9="Recharger 902HD",C14&lt;12),"Min. of 12 Inches Required",IF(C14&lt;6,"Min. of 6 Inches Required",""))</f>
        <v/>
      </c>
      <c r="F14" s="162"/>
      <c r="I14" s="122"/>
      <c r="K14" s="137"/>
    </row>
    <row r="15" spans="1:15" ht="15" customHeight="1" x14ac:dyDescent="0.3">
      <c r="A15" s="402" t="s">
        <v>158</v>
      </c>
      <c r="B15" s="403"/>
      <c r="C15" s="366">
        <v>1422.75</v>
      </c>
      <c r="D15" s="368" t="s">
        <v>52</v>
      </c>
      <c r="E15" s="388">
        <f>(ROUNDDOWN(IF(C9="Contactor 100HD",'100HD-Imperial'!G22,IF(C9="Recharger 150XLHD",'150XLHD-Imperial'!G22,IF(C9="Recharger 280HD",'280HD-Imperial'!G22,IF(C9="Recharger 330XLHD",'330XLHD-Imperial'!G22,IF(C9="Recharger 360HD",'360HD-Imperial'!J22,IF(C9="Recharger 902HD",'902HD-Imperial'!J22,IF($C$9="Contactor Field Drain C-4HD",'C-4HD-Imperial'!E21,IF($C$9="Recharger 180HD",'180HD-Imperial'!G22,0)))))))),2))</f>
        <v>1422.75</v>
      </c>
      <c r="F15" s="389" t="s">
        <v>53</v>
      </c>
      <c r="G15" s="162"/>
      <c r="H15" s="264"/>
      <c r="I15" s="264"/>
      <c r="J15" s="264"/>
      <c r="K15" s="137"/>
    </row>
    <row r="16" spans="1:15" ht="15" customHeight="1" x14ac:dyDescent="0.3">
      <c r="A16" s="402" t="s">
        <v>159</v>
      </c>
      <c r="B16" s="403"/>
      <c r="C16" s="366">
        <v>0</v>
      </c>
      <c r="D16" s="367" t="s">
        <v>55</v>
      </c>
      <c r="E16" s="407" t="s">
        <v>175</v>
      </c>
      <c r="F16" s="407"/>
      <c r="G16" s="162"/>
      <c r="H16" s="264"/>
      <c r="I16" s="122"/>
      <c r="J16" s="264"/>
    </row>
    <row r="17" spans="1:20" ht="12.75" customHeight="1" x14ac:dyDescent="0.3">
      <c r="C17" s="71"/>
      <c r="D17" s="158"/>
      <c r="E17" s="407"/>
      <c r="F17" s="407"/>
      <c r="G17" s="162"/>
      <c r="H17" s="264"/>
      <c r="I17" s="122"/>
      <c r="J17" s="264"/>
    </row>
    <row r="18" spans="1:20" ht="12.75" customHeight="1" x14ac:dyDescent="0.3">
      <c r="C18" s="71"/>
      <c r="D18" s="158"/>
      <c r="E18" s="224"/>
      <c r="F18" s="265"/>
      <c r="G18" s="162"/>
      <c r="H18" s="264"/>
      <c r="I18" s="122"/>
      <c r="J18" s="264"/>
    </row>
    <row r="19" spans="1:20" ht="18.75" customHeight="1" x14ac:dyDescent="0.3">
      <c r="A19" s="404" t="str">
        <f>B4</f>
        <v>ABC Test Project</v>
      </c>
      <c r="B19" s="405"/>
      <c r="C19" s="405"/>
      <c r="D19" s="405"/>
      <c r="E19" s="405"/>
      <c r="F19" s="406"/>
      <c r="G19" s="380"/>
      <c r="H19" s="264"/>
      <c r="I19" s="264"/>
      <c r="J19" s="264"/>
    </row>
    <row r="20" spans="1:20" ht="15.75" x14ac:dyDescent="0.2">
      <c r="A20" s="408" t="str">
        <f>C9 &amp; " Incremental Storage Volumes"</f>
        <v>Recharger 902HD Incremental Storage Volumes</v>
      </c>
      <c r="B20" s="409"/>
      <c r="C20" s="409"/>
      <c r="D20" s="409"/>
      <c r="E20" s="409"/>
      <c r="F20" s="410"/>
      <c r="G20" s="382"/>
      <c r="I20" s="122"/>
    </row>
    <row r="21" spans="1:20" ht="44.1" customHeight="1" x14ac:dyDescent="0.2">
      <c r="A21" s="360" t="s">
        <v>58</v>
      </c>
      <c r="B21" s="361" t="str">
        <f>IF(C9="R-902HD","Chamber &amp; End Cap Volume", IF(C9="R-360HD", Chamber &amp; End Cap Volume,"Chamber Volume"))</f>
        <v>Chamber Volume</v>
      </c>
      <c r="C21" s="361" t="s">
        <v>59</v>
      </c>
      <c r="D21" s="362" t="s">
        <v>60</v>
      </c>
      <c r="E21" s="361" t="s">
        <v>61</v>
      </c>
      <c r="F21" s="363" t="s">
        <v>62</v>
      </c>
      <c r="G21" s="71"/>
      <c r="L21" s="385" t="str">
        <f>IF(C9="Contactor Field Drain C-4HD","","HVLV Feed Connector Volume")</f>
        <v>HVLV Feed Connector Volume</v>
      </c>
    </row>
    <row r="22" spans="1:20" ht="19.5" customHeight="1" x14ac:dyDescent="0.2">
      <c r="A22" s="357" t="s">
        <v>63</v>
      </c>
      <c r="B22" s="358" t="s">
        <v>64</v>
      </c>
      <c r="C22" s="358" t="s">
        <v>64</v>
      </c>
      <c r="D22" s="358" t="s">
        <v>64</v>
      </c>
      <c r="E22" s="358" t="s">
        <v>64</v>
      </c>
      <c r="F22" s="359" t="s">
        <v>55</v>
      </c>
      <c r="G22" s="71"/>
      <c r="L22" s="370" t="str">
        <f>IF(C9="Contactor Field Drain C-4HD","","ft3")</f>
        <v>ft3</v>
      </c>
    </row>
    <row r="23" spans="1:20" x14ac:dyDescent="0.2">
      <c r="A23" s="126">
        <f>IF($C$9="Contactor 100HD",'100HD-Imperial'!A29,IF($C$9="Recharger 150XLHD",'150XLHD-Imperial'!A29,IF($C$9="Recharger 280HD",'280HD-Imperial'!A29,IF($C$9="Recharger 330XLHD",'330XLHD-Imperial'!A29,IF($C$9="Recharger 360HD",'360HD-Imperial'!A29,IF($C$9="Recharger 902HD",'902HD-Imperial'!A29,IF($C$9="Contactor Field Drain C-4HD",'C-4HD-Imperial'!A29,IF($C$9="Recharger 180HD",'180HD-Imperial'!A29,0))))))))</f>
        <v>69</v>
      </c>
      <c r="B23" s="124">
        <f>IF($C$9="Contactor 100HD",'100HD-Imperial'!D29,IF($C$9="Recharger 150XLHD",'150XLHD-Imperial'!D29,IF($C$9="Recharger 280HD",'280HD-Imperial'!D29,IF($C$9="Recharger 330XLHD",'330XLHD-Imperial'!D29,IF($C$9="Recharger 360HD",'360HD-Imperial'!G29,IF($C$9="Recharger 902HD",'902HD-Imperial'!G29,IF($C$9="Contactor Field Drain C-4HD",'C-4HD-Imperial'!C29,IF($C$9="Recharger 180HD",'180HD-Imperial'!D29,0))))))))</f>
        <v>0</v>
      </c>
      <c r="C23" s="124">
        <f>IF($C$9="Contactor 100HD",'100HD-Imperial'!F29,IF($C$9="Recharger 150XLHD",'150XLHD-Imperial'!F29,IF($C$9="Recharger 280HD",'280HD-Imperial'!F29,IF($C$9="Recharger 330XLHD",'330XLHD-Imperial'!F29,IF($C$9="Recharger 360HD",'360HD-Imperial'!I29,IF($C$9="Recharger 902HD",'902HD-Imperial'!I29,IF($C$9="Contactor Field Drain C-4HD",'C-4HD-Imperial'!D29,IF($C$9="Recharger 180HD",'180HD-Imperial'!F29,0))))))))</f>
        <v>47.425000000000004</v>
      </c>
      <c r="D23" s="124">
        <f>IF($C$9="Contactor 100HD",'100HD-Imperial'!G29,IF($C$9="Recharger 150XLHD",'150XLHD-Imperial'!G29,IF($C$9="Recharger 280HD",'280HD-Imperial'!G29,IF($C$9="Recharger 330XLHD",'330XLHD-Imperial'!G29,IF($C$9="Recharger 360HD",'360HD-Imperial'!J29,IF($C$9="Recharger 902HD",'902HD-Imperial'!J29,IF($C$9="Contactor Field Drain C-4HD",'C-4HD-Imperial'!E29,IF($C$9="Recharger 180HD",'180HD-Imperial'!G29,0))))))))</f>
        <v>47.425000000000004</v>
      </c>
      <c r="E23" s="124">
        <f>IF($C$9="Contactor 100HD",'100HD-Imperial'!H29,IF($C$9="Recharger 150XLHD",'150XLHD-Imperial'!H29,IF($C$9="Recharger 280HD",'280HD-Imperial'!H29,IF($C$9="Recharger 330XLHD",'330XLHD-Imperial'!H29,IF($C$9="Recharger 360HD",'360HD-Imperial'!K29,IF($C$9="Recharger 902HD",'902HD-Imperial'!K29,IF($C$9="Contactor Field Drain C-4HD",'C-4HD-Imperial'!F29,IF($C$9="Recharger 180HD",'180HD-Imperial'!H29,0))))))))</f>
        <v>5067.345000000003</v>
      </c>
      <c r="F23" s="124">
        <f>IF($C$9="Contactor 100HD",'100HD-Imperial'!I29,IF($C$9="Recharger 150XLHD",'150XLHD-Imperial'!I29,IF($C$9="Recharger 280HD",'280HD-Imperial'!I29,IF($C$9="Recharger 330XLHD",'330XLHD-Imperial'!I29,IF($C$9="Recharger 360HD",'360HD-Imperial'!L29,IF($C$9="Recharger 902HD",'902HD-Imperial'!L29,IF($C$9="Contactor Field Drain C-4HD",'C-4HD-Imperial'!G29,IF($C$9="Recharger 180HD",'180HD-Imperial'!I29,0))))))))</f>
        <v>5.75</v>
      </c>
      <c r="G23" s="71"/>
      <c r="L23" s="371">
        <f>IF($C$9="Contactor 100HD",'100HD-Imperial'!E29,IF($C$9="Recharger 150XLHD",'150XLHD-Imperial'!E29,IF($C$9="Recharger 280HD",'280HD-Imperial'!E29,IF($C$9="Recharger 330XLHD",'330XLHD-Imperial'!E29,IF($C$9="Recharger 360HD",'360HD-Imperial'!H29,IF($C$9="Recharger 902HD",'902HD-Imperial'!H29,IF($C$9="Recharger 180HD",'180HD-Imperial'!C29,"")))))))</f>
        <v>0</v>
      </c>
    </row>
    <row r="24" spans="1:20" x14ac:dyDescent="0.2">
      <c r="A24" s="126">
        <f>IF($C$9="Contactor 100HD",'100HD-Imperial'!A30,IF($C$9="Recharger 150XLHD",'150XLHD-Imperial'!A30,IF($C$9="Recharger 280HD",'280HD-Imperial'!A30,IF($C$9="Recharger 330XLHD",'330XLHD-Imperial'!A30,IF($C$9="Recharger 360HD",'360HD-Imperial'!A30,IF($C$9="Recharger 902HD",'902HD-Imperial'!A30,IF($C$9="Contactor Field Drain C-4HD",'C-4HD-Imperial'!A30,IF($C$9="Recharger 180HD",'180HD-Imperial'!A30,0))))))))</f>
        <v>68</v>
      </c>
      <c r="B24" s="124">
        <f>IF($C$9="Contactor 100HD",'100HD-Imperial'!D30,IF($C$9="Recharger 150XLHD",'150XLHD-Imperial'!D30,IF($C$9="Recharger 280HD",'280HD-Imperial'!D30,IF($C$9="Recharger 330XLHD",'330XLHD-Imperial'!D30,IF($C$9="Recharger 360HD",'360HD-Imperial'!G30,IF($C$9="Recharger 902HD",'902HD-Imperial'!G30,IF($C$9="Contactor Field Drain C-4HD",'C-4HD-Imperial'!C30,IF($C$9="Recharger 180HD",'180HD-Imperial'!D30,0))))))))</f>
        <v>0</v>
      </c>
      <c r="C24" s="124">
        <f>IF($C$9="Contactor 100HD",'100HD-Imperial'!F30,IF($C$9="Recharger 150XLHD",'150XLHD-Imperial'!F30,IF($C$9="Recharger 280HD",'280HD-Imperial'!F30,IF($C$9="Recharger 330XLHD",'330XLHD-Imperial'!F30,IF($C$9="Recharger 360HD",'360HD-Imperial'!I30,IF($C$9="Recharger 902HD",'902HD-Imperial'!I30,IF($C$9="Contactor Field Drain C-4HD",'C-4HD-Imperial'!D30,IF($C$9="Recharger 180HD",'180HD-Imperial'!F30,0))))))))</f>
        <v>47.425000000000004</v>
      </c>
      <c r="D24" s="124">
        <f>IF($C$9="Contactor 100HD",'100HD-Imperial'!G30,IF($C$9="Recharger 150XLHD",'150XLHD-Imperial'!G30,IF($C$9="Recharger 280HD",'280HD-Imperial'!G30,IF($C$9="Recharger 330XLHD",'330XLHD-Imperial'!G30,IF($C$9="Recharger 360HD",'360HD-Imperial'!J30,IF($C$9="Recharger 902HD",'902HD-Imperial'!J30,IF($C$9="Contactor Field Drain C-4HD",'C-4HD-Imperial'!E30,IF($C$9="Recharger 180HD",'180HD-Imperial'!G30,0))))))))</f>
        <v>47.425000000000004</v>
      </c>
      <c r="E24" s="124">
        <f>IF($C$9="Contactor 100HD",'100HD-Imperial'!H30,IF($C$9="Recharger 150XLHD",'150XLHD-Imperial'!H30,IF($C$9="Recharger 280HD",'280HD-Imperial'!H30,IF($C$9="Recharger 330XLHD",'330XLHD-Imperial'!H30,IF($C$9="Recharger 360HD",'360HD-Imperial'!K30,IF($C$9="Recharger 902HD",'902HD-Imperial'!K30,IF($C$9="Contactor Field Drain C-4HD",'C-4HD-Imperial'!F30,IF($C$9="Recharger 180HD",'180HD-Imperial'!H30,0))))))))</f>
        <v>5019.9200000000028</v>
      </c>
      <c r="F24" s="124">
        <f>IF($C$9="Contactor 100HD",'100HD-Imperial'!I30,IF($C$9="Recharger 150XLHD",'150XLHD-Imperial'!I30,IF($C$9="Recharger 280HD",'280HD-Imperial'!I30,IF($C$9="Recharger 330XLHD",'330XLHD-Imperial'!I30,IF($C$9="Recharger 360HD",'360HD-Imperial'!L30,IF($C$9="Recharger 902HD",'902HD-Imperial'!L30,IF($C$9="Contactor Field Drain C-4HD",'C-4HD-Imperial'!G30,IF($C$9="Recharger 180HD",'180HD-Imperial'!I30,0))))))))</f>
        <v>5.67</v>
      </c>
      <c r="G24" s="71"/>
      <c r="L24" s="371">
        <f>IF($C$9="Contactor 100HD",'100HD-Imperial'!E30,IF($C$9="Recharger 150XLHD",'150XLHD-Imperial'!E30,IF($C$9="Recharger 280HD",'280HD-Imperial'!E30,IF($C$9="Recharger 330XLHD",'330XLHD-Imperial'!E30,IF($C$9="Recharger 360HD",'360HD-Imperial'!H30,IF($C$9="Recharger 902HD",'902HD-Imperial'!H30,IF($C$9="Recharger 180HD",'180HD-Imperial'!C30,"")))))))</f>
        <v>0</v>
      </c>
    </row>
    <row r="25" spans="1:20" x14ac:dyDescent="0.2">
      <c r="A25" s="126">
        <f>IF($C$9="Contactor 100HD",'100HD-Imperial'!A31,IF($C$9="Recharger 150XLHD",'150XLHD-Imperial'!A31,IF($C$9="Recharger 280HD",'280HD-Imperial'!A31,IF($C$9="Recharger 330XLHD",'330XLHD-Imperial'!A31,IF($C$9="Recharger 360HD",'360HD-Imperial'!A31,IF($C$9="Recharger 902HD",'902HD-Imperial'!A31,IF($C$9="Contactor Field Drain C-4HD",'C-4HD-Imperial'!A31,IF($C$9="Recharger 180HD",'180HD-Imperial'!A31,0))))))))</f>
        <v>67</v>
      </c>
      <c r="B25" s="124">
        <f>IF($C$9="Contactor 100HD",'100HD-Imperial'!D31,IF($C$9="Recharger 150XLHD",'150XLHD-Imperial'!D31,IF($C$9="Recharger 280HD",'280HD-Imperial'!D31,IF($C$9="Recharger 330XLHD",'330XLHD-Imperial'!D31,IF($C$9="Recharger 360HD",'360HD-Imperial'!G31,IF($C$9="Recharger 902HD",'902HD-Imperial'!G31,IF($C$9="Contactor Field Drain C-4HD",'C-4HD-Imperial'!C31,IF($C$9="Recharger 180HD",'180HD-Imperial'!D31,0))))))))</f>
        <v>0</v>
      </c>
      <c r="C25" s="124">
        <f>IF($C$9="Contactor 100HD",'100HD-Imperial'!F31,IF($C$9="Recharger 150XLHD",'150XLHD-Imperial'!F31,IF($C$9="Recharger 280HD",'280HD-Imperial'!F31,IF($C$9="Recharger 330XLHD",'330XLHD-Imperial'!F31,IF($C$9="Recharger 360HD",'360HD-Imperial'!I31,IF($C$9="Recharger 902HD",'902HD-Imperial'!I31,IF($C$9="Contactor Field Drain C-4HD",'C-4HD-Imperial'!D31,IF($C$9="Recharger 180HD",'180HD-Imperial'!F31,0))))))))</f>
        <v>47.425000000000004</v>
      </c>
      <c r="D25" s="124">
        <f>IF($C$9="Contactor 100HD",'100HD-Imperial'!G31,IF($C$9="Recharger 150XLHD",'150XLHD-Imperial'!G31,IF($C$9="Recharger 280HD",'280HD-Imperial'!G31,IF($C$9="Recharger 330XLHD",'330XLHD-Imperial'!G31,IF($C$9="Recharger 360HD",'360HD-Imperial'!J31,IF($C$9="Recharger 902HD",'902HD-Imperial'!J31,IF($C$9="Contactor Field Drain C-4HD",'C-4HD-Imperial'!E31,IF($C$9="Recharger 180HD",'180HD-Imperial'!G31,0))))))))</f>
        <v>47.425000000000004</v>
      </c>
      <c r="E25" s="124">
        <f>IF($C$9="Contactor 100HD",'100HD-Imperial'!H31,IF($C$9="Recharger 150XLHD",'150XLHD-Imperial'!H31,IF($C$9="Recharger 280HD",'280HD-Imperial'!H31,IF($C$9="Recharger 330XLHD",'330XLHD-Imperial'!H31,IF($C$9="Recharger 360HD",'360HD-Imperial'!K31,IF($C$9="Recharger 902HD",'902HD-Imperial'!K31,IF($C$9="Contactor Field Drain C-4HD",'C-4HD-Imperial'!F31,IF($C$9="Recharger 180HD",'180HD-Imperial'!H31,0))))))))</f>
        <v>4972.4950000000026</v>
      </c>
      <c r="F25" s="124">
        <f>IF($C$9="Contactor 100HD",'100HD-Imperial'!I31,IF($C$9="Recharger 150XLHD",'150XLHD-Imperial'!I31,IF($C$9="Recharger 280HD",'280HD-Imperial'!I31,IF($C$9="Recharger 330XLHD",'330XLHD-Imperial'!I31,IF($C$9="Recharger 360HD",'360HD-Imperial'!L31,IF($C$9="Recharger 902HD",'902HD-Imperial'!L31,IF($C$9="Contactor Field Drain C-4HD",'C-4HD-Imperial'!G31,IF($C$9="Recharger 180HD",'180HD-Imperial'!I31,0))))))))</f>
        <v>5.58</v>
      </c>
      <c r="G25" s="71"/>
      <c r="L25" s="371">
        <f>IF($C$9="Contactor 100HD",'100HD-Imperial'!E31,IF($C$9="Recharger 150XLHD",'150XLHD-Imperial'!E31,IF($C$9="Recharger 280HD",'280HD-Imperial'!E31,IF($C$9="Recharger 330XLHD",'330XLHD-Imperial'!E31,IF($C$9="Recharger 360HD",'360HD-Imperial'!H31,IF($C$9="Recharger 902HD",'902HD-Imperial'!H31,IF($C$9="Recharger 180HD",'180HD-Imperial'!C31,"")))))))</f>
        <v>0</v>
      </c>
    </row>
    <row r="26" spans="1:20" x14ac:dyDescent="0.2">
      <c r="A26" s="126">
        <f>IF($C$9="Contactor 100HD",'100HD-Imperial'!A32,IF($C$9="Recharger 150XLHD",'150XLHD-Imperial'!A32,IF($C$9="Recharger 280HD",'280HD-Imperial'!A32,IF($C$9="Recharger 330XLHD",'330XLHD-Imperial'!A32,IF($C$9="Recharger 360HD",'360HD-Imperial'!A32,IF($C$9="Recharger 902HD",'902HD-Imperial'!A32,IF($C$9="Contactor Field Drain C-4HD",'C-4HD-Imperial'!A32,IF($C$9="Recharger 180HD",'180HD-Imperial'!A32,0))))))))</f>
        <v>66</v>
      </c>
      <c r="B26" s="124">
        <f>IF($C$9="Contactor 100HD",'100HD-Imperial'!D32,IF($C$9="Recharger 150XLHD",'150XLHD-Imperial'!D32,IF($C$9="Recharger 280HD",'280HD-Imperial'!D32,IF($C$9="Recharger 330XLHD",'330XLHD-Imperial'!D32,IF($C$9="Recharger 360HD",'360HD-Imperial'!G32,IF($C$9="Recharger 902HD",'902HD-Imperial'!G32,IF($C$9="Contactor Field Drain C-4HD",'C-4HD-Imperial'!C32,IF($C$9="Recharger 180HD",'180HD-Imperial'!D32,0))))))))</f>
        <v>0</v>
      </c>
      <c r="C26" s="124">
        <f>IF($C$9="Contactor 100HD",'100HD-Imperial'!F32,IF($C$9="Recharger 150XLHD",'150XLHD-Imperial'!F32,IF($C$9="Recharger 280HD",'280HD-Imperial'!F32,IF($C$9="Recharger 330XLHD",'330XLHD-Imperial'!F32,IF($C$9="Recharger 360HD",'360HD-Imperial'!I32,IF($C$9="Recharger 902HD",'902HD-Imperial'!I32,IF($C$9="Contactor Field Drain C-4HD",'C-4HD-Imperial'!D32,IF($C$9="Recharger 180HD",'180HD-Imperial'!F32,0))))))))</f>
        <v>47.425000000000004</v>
      </c>
      <c r="D26" s="124">
        <f>IF($C$9="Contactor 100HD",'100HD-Imperial'!G32,IF($C$9="Recharger 150XLHD",'150XLHD-Imperial'!G32,IF($C$9="Recharger 280HD",'280HD-Imperial'!G32,IF($C$9="Recharger 330XLHD",'330XLHD-Imperial'!G32,IF($C$9="Recharger 360HD",'360HD-Imperial'!J32,IF($C$9="Recharger 902HD",'902HD-Imperial'!J32,IF($C$9="Contactor Field Drain C-4HD",'C-4HD-Imperial'!E32,IF($C$9="Recharger 180HD",'180HD-Imperial'!G32,0))))))))</f>
        <v>47.425000000000004</v>
      </c>
      <c r="E26" s="124">
        <f>IF($C$9="Contactor 100HD",'100HD-Imperial'!H32,IF($C$9="Recharger 150XLHD",'150XLHD-Imperial'!H32,IF($C$9="Recharger 280HD",'280HD-Imperial'!H32,IF($C$9="Recharger 330XLHD",'330XLHD-Imperial'!H32,IF($C$9="Recharger 360HD",'360HD-Imperial'!K32,IF($C$9="Recharger 902HD",'902HD-Imperial'!K32,IF($C$9="Contactor Field Drain C-4HD",'C-4HD-Imperial'!F32,IF($C$9="Recharger 180HD",'180HD-Imperial'!H32,0))))))))</f>
        <v>4925.0700000000024</v>
      </c>
      <c r="F26" s="124">
        <f>IF($C$9="Contactor 100HD",'100HD-Imperial'!I32,IF($C$9="Recharger 150XLHD",'150XLHD-Imperial'!I32,IF($C$9="Recharger 280HD",'280HD-Imperial'!I32,IF($C$9="Recharger 330XLHD",'330XLHD-Imperial'!I32,IF($C$9="Recharger 360HD",'360HD-Imperial'!L32,IF($C$9="Recharger 902HD",'902HD-Imperial'!L32,IF($C$9="Contactor Field Drain C-4HD",'C-4HD-Imperial'!G32,IF($C$9="Recharger 180HD",'180HD-Imperial'!I32,0))))))))</f>
        <v>5.5</v>
      </c>
      <c r="G26" s="71"/>
      <c r="L26" s="371">
        <f>IF($C$9="Contactor 100HD",'100HD-Imperial'!E32,IF($C$9="Recharger 150XLHD",'150XLHD-Imperial'!E32,IF($C$9="Recharger 280HD",'280HD-Imperial'!E32,IF($C$9="Recharger 330XLHD",'330XLHD-Imperial'!E32,IF($C$9="Recharger 360HD",'360HD-Imperial'!H32,IF($C$9="Recharger 902HD",'902HD-Imperial'!H32,IF($C$9="Recharger 180HD",'180HD-Imperial'!C32,"")))))))</f>
        <v>0</v>
      </c>
      <c r="P26" s="122"/>
      <c r="Q26" s="122"/>
      <c r="S26" s="151"/>
      <c r="T26" s="151"/>
    </row>
    <row r="27" spans="1:20" x14ac:dyDescent="0.2">
      <c r="A27" s="126">
        <f>IF($C$9="Contactor 100HD",'100HD-Imperial'!A33,IF($C$9="Recharger 150XLHD",'150XLHD-Imperial'!A33,IF($C$9="Recharger 280HD",'280HD-Imperial'!A33,IF($C$9="Recharger 330XLHD",'330XLHD-Imperial'!A33,IF($C$9="Recharger 360HD",'360HD-Imperial'!A33,IF($C$9="Recharger 902HD",'902HD-Imperial'!A33,IF($C$9="Contactor Field Drain C-4HD",'C-4HD-Imperial'!A33,IF($C$9="Recharger 180HD",'180HD-Imperial'!A33,0))))))))</f>
        <v>65</v>
      </c>
      <c r="B27" s="124">
        <f>IF($C$9="Contactor 100HD",'100HD-Imperial'!D33,IF($C$9="Recharger 150XLHD",'150XLHD-Imperial'!D33,IF($C$9="Recharger 280HD",'280HD-Imperial'!D33,IF($C$9="Recharger 330XLHD",'330XLHD-Imperial'!D33,IF($C$9="Recharger 360HD",'360HD-Imperial'!G33,IF($C$9="Recharger 902HD",'902HD-Imperial'!G33,IF($C$9="Contactor Field Drain C-4HD",'C-4HD-Imperial'!C33,IF($C$9="Recharger 180HD",'180HD-Imperial'!D33,0))))))))</f>
        <v>0</v>
      </c>
      <c r="C27" s="124">
        <f>IF($C$9="Contactor 100HD",'100HD-Imperial'!F33,IF($C$9="Recharger 150XLHD",'150XLHD-Imperial'!F33,IF($C$9="Recharger 280HD",'280HD-Imperial'!F33,IF($C$9="Recharger 330XLHD",'330XLHD-Imperial'!F33,IF($C$9="Recharger 360HD",'360HD-Imperial'!I33,IF($C$9="Recharger 902HD",'902HD-Imperial'!I33,IF($C$9="Contactor Field Drain C-4HD",'C-4HD-Imperial'!D33,IF($C$9="Recharger 180HD",'180HD-Imperial'!F33,0))))))))</f>
        <v>47.425000000000004</v>
      </c>
      <c r="D27" s="124">
        <f>IF($C$9="Contactor 100HD",'100HD-Imperial'!G33,IF($C$9="Recharger 150XLHD",'150XLHD-Imperial'!G33,IF($C$9="Recharger 280HD",'280HD-Imperial'!G33,IF($C$9="Recharger 330XLHD",'330XLHD-Imperial'!G33,IF($C$9="Recharger 360HD",'360HD-Imperial'!J33,IF($C$9="Recharger 902HD",'902HD-Imperial'!J33,IF($C$9="Contactor Field Drain C-4HD",'C-4HD-Imperial'!E33,IF($C$9="Recharger 180HD",'180HD-Imperial'!G33,0))))))))</f>
        <v>47.425000000000004</v>
      </c>
      <c r="E27" s="124">
        <f>IF($C$9="Contactor 100HD",'100HD-Imperial'!H33,IF($C$9="Recharger 150XLHD",'150XLHD-Imperial'!H33,IF($C$9="Recharger 280HD",'280HD-Imperial'!H33,IF($C$9="Recharger 330XLHD",'330XLHD-Imperial'!H33,IF($C$9="Recharger 360HD",'360HD-Imperial'!K33,IF($C$9="Recharger 902HD",'902HD-Imperial'!K33,IF($C$9="Contactor Field Drain C-4HD",'C-4HD-Imperial'!F33,IF($C$9="Recharger 180HD",'180HD-Imperial'!H33,0))))))))</f>
        <v>4877.6450000000023</v>
      </c>
      <c r="F27" s="124">
        <f>IF($C$9="Contactor 100HD",'100HD-Imperial'!I33,IF($C$9="Recharger 150XLHD",'150XLHD-Imperial'!I33,IF($C$9="Recharger 280HD",'280HD-Imperial'!I33,IF($C$9="Recharger 330XLHD",'330XLHD-Imperial'!I33,IF($C$9="Recharger 360HD",'360HD-Imperial'!L33,IF($C$9="Recharger 902HD",'902HD-Imperial'!L33,IF($C$9="Contactor Field Drain C-4HD",'C-4HD-Imperial'!G33,IF($C$9="Recharger 180HD",'180HD-Imperial'!I33,0))))))))</f>
        <v>5.42</v>
      </c>
      <c r="G27" s="71"/>
      <c r="L27" s="371">
        <f>IF($C$9="Contactor 100HD",'100HD-Imperial'!E33,IF($C$9="Recharger 150XLHD",'150XLHD-Imperial'!E33,IF($C$9="Recharger 280HD",'280HD-Imperial'!E33,IF($C$9="Recharger 330XLHD",'330XLHD-Imperial'!E33,IF($C$9="Recharger 360HD",'360HD-Imperial'!H33,IF($C$9="Recharger 902HD",'902HD-Imperial'!H33,IF($C$9="Recharger 180HD",'180HD-Imperial'!C33,"")))))))</f>
        <v>0</v>
      </c>
      <c r="Q27" s="122"/>
      <c r="S27" s="127"/>
      <c r="T27" s="127"/>
    </row>
    <row r="28" spans="1:20" x14ac:dyDescent="0.2">
      <c r="A28" s="126">
        <f>IF($C$9="Contactor 100HD",'100HD-Imperial'!A34,IF($C$9="Recharger 150XLHD",'150XLHD-Imperial'!A34,IF($C$9="Recharger 280HD",'280HD-Imperial'!A34,IF($C$9="Recharger 330XLHD",'330XLHD-Imperial'!A34,IF($C$9="Recharger 360HD",'360HD-Imperial'!A34,IF($C$9="Recharger 902HD",'902HD-Imperial'!A34,IF($C$9="Contactor Field Drain C-4HD",'C-4HD-Imperial'!A34,IF($C$9="Recharger 180HD",'180HD-Imperial'!A34,0))))))))</f>
        <v>64</v>
      </c>
      <c r="B28" s="124">
        <f>IF($C$9="Contactor 100HD",'100HD-Imperial'!D34,IF($C$9="Recharger 150XLHD",'150XLHD-Imperial'!D34,IF($C$9="Recharger 280HD",'280HD-Imperial'!D34,IF($C$9="Recharger 330XLHD",'330XLHD-Imperial'!D34,IF($C$9="Recharger 360HD",'360HD-Imperial'!G34,IF($C$9="Recharger 902HD",'902HD-Imperial'!G34,IF($C$9="Contactor Field Drain C-4HD",'C-4HD-Imperial'!C34,IF($C$9="Recharger 180HD",'180HD-Imperial'!D34,0))))))))</f>
        <v>0</v>
      </c>
      <c r="C28" s="124">
        <f>IF($C$9="Contactor 100HD",'100HD-Imperial'!F34,IF($C$9="Recharger 150XLHD",'150XLHD-Imperial'!F34,IF($C$9="Recharger 280HD",'280HD-Imperial'!F34,IF($C$9="Recharger 330XLHD",'330XLHD-Imperial'!F34,IF($C$9="Recharger 360HD",'360HD-Imperial'!I34,IF($C$9="Recharger 902HD",'902HD-Imperial'!I34,IF($C$9="Contactor Field Drain C-4HD",'C-4HD-Imperial'!D34,IF($C$9="Recharger 180HD",'180HD-Imperial'!F34,0))))))))</f>
        <v>47.425000000000004</v>
      </c>
      <c r="D28" s="124">
        <f>IF($C$9="Contactor 100HD",'100HD-Imperial'!G34,IF($C$9="Recharger 150XLHD",'150XLHD-Imperial'!G34,IF($C$9="Recharger 280HD",'280HD-Imperial'!G34,IF($C$9="Recharger 330XLHD",'330XLHD-Imperial'!G34,IF($C$9="Recharger 360HD",'360HD-Imperial'!J34,IF($C$9="Recharger 902HD",'902HD-Imperial'!J34,IF($C$9="Contactor Field Drain C-4HD",'C-4HD-Imperial'!E34,IF($C$9="Recharger 180HD",'180HD-Imperial'!G34,0))))))))</f>
        <v>47.425000000000004</v>
      </c>
      <c r="E28" s="124">
        <f>IF($C$9="Contactor 100HD",'100HD-Imperial'!H34,IF($C$9="Recharger 150XLHD",'150XLHD-Imperial'!H34,IF($C$9="Recharger 280HD",'280HD-Imperial'!H34,IF($C$9="Recharger 330XLHD",'330XLHD-Imperial'!H34,IF($C$9="Recharger 360HD",'360HD-Imperial'!K34,IF($C$9="Recharger 902HD",'902HD-Imperial'!K34,IF($C$9="Contactor Field Drain C-4HD",'C-4HD-Imperial'!F34,IF($C$9="Recharger 180HD",'180HD-Imperial'!H34,0))))))))</f>
        <v>4830.2200000000021</v>
      </c>
      <c r="F28" s="124">
        <f>IF($C$9="Contactor 100HD",'100HD-Imperial'!I34,IF($C$9="Recharger 150XLHD",'150XLHD-Imperial'!I34,IF($C$9="Recharger 280HD",'280HD-Imperial'!I34,IF($C$9="Recharger 330XLHD",'330XLHD-Imperial'!I34,IF($C$9="Recharger 360HD",'360HD-Imperial'!L34,IF($C$9="Recharger 902HD",'902HD-Imperial'!L34,IF($C$9="Contactor Field Drain C-4HD",'C-4HD-Imperial'!G34,IF($C$9="Recharger 180HD",'180HD-Imperial'!I34,0))))))))</f>
        <v>5.33</v>
      </c>
      <c r="G28" s="71"/>
      <c r="L28" s="371">
        <f>IF($C$9="Contactor 100HD",'100HD-Imperial'!E34,IF($C$9="Recharger 150XLHD",'150XLHD-Imperial'!E34,IF($C$9="Recharger 280HD",'280HD-Imperial'!E34,IF($C$9="Recharger 330XLHD",'330XLHD-Imperial'!E34,IF($C$9="Recharger 360HD",'360HD-Imperial'!H34,IF($C$9="Recharger 902HD",'902HD-Imperial'!H34,IF($C$9="Recharger 180HD",'180HD-Imperial'!C34,"")))))))</f>
        <v>0</v>
      </c>
      <c r="S28" s="127"/>
      <c r="T28" s="127"/>
    </row>
    <row r="29" spans="1:20" x14ac:dyDescent="0.2">
      <c r="A29" s="126">
        <f>IF($C$9="Contactor 100HD",'100HD-Imperial'!A35,IF($C$9="Recharger 150XLHD",'150XLHD-Imperial'!A35,IF($C$9="Recharger 280HD",'280HD-Imperial'!A35,IF($C$9="Recharger 330XLHD",'330XLHD-Imperial'!A35,IF($C$9="Recharger 360HD",'360HD-Imperial'!A35,IF($C$9="Recharger 902HD",'902HD-Imperial'!A35,IF($C$9="Contactor Field Drain C-4HD",'C-4HD-Imperial'!A35,IF($C$9="Recharger 180HD",'180HD-Imperial'!A35,0))))))))</f>
        <v>63</v>
      </c>
      <c r="B29" s="124">
        <f>IF($C$9="Contactor 100HD",'100HD-Imperial'!D35,IF($C$9="Recharger 150XLHD",'150XLHD-Imperial'!D35,IF($C$9="Recharger 280HD",'280HD-Imperial'!D35,IF($C$9="Recharger 330XLHD",'330XLHD-Imperial'!D35,IF($C$9="Recharger 360HD",'360HD-Imperial'!G35,IF($C$9="Recharger 902HD",'902HD-Imperial'!G35,IF($C$9="Contactor Field Drain C-4HD",'C-4HD-Imperial'!C35,IF($C$9="Recharger 180HD",'180HD-Imperial'!D35,0))))))))</f>
        <v>0</v>
      </c>
      <c r="C29" s="124">
        <f>IF($C$9="Contactor 100HD",'100HD-Imperial'!F35,IF($C$9="Recharger 150XLHD",'150XLHD-Imperial'!F35,IF($C$9="Recharger 280HD",'280HD-Imperial'!F35,IF($C$9="Recharger 330XLHD",'330XLHD-Imperial'!F35,IF($C$9="Recharger 360HD",'360HD-Imperial'!I35,IF($C$9="Recharger 902HD",'902HD-Imperial'!I35,IF($C$9="Contactor Field Drain C-4HD",'C-4HD-Imperial'!D35,IF($C$9="Recharger 180HD",'180HD-Imperial'!F35,0))))))))</f>
        <v>47.425000000000004</v>
      </c>
      <c r="D29" s="124">
        <f>IF($C$9="Contactor 100HD",'100HD-Imperial'!G35,IF($C$9="Recharger 150XLHD",'150XLHD-Imperial'!G35,IF($C$9="Recharger 280HD",'280HD-Imperial'!G35,IF($C$9="Recharger 330XLHD",'330XLHD-Imperial'!G35,IF($C$9="Recharger 360HD",'360HD-Imperial'!J35,IF($C$9="Recharger 902HD",'902HD-Imperial'!J35,IF($C$9="Contactor Field Drain C-4HD",'C-4HD-Imperial'!E35,IF($C$9="Recharger 180HD",'180HD-Imperial'!G35,0))))))))</f>
        <v>47.425000000000004</v>
      </c>
      <c r="E29" s="124">
        <f>IF($C$9="Contactor 100HD",'100HD-Imperial'!H35,IF($C$9="Recharger 150XLHD",'150XLHD-Imperial'!H35,IF($C$9="Recharger 280HD",'280HD-Imperial'!H35,IF($C$9="Recharger 330XLHD",'330XLHD-Imperial'!H35,IF($C$9="Recharger 360HD",'360HD-Imperial'!K35,IF($C$9="Recharger 902HD",'902HD-Imperial'!K35,IF($C$9="Contactor Field Drain C-4HD",'C-4HD-Imperial'!F35,IF($C$9="Recharger 180HD",'180HD-Imperial'!H35,0))))))))</f>
        <v>4782.7950000000019</v>
      </c>
      <c r="F29" s="124">
        <f>IF($C$9="Contactor 100HD",'100HD-Imperial'!I35,IF($C$9="Recharger 150XLHD",'150XLHD-Imperial'!I35,IF($C$9="Recharger 280HD",'280HD-Imperial'!I35,IF($C$9="Recharger 330XLHD",'330XLHD-Imperial'!I35,IF($C$9="Recharger 360HD",'360HD-Imperial'!L35,IF($C$9="Recharger 902HD",'902HD-Imperial'!L35,IF($C$9="Contactor Field Drain C-4HD",'C-4HD-Imperial'!G35,IF($C$9="Recharger 180HD",'180HD-Imperial'!I35,0))))))))</f>
        <v>5.25</v>
      </c>
      <c r="G29" s="71"/>
      <c r="L29" s="371">
        <f>IF($C$9="Contactor 100HD",'100HD-Imperial'!E35,IF($C$9="Recharger 150XLHD",'150XLHD-Imperial'!E35,IF($C$9="Recharger 280HD",'280HD-Imperial'!E35,IF($C$9="Recharger 330XLHD",'330XLHD-Imperial'!E35,IF($C$9="Recharger 360HD",'360HD-Imperial'!H35,IF($C$9="Recharger 902HD",'902HD-Imperial'!H35,IF($C$9="Recharger 180HD",'180HD-Imperial'!C35,"")))))))</f>
        <v>0</v>
      </c>
      <c r="S29" s="127"/>
      <c r="T29" s="127"/>
    </row>
    <row r="30" spans="1:20" x14ac:dyDescent="0.2">
      <c r="A30" s="126">
        <f>IF($C$9="Contactor 100HD",'100HD-Imperial'!A36,IF($C$9="Recharger 150XLHD",'150XLHD-Imperial'!A36,IF($C$9="Recharger 280HD",'280HD-Imperial'!A36,IF($C$9="Recharger 330XLHD",'330XLHD-Imperial'!A36,IF($C$9="Recharger 360HD",'360HD-Imperial'!A36,IF($C$9="Recharger 902HD",'902HD-Imperial'!A36,IF($C$9="Contactor Field Drain C-4HD",'C-4HD-Imperial'!A36,IF($C$9="Recharger 180HD",'180HD-Imperial'!A36,0))))))))</f>
        <v>62</v>
      </c>
      <c r="B30" s="124">
        <f>IF($C$9="Contactor 100HD",'100HD-Imperial'!D36,IF($C$9="Recharger 150XLHD",'150XLHD-Imperial'!D36,IF($C$9="Recharger 280HD",'280HD-Imperial'!D36,IF($C$9="Recharger 330XLHD",'330XLHD-Imperial'!D36,IF($C$9="Recharger 360HD",'360HD-Imperial'!G36,IF($C$9="Recharger 902HD",'902HD-Imperial'!G36,IF($C$9="Contactor Field Drain C-4HD",'C-4HD-Imperial'!C36,IF($C$9="Recharger 180HD",'180HD-Imperial'!D36,0))))))))</f>
        <v>0</v>
      </c>
      <c r="C30" s="124">
        <f>IF($C$9="Contactor 100HD",'100HD-Imperial'!F36,IF($C$9="Recharger 150XLHD",'150XLHD-Imperial'!F36,IF($C$9="Recharger 280HD",'280HD-Imperial'!F36,IF($C$9="Recharger 330XLHD",'330XLHD-Imperial'!F36,IF($C$9="Recharger 360HD",'360HD-Imperial'!I36,IF($C$9="Recharger 902HD",'902HD-Imperial'!I36,IF($C$9="Contactor Field Drain C-4HD",'C-4HD-Imperial'!D36,IF($C$9="Recharger 180HD",'180HD-Imperial'!F36,0))))))))</f>
        <v>47.425000000000004</v>
      </c>
      <c r="D30" s="124">
        <f>IF($C$9="Contactor 100HD",'100HD-Imperial'!G36,IF($C$9="Recharger 150XLHD",'150XLHD-Imperial'!G36,IF($C$9="Recharger 280HD",'280HD-Imperial'!G36,IF($C$9="Recharger 330XLHD",'330XLHD-Imperial'!G36,IF($C$9="Recharger 360HD",'360HD-Imperial'!J36,IF($C$9="Recharger 902HD",'902HD-Imperial'!J36,IF($C$9="Contactor Field Drain C-4HD",'C-4HD-Imperial'!E36,IF($C$9="Recharger 180HD",'180HD-Imperial'!G36,0))))))))</f>
        <v>47.425000000000004</v>
      </c>
      <c r="E30" s="124">
        <f>IF($C$9="Contactor 100HD",'100HD-Imperial'!H36,IF($C$9="Recharger 150XLHD",'150XLHD-Imperial'!H36,IF($C$9="Recharger 280HD",'280HD-Imperial'!H36,IF($C$9="Recharger 330XLHD",'330XLHD-Imperial'!H36,IF($C$9="Recharger 360HD",'360HD-Imperial'!K36,IF($C$9="Recharger 902HD",'902HD-Imperial'!K36,IF($C$9="Contactor Field Drain C-4HD",'C-4HD-Imperial'!F36,IF($C$9="Recharger 180HD",'180HD-Imperial'!H36,0))))))))</f>
        <v>4735.3700000000017</v>
      </c>
      <c r="F30" s="124">
        <f>IF($C$9="Contactor 100HD",'100HD-Imperial'!I36,IF($C$9="Recharger 150XLHD",'150XLHD-Imperial'!I36,IF($C$9="Recharger 280HD",'280HD-Imperial'!I36,IF($C$9="Recharger 330XLHD",'330XLHD-Imperial'!I36,IF($C$9="Recharger 360HD",'360HD-Imperial'!L36,IF($C$9="Recharger 902HD",'902HD-Imperial'!L36,IF($C$9="Contactor Field Drain C-4HD",'C-4HD-Imperial'!G36,IF($C$9="Recharger 180HD",'180HD-Imperial'!I36,0))))))))</f>
        <v>5.17</v>
      </c>
      <c r="G30" s="71"/>
      <c r="L30" s="371">
        <f>IF($C$9="Contactor 100HD",'100HD-Imperial'!E36,IF($C$9="Recharger 150XLHD",'150XLHD-Imperial'!E36,IF($C$9="Recharger 280HD",'280HD-Imperial'!E36,IF($C$9="Recharger 330XLHD",'330XLHD-Imperial'!E36,IF($C$9="Recharger 360HD",'360HD-Imperial'!H36,IF($C$9="Recharger 902HD",'902HD-Imperial'!H36,IF($C$9="Recharger 180HD",'180HD-Imperial'!C36,"")))))))</f>
        <v>0</v>
      </c>
      <c r="S30" s="127"/>
      <c r="T30" s="127"/>
    </row>
    <row r="31" spans="1:20" x14ac:dyDescent="0.2">
      <c r="A31" s="126">
        <f>IF($C$9="Contactor 100HD",'100HD-Imperial'!A37,IF($C$9="Recharger 150XLHD",'150XLHD-Imperial'!A37,IF($C$9="Recharger 280HD",'280HD-Imperial'!A37,IF($C$9="Recharger 330XLHD",'330XLHD-Imperial'!A37,IF($C$9="Recharger 360HD",'360HD-Imperial'!A37,IF($C$9="Recharger 902HD",'902HD-Imperial'!A37,IF($C$9="Contactor Field Drain C-4HD",'C-4HD-Imperial'!A37,IF($C$9="Recharger 180HD",'180HD-Imperial'!A37,0))))))))</f>
        <v>61</v>
      </c>
      <c r="B31" s="124">
        <f>IF($C$9="Contactor 100HD",'100HD-Imperial'!D37,IF($C$9="Recharger 150XLHD",'150XLHD-Imperial'!D37,IF($C$9="Recharger 280HD",'280HD-Imperial'!D37,IF($C$9="Recharger 330XLHD",'330XLHD-Imperial'!D37,IF($C$9="Recharger 360HD",'360HD-Imperial'!G37,IF($C$9="Recharger 902HD",'902HD-Imperial'!G37,IF($C$9="Contactor Field Drain C-4HD",'C-4HD-Imperial'!C37,IF($C$9="Recharger 180HD",'180HD-Imperial'!D37,0))))))))</f>
        <v>0</v>
      </c>
      <c r="C31" s="124">
        <f>IF($C$9="Contactor 100HD",'100HD-Imperial'!F37,IF($C$9="Recharger 150XLHD",'150XLHD-Imperial'!F37,IF($C$9="Recharger 280HD",'280HD-Imperial'!F37,IF($C$9="Recharger 330XLHD",'330XLHD-Imperial'!F37,IF($C$9="Recharger 360HD",'360HD-Imperial'!I37,IF($C$9="Recharger 902HD",'902HD-Imperial'!I37,IF($C$9="Contactor Field Drain C-4HD",'C-4HD-Imperial'!D37,IF($C$9="Recharger 180HD",'180HD-Imperial'!F37,0))))))))</f>
        <v>47.425000000000004</v>
      </c>
      <c r="D31" s="124">
        <f>IF($C$9="Contactor 100HD",'100HD-Imperial'!G37,IF($C$9="Recharger 150XLHD",'150XLHD-Imperial'!G37,IF($C$9="Recharger 280HD",'280HD-Imperial'!G37,IF($C$9="Recharger 330XLHD",'330XLHD-Imperial'!G37,IF($C$9="Recharger 360HD",'360HD-Imperial'!J37,IF($C$9="Recharger 902HD",'902HD-Imperial'!J37,IF($C$9="Contactor Field Drain C-4HD",'C-4HD-Imperial'!E37,IF($C$9="Recharger 180HD",'180HD-Imperial'!G37,0))))))))</f>
        <v>47.425000000000004</v>
      </c>
      <c r="E31" s="124">
        <f>IF($C$9="Contactor 100HD",'100HD-Imperial'!H37,IF($C$9="Recharger 150XLHD",'150XLHD-Imperial'!H37,IF($C$9="Recharger 280HD",'280HD-Imperial'!H37,IF($C$9="Recharger 330XLHD",'330XLHD-Imperial'!H37,IF($C$9="Recharger 360HD",'360HD-Imperial'!K37,IF($C$9="Recharger 902HD",'902HD-Imperial'!K37,IF($C$9="Contactor Field Drain C-4HD",'C-4HD-Imperial'!F37,IF($C$9="Recharger 180HD",'180HD-Imperial'!H37,0))))))))</f>
        <v>4687.9450000000015</v>
      </c>
      <c r="F31" s="124">
        <f>IF($C$9="Contactor 100HD",'100HD-Imperial'!I37,IF($C$9="Recharger 150XLHD",'150XLHD-Imperial'!I37,IF($C$9="Recharger 280HD",'280HD-Imperial'!I37,IF($C$9="Recharger 330XLHD",'330XLHD-Imperial'!I37,IF($C$9="Recharger 360HD",'360HD-Imperial'!L37,IF($C$9="Recharger 902HD",'902HD-Imperial'!L37,IF($C$9="Contactor Field Drain C-4HD",'C-4HD-Imperial'!G37,IF($C$9="Recharger 180HD",'180HD-Imperial'!I37,0))))))))</f>
        <v>5.08</v>
      </c>
      <c r="G31" s="71"/>
      <c r="L31" s="371">
        <f>IF($C$9="Contactor 100HD",'100HD-Imperial'!E37,IF($C$9="Recharger 150XLHD",'150XLHD-Imperial'!E37,IF($C$9="Recharger 280HD",'280HD-Imperial'!E37,IF($C$9="Recharger 330XLHD",'330XLHD-Imperial'!E37,IF($C$9="Recharger 360HD",'360HD-Imperial'!H37,IF($C$9="Recharger 902HD",'902HD-Imperial'!H37,IF($C$9="Recharger 180HD",'180HD-Imperial'!C37,"")))))))</f>
        <v>0</v>
      </c>
      <c r="S31" s="127"/>
      <c r="T31" s="127"/>
    </row>
    <row r="32" spans="1:20" x14ac:dyDescent="0.2">
      <c r="A32" s="126">
        <f>IF($C$9="Contactor 100HD",'100HD-Imperial'!A38,IF($C$9="Recharger 150XLHD",'150XLHD-Imperial'!A38,IF($C$9="Recharger 280HD",'280HD-Imperial'!A38,IF($C$9="Recharger 330XLHD",'330XLHD-Imperial'!A38,IF($C$9="Recharger 360HD",'360HD-Imperial'!A38,IF($C$9="Recharger 902HD",'902HD-Imperial'!A38,IF($C$9="Contactor Field Drain C-4HD",'C-4HD-Imperial'!A38,IF($C$9="Recharger 180HD",'180HD-Imperial'!A38,0))))))))</f>
        <v>60</v>
      </c>
      <c r="B32" s="124">
        <f>IF($C$9="Contactor 100HD",'100HD-Imperial'!D38,IF($C$9="Recharger 150XLHD",'150XLHD-Imperial'!D38,IF($C$9="Recharger 280HD",'280HD-Imperial'!D38,IF($C$9="Recharger 330XLHD",'330XLHD-Imperial'!D38,IF($C$9="Recharger 360HD",'360HD-Imperial'!G38,IF($C$9="Recharger 902HD",'902HD-Imperial'!G38,IF($C$9="Contactor Field Drain C-4HD",'C-4HD-Imperial'!C38,IF($C$9="Recharger 180HD",'180HD-Imperial'!D38,0))))))))</f>
        <v>0</v>
      </c>
      <c r="C32" s="124">
        <f>IF($C$9="Contactor 100HD",'100HD-Imperial'!F38,IF($C$9="Recharger 150XLHD",'150XLHD-Imperial'!F38,IF($C$9="Recharger 280HD",'280HD-Imperial'!F38,IF($C$9="Recharger 330XLHD",'330XLHD-Imperial'!F38,IF($C$9="Recharger 360HD",'360HD-Imperial'!I38,IF($C$9="Recharger 902HD",'902HD-Imperial'!I38,IF($C$9="Contactor Field Drain C-4HD",'C-4HD-Imperial'!D38,IF($C$9="Recharger 180HD",'180HD-Imperial'!F38,0))))))))</f>
        <v>47.425000000000004</v>
      </c>
      <c r="D32" s="124">
        <f>IF($C$9="Contactor 100HD",'100HD-Imperial'!G38,IF($C$9="Recharger 150XLHD",'150XLHD-Imperial'!G38,IF($C$9="Recharger 280HD",'280HD-Imperial'!G38,IF($C$9="Recharger 330XLHD",'330XLHD-Imperial'!G38,IF($C$9="Recharger 360HD",'360HD-Imperial'!J38,IF($C$9="Recharger 902HD",'902HD-Imperial'!J38,IF($C$9="Contactor Field Drain C-4HD",'C-4HD-Imperial'!E38,IF($C$9="Recharger 180HD",'180HD-Imperial'!G38,0))))))))</f>
        <v>47.425000000000004</v>
      </c>
      <c r="E32" s="124">
        <f>IF($C$9="Contactor 100HD",'100HD-Imperial'!H38,IF($C$9="Recharger 150XLHD",'150XLHD-Imperial'!H38,IF($C$9="Recharger 280HD",'280HD-Imperial'!H38,IF($C$9="Recharger 330XLHD",'330XLHD-Imperial'!H38,IF($C$9="Recharger 360HD",'360HD-Imperial'!K38,IF($C$9="Recharger 902HD",'902HD-Imperial'!K38,IF($C$9="Contactor Field Drain C-4HD",'C-4HD-Imperial'!F38,IF($C$9="Recharger 180HD",'180HD-Imperial'!H38,0))))))))</f>
        <v>4640.5200000000013</v>
      </c>
      <c r="F32" s="124">
        <f>IF($C$9="Contactor 100HD",'100HD-Imperial'!I38,IF($C$9="Recharger 150XLHD",'150XLHD-Imperial'!I38,IF($C$9="Recharger 280HD",'280HD-Imperial'!I38,IF($C$9="Recharger 330XLHD",'330XLHD-Imperial'!I38,IF($C$9="Recharger 360HD",'360HD-Imperial'!L38,IF($C$9="Recharger 902HD",'902HD-Imperial'!L38,IF($C$9="Contactor Field Drain C-4HD",'C-4HD-Imperial'!G38,IF($C$9="Recharger 180HD",'180HD-Imperial'!I38,0))))))))</f>
        <v>5</v>
      </c>
      <c r="G32" s="71"/>
      <c r="L32" s="371">
        <f>IF($C$9="Contactor 100HD",'100HD-Imperial'!E38,IF($C$9="Recharger 150XLHD",'150XLHD-Imperial'!E38,IF($C$9="Recharger 280HD",'280HD-Imperial'!E38,IF($C$9="Recharger 330XLHD",'330XLHD-Imperial'!E38,IF($C$9="Recharger 360HD",'360HD-Imperial'!H38,IF($C$9="Recharger 902HD",'902HD-Imperial'!H38,IF($C$9="Recharger 180HD",'180HD-Imperial'!C38,"")))))))</f>
        <v>0</v>
      </c>
      <c r="S32" s="127"/>
      <c r="T32" s="127"/>
    </row>
    <row r="33" spans="1:25" x14ac:dyDescent="0.2">
      <c r="A33" s="126">
        <f>IF($C$9="Contactor 100HD",'100HD-Imperial'!A39,IF($C$9="Recharger 150XLHD",'150XLHD-Imperial'!A39,IF($C$9="Recharger 280HD",'280HD-Imperial'!A39,IF($C$9="Recharger 330XLHD",'330XLHD-Imperial'!A39,IF($C$9="Recharger 360HD",'360HD-Imperial'!A39,IF($C$9="Recharger 902HD",'902HD-Imperial'!A39,IF($C$9="Contactor Field Drain C-4HD",'C-4HD-Imperial'!A39,IF($C$9="Recharger 180HD",'180HD-Imperial'!A39,0))))))))</f>
        <v>59</v>
      </c>
      <c r="B33" s="124">
        <f>IF($C$9="Contactor 100HD",'100HD-Imperial'!D39,IF($C$9="Recharger 150XLHD",'150XLHD-Imperial'!D39,IF($C$9="Recharger 280HD",'280HD-Imperial'!D39,IF($C$9="Recharger 330XLHD",'330XLHD-Imperial'!D39,IF($C$9="Recharger 360HD",'360HD-Imperial'!G39,IF($C$9="Recharger 902HD",'902HD-Imperial'!G39,IF($C$9="Contactor Field Drain C-4HD",'C-4HD-Imperial'!C39,IF($C$9="Recharger 180HD",'180HD-Imperial'!D39,0))))))))</f>
        <v>0</v>
      </c>
      <c r="C33" s="124">
        <f>IF($C$9="Contactor 100HD",'100HD-Imperial'!F39,IF($C$9="Recharger 150XLHD",'150XLHD-Imperial'!F39,IF($C$9="Recharger 280HD",'280HD-Imperial'!F39,IF($C$9="Recharger 330XLHD",'330XLHD-Imperial'!F39,IF($C$9="Recharger 360HD",'360HD-Imperial'!I39,IF($C$9="Recharger 902HD",'902HD-Imperial'!I39,IF($C$9="Contactor Field Drain C-4HD",'C-4HD-Imperial'!D39,IF($C$9="Recharger 180HD",'180HD-Imperial'!F39,0))))))))</f>
        <v>47.425000000000004</v>
      </c>
      <c r="D33" s="124">
        <f>IF($C$9="Contactor 100HD",'100HD-Imperial'!G39,IF($C$9="Recharger 150XLHD",'150XLHD-Imperial'!G39,IF($C$9="Recharger 280HD",'280HD-Imperial'!G39,IF($C$9="Recharger 330XLHD",'330XLHD-Imperial'!G39,IF($C$9="Recharger 360HD",'360HD-Imperial'!J39,IF($C$9="Recharger 902HD",'902HD-Imperial'!J39,IF($C$9="Contactor Field Drain C-4HD",'C-4HD-Imperial'!E39,IF($C$9="Recharger 180HD",'180HD-Imperial'!G39,0))))))))</f>
        <v>47.425000000000004</v>
      </c>
      <c r="E33" s="124">
        <f>IF($C$9="Contactor 100HD",'100HD-Imperial'!H39,IF($C$9="Recharger 150XLHD",'150XLHD-Imperial'!H39,IF($C$9="Recharger 280HD",'280HD-Imperial'!H39,IF($C$9="Recharger 330XLHD",'330XLHD-Imperial'!H39,IF($C$9="Recharger 360HD",'360HD-Imperial'!K39,IF($C$9="Recharger 902HD",'902HD-Imperial'!K39,IF($C$9="Contactor Field Drain C-4HD",'C-4HD-Imperial'!F39,IF($C$9="Recharger 180HD",'180HD-Imperial'!H39,0))))))))</f>
        <v>4593.0950000000012</v>
      </c>
      <c r="F33" s="124">
        <f>IF($C$9="Contactor 100HD",'100HD-Imperial'!I39,IF($C$9="Recharger 150XLHD",'150XLHD-Imperial'!I39,IF($C$9="Recharger 280HD",'280HD-Imperial'!I39,IF($C$9="Recharger 330XLHD",'330XLHD-Imperial'!I39,IF($C$9="Recharger 360HD",'360HD-Imperial'!L39,IF($C$9="Recharger 902HD",'902HD-Imperial'!L39,IF($C$9="Contactor Field Drain C-4HD",'C-4HD-Imperial'!G39,IF($C$9="Recharger 180HD",'180HD-Imperial'!I39,0))))))))</f>
        <v>4.92</v>
      </c>
      <c r="G33" s="71"/>
      <c r="L33" s="371">
        <f>IF($C$9="Contactor 100HD",'100HD-Imperial'!E39,IF($C$9="Recharger 150XLHD",'150XLHD-Imperial'!E39,IF($C$9="Recharger 280HD",'280HD-Imperial'!E39,IF($C$9="Recharger 330XLHD",'330XLHD-Imperial'!E39,IF($C$9="Recharger 360HD",'360HD-Imperial'!H39,IF($C$9="Recharger 902HD",'902HD-Imperial'!H39,IF($C$9="Recharger 180HD",'180HD-Imperial'!C39,"")))))))</f>
        <v>0</v>
      </c>
      <c r="S33" s="127"/>
      <c r="T33" s="127"/>
    </row>
    <row r="34" spans="1:25" x14ac:dyDescent="0.2">
      <c r="A34" s="126">
        <f>IF($C$9="Contactor 100HD",'100HD-Imperial'!A40,IF($C$9="Recharger 150XLHD",'150XLHD-Imperial'!A40,IF($C$9="Recharger 280HD",'280HD-Imperial'!A40,IF($C$9="Recharger 330XLHD",'330XLHD-Imperial'!A40,IF($C$9="Recharger 360HD",'360HD-Imperial'!A40,IF($C$9="Recharger 902HD",'902HD-Imperial'!A40,IF($C$9="Contactor Field Drain C-4HD",'C-4HD-Imperial'!A40,IF($C$9="Recharger 180HD",'180HD-Imperial'!A40,0))))))))</f>
        <v>58</v>
      </c>
      <c r="B34" s="124">
        <f>IF($C$9="Contactor 100HD",'100HD-Imperial'!D40,IF($C$9="Recharger 150XLHD",'150XLHD-Imperial'!D40,IF($C$9="Recharger 280HD",'280HD-Imperial'!D40,IF($C$9="Recharger 330XLHD",'330XLHD-Imperial'!D40,IF($C$9="Recharger 360HD",'360HD-Imperial'!G40,IF($C$9="Recharger 902HD",'902HD-Imperial'!G40,IF($C$9="Contactor Field Drain C-4HD",'C-4HD-Imperial'!C40,IF($C$9="Recharger 180HD",'180HD-Imperial'!D40,0))))))))</f>
        <v>0</v>
      </c>
      <c r="C34" s="124">
        <f>IF($C$9="Contactor 100HD",'100HD-Imperial'!F40,IF($C$9="Recharger 150XLHD",'150XLHD-Imperial'!F40,IF($C$9="Recharger 280HD",'280HD-Imperial'!F40,IF($C$9="Recharger 330XLHD",'330XLHD-Imperial'!F40,IF($C$9="Recharger 360HD",'360HD-Imperial'!I40,IF($C$9="Recharger 902HD",'902HD-Imperial'!I40,IF($C$9="Contactor Field Drain C-4HD",'C-4HD-Imperial'!D40,IF($C$9="Recharger 180HD",'180HD-Imperial'!F40,0))))))))</f>
        <v>47.425000000000004</v>
      </c>
      <c r="D34" s="124">
        <f>IF($C$9="Contactor 100HD",'100HD-Imperial'!G40,IF($C$9="Recharger 150XLHD",'150XLHD-Imperial'!G40,IF($C$9="Recharger 280HD",'280HD-Imperial'!G40,IF($C$9="Recharger 330XLHD",'330XLHD-Imperial'!G40,IF($C$9="Recharger 360HD",'360HD-Imperial'!J40,IF($C$9="Recharger 902HD",'902HD-Imperial'!J40,IF($C$9="Contactor Field Drain C-4HD",'C-4HD-Imperial'!E40,IF($C$9="Recharger 180HD",'180HD-Imperial'!G40,0))))))))</f>
        <v>47.425000000000004</v>
      </c>
      <c r="E34" s="124">
        <f>IF($C$9="Contactor 100HD",'100HD-Imperial'!H40,IF($C$9="Recharger 150XLHD",'150XLHD-Imperial'!H40,IF($C$9="Recharger 280HD",'280HD-Imperial'!H40,IF($C$9="Recharger 330XLHD",'330XLHD-Imperial'!H40,IF($C$9="Recharger 360HD",'360HD-Imperial'!K40,IF($C$9="Recharger 902HD",'902HD-Imperial'!K40,IF($C$9="Contactor Field Drain C-4HD",'C-4HD-Imperial'!F40,IF($C$9="Recharger 180HD",'180HD-Imperial'!H40,0))))))))</f>
        <v>4545.670000000001</v>
      </c>
      <c r="F34" s="124">
        <f>IF($C$9="Contactor 100HD",'100HD-Imperial'!I40,IF($C$9="Recharger 150XLHD",'150XLHD-Imperial'!I40,IF($C$9="Recharger 280HD",'280HD-Imperial'!I40,IF($C$9="Recharger 330XLHD",'330XLHD-Imperial'!I40,IF($C$9="Recharger 360HD",'360HD-Imperial'!L40,IF($C$9="Recharger 902HD",'902HD-Imperial'!L40,IF($C$9="Contactor Field Drain C-4HD",'C-4HD-Imperial'!G40,IF($C$9="Recharger 180HD",'180HD-Imperial'!I40,0))))))))</f>
        <v>4.83</v>
      </c>
      <c r="G34" s="71"/>
      <c r="L34" s="371">
        <f>IF($C$9="Contactor 100HD",'100HD-Imperial'!E40,IF($C$9="Recharger 150XLHD",'150XLHD-Imperial'!E40,IF($C$9="Recharger 280HD",'280HD-Imperial'!E40,IF($C$9="Recharger 330XLHD",'330XLHD-Imperial'!E40,IF($C$9="Recharger 360HD",'360HD-Imperial'!H40,IF($C$9="Recharger 902HD",'902HD-Imperial'!H40,IF($C$9="Recharger 180HD",'180HD-Imperial'!C40,"")))))))</f>
        <v>0</v>
      </c>
      <c r="S34" s="127"/>
      <c r="T34" s="127"/>
      <c r="V34" s="177"/>
      <c r="W34" s="222"/>
    </row>
    <row r="35" spans="1:25" x14ac:dyDescent="0.2">
      <c r="A35" s="126">
        <f>IF($C$9="Contactor 100HD",'100HD-Imperial'!A41,IF($C$9="Recharger 150XLHD",'150XLHD-Imperial'!A41,IF($C$9="Recharger 280HD",'280HD-Imperial'!A41,IF($C$9="Recharger 330XLHD",'330XLHD-Imperial'!A41,IF($C$9="Recharger 360HD",'360HD-Imperial'!A41,IF($C$9="Recharger 902HD",'902HD-Imperial'!A41,IF($C$9="Contactor Field Drain C-4HD",'C-4HD-Imperial'!A41,IF($C$9="Recharger 180HD",'180HD-Imperial'!A41,0))))))))</f>
        <v>57</v>
      </c>
      <c r="B35" s="124">
        <f>IF($C$9="Contactor 100HD",'100HD-Imperial'!D41,IF($C$9="Recharger 150XLHD",'150XLHD-Imperial'!D41,IF($C$9="Recharger 280HD",'280HD-Imperial'!D41,IF($C$9="Recharger 330XLHD",'330XLHD-Imperial'!D41,IF($C$9="Recharger 360HD",'360HD-Imperial'!G41,IF($C$9="Recharger 902HD",'902HD-Imperial'!G41,IF($C$9="Contactor Field Drain C-4HD",'C-4HD-Imperial'!C41,IF($C$9="Recharger 180HD",'180HD-Imperial'!D41,0))))))))</f>
        <v>3.4533333333333331</v>
      </c>
      <c r="C35" s="124">
        <f>IF($C$9="Contactor 100HD",'100HD-Imperial'!F41,IF($C$9="Recharger 150XLHD",'150XLHD-Imperial'!F41,IF($C$9="Recharger 280HD",'280HD-Imperial'!F41,IF($C$9="Recharger 330XLHD",'330XLHD-Imperial'!F41,IF($C$9="Recharger 360HD",'360HD-Imperial'!I41,IF($C$9="Recharger 902HD",'902HD-Imperial'!I41,IF($C$9="Contactor Field Drain C-4HD",'C-4HD-Imperial'!D41,IF($C$9="Recharger 180HD",'180HD-Imperial'!F41,0))))))))</f>
        <v>46.043666666666667</v>
      </c>
      <c r="D35" s="124">
        <f>IF($C$9="Contactor 100HD",'100HD-Imperial'!G41,IF($C$9="Recharger 150XLHD",'150XLHD-Imperial'!G41,IF($C$9="Recharger 280HD",'280HD-Imperial'!G41,IF($C$9="Recharger 330XLHD",'330XLHD-Imperial'!G41,IF($C$9="Recharger 360HD",'360HD-Imperial'!J41,IF($C$9="Recharger 902HD",'902HD-Imperial'!J41,IF($C$9="Contactor Field Drain C-4HD",'C-4HD-Imperial'!E41,IF($C$9="Recharger 180HD",'180HD-Imperial'!G41,0))))))))</f>
        <v>49.497</v>
      </c>
      <c r="E35" s="124">
        <f>IF($C$9="Contactor 100HD",'100HD-Imperial'!H41,IF($C$9="Recharger 150XLHD",'150XLHD-Imperial'!H41,IF($C$9="Recharger 280HD",'280HD-Imperial'!H41,IF($C$9="Recharger 330XLHD",'330XLHD-Imperial'!H41,IF($C$9="Recharger 360HD",'360HD-Imperial'!K41,IF($C$9="Recharger 902HD",'902HD-Imperial'!K41,IF($C$9="Contactor Field Drain C-4HD",'C-4HD-Imperial'!F41,IF($C$9="Recharger 180HD",'180HD-Imperial'!H41,0))))))))</f>
        <v>4498.2450000000008</v>
      </c>
      <c r="F35" s="124">
        <f>IF($C$9="Contactor 100HD",'100HD-Imperial'!I41,IF($C$9="Recharger 150XLHD",'150XLHD-Imperial'!I41,IF($C$9="Recharger 280HD",'280HD-Imperial'!I41,IF($C$9="Recharger 330XLHD",'330XLHD-Imperial'!I41,IF($C$9="Recharger 360HD",'360HD-Imperial'!L41,IF($C$9="Recharger 902HD",'902HD-Imperial'!L41,IF($C$9="Contactor Field Drain C-4HD",'C-4HD-Imperial'!G41,IF($C$9="Recharger 180HD",'180HD-Imperial'!I41,0))))))))</f>
        <v>4.75</v>
      </c>
      <c r="G35" s="71"/>
      <c r="L35" s="371">
        <f>IF($C$9="Contactor 100HD",'100HD-Imperial'!E41,IF($C$9="Recharger 150XLHD",'150XLHD-Imperial'!E41,IF($C$9="Recharger 280HD",'280HD-Imperial'!E41,IF($C$9="Recharger 330XLHD",'330XLHD-Imperial'!E41,IF($C$9="Recharger 360HD",'360HD-Imperial'!H41,IF($C$9="Recharger 902HD",'902HD-Imperial'!H41,IF($C$9="Recharger 180HD",'180HD-Imperial'!C41,"")))))))</f>
        <v>0</v>
      </c>
      <c r="S35" s="127"/>
      <c r="T35" s="127"/>
      <c r="V35" s="223"/>
      <c r="W35" s="222"/>
    </row>
    <row r="36" spans="1:25" x14ac:dyDescent="0.2">
      <c r="A36" s="126">
        <f>IF($C$9="Contactor 100HD",'100HD-Imperial'!A42,IF($C$9="Recharger 150XLHD",'150XLHD-Imperial'!A42,IF($C$9="Recharger 280HD",'280HD-Imperial'!A42,IF($C$9="Recharger 330XLHD",'330XLHD-Imperial'!A42,IF($C$9="Recharger 360HD",'360HD-Imperial'!A42,IF($C$9="Recharger 902HD",'902HD-Imperial'!A42,IF($C$9="Contactor Field Drain C-4HD",'C-4HD-Imperial'!A42,IF($C$9="Recharger 180HD",'180HD-Imperial'!A42,0))))))))</f>
        <v>56</v>
      </c>
      <c r="B36" s="124">
        <f>IF($C$9="Contactor 100HD",'100HD-Imperial'!D42,IF($C$9="Recharger 150XLHD",'150XLHD-Imperial'!D42,IF($C$9="Recharger 280HD",'280HD-Imperial'!D42,IF($C$9="Recharger 330XLHD",'330XLHD-Imperial'!D42,IF($C$9="Recharger 360HD",'360HD-Imperial'!G42,IF($C$9="Recharger 902HD",'902HD-Imperial'!G42,IF($C$9="Contactor Field Drain C-4HD",'C-4HD-Imperial'!C42,IF($C$9="Recharger 180HD",'180HD-Imperial'!D42,0))))))))</f>
        <v>8.5533333333333328</v>
      </c>
      <c r="C36" s="124">
        <f>IF($C$9="Contactor 100HD",'100HD-Imperial'!F42,IF($C$9="Recharger 150XLHD",'150XLHD-Imperial'!F42,IF($C$9="Recharger 280HD",'280HD-Imperial'!F42,IF($C$9="Recharger 330XLHD",'330XLHD-Imperial'!F42,IF($C$9="Recharger 360HD",'360HD-Imperial'!I42,IF($C$9="Recharger 902HD",'902HD-Imperial'!I42,IF($C$9="Contactor Field Drain C-4HD",'C-4HD-Imperial'!D42,IF($C$9="Recharger 180HD",'180HD-Imperial'!F42,0))))))))</f>
        <v>44.003666666666668</v>
      </c>
      <c r="D36" s="124">
        <f>IF($C$9="Contactor 100HD",'100HD-Imperial'!G42,IF($C$9="Recharger 150XLHD",'150XLHD-Imperial'!G42,IF($C$9="Recharger 280HD",'280HD-Imperial'!G42,IF($C$9="Recharger 330XLHD",'330XLHD-Imperial'!G42,IF($C$9="Recharger 360HD",'360HD-Imperial'!J42,IF($C$9="Recharger 902HD",'902HD-Imperial'!J42,IF($C$9="Contactor Field Drain C-4HD",'C-4HD-Imperial'!E42,IF($C$9="Recharger 180HD",'180HD-Imperial'!G42,0))))))))</f>
        <v>52.557000000000002</v>
      </c>
      <c r="E36" s="124">
        <f>IF($C$9="Contactor 100HD",'100HD-Imperial'!H42,IF($C$9="Recharger 150XLHD",'150XLHD-Imperial'!H42,IF($C$9="Recharger 280HD",'280HD-Imperial'!H42,IF($C$9="Recharger 330XLHD",'330XLHD-Imperial'!H42,IF($C$9="Recharger 360HD",'360HD-Imperial'!K42,IF($C$9="Recharger 902HD",'902HD-Imperial'!K42,IF($C$9="Contactor Field Drain C-4HD",'C-4HD-Imperial'!F42,IF($C$9="Recharger 180HD",'180HD-Imperial'!H42,0))))))))</f>
        <v>4448.7480000000005</v>
      </c>
      <c r="F36" s="124">
        <f>IF($C$9="Contactor 100HD",'100HD-Imperial'!I42,IF($C$9="Recharger 150XLHD",'150XLHD-Imperial'!I42,IF($C$9="Recharger 280HD",'280HD-Imperial'!I42,IF($C$9="Recharger 330XLHD",'330XLHD-Imperial'!I42,IF($C$9="Recharger 360HD",'360HD-Imperial'!L42,IF($C$9="Recharger 902HD",'902HD-Imperial'!L42,IF($C$9="Contactor Field Drain C-4HD",'C-4HD-Imperial'!G42,IF($C$9="Recharger 180HD",'180HD-Imperial'!I42,0))))))))</f>
        <v>4.67</v>
      </c>
      <c r="G36" s="71"/>
      <c r="L36" s="371">
        <f>IF($C$9="Contactor 100HD",'100HD-Imperial'!E42,IF($C$9="Recharger 150XLHD",'150XLHD-Imperial'!E42,IF($C$9="Recharger 280HD",'280HD-Imperial'!E42,IF($C$9="Recharger 330XLHD",'330XLHD-Imperial'!E42,IF($C$9="Recharger 360HD",'360HD-Imperial'!H42,IF($C$9="Recharger 902HD",'902HD-Imperial'!H42,IF($C$9="Recharger 180HD",'180HD-Imperial'!C42,"")))))))</f>
        <v>0</v>
      </c>
      <c r="S36" s="127"/>
      <c r="T36" s="127"/>
      <c r="V36" s="177"/>
      <c r="W36" s="222"/>
    </row>
    <row r="37" spans="1:25" x14ac:dyDescent="0.2">
      <c r="A37" s="126">
        <f>IF($C$9="Contactor 100HD",'100HD-Imperial'!A43,IF($C$9="Recharger 150XLHD",'150XLHD-Imperial'!A43,IF($C$9="Recharger 280HD",'280HD-Imperial'!A43,IF($C$9="Recharger 330XLHD",'330XLHD-Imperial'!A43,IF($C$9="Recharger 360HD",'360HD-Imperial'!A43,IF($C$9="Recharger 902HD",'902HD-Imperial'!A43,IF($C$9="Contactor Field Drain C-4HD",'C-4HD-Imperial'!A43,IF($C$9="Recharger 180HD",'180HD-Imperial'!A43,0))))))))</f>
        <v>55</v>
      </c>
      <c r="B37" s="124">
        <f>IF($C$9="Contactor 100HD",'100HD-Imperial'!D43,IF($C$9="Recharger 150XLHD",'150XLHD-Imperial'!D43,IF($C$9="Recharger 280HD",'280HD-Imperial'!D43,IF($C$9="Recharger 330XLHD",'330XLHD-Imperial'!D43,IF($C$9="Recharger 360HD",'360HD-Imperial'!G43,IF($C$9="Recharger 902HD",'902HD-Imperial'!G43,IF($C$9="Contactor Field Drain C-4HD",'C-4HD-Imperial'!C43,IF($C$9="Recharger 180HD",'180HD-Imperial'!D43,0))))))))</f>
        <v>11.966666666666667</v>
      </c>
      <c r="C37" s="124">
        <f>IF($C$9="Contactor 100HD",'100HD-Imperial'!F43,IF($C$9="Recharger 150XLHD",'150XLHD-Imperial'!F43,IF($C$9="Recharger 280HD",'280HD-Imperial'!F43,IF($C$9="Recharger 330XLHD",'330XLHD-Imperial'!F43,IF($C$9="Recharger 360HD",'360HD-Imperial'!I43,IF($C$9="Recharger 902HD",'902HD-Imperial'!I43,IF($C$9="Contactor Field Drain C-4HD",'C-4HD-Imperial'!D43,IF($C$9="Recharger 180HD",'180HD-Imperial'!F43,0))))))))</f>
        <v>42.638333333333335</v>
      </c>
      <c r="D37" s="124">
        <f>IF($C$9="Contactor 100HD",'100HD-Imperial'!G43,IF($C$9="Recharger 150XLHD",'150XLHD-Imperial'!G43,IF($C$9="Recharger 280HD",'280HD-Imperial'!G43,IF($C$9="Recharger 330XLHD",'330XLHD-Imperial'!G43,IF($C$9="Recharger 360HD",'360HD-Imperial'!J43,IF($C$9="Recharger 902HD",'902HD-Imperial'!J43,IF($C$9="Contactor Field Drain C-4HD",'C-4HD-Imperial'!E43,IF($C$9="Recharger 180HD",'180HD-Imperial'!G43,0))))))))</f>
        <v>54.605000000000004</v>
      </c>
      <c r="E37" s="124">
        <f>IF($C$9="Contactor 100HD",'100HD-Imperial'!H43,IF($C$9="Recharger 150XLHD",'150XLHD-Imperial'!H43,IF($C$9="Recharger 280HD",'280HD-Imperial'!H43,IF($C$9="Recharger 330XLHD",'330XLHD-Imperial'!H43,IF($C$9="Recharger 360HD",'360HD-Imperial'!K43,IF($C$9="Recharger 902HD",'902HD-Imperial'!K43,IF($C$9="Contactor Field Drain C-4HD",'C-4HD-Imperial'!F43,IF($C$9="Recharger 180HD",'180HD-Imperial'!H43,0))))))))</f>
        <v>4396.1910000000007</v>
      </c>
      <c r="F37" s="124">
        <f>IF($C$9="Contactor 100HD",'100HD-Imperial'!I43,IF($C$9="Recharger 150XLHD",'150XLHD-Imperial'!I43,IF($C$9="Recharger 280HD",'280HD-Imperial'!I43,IF($C$9="Recharger 330XLHD",'330XLHD-Imperial'!I43,IF($C$9="Recharger 360HD",'360HD-Imperial'!L43,IF($C$9="Recharger 902HD",'902HD-Imperial'!L43,IF($C$9="Contactor Field Drain C-4HD",'C-4HD-Imperial'!G43,IF($C$9="Recharger 180HD",'180HD-Imperial'!I43,0))))))))</f>
        <v>4.58</v>
      </c>
      <c r="G37" s="71"/>
      <c r="L37" s="371">
        <f>IF($C$9="Contactor 100HD",'100HD-Imperial'!E43,IF($C$9="Recharger 150XLHD",'150XLHD-Imperial'!E43,IF($C$9="Recharger 280HD",'280HD-Imperial'!E43,IF($C$9="Recharger 330XLHD",'330XLHD-Imperial'!E43,IF($C$9="Recharger 360HD",'360HD-Imperial'!H43,IF($C$9="Recharger 902HD",'902HD-Imperial'!H43,IF($C$9="Recharger 180HD",'180HD-Imperial'!C43,"")))))))</f>
        <v>0</v>
      </c>
      <c r="S37" s="127"/>
      <c r="T37" s="127"/>
      <c r="V37" s="177"/>
      <c r="W37" s="222"/>
    </row>
    <row r="38" spans="1:25" x14ac:dyDescent="0.2">
      <c r="A38" s="126">
        <f>IF($C$9="Contactor 100HD",'100HD-Imperial'!A44,IF($C$9="Recharger 150XLHD",'150XLHD-Imperial'!A44,IF($C$9="Recharger 280HD",'280HD-Imperial'!A44,IF($C$9="Recharger 330XLHD",'330XLHD-Imperial'!A44,IF($C$9="Recharger 360HD",'360HD-Imperial'!A44,IF($C$9="Recharger 902HD",'902HD-Imperial'!A44,IF($C$9="Contactor Field Drain C-4HD",'C-4HD-Imperial'!A44,IF($C$9="Recharger 180HD",'180HD-Imperial'!A44,0))))))))</f>
        <v>54</v>
      </c>
      <c r="B38" s="124">
        <f>IF($C$9="Contactor 100HD",'100HD-Imperial'!D44,IF($C$9="Recharger 150XLHD",'150XLHD-Imperial'!D44,IF($C$9="Recharger 280HD",'280HD-Imperial'!D44,IF($C$9="Recharger 330XLHD",'330XLHD-Imperial'!D44,IF($C$9="Recharger 360HD",'360HD-Imperial'!G44,IF($C$9="Recharger 902HD",'902HD-Imperial'!G44,IF($C$9="Contactor Field Drain C-4HD",'C-4HD-Imperial'!C44,IF($C$9="Recharger 180HD",'180HD-Imperial'!D44,0))))))))</f>
        <v>20.439999999999998</v>
      </c>
      <c r="C38" s="124">
        <f>IF($C$9="Contactor 100HD",'100HD-Imperial'!F44,IF($C$9="Recharger 150XLHD",'150XLHD-Imperial'!F44,IF($C$9="Recharger 280HD",'280HD-Imperial'!F44,IF($C$9="Recharger 330XLHD",'330XLHD-Imperial'!F44,IF($C$9="Recharger 360HD",'360HD-Imperial'!I44,IF($C$9="Recharger 902HD",'902HD-Imperial'!I44,IF($C$9="Contactor Field Drain C-4HD",'C-4HD-Imperial'!D44,IF($C$9="Recharger 180HD",'180HD-Imperial'!F44,0))))))))</f>
        <v>39.249000000000002</v>
      </c>
      <c r="D38" s="124">
        <f>IF($C$9="Contactor 100HD",'100HD-Imperial'!G44,IF($C$9="Recharger 150XLHD",'150XLHD-Imperial'!G44,IF($C$9="Recharger 280HD",'280HD-Imperial'!G44,IF($C$9="Recharger 330XLHD",'330XLHD-Imperial'!G44,IF($C$9="Recharger 360HD",'360HD-Imperial'!J44,IF($C$9="Recharger 902HD",'902HD-Imperial'!J44,IF($C$9="Contactor Field Drain C-4HD",'C-4HD-Imperial'!E44,IF($C$9="Recharger 180HD",'180HD-Imperial'!G44,0))))))))</f>
        <v>59.689</v>
      </c>
      <c r="E38" s="124">
        <f>IF($C$9="Contactor 100HD",'100HD-Imperial'!H44,IF($C$9="Recharger 150XLHD",'150XLHD-Imperial'!H44,IF($C$9="Recharger 280HD",'280HD-Imperial'!H44,IF($C$9="Recharger 330XLHD",'330XLHD-Imperial'!H44,IF($C$9="Recharger 360HD",'360HD-Imperial'!K44,IF($C$9="Recharger 902HD",'902HD-Imperial'!K44,IF($C$9="Contactor Field Drain C-4HD",'C-4HD-Imperial'!F44,IF($C$9="Recharger 180HD",'180HD-Imperial'!H44,0))))))))</f>
        <v>4341.5860000000011</v>
      </c>
      <c r="F38" s="124">
        <f>IF($C$9="Contactor 100HD",'100HD-Imperial'!I44,IF($C$9="Recharger 150XLHD",'150XLHD-Imperial'!I44,IF($C$9="Recharger 280HD",'280HD-Imperial'!I44,IF($C$9="Recharger 330XLHD",'330XLHD-Imperial'!I44,IF($C$9="Recharger 360HD",'360HD-Imperial'!L44,IF($C$9="Recharger 902HD",'902HD-Imperial'!L44,IF($C$9="Contactor Field Drain C-4HD",'C-4HD-Imperial'!G44,IF($C$9="Recharger 180HD",'180HD-Imperial'!I44,0))))))))</f>
        <v>4.5</v>
      </c>
      <c r="G38" s="71"/>
      <c r="L38" s="371">
        <f>IF($C$9="Contactor 100HD",'100HD-Imperial'!E44,IF($C$9="Recharger 150XLHD",'150XLHD-Imperial'!E44,IF($C$9="Recharger 280HD",'280HD-Imperial'!E44,IF($C$9="Recharger 330XLHD",'330XLHD-Imperial'!E44,IF($C$9="Recharger 360HD",'360HD-Imperial'!H44,IF($C$9="Recharger 902HD",'902HD-Imperial'!H44,IF($C$9="Recharger 180HD",'180HD-Imperial'!C44,"")))))))</f>
        <v>0</v>
      </c>
      <c r="S38" s="127"/>
      <c r="T38" s="127"/>
      <c r="V38" s="223"/>
      <c r="W38" s="222"/>
    </row>
    <row r="39" spans="1:25" x14ac:dyDescent="0.2">
      <c r="A39" s="126">
        <f>IF($C$9="Contactor 100HD",'100HD-Imperial'!A45,IF($C$9="Recharger 150XLHD",'150XLHD-Imperial'!A45,IF($C$9="Recharger 280HD",'280HD-Imperial'!A45,IF($C$9="Recharger 330XLHD",'330XLHD-Imperial'!A45,IF($C$9="Recharger 360HD",'360HD-Imperial'!A45,IF($C$9="Recharger 902HD",'902HD-Imperial'!A45,IF($C$9="Contactor Field Drain C-4HD",'C-4HD-Imperial'!A45,IF($C$9="Recharger 180HD",'180HD-Imperial'!A45,0))))))))</f>
        <v>53</v>
      </c>
      <c r="B39" s="124">
        <f>IF($C$9="Contactor 100HD",'100HD-Imperial'!D45,IF($C$9="Recharger 150XLHD",'150XLHD-Imperial'!D45,IF($C$9="Recharger 280HD",'280HD-Imperial'!D45,IF($C$9="Recharger 330XLHD",'330XLHD-Imperial'!D45,IF($C$9="Recharger 360HD",'360HD-Imperial'!G45,IF($C$9="Recharger 902HD",'902HD-Imperial'!G45,IF($C$9="Contactor Field Drain C-4HD",'C-4HD-Imperial'!C45,IF($C$9="Recharger 180HD",'180HD-Imperial'!D45,0))))))))</f>
        <v>27.226666666666663</v>
      </c>
      <c r="C39" s="124">
        <f>IF($C$9="Contactor 100HD",'100HD-Imperial'!F45,IF($C$9="Recharger 150XLHD",'150XLHD-Imperial'!F45,IF($C$9="Recharger 280HD",'280HD-Imperial'!F45,IF($C$9="Recharger 330XLHD",'330XLHD-Imperial'!F45,IF($C$9="Recharger 360HD",'360HD-Imperial'!I45,IF($C$9="Recharger 902HD",'902HD-Imperial'!I45,IF($C$9="Contactor Field Drain C-4HD",'C-4HD-Imperial'!D45,IF($C$9="Recharger 180HD",'180HD-Imperial'!F45,0))))))))</f>
        <v>36.534333333333336</v>
      </c>
      <c r="D39" s="124">
        <f>IF($C$9="Contactor 100HD",'100HD-Imperial'!G45,IF($C$9="Recharger 150XLHD",'150XLHD-Imperial'!G45,IF($C$9="Recharger 280HD",'280HD-Imperial'!G45,IF($C$9="Recharger 330XLHD",'330XLHD-Imperial'!G45,IF($C$9="Recharger 360HD",'360HD-Imperial'!J45,IF($C$9="Recharger 902HD",'902HD-Imperial'!J45,IF($C$9="Contactor Field Drain C-4HD",'C-4HD-Imperial'!E45,IF($C$9="Recharger 180HD",'180HD-Imperial'!G45,0))))))))</f>
        <v>63.760999999999996</v>
      </c>
      <c r="E39" s="124">
        <f>IF($C$9="Contactor 100HD",'100HD-Imperial'!H45,IF($C$9="Recharger 150XLHD",'150XLHD-Imperial'!H45,IF($C$9="Recharger 280HD",'280HD-Imperial'!H45,IF($C$9="Recharger 330XLHD",'330XLHD-Imperial'!H45,IF($C$9="Recharger 360HD",'360HD-Imperial'!K45,IF($C$9="Recharger 902HD",'902HD-Imperial'!K45,IF($C$9="Contactor Field Drain C-4HD",'C-4HD-Imperial'!F45,IF($C$9="Recharger 180HD",'180HD-Imperial'!H45,0))))))))</f>
        <v>4281.8970000000008</v>
      </c>
      <c r="F39" s="124">
        <f>IF($C$9="Contactor 100HD",'100HD-Imperial'!I45,IF($C$9="Recharger 150XLHD",'150XLHD-Imperial'!I45,IF($C$9="Recharger 280HD",'280HD-Imperial'!I45,IF($C$9="Recharger 330XLHD",'330XLHD-Imperial'!I45,IF($C$9="Recharger 360HD",'360HD-Imperial'!L45,IF($C$9="Recharger 902HD",'902HD-Imperial'!L45,IF($C$9="Contactor Field Drain C-4HD",'C-4HD-Imperial'!G45,IF($C$9="Recharger 180HD",'180HD-Imperial'!I45,0))))))))</f>
        <v>4.42</v>
      </c>
      <c r="G39" s="71"/>
      <c r="L39" s="371">
        <f>IF($C$9="Contactor 100HD",'100HD-Imperial'!E45,IF($C$9="Recharger 150XLHD",'150XLHD-Imperial'!E45,IF($C$9="Recharger 280HD",'280HD-Imperial'!E45,IF($C$9="Recharger 330XLHD",'330XLHD-Imperial'!E45,IF($C$9="Recharger 360HD",'360HD-Imperial'!H45,IF($C$9="Recharger 902HD",'902HD-Imperial'!H45,IF($C$9="Recharger 180HD",'180HD-Imperial'!C45,"")))))))</f>
        <v>0</v>
      </c>
      <c r="S39" s="127"/>
      <c r="T39" s="127"/>
      <c r="V39" s="177"/>
      <c r="W39" s="222"/>
    </row>
    <row r="40" spans="1:25" x14ac:dyDescent="0.2">
      <c r="A40" s="126">
        <f>IF($C$9="Contactor 100HD",'100HD-Imperial'!A46,IF($C$9="Recharger 150XLHD",'150XLHD-Imperial'!A46,IF($C$9="Recharger 280HD",'280HD-Imperial'!A46,IF($C$9="Recharger 330XLHD",'330XLHD-Imperial'!A46,IF($C$9="Recharger 360HD",'360HD-Imperial'!A46,IF($C$9="Recharger 902HD",'902HD-Imperial'!A46,IF($C$9="Contactor Field Drain C-4HD",'C-4HD-Imperial'!A46,IF($C$9="Recharger 180HD",'180HD-Imperial'!A46,0))))))))</f>
        <v>52</v>
      </c>
      <c r="B40" s="124">
        <f>IF($C$9="Contactor 100HD",'100HD-Imperial'!D46,IF($C$9="Recharger 150XLHD",'150XLHD-Imperial'!D46,IF($C$9="Recharger 280HD",'280HD-Imperial'!D46,IF($C$9="Recharger 330XLHD",'330XLHD-Imperial'!D46,IF($C$9="Recharger 360HD",'360HD-Imperial'!G46,IF($C$9="Recharger 902HD",'902HD-Imperial'!G46,IF($C$9="Contactor Field Drain C-4HD",'C-4HD-Imperial'!C46,IF($C$9="Recharger 180HD",'180HD-Imperial'!D46,0))))))))</f>
        <v>34.053333333333335</v>
      </c>
      <c r="C40" s="124">
        <f>IF($C$9="Contactor 100HD",'100HD-Imperial'!F46,IF($C$9="Recharger 150XLHD",'150XLHD-Imperial'!F46,IF($C$9="Recharger 280HD",'280HD-Imperial'!F46,IF($C$9="Recharger 330XLHD",'330XLHD-Imperial'!F46,IF($C$9="Recharger 360HD",'360HD-Imperial'!I46,IF($C$9="Recharger 902HD",'902HD-Imperial'!I46,IF($C$9="Contactor Field Drain C-4HD",'C-4HD-Imperial'!D46,IF($C$9="Recharger 180HD",'180HD-Imperial'!F46,0))))))))</f>
        <v>33.803666666666672</v>
      </c>
      <c r="D40" s="124">
        <f>IF($C$9="Contactor 100HD",'100HD-Imperial'!G46,IF($C$9="Recharger 150XLHD",'150XLHD-Imperial'!G46,IF($C$9="Recharger 280HD",'280HD-Imperial'!G46,IF($C$9="Recharger 330XLHD",'330XLHD-Imperial'!G46,IF($C$9="Recharger 360HD",'360HD-Imperial'!J46,IF($C$9="Recharger 902HD",'902HD-Imperial'!J46,IF($C$9="Contactor Field Drain C-4HD",'C-4HD-Imperial'!E46,IF($C$9="Recharger 180HD",'180HD-Imperial'!G46,0))))))))</f>
        <v>67.856999999999999</v>
      </c>
      <c r="E40" s="124">
        <f>IF($C$9="Contactor 100HD",'100HD-Imperial'!H46,IF($C$9="Recharger 150XLHD",'150XLHD-Imperial'!H46,IF($C$9="Recharger 280HD",'280HD-Imperial'!H46,IF($C$9="Recharger 330XLHD",'330XLHD-Imperial'!H46,IF($C$9="Recharger 360HD",'360HD-Imperial'!K46,IF($C$9="Recharger 902HD",'902HD-Imperial'!K46,IF($C$9="Contactor Field Drain C-4HD",'C-4HD-Imperial'!F46,IF($C$9="Recharger 180HD",'180HD-Imperial'!H46,0))))))))</f>
        <v>4218.1360000000004</v>
      </c>
      <c r="F40" s="124">
        <f>IF($C$9="Contactor 100HD",'100HD-Imperial'!I46,IF($C$9="Recharger 150XLHD",'150XLHD-Imperial'!I46,IF($C$9="Recharger 280HD",'280HD-Imperial'!I46,IF($C$9="Recharger 330XLHD",'330XLHD-Imperial'!I46,IF($C$9="Recharger 360HD",'360HD-Imperial'!L46,IF($C$9="Recharger 902HD",'902HD-Imperial'!L46,IF($C$9="Contactor Field Drain C-4HD",'C-4HD-Imperial'!G46,IF($C$9="Recharger 180HD",'180HD-Imperial'!I46,0))))))))</f>
        <v>4.33</v>
      </c>
      <c r="G40" s="71"/>
      <c r="L40" s="371">
        <f>IF($C$9="Contactor 100HD",'100HD-Imperial'!E46,IF($C$9="Recharger 150XLHD",'150XLHD-Imperial'!E46,IF($C$9="Recharger 280HD",'280HD-Imperial'!E46,IF($C$9="Recharger 330XLHD",'330XLHD-Imperial'!E46,IF($C$9="Recharger 360HD",'360HD-Imperial'!H46,IF($C$9="Recharger 902HD",'902HD-Imperial'!H46,IF($C$9="Recharger 180HD",'180HD-Imperial'!C46,"")))))))</f>
        <v>0</v>
      </c>
      <c r="S40" s="127"/>
      <c r="T40" s="127"/>
      <c r="V40" s="177"/>
      <c r="W40" s="222"/>
    </row>
    <row r="41" spans="1:25" x14ac:dyDescent="0.2">
      <c r="A41" s="126">
        <f>IF($C$9="Contactor 100HD",'100HD-Imperial'!A47,IF($C$9="Recharger 150XLHD",'150XLHD-Imperial'!A47,IF($C$9="Recharger 280HD",'280HD-Imperial'!A47,IF($C$9="Recharger 330XLHD",'330XLHD-Imperial'!A47,IF($C$9="Recharger 360HD",'360HD-Imperial'!A47,IF($C$9="Recharger 902HD",'902HD-Imperial'!A47,IF($C$9="Contactor Field Drain C-4HD",'C-4HD-Imperial'!A47,IF($C$9="Recharger 180HD",'180HD-Imperial'!A47,0))))))))</f>
        <v>51</v>
      </c>
      <c r="B41" s="124">
        <f>IF($C$9="Contactor 100HD",'100HD-Imperial'!D47,IF($C$9="Recharger 150XLHD",'150XLHD-Imperial'!D47,IF($C$9="Recharger 280HD",'280HD-Imperial'!D47,IF($C$9="Recharger 330XLHD",'330XLHD-Imperial'!D47,IF($C$9="Recharger 360HD",'360HD-Imperial'!G47,IF($C$9="Recharger 902HD",'902HD-Imperial'!G47,IF($C$9="Contactor Field Drain C-4HD",'C-4HD-Imperial'!C47,IF($C$9="Recharger 180HD",'180HD-Imperial'!D47,0))))))))</f>
        <v>37.506666666666661</v>
      </c>
      <c r="C41" s="124">
        <f>IF($C$9="Contactor 100HD",'100HD-Imperial'!F47,IF($C$9="Recharger 150XLHD",'150XLHD-Imperial'!F47,IF($C$9="Recharger 280HD",'280HD-Imperial'!F47,IF($C$9="Recharger 330XLHD",'330XLHD-Imperial'!F47,IF($C$9="Recharger 360HD",'360HD-Imperial'!I47,IF($C$9="Recharger 902HD",'902HD-Imperial'!I47,IF($C$9="Contactor Field Drain C-4HD",'C-4HD-Imperial'!D47,IF($C$9="Recharger 180HD",'180HD-Imperial'!F47,0))))))))</f>
        <v>32.422333333333334</v>
      </c>
      <c r="D41" s="124">
        <f>IF($C$9="Contactor 100HD",'100HD-Imperial'!G47,IF($C$9="Recharger 150XLHD",'150XLHD-Imperial'!G47,IF($C$9="Recharger 280HD",'280HD-Imperial'!G47,IF($C$9="Recharger 330XLHD",'330XLHD-Imperial'!G47,IF($C$9="Recharger 360HD",'360HD-Imperial'!J47,IF($C$9="Recharger 902HD",'902HD-Imperial'!J47,IF($C$9="Contactor Field Drain C-4HD",'C-4HD-Imperial'!E47,IF($C$9="Recharger 180HD",'180HD-Imperial'!G47,0))))))))</f>
        <v>69.929000000000002</v>
      </c>
      <c r="E41" s="124">
        <f>IF($C$9="Contactor 100HD",'100HD-Imperial'!H47,IF($C$9="Recharger 150XLHD",'150XLHD-Imperial'!H47,IF($C$9="Recharger 280HD",'280HD-Imperial'!H47,IF($C$9="Recharger 330XLHD",'330XLHD-Imperial'!H47,IF($C$9="Recharger 360HD",'360HD-Imperial'!K47,IF($C$9="Recharger 902HD",'902HD-Imperial'!K47,IF($C$9="Contactor Field Drain C-4HD",'C-4HD-Imperial'!F47,IF($C$9="Recharger 180HD",'180HD-Imperial'!H47,0))))))))</f>
        <v>4150.2790000000005</v>
      </c>
      <c r="F41" s="124">
        <f>IF($C$9="Contactor 100HD",'100HD-Imperial'!I47,IF($C$9="Recharger 150XLHD",'150XLHD-Imperial'!I47,IF($C$9="Recharger 280HD",'280HD-Imperial'!I47,IF($C$9="Recharger 330XLHD",'330XLHD-Imperial'!I47,IF($C$9="Recharger 360HD",'360HD-Imperial'!L47,IF($C$9="Recharger 902HD",'902HD-Imperial'!L47,IF($C$9="Contactor Field Drain C-4HD",'C-4HD-Imperial'!G47,IF($C$9="Recharger 180HD",'180HD-Imperial'!I47,0))))))))</f>
        <v>4.25</v>
      </c>
      <c r="G41" s="71"/>
      <c r="L41" s="371">
        <f>IF($C$9="Contactor 100HD",'100HD-Imperial'!E47,IF($C$9="Recharger 150XLHD",'150XLHD-Imperial'!E47,IF($C$9="Recharger 280HD",'280HD-Imperial'!E47,IF($C$9="Recharger 330XLHD",'330XLHD-Imperial'!E47,IF($C$9="Recharger 360HD",'360HD-Imperial'!H47,IF($C$9="Recharger 902HD",'902HD-Imperial'!H47,IF($C$9="Recharger 180HD",'180HD-Imperial'!C47,"")))))))</f>
        <v>0</v>
      </c>
      <c r="S41" s="127"/>
      <c r="T41" s="127"/>
      <c r="V41" s="177"/>
      <c r="W41" s="222"/>
      <c r="X41" s="170"/>
      <c r="Y41" s="170"/>
    </row>
    <row r="42" spans="1:25" x14ac:dyDescent="0.2">
      <c r="A42" s="126">
        <f>IF($C$9="Contactor 100HD",'100HD-Imperial'!A48,IF($C$9="Recharger 150XLHD",'150XLHD-Imperial'!A48,IF($C$9="Recharger 280HD",'280HD-Imperial'!A48,IF($C$9="Recharger 330XLHD",'330XLHD-Imperial'!A48,IF($C$9="Recharger 360HD",'360HD-Imperial'!A48,IF($C$9="Recharger 902HD",'902HD-Imperial'!A48,IF($C$9="Contactor Field Drain C-4HD",'C-4HD-Imperial'!A48,IF($C$9="Recharger 180HD",'180HD-Imperial'!A48,0))))))))</f>
        <v>50</v>
      </c>
      <c r="B42" s="124">
        <f>IF($C$9="Contactor 100HD",'100HD-Imperial'!D48,IF($C$9="Recharger 150XLHD",'150XLHD-Imperial'!D48,IF($C$9="Recharger 280HD",'280HD-Imperial'!D48,IF($C$9="Recharger 330XLHD",'330XLHD-Imperial'!D48,IF($C$9="Recharger 360HD",'360HD-Imperial'!G48,IF($C$9="Recharger 902HD",'902HD-Imperial'!G48,IF($C$9="Contactor Field Drain C-4HD",'C-4HD-Imperial'!C48,IF($C$9="Recharger 180HD",'180HD-Imperial'!D48,0))))))))</f>
        <v>40.919999999999995</v>
      </c>
      <c r="C42" s="124">
        <f>IF($C$9="Contactor 100HD",'100HD-Imperial'!F48,IF($C$9="Recharger 150XLHD",'150XLHD-Imperial'!F48,IF($C$9="Recharger 280HD",'280HD-Imperial'!F48,IF($C$9="Recharger 330XLHD",'330XLHD-Imperial'!F48,IF($C$9="Recharger 360HD",'360HD-Imperial'!I48,IF($C$9="Recharger 902HD",'902HD-Imperial'!I48,IF($C$9="Contactor Field Drain C-4HD",'C-4HD-Imperial'!D48,IF($C$9="Recharger 180HD",'180HD-Imperial'!F48,0))))))))</f>
        <v>31.057000000000006</v>
      </c>
      <c r="D42" s="124">
        <f>IF($C$9="Contactor 100HD",'100HD-Imperial'!G48,IF($C$9="Recharger 150XLHD",'150XLHD-Imperial'!G48,IF($C$9="Recharger 280HD",'280HD-Imperial'!G48,IF($C$9="Recharger 330XLHD",'330XLHD-Imperial'!G48,IF($C$9="Recharger 360HD",'360HD-Imperial'!J48,IF($C$9="Recharger 902HD",'902HD-Imperial'!J48,IF($C$9="Contactor Field Drain C-4HD",'C-4HD-Imperial'!E48,IF($C$9="Recharger 180HD",'180HD-Imperial'!G48,0))))))))</f>
        <v>71.977000000000004</v>
      </c>
      <c r="E42" s="124">
        <f>IF($C$9="Contactor 100HD",'100HD-Imperial'!H48,IF($C$9="Recharger 150XLHD",'150XLHD-Imperial'!H48,IF($C$9="Recharger 280HD",'280HD-Imperial'!H48,IF($C$9="Recharger 330XLHD",'330XLHD-Imperial'!H48,IF($C$9="Recharger 360HD",'360HD-Imperial'!K48,IF($C$9="Recharger 902HD",'902HD-Imperial'!K48,IF($C$9="Contactor Field Drain C-4HD",'C-4HD-Imperial'!F48,IF($C$9="Recharger 180HD",'180HD-Imperial'!H48,0))))))))</f>
        <v>4080.3500000000004</v>
      </c>
      <c r="F42" s="124">
        <f>IF($C$9="Contactor 100HD",'100HD-Imperial'!I48,IF($C$9="Recharger 150XLHD",'150XLHD-Imperial'!I48,IF($C$9="Recharger 280HD",'280HD-Imperial'!I48,IF($C$9="Recharger 330XLHD",'330XLHD-Imperial'!I48,IF($C$9="Recharger 360HD",'360HD-Imperial'!L48,IF($C$9="Recharger 902HD",'902HD-Imperial'!L48,IF($C$9="Contactor Field Drain C-4HD",'C-4HD-Imperial'!G48,IF($C$9="Recharger 180HD",'180HD-Imperial'!I48,0))))))))</f>
        <v>4.17</v>
      </c>
      <c r="G42" s="71"/>
      <c r="L42" s="371">
        <f>IF($C$9="Contactor 100HD",'100HD-Imperial'!E48,IF($C$9="Recharger 150XLHD",'150XLHD-Imperial'!E48,IF($C$9="Recharger 280HD",'280HD-Imperial'!E48,IF($C$9="Recharger 330XLHD",'330XLHD-Imperial'!E48,IF($C$9="Recharger 360HD",'360HD-Imperial'!H48,IF($C$9="Recharger 902HD",'902HD-Imperial'!H48,IF($C$9="Recharger 180HD",'180HD-Imperial'!C48,"")))))))</f>
        <v>0</v>
      </c>
      <c r="S42" s="127"/>
      <c r="T42" s="127"/>
      <c r="V42" s="177"/>
      <c r="W42" s="222"/>
      <c r="X42" s="170"/>
      <c r="Y42" s="170"/>
    </row>
    <row r="43" spans="1:25" x14ac:dyDescent="0.2">
      <c r="A43" s="126">
        <f>IF($C$9="Contactor 100HD",'100HD-Imperial'!A49,IF($C$9="Recharger 150XLHD",'150XLHD-Imperial'!A49,IF($C$9="Recharger 280HD",'280HD-Imperial'!A49,IF($C$9="Recharger 330XLHD",'330XLHD-Imperial'!A49,IF($C$9="Recharger 360HD",'360HD-Imperial'!A49,IF($C$9="Recharger 902HD",'902HD-Imperial'!A49,IF($C$9="Contactor Field Drain C-4HD",'C-4HD-Imperial'!A49,IF($C$9="Recharger 180HD",'180HD-Imperial'!A49,0))))))))</f>
        <v>49</v>
      </c>
      <c r="B43" s="124">
        <f>IF($C$9="Contactor 100HD",'100HD-Imperial'!D49,IF($C$9="Recharger 150XLHD",'150XLHD-Imperial'!D49,IF($C$9="Recharger 280HD",'280HD-Imperial'!D49,IF($C$9="Recharger 330XLHD",'330XLHD-Imperial'!D49,IF($C$9="Recharger 360HD",'360HD-Imperial'!G49,IF($C$9="Recharger 902HD",'902HD-Imperial'!G49,IF($C$9="Contactor Field Drain C-4HD",'C-4HD-Imperial'!C49,IF($C$9="Recharger 180HD",'180HD-Imperial'!D49,0))))))))</f>
        <v>46.059999999999931</v>
      </c>
      <c r="C43" s="124">
        <f>IF($C$9="Contactor 100HD",'100HD-Imperial'!F49,IF($C$9="Recharger 150XLHD",'150XLHD-Imperial'!F49,IF($C$9="Recharger 280HD",'280HD-Imperial'!F49,IF($C$9="Recharger 330XLHD",'330XLHD-Imperial'!F49,IF($C$9="Recharger 360HD",'360HD-Imperial'!I49,IF($C$9="Recharger 902HD",'902HD-Imperial'!I49,IF($C$9="Contactor Field Drain C-4HD",'C-4HD-Imperial'!D49,IF($C$9="Recharger 180HD",'180HD-Imperial'!F49,0))))))))</f>
        <v>29.00100000000003</v>
      </c>
      <c r="D43" s="124">
        <f>IF($C$9="Contactor 100HD",'100HD-Imperial'!G49,IF($C$9="Recharger 150XLHD",'150XLHD-Imperial'!G49,IF($C$9="Recharger 280HD",'280HD-Imperial'!G49,IF($C$9="Recharger 330XLHD",'330XLHD-Imperial'!G49,IF($C$9="Recharger 360HD",'360HD-Imperial'!J49,IF($C$9="Recharger 902HD",'902HD-Imperial'!J49,IF($C$9="Contactor Field Drain C-4HD",'C-4HD-Imperial'!E49,IF($C$9="Recharger 180HD",'180HD-Imperial'!G49,0))))))))</f>
        <v>75.060999999999964</v>
      </c>
      <c r="E43" s="124">
        <f>IF($C$9="Contactor 100HD",'100HD-Imperial'!H49,IF($C$9="Recharger 150XLHD",'150XLHD-Imperial'!H49,IF($C$9="Recharger 280HD",'280HD-Imperial'!H49,IF($C$9="Recharger 330XLHD",'330XLHD-Imperial'!H49,IF($C$9="Recharger 360HD",'360HD-Imperial'!K49,IF($C$9="Recharger 902HD",'902HD-Imperial'!K49,IF($C$9="Contactor Field Drain C-4HD",'C-4HD-Imperial'!F49,IF($C$9="Recharger 180HD",'180HD-Imperial'!H49,0))))))))</f>
        <v>4008.3730000000005</v>
      </c>
      <c r="F43" s="124">
        <f>IF($C$9="Contactor 100HD",'100HD-Imperial'!I49,IF($C$9="Recharger 150XLHD",'150XLHD-Imperial'!I49,IF($C$9="Recharger 280HD",'280HD-Imperial'!I49,IF($C$9="Recharger 330XLHD",'330XLHD-Imperial'!I49,IF($C$9="Recharger 360HD",'360HD-Imperial'!L49,IF($C$9="Recharger 902HD",'902HD-Imperial'!L49,IF($C$9="Contactor Field Drain C-4HD",'C-4HD-Imperial'!G49,IF($C$9="Recharger 180HD",'180HD-Imperial'!I49,0))))))))</f>
        <v>4.08</v>
      </c>
      <c r="G43" s="71"/>
      <c r="L43" s="371">
        <f>IF($C$9="Contactor 100HD",'100HD-Imperial'!E49,IF($C$9="Recharger 150XLHD",'150XLHD-Imperial'!E49,IF($C$9="Recharger 280HD",'280HD-Imperial'!E49,IF($C$9="Recharger 330XLHD",'330XLHD-Imperial'!E49,IF($C$9="Recharger 360HD",'360HD-Imperial'!H49,IF($C$9="Recharger 902HD",'902HD-Imperial'!H49,IF($C$9="Recharger 180HD",'180HD-Imperial'!C49,"")))))))</f>
        <v>0</v>
      </c>
      <c r="S43" s="127"/>
      <c r="T43" s="127"/>
      <c r="V43" s="177"/>
      <c r="W43" s="222"/>
      <c r="Y43" s="170"/>
    </row>
    <row r="44" spans="1:25" x14ac:dyDescent="0.2">
      <c r="A44" s="126">
        <f>IF($C$9="Contactor 100HD",'100HD-Imperial'!A50,IF($C$9="Recharger 150XLHD",'150XLHD-Imperial'!A50,IF($C$9="Recharger 280HD",'280HD-Imperial'!A50,IF($C$9="Recharger 330XLHD",'330XLHD-Imperial'!A50,IF($C$9="Recharger 360HD",'360HD-Imperial'!A50,IF($C$9="Recharger 902HD",'902HD-Imperial'!A50,IF($C$9="Contactor Field Drain C-4HD",'C-4HD-Imperial'!A50,IF($C$9="Recharger 180HD",'180HD-Imperial'!A50,0))))))))</f>
        <v>48</v>
      </c>
      <c r="B44" s="124">
        <f>IF($C$9="Contactor 100HD",'100HD-Imperial'!D50,IF($C$9="Recharger 150XLHD",'150XLHD-Imperial'!D50,IF($C$9="Recharger 280HD",'280HD-Imperial'!D50,IF($C$9="Recharger 330XLHD",'330XLHD-Imperial'!D50,IF($C$9="Recharger 360HD",'360HD-Imperial'!G50,IF($C$9="Recharger 902HD",'902HD-Imperial'!G50,IF($C$9="Contactor Field Drain C-4HD",'C-4HD-Imperial'!C50,IF($C$9="Recharger 180HD",'180HD-Imperial'!D50,0))))))))</f>
        <v>46.1</v>
      </c>
      <c r="C44" s="124">
        <f>IF($C$9="Contactor 100HD",'100HD-Imperial'!F50,IF($C$9="Recharger 150XLHD",'150XLHD-Imperial'!F50,IF($C$9="Recharger 280HD",'280HD-Imperial'!F50,IF($C$9="Recharger 330XLHD",'330XLHD-Imperial'!F50,IF($C$9="Recharger 360HD",'360HD-Imperial'!I50,IF($C$9="Recharger 902HD",'902HD-Imperial'!I50,IF($C$9="Contactor Field Drain C-4HD",'C-4HD-Imperial'!D50,IF($C$9="Recharger 180HD",'180HD-Imperial'!F50,0))))))))</f>
        <v>28.985000000000003</v>
      </c>
      <c r="D44" s="124">
        <f>IF($C$9="Contactor 100HD",'100HD-Imperial'!G50,IF($C$9="Recharger 150XLHD",'150XLHD-Imperial'!G50,IF($C$9="Recharger 280HD",'280HD-Imperial'!G50,IF($C$9="Recharger 330XLHD",'330XLHD-Imperial'!G50,IF($C$9="Recharger 360HD",'360HD-Imperial'!J50,IF($C$9="Recharger 902HD",'902HD-Imperial'!J50,IF($C$9="Contactor Field Drain C-4HD",'C-4HD-Imperial'!E50,IF($C$9="Recharger 180HD",'180HD-Imperial'!G50,0))))))))</f>
        <v>75.085000000000008</v>
      </c>
      <c r="E44" s="124">
        <f>IF($C$9="Contactor 100HD",'100HD-Imperial'!H50,IF($C$9="Recharger 150XLHD",'150XLHD-Imperial'!H50,IF($C$9="Recharger 280HD",'280HD-Imperial'!H50,IF($C$9="Recharger 330XLHD",'330XLHD-Imperial'!H50,IF($C$9="Recharger 360HD",'360HD-Imperial'!K50,IF($C$9="Recharger 902HD",'902HD-Imperial'!K50,IF($C$9="Contactor Field Drain C-4HD",'C-4HD-Imperial'!F50,IF($C$9="Recharger 180HD",'180HD-Imperial'!H50,0))))))))</f>
        <v>3933.3120000000004</v>
      </c>
      <c r="F44" s="124">
        <f>IF($C$9="Contactor 100HD",'100HD-Imperial'!I50,IF($C$9="Recharger 150XLHD",'150XLHD-Imperial'!I50,IF($C$9="Recharger 280HD",'280HD-Imperial'!I50,IF($C$9="Recharger 330XLHD",'330XLHD-Imperial'!I50,IF($C$9="Recharger 360HD",'360HD-Imperial'!L50,IF($C$9="Recharger 902HD",'902HD-Imperial'!L50,IF($C$9="Contactor Field Drain C-4HD",'C-4HD-Imperial'!G50,IF($C$9="Recharger 180HD",'180HD-Imperial'!I50,0))))))))</f>
        <v>4</v>
      </c>
      <c r="G44" s="71"/>
      <c r="L44" s="371">
        <f>IF($C$9="Contactor 100HD",'100HD-Imperial'!E50,IF($C$9="Recharger 150XLHD",'150XLHD-Imperial'!E50,IF($C$9="Recharger 280HD",'280HD-Imperial'!E50,IF($C$9="Recharger 330XLHD",'330XLHD-Imperial'!E50,IF($C$9="Recharger 360HD",'360HD-Imperial'!H50,IF($C$9="Recharger 902HD",'902HD-Imperial'!H50,IF($C$9="Recharger 180HD",'180HD-Imperial'!C50,"")))))))</f>
        <v>0</v>
      </c>
      <c r="S44" s="127"/>
      <c r="T44" s="127"/>
      <c r="V44" s="177"/>
      <c r="W44" s="222"/>
      <c r="Y44" s="170"/>
    </row>
    <row r="45" spans="1:25" x14ac:dyDescent="0.2">
      <c r="A45" s="126">
        <f>IF($C$9="Contactor 100HD",'100HD-Imperial'!A51,IF($C$9="Recharger 150XLHD",'150XLHD-Imperial'!A51,IF($C$9="Recharger 280HD",'280HD-Imperial'!A51,IF($C$9="Recharger 330XLHD",'330XLHD-Imperial'!A51,IF($C$9="Recharger 360HD",'360HD-Imperial'!A51,IF($C$9="Recharger 902HD",'902HD-Imperial'!A51,IF($C$9="Contactor Field Drain C-4HD",'C-4HD-Imperial'!A51,IF($C$9="Recharger 180HD",'180HD-Imperial'!A51,0))))))))</f>
        <v>47</v>
      </c>
      <c r="B45" s="124">
        <f>IF($C$9="Contactor 100HD",'100HD-Imperial'!D51,IF($C$9="Recharger 150XLHD",'150XLHD-Imperial'!D51,IF($C$9="Recharger 280HD",'280HD-Imperial'!D51,IF($C$9="Recharger 330XLHD",'330XLHD-Imperial'!D51,IF($C$9="Recharger 360HD",'360HD-Imperial'!G51,IF($C$9="Recharger 902HD",'902HD-Imperial'!G51,IF($C$9="Contactor Field Drain C-4HD",'C-4HD-Imperial'!C51,IF($C$9="Recharger 180HD",'180HD-Imperial'!D51,0))))))))</f>
        <v>49.553333333333327</v>
      </c>
      <c r="C45" s="124">
        <f>IF($C$9="Contactor 100HD",'100HD-Imperial'!F51,IF($C$9="Recharger 150XLHD",'150XLHD-Imperial'!F51,IF($C$9="Recharger 280HD",'280HD-Imperial'!F51,IF($C$9="Recharger 330XLHD",'330XLHD-Imperial'!F51,IF($C$9="Recharger 360HD",'360HD-Imperial'!I51,IF($C$9="Recharger 902HD",'902HD-Imperial'!I51,IF($C$9="Contactor Field Drain C-4HD",'C-4HD-Imperial'!D51,IF($C$9="Recharger 180HD",'180HD-Imperial'!F51,0))))))))</f>
        <v>27.603666666666669</v>
      </c>
      <c r="D45" s="124">
        <f>IF($C$9="Contactor 100HD",'100HD-Imperial'!G51,IF($C$9="Recharger 150XLHD",'150XLHD-Imperial'!G51,IF($C$9="Recharger 280HD",'280HD-Imperial'!G51,IF($C$9="Recharger 330XLHD",'330XLHD-Imperial'!G51,IF($C$9="Recharger 360HD",'360HD-Imperial'!J51,IF($C$9="Recharger 902HD",'902HD-Imperial'!J51,IF($C$9="Contactor Field Drain C-4HD",'C-4HD-Imperial'!E51,IF($C$9="Recharger 180HD",'180HD-Imperial'!G51,0))))))))</f>
        <v>77.156999999999996</v>
      </c>
      <c r="E45" s="124">
        <f>IF($C$9="Contactor 100HD",'100HD-Imperial'!H51,IF($C$9="Recharger 150XLHD",'150XLHD-Imperial'!H51,IF($C$9="Recharger 280HD",'280HD-Imperial'!H51,IF($C$9="Recharger 330XLHD",'330XLHD-Imperial'!H51,IF($C$9="Recharger 360HD",'360HD-Imperial'!K51,IF($C$9="Recharger 902HD",'902HD-Imperial'!K51,IF($C$9="Contactor Field Drain C-4HD",'C-4HD-Imperial'!F51,IF($C$9="Recharger 180HD",'180HD-Imperial'!H51,0))))))))</f>
        <v>3858.2270000000003</v>
      </c>
      <c r="F45" s="124">
        <f>IF($C$9="Contactor 100HD",'100HD-Imperial'!I51,IF($C$9="Recharger 150XLHD",'150XLHD-Imperial'!I51,IF($C$9="Recharger 280HD",'280HD-Imperial'!I51,IF($C$9="Recharger 330XLHD",'330XLHD-Imperial'!I51,IF($C$9="Recharger 360HD",'360HD-Imperial'!L51,IF($C$9="Recharger 902HD",'902HD-Imperial'!L51,IF($C$9="Contactor Field Drain C-4HD",'C-4HD-Imperial'!G51,IF($C$9="Recharger 180HD",'180HD-Imperial'!I51,0))))))))</f>
        <v>3.92</v>
      </c>
      <c r="G45" s="71"/>
      <c r="L45" s="371">
        <f>IF($C$9="Contactor 100HD",'100HD-Imperial'!E51,IF($C$9="Recharger 150XLHD",'150XLHD-Imperial'!E51,IF($C$9="Recharger 280HD",'280HD-Imperial'!E51,IF($C$9="Recharger 330XLHD",'330XLHD-Imperial'!E51,IF($C$9="Recharger 360HD",'360HD-Imperial'!H51,IF($C$9="Recharger 902HD",'902HD-Imperial'!H51,IF($C$9="Recharger 180HD",'180HD-Imperial'!C51,"")))))))</f>
        <v>0</v>
      </c>
      <c r="S45" s="127"/>
      <c r="T45" s="127"/>
      <c r="V45" s="177"/>
      <c r="W45" s="222"/>
      <c r="X45" s="223"/>
      <c r="Y45" s="222"/>
    </row>
    <row r="46" spans="1:25" x14ac:dyDescent="0.2">
      <c r="A46" s="126">
        <f>IF($C$9="Contactor 100HD",'100HD-Imperial'!A52,IF($C$9="Recharger 150XLHD",'150XLHD-Imperial'!A52,IF($C$9="Recharger 280HD",'280HD-Imperial'!A52,IF($C$9="Recharger 330XLHD",'330XLHD-Imperial'!A52,IF($C$9="Recharger 360HD",'360HD-Imperial'!A52,IF($C$9="Recharger 902HD",'902HD-Imperial'!A52,IF($C$9="Contactor Field Drain C-4HD",'C-4HD-Imperial'!A52,IF($C$9="Recharger 180HD",'180HD-Imperial'!A52,0))))))))</f>
        <v>46</v>
      </c>
      <c r="B46" s="124">
        <f>IF($C$9="Contactor 100HD",'100HD-Imperial'!D52,IF($C$9="Recharger 150XLHD",'150XLHD-Imperial'!D52,IF($C$9="Recharger 280HD",'280HD-Imperial'!D52,IF($C$9="Recharger 330XLHD",'330XLHD-Imperial'!D52,IF($C$9="Recharger 360HD",'360HD-Imperial'!G52,IF($C$9="Recharger 902HD",'902HD-Imperial'!G52,IF($C$9="Contactor Field Drain C-4HD",'C-4HD-Imperial'!C52,IF($C$9="Recharger 180HD",'180HD-Imperial'!D52,0))))))))</f>
        <v>51.279999999999994</v>
      </c>
      <c r="C46" s="124">
        <f>IF($C$9="Contactor 100HD",'100HD-Imperial'!F52,IF($C$9="Recharger 150XLHD",'150XLHD-Imperial'!F52,IF($C$9="Recharger 280HD",'280HD-Imperial'!F52,IF($C$9="Recharger 330XLHD",'330XLHD-Imperial'!F52,IF($C$9="Recharger 360HD",'360HD-Imperial'!I52,IF($C$9="Recharger 902HD",'902HD-Imperial'!I52,IF($C$9="Contactor Field Drain C-4HD",'C-4HD-Imperial'!D52,IF($C$9="Recharger 180HD",'180HD-Imperial'!F52,0))))))))</f>
        <v>26.913</v>
      </c>
      <c r="D46" s="124">
        <f>IF($C$9="Contactor 100HD",'100HD-Imperial'!G52,IF($C$9="Recharger 150XLHD",'150XLHD-Imperial'!G52,IF($C$9="Recharger 280HD",'280HD-Imperial'!G52,IF($C$9="Recharger 330XLHD",'330XLHD-Imperial'!G52,IF($C$9="Recharger 360HD",'360HD-Imperial'!J52,IF($C$9="Recharger 902HD",'902HD-Imperial'!J52,IF($C$9="Contactor Field Drain C-4HD",'C-4HD-Imperial'!E52,IF($C$9="Recharger 180HD",'180HD-Imperial'!G52,0))))))))</f>
        <v>78.192999999999998</v>
      </c>
      <c r="E46" s="124">
        <f>IF($C$9="Contactor 100HD",'100HD-Imperial'!H52,IF($C$9="Recharger 150XLHD",'150XLHD-Imperial'!H52,IF($C$9="Recharger 280HD",'280HD-Imperial'!H52,IF($C$9="Recharger 330XLHD",'330XLHD-Imperial'!H52,IF($C$9="Recharger 360HD",'360HD-Imperial'!K52,IF($C$9="Recharger 902HD",'902HD-Imperial'!K52,IF($C$9="Contactor Field Drain C-4HD",'C-4HD-Imperial'!F52,IF($C$9="Recharger 180HD",'180HD-Imperial'!H52,0))))))))</f>
        <v>3781.07</v>
      </c>
      <c r="F46" s="124">
        <f>IF($C$9="Contactor 100HD",'100HD-Imperial'!I52,IF($C$9="Recharger 150XLHD",'150XLHD-Imperial'!I52,IF($C$9="Recharger 280HD",'280HD-Imperial'!I52,IF($C$9="Recharger 330XLHD",'330XLHD-Imperial'!I52,IF($C$9="Recharger 360HD",'360HD-Imperial'!L52,IF($C$9="Recharger 902HD",'902HD-Imperial'!L52,IF($C$9="Contactor Field Drain C-4HD",'C-4HD-Imperial'!G52,IF($C$9="Recharger 180HD",'180HD-Imperial'!I52,0))))))))</f>
        <v>3.83</v>
      </c>
      <c r="G46" s="71"/>
      <c r="L46" s="371">
        <f>IF($C$9="Contactor 100HD",'100HD-Imperial'!E52,IF($C$9="Recharger 150XLHD",'150XLHD-Imperial'!E52,IF($C$9="Recharger 280HD",'280HD-Imperial'!E52,IF($C$9="Recharger 330XLHD",'330XLHD-Imperial'!E52,IF($C$9="Recharger 360HD",'360HD-Imperial'!H52,IF($C$9="Recharger 902HD",'902HD-Imperial'!H52,IF($C$9="Recharger 180HD",'180HD-Imperial'!C52,"")))))))</f>
        <v>0</v>
      </c>
      <c r="N46" s="137"/>
      <c r="Q46" s="122"/>
      <c r="S46" s="127"/>
      <c r="T46" s="127"/>
      <c r="V46" s="177"/>
      <c r="W46" s="222"/>
      <c r="X46" s="223"/>
      <c r="Y46" s="222"/>
    </row>
    <row r="47" spans="1:25" x14ac:dyDescent="0.2">
      <c r="A47" s="126">
        <f>IF($C$9="Contactor 100HD",'100HD-Imperial'!A53,IF($C$9="Recharger 150XLHD",'150XLHD-Imperial'!A53,IF($C$9="Recharger 280HD",'280HD-Imperial'!A53,IF($C$9="Recharger 330XLHD",'330XLHD-Imperial'!A53,IF($C$9="Recharger 360HD",'360HD-Imperial'!A53,IF($C$9="Recharger 902HD",'902HD-Imperial'!A53,IF($C$9="Contactor Field Drain C-4HD",'C-4HD-Imperial'!A53,IF($C$9="Recharger 180HD",'180HD-Imperial'!A53,0))))))))</f>
        <v>45</v>
      </c>
      <c r="B47" s="124">
        <f>IF($C$9="Contactor 100HD",'100HD-Imperial'!D53,IF($C$9="Recharger 150XLHD",'150XLHD-Imperial'!D53,IF($C$9="Recharger 280HD",'280HD-Imperial'!D53,IF($C$9="Recharger 330XLHD",'330XLHD-Imperial'!D53,IF($C$9="Recharger 360HD",'360HD-Imperial'!G53,IF($C$9="Recharger 902HD",'902HD-Imperial'!G53,IF($C$9="Contactor Field Drain C-4HD",'C-4HD-Imperial'!C53,IF($C$9="Recharger 180HD",'180HD-Imperial'!D53,0))))))))</f>
        <v>53.04666666666666</v>
      </c>
      <c r="C47" s="124">
        <f>IF($C$9="Contactor 100HD",'100HD-Imperial'!F53,IF($C$9="Recharger 150XLHD",'150XLHD-Imperial'!F53,IF($C$9="Recharger 280HD",'280HD-Imperial'!F53,IF($C$9="Recharger 330XLHD",'330XLHD-Imperial'!F53,IF($C$9="Recharger 360HD",'360HD-Imperial'!I53,IF($C$9="Recharger 902HD",'902HD-Imperial'!I53,IF($C$9="Contactor Field Drain C-4HD",'C-4HD-Imperial'!D53,IF($C$9="Recharger 180HD",'180HD-Imperial'!F53,0))))))))</f>
        <v>26.206333333333333</v>
      </c>
      <c r="D47" s="124">
        <f>IF($C$9="Contactor 100HD",'100HD-Imperial'!G53,IF($C$9="Recharger 150XLHD",'150XLHD-Imperial'!G53,IF($C$9="Recharger 280HD",'280HD-Imperial'!G53,IF($C$9="Recharger 330XLHD",'330XLHD-Imperial'!G53,IF($C$9="Recharger 360HD",'360HD-Imperial'!J53,IF($C$9="Recharger 902HD",'902HD-Imperial'!J53,IF($C$9="Contactor Field Drain C-4HD",'C-4HD-Imperial'!E53,IF($C$9="Recharger 180HD",'180HD-Imperial'!G53,0))))))))</f>
        <v>79.252999999999986</v>
      </c>
      <c r="E47" s="124">
        <f>IF($C$9="Contactor 100HD",'100HD-Imperial'!H53,IF($C$9="Recharger 150XLHD",'150XLHD-Imperial'!H53,IF($C$9="Recharger 280HD",'280HD-Imperial'!H53,IF($C$9="Recharger 330XLHD",'330XLHD-Imperial'!H53,IF($C$9="Recharger 360HD",'360HD-Imperial'!K53,IF($C$9="Recharger 902HD",'902HD-Imperial'!K53,IF($C$9="Contactor Field Drain C-4HD",'C-4HD-Imperial'!F53,IF($C$9="Recharger 180HD",'180HD-Imperial'!H53,0))))))))</f>
        <v>3702.877</v>
      </c>
      <c r="F47" s="124">
        <f>IF($C$9="Contactor 100HD",'100HD-Imperial'!I53,IF($C$9="Recharger 150XLHD",'150XLHD-Imperial'!I53,IF($C$9="Recharger 280HD",'280HD-Imperial'!I53,IF($C$9="Recharger 330XLHD",'330XLHD-Imperial'!I53,IF($C$9="Recharger 360HD",'360HD-Imperial'!L53,IF($C$9="Recharger 902HD",'902HD-Imperial'!L53,IF($C$9="Contactor Field Drain C-4HD",'C-4HD-Imperial'!G53,IF($C$9="Recharger 180HD",'180HD-Imperial'!I53,0))))))))</f>
        <v>3.75</v>
      </c>
      <c r="G47" s="71"/>
      <c r="K47" s="122"/>
      <c r="L47" s="371">
        <f>IF($C$9="Contactor 100HD",'100HD-Imperial'!E53,IF($C$9="Recharger 150XLHD",'150XLHD-Imperial'!E53,IF($C$9="Recharger 280HD",'280HD-Imperial'!E53,IF($C$9="Recharger 330XLHD",'330XLHD-Imperial'!E53,IF($C$9="Recharger 360HD",'360HD-Imperial'!H53,IF($C$9="Recharger 902HD",'902HD-Imperial'!H53,IF($C$9="Recharger 180HD",'180HD-Imperial'!C53,"")))))))</f>
        <v>0</v>
      </c>
      <c r="N47" s="137"/>
      <c r="Q47" s="122"/>
      <c r="S47" s="127"/>
      <c r="T47" s="127"/>
      <c r="V47" s="223"/>
      <c r="W47" s="222"/>
      <c r="X47" s="223"/>
      <c r="Y47" s="222"/>
    </row>
    <row r="48" spans="1:25" x14ac:dyDescent="0.2">
      <c r="A48" s="126">
        <f>IF($C$9="Contactor 100HD",'100HD-Imperial'!A54,IF($C$9="Recharger 150XLHD",'150XLHD-Imperial'!A54,IF($C$9="Recharger 280HD",'280HD-Imperial'!A54,IF($C$9="Recharger 330XLHD",'330XLHD-Imperial'!A54,IF($C$9="Recharger 360HD",'360HD-Imperial'!A54,IF($C$9="Recharger 902HD",'902HD-Imperial'!A54,IF($C$9="Contactor Field Drain C-4HD",'C-4HD-Imperial'!A54,IF($C$9="Recharger 180HD",'180HD-Imperial'!A54,0))))))))</f>
        <v>44</v>
      </c>
      <c r="B48" s="124">
        <f>IF($C$9="Contactor 100HD",'100HD-Imperial'!D54,IF($C$9="Recharger 150XLHD",'150XLHD-Imperial'!D54,IF($C$9="Recharger 280HD",'280HD-Imperial'!D54,IF($C$9="Recharger 330XLHD",'330XLHD-Imperial'!D54,IF($C$9="Recharger 360HD",'360HD-Imperial'!G54,IF($C$9="Recharger 902HD",'902HD-Imperial'!G54,IF($C$9="Contactor Field Drain C-4HD",'C-4HD-Imperial'!C54,IF($C$9="Recharger 180HD",'180HD-Imperial'!D54,0))))))))</f>
        <v>56.5</v>
      </c>
      <c r="C48" s="124">
        <f>IF($C$9="Contactor 100HD",'100HD-Imperial'!F54,IF($C$9="Recharger 150XLHD",'150XLHD-Imperial'!F54,IF($C$9="Recharger 280HD",'280HD-Imperial'!F54,IF($C$9="Recharger 330XLHD",'330XLHD-Imperial'!F54,IF($C$9="Recharger 360HD",'360HD-Imperial'!I54,IF($C$9="Recharger 902HD",'902HD-Imperial'!I54,IF($C$9="Contactor Field Drain C-4HD",'C-4HD-Imperial'!D54,IF($C$9="Recharger 180HD",'180HD-Imperial'!F54,0))))))))</f>
        <v>24.825000000000003</v>
      </c>
      <c r="D48" s="124">
        <f>IF($C$9="Contactor 100HD",'100HD-Imperial'!G54,IF($C$9="Recharger 150XLHD",'150XLHD-Imperial'!G54,IF($C$9="Recharger 280HD",'280HD-Imperial'!G54,IF($C$9="Recharger 330XLHD",'330XLHD-Imperial'!G54,IF($C$9="Recharger 360HD",'360HD-Imperial'!J54,IF($C$9="Recharger 902HD",'902HD-Imperial'!J54,IF($C$9="Contactor Field Drain C-4HD",'C-4HD-Imperial'!E54,IF($C$9="Recharger 180HD",'180HD-Imperial'!G54,0))))))))</f>
        <v>81.325000000000003</v>
      </c>
      <c r="E48" s="124">
        <f>IF($C$9="Contactor 100HD",'100HD-Imperial'!H54,IF($C$9="Recharger 150XLHD",'150XLHD-Imperial'!H54,IF($C$9="Recharger 280HD",'280HD-Imperial'!H54,IF($C$9="Recharger 330XLHD",'330XLHD-Imperial'!H54,IF($C$9="Recharger 360HD",'360HD-Imperial'!K54,IF($C$9="Recharger 902HD",'902HD-Imperial'!K54,IF($C$9="Contactor Field Drain C-4HD",'C-4HD-Imperial'!F54,IF($C$9="Recharger 180HD",'180HD-Imperial'!H54,0))))))))</f>
        <v>3623.6239999999998</v>
      </c>
      <c r="F48" s="124">
        <f>IF($C$9="Contactor 100HD",'100HD-Imperial'!I54,IF($C$9="Recharger 150XLHD",'150XLHD-Imperial'!I54,IF($C$9="Recharger 280HD",'280HD-Imperial'!I54,IF($C$9="Recharger 330XLHD",'330XLHD-Imperial'!I54,IF($C$9="Recharger 360HD",'360HD-Imperial'!L54,IF($C$9="Recharger 902HD",'902HD-Imperial'!L54,IF($C$9="Contactor Field Drain C-4HD",'C-4HD-Imperial'!G54,IF($C$9="Recharger 180HD",'180HD-Imperial'!I54,0))))))))</f>
        <v>3.67</v>
      </c>
      <c r="G48" s="71"/>
      <c r="K48" s="122"/>
      <c r="L48" s="371">
        <f>IF($C$9="Contactor 100HD",'100HD-Imperial'!E54,IF($C$9="Recharger 150XLHD",'150XLHD-Imperial'!E54,IF($C$9="Recharger 280HD",'280HD-Imperial'!E54,IF($C$9="Recharger 330XLHD",'330XLHD-Imperial'!E54,IF($C$9="Recharger 360HD",'360HD-Imperial'!H54,IF($C$9="Recharger 902HD",'902HD-Imperial'!H54,IF($C$9="Recharger 180HD",'180HD-Imperial'!C54,"")))))))</f>
        <v>0</v>
      </c>
      <c r="Q48" s="122"/>
      <c r="S48" s="127"/>
      <c r="T48" s="127"/>
      <c r="V48" s="177"/>
      <c r="W48" s="222"/>
      <c r="X48" s="223"/>
      <c r="Y48" s="222"/>
    </row>
    <row r="49" spans="1:25" x14ac:dyDescent="0.2">
      <c r="A49" s="126">
        <f>IF($C$9="Contactor 100HD",'100HD-Imperial'!A55,IF($C$9="Recharger 150XLHD",'150XLHD-Imperial'!A55,IF($C$9="Recharger 280HD",'280HD-Imperial'!A55,IF($C$9="Recharger 330XLHD",'330XLHD-Imperial'!A55,IF($C$9="Recharger 360HD",'360HD-Imperial'!A55,IF($C$9="Recharger 902HD",'902HD-Imperial'!A55,IF($C$9="Contactor Field Drain C-4HD",'C-4HD-Imperial'!A55,IF($C$9="Recharger 180HD",'180HD-Imperial'!A55,0))))))))</f>
        <v>43</v>
      </c>
      <c r="B49" s="124">
        <f>IF($C$9="Contactor 100HD",'100HD-Imperial'!D55,IF($C$9="Recharger 150XLHD",'150XLHD-Imperial'!D55,IF($C$9="Recharger 280HD",'280HD-Imperial'!D55,IF($C$9="Recharger 330XLHD",'330XLHD-Imperial'!D55,IF($C$9="Recharger 360HD",'360HD-Imperial'!G55,IF($C$9="Recharger 902HD",'902HD-Imperial'!G55,IF($C$9="Contactor Field Drain C-4HD",'C-4HD-Imperial'!C55,IF($C$9="Recharger 180HD",'180HD-Imperial'!D55,0))))))))</f>
        <v>58.266666666666666</v>
      </c>
      <c r="C49" s="124">
        <f>IF($C$9="Contactor 100HD",'100HD-Imperial'!F55,IF($C$9="Recharger 150XLHD",'150XLHD-Imperial'!F55,IF($C$9="Recharger 280HD",'280HD-Imperial'!F55,IF($C$9="Recharger 330XLHD",'330XLHD-Imperial'!F55,IF($C$9="Recharger 360HD",'360HD-Imperial'!I55,IF($C$9="Recharger 902HD",'902HD-Imperial'!I55,IF($C$9="Contactor Field Drain C-4HD",'C-4HD-Imperial'!D55,IF($C$9="Recharger 180HD",'180HD-Imperial'!F55,0))))))))</f>
        <v>24.118333333333336</v>
      </c>
      <c r="D49" s="124">
        <f>IF($C$9="Contactor 100HD",'100HD-Imperial'!G55,IF($C$9="Recharger 150XLHD",'150XLHD-Imperial'!G55,IF($C$9="Recharger 280HD",'280HD-Imperial'!G55,IF($C$9="Recharger 330XLHD",'330XLHD-Imperial'!G55,IF($C$9="Recharger 360HD",'360HD-Imperial'!J55,IF($C$9="Recharger 902HD",'902HD-Imperial'!J55,IF($C$9="Contactor Field Drain C-4HD",'C-4HD-Imperial'!E55,IF($C$9="Recharger 180HD",'180HD-Imperial'!G55,0))))))))</f>
        <v>82.385000000000005</v>
      </c>
      <c r="E49" s="124">
        <f>IF($C$9="Contactor 100HD",'100HD-Imperial'!H55,IF($C$9="Recharger 150XLHD",'150XLHD-Imperial'!H55,IF($C$9="Recharger 280HD",'280HD-Imperial'!H55,IF($C$9="Recharger 330XLHD",'330XLHD-Imperial'!H55,IF($C$9="Recharger 360HD",'360HD-Imperial'!K55,IF($C$9="Recharger 902HD",'902HD-Imperial'!K55,IF($C$9="Contactor Field Drain C-4HD",'C-4HD-Imperial'!F55,IF($C$9="Recharger 180HD",'180HD-Imperial'!H55,0))))))))</f>
        <v>3542.299</v>
      </c>
      <c r="F49" s="124">
        <f>IF($C$9="Contactor 100HD",'100HD-Imperial'!I55,IF($C$9="Recharger 150XLHD",'150XLHD-Imperial'!I55,IF($C$9="Recharger 280HD",'280HD-Imperial'!I55,IF($C$9="Recharger 330XLHD",'330XLHD-Imperial'!I55,IF($C$9="Recharger 360HD",'360HD-Imperial'!L55,IF($C$9="Recharger 902HD",'902HD-Imperial'!L55,IF($C$9="Contactor Field Drain C-4HD",'C-4HD-Imperial'!G55,IF($C$9="Recharger 180HD",'180HD-Imperial'!I55,0))))))))</f>
        <v>3.58</v>
      </c>
      <c r="G49" s="71"/>
      <c r="K49" s="122"/>
      <c r="L49" s="371">
        <f>IF($C$9="Contactor 100HD",'100HD-Imperial'!E55,IF($C$9="Recharger 150XLHD",'150XLHD-Imperial'!E55,IF($C$9="Recharger 280HD",'280HD-Imperial'!E55,IF($C$9="Recharger 330XLHD",'330XLHD-Imperial'!E55,IF($C$9="Recharger 360HD",'360HD-Imperial'!H55,IF($C$9="Recharger 902HD",'902HD-Imperial'!H55,IF($C$9="Recharger 180HD",'180HD-Imperial'!C55,"")))))))</f>
        <v>0</v>
      </c>
      <c r="Q49" s="122"/>
      <c r="S49" s="127"/>
      <c r="T49" s="127"/>
      <c r="V49" s="177"/>
      <c r="W49" s="222"/>
      <c r="X49" s="223"/>
      <c r="Y49" s="222"/>
    </row>
    <row r="50" spans="1:25" x14ac:dyDescent="0.2">
      <c r="A50" s="126">
        <f>IF($C$9="Contactor 100HD",'100HD-Imperial'!A56,IF($C$9="Recharger 150XLHD",'150XLHD-Imperial'!A56,IF($C$9="Recharger 280HD",'280HD-Imperial'!A56,IF($C$9="Recharger 330XLHD",'330XLHD-Imperial'!A56,IF($C$9="Recharger 360HD",'360HD-Imperial'!A56,IF($C$9="Recharger 902HD",'902HD-Imperial'!A56,IF($C$9="Contactor Field Drain C-4HD",'C-4HD-Imperial'!A56,IF($C$9="Recharger 180HD",'180HD-Imperial'!A56,0))))))))</f>
        <v>42</v>
      </c>
      <c r="B50" s="124">
        <f>IF($C$9="Contactor 100HD",'100HD-Imperial'!D56,IF($C$9="Recharger 150XLHD",'150XLHD-Imperial'!D56,IF($C$9="Recharger 280HD",'280HD-Imperial'!D56,IF($C$9="Recharger 330XLHD",'330XLHD-Imperial'!D56,IF($C$9="Recharger 360HD",'360HD-Imperial'!G56,IF($C$9="Recharger 902HD",'902HD-Imperial'!G56,IF($C$9="Contactor Field Drain C-4HD",'C-4HD-Imperial'!C56,IF($C$9="Recharger 180HD",'180HD-Imperial'!D56,0))))))))</f>
        <v>60.073333333333323</v>
      </c>
      <c r="C50" s="124">
        <f>IF($C$9="Contactor 100HD",'100HD-Imperial'!F56,IF($C$9="Recharger 150XLHD",'150XLHD-Imperial'!F56,IF($C$9="Recharger 280HD",'280HD-Imperial'!F56,IF($C$9="Recharger 330XLHD",'330XLHD-Imperial'!F56,IF($C$9="Recharger 360HD",'360HD-Imperial'!I56,IF($C$9="Recharger 902HD",'902HD-Imperial'!I56,IF($C$9="Contactor Field Drain C-4HD",'C-4HD-Imperial'!D56,IF($C$9="Recharger 180HD",'180HD-Imperial'!F56,0))))))))</f>
        <v>23.395666666666671</v>
      </c>
      <c r="D50" s="124">
        <f>IF($C$9="Contactor 100HD",'100HD-Imperial'!G56,IF($C$9="Recharger 150XLHD",'150XLHD-Imperial'!G56,IF($C$9="Recharger 280HD",'280HD-Imperial'!G56,IF($C$9="Recharger 330XLHD",'330XLHD-Imperial'!G56,IF($C$9="Recharger 360HD",'360HD-Imperial'!J56,IF($C$9="Recharger 902HD",'902HD-Imperial'!J56,IF($C$9="Contactor Field Drain C-4HD",'C-4HD-Imperial'!E56,IF($C$9="Recharger 180HD",'180HD-Imperial'!G56,0))))))))</f>
        <v>83.468999999999994</v>
      </c>
      <c r="E50" s="124">
        <f>IF($C$9="Contactor 100HD",'100HD-Imperial'!H56,IF($C$9="Recharger 150XLHD",'150XLHD-Imperial'!H56,IF($C$9="Recharger 280HD",'280HD-Imperial'!H56,IF($C$9="Recharger 330XLHD",'330XLHD-Imperial'!H56,IF($C$9="Recharger 360HD",'360HD-Imperial'!K56,IF($C$9="Recharger 902HD",'902HD-Imperial'!K56,IF($C$9="Contactor Field Drain C-4HD",'C-4HD-Imperial'!F56,IF($C$9="Recharger 180HD",'180HD-Imperial'!H56,0))))))))</f>
        <v>3459.9139999999998</v>
      </c>
      <c r="F50" s="124">
        <f>IF($C$9="Contactor 100HD",'100HD-Imperial'!I56,IF($C$9="Recharger 150XLHD",'150XLHD-Imperial'!I56,IF($C$9="Recharger 280HD",'280HD-Imperial'!I56,IF($C$9="Recharger 330XLHD",'330XLHD-Imperial'!I56,IF($C$9="Recharger 360HD",'360HD-Imperial'!L56,IF($C$9="Recharger 902HD",'902HD-Imperial'!L56,IF($C$9="Contactor Field Drain C-4HD",'C-4HD-Imperial'!G56,IF($C$9="Recharger 180HD",'180HD-Imperial'!I56,0))))))))</f>
        <v>3.5</v>
      </c>
      <c r="G50" s="71"/>
      <c r="K50" s="122"/>
      <c r="L50" s="371">
        <f>IF($C$9="Contactor 100HD",'100HD-Imperial'!E56,IF($C$9="Recharger 150XLHD",'150XLHD-Imperial'!E56,IF($C$9="Recharger 280HD",'280HD-Imperial'!E56,IF($C$9="Recharger 330XLHD",'330XLHD-Imperial'!E56,IF($C$9="Recharger 360HD",'360HD-Imperial'!H56,IF($C$9="Recharger 902HD",'902HD-Imperial'!H56,IF($C$9="Recharger 180HD",'180HD-Imperial'!C56,"")))))))</f>
        <v>0</v>
      </c>
      <c r="Q50" s="122"/>
      <c r="S50" s="127"/>
      <c r="T50" s="127"/>
      <c r="V50" s="177"/>
      <c r="W50" s="222"/>
      <c r="X50" s="223"/>
      <c r="Y50" s="222"/>
    </row>
    <row r="51" spans="1:25" x14ac:dyDescent="0.2">
      <c r="A51" s="126">
        <f>IF($C$9="Contactor 100HD",'100HD-Imperial'!A57,IF($C$9="Recharger 150XLHD",'150XLHD-Imperial'!A57,IF($C$9="Recharger 280HD",'280HD-Imperial'!A57,IF($C$9="Recharger 330XLHD",'330XLHD-Imperial'!A57,IF($C$9="Recharger 360HD",'360HD-Imperial'!A57,IF($C$9="Recharger 902HD",'902HD-Imperial'!A57,IF($C$9="Contactor Field Drain C-4HD",'C-4HD-Imperial'!A57,IF($C$9="Recharger 180HD",'180HD-Imperial'!A57,0))))))))</f>
        <v>41</v>
      </c>
      <c r="B51" s="124">
        <f>IF($C$9="Contactor 100HD",'100HD-Imperial'!D57,IF($C$9="Recharger 150XLHD",'150XLHD-Imperial'!D57,IF($C$9="Recharger 280HD",'280HD-Imperial'!D57,IF($C$9="Recharger 330XLHD",'330XLHD-Imperial'!D57,IF($C$9="Recharger 360HD",'360HD-Imperial'!G57,IF($C$9="Recharger 902HD",'902HD-Imperial'!G57,IF($C$9="Contactor Field Drain C-4HD",'C-4HD-Imperial'!C57,IF($C$9="Recharger 180HD",'180HD-Imperial'!D57,0))))))))</f>
        <v>60.153333333333322</v>
      </c>
      <c r="C51" s="124">
        <f>IF($C$9="Contactor 100HD",'100HD-Imperial'!F57,IF($C$9="Recharger 150XLHD",'150XLHD-Imperial'!F57,IF($C$9="Recharger 280HD",'280HD-Imperial'!F57,IF($C$9="Recharger 330XLHD",'330XLHD-Imperial'!F57,IF($C$9="Recharger 360HD",'360HD-Imperial'!I57,IF($C$9="Recharger 902HD",'902HD-Imperial'!I57,IF($C$9="Contactor Field Drain C-4HD",'C-4HD-Imperial'!D57,IF($C$9="Recharger 180HD",'180HD-Imperial'!F57,0))))))))</f>
        <v>23.363666666666674</v>
      </c>
      <c r="D51" s="124">
        <f>IF($C$9="Contactor 100HD",'100HD-Imperial'!G57,IF($C$9="Recharger 150XLHD",'150XLHD-Imperial'!G57,IF($C$9="Recharger 280HD",'280HD-Imperial'!G57,IF($C$9="Recharger 330XLHD",'330XLHD-Imperial'!G57,IF($C$9="Recharger 360HD",'360HD-Imperial'!J57,IF($C$9="Recharger 902HD",'902HD-Imperial'!J57,IF($C$9="Contactor Field Drain C-4HD",'C-4HD-Imperial'!E57,IF($C$9="Recharger 180HD",'180HD-Imperial'!G57,0))))))))</f>
        <v>83.516999999999996</v>
      </c>
      <c r="E51" s="124">
        <f>IF($C$9="Contactor 100HD",'100HD-Imperial'!H57,IF($C$9="Recharger 150XLHD",'150XLHD-Imperial'!H57,IF($C$9="Recharger 280HD",'280HD-Imperial'!H57,IF($C$9="Recharger 330XLHD",'330XLHD-Imperial'!H57,IF($C$9="Recharger 360HD",'360HD-Imperial'!K57,IF($C$9="Recharger 902HD",'902HD-Imperial'!K57,IF($C$9="Contactor Field Drain C-4HD",'C-4HD-Imperial'!F57,IF($C$9="Recharger 180HD",'180HD-Imperial'!H57,0))))))))</f>
        <v>3376.4449999999997</v>
      </c>
      <c r="F51" s="124">
        <f>IF($C$9="Contactor 100HD",'100HD-Imperial'!I57,IF($C$9="Recharger 150XLHD",'150XLHD-Imperial'!I57,IF($C$9="Recharger 280HD",'280HD-Imperial'!I57,IF($C$9="Recharger 330XLHD",'330XLHD-Imperial'!I57,IF($C$9="Recharger 360HD",'360HD-Imperial'!L57,IF($C$9="Recharger 902HD",'902HD-Imperial'!L57,IF($C$9="Contactor Field Drain C-4HD",'C-4HD-Imperial'!G57,IF($C$9="Recharger 180HD",'180HD-Imperial'!I57,0))))))))</f>
        <v>3.42</v>
      </c>
      <c r="G51" s="71"/>
      <c r="K51" s="122"/>
      <c r="L51" s="371">
        <f>IF($C$9="Contactor 100HD",'100HD-Imperial'!E57,IF($C$9="Recharger 150XLHD",'150XLHD-Imperial'!E57,IF($C$9="Recharger 280HD",'280HD-Imperial'!E57,IF($C$9="Recharger 330XLHD",'330XLHD-Imperial'!E57,IF($C$9="Recharger 360HD",'360HD-Imperial'!H57,IF($C$9="Recharger 902HD",'902HD-Imperial'!H57,IF($C$9="Recharger 180HD",'180HD-Imperial'!C57,"")))))))</f>
        <v>0</v>
      </c>
      <c r="Q51" s="122"/>
      <c r="S51" s="127"/>
      <c r="T51" s="127"/>
      <c r="V51" s="177"/>
      <c r="W51" s="222"/>
      <c r="X51" s="223"/>
      <c r="Y51" s="222"/>
    </row>
    <row r="52" spans="1:25" x14ac:dyDescent="0.2">
      <c r="A52" s="126">
        <f>IF($C$9="Contactor 100HD",'100HD-Imperial'!A58,IF($C$9="Recharger 150XLHD",'150XLHD-Imperial'!A58,IF($C$9="Recharger 280HD",'280HD-Imperial'!A58,IF($C$9="Recharger 330XLHD",'330XLHD-Imperial'!A58,IF($C$9="Recharger 360HD",'360HD-Imperial'!A58,IF($C$9="Recharger 902HD",'902HD-Imperial'!A58,IF($C$9="Contactor Field Drain C-4HD",'C-4HD-Imperial'!A58,IF($C$9="Recharger 180HD",'180HD-Imperial'!A58,0))))))))</f>
        <v>40</v>
      </c>
      <c r="B52" s="124">
        <f>IF($C$9="Contactor 100HD",'100HD-Imperial'!D58,IF($C$9="Recharger 150XLHD",'150XLHD-Imperial'!D58,IF($C$9="Recharger 280HD",'280HD-Imperial'!D58,IF($C$9="Recharger 330XLHD",'330XLHD-Imperial'!D58,IF($C$9="Recharger 360HD",'360HD-Imperial'!G58,IF($C$9="Recharger 902HD",'902HD-Imperial'!G58,IF($C$9="Contactor Field Drain C-4HD",'C-4HD-Imperial'!C58,IF($C$9="Recharger 180HD",'180HD-Imperial'!D58,0))))))))</f>
        <v>61.919999999999995</v>
      </c>
      <c r="C52" s="124">
        <f>IF($C$9="Contactor 100HD",'100HD-Imperial'!F58,IF($C$9="Recharger 150XLHD",'150XLHD-Imperial'!F58,IF($C$9="Recharger 280HD",'280HD-Imperial'!F58,IF($C$9="Recharger 330XLHD",'330XLHD-Imperial'!F58,IF($C$9="Recharger 360HD",'360HD-Imperial'!I58,IF($C$9="Recharger 902HD",'902HD-Imperial'!I58,IF($C$9="Contactor Field Drain C-4HD",'C-4HD-Imperial'!D58,IF($C$9="Recharger 180HD",'180HD-Imperial'!F58,0))))))))</f>
        <v>22.657000000000004</v>
      </c>
      <c r="D52" s="124">
        <f>IF($C$9="Contactor 100HD",'100HD-Imperial'!G58,IF($C$9="Recharger 150XLHD",'150XLHD-Imperial'!G58,IF($C$9="Recharger 280HD",'280HD-Imperial'!G58,IF($C$9="Recharger 330XLHD",'330XLHD-Imperial'!G58,IF($C$9="Recharger 360HD",'360HD-Imperial'!J58,IF($C$9="Recharger 902HD",'902HD-Imperial'!J58,IF($C$9="Contactor Field Drain C-4HD",'C-4HD-Imperial'!E58,IF($C$9="Recharger 180HD",'180HD-Imperial'!G58,0))))))))</f>
        <v>84.576999999999998</v>
      </c>
      <c r="E52" s="124">
        <f>IF($C$9="Contactor 100HD",'100HD-Imperial'!H58,IF($C$9="Recharger 150XLHD",'150XLHD-Imperial'!H58,IF($C$9="Recharger 280HD",'280HD-Imperial'!H58,IF($C$9="Recharger 330XLHD",'330XLHD-Imperial'!H58,IF($C$9="Recharger 360HD",'360HD-Imperial'!K58,IF($C$9="Recharger 902HD",'902HD-Imperial'!K58,IF($C$9="Contactor Field Drain C-4HD",'C-4HD-Imperial'!F58,IF($C$9="Recharger 180HD",'180HD-Imperial'!H58,0))))))))</f>
        <v>3292.9279999999999</v>
      </c>
      <c r="F52" s="124">
        <f>IF($C$9="Contactor 100HD",'100HD-Imperial'!I58,IF($C$9="Recharger 150XLHD",'150XLHD-Imperial'!I58,IF($C$9="Recharger 280HD",'280HD-Imperial'!I58,IF($C$9="Recharger 330XLHD",'330XLHD-Imperial'!I58,IF($C$9="Recharger 360HD",'360HD-Imperial'!L58,IF($C$9="Recharger 902HD",'902HD-Imperial'!L58,IF($C$9="Contactor Field Drain C-4HD",'C-4HD-Imperial'!G58,IF($C$9="Recharger 180HD",'180HD-Imperial'!I58,0))))))))</f>
        <v>3.33</v>
      </c>
      <c r="G52" s="71"/>
      <c r="L52" s="371">
        <f>IF($C$9="Contactor 100HD",'100HD-Imperial'!E58,IF($C$9="Recharger 150XLHD",'150XLHD-Imperial'!E58,IF($C$9="Recharger 280HD",'280HD-Imperial'!E58,IF($C$9="Recharger 330XLHD",'330XLHD-Imperial'!E58,IF($C$9="Recharger 360HD",'360HD-Imperial'!H58,IF($C$9="Recharger 902HD",'902HD-Imperial'!H58,IF($C$9="Recharger 180HD",'180HD-Imperial'!C58,"")))))))</f>
        <v>0</v>
      </c>
      <c r="Q52" s="122"/>
      <c r="S52" s="127"/>
      <c r="T52" s="127"/>
      <c r="V52" s="177"/>
      <c r="W52" s="222"/>
      <c r="X52" s="223"/>
      <c r="Y52" s="222"/>
    </row>
    <row r="53" spans="1:25" x14ac:dyDescent="0.2">
      <c r="A53" s="126">
        <f>IF($C$9="Contactor 100HD",'100HD-Imperial'!A59,IF($C$9="Recharger 150XLHD",'150XLHD-Imperial'!A59,IF($C$9="Recharger 280HD",'280HD-Imperial'!A59,IF($C$9="Recharger 330XLHD",'330XLHD-Imperial'!A59,IF($C$9="Recharger 360HD",'360HD-Imperial'!A59,IF($C$9="Recharger 902HD",'902HD-Imperial'!A59,IF($C$9="Contactor Field Drain C-4HD",'C-4HD-Imperial'!A59,IF($C$9="Recharger 180HD",'180HD-Imperial'!A59,0))))))))</f>
        <v>39</v>
      </c>
      <c r="B53" s="124">
        <f>IF($C$9="Contactor 100HD",'100HD-Imperial'!D59,IF($C$9="Recharger 150XLHD",'150XLHD-Imperial'!D59,IF($C$9="Recharger 280HD",'280HD-Imperial'!D59,IF($C$9="Recharger 330XLHD",'330XLHD-Imperial'!D59,IF($C$9="Recharger 360HD",'360HD-Imperial'!G59,IF($C$9="Recharger 902HD",'902HD-Imperial'!G59,IF($C$9="Contactor Field Drain C-4HD",'C-4HD-Imperial'!C59,IF($C$9="Recharger 180HD",'180HD-Imperial'!D59,0))))))))</f>
        <v>63.646666666666661</v>
      </c>
      <c r="C53" s="124">
        <f>IF($C$9="Contactor 100HD",'100HD-Imperial'!F59,IF($C$9="Recharger 150XLHD",'150XLHD-Imperial'!F59,IF($C$9="Recharger 280HD",'280HD-Imperial'!F59,IF($C$9="Recharger 330XLHD",'330XLHD-Imperial'!F59,IF($C$9="Recharger 360HD",'360HD-Imperial'!I59,IF($C$9="Recharger 902HD",'902HD-Imperial'!I59,IF($C$9="Contactor Field Drain C-4HD",'C-4HD-Imperial'!D59,IF($C$9="Recharger 180HD",'180HD-Imperial'!F59,0))))))))</f>
        <v>21.966333333333338</v>
      </c>
      <c r="D53" s="124">
        <f>IF($C$9="Contactor 100HD",'100HD-Imperial'!G59,IF($C$9="Recharger 150XLHD",'150XLHD-Imperial'!G59,IF($C$9="Recharger 280HD",'280HD-Imperial'!G59,IF($C$9="Recharger 330XLHD",'330XLHD-Imperial'!G59,IF($C$9="Recharger 360HD",'360HD-Imperial'!J59,IF($C$9="Recharger 902HD",'902HD-Imperial'!J59,IF($C$9="Contactor Field Drain C-4HD",'C-4HD-Imperial'!E59,IF($C$9="Recharger 180HD",'180HD-Imperial'!G59,0))))))))</f>
        <v>85.613</v>
      </c>
      <c r="E53" s="124">
        <f>IF($C$9="Contactor 100HD",'100HD-Imperial'!H59,IF($C$9="Recharger 150XLHD",'150XLHD-Imperial'!H59,IF($C$9="Recharger 280HD",'280HD-Imperial'!H59,IF($C$9="Recharger 330XLHD",'330XLHD-Imperial'!H59,IF($C$9="Recharger 360HD",'360HD-Imperial'!K59,IF($C$9="Recharger 902HD",'902HD-Imperial'!K59,IF($C$9="Contactor Field Drain C-4HD",'C-4HD-Imperial'!F59,IF($C$9="Recharger 180HD",'180HD-Imperial'!H59,0))))))))</f>
        <v>3208.3510000000001</v>
      </c>
      <c r="F53" s="124">
        <f>IF($C$9="Contactor 100HD",'100HD-Imperial'!I59,IF($C$9="Recharger 150XLHD",'150XLHD-Imperial'!I59,IF($C$9="Recharger 280HD",'280HD-Imperial'!I59,IF($C$9="Recharger 330XLHD",'330XLHD-Imperial'!I59,IF($C$9="Recharger 360HD",'360HD-Imperial'!L59,IF($C$9="Recharger 902HD",'902HD-Imperial'!L59,IF($C$9="Contactor Field Drain C-4HD",'C-4HD-Imperial'!G59,IF($C$9="Recharger 180HD",'180HD-Imperial'!I59,0))))))))</f>
        <v>3.25</v>
      </c>
      <c r="G53" s="71"/>
      <c r="L53" s="371">
        <f>IF($C$9="Contactor 100HD",'100HD-Imperial'!E59,IF($C$9="Recharger 150XLHD",'150XLHD-Imperial'!E59,IF($C$9="Recharger 280HD",'280HD-Imperial'!E59,IF($C$9="Recharger 330XLHD",'330XLHD-Imperial'!E59,IF($C$9="Recharger 360HD",'360HD-Imperial'!H59,IF($C$9="Recharger 902HD",'902HD-Imperial'!H59,IF($C$9="Recharger 180HD",'180HD-Imperial'!C59,"")))))))</f>
        <v>0</v>
      </c>
      <c r="Q53" s="122"/>
      <c r="S53" s="127"/>
      <c r="T53" s="127"/>
    </row>
    <row r="54" spans="1:25" x14ac:dyDescent="0.2">
      <c r="A54" s="126">
        <f>IF($C$9="Contactor 100HD",'100HD-Imperial'!A60,IF($C$9="Recharger 150XLHD",'150XLHD-Imperial'!A60,IF($C$9="Recharger 280HD",'280HD-Imperial'!A60,IF($C$9="Recharger 330XLHD",'330XLHD-Imperial'!A60,IF($C$9="Recharger 360HD",'360HD-Imperial'!A60,IF($C$9="Recharger 902HD",'902HD-Imperial'!A60,IF($C$9="Contactor Field Drain C-4HD",'C-4HD-Imperial'!A60,IF($C$9="Recharger 180HD",'180HD-Imperial'!A60,0))))))))</f>
        <v>38</v>
      </c>
      <c r="B54" s="124">
        <f>IF($C$9="Contactor 100HD",'100HD-Imperial'!D60,IF($C$9="Recharger 150XLHD",'150XLHD-Imperial'!D60,IF($C$9="Recharger 280HD",'280HD-Imperial'!D60,IF($C$9="Recharger 330XLHD",'330XLHD-Imperial'!D60,IF($C$9="Recharger 360HD",'360HD-Imperial'!G60,IF($C$9="Recharger 902HD",'902HD-Imperial'!G60,IF($C$9="Contactor Field Drain C-4HD",'C-4HD-Imperial'!C60,IF($C$9="Recharger 180HD",'180HD-Imperial'!D60,0))))))))</f>
        <v>65.413333333333327</v>
      </c>
      <c r="C54" s="124">
        <f>IF($C$9="Contactor 100HD",'100HD-Imperial'!F60,IF($C$9="Recharger 150XLHD",'150XLHD-Imperial'!F60,IF($C$9="Recharger 280HD",'280HD-Imperial'!F60,IF($C$9="Recharger 330XLHD",'330XLHD-Imperial'!F60,IF($C$9="Recharger 360HD",'360HD-Imperial'!I60,IF($C$9="Recharger 902HD",'902HD-Imperial'!I60,IF($C$9="Contactor Field Drain C-4HD",'C-4HD-Imperial'!D60,IF($C$9="Recharger 180HD",'180HD-Imperial'!F60,0))))))))</f>
        <v>21.259666666666668</v>
      </c>
      <c r="D54" s="124">
        <f>IF($C$9="Contactor 100HD",'100HD-Imperial'!G60,IF($C$9="Recharger 150XLHD",'150XLHD-Imperial'!G60,IF($C$9="Recharger 280HD",'280HD-Imperial'!G60,IF($C$9="Recharger 330XLHD",'330XLHD-Imperial'!G60,IF($C$9="Recharger 360HD",'360HD-Imperial'!J60,IF($C$9="Recharger 902HD",'902HD-Imperial'!J60,IF($C$9="Contactor Field Drain C-4HD",'C-4HD-Imperial'!E60,IF($C$9="Recharger 180HD",'180HD-Imperial'!G60,0))))))))</f>
        <v>86.673000000000002</v>
      </c>
      <c r="E54" s="124">
        <f>IF($C$9="Contactor 100HD",'100HD-Imperial'!H60,IF($C$9="Recharger 150XLHD",'150XLHD-Imperial'!H60,IF($C$9="Recharger 280HD",'280HD-Imperial'!H60,IF($C$9="Recharger 330XLHD",'330XLHD-Imperial'!H60,IF($C$9="Recharger 360HD",'360HD-Imperial'!K60,IF($C$9="Recharger 902HD",'902HD-Imperial'!K60,IF($C$9="Contactor Field Drain C-4HD",'C-4HD-Imperial'!F60,IF($C$9="Recharger 180HD",'180HD-Imperial'!H60,0))))))))</f>
        <v>3122.7380000000003</v>
      </c>
      <c r="F54" s="124">
        <f>IF($C$9="Contactor 100HD",'100HD-Imperial'!I60,IF($C$9="Recharger 150XLHD",'150XLHD-Imperial'!I60,IF($C$9="Recharger 280HD",'280HD-Imperial'!I60,IF($C$9="Recharger 330XLHD",'330XLHD-Imperial'!I60,IF($C$9="Recharger 360HD",'360HD-Imperial'!L60,IF($C$9="Recharger 902HD",'902HD-Imperial'!L60,IF($C$9="Contactor Field Drain C-4HD",'C-4HD-Imperial'!G60,IF($C$9="Recharger 180HD",'180HD-Imperial'!I60,0))))))))</f>
        <v>3.17</v>
      </c>
      <c r="G54" s="71"/>
      <c r="L54" s="371">
        <f>IF($C$9="Contactor 100HD",'100HD-Imperial'!E60,IF($C$9="Recharger 150XLHD",'150XLHD-Imperial'!E60,IF($C$9="Recharger 280HD",'280HD-Imperial'!E60,IF($C$9="Recharger 330XLHD",'330XLHD-Imperial'!E60,IF($C$9="Recharger 360HD",'360HD-Imperial'!H60,IF($C$9="Recharger 902HD",'902HD-Imperial'!H60,IF($C$9="Recharger 180HD",'180HD-Imperial'!C60,"")))))))</f>
        <v>0</v>
      </c>
      <c r="Q54" s="122"/>
      <c r="S54" s="127"/>
      <c r="T54" s="127"/>
    </row>
    <row r="55" spans="1:25" x14ac:dyDescent="0.2">
      <c r="A55" s="126">
        <f>IF($C$9="Contactor 100HD",'100HD-Imperial'!A61,IF($C$9="Recharger 150XLHD",'150XLHD-Imperial'!A61,IF($C$9="Recharger 280HD",'280HD-Imperial'!A61,IF($C$9="Recharger 330XLHD",'330XLHD-Imperial'!A61,IF($C$9="Recharger 360HD",'360HD-Imperial'!A61,IF($C$9="Recharger 902HD",'902HD-Imperial'!A61,IF($C$9="Contactor Field Drain C-4HD",'C-4HD-Imperial'!A61,IF($C$9="Recharger 180HD",'180HD-Imperial'!A61,0))))))))</f>
        <v>37</v>
      </c>
      <c r="B55" s="124">
        <f>IF($C$9="Contactor 100HD",'100HD-Imperial'!D61,IF($C$9="Recharger 150XLHD",'150XLHD-Imperial'!D61,IF($C$9="Recharger 280HD",'280HD-Imperial'!D61,IF($C$9="Recharger 330XLHD",'330XLHD-Imperial'!D61,IF($C$9="Recharger 360HD",'360HD-Imperial'!G61,IF($C$9="Recharger 902HD",'902HD-Imperial'!G61,IF($C$9="Contactor Field Drain C-4HD",'C-4HD-Imperial'!C61,IF($C$9="Recharger 180HD",'180HD-Imperial'!D61,0))))))))</f>
        <v>67.180000000000007</v>
      </c>
      <c r="C55" s="124">
        <f>IF($C$9="Contactor 100HD",'100HD-Imperial'!F61,IF($C$9="Recharger 150XLHD",'150XLHD-Imperial'!F61,IF($C$9="Recharger 280HD",'280HD-Imperial'!F61,IF($C$9="Recharger 330XLHD",'330XLHD-Imperial'!F61,IF($C$9="Recharger 360HD",'360HD-Imperial'!I61,IF($C$9="Recharger 902HD",'902HD-Imperial'!I61,IF($C$9="Contactor Field Drain C-4HD",'C-4HD-Imperial'!D61,IF($C$9="Recharger 180HD",'180HD-Imperial'!F61,0))))))))</f>
        <v>20.553000000000001</v>
      </c>
      <c r="D55" s="124">
        <f>IF($C$9="Contactor 100HD",'100HD-Imperial'!G61,IF($C$9="Recharger 150XLHD",'150XLHD-Imperial'!G61,IF($C$9="Recharger 280HD",'280HD-Imperial'!G61,IF($C$9="Recharger 330XLHD",'330XLHD-Imperial'!G61,IF($C$9="Recharger 360HD",'360HD-Imperial'!J61,IF($C$9="Recharger 902HD",'902HD-Imperial'!J61,IF($C$9="Contactor Field Drain C-4HD",'C-4HD-Imperial'!E61,IF($C$9="Recharger 180HD",'180HD-Imperial'!G61,0))))))))</f>
        <v>87.733000000000004</v>
      </c>
      <c r="E55" s="124">
        <f>IF($C$9="Contactor 100HD",'100HD-Imperial'!H61,IF($C$9="Recharger 150XLHD",'150XLHD-Imperial'!H61,IF($C$9="Recharger 280HD",'280HD-Imperial'!H61,IF($C$9="Recharger 330XLHD",'330XLHD-Imperial'!H61,IF($C$9="Recharger 360HD",'360HD-Imperial'!K61,IF($C$9="Recharger 902HD",'902HD-Imperial'!K61,IF($C$9="Contactor Field Drain C-4HD",'C-4HD-Imperial'!F61,IF($C$9="Recharger 180HD",'180HD-Imperial'!H61,0))))))))</f>
        <v>3036.0650000000005</v>
      </c>
      <c r="F55" s="124">
        <f>IF($C$9="Contactor 100HD",'100HD-Imperial'!I61,IF($C$9="Recharger 150XLHD",'150XLHD-Imperial'!I61,IF($C$9="Recharger 280HD",'280HD-Imperial'!I61,IF($C$9="Recharger 330XLHD",'330XLHD-Imperial'!I61,IF($C$9="Recharger 360HD",'360HD-Imperial'!L61,IF($C$9="Recharger 902HD",'902HD-Imperial'!L61,IF($C$9="Contactor Field Drain C-4HD",'C-4HD-Imperial'!G61,IF($C$9="Recharger 180HD",'180HD-Imperial'!I61,0))))))))</f>
        <v>3.08</v>
      </c>
      <c r="G55" s="71"/>
      <c r="L55" s="371">
        <f>IF($C$9="Contactor 100HD",'100HD-Imperial'!E61,IF($C$9="Recharger 150XLHD",'150XLHD-Imperial'!E61,IF($C$9="Recharger 280HD",'280HD-Imperial'!E61,IF($C$9="Recharger 330XLHD",'330XLHD-Imperial'!E61,IF($C$9="Recharger 360HD",'360HD-Imperial'!H61,IF($C$9="Recharger 902HD",'902HD-Imperial'!H61,IF($C$9="Recharger 180HD",'180HD-Imperial'!C61,"")))))))</f>
        <v>0</v>
      </c>
      <c r="Q55" s="122"/>
      <c r="S55" s="127"/>
      <c r="T55" s="127"/>
    </row>
    <row r="56" spans="1:25" x14ac:dyDescent="0.2">
      <c r="A56" s="126">
        <f>IF($C$9="Contactor 100HD",'100HD-Imperial'!A62,IF($C$9="Recharger 150XLHD",'150XLHD-Imperial'!A62,IF($C$9="Recharger 280HD",'280HD-Imperial'!A62,IF($C$9="Recharger 330XLHD",'330XLHD-Imperial'!A62,IF($C$9="Recharger 360HD",'360HD-Imperial'!A62,IF($C$9="Recharger 902HD",'902HD-Imperial'!A62,IF($C$9="Contactor Field Drain C-4HD",'C-4HD-Imperial'!A62,IF($C$9="Recharger 180HD",'180HD-Imperial'!A62,0))))))))</f>
        <v>36</v>
      </c>
      <c r="B56" s="124">
        <f>IF($C$9="Contactor 100HD",'100HD-Imperial'!D62,IF($C$9="Recharger 150XLHD",'150XLHD-Imperial'!D62,IF($C$9="Recharger 280HD",'280HD-Imperial'!D62,IF($C$9="Recharger 330XLHD",'330XLHD-Imperial'!D62,IF($C$9="Recharger 360HD",'360HD-Imperial'!G62,IF($C$9="Recharger 902HD",'902HD-Imperial'!G62,IF($C$9="Contactor Field Drain C-4HD",'C-4HD-Imperial'!C62,IF($C$9="Recharger 180HD",'180HD-Imperial'!D62,0))))))))</f>
        <v>67.22</v>
      </c>
      <c r="C56" s="124">
        <f>IF($C$9="Contactor 100HD",'100HD-Imperial'!F62,IF($C$9="Recharger 150XLHD",'150XLHD-Imperial'!F62,IF($C$9="Recharger 280HD",'280HD-Imperial'!F62,IF($C$9="Recharger 330XLHD",'330XLHD-Imperial'!F62,IF($C$9="Recharger 360HD",'360HD-Imperial'!I62,IF($C$9="Recharger 902HD",'902HD-Imperial'!I62,IF($C$9="Contactor Field Drain C-4HD",'C-4HD-Imperial'!D62,IF($C$9="Recharger 180HD",'180HD-Imperial'!F62,0))))))))</f>
        <v>20.537000000000003</v>
      </c>
      <c r="D56" s="124">
        <f>IF($C$9="Contactor 100HD",'100HD-Imperial'!G62,IF($C$9="Recharger 150XLHD",'150XLHD-Imperial'!G62,IF($C$9="Recharger 280HD",'280HD-Imperial'!G62,IF($C$9="Recharger 330XLHD",'330XLHD-Imperial'!G62,IF($C$9="Recharger 360HD",'360HD-Imperial'!J62,IF($C$9="Recharger 902HD",'902HD-Imperial'!J62,IF($C$9="Contactor Field Drain C-4HD",'C-4HD-Imperial'!E62,IF($C$9="Recharger 180HD",'180HD-Imperial'!G62,0))))))))</f>
        <v>87.757000000000005</v>
      </c>
      <c r="E56" s="124">
        <f>IF($C$9="Contactor 100HD",'100HD-Imperial'!H62,IF($C$9="Recharger 150XLHD",'150XLHD-Imperial'!H62,IF($C$9="Recharger 280HD",'280HD-Imperial'!H62,IF($C$9="Recharger 330XLHD",'330XLHD-Imperial'!H62,IF($C$9="Recharger 360HD",'360HD-Imperial'!K62,IF($C$9="Recharger 902HD",'902HD-Imperial'!K62,IF($C$9="Contactor Field Drain C-4HD",'C-4HD-Imperial'!F62,IF($C$9="Recharger 180HD",'180HD-Imperial'!H62,0))))))))</f>
        <v>2948.3320000000003</v>
      </c>
      <c r="F56" s="124">
        <f>IF($C$9="Contactor 100HD",'100HD-Imperial'!I62,IF($C$9="Recharger 150XLHD",'150XLHD-Imperial'!I62,IF($C$9="Recharger 280HD",'280HD-Imperial'!I62,IF($C$9="Recharger 330XLHD",'330XLHD-Imperial'!I62,IF($C$9="Recharger 360HD",'360HD-Imperial'!L62,IF($C$9="Recharger 902HD",'902HD-Imperial'!L62,IF($C$9="Contactor Field Drain C-4HD",'C-4HD-Imperial'!G62,IF($C$9="Recharger 180HD",'180HD-Imperial'!I62,0))))))))</f>
        <v>3</v>
      </c>
      <c r="G56" s="71"/>
      <c r="L56" s="371">
        <f>IF($C$9="Contactor 100HD",'100HD-Imperial'!E62,IF($C$9="Recharger 150XLHD",'150XLHD-Imperial'!E62,IF($C$9="Recharger 280HD",'280HD-Imperial'!E62,IF($C$9="Recharger 330XLHD",'330XLHD-Imperial'!E62,IF($C$9="Recharger 360HD",'360HD-Imperial'!H62,IF($C$9="Recharger 902HD",'902HD-Imperial'!H62,IF($C$9="Recharger 180HD",'180HD-Imperial'!C62,"")))))))</f>
        <v>0</v>
      </c>
      <c r="Q56" s="122"/>
      <c r="S56" s="127"/>
      <c r="T56" s="127"/>
    </row>
    <row r="57" spans="1:25" x14ac:dyDescent="0.2">
      <c r="A57" s="126">
        <f>IF($C$9="Contactor 100HD",'100HD-Imperial'!A63,IF($C$9="Recharger 150XLHD",'150XLHD-Imperial'!A63,IF($C$9="Recharger 280HD",'280HD-Imperial'!A63,IF($C$9="Recharger 330XLHD",'330XLHD-Imperial'!A63,IF($C$9="Recharger 360HD",'360HD-Imperial'!A63,IF($C$9="Recharger 902HD",'902HD-Imperial'!A63,IF($C$9="Contactor Field Drain C-4HD",'C-4HD-Imperial'!A63,IF($C$9="Recharger 180HD",'180HD-Imperial'!A63,0))))))))</f>
        <v>35</v>
      </c>
      <c r="B57" s="124">
        <f>IF($C$9="Contactor 100HD",'100HD-Imperial'!D63,IF($C$9="Recharger 150XLHD",'150XLHD-Imperial'!D63,IF($C$9="Recharger 280HD",'280HD-Imperial'!D63,IF($C$9="Recharger 330XLHD",'330XLHD-Imperial'!D63,IF($C$9="Recharger 360HD",'360HD-Imperial'!G63,IF($C$9="Recharger 902HD",'902HD-Imperial'!G63,IF($C$9="Contactor Field Drain C-4HD",'C-4HD-Imperial'!C63,IF($C$9="Recharger 180HD",'180HD-Imperial'!D63,0))))))))</f>
        <v>68.986666666666665</v>
      </c>
      <c r="C57" s="124">
        <f>IF($C$9="Contactor 100HD",'100HD-Imperial'!F63,IF($C$9="Recharger 150XLHD",'150XLHD-Imperial'!F63,IF($C$9="Recharger 280HD",'280HD-Imperial'!F63,IF($C$9="Recharger 330XLHD",'330XLHD-Imperial'!F63,IF($C$9="Recharger 360HD",'360HD-Imperial'!I63,IF($C$9="Recharger 902HD",'902HD-Imperial'!I63,IF($C$9="Contactor Field Drain C-4HD",'C-4HD-Imperial'!D63,IF($C$9="Recharger 180HD",'180HD-Imperial'!F63,0))))))))</f>
        <v>19.830333333333332</v>
      </c>
      <c r="D57" s="124">
        <f>IF($C$9="Contactor 100HD",'100HD-Imperial'!G63,IF($C$9="Recharger 150XLHD",'150XLHD-Imperial'!G63,IF($C$9="Recharger 280HD",'280HD-Imperial'!G63,IF($C$9="Recharger 330XLHD",'330XLHD-Imperial'!G63,IF($C$9="Recharger 360HD",'360HD-Imperial'!J63,IF($C$9="Recharger 902HD",'902HD-Imperial'!J63,IF($C$9="Contactor Field Drain C-4HD",'C-4HD-Imperial'!E63,IF($C$9="Recharger 180HD",'180HD-Imperial'!G63,0))))))))</f>
        <v>88.816999999999993</v>
      </c>
      <c r="E57" s="124">
        <f>IF($C$9="Contactor 100HD",'100HD-Imperial'!H63,IF($C$9="Recharger 150XLHD",'150XLHD-Imperial'!H63,IF($C$9="Recharger 280HD",'280HD-Imperial'!H63,IF($C$9="Recharger 330XLHD",'330XLHD-Imperial'!H63,IF($C$9="Recharger 360HD",'360HD-Imperial'!K63,IF($C$9="Recharger 902HD",'902HD-Imperial'!K63,IF($C$9="Contactor Field Drain C-4HD",'C-4HD-Imperial'!F63,IF($C$9="Recharger 180HD",'180HD-Imperial'!H63,0))))))))</f>
        <v>2860.5750000000003</v>
      </c>
      <c r="F57" s="124">
        <f>IF($C$9="Contactor 100HD",'100HD-Imperial'!I63,IF($C$9="Recharger 150XLHD",'150XLHD-Imperial'!I63,IF($C$9="Recharger 280HD",'280HD-Imperial'!I63,IF($C$9="Recharger 330XLHD",'330XLHD-Imperial'!I63,IF($C$9="Recharger 360HD",'360HD-Imperial'!L63,IF($C$9="Recharger 902HD",'902HD-Imperial'!L63,IF($C$9="Contactor Field Drain C-4HD",'C-4HD-Imperial'!G63,IF($C$9="Recharger 180HD",'180HD-Imperial'!I63,0))))))))</f>
        <v>2.92</v>
      </c>
      <c r="G57" s="71"/>
      <c r="L57" s="371">
        <f>IF($C$9="Contactor 100HD",'100HD-Imperial'!E63,IF($C$9="Recharger 150XLHD",'150XLHD-Imperial'!E63,IF($C$9="Recharger 280HD",'280HD-Imperial'!E63,IF($C$9="Recharger 330XLHD",'330XLHD-Imperial'!E63,IF($C$9="Recharger 360HD",'360HD-Imperial'!H63,IF($C$9="Recharger 902HD",'902HD-Imperial'!H63,IF($C$9="Recharger 180HD",'180HD-Imperial'!C63,"")))))))</f>
        <v>0</v>
      </c>
      <c r="Q57" s="122"/>
      <c r="S57" s="127"/>
      <c r="T57" s="127"/>
    </row>
    <row r="58" spans="1:25" x14ac:dyDescent="0.2">
      <c r="A58" s="126">
        <f>IF($C$9="Contactor 100HD",'100HD-Imperial'!A64,IF($C$9="Recharger 150XLHD",'150XLHD-Imperial'!A64,IF($C$9="Recharger 280HD",'280HD-Imperial'!A64,IF($C$9="Recharger 330XLHD",'330XLHD-Imperial'!A64,IF($C$9="Recharger 360HD",'360HD-Imperial'!A64,IF($C$9="Recharger 902HD",'902HD-Imperial'!A64,IF($C$9="Contactor Field Drain C-4HD",'C-4HD-Imperial'!A64,IF($C$9="Recharger 180HD",'180HD-Imperial'!A64,0))))))))</f>
        <v>34</v>
      </c>
      <c r="B58" s="124">
        <f>IF($C$9="Contactor 100HD",'100HD-Imperial'!D64,IF($C$9="Recharger 150XLHD",'150XLHD-Imperial'!D64,IF($C$9="Recharger 280HD",'280HD-Imperial'!D64,IF($C$9="Recharger 330XLHD",'330XLHD-Imperial'!D64,IF($C$9="Recharger 360HD",'360HD-Imperial'!G64,IF($C$9="Recharger 902HD",'902HD-Imperial'!G64,IF($C$9="Contactor Field Drain C-4HD",'C-4HD-Imperial'!C64,IF($C$9="Recharger 180HD",'180HD-Imperial'!D64,0))))))))</f>
        <v>69.026666666666671</v>
      </c>
      <c r="C58" s="124">
        <f>IF($C$9="Contactor 100HD",'100HD-Imperial'!F64,IF($C$9="Recharger 150XLHD",'150XLHD-Imperial'!F64,IF($C$9="Recharger 280HD",'280HD-Imperial'!F64,IF($C$9="Recharger 330XLHD",'330XLHD-Imperial'!F64,IF($C$9="Recharger 360HD",'360HD-Imperial'!I64,IF($C$9="Recharger 902HD",'902HD-Imperial'!I64,IF($C$9="Contactor Field Drain C-4HD",'C-4HD-Imperial'!D64,IF($C$9="Recharger 180HD",'180HD-Imperial'!F64,0))))))))</f>
        <v>19.814333333333334</v>
      </c>
      <c r="D58" s="124">
        <f>IF($C$9="Contactor 100HD",'100HD-Imperial'!G64,IF($C$9="Recharger 150XLHD",'150XLHD-Imperial'!G64,IF($C$9="Recharger 280HD",'280HD-Imperial'!G64,IF($C$9="Recharger 330XLHD",'330XLHD-Imperial'!G64,IF($C$9="Recharger 360HD",'360HD-Imperial'!J64,IF($C$9="Recharger 902HD",'902HD-Imperial'!J64,IF($C$9="Contactor Field Drain C-4HD",'C-4HD-Imperial'!E64,IF($C$9="Recharger 180HD",'180HD-Imperial'!G64,0))))))))</f>
        <v>88.841000000000008</v>
      </c>
      <c r="E58" s="124">
        <f>IF($C$9="Contactor 100HD",'100HD-Imperial'!H64,IF($C$9="Recharger 150XLHD",'150XLHD-Imperial'!H64,IF($C$9="Recharger 280HD",'280HD-Imperial'!H64,IF($C$9="Recharger 330XLHD",'330XLHD-Imperial'!H64,IF($C$9="Recharger 360HD",'360HD-Imperial'!K64,IF($C$9="Recharger 902HD",'902HD-Imperial'!K64,IF($C$9="Contactor Field Drain C-4HD",'C-4HD-Imperial'!F64,IF($C$9="Recharger 180HD",'180HD-Imperial'!H64,0))))))))</f>
        <v>2771.7580000000003</v>
      </c>
      <c r="F58" s="124">
        <f>IF($C$9="Contactor 100HD",'100HD-Imperial'!I64,IF($C$9="Recharger 150XLHD",'150XLHD-Imperial'!I64,IF($C$9="Recharger 280HD",'280HD-Imperial'!I64,IF($C$9="Recharger 330XLHD",'330XLHD-Imperial'!I64,IF($C$9="Recharger 360HD",'360HD-Imperial'!L64,IF($C$9="Recharger 902HD",'902HD-Imperial'!L64,IF($C$9="Contactor Field Drain C-4HD",'C-4HD-Imperial'!G64,IF($C$9="Recharger 180HD",'180HD-Imperial'!I64,0))))))))</f>
        <v>2.83</v>
      </c>
      <c r="G58" s="71"/>
      <c r="L58" s="371">
        <f>IF($C$9="Contactor 100HD",'100HD-Imperial'!E64,IF($C$9="Recharger 150XLHD",'150XLHD-Imperial'!E64,IF($C$9="Recharger 280HD",'280HD-Imperial'!E64,IF($C$9="Recharger 330XLHD",'330XLHD-Imperial'!E64,IF($C$9="Recharger 360HD",'360HD-Imperial'!H64,IF($C$9="Recharger 902HD",'902HD-Imperial'!H64,IF($C$9="Recharger 180HD",'180HD-Imperial'!C64,"")))))))</f>
        <v>0</v>
      </c>
      <c r="Q58" s="122"/>
      <c r="S58" s="127"/>
      <c r="T58" s="127"/>
    </row>
    <row r="59" spans="1:25" x14ac:dyDescent="0.2">
      <c r="A59" s="126">
        <f>IF($C$9="Contactor 100HD",'100HD-Imperial'!A65,IF($C$9="Recharger 150XLHD",'150XLHD-Imperial'!A65,IF($C$9="Recharger 280HD",'280HD-Imperial'!A65,IF($C$9="Recharger 330XLHD",'330XLHD-Imperial'!A65,IF($C$9="Recharger 360HD",'360HD-Imperial'!A65,IF($C$9="Recharger 902HD",'902HD-Imperial'!A65,IF($C$9="Contactor Field Drain C-4HD",'C-4HD-Imperial'!A65,IF($C$9="Recharger 180HD",'180HD-Imperial'!A65,0))))))))</f>
        <v>33</v>
      </c>
      <c r="B59" s="124">
        <f>IF($C$9="Contactor 100HD",'100HD-Imperial'!D65,IF($C$9="Recharger 150XLHD",'150XLHD-Imperial'!D65,IF($C$9="Recharger 280HD",'280HD-Imperial'!D65,IF($C$9="Recharger 330XLHD",'330XLHD-Imperial'!D65,IF($C$9="Recharger 360HD",'360HD-Imperial'!G65,IF($C$9="Recharger 902HD",'902HD-Imperial'!G65,IF($C$9="Contactor Field Drain C-4HD",'C-4HD-Imperial'!C65,IF($C$9="Recharger 180HD",'180HD-Imperial'!D65,0))))))))</f>
        <v>70.753333333333316</v>
      </c>
      <c r="C59" s="124">
        <f>IF($C$9="Contactor 100HD",'100HD-Imperial'!F65,IF($C$9="Recharger 150XLHD",'150XLHD-Imperial'!F65,IF($C$9="Recharger 280HD",'280HD-Imperial'!F65,IF($C$9="Recharger 330XLHD",'330XLHD-Imperial'!F65,IF($C$9="Recharger 360HD",'360HD-Imperial'!I65,IF($C$9="Recharger 902HD",'902HD-Imperial'!I65,IF($C$9="Contactor Field Drain C-4HD",'C-4HD-Imperial'!D65,IF($C$9="Recharger 180HD",'180HD-Imperial'!F65,0))))))))</f>
        <v>19.123666666666672</v>
      </c>
      <c r="D59" s="124">
        <f>IF($C$9="Contactor 100HD",'100HD-Imperial'!G65,IF($C$9="Recharger 150XLHD",'150XLHD-Imperial'!G65,IF($C$9="Recharger 280HD",'280HD-Imperial'!G65,IF($C$9="Recharger 330XLHD",'330XLHD-Imperial'!G65,IF($C$9="Recharger 360HD",'360HD-Imperial'!J65,IF($C$9="Recharger 902HD",'902HD-Imperial'!J65,IF($C$9="Contactor Field Drain C-4HD",'C-4HD-Imperial'!E65,IF($C$9="Recharger 180HD",'180HD-Imperial'!G65,0))))))))</f>
        <v>89.876999999999981</v>
      </c>
      <c r="E59" s="124">
        <f>IF($C$9="Contactor 100HD",'100HD-Imperial'!H65,IF($C$9="Recharger 150XLHD",'150XLHD-Imperial'!H65,IF($C$9="Recharger 280HD",'280HD-Imperial'!H65,IF($C$9="Recharger 330XLHD",'330XLHD-Imperial'!H65,IF($C$9="Recharger 360HD",'360HD-Imperial'!K65,IF($C$9="Recharger 902HD",'902HD-Imperial'!K65,IF($C$9="Contactor Field Drain C-4HD",'C-4HD-Imperial'!F65,IF($C$9="Recharger 180HD",'180HD-Imperial'!H65,0))))))))</f>
        <v>2682.9170000000004</v>
      </c>
      <c r="F59" s="124">
        <f>IF($C$9="Contactor 100HD",'100HD-Imperial'!I65,IF($C$9="Recharger 150XLHD",'150XLHD-Imperial'!I65,IF($C$9="Recharger 280HD",'280HD-Imperial'!I65,IF($C$9="Recharger 330XLHD",'330XLHD-Imperial'!I65,IF($C$9="Recharger 360HD",'360HD-Imperial'!L65,IF($C$9="Recharger 902HD",'902HD-Imperial'!L65,IF($C$9="Contactor Field Drain C-4HD",'C-4HD-Imperial'!G65,IF($C$9="Recharger 180HD",'180HD-Imperial'!I65,0))))))))</f>
        <v>2.75</v>
      </c>
      <c r="G59" s="71"/>
      <c r="L59" s="371">
        <f>IF($C$9="Contactor 100HD",'100HD-Imperial'!E65,IF($C$9="Recharger 150XLHD",'150XLHD-Imperial'!E65,IF($C$9="Recharger 280HD",'280HD-Imperial'!E65,IF($C$9="Recharger 330XLHD",'330XLHD-Imperial'!E65,IF($C$9="Recharger 360HD",'360HD-Imperial'!H65,IF($C$9="Recharger 902HD",'902HD-Imperial'!H65,IF($C$9="Recharger 180HD",'180HD-Imperial'!C65,"")))))))</f>
        <v>0</v>
      </c>
      <c r="Q59" s="122"/>
      <c r="S59" s="127"/>
      <c r="T59" s="127"/>
    </row>
    <row r="60" spans="1:25" x14ac:dyDescent="0.2">
      <c r="A60" s="126">
        <f>IF($C$9="Contactor 100HD",'100HD-Imperial'!A66,IF($C$9="Recharger 150XLHD",'150XLHD-Imperial'!A66,IF($C$9="Recharger 280HD",'280HD-Imperial'!A66,IF($C$9="Recharger 330XLHD",'330XLHD-Imperial'!A66,IF($C$9="Recharger 360HD",'360HD-Imperial'!A66,IF($C$9="Recharger 902HD",'902HD-Imperial'!A66,IF($C$9="Contactor Field Drain C-4HD",'C-4HD-Imperial'!A66,IF($C$9="Recharger 180HD",'180HD-Imperial'!A66,0))))))))</f>
        <v>32</v>
      </c>
      <c r="B60" s="124">
        <f>IF($C$9="Contactor 100HD",'100HD-Imperial'!D66,IF($C$9="Recharger 150XLHD",'150XLHD-Imperial'!D66,IF($C$9="Recharger 280HD",'280HD-Imperial'!D66,IF($C$9="Recharger 330XLHD",'330XLHD-Imperial'!D66,IF($C$9="Recharger 360HD",'360HD-Imperial'!G66,IF($C$9="Recharger 902HD",'902HD-Imperial'!G66,IF($C$9="Contactor Field Drain C-4HD",'C-4HD-Imperial'!C66,IF($C$9="Recharger 180HD",'180HD-Imperial'!D66,0))))))))</f>
        <v>70.833333333333329</v>
      </c>
      <c r="C60" s="124">
        <f>IF($C$9="Contactor 100HD",'100HD-Imperial'!F66,IF($C$9="Recharger 150XLHD",'150XLHD-Imperial'!F66,IF($C$9="Recharger 280HD",'280HD-Imperial'!F66,IF($C$9="Recharger 330XLHD",'330XLHD-Imperial'!F66,IF($C$9="Recharger 360HD",'360HD-Imperial'!I66,IF($C$9="Recharger 902HD",'902HD-Imperial'!I66,IF($C$9="Contactor Field Drain C-4HD",'C-4HD-Imperial'!D66,IF($C$9="Recharger 180HD",'180HD-Imperial'!F66,0))))))))</f>
        <v>19.091666666666672</v>
      </c>
      <c r="D60" s="124">
        <f>IF($C$9="Contactor 100HD",'100HD-Imperial'!G66,IF($C$9="Recharger 150XLHD",'150XLHD-Imperial'!G66,IF($C$9="Recharger 280HD",'280HD-Imperial'!G66,IF($C$9="Recharger 330XLHD",'330XLHD-Imperial'!G66,IF($C$9="Recharger 360HD",'360HD-Imperial'!J66,IF($C$9="Recharger 902HD",'902HD-Imperial'!J66,IF($C$9="Contactor Field Drain C-4HD",'C-4HD-Imperial'!E66,IF($C$9="Recharger 180HD",'180HD-Imperial'!G66,0))))))))</f>
        <v>89.924999999999997</v>
      </c>
      <c r="E60" s="124">
        <f>IF($C$9="Contactor 100HD",'100HD-Imperial'!H66,IF($C$9="Recharger 150XLHD",'150XLHD-Imperial'!H66,IF($C$9="Recharger 280HD",'280HD-Imperial'!H66,IF($C$9="Recharger 330XLHD",'330XLHD-Imperial'!H66,IF($C$9="Recharger 360HD",'360HD-Imperial'!K66,IF($C$9="Recharger 902HD",'902HD-Imperial'!K66,IF($C$9="Contactor Field Drain C-4HD",'C-4HD-Imperial'!F66,IF($C$9="Recharger 180HD",'180HD-Imperial'!H66,0))))))))</f>
        <v>2593.0400000000004</v>
      </c>
      <c r="F60" s="124">
        <f>IF($C$9="Contactor 100HD",'100HD-Imperial'!I66,IF($C$9="Recharger 150XLHD",'150XLHD-Imperial'!I66,IF($C$9="Recharger 280HD",'280HD-Imperial'!I66,IF($C$9="Recharger 330XLHD",'330XLHD-Imperial'!I66,IF($C$9="Recharger 360HD",'360HD-Imperial'!L66,IF($C$9="Recharger 902HD",'902HD-Imperial'!L66,IF($C$9="Contactor Field Drain C-4HD",'C-4HD-Imperial'!G66,IF($C$9="Recharger 180HD",'180HD-Imperial'!I66,0))))))))</f>
        <v>2.67</v>
      </c>
      <c r="G60" s="71"/>
      <c r="L60" s="371">
        <f>IF($C$9="Contactor 100HD",'100HD-Imperial'!E66,IF($C$9="Recharger 150XLHD",'150XLHD-Imperial'!E66,IF($C$9="Recharger 280HD",'280HD-Imperial'!E66,IF($C$9="Recharger 330XLHD",'330XLHD-Imperial'!E66,IF($C$9="Recharger 360HD",'360HD-Imperial'!H66,IF($C$9="Recharger 902HD",'902HD-Imperial'!H66,IF($C$9="Recharger 180HD",'180HD-Imperial'!C66,"")))))))</f>
        <v>0</v>
      </c>
      <c r="Q60" s="122"/>
      <c r="S60" s="127"/>
      <c r="T60" s="127"/>
    </row>
    <row r="61" spans="1:25" x14ac:dyDescent="0.2">
      <c r="A61" s="126">
        <f>IF($C$9="Contactor 100HD",'100HD-Imperial'!A67,IF($C$9="Recharger 150XLHD",'150XLHD-Imperial'!A67,IF($C$9="Recharger 280HD",'280HD-Imperial'!A67,IF($C$9="Recharger 330XLHD",'330XLHD-Imperial'!A67,IF($C$9="Recharger 360HD",'360HD-Imperial'!A67,IF($C$9="Recharger 902HD",'902HD-Imperial'!A67,IF($C$9="Contactor Field Drain C-4HD",'C-4HD-Imperial'!A67,IF($C$9="Recharger 180HD",'180HD-Imperial'!A67,0))))))))</f>
        <v>31</v>
      </c>
      <c r="B61" s="124">
        <f>IF($C$9="Contactor 100HD",'100HD-Imperial'!D67,IF($C$9="Recharger 150XLHD",'150XLHD-Imperial'!D67,IF($C$9="Recharger 280HD",'280HD-Imperial'!D67,IF($C$9="Recharger 330XLHD",'330XLHD-Imperial'!D67,IF($C$9="Recharger 360HD",'360HD-Imperial'!G67,IF($C$9="Recharger 902HD",'902HD-Imperial'!G67,IF($C$9="Contactor Field Drain C-4HD",'C-4HD-Imperial'!C67,IF($C$9="Recharger 180HD",'180HD-Imperial'!D67,0))))))))</f>
        <v>70.873333333333321</v>
      </c>
      <c r="C61" s="124">
        <f>IF($C$9="Contactor 100HD",'100HD-Imperial'!F67,IF($C$9="Recharger 150XLHD",'150XLHD-Imperial'!F67,IF($C$9="Recharger 280HD",'280HD-Imperial'!F67,IF($C$9="Recharger 330XLHD",'330XLHD-Imperial'!F67,IF($C$9="Recharger 360HD",'360HD-Imperial'!I67,IF($C$9="Recharger 902HD",'902HD-Imperial'!I67,IF($C$9="Contactor Field Drain C-4HD",'C-4HD-Imperial'!D67,IF($C$9="Recharger 180HD",'180HD-Imperial'!F67,0))))))))</f>
        <v>19.075666666666674</v>
      </c>
      <c r="D61" s="124">
        <f>IF($C$9="Contactor 100HD",'100HD-Imperial'!G67,IF($C$9="Recharger 150XLHD",'150XLHD-Imperial'!G67,IF($C$9="Recharger 280HD",'280HD-Imperial'!G67,IF($C$9="Recharger 330XLHD",'330XLHD-Imperial'!G67,IF($C$9="Recharger 360HD",'360HD-Imperial'!J67,IF($C$9="Recharger 902HD",'902HD-Imperial'!J67,IF($C$9="Contactor Field Drain C-4HD",'C-4HD-Imperial'!E67,IF($C$9="Recharger 180HD",'180HD-Imperial'!G67,0))))))))</f>
        <v>89.948999999999998</v>
      </c>
      <c r="E61" s="124">
        <f>IF($C$9="Contactor 100HD",'100HD-Imperial'!H67,IF($C$9="Recharger 150XLHD",'150XLHD-Imperial'!H67,IF($C$9="Recharger 280HD",'280HD-Imperial'!H67,IF($C$9="Recharger 330XLHD",'330XLHD-Imperial'!H67,IF($C$9="Recharger 360HD",'360HD-Imperial'!K67,IF($C$9="Recharger 902HD",'902HD-Imperial'!K67,IF($C$9="Contactor Field Drain C-4HD",'C-4HD-Imperial'!F67,IF($C$9="Recharger 180HD",'180HD-Imperial'!H67,0))))))))</f>
        <v>2503.1150000000002</v>
      </c>
      <c r="F61" s="124">
        <f>IF($C$9="Contactor 100HD",'100HD-Imperial'!I67,IF($C$9="Recharger 150XLHD",'150XLHD-Imperial'!I67,IF($C$9="Recharger 280HD",'280HD-Imperial'!I67,IF($C$9="Recharger 330XLHD",'330XLHD-Imperial'!I67,IF($C$9="Recharger 360HD",'360HD-Imperial'!L67,IF($C$9="Recharger 902HD",'902HD-Imperial'!L67,IF($C$9="Contactor Field Drain C-4HD",'C-4HD-Imperial'!G67,IF($C$9="Recharger 180HD",'180HD-Imperial'!I67,0))))))))</f>
        <v>2.58</v>
      </c>
      <c r="G61" s="71"/>
      <c r="L61" s="371">
        <f>IF($C$9="Contactor 100HD",'100HD-Imperial'!E67,IF($C$9="Recharger 150XLHD",'150XLHD-Imperial'!E67,IF($C$9="Recharger 280HD",'280HD-Imperial'!E67,IF($C$9="Recharger 330XLHD",'330XLHD-Imperial'!E67,IF($C$9="Recharger 360HD",'360HD-Imperial'!H67,IF($C$9="Recharger 902HD",'902HD-Imperial'!H67,IF($C$9="Recharger 180HD",'180HD-Imperial'!C67,"")))))))</f>
        <v>0</v>
      </c>
      <c r="Q61" s="122"/>
      <c r="S61" s="127"/>
      <c r="T61" s="127"/>
    </row>
    <row r="62" spans="1:25" x14ac:dyDescent="0.2">
      <c r="A62" s="126">
        <f>IF($C$9="Contactor 100HD",'100HD-Imperial'!A68,IF($C$9="Recharger 150XLHD",'150XLHD-Imperial'!A68,IF($C$9="Recharger 280HD",'280HD-Imperial'!A68,IF($C$9="Recharger 330XLHD",'330XLHD-Imperial'!A68,IF($C$9="Recharger 360HD",'360HD-Imperial'!A68,IF($C$9="Recharger 902HD",'902HD-Imperial'!A68,IF($C$9="Contactor Field Drain C-4HD",'C-4HD-Imperial'!A68,IF($C$9="Recharger 180HD",'180HD-Imperial'!A68,0))))))))</f>
        <v>30</v>
      </c>
      <c r="B62" s="124">
        <f>IF($C$9="Contactor 100HD",'100HD-Imperial'!D68,IF($C$9="Recharger 150XLHD",'150XLHD-Imperial'!D68,IF($C$9="Recharger 280HD",'280HD-Imperial'!D68,IF($C$9="Recharger 330XLHD",'330XLHD-Imperial'!D68,IF($C$9="Recharger 360HD",'360HD-Imperial'!G68,IF($C$9="Recharger 902HD",'902HD-Imperial'!G68,IF($C$9="Contactor Field Drain C-4HD",'C-4HD-Imperial'!C68,IF($C$9="Recharger 180HD",'180HD-Imperial'!D68,0))))))))</f>
        <v>72.639999999999986</v>
      </c>
      <c r="C62" s="124">
        <f>IF($C$9="Contactor 100HD",'100HD-Imperial'!F68,IF($C$9="Recharger 150XLHD",'150XLHD-Imperial'!F68,IF($C$9="Recharger 280HD",'280HD-Imperial'!F68,IF($C$9="Recharger 330XLHD",'330XLHD-Imperial'!F68,IF($C$9="Recharger 360HD",'360HD-Imperial'!I68,IF($C$9="Recharger 902HD",'902HD-Imperial'!I68,IF($C$9="Contactor Field Drain C-4HD",'C-4HD-Imperial'!D68,IF($C$9="Recharger 180HD",'180HD-Imperial'!F68,0))))))))</f>
        <v>18.369000000000007</v>
      </c>
      <c r="D62" s="124">
        <f>IF($C$9="Contactor 100HD",'100HD-Imperial'!G68,IF($C$9="Recharger 150XLHD",'150XLHD-Imperial'!G68,IF($C$9="Recharger 280HD",'280HD-Imperial'!G68,IF($C$9="Recharger 330XLHD",'330XLHD-Imperial'!G68,IF($C$9="Recharger 360HD",'360HD-Imperial'!J68,IF($C$9="Recharger 902HD",'902HD-Imperial'!J68,IF($C$9="Contactor Field Drain C-4HD",'C-4HD-Imperial'!E68,IF($C$9="Recharger 180HD",'180HD-Imperial'!G68,0))))))))</f>
        <v>91.008999999999986</v>
      </c>
      <c r="E62" s="124">
        <f>IF($C$9="Contactor 100HD",'100HD-Imperial'!H68,IF($C$9="Recharger 150XLHD",'150XLHD-Imperial'!H68,IF($C$9="Recharger 280HD",'280HD-Imperial'!H68,IF($C$9="Recharger 330XLHD",'330XLHD-Imperial'!H68,IF($C$9="Recharger 360HD",'360HD-Imperial'!K68,IF($C$9="Recharger 902HD",'902HD-Imperial'!K68,IF($C$9="Contactor Field Drain C-4HD",'C-4HD-Imperial'!F68,IF($C$9="Recharger 180HD",'180HD-Imperial'!H68,0))))))))</f>
        <v>2413.1660000000002</v>
      </c>
      <c r="F62" s="124">
        <f>IF($C$9="Contactor 100HD",'100HD-Imperial'!I68,IF($C$9="Recharger 150XLHD",'150XLHD-Imperial'!I68,IF($C$9="Recharger 280HD",'280HD-Imperial'!I68,IF($C$9="Recharger 330XLHD",'330XLHD-Imperial'!I68,IF($C$9="Recharger 360HD",'360HD-Imperial'!L68,IF($C$9="Recharger 902HD",'902HD-Imperial'!L68,IF($C$9="Contactor Field Drain C-4HD",'C-4HD-Imperial'!G68,IF($C$9="Recharger 180HD",'180HD-Imperial'!I68,0))))))))</f>
        <v>2.5</v>
      </c>
      <c r="G62" s="71"/>
      <c r="L62" s="371">
        <f>IF($C$9="Contactor 100HD",'100HD-Imperial'!E68,IF($C$9="Recharger 150XLHD",'150XLHD-Imperial'!E68,IF($C$9="Recharger 280HD",'280HD-Imperial'!E68,IF($C$9="Recharger 330XLHD",'330XLHD-Imperial'!E68,IF($C$9="Recharger 360HD",'360HD-Imperial'!H68,IF($C$9="Recharger 902HD",'902HD-Imperial'!H68,IF($C$9="Recharger 180HD",'180HD-Imperial'!C68,"")))))))</f>
        <v>0</v>
      </c>
      <c r="Q62" s="122"/>
      <c r="S62" s="127"/>
      <c r="T62" s="127"/>
    </row>
    <row r="63" spans="1:25" x14ac:dyDescent="0.2">
      <c r="A63" s="126">
        <f>IF($C$9="Contactor 100HD",'100HD-Imperial'!A69,IF($C$9="Recharger 150XLHD",'150XLHD-Imperial'!A69,IF($C$9="Recharger 280HD",'280HD-Imperial'!A69,IF($C$9="Recharger 330XLHD",'330XLHD-Imperial'!A69,IF($C$9="Recharger 360HD",'360HD-Imperial'!A69,IF($C$9="Recharger 902HD",'902HD-Imperial'!A69,IF($C$9="Contactor Field Drain C-4HD",'C-4HD-Imperial'!A69,IF($C$9="Recharger 180HD",'180HD-Imperial'!A69,0))))))))</f>
        <v>29</v>
      </c>
      <c r="B63" s="124">
        <f>IF($C$9="Contactor 100HD",'100HD-Imperial'!D69,IF($C$9="Recharger 150XLHD",'150XLHD-Imperial'!D69,IF($C$9="Recharger 280HD",'280HD-Imperial'!D69,IF($C$9="Recharger 330XLHD",'330XLHD-Imperial'!D69,IF($C$9="Recharger 360HD",'360HD-Imperial'!G69,IF($C$9="Recharger 902HD",'902HD-Imperial'!G69,IF($C$9="Contactor Field Drain C-4HD",'C-4HD-Imperial'!C69,IF($C$9="Recharger 180HD",'180HD-Imperial'!D69,0))))))))</f>
        <v>72.679999999999993</v>
      </c>
      <c r="C63" s="124">
        <f>IF($C$9="Contactor 100HD",'100HD-Imperial'!F69,IF($C$9="Recharger 150XLHD",'150XLHD-Imperial'!F69,IF($C$9="Recharger 280HD",'280HD-Imperial'!F69,IF($C$9="Recharger 330XLHD",'330XLHD-Imperial'!F69,IF($C$9="Recharger 360HD",'360HD-Imperial'!I69,IF($C$9="Recharger 902HD",'902HD-Imperial'!I69,IF($C$9="Contactor Field Drain C-4HD",'C-4HD-Imperial'!D69,IF($C$9="Recharger 180HD",'180HD-Imperial'!F69,0))))))))</f>
        <v>18.353000000000005</v>
      </c>
      <c r="D63" s="124">
        <f>IF($C$9="Contactor 100HD",'100HD-Imperial'!G69,IF($C$9="Recharger 150XLHD",'150XLHD-Imperial'!G69,IF($C$9="Recharger 280HD",'280HD-Imperial'!G69,IF($C$9="Recharger 330XLHD",'330XLHD-Imperial'!G69,IF($C$9="Recharger 360HD",'360HD-Imperial'!J69,IF($C$9="Recharger 902HD",'902HD-Imperial'!J69,IF($C$9="Contactor Field Drain C-4HD",'C-4HD-Imperial'!E69,IF($C$9="Recharger 180HD",'180HD-Imperial'!G69,0))))))))</f>
        <v>91.033000000000001</v>
      </c>
      <c r="E63" s="124">
        <f>IF($C$9="Contactor 100HD",'100HD-Imperial'!H69,IF($C$9="Recharger 150XLHD",'150XLHD-Imperial'!H69,IF($C$9="Recharger 280HD",'280HD-Imperial'!H69,IF($C$9="Recharger 330XLHD",'330XLHD-Imperial'!H69,IF($C$9="Recharger 360HD",'360HD-Imperial'!K69,IF($C$9="Recharger 902HD",'902HD-Imperial'!K69,IF($C$9="Contactor Field Drain C-4HD",'C-4HD-Imperial'!F69,IF($C$9="Recharger 180HD",'180HD-Imperial'!H69,0))))))))</f>
        <v>2322.1570000000002</v>
      </c>
      <c r="F63" s="124">
        <f>IF($C$9="Contactor 100HD",'100HD-Imperial'!I69,IF($C$9="Recharger 150XLHD",'150XLHD-Imperial'!I69,IF($C$9="Recharger 280HD",'280HD-Imperial'!I69,IF($C$9="Recharger 330XLHD",'330XLHD-Imperial'!I69,IF($C$9="Recharger 360HD",'360HD-Imperial'!L69,IF($C$9="Recharger 902HD",'902HD-Imperial'!L69,IF($C$9="Contactor Field Drain C-4HD",'C-4HD-Imperial'!G69,IF($C$9="Recharger 180HD",'180HD-Imperial'!I69,0))))))))</f>
        <v>2.42</v>
      </c>
      <c r="G63" s="71"/>
      <c r="L63" s="371">
        <f>IF($C$9="Contactor 100HD",'100HD-Imperial'!E69,IF($C$9="Recharger 150XLHD",'150XLHD-Imperial'!E69,IF($C$9="Recharger 280HD",'280HD-Imperial'!E69,IF($C$9="Recharger 330XLHD",'330XLHD-Imperial'!E69,IF($C$9="Recharger 360HD",'360HD-Imperial'!H69,IF($C$9="Recharger 902HD",'902HD-Imperial'!H69,IF($C$9="Recharger 180HD",'180HD-Imperial'!C69,"")))))))</f>
        <v>0</v>
      </c>
      <c r="Q63" s="122"/>
      <c r="S63" s="127"/>
      <c r="T63" s="127"/>
    </row>
    <row r="64" spans="1:25" x14ac:dyDescent="0.2">
      <c r="A64" s="126">
        <f>IF($C$9="Contactor 100HD",'100HD-Imperial'!A70,IF($C$9="Recharger 150XLHD",'150XLHD-Imperial'!A70,IF($C$9="Recharger 280HD",'280HD-Imperial'!A70,IF($C$9="Recharger 330XLHD",'330XLHD-Imperial'!A70,IF($C$9="Recharger 360HD",'360HD-Imperial'!A70,IF($C$9="Recharger 902HD",'902HD-Imperial'!A70,IF($C$9="Contactor Field Drain C-4HD",'C-4HD-Imperial'!A70,IF($C$9="Recharger 180HD",'180HD-Imperial'!A70,0))))))))</f>
        <v>28</v>
      </c>
      <c r="B64" s="124">
        <f>IF($C$9="Contactor 100HD",'100HD-Imperial'!D70,IF($C$9="Recharger 150XLHD",'150XLHD-Imperial'!D70,IF($C$9="Recharger 280HD",'280HD-Imperial'!D70,IF($C$9="Recharger 330XLHD",'330XLHD-Imperial'!D70,IF($C$9="Recharger 360HD",'360HD-Imperial'!G70,IF($C$9="Recharger 902HD",'902HD-Imperial'!G70,IF($C$9="Contactor Field Drain C-4HD",'C-4HD-Imperial'!C70,IF($C$9="Recharger 180HD",'180HD-Imperial'!D70,0))))))))</f>
        <v>72.759999999999991</v>
      </c>
      <c r="C64" s="124">
        <f>IF($C$9="Contactor 100HD",'100HD-Imperial'!F70,IF($C$9="Recharger 150XLHD",'150XLHD-Imperial'!F70,IF($C$9="Recharger 280HD",'280HD-Imperial'!F70,IF($C$9="Recharger 330XLHD",'330XLHD-Imperial'!F70,IF($C$9="Recharger 360HD",'360HD-Imperial'!I70,IF($C$9="Recharger 902HD",'902HD-Imperial'!I70,IF($C$9="Contactor Field Drain C-4HD",'C-4HD-Imperial'!D70,IF($C$9="Recharger 180HD",'180HD-Imperial'!F70,0))))))))</f>
        <v>18.321000000000005</v>
      </c>
      <c r="D64" s="124">
        <f>IF($C$9="Contactor 100HD",'100HD-Imperial'!G70,IF($C$9="Recharger 150XLHD",'150XLHD-Imperial'!G70,IF($C$9="Recharger 280HD",'280HD-Imperial'!G70,IF($C$9="Recharger 330XLHD",'330XLHD-Imperial'!G70,IF($C$9="Recharger 360HD",'360HD-Imperial'!J70,IF($C$9="Recharger 902HD",'902HD-Imperial'!J70,IF($C$9="Contactor Field Drain C-4HD",'C-4HD-Imperial'!E70,IF($C$9="Recharger 180HD",'180HD-Imperial'!G70,0))))))))</f>
        <v>91.080999999999989</v>
      </c>
      <c r="E64" s="124">
        <f>IF($C$9="Contactor 100HD",'100HD-Imperial'!H70,IF($C$9="Recharger 150XLHD",'150XLHD-Imperial'!H70,IF($C$9="Recharger 280HD",'280HD-Imperial'!H70,IF($C$9="Recharger 330XLHD",'330XLHD-Imperial'!H70,IF($C$9="Recharger 360HD",'360HD-Imperial'!K70,IF($C$9="Recharger 902HD",'902HD-Imperial'!K70,IF($C$9="Contactor Field Drain C-4HD",'C-4HD-Imperial'!F70,IF($C$9="Recharger 180HD",'180HD-Imperial'!H70,0))))))))</f>
        <v>2231.1240000000003</v>
      </c>
      <c r="F64" s="124">
        <f>IF($C$9="Contactor 100HD",'100HD-Imperial'!I70,IF($C$9="Recharger 150XLHD",'150XLHD-Imperial'!I70,IF($C$9="Recharger 280HD",'280HD-Imperial'!I70,IF($C$9="Recharger 330XLHD",'330XLHD-Imperial'!I70,IF($C$9="Recharger 360HD",'360HD-Imperial'!L70,IF($C$9="Recharger 902HD",'902HD-Imperial'!L70,IF($C$9="Contactor Field Drain C-4HD",'C-4HD-Imperial'!G70,IF($C$9="Recharger 180HD",'180HD-Imperial'!I70,0))))))))</f>
        <v>2.33</v>
      </c>
      <c r="G64" s="71"/>
      <c r="L64" s="371">
        <f>IF($C$9="Contactor 100HD",'100HD-Imperial'!E70,IF($C$9="Recharger 150XLHD",'150XLHD-Imperial'!E70,IF($C$9="Recharger 280HD",'280HD-Imperial'!E70,IF($C$9="Recharger 330XLHD",'330XLHD-Imperial'!E70,IF($C$9="Recharger 360HD",'360HD-Imperial'!H70,IF($C$9="Recharger 902HD",'902HD-Imperial'!H70,IF($C$9="Recharger 180HD",'180HD-Imperial'!C70,"")))))))</f>
        <v>0</v>
      </c>
      <c r="Q64" s="122"/>
      <c r="S64" s="127"/>
      <c r="T64" s="127"/>
    </row>
    <row r="65" spans="1:20" x14ac:dyDescent="0.2">
      <c r="A65" s="126">
        <f>IF($C$9="Contactor 100HD",'100HD-Imperial'!A71,IF($C$9="Recharger 150XLHD",'150XLHD-Imperial'!A71,IF($C$9="Recharger 280HD",'280HD-Imperial'!A71,IF($C$9="Recharger 330XLHD",'330XLHD-Imperial'!A71,IF($C$9="Recharger 360HD",'360HD-Imperial'!A71,IF($C$9="Recharger 902HD",'902HD-Imperial'!A71,IF($C$9="Contactor Field Drain C-4HD",'C-4HD-Imperial'!A71,IF($C$9="Recharger 180HD",'180HD-Imperial'!A71,0))))))))</f>
        <v>27</v>
      </c>
      <c r="B65" s="124">
        <f>IF($C$9="Contactor 100HD",'100HD-Imperial'!D71,IF($C$9="Recharger 150XLHD",'150XLHD-Imperial'!D71,IF($C$9="Recharger 280HD",'280HD-Imperial'!D71,IF($C$9="Recharger 330XLHD",'330XLHD-Imperial'!D71,IF($C$9="Recharger 360HD",'360HD-Imperial'!G71,IF($C$9="Recharger 902HD",'902HD-Imperial'!G71,IF($C$9="Contactor Field Drain C-4HD",'C-4HD-Imperial'!C71,IF($C$9="Recharger 180HD",'180HD-Imperial'!D71,0))))))))</f>
        <v>74.48666666666665</v>
      </c>
      <c r="C65" s="124">
        <f>IF($C$9="Contactor 100HD",'100HD-Imperial'!F71,IF($C$9="Recharger 150XLHD",'150XLHD-Imperial'!F71,IF($C$9="Recharger 280HD",'280HD-Imperial'!F71,IF($C$9="Recharger 330XLHD",'330XLHD-Imperial'!F71,IF($C$9="Recharger 360HD",'360HD-Imperial'!I71,IF($C$9="Recharger 902HD",'902HD-Imperial'!I71,IF($C$9="Contactor Field Drain C-4HD",'C-4HD-Imperial'!D71,IF($C$9="Recharger 180HD",'180HD-Imperial'!F71,0))))))))</f>
        <v>17.630333333333336</v>
      </c>
      <c r="D65" s="124">
        <f>IF($C$9="Contactor 100HD",'100HD-Imperial'!G71,IF($C$9="Recharger 150XLHD",'150XLHD-Imperial'!G71,IF($C$9="Recharger 280HD",'280HD-Imperial'!G71,IF($C$9="Recharger 330XLHD",'330XLHD-Imperial'!G71,IF($C$9="Recharger 360HD",'360HD-Imperial'!J71,IF($C$9="Recharger 902HD",'902HD-Imperial'!J71,IF($C$9="Contactor Field Drain C-4HD",'C-4HD-Imperial'!E71,IF($C$9="Recharger 180HD",'180HD-Imperial'!G71,0))))))))</f>
        <v>92.11699999999999</v>
      </c>
      <c r="E65" s="124">
        <f>IF($C$9="Contactor 100HD",'100HD-Imperial'!H71,IF($C$9="Recharger 150XLHD",'150XLHD-Imperial'!H71,IF($C$9="Recharger 280HD",'280HD-Imperial'!H71,IF($C$9="Recharger 330XLHD",'330XLHD-Imperial'!H71,IF($C$9="Recharger 360HD",'360HD-Imperial'!K71,IF($C$9="Recharger 902HD",'902HD-Imperial'!K71,IF($C$9="Contactor Field Drain C-4HD",'C-4HD-Imperial'!F71,IF($C$9="Recharger 180HD",'180HD-Imperial'!H71,0))))))))</f>
        <v>2140.0430000000001</v>
      </c>
      <c r="F65" s="124">
        <f>IF($C$9="Contactor 100HD",'100HD-Imperial'!I71,IF($C$9="Recharger 150XLHD",'150XLHD-Imperial'!I71,IF($C$9="Recharger 280HD",'280HD-Imperial'!I71,IF($C$9="Recharger 330XLHD",'330XLHD-Imperial'!I71,IF($C$9="Recharger 360HD",'360HD-Imperial'!L71,IF($C$9="Recharger 902HD",'902HD-Imperial'!L71,IF($C$9="Contactor Field Drain C-4HD",'C-4HD-Imperial'!G71,IF($C$9="Recharger 180HD",'180HD-Imperial'!I71,0))))))))</f>
        <v>2.25</v>
      </c>
      <c r="G65" s="71"/>
      <c r="L65" s="371">
        <f>IF($C$9="Contactor 100HD",'100HD-Imperial'!E71,IF($C$9="Recharger 150XLHD",'150XLHD-Imperial'!E71,IF($C$9="Recharger 280HD",'280HD-Imperial'!E71,IF($C$9="Recharger 330XLHD",'330XLHD-Imperial'!E71,IF($C$9="Recharger 360HD",'360HD-Imperial'!H71,IF($C$9="Recharger 902HD",'902HD-Imperial'!H71,IF($C$9="Recharger 180HD",'180HD-Imperial'!C71,"")))))))</f>
        <v>0</v>
      </c>
      <c r="Q65" s="122"/>
      <c r="S65" s="127"/>
      <c r="T65" s="127"/>
    </row>
    <row r="66" spans="1:20" x14ac:dyDescent="0.2">
      <c r="A66" s="126">
        <f>IF($C$9="Contactor 100HD",'100HD-Imperial'!A72,IF($C$9="Recharger 150XLHD",'150XLHD-Imperial'!A72,IF($C$9="Recharger 280HD",'280HD-Imperial'!A72,IF($C$9="Recharger 330XLHD",'330XLHD-Imperial'!A72,IF($C$9="Recharger 360HD",'360HD-Imperial'!A72,IF($C$9="Recharger 902HD",'902HD-Imperial'!A72,IF($C$9="Contactor Field Drain C-4HD",'C-4HD-Imperial'!A72,IF($C$9="Recharger 180HD",'180HD-Imperial'!A72,0))))))))</f>
        <v>26</v>
      </c>
      <c r="B66" s="124">
        <f>IF($C$9="Contactor 100HD",'100HD-Imperial'!D72,IF($C$9="Recharger 150XLHD",'150XLHD-Imperial'!D72,IF($C$9="Recharger 280HD",'280HD-Imperial'!D72,IF($C$9="Recharger 330XLHD",'330XLHD-Imperial'!D72,IF($C$9="Recharger 360HD",'360HD-Imperial'!G72,IF($C$9="Recharger 902HD",'902HD-Imperial'!G72,IF($C$9="Contactor Field Drain C-4HD",'C-4HD-Imperial'!C72,IF($C$9="Recharger 180HD",'180HD-Imperial'!D72,0))))))))</f>
        <v>74.526666666666657</v>
      </c>
      <c r="C66" s="124">
        <f>IF($C$9="Contactor 100HD",'100HD-Imperial'!F72,IF($C$9="Recharger 150XLHD",'150XLHD-Imperial'!F72,IF($C$9="Recharger 280HD",'280HD-Imperial'!F72,IF($C$9="Recharger 330XLHD",'330XLHD-Imperial'!F72,IF($C$9="Recharger 360HD",'360HD-Imperial'!I72,IF($C$9="Recharger 902HD",'902HD-Imperial'!I72,IF($C$9="Contactor Field Drain C-4HD",'C-4HD-Imperial'!D72,IF($C$9="Recharger 180HD",'180HD-Imperial'!F72,0))))))))</f>
        <v>17.614333333333338</v>
      </c>
      <c r="D66" s="124">
        <f>IF($C$9="Contactor 100HD",'100HD-Imperial'!G72,IF($C$9="Recharger 150XLHD",'150XLHD-Imperial'!G72,IF($C$9="Recharger 280HD",'280HD-Imperial'!G72,IF($C$9="Recharger 330XLHD",'330XLHD-Imperial'!G72,IF($C$9="Recharger 360HD",'360HD-Imperial'!J72,IF($C$9="Recharger 902HD",'902HD-Imperial'!J72,IF($C$9="Contactor Field Drain C-4HD",'C-4HD-Imperial'!E72,IF($C$9="Recharger 180HD",'180HD-Imperial'!G72,0))))))))</f>
        <v>92.140999999999991</v>
      </c>
      <c r="E66" s="124">
        <f>IF($C$9="Contactor 100HD",'100HD-Imperial'!H72,IF($C$9="Recharger 150XLHD",'150XLHD-Imperial'!H72,IF($C$9="Recharger 280HD",'280HD-Imperial'!H72,IF($C$9="Recharger 330XLHD",'330XLHD-Imperial'!H72,IF($C$9="Recharger 360HD",'360HD-Imperial'!K72,IF($C$9="Recharger 902HD",'902HD-Imperial'!K72,IF($C$9="Contactor Field Drain C-4HD",'C-4HD-Imperial'!F72,IF($C$9="Recharger 180HD",'180HD-Imperial'!H72,0))))))))</f>
        <v>2047.9259999999999</v>
      </c>
      <c r="F66" s="124">
        <f>IF($C$9="Contactor 100HD",'100HD-Imperial'!I72,IF($C$9="Recharger 150XLHD",'150XLHD-Imperial'!I72,IF($C$9="Recharger 280HD",'280HD-Imperial'!I72,IF($C$9="Recharger 330XLHD",'330XLHD-Imperial'!I72,IF($C$9="Recharger 360HD",'360HD-Imperial'!L72,IF($C$9="Recharger 902HD",'902HD-Imperial'!L72,IF($C$9="Contactor Field Drain C-4HD",'C-4HD-Imperial'!G72,IF($C$9="Recharger 180HD",'180HD-Imperial'!I72,0))))))))</f>
        <v>2.17</v>
      </c>
      <c r="G66" s="71"/>
      <c r="L66" s="371">
        <f>IF($C$9="Contactor 100HD",'100HD-Imperial'!E72,IF($C$9="Recharger 150XLHD",'150XLHD-Imperial'!E72,IF($C$9="Recharger 280HD",'280HD-Imperial'!E72,IF($C$9="Recharger 330XLHD",'330XLHD-Imperial'!E72,IF($C$9="Recharger 360HD",'360HD-Imperial'!H72,IF($C$9="Recharger 902HD",'902HD-Imperial'!H72,IF($C$9="Recharger 180HD",'180HD-Imperial'!C72,"")))))))</f>
        <v>0</v>
      </c>
      <c r="Q66" s="122"/>
      <c r="S66" s="127"/>
      <c r="T66" s="127"/>
    </row>
    <row r="67" spans="1:20" x14ac:dyDescent="0.2">
      <c r="A67" s="126">
        <f>IF($C$9="Contactor 100HD",'100HD-Imperial'!A73,IF($C$9="Recharger 150XLHD",'150XLHD-Imperial'!A73,IF($C$9="Recharger 280HD",'280HD-Imperial'!A73,IF($C$9="Recharger 330XLHD",'330XLHD-Imperial'!A73,IF($C$9="Recharger 360HD",'360HD-Imperial'!A73,IF($C$9="Recharger 902HD",'902HD-Imperial'!A73,IF($C$9="Contactor Field Drain C-4HD",'C-4HD-Imperial'!A73,IF($C$9="Recharger 180HD",'180HD-Imperial'!A73,0))))))))</f>
        <v>25</v>
      </c>
      <c r="B67" s="124">
        <f>IF($C$9="Contactor 100HD",'100HD-Imperial'!D73,IF($C$9="Recharger 150XLHD",'150XLHD-Imperial'!D73,IF($C$9="Recharger 280HD",'280HD-Imperial'!D73,IF($C$9="Recharger 330XLHD",'330XLHD-Imperial'!D73,IF($C$9="Recharger 360HD",'360HD-Imperial'!G73,IF($C$9="Recharger 902HD",'902HD-Imperial'!G73,IF($C$9="Contactor Field Drain C-4HD",'C-4HD-Imperial'!C73,IF($C$9="Recharger 180HD",'180HD-Imperial'!D73,0))))))))</f>
        <v>76.25333333333333</v>
      </c>
      <c r="C67" s="124">
        <f>IF($C$9="Contactor 100HD",'100HD-Imperial'!F73,IF($C$9="Recharger 150XLHD",'150XLHD-Imperial'!F73,IF($C$9="Recharger 280HD",'280HD-Imperial'!F73,IF($C$9="Recharger 330XLHD",'330XLHD-Imperial'!F73,IF($C$9="Recharger 360HD",'360HD-Imperial'!I73,IF($C$9="Recharger 902HD",'902HD-Imperial'!I73,IF($C$9="Contactor Field Drain C-4HD",'C-4HD-Imperial'!D73,IF($C$9="Recharger 180HD",'180HD-Imperial'!F73,0))))))))</f>
        <v>16.923666666666673</v>
      </c>
      <c r="D67" s="124">
        <f>IF($C$9="Contactor 100HD",'100HD-Imperial'!G73,IF($C$9="Recharger 150XLHD",'150XLHD-Imperial'!G73,IF($C$9="Recharger 280HD",'280HD-Imperial'!G73,IF($C$9="Recharger 330XLHD",'330XLHD-Imperial'!G73,IF($C$9="Recharger 360HD",'360HD-Imperial'!J73,IF($C$9="Recharger 902HD",'902HD-Imperial'!J73,IF($C$9="Contactor Field Drain C-4HD",'C-4HD-Imperial'!E73,IF($C$9="Recharger 180HD",'180HD-Imperial'!G73,0))))))))</f>
        <v>93.177000000000007</v>
      </c>
      <c r="E67" s="124">
        <f>IF($C$9="Contactor 100HD",'100HD-Imperial'!H73,IF($C$9="Recharger 150XLHD",'150XLHD-Imperial'!H73,IF($C$9="Recharger 280HD",'280HD-Imperial'!H73,IF($C$9="Recharger 330XLHD",'330XLHD-Imperial'!H73,IF($C$9="Recharger 360HD",'360HD-Imperial'!K73,IF($C$9="Recharger 902HD",'902HD-Imperial'!K73,IF($C$9="Contactor Field Drain C-4HD",'C-4HD-Imperial'!F73,IF($C$9="Recharger 180HD",'180HD-Imperial'!H73,0))))))))</f>
        <v>1955.7849999999999</v>
      </c>
      <c r="F67" s="124">
        <f>IF($C$9="Contactor 100HD",'100HD-Imperial'!I73,IF($C$9="Recharger 150XLHD",'150XLHD-Imperial'!I73,IF($C$9="Recharger 280HD",'280HD-Imperial'!I73,IF($C$9="Recharger 330XLHD",'330XLHD-Imperial'!I73,IF($C$9="Recharger 360HD",'360HD-Imperial'!L73,IF($C$9="Recharger 902HD",'902HD-Imperial'!L73,IF($C$9="Contactor Field Drain C-4HD",'C-4HD-Imperial'!G73,IF($C$9="Recharger 180HD",'180HD-Imperial'!I73,0))))))))</f>
        <v>2.08</v>
      </c>
      <c r="G67" s="71"/>
      <c r="L67" s="371">
        <f>IF($C$9="Contactor 100HD",'100HD-Imperial'!E73,IF($C$9="Recharger 150XLHD",'150XLHD-Imperial'!E73,IF($C$9="Recharger 280HD",'280HD-Imperial'!E73,IF($C$9="Recharger 330XLHD",'330XLHD-Imperial'!E73,IF($C$9="Recharger 360HD",'360HD-Imperial'!H73,IF($C$9="Recharger 902HD",'902HD-Imperial'!H73,IF($C$9="Recharger 180HD",'180HD-Imperial'!C73,"")))))))</f>
        <v>0</v>
      </c>
      <c r="Q67" s="122"/>
      <c r="S67" s="127"/>
      <c r="T67" s="127"/>
    </row>
    <row r="68" spans="1:20" x14ac:dyDescent="0.2">
      <c r="A68" s="126">
        <f>IF($C$9="Contactor 100HD",'100HD-Imperial'!A74,IF($C$9="Recharger 150XLHD",'150XLHD-Imperial'!A74,IF($C$9="Recharger 280HD",'280HD-Imperial'!A74,IF($C$9="Recharger 330XLHD",'330XLHD-Imperial'!A74,IF($C$9="Recharger 360HD",'360HD-Imperial'!A74,IF($C$9="Recharger 902HD",'902HD-Imperial'!A74,IF($C$9="Contactor Field Drain C-4HD",'C-4HD-Imperial'!A74,IF($C$9="Recharger 180HD",'180HD-Imperial'!A74,0))))))))</f>
        <v>24</v>
      </c>
      <c r="B68" s="124">
        <f>IF($C$9="Contactor 100HD",'100HD-Imperial'!D74,IF($C$9="Recharger 150XLHD",'150XLHD-Imperial'!D74,IF($C$9="Recharger 280HD",'280HD-Imperial'!D74,IF($C$9="Recharger 330XLHD",'330XLHD-Imperial'!D74,IF($C$9="Recharger 360HD",'360HD-Imperial'!G74,IF($C$9="Recharger 902HD",'902HD-Imperial'!G74,IF($C$9="Contactor Field Drain C-4HD",'C-4HD-Imperial'!C74,IF($C$9="Recharger 180HD",'180HD-Imperial'!D74,0))))))))</f>
        <v>76.333333333333329</v>
      </c>
      <c r="C68" s="124">
        <f>IF($C$9="Contactor 100HD",'100HD-Imperial'!F74,IF($C$9="Recharger 150XLHD",'150XLHD-Imperial'!F74,IF($C$9="Recharger 280HD",'280HD-Imperial'!F74,IF($C$9="Recharger 330XLHD",'330XLHD-Imperial'!F74,IF($C$9="Recharger 360HD",'360HD-Imperial'!I74,IF($C$9="Recharger 902HD",'902HD-Imperial'!I74,IF($C$9="Contactor Field Drain C-4HD",'C-4HD-Imperial'!D74,IF($C$9="Recharger 180HD",'180HD-Imperial'!F74,0))))))))</f>
        <v>16.891666666666673</v>
      </c>
      <c r="D68" s="124">
        <f>IF($C$9="Contactor 100HD",'100HD-Imperial'!G74,IF($C$9="Recharger 150XLHD",'150XLHD-Imperial'!G74,IF($C$9="Recharger 280HD",'280HD-Imperial'!G74,IF($C$9="Recharger 330XLHD",'330XLHD-Imperial'!G74,IF($C$9="Recharger 360HD",'360HD-Imperial'!J74,IF($C$9="Recharger 902HD",'902HD-Imperial'!J74,IF($C$9="Contactor Field Drain C-4HD",'C-4HD-Imperial'!E74,IF($C$9="Recharger 180HD",'180HD-Imperial'!G74,0))))))))</f>
        <v>93.224999999999994</v>
      </c>
      <c r="E68" s="124">
        <f>IF($C$9="Contactor 100HD",'100HD-Imperial'!H74,IF($C$9="Recharger 150XLHD",'150XLHD-Imperial'!H74,IF($C$9="Recharger 280HD",'280HD-Imperial'!H74,IF($C$9="Recharger 330XLHD",'330XLHD-Imperial'!H74,IF($C$9="Recharger 360HD",'360HD-Imperial'!K74,IF($C$9="Recharger 902HD",'902HD-Imperial'!K74,IF($C$9="Contactor Field Drain C-4HD",'C-4HD-Imperial'!F74,IF($C$9="Recharger 180HD",'180HD-Imperial'!H74,0))))))))</f>
        <v>1862.6079999999999</v>
      </c>
      <c r="F68" s="124">
        <f>IF($C$9="Contactor 100HD",'100HD-Imperial'!I74,IF($C$9="Recharger 150XLHD",'150XLHD-Imperial'!I74,IF($C$9="Recharger 280HD",'280HD-Imperial'!I74,IF($C$9="Recharger 330XLHD",'330XLHD-Imperial'!I74,IF($C$9="Recharger 360HD",'360HD-Imperial'!L74,IF($C$9="Recharger 902HD",'902HD-Imperial'!L74,IF($C$9="Contactor Field Drain C-4HD",'C-4HD-Imperial'!G74,IF($C$9="Recharger 180HD",'180HD-Imperial'!I74,0))))))))</f>
        <v>2</v>
      </c>
      <c r="G68" s="71"/>
      <c r="L68" s="371">
        <f>IF($C$9="Contactor 100HD",'100HD-Imperial'!E74,IF($C$9="Recharger 150XLHD",'150XLHD-Imperial'!E74,IF($C$9="Recharger 280HD",'280HD-Imperial'!E74,IF($C$9="Recharger 330XLHD",'330XLHD-Imperial'!E74,IF($C$9="Recharger 360HD",'360HD-Imperial'!H74,IF($C$9="Recharger 902HD",'902HD-Imperial'!H74,IF($C$9="Recharger 180HD",'180HD-Imperial'!C74,"")))))))</f>
        <v>0</v>
      </c>
      <c r="Q68" s="122"/>
      <c r="S68" s="127"/>
      <c r="T68" s="127"/>
    </row>
    <row r="69" spans="1:20" x14ac:dyDescent="0.2">
      <c r="A69" s="126">
        <f>IF($C$9="Contactor 100HD",'100HD-Imperial'!A75,IF($C$9="Recharger 150XLHD",'150XLHD-Imperial'!A75,IF($C$9="Recharger 280HD",'280HD-Imperial'!A75,IF($C$9="Recharger 330XLHD",'330XLHD-Imperial'!A75,IF($C$9="Recharger 360HD",'360HD-Imperial'!A75,IF($C$9="Recharger 902HD",'902HD-Imperial'!A75,IF($C$9="Contactor Field Drain C-4HD",'C-4HD-Imperial'!A75,IF($C$9="Recharger 180HD",'180HD-Imperial'!A75,0))))))))</f>
        <v>23</v>
      </c>
      <c r="B69" s="124">
        <f>IF($C$9="Contactor 100HD",'100HD-Imperial'!D75,IF($C$9="Recharger 150XLHD",'150XLHD-Imperial'!D75,IF($C$9="Recharger 280HD",'280HD-Imperial'!D75,IF($C$9="Recharger 330XLHD",'330XLHD-Imperial'!D75,IF($C$9="Recharger 360HD",'360HD-Imperial'!G75,IF($C$9="Recharger 902HD",'902HD-Imperial'!G75,IF($C$9="Contactor Field Drain C-4HD",'C-4HD-Imperial'!C75,IF($C$9="Recharger 180HD",'180HD-Imperial'!D75,0))))))))</f>
        <v>78.059999999999988</v>
      </c>
      <c r="C69" s="124">
        <f>IF($C$9="Contactor 100HD",'100HD-Imperial'!F75,IF($C$9="Recharger 150XLHD",'150XLHD-Imperial'!F75,IF($C$9="Recharger 280HD",'280HD-Imperial'!F75,IF($C$9="Recharger 330XLHD",'330XLHD-Imperial'!F75,IF($C$9="Recharger 360HD",'360HD-Imperial'!I75,IF($C$9="Recharger 902HD",'902HD-Imperial'!I75,IF($C$9="Contactor Field Drain C-4HD",'C-4HD-Imperial'!D75,IF($C$9="Recharger 180HD",'180HD-Imperial'!F75,0))))))))</f>
        <v>16.201000000000004</v>
      </c>
      <c r="D69" s="124">
        <f>IF($C$9="Contactor 100HD",'100HD-Imperial'!G75,IF($C$9="Recharger 150XLHD",'150XLHD-Imperial'!G75,IF($C$9="Recharger 280HD",'280HD-Imperial'!G75,IF($C$9="Recharger 330XLHD",'330XLHD-Imperial'!G75,IF($C$9="Recharger 360HD",'360HD-Imperial'!J75,IF($C$9="Recharger 902HD",'902HD-Imperial'!J75,IF($C$9="Contactor Field Drain C-4HD",'C-4HD-Imperial'!E75,IF($C$9="Recharger 180HD",'180HD-Imperial'!G75,0))))))))</f>
        <v>94.260999999999996</v>
      </c>
      <c r="E69" s="124">
        <f>IF($C$9="Contactor 100HD",'100HD-Imperial'!H75,IF($C$9="Recharger 150XLHD",'150XLHD-Imperial'!H75,IF($C$9="Recharger 280HD",'280HD-Imperial'!H75,IF($C$9="Recharger 330XLHD",'330XLHD-Imperial'!H75,IF($C$9="Recharger 360HD",'360HD-Imperial'!K75,IF($C$9="Recharger 902HD",'902HD-Imperial'!K75,IF($C$9="Contactor Field Drain C-4HD",'C-4HD-Imperial'!F75,IF($C$9="Recharger 180HD",'180HD-Imperial'!H75,0))))))))</f>
        <v>1769.383</v>
      </c>
      <c r="F69" s="124">
        <f>IF($C$9="Contactor 100HD",'100HD-Imperial'!I75,IF($C$9="Recharger 150XLHD",'150XLHD-Imperial'!I75,IF($C$9="Recharger 280HD",'280HD-Imperial'!I75,IF($C$9="Recharger 330XLHD",'330XLHD-Imperial'!I75,IF($C$9="Recharger 360HD",'360HD-Imperial'!L75,IF($C$9="Recharger 902HD",'902HD-Imperial'!L75,IF($C$9="Contactor Field Drain C-4HD",'C-4HD-Imperial'!G75,IF($C$9="Recharger 180HD",'180HD-Imperial'!I75,0))))))))</f>
        <v>1.92</v>
      </c>
      <c r="G69" s="71"/>
      <c r="L69" s="371">
        <f>IF($C$9="Contactor 100HD",'100HD-Imperial'!E75,IF($C$9="Recharger 150XLHD",'150XLHD-Imperial'!E75,IF($C$9="Recharger 280HD",'280HD-Imperial'!E75,IF($C$9="Recharger 330XLHD",'330XLHD-Imperial'!E75,IF($C$9="Recharger 360HD",'360HD-Imperial'!H75,IF($C$9="Recharger 902HD",'902HD-Imperial'!H75,IF($C$9="Recharger 180HD",'180HD-Imperial'!C75,"")))))))</f>
        <v>0</v>
      </c>
      <c r="Q69" s="122"/>
      <c r="S69" s="127"/>
      <c r="T69" s="127"/>
    </row>
    <row r="70" spans="1:20" x14ac:dyDescent="0.2">
      <c r="A70" s="126">
        <f>IF($C$9="Contactor 100HD",'100HD-Imperial'!A76,IF($C$9="Recharger 150XLHD",'150XLHD-Imperial'!A76,IF($C$9="Recharger 280HD",'280HD-Imperial'!A76,IF($C$9="Recharger 330XLHD",'330XLHD-Imperial'!A76,IF($C$9="Recharger 360HD",'360HD-Imperial'!A76,IF($C$9="Recharger 902HD",'902HD-Imperial'!A76,IF($C$9="Contactor Field Drain C-4HD",'C-4HD-Imperial'!A76,IF($C$9="Recharger 180HD",'180HD-Imperial'!A76,0))))))))</f>
        <v>22</v>
      </c>
      <c r="B70" s="124">
        <f>IF($C$9="Contactor 100HD",'100HD-Imperial'!D76,IF($C$9="Recharger 150XLHD",'150XLHD-Imperial'!D76,IF($C$9="Recharger 280HD",'280HD-Imperial'!D76,IF($C$9="Recharger 330XLHD",'330XLHD-Imperial'!D76,IF($C$9="Recharger 360HD",'360HD-Imperial'!G76,IF($C$9="Recharger 902HD",'902HD-Imperial'!G76,IF($C$9="Contactor Field Drain C-4HD",'C-4HD-Imperial'!C76,IF($C$9="Recharger 180HD",'180HD-Imperial'!D76,0))))))))</f>
        <v>78.099999999999994</v>
      </c>
      <c r="C70" s="124">
        <f>IF($C$9="Contactor 100HD",'100HD-Imperial'!F76,IF($C$9="Recharger 150XLHD",'150XLHD-Imperial'!F76,IF($C$9="Recharger 280HD",'280HD-Imperial'!F76,IF($C$9="Recharger 330XLHD",'330XLHD-Imperial'!F76,IF($C$9="Recharger 360HD",'360HD-Imperial'!I76,IF($C$9="Recharger 902HD",'902HD-Imperial'!I76,IF($C$9="Contactor Field Drain C-4HD",'C-4HD-Imperial'!D76,IF($C$9="Recharger 180HD",'180HD-Imperial'!F76,0))))))))</f>
        <v>16.185000000000002</v>
      </c>
      <c r="D70" s="124">
        <f>IF($C$9="Contactor 100HD",'100HD-Imperial'!G76,IF($C$9="Recharger 150XLHD",'150XLHD-Imperial'!G76,IF($C$9="Recharger 280HD",'280HD-Imperial'!G76,IF($C$9="Recharger 330XLHD",'330XLHD-Imperial'!G76,IF($C$9="Recharger 360HD",'360HD-Imperial'!J76,IF($C$9="Recharger 902HD",'902HD-Imperial'!J76,IF($C$9="Contactor Field Drain C-4HD",'C-4HD-Imperial'!E76,IF($C$9="Recharger 180HD",'180HD-Imperial'!G76,0))))))))</f>
        <v>94.284999999999997</v>
      </c>
      <c r="E70" s="124">
        <f>IF($C$9="Contactor 100HD",'100HD-Imperial'!H76,IF($C$9="Recharger 150XLHD",'150XLHD-Imperial'!H76,IF($C$9="Recharger 280HD",'280HD-Imperial'!H76,IF($C$9="Recharger 330XLHD",'330XLHD-Imperial'!H76,IF($C$9="Recharger 360HD",'360HD-Imperial'!K76,IF($C$9="Recharger 902HD",'902HD-Imperial'!K76,IF($C$9="Contactor Field Drain C-4HD",'C-4HD-Imperial'!F76,IF($C$9="Recharger 180HD",'180HD-Imperial'!H76,0))))))))</f>
        <v>1675.1220000000001</v>
      </c>
      <c r="F70" s="124">
        <f>IF($C$9="Contactor 100HD",'100HD-Imperial'!I76,IF($C$9="Recharger 150XLHD",'150XLHD-Imperial'!I76,IF($C$9="Recharger 280HD",'280HD-Imperial'!I76,IF($C$9="Recharger 330XLHD",'330XLHD-Imperial'!I76,IF($C$9="Recharger 360HD",'360HD-Imperial'!L76,IF($C$9="Recharger 902HD",'902HD-Imperial'!L76,IF($C$9="Contactor Field Drain C-4HD",'C-4HD-Imperial'!G76,IF($C$9="Recharger 180HD",'180HD-Imperial'!I76,0))))))))</f>
        <v>1.83</v>
      </c>
      <c r="G70" s="71"/>
      <c r="L70" s="371">
        <f>IF($C$9="Contactor 100HD",'100HD-Imperial'!E76,IF($C$9="Recharger 150XLHD",'150XLHD-Imperial'!E76,IF($C$9="Recharger 280HD",'280HD-Imperial'!E76,IF($C$9="Recharger 330XLHD",'330XLHD-Imperial'!E76,IF($C$9="Recharger 360HD",'360HD-Imperial'!H76,IF($C$9="Recharger 902HD",'902HD-Imperial'!H76,IF($C$9="Recharger 180HD",'180HD-Imperial'!C76,"")))))))</f>
        <v>0</v>
      </c>
      <c r="Q70" s="122"/>
      <c r="S70" s="127"/>
      <c r="T70" s="127"/>
    </row>
    <row r="71" spans="1:20" x14ac:dyDescent="0.2">
      <c r="A71" s="126">
        <f>IF($C$9="Contactor 100HD",'100HD-Imperial'!A77,IF($C$9="Recharger 150XLHD",'150XLHD-Imperial'!A77,IF($C$9="Recharger 280HD",'280HD-Imperial'!A77,IF($C$9="Recharger 330XLHD",'330XLHD-Imperial'!A77,IF($C$9="Recharger 360HD",'360HD-Imperial'!A77,IF($C$9="Recharger 902HD",'902HD-Imperial'!A77,IF($C$9="Contactor Field Drain C-4HD",'C-4HD-Imperial'!A77,IF($C$9="Recharger 180HD",'180HD-Imperial'!A77,0))))))))</f>
        <v>21</v>
      </c>
      <c r="B71" s="124">
        <f>IF($C$9="Contactor 100HD",'100HD-Imperial'!D77,IF($C$9="Recharger 150XLHD",'150XLHD-Imperial'!D77,IF($C$9="Recharger 280HD",'280HD-Imperial'!D77,IF($C$9="Recharger 330XLHD",'330XLHD-Imperial'!D77,IF($C$9="Recharger 360HD",'360HD-Imperial'!G77,IF($C$9="Recharger 902HD",'902HD-Imperial'!G77,IF($C$9="Contactor Field Drain C-4HD",'C-4HD-Imperial'!C77,IF($C$9="Recharger 180HD",'180HD-Imperial'!D77,0))))))))</f>
        <v>78.139999999999986</v>
      </c>
      <c r="C71" s="124">
        <f>IF($C$9="Contactor 100HD",'100HD-Imperial'!F77,IF($C$9="Recharger 150XLHD",'150XLHD-Imperial'!F77,IF($C$9="Recharger 280HD",'280HD-Imperial'!F77,IF($C$9="Recharger 330XLHD",'330XLHD-Imperial'!F77,IF($C$9="Recharger 360HD",'360HD-Imperial'!I77,IF($C$9="Recharger 902HD",'902HD-Imperial'!I77,IF($C$9="Contactor Field Drain C-4HD",'C-4HD-Imperial'!D77,IF($C$9="Recharger 180HD",'180HD-Imperial'!F77,0))))))))</f>
        <v>16.169000000000004</v>
      </c>
      <c r="D71" s="124">
        <f>IF($C$9="Contactor 100HD",'100HD-Imperial'!G77,IF($C$9="Recharger 150XLHD",'150XLHD-Imperial'!G77,IF($C$9="Recharger 280HD",'280HD-Imperial'!G77,IF($C$9="Recharger 330XLHD",'330XLHD-Imperial'!G77,IF($C$9="Recharger 360HD",'360HD-Imperial'!J77,IF($C$9="Recharger 902HD",'902HD-Imperial'!J77,IF($C$9="Contactor Field Drain C-4HD",'C-4HD-Imperial'!E77,IF($C$9="Recharger 180HD",'180HD-Imperial'!G77,0))))))))</f>
        <v>94.308999999999997</v>
      </c>
      <c r="E71" s="124">
        <f>IF($C$9="Contactor 100HD",'100HD-Imperial'!H77,IF($C$9="Recharger 150XLHD",'150XLHD-Imperial'!H77,IF($C$9="Recharger 280HD",'280HD-Imperial'!H77,IF($C$9="Recharger 330XLHD",'330XLHD-Imperial'!H77,IF($C$9="Recharger 360HD",'360HD-Imperial'!K77,IF($C$9="Recharger 902HD",'902HD-Imperial'!K77,IF($C$9="Contactor Field Drain C-4HD",'C-4HD-Imperial'!F77,IF($C$9="Recharger 180HD",'180HD-Imperial'!H77,0))))))))</f>
        <v>1580.837</v>
      </c>
      <c r="F71" s="124">
        <f>IF($C$9="Contactor 100HD",'100HD-Imperial'!I77,IF($C$9="Recharger 150XLHD",'150XLHD-Imperial'!I77,IF($C$9="Recharger 280HD",'280HD-Imperial'!I77,IF($C$9="Recharger 330XLHD",'330XLHD-Imperial'!I77,IF($C$9="Recharger 360HD",'360HD-Imperial'!L77,IF($C$9="Recharger 902HD",'902HD-Imperial'!L77,IF($C$9="Contactor Field Drain C-4HD",'C-4HD-Imperial'!G77,IF($C$9="Recharger 180HD",'180HD-Imperial'!I77,0))))))))</f>
        <v>1.75</v>
      </c>
      <c r="G71" s="71"/>
      <c r="L71" s="371">
        <f>IF($C$9="Contactor 100HD",'100HD-Imperial'!E77,IF($C$9="Recharger 150XLHD",'150XLHD-Imperial'!E77,IF($C$9="Recharger 280HD",'280HD-Imperial'!E77,IF($C$9="Recharger 330XLHD",'330XLHD-Imperial'!E77,IF($C$9="Recharger 360HD",'360HD-Imperial'!H77,IF($C$9="Recharger 902HD",'902HD-Imperial'!H77,IF($C$9="Recharger 180HD",'180HD-Imperial'!C77,"")))))))</f>
        <v>0</v>
      </c>
      <c r="Q71" s="122"/>
      <c r="S71" s="127"/>
      <c r="T71" s="127"/>
    </row>
    <row r="72" spans="1:20" x14ac:dyDescent="0.2">
      <c r="A72" s="126">
        <f>IF($C$9="Contactor 100HD",'100HD-Imperial'!A78,IF($C$9="Recharger 150XLHD",'150XLHD-Imperial'!A78,IF($C$9="Recharger 280HD",'280HD-Imperial'!A78,IF($C$9="Recharger 330XLHD",'330XLHD-Imperial'!A78,IF($C$9="Recharger 360HD",'360HD-Imperial'!A78,IF($C$9="Recharger 902HD",'902HD-Imperial'!A78,IF($C$9="Contactor Field Drain C-4HD",'C-4HD-Imperial'!A78,IF($C$9="Recharger 180HD",'180HD-Imperial'!A78,0))))))))</f>
        <v>20</v>
      </c>
      <c r="B72" s="124">
        <f>IF($C$9="Contactor 100HD",'100HD-Imperial'!D78,IF($C$9="Recharger 150XLHD",'150XLHD-Imperial'!D78,IF($C$9="Recharger 280HD",'280HD-Imperial'!D78,IF($C$9="Recharger 330XLHD",'330XLHD-Imperial'!D78,IF($C$9="Recharger 360HD",'360HD-Imperial'!G78,IF($C$9="Recharger 902HD",'902HD-Imperial'!G78,IF($C$9="Contactor Field Drain C-4HD",'C-4HD-Imperial'!C78,IF($C$9="Recharger 180HD",'180HD-Imperial'!D78,0))))))))</f>
        <v>78.179999999999993</v>
      </c>
      <c r="C72" s="124">
        <f>IF($C$9="Contactor 100HD",'100HD-Imperial'!F78,IF($C$9="Recharger 150XLHD",'150XLHD-Imperial'!F78,IF($C$9="Recharger 280HD",'280HD-Imperial'!F78,IF($C$9="Recharger 330XLHD",'330XLHD-Imperial'!F78,IF($C$9="Recharger 360HD",'360HD-Imperial'!I78,IF($C$9="Recharger 902HD",'902HD-Imperial'!I78,IF($C$9="Contactor Field Drain C-4HD",'C-4HD-Imperial'!D78,IF($C$9="Recharger 180HD",'180HD-Imperial'!F78,0))))))))</f>
        <v>16.153000000000002</v>
      </c>
      <c r="D72" s="124">
        <f>IF($C$9="Contactor 100HD",'100HD-Imperial'!G78,IF($C$9="Recharger 150XLHD",'150XLHD-Imperial'!G78,IF($C$9="Recharger 280HD",'280HD-Imperial'!G78,IF($C$9="Recharger 330XLHD",'330XLHD-Imperial'!G78,IF($C$9="Recharger 360HD",'360HD-Imperial'!J78,IF($C$9="Recharger 902HD",'902HD-Imperial'!J78,IF($C$9="Contactor Field Drain C-4HD",'C-4HD-Imperial'!E78,IF($C$9="Recharger 180HD",'180HD-Imperial'!G78,0))))))))</f>
        <v>94.332999999999998</v>
      </c>
      <c r="E72" s="124">
        <f>IF($C$9="Contactor 100HD",'100HD-Imperial'!H78,IF($C$9="Recharger 150XLHD",'150XLHD-Imperial'!H78,IF($C$9="Recharger 280HD",'280HD-Imperial'!H78,IF($C$9="Recharger 330XLHD",'330XLHD-Imperial'!H78,IF($C$9="Recharger 360HD",'360HD-Imperial'!K78,IF($C$9="Recharger 902HD",'902HD-Imperial'!K78,IF($C$9="Contactor Field Drain C-4HD",'C-4HD-Imperial'!F78,IF($C$9="Recharger 180HD",'180HD-Imperial'!H78,0))))))))</f>
        <v>1486.528</v>
      </c>
      <c r="F72" s="124">
        <f>IF($C$9="Contactor 100HD",'100HD-Imperial'!I78,IF($C$9="Recharger 150XLHD",'150XLHD-Imperial'!I78,IF($C$9="Recharger 280HD",'280HD-Imperial'!I78,IF($C$9="Recharger 330XLHD",'330XLHD-Imperial'!I78,IF($C$9="Recharger 360HD",'360HD-Imperial'!L78,IF($C$9="Recharger 902HD",'902HD-Imperial'!L78,IF($C$9="Contactor Field Drain C-4HD",'C-4HD-Imperial'!G78,IF($C$9="Recharger 180HD",'180HD-Imperial'!I78,0))))))))</f>
        <v>1.67</v>
      </c>
      <c r="G72" s="71"/>
      <c r="L72" s="371">
        <f>IF($C$9="Contactor 100HD",'100HD-Imperial'!E78,IF($C$9="Recharger 150XLHD",'150XLHD-Imperial'!E78,IF($C$9="Recharger 280HD",'280HD-Imperial'!E78,IF($C$9="Recharger 330XLHD",'330XLHD-Imperial'!E78,IF($C$9="Recharger 360HD",'360HD-Imperial'!H78,IF($C$9="Recharger 902HD",'902HD-Imperial'!H78,IF($C$9="Recharger 180HD",'180HD-Imperial'!C78,"")))))))</f>
        <v>0</v>
      </c>
      <c r="Q72" s="122"/>
      <c r="S72" s="127"/>
      <c r="T72" s="127"/>
    </row>
    <row r="73" spans="1:20" x14ac:dyDescent="0.2">
      <c r="A73" s="126">
        <f>IF($C$9="Contactor 100HD",'100HD-Imperial'!A79,IF($C$9="Recharger 150XLHD",'150XLHD-Imperial'!A79,IF($C$9="Recharger 280HD",'280HD-Imperial'!A79,IF($C$9="Recharger 330XLHD",'330XLHD-Imperial'!A79,IF($C$9="Recharger 360HD",'360HD-Imperial'!A79,IF($C$9="Recharger 902HD",'902HD-Imperial'!A79,IF($C$9="Contactor Field Drain C-4HD",'C-4HD-Imperial'!A79,IF($C$9="Recharger 180HD",'180HD-Imperial'!A79,0))))))))</f>
        <v>19</v>
      </c>
      <c r="B73" s="124">
        <f>IF($C$9="Contactor 100HD",'100HD-Imperial'!D79,IF($C$9="Recharger 150XLHD",'150XLHD-Imperial'!D79,IF($C$9="Recharger 280HD",'280HD-Imperial'!D79,IF($C$9="Recharger 330XLHD",'330XLHD-Imperial'!D79,IF($C$9="Recharger 360HD",'360HD-Imperial'!G79,IF($C$9="Recharger 902HD",'902HD-Imperial'!G79,IF($C$9="Contactor Field Drain C-4HD",'C-4HD-Imperial'!C79,IF($C$9="Recharger 180HD",'180HD-Imperial'!D79,0))))))))</f>
        <v>79.946666666666658</v>
      </c>
      <c r="C73" s="124">
        <f>IF($C$9="Contactor 100HD",'100HD-Imperial'!F79,IF($C$9="Recharger 150XLHD",'150XLHD-Imperial'!F79,IF($C$9="Recharger 280HD",'280HD-Imperial'!F79,IF($C$9="Recharger 330XLHD",'330XLHD-Imperial'!F79,IF($C$9="Recharger 360HD",'360HD-Imperial'!I79,IF($C$9="Recharger 902HD",'902HD-Imperial'!I79,IF($C$9="Contactor Field Drain C-4HD",'C-4HD-Imperial'!D79,IF($C$9="Recharger 180HD",'180HD-Imperial'!F79,0))))))))</f>
        <v>15.446333333333337</v>
      </c>
      <c r="D73" s="124">
        <f>IF($C$9="Contactor 100HD",'100HD-Imperial'!G79,IF($C$9="Recharger 150XLHD",'150XLHD-Imperial'!G79,IF($C$9="Recharger 280HD",'280HD-Imperial'!G79,IF($C$9="Recharger 330XLHD",'330XLHD-Imperial'!G79,IF($C$9="Recharger 360HD",'360HD-Imperial'!J79,IF($C$9="Recharger 902HD",'902HD-Imperial'!J79,IF($C$9="Contactor Field Drain C-4HD",'C-4HD-Imperial'!E79,IF($C$9="Recharger 180HD",'180HD-Imperial'!G79,0))))))))</f>
        <v>95.393000000000001</v>
      </c>
      <c r="E73" s="124">
        <f>IF($C$9="Contactor 100HD",'100HD-Imperial'!H79,IF($C$9="Recharger 150XLHD",'150XLHD-Imperial'!H79,IF($C$9="Recharger 280HD",'280HD-Imperial'!H79,IF($C$9="Recharger 330XLHD",'330XLHD-Imperial'!H79,IF($C$9="Recharger 360HD",'360HD-Imperial'!K79,IF($C$9="Recharger 902HD",'902HD-Imperial'!K79,IF($C$9="Contactor Field Drain C-4HD",'C-4HD-Imperial'!F79,IF($C$9="Recharger 180HD",'180HD-Imperial'!H79,0))))))))</f>
        <v>1392.1949999999999</v>
      </c>
      <c r="F73" s="124">
        <f>IF($C$9="Contactor 100HD",'100HD-Imperial'!I79,IF($C$9="Recharger 150XLHD",'150XLHD-Imperial'!I79,IF($C$9="Recharger 280HD",'280HD-Imperial'!I79,IF($C$9="Recharger 330XLHD",'330XLHD-Imperial'!I79,IF($C$9="Recharger 360HD",'360HD-Imperial'!L79,IF($C$9="Recharger 902HD",'902HD-Imperial'!L79,IF($C$9="Contactor Field Drain C-4HD",'C-4HD-Imperial'!G79,IF($C$9="Recharger 180HD",'180HD-Imperial'!I79,0))))))))</f>
        <v>1.58</v>
      </c>
      <c r="G73" s="71"/>
      <c r="L73" s="371">
        <f>IF($C$9="Contactor 100HD",'100HD-Imperial'!E79,IF($C$9="Recharger 150XLHD",'150XLHD-Imperial'!E79,IF($C$9="Recharger 280HD",'280HD-Imperial'!E79,IF($C$9="Recharger 330XLHD",'330XLHD-Imperial'!E79,IF($C$9="Recharger 360HD",'360HD-Imperial'!H79,IF($C$9="Recharger 902HD",'902HD-Imperial'!H79,IF($C$9="Recharger 180HD",'180HD-Imperial'!C79,"")))))))</f>
        <v>0</v>
      </c>
      <c r="Q73" s="122"/>
      <c r="S73" s="127"/>
      <c r="T73" s="127"/>
    </row>
    <row r="74" spans="1:20" x14ac:dyDescent="0.2">
      <c r="A74" s="126">
        <f>IF($C$9="Contactor 100HD",'100HD-Imperial'!A80,IF($C$9="Recharger 150XLHD",'150XLHD-Imperial'!A80,IF($C$9="Recharger 280HD",'280HD-Imperial'!A80,IF($C$9="Recharger 330XLHD",'330XLHD-Imperial'!A80,IF($C$9="Recharger 360HD",'360HD-Imperial'!A80,IF($C$9="Recharger 902HD",'902HD-Imperial'!A80,IF($C$9="Contactor Field Drain C-4HD",'C-4HD-Imperial'!A80,IF($C$9="Recharger 180HD",'180HD-Imperial'!A80,0))))))))</f>
        <v>18</v>
      </c>
      <c r="B74" s="124">
        <f>IF($C$9="Contactor 100HD",'100HD-Imperial'!D80,IF($C$9="Recharger 150XLHD",'150XLHD-Imperial'!D80,IF($C$9="Recharger 280HD",'280HD-Imperial'!D80,IF($C$9="Recharger 330XLHD",'330XLHD-Imperial'!D80,IF($C$9="Recharger 360HD",'360HD-Imperial'!G80,IF($C$9="Recharger 902HD",'902HD-Imperial'!G80,IF($C$9="Contactor Field Drain C-4HD",'C-4HD-Imperial'!C80,IF($C$9="Recharger 180HD",'180HD-Imperial'!D80,0))))))))</f>
        <v>79.986666666666665</v>
      </c>
      <c r="C74" s="124">
        <f>IF($C$9="Contactor 100HD",'100HD-Imperial'!F80,IF($C$9="Recharger 150XLHD",'150XLHD-Imperial'!F80,IF($C$9="Recharger 280HD",'280HD-Imperial'!F80,IF($C$9="Recharger 330XLHD",'330XLHD-Imperial'!F80,IF($C$9="Recharger 360HD",'360HD-Imperial'!I80,IF($C$9="Recharger 902HD",'902HD-Imperial'!I80,IF($C$9="Contactor Field Drain C-4HD",'C-4HD-Imperial'!D80,IF($C$9="Recharger 180HD",'180HD-Imperial'!F80,0))))))))</f>
        <v>15.430333333333337</v>
      </c>
      <c r="D74" s="124">
        <f>IF($C$9="Contactor 100HD",'100HD-Imperial'!G80,IF($C$9="Recharger 150XLHD",'150XLHD-Imperial'!G80,IF($C$9="Recharger 280HD",'280HD-Imperial'!G80,IF($C$9="Recharger 330XLHD",'330XLHD-Imperial'!G80,IF($C$9="Recharger 360HD",'360HD-Imperial'!J80,IF($C$9="Recharger 902HD",'902HD-Imperial'!J80,IF($C$9="Contactor Field Drain C-4HD",'C-4HD-Imperial'!E80,IF($C$9="Recharger 180HD",'180HD-Imperial'!G80,0))))))))</f>
        <v>95.417000000000002</v>
      </c>
      <c r="E74" s="124">
        <f>IF($C$9="Contactor 100HD",'100HD-Imperial'!H80,IF($C$9="Recharger 150XLHD",'150XLHD-Imperial'!H80,IF($C$9="Recharger 280HD",'280HD-Imperial'!H80,IF($C$9="Recharger 330XLHD",'330XLHD-Imperial'!H80,IF($C$9="Recharger 360HD",'360HD-Imperial'!K80,IF($C$9="Recharger 902HD",'902HD-Imperial'!K80,IF($C$9="Contactor Field Drain C-4HD",'C-4HD-Imperial'!F80,IF($C$9="Recharger 180HD",'180HD-Imperial'!H80,0))))))))</f>
        <v>1296.8019999999999</v>
      </c>
      <c r="F74" s="124">
        <f>IF($C$9="Contactor 100HD",'100HD-Imperial'!I80,IF($C$9="Recharger 150XLHD",'150XLHD-Imperial'!I80,IF($C$9="Recharger 280HD",'280HD-Imperial'!I80,IF($C$9="Recharger 330XLHD",'330XLHD-Imperial'!I80,IF($C$9="Recharger 360HD",'360HD-Imperial'!L80,IF($C$9="Recharger 902HD",'902HD-Imperial'!L80,IF($C$9="Contactor Field Drain C-4HD",'C-4HD-Imperial'!G80,IF($C$9="Recharger 180HD",'180HD-Imperial'!I80,0))))))))</f>
        <v>1.5</v>
      </c>
      <c r="G74" s="71"/>
      <c r="L74" s="371">
        <f>IF($C$9="Contactor 100HD",'100HD-Imperial'!E80,IF($C$9="Recharger 150XLHD",'150XLHD-Imperial'!E80,IF($C$9="Recharger 280HD",'280HD-Imperial'!E80,IF($C$9="Recharger 330XLHD",'330XLHD-Imperial'!E80,IF($C$9="Recharger 360HD",'360HD-Imperial'!H80,IF($C$9="Recharger 902HD",'902HD-Imperial'!H80,IF($C$9="Recharger 180HD",'180HD-Imperial'!C80,"")))))))</f>
        <v>0</v>
      </c>
      <c r="Q74" s="122"/>
      <c r="S74" s="127"/>
      <c r="T74" s="127"/>
    </row>
    <row r="75" spans="1:20" x14ac:dyDescent="0.2">
      <c r="A75" s="126">
        <f>IF($C$9="Contactor 100HD",'100HD-Imperial'!A81,IF($C$9="Recharger 150XLHD",'150XLHD-Imperial'!A81,IF($C$9="Recharger 280HD",'280HD-Imperial'!A81,IF($C$9="Recharger 330XLHD",'330XLHD-Imperial'!A81,IF($C$9="Recharger 360HD",'360HD-Imperial'!A81,IF($C$9="Recharger 902HD",'902HD-Imperial'!A81,IF($C$9="Contactor Field Drain C-4HD",'C-4HD-Imperial'!A81,IF($C$9="Recharger 180HD",'180HD-Imperial'!A81,0))))))))</f>
        <v>17</v>
      </c>
      <c r="B75" s="124">
        <f>IF($C$9="Contactor 100HD",'100HD-Imperial'!D81,IF($C$9="Recharger 150XLHD",'150XLHD-Imperial'!D81,IF($C$9="Recharger 280HD",'280HD-Imperial'!D81,IF($C$9="Recharger 330XLHD",'330XLHD-Imperial'!D81,IF($C$9="Recharger 360HD",'360HD-Imperial'!G81,IF($C$9="Recharger 902HD",'902HD-Imperial'!G81,IF($C$9="Contactor Field Drain C-4HD",'C-4HD-Imperial'!C81,IF($C$9="Recharger 180HD",'180HD-Imperial'!D81,0))))))))</f>
        <v>80.066666666666663</v>
      </c>
      <c r="C75" s="124">
        <f>IF($C$9="Contactor 100HD",'100HD-Imperial'!F81,IF($C$9="Recharger 150XLHD",'150XLHD-Imperial'!F81,IF($C$9="Recharger 280HD",'280HD-Imperial'!F81,IF($C$9="Recharger 330XLHD",'330XLHD-Imperial'!F81,IF($C$9="Recharger 360HD",'360HD-Imperial'!I81,IF($C$9="Recharger 902HD",'902HD-Imperial'!I81,IF($C$9="Contactor Field Drain C-4HD",'C-4HD-Imperial'!D81,IF($C$9="Recharger 180HD",'180HD-Imperial'!F81,0))))))))</f>
        <v>15.398333333333339</v>
      </c>
      <c r="D75" s="124">
        <f>IF($C$9="Contactor 100HD",'100HD-Imperial'!G81,IF($C$9="Recharger 150XLHD",'150XLHD-Imperial'!G81,IF($C$9="Recharger 280HD",'280HD-Imperial'!G81,IF($C$9="Recharger 330XLHD",'330XLHD-Imperial'!G81,IF($C$9="Recharger 360HD",'360HD-Imperial'!J81,IF($C$9="Recharger 902HD",'902HD-Imperial'!J81,IF($C$9="Contactor Field Drain C-4HD",'C-4HD-Imperial'!E81,IF($C$9="Recharger 180HD",'180HD-Imperial'!G81,0))))))))</f>
        <v>95.465000000000003</v>
      </c>
      <c r="E75" s="124">
        <f>IF($C$9="Contactor 100HD",'100HD-Imperial'!H81,IF($C$9="Recharger 150XLHD",'150XLHD-Imperial'!H81,IF($C$9="Recharger 280HD",'280HD-Imperial'!H81,IF($C$9="Recharger 330XLHD",'330XLHD-Imperial'!H81,IF($C$9="Recharger 360HD",'360HD-Imperial'!K81,IF($C$9="Recharger 902HD",'902HD-Imperial'!K81,IF($C$9="Contactor Field Drain C-4HD",'C-4HD-Imperial'!F81,IF($C$9="Recharger 180HD",'180HD-Imperial'!H81,0))))))))</f>
        <v>1201.385</v>
      </c>
      <c r="F75" s="124">
        <f>IF($C$9="Contactor 100HD",'100HD-Imperial'!I81,IF($C$9="Recharger 150XLHD",'150XLHD-Imperial'!I81,IF($C$9="Recharger 280HD",'280HD-Imperial'!I81,IF($C$9="Recharger 330XLHD",'330XLHD-Imperial'!I81,IF($C$9="Recharger 360HD",'360HD-Imperial'!L81,IF($C$9="Recharger 902HD",'902HD-Imperial'!L81,IF($C$9="Contactor Field Drain C-4HD",'C-4HD-Imperial'!G81,IF($C$9="Recharger 180HD",'180HD-Imperial'!I81,0))))))))</f>
        <v>1.42</v>
      </c>
      <c r="G75" s="71"/>
      <c r="L75" s="371">
        <f>IF($C$9="Contactor 100HD",'100HD-Imperial'!E81,IF($C$9="Recharger 150XLHD",'150XLHD-Imperial'!E81,IF($C$9="Recharger 280HD",'280HD-Imperial'!E81,IF($C$9="Recharger 330XLHD",'330XLHD-Imperial'!E81,IF($C$9="Recharger 360HD",'360HD-Imperial'!H81,IF($C$9="Recharger 902HD",'902HD-Imperial'!H81,IF($C$9="Recharger 180HD",'180HD-Imperial'!C81,"")))))))</f>
        <v>0</v>
      </c>
      <c r="Q75" s="122"/>
      <c r="S75" s="127"/>
      <c r="T75" s="127"/>
    </row>
    <row r="76" spans="1:20" x14ac:dyDescent="0.2">
      <c r="A76" s="126">
        <f>IF($C$9="Contactor 100HD",'100HD-Imperial'!A82,IF($C$9="Recharger 150XLHD",'150XLHD-Imperial'!A82,IF($C$9="Recharger 280HD",'280HD-Imperial'!A82,IF($C$9="Recharger 330XLHD",'330XLHD-Imperial'!A82,IF($C$9="Recharger 360HD",'360HD-Imperial'!A82,IF($C$9="Recharger 902HD",'902HD-Imperial'!A82,IF($C$9="Contactor Field Drain C-4HD",'C-4HD-Imperial'!A82,IF($C$9="Recharger 180HD",'180HD-Imperial'!A82,0))))))))</f>
        <v>16</v>
      </c>
      <c r="B76" s="124">
        <f>IF($C$9="Contactor 100HD",'100HD-Imperial'!D82,IF($C$9="Recharger 150XLHD",'150XLHD-Imperial'!D82,IF($C$9="Recharger 280HD",'280HD-Imperial'!D82,IF($C$9="Recharger 330XLHD",'330XLHD-Imperial'!D82,IF($C$9="Recharger 360HD",'360HD-Imperial'!G82,IF($C$9="Recharger 902HD",'902HD-Imperial'!G82,IF($C$9="Contactor Field Drain C-4HD",'C-4HD-Imperial'!C82,IF($C$9="Recharger 180HD",'180HD-Imperial'!D82,0))))))))</f>
        <v>80.106666666666655</v>
      </c>
      <c r="C76" s="124">
        <f>IF($C$9="Contactor 100HD",'100HD-Imperial'!F82,IF($C$9="Recharger 150XLHD",'150XLHD-Imperial'!F82,IF($C$9="Recharger 280HD",'280HD-Imperial'!F82,IF($C$9="Recharger 330XLHD",'330XLHD-Imperial'!F82,IF($C$9="Recharger 360HD",'360HD-Imperial'!I82,IF($C$9="Recharger 902HD",'902HD-Imperial'!I82,IF($C$9="Contactor Field Drain C-4HD",'C-4HD-Imperial'!D82,IF($C$9="Recharger 180HD",'180HD-Imperial'!F82,0))))))))</f>
        <v>15.382333333333335</v>
      </c>
      <c r="D76" s="124">
        <f>IF($C$9="Contactor 100HD",'100HD-Imperial'!G82,IF($C$9="Recharger 150XLHD",'150XLHD-Imperial'!G82,IF($C$9="Recharger 280HD",'280HD-Imperial'!G82,IF($C$9="Recharger 330XLHD",'330XLHD-Imperial'!G82,IF($C$9="Recharger 360HD",'360HD-Imperial'!J82,IF($C$9="Recharger 902HD",'902HD-Imperial'!J82,IF($C$9="Contactor Field Drain C-4HD",'C-4HD-Imperial'!E82,IF($C$9="Recharger 180HD",'180HD-Imperial'!G82,0))))))))</f>
        <v>95.48899999999999</v>
      </c>
      <c r="E76" s="124">
        <f>IF($C$9="Contactor 100HD",'100HD-Imperial'!H82,IF($C$9="Recharger 150XLHD",'150XLHD-Imperial'!H82,IF($C$9="Recharger 280HD",'280HD-Imperial'!H82,IF($C$9="Recharger 330XLHD",'330XLHD-Imperial'!H82,IF($C$9="Recharger 360HD",'360HD-Imperial'!K82,IF($C$9="Recharger 902HD",'902HD-Imperial'!K82,IF($C$9="Contactor Field Drain C-4HD",'C-4HD-Imperial'!F82,IF($C$9="Recharger 180HD",'180HD-Imperial'!H82,0))))))))</f>
        <v>1105.92</v>
      </c>
      <c r="F76" s="124">
        <f>IF($C$9="Contactor 100HD",'100HD-Imperial'!I82,IF($C$9="Recharger 150XLHD",'150XLHD-Imperial'!I82,IF($C$9="Recharger 280HD",'280HD-Imperial'!I82,IF($C$9="Recharger 330XLHD",'330XLHD-Imperial'!I82,IF($C$9="Recharger 360HD",'360HD-Imperial'!L82,IF($C$9="Recharger 902HD",'902HD-Imperial'!L82,IF($C$9="Contactor Field Drain C-4HD",'C-4HD-Imperial'!G82,IF($C$9="Recharger 180HD",'180HD-Imperial'!I82,0))))))))</f>
        <v>1.33</v>
      </c>
      <c r="G76" s="71"/>
      <c r="L76" s="371">
        <f>IF($C$9="Contactor 100HD",'100HD-Imperial'!E82,IF($C$9="Recharger 150XLHD",'150XLHD-Imperial'!E82,IF($C$9="Recharger 280HD",'280HD-Imperial'!E82,IF($C$9="Recharger 330XLHD",'330XLHD-Imperial'!E82,IF($C$9="Recharger 360HD",'360HD-Imperial'!H82,IF($C$9="Recharger 902HD",'902HD-Imperial'!H82,IF($C$9="Recharger 180HD",'180HD-Imperial'!C82,"")))))))</f>
        <v>0</v>
      </c>
      <c r="Q76" s="122"/>
      <c r="S76" s="127"/>
      <c r="T76" s="127"/>
    </row>
    <row r="77" spans="1:20" x14ac:dyDescent="0.2">
      <c r="A77" s="126">
        <f>IF($C$9="Contactor 100HD",'100HD-Imperial'!A83,IF($C$9="Recharger 150XLHD",'150XLHD-Imperial'!A83,IF($C$9="Recharger 280HD",'280HD-Imperial'!A83,IF($C$9="Recharger 330XLHD",'330XLHD-Imperial'!A83,IF($C$9="Recharger 360HD",'360HD-Imperial'!A83,IF($C$9="Recharger 902HD",'902HD-Imperial'!A83,IF($C$9="Contactor Field Drain C-4HD",'C-4HD-Imperial'!A83,IF($C$9="Recharger 180HD",'180HD-Imperial'!A83,0))))))))</f>
        <v>15</v>
      </c>
      <c r="B77" s="124">
        <f>IF($C$9="Contactor 100HD",'100HD-Imperial'!D83,IF($C$9="Recharger 150XLHD",'150XLHD-Imperial'!D83,IF($C$9="Recharger 280HD",'280HD-Imperial'!D83,IF($C$9="Recharger 330XLHD",'330XLHD-Imperial'!D83,IF($C$9="Recharger 360HD",'360HD-Imperial'!G83,IF($C$9="Recharger 902HD",'902HD-Imperial'!G83,IF($C$9="Contactor Field Drain C-4HD",'C-4HD-Imperial'!C83,IF($C$9="Recharger 180HD",'180HD-Imperial'!D83,0))))))))</f>
        <v>81.833333333333329</v>
      </c>
      <c r="C77" s="124">
        <f>IF($C$9="Contactor 100HD",'100HD-Imperial'!F83,IF($C$9="Recharger 150XLHD",'150XLHD-Imperial'!F83,IF($C$9="Recharger 280HD",'280HD-Imperial'!F83,IF($C$9="Recharger 330XLHD",'330XLHD-Imperial'!F83,IF($C$9="Recharger 360HD",'360HD-Imperial'!I83,IF($C$9="Recharger 902HD",'902HD-Imperial'!I83,IF($C$9="Contactor Field Drain C-4HD",'C-4HD-Imperial'!D83,IF($C$9="Recharger 180HD",'180HD-Imperial'!F83,0))))))))</f>
        <v>14.69166666666667</v>
      </c>
      <c r="D77" s="124">
        <f>IF($C$9="Contactor 100HD",'100HD-Imperial'!G83,IF($C$9="Recharger 150XLHD",'150XLHD-Imperial'!G83,IF($C$9="Recharger 280HD",'280HD-Imperial'!G83,IF($C$9="Recharger 330XLHD",'330XLHD-Imperial'!G83,IF($C$9="Recharger 360HD",'360HD-Imperial'!J83,IF($C$9="Recharger 902HD",'902HD-Imperial'!J83,IF($C$9="Contactor Field Drain C-4HD",'C-4HD-Imperial'!E83,IF($C$9="Recharger 180HD",'180HD-Imperial'!G83,0))))))))</f>
        <v>96.525000000000006</v>
      </c>
      <c r="E77" s="124">
        <f>IF($C$9="Contactor 100HD",'100HD-Imperial'!H83,IF($C$9="Recharger 150XLHD",'150XLHD-Imperial'!H83,IF($C$9="Recharger 280HD",'280HD-Imperial'!H83,IF($C$9="Recharger 330XLHD",'330XLHD-Imperial'!H83,IF($C$9="Recharger 360HD",'360HD-Imperial'!K83,IF($C$9="Recharger 902HD",'902HD-Imperial'!K83,IF($C$9="Contactor Field Drain C-4HD",'C-4HD-Imperial'!F83,IF($C$9="Recharger 180HD",'180HD-Imperial'!H83,0))))))))</f>
        <v>1010.4310000000002</v>
      </c>
      <c r="F77" s="124">
        <f>IF($C$9="Contactor 100HD",'100HD-Imperial'!I83,IF($C$9="Recharger 150XLHD",'150XLHD-Imperial'!I83,IF($C$9="Recharger 280HD",'280HD-Imperial'!I83,IF($C$9="Recharger 330XLHD",'330XLHD-Imperial'!I83,IF($C$9="Recharger 360HD",'360HD-Imperial'!L83,IF($C$9="Recharger 902HD",'902HD-Imperial'!L83,IF($C$9="Contactor Field Drain C-4HD",'C-4HD-Imperial'!G83,IF($C$9="Recharger 180HD",'180HD-Imperial'!I83,0))))))))</f>
        <v>1.25</v>
      </c>
      <c r="G77" s="71"/>
      <c r="L77" s="371">
        <f>IF($C$9="Contactor 100HD",'100HD-Imperial'!E83,IF($C$9="Recharger 150XLHD",'150XLHD-Imperial'!E83,IF($C$9="Recharger 280HD",'280HD-Imperial'!E83,IF($C$9="Recharger 330XLHD",'330XLHD-Imperial'!E83,IF($C$9="Recharger 360HD",'360HD-Imperial'!H83,IF($C$9="Recharger 902HD",'902HD-Imperial'!H83,IF($C$9="Recharger 180HD",'180HD-Imperial'!C83,"")))))))</f>
        <v>0</v>
      </c>
      <c r="Q77" s="122"/>
      <c r="S77" s="127"/>
      <c r="T77" s="127"/>
    </row>
    <row r="78" spans="1:20" x14ac:dyDescent="0.2">
      <c r="A78" s="126">
        <f>IF($C$9="Contactor 100HD",'100HD-Imperial'!A84,IF($C$9="Recharger 150XLHD",'150XLHD-Imperial'!A84,IF($C$9="Recharger 280HD",'280HD-Imperial'!A84,IF($C$9="Recharger 330XLHD",'330XLHD-Imperial'!A84,IF($C$9="Recharger 360HD",'360HD-Imperial'!A84,IF($C$9="Recharger 902HD",'902HD-Imperial'!A84,IF($C$9="Contactor Field Drain C-4HD",'C-4HD-Imperial'!A84,IF($C$9="Recharger 180HD",'180HD-Imperial'!A84,0))))))))</f>
        <v>14</v>
      </c>
      <c r="B78" s="124">
        <f>IF($C$9="Contactor 100HD",'100HD-Imperial'!D84,IF($C$9="Recharger 150XLHD",'150XLHD-Imperial'!D84,IF($C$9="Recharger 280HD",'280HD-Imperial'!D84,IF($C$9="Recharger 330XLHD",'330XLHD-Imperial'!D84,IF($C$9="Recharger 360HD",'360HD-Imperial'!G84,IF($C$9="Recharger 902HD",'902HD-Imperial'!G84,IF($C$9="Contactor Field Drain C-4HD",'C-4HD-Imperial'!C84,IF($C$9="Recharger 180HD",'180HD-Imperial'!D84,0))))))))</f>
        <v>81.873333333333321</v>
      </c>
      <c r="C78" s="124">
        <f>IF($C$9="Contactor 100HD",'100HD-Imperial'!F84,IF($C$9="Recharger 150XLHD",'150XLHD-Imperial'!F84,IF($C$9="Recharger 280HD",'280HD-Imperial'!F84,IF($C$9="Recharger 330XLHD",'330XLHD-Imperial'!F84,IF($C$9="Recharger 360HD",'360HD-Imperial'!I84,IF($C$9="Recharger 902HD",'902HD-Imperial'!I84,IF($C$9="Contactor Field Drain C-4HD",'C-4HD-Imperial'!D84,IF($C$9="Recharger 180HD",'180HD-Imperial'!F84,0))))))))</f>
        <v>14.67566666666667</v>
      </c>
      <c r="D78" s="124">
        <f>IF($C$9="Contactor 100HD",'100HD-Imperial'!G84,IF($C$9="Recharger 150XLHD",'150XLHD-Imperial'!G84,IF($C$9="Recharger 280HD",'280HD-Imperial'!G84,IF($C$9="Recharger 330XLHD",'330XLHD-Imperial'!G84,IF($C$9="Recharger 360HD",'360HD-Imperial'!J84,IF($C$9="Recharger 902HD",'902HD-Imperial'!J84,IF($C$9="Contactor Field Drain C-4HD",'C-4HD-Imperial'!E84,IF($C$9="Recharger 180HD",'180HD-Imperial'!G84,0))))))))</f>
        <v>96.548999999999992</v>
      </c>
      <c r="E78" s="124">
        <f>IF($C$9="Contactor 100HD",'100HD-Imperial'!H84,IF($C$9="Recharger 150XLHD",'150XLHD-Imperial'!H84,IF($C$9="Recharger 280HD",'280HD-Imperial'!H84,IF($C$9="Recharger 330XLHD",'330XLHD-Imperial'!H84,IF($C$9="Recharger 360HD",'360HD-Imperial'!K84,IF($C$9="Recharger 902HD",'902HD-Imperial'!K84,IF($C$9="Contactor Field Drain C-4HD",'C-4HD-Imperial'!F84,IF($C$9="Recharger 180HD",'180HD-Imperial'!H84,0))))))))</f>
        <v>913.90600000000018</v>
      </c>
      <c r="F78" s="124">
        <f>IF($C$9="Contactor 100HD",'100HD-Imperial'!I84,IF($C$9="Recharger 150XLHD",'150XLHD-Imperial'!I84,IF($C$9="Recharger 280HD",'280HD-Imperial'!I84,IF($C$9="Recharger 330XLHD",'330XLHD-Imperial'!I84,IF($C$9="Recharger 360HD",'360HD-Imperial'!L84,IF($C$9="Recharger 902HD",'902HD-Imperial'!L84,IF($C$9="Contactor Field Drain C-4HD",'C-4HD-Imperial'!G84,IF($C$9="Recharger 180HD",'180HD-Imperial'!I84,0))))))))</f>
        <v>1.17</v>
      </c>
      <c r="G78" s="71"/>
      <c r="L78" s="371">
        <f>IF($C$9="Contactor 100HD",'100HD-Imperial'!E84,IF($C$9="Recharger 150XLHD",'150XLHD-Imperial'!E84,IF($C$9="Recharger 280HD",'280HD-Imperial'!E84,IF($C$9="Recharger 330XLHD",'330XLHD-Imperial'!E84,IF($C$9="Recharger 360HD",'360HD-Imperial'!H84,IF($C$9="Recharger 902HD",'902HD-Imperial'!H84,IF($C$9="Recharger 180HD",'180HD-Imperial'!C84,"")))))))</f>
        <v>0</v>
      </c>
      <c r="Q78" s="122"/>
      <c r="S78" s="127"/>
      <c r="T78" s="127"/>
    </row>
    <row r="79" spans="1:20" x14ac:dyDescent="0.2">
      <c r="A79" s="126">
        <f>IF($C$9="Contactor 100HD",'100HD-Imperial'!A85,IF($C$9="Recharger 150XLHD",'150XLHD-Imperial'!A85,IF($C$9="Recharger 280HD",'280HD-Imperial'!A85,IF($C$9="Recharger 330XLHD",'330XLHD-Imperial'!A85,IF($C$9="Recharger 360HD",'360HD-Imperial'!A85,IF($C$9="Recharger 902HD",'902HD-Imperial'!A85,IF($C$9="Contactor Field Drain C-4HD",'C-4HD-Imperial'!A85,IF($C$9="Recharger 180HD",'180HD-Imperial'!A85,0))))))))</f>
        <v>13</v>
      </c>
      <c r="B79" s="124">
        <f>IF($C$9="Contactor 100HD",'100HD-Imperial'!D85,IF($C$9="Recharger 150XLHD",'150XLHD-Imperial'!D85,IF($C$9="Recharger 280HD",'280HD-Imperial'!D85,IF($C$9="Recharger 330XLHD",'330XLHD-Imperial'!D85,IF($C$9="Recharger 360HD",'360HD-Imperial'!G85,IF($C$9="Recharger 902HD",'902HD-Imperial'!G85,IF($C$9="Contactor Field Drain C-4HD",'C-4HD-Imperial'!C85,IF($C$9="Recharger 180HD",'180HD-Imperial'!D85,0))))))))</f>
        <v>83.559999999999988</v>
      </c>
      <c r="C79" s="124">
        <f>IF($C$9="Contactor 100HD",'100HD-Imperial'!F85,IF($C$9="Recharger 150XLHD",'150XLHD-Imperial'!F85,IF($C$9="Recharger 280HD",'280HD-Imperial'!F85,IF($C$9="Recharger 330XLHD",'330XLHD-Imperial'!F85,IF($C$9="Recharger 360HD",'360HD-Imperial'!I85,IF($C$9="Recharger 902HD",'902HD-Imperial'!I85,IF($C$9="Contactor Field Drain C-4HD",'C-4HD-Imperial'!D85,IF($C$9="Recharger 180HD",'180HD-Imperial'!F85,0))))))))</f>
        <v>14.001000000000003</v>
      </c>
      <c r="D79" s="124">
        <f>IF($C$9="Contactor 100HD",'100HD-Imperial'!G85,IF($C$9="Recharger 150XLHD",'150XLHD-Imperial'!G85,IF($C$9="Recharger 280HD",'280HD-Imperial'!G85,IF($C$9="Recharger 330XLHD",'330XLHD-Imperial'!G85,IF($C$9="Recharger 360HD",'360HD-Imperial'!J85,IF($C$9="Recharger 902HD",'902HD-Imperial'!J85,IF($C$9="Contactor Field Drain C-4HD",'C-4HD-Imperial'!E85,IF($C$9="Recharger 180HD",'180HD-Imperial'!G85,0))))))))</f>
        <v>97.560999999999993</v>
      </c>
      <c r="E79" s="124">
        <f>IF($C$9="Contactor 100HD",'100HD-Imperial'!H85,IF($C$9="Recharger 150XLHD",'150XLHD-Imperial'!H85,IF($C$9="Recharger 280HD",'280HD-Imperial'!H85,IF($C$9="Recharger 330XLHD",'330XLHD-Imperial'!H85,IF($C$9="Recharger 360HD",'360HD-Imperial'!K85,IF($C$9="Recharger 902HD",'902HD-Imperial'!K85,IF($C$9="Contactor Field Drain C-4HD",'C-4HD-Imperial'!F85,IF($C$9="Recharger 180HD",'180HD-Imperial'!H85,0))))))))</f>
        <v>817.3570000000002</v>
      </c>
      <c r="F79" s="124">
        <f>IF($C$9="Contactor 100HD",'100HD-Imperial'!I85,IF($C$9="Recharger 150XLHD",'150XLHD-Imperial'!I85,IF($C$9="Recharger 280HD",'280HD-Imperial'!I85,IF($C$9="Recharger 330XLHD",'330XLHD-Imperial'!I85,IF($C$9="Recharger 360HD",'360HD-Imperial'!L85,IF($C$9="Recharger 902HD",'902HD-Imperial'!L85,IF($C$9="Contactor Field Drain C-4HD",'C-4HD-Imperial'!G85,IF($C$9="Recharger 180HD",'180HD-Imperial'!I85,0))))))))</f>
        <v>1.08</v>
      </c>
      <c r="G79" s="71"/>
      <c r="L79" s="371">
        <f>IF($C$9="Contactor 100HD",'100HD-Imperial'!E85,IF($C$9="Recharger 150XLHD",'150XLHD-Imperial'!E85,IF($C$9="Recharger 280HD",'280HD-Imperial'!E85,IF($C$9="Recharger 330XLHD",'330XLHD-Imperial'!E85,IF($C$9="Recharger 360HD",'360HD-Imperial'!H85,IF($C$9="Recharger 902HD",'902HD-Imperial'!H85,IF($C$9="Recharger 180HD",'180HD-Imperial'!C85,"")))))))</f>
        <v>0</v>
      </c>
      <c r="Q79" s="122"/>
      <c r="S79" s="127"/>
      <c r="T79" s="127"/>
    </row>
    <row r="80" spans="1:20" x14ac:dyDescent="0.2">
      <c r="A80" s="126">
        <f>IF($C$9="Contactor 100HD",'100HD-Imperial'!A86,IF($C$9="Recharger 150XLHD",'150XLHD-Imperial'!A86,IF($C$9="Recharger 280HD",'280HD-Imperial'!A86,IF($C$9="Recharger 330XLHD",'330XLHD-Imperial'!A86,IF($C$9="Recharger 360HD",'360HD-Imperial'!A86,IF($C$9="Recharger 902HD",'902HD-Imperial'!A86,IF($C$9="Contactor Field Drain C-4HD",'C-4HD-Imperial'!A86,IF($C$9="Recharger 180HD",'180HD-Imperial'!A86,0))))))))</f>
        <v>12</v>
      </c>
      <c r="B80" s="124">
        <f>IF($C$9="Contactor 100HD",'100HD-Imperial'!D86,IF($C$9="Recharger 150XLHD",'150XLHD-Imperial'!D86,IF($C$9="Recharger 280HD",'280HD-Imperial'!D86,IF($C$9="Recharger 330XLHD",'330XLHD-Imperial'!D86,IF($C$9="Recharger 360HD",'360HD-Imperial'!G86,IF($C$9="Recharger 902HD",'902HD-Imperial'!G86,IF($C$9="Contactor Field Drain C-4HD",'C-4HD-Imperial'!C86,IF($C$9="Recharger 180HD",'180HD-Imperial'!D86,0))))))))</f>
        <v>83.6</v>
      </c>
      <c r="C80" s="124">
        <f>IF($C$9="Contactor 100HD",'100HD-Imperial'!F86,IF($C$9="Recharger 150XLHD",'150XLHD-Imperial'!F86,IF($C$9="Recharger 280HD",'280HD-Imperial'!F86,IF($C$9="Recharger 330XLHD",'330XLHD-Imperial'!F86,IF($C$9="Recharger 360HD",'360HD-Imperial'!I86,IF($C$9="Recharger 902HD",'902HD-Imperial'!I86,IF($C$9="Contactor Field Drain C-4HD",'C-4HD-Imperial'!D86,IF($C$9="Recharger 180HD",'180HD-Imperial'!F86,0))))))))</f>
        <v>13.985000000000003</v>
      </c>
      <c r="D80" s="124">
        <f>IF($C$9="Contactor 100HD",'100HD-Imperial'!G86,IF($C$9="Recharger 150XLHD",'150XLHD-Imperial'!G86,IF($C$9="Recharger 280HD",'280HD-Imperial'!G86,IF($C$9="Recharger 330XLHD",'330XLHD-Imperial'!G86,IF($C$9="Recharger 360HD",'360HD-Imperial'!J86,IF($C$9="Recharger 902HD",'902HD-Imperial'!J86,IF($C$9="Contactor Field Drain C-4HD",'C-4HD-Imperial'!E86,IF($C$9="Recharger 180HD",'180HD-Imperial'!G86,0))))))))</f>
        <v>97.584999999999994</v>
      </c>
      <c r="E80" s="124">
        <f>IF($C$9="Contactor 100HD",'100HD-Imperial'!H86,IF($C$9="Recharger 150XLHD",'150XLHD-Imperial'!H86,IF($C$9="Recharger 280HD",'280HD-Imperial'!H86,IF($C$9="Recharger 330XLHD",'330XLHD-Imperial'!H86,IF($C$9="Recharger 360HD",'360HD-Imperial'!K86,IF($C$9="Recharger 902HD",'902HD-Imperial'!K86,IF($C$9="Contactor Field Drain C-4HD",'C-4HD-Imperial'!F86,IF($C$9="Recharger 180HD",'180HD-Imperial'!H86,0))))))))</f>
        <v>719.79600000000016</v>
      </c>
      <c r="F80" s="124">
        <f>IF($C$9="Contactor 100HD",'100HD-Imperial'!I86,IF($C$9="Recharger 150XLHD",'150XLHD-Imperial'!I86,IF($C$9="Recharger 280HD",'280HD-Imperial'!I86,IF($C$9="Recharger 330XLHD",'330XLHD-Imperial'!I86,IF($C$9="Recharger 360HD",'360HD-Imperial'!L86,IF($C$9="Recharger 902HD",'902HD-Imperial'!L86,IF($C$9="Contactor Field Drain C-4HD",'C-4HD-Imperial'!G86,IF($C$9="Recharger 180HD",'180HD-Imperial'!I86,0))))))))</f>
        <v>1</v>
      </c>
      <c r="G80" s="71"/>
      <c r="L80" s="371">
        <f>IF($C$9="Contactor 100HD",'100HD-Imperial'!E86,IF($C$9="Recharger 150XLHD",'150XLHD-Imperial'!E86,IF($C$9="Recharger 280HD",'280HD-Imperial'!E86,IF($C$9="Recharger 330XLHD",'330XLHD-Imperial'!E86,IF($C$9="Recharger 360HD",'360HD-Imperial'!H86,IF($C$9="Recharger 902HD",'902HD-Imperial'!H86,IF($C$9="Recharger 180HD",'180HD-Imperial'!C86,"")))))))</f>
        <v>0</v>
      </c>
      <c r="Q80" s="122"/>
      <c r="S80" s="127"/>
      <c r="T80" s="127"/>
    </row>
    <row r="81" spans="1:20" x14ac:dyDescent="0.2">
      <c r="A81" s="126">
        <f>IF($C$9="Contactor 100HD",'100HD-Imperial'!A87,IF($C$9="Recharger 150XLHD",'150XLHD-Imperial'!A87,IF($C$9="Recharger 280HD",'280HD-Imperial'!A87,IF($C$9="Recharger 330XLHD",'330XLHD-Imperial'!A87,IF($C$9="Recharger 360HD",'360HD-Imperial'!A87,IF($C$9="Recharger 902HD",'902HD-Imperial'!A87,IF($C$9="Contactor Field Drain C-4HD",'C-4HD-Imperial'!A87,IF($C$9="Recharger 180HD",'180HD-Imperial'!A87,0))))))))</f>
        <v>11</v>
      </c>
      <c r="B81" s="124">
        <f>IF($C$9="Contactor 100HD",'100HD-Imperial'!D87,IF($C$9="Recharger 150XLHD",'150XLHD-Imperial'!D87,IF($C$9="Recharger 280HD",'280HD-Imperial'!D87,IF($C$9="Recharger 330XLHD",'330XLHD-Imperial'!D87,IF($C$9="Recharger 360HD",'360HD-Imperial'!G87,IF($C$9="Recharger 902HD",'902HD-Imperial'!G87,IF($C$9="Contactor Field Drain C-4HD",'C-4HD-Imperial'!C87,IF($C$9="Recharger 180HD",'180HD-Imperial'!D87,0))))))))</f>
        <v>83.64</v>
      </c>
      <c r="C81" s="124">
        <f>IF($C$9="Contactor 100HD",'100HD-Imperial'!F87,IF($C$9="Recharger 150XLHD",'150XLHD-Imperial'!F87,IF($C$9="Recharger 280HD",'280HD-Imperial'!F87,IF($C$9="Recharger 330XLHD",'330XLHD-Imperial'!F87,IF($C$9="Recharger 360HD",'360HD-Imperial'!I87,IF($C$9="Recharger 902HD",'902HD-Imperial'!I87,IF($C$9="Contactor Field Drain C-4HD",'C-4HD-Imperial'!D87,IF($C$9="Recharger 180HD",'180HD-Imperial'!F87,0))))))))</f>
        <v>13.969000000000003</v>
      </c>
      <c r="D81" s="124">
        <f>IF($C$9="Contactor 100HD",'100HD-Imperial'!G87,IF($C$9="Recharger 150XLHD",'150XLHD-Imperial'!G87,IF($C$9="Recharger 280HD",'280HD-Imperial'!G87,IF($C$9="Recharger 330XLHD",'330XLHD-Imperial'!G87,IF($C$9="Recharger 360HD",'360HD-Imperial'!J87,IF($C$9="Recharger 902HD",'902HD-Imperial'!J87,IF($C$9="Contactor Field Drain C-4HD",'C-4HD-Imperial'!E87,IF($C$9="Recharger 180HD",'180HD-Imperial'!G87,0))))))))</f>
        <v>97.609000000000009</v>
      </c>
      <c r="E81" s="124">
        <f>IF($C$9="Contactor 100HD",'100HD-Imperial'!H87,IF($C$9="Recharger 150XLHD",'150XLHD-Imperial'!H87,IF($C$9="Recharger 280HD",'280HD-Imperial'!H87,IF($C$9="Recharger 330XLHD",'330XLHD-Imperial'!H87,IF($C$9="Recharger 360HD",'360HD-Imperial'!K87,IF($C$9="Recharger 902HD",'902HD-Imperial'!K87,IF($C$9="Contactor Field Drain C-4HD",'C-4HD-Imperial'!F87,IF($C$9="Recharger 180HD",'180HD-Imperial'!H87,0))))))))</f>
        <v>622.21100000000013</v>
      </c>
      <c r="F81" s="124">
        <f>IF($C$9="Contactor 100HD",'100HD-Imperial'!I87,IF($C$9="Recharger 150XLHD",'150XLHD-Imperial'!I87,IF($C$9="Recharger 280HD",'280HD-Imperial'!I87,IF($C$9="Recharger 330XLHD",'330XLHD-Imperial'!I87,IF($C$9="Recharger 360HD",'360HD-Imperial'!L87,IF($C$9="Recharger 902HD",'902HD-Imperial'!L87,IF($C$9="Contactor Field Drain C-4HD",'C-4HD-Imperial'!G87,IF($C$9="Recharger 180HD",'180HD-Imperial'!I87,0))))))))</f>
        <v>0.92</v>
      </c>
      <c r="G81" s="71"/>
      <c r="L81" s="371">
        <f>IF($C$9="Contactor 100HD",'100HD-Imperial'!E87,IF($C$9="Recharger 150XLHD",'150XLHD-Imperial'!E87,IF($C$9="Recharger 280HD",'280HD-Imperial'!E87,IF($C$9="Recharger 330XLHD",'330XLHD-Imperial'!E87,IF($C$9="Recharger 360HD",'360HD-Imperial'!H87,IF($C$9="Recharger 902HD",'902HD-Imperial'!H87,IF($C$9="Recharger 180HD",'180HD-Imperial'!C87,"")))))))</f>
        <v>0</v>
      </c>
      <c r="Q81" s="122"/>
      <c r="S81" s="127"/>
      <c r="T81" s="127"/>
    </row>
    <row r="82" spans="1:20" x14ac:dyDescent="0.2">
      <c r="A82" s="126">
        <f>IF($C$9="Contactor 100HD",'100HD-Imperial'!A88,IF($C$9="Recharger 150XLHD",'150XLHD-Imperial'!A88,IF($C$9="Recharger 280HD",'280HD-Imperial'!A88,IF($C$9="Recharger 330XLHD",'330XLHD-Imperial'!A88,IF($C$9="Recharger 360HD",'360HD-Imperial'!A88,IF($C$9="Recharger 902HD",'902HD-Imperial'!A88,IF($C$9="Contactor Field Drain C-4HD",'C-4HD-Imperial'!A88,IF($C$9="Recharger 180HD",'180HD-Imperial'!A88,0))))))))</f>
        <v>10</v>
      </c>
      <c r="B82" s="124">
        <f>IF($C$9="Contactor 100HD",'100HD-Imperial'!D88,IF($C$9="Recharger 150XLHD",'150XLHD-Imperial'!D88,IF($C$9="Recharger 280HD",'280HD-Imperial'!D88,IF($C$9="Recharger 330XLHD",'330XLHD-Imperial'!D88,IF($C$9="Recharger 360HD",'360HD-Imperial'!G88,IF($C$9="Recharger 902HD",'902HD-Imperial'!G88,IF($C$9="Contactor Field Drain C-4HD",'C-4HD-Imperial'!C88,IF($C$9="Recharger 180HD",'180HD-Imperial'!D88,0))))))))</f>
        <v>83.919999999999987</v>
      </c>
      <c r="C82" s="124">
        <f>IF($C$9="Contactor 100HD",'100HD-Imperial'!F88,IF($C$9="Recharger 150XLHD",'150XLHD-Imperial'!F88,IF($C$9="Recharger 280HD",'280HD-Imperial'!F88,IF($C$9="Recharger 330XLHD",'330XLHD-Imperial'!F88,IF($C$9="Recharger 360HD",'360HD-Imperial'!I88,IF($C$9="Recharger 902HD",'902HD-Imperial'!I88,IF($C$9="Contactor Field Drain C-4HD",'C-4HD-Imperial'!D88,IF($C$9="Recharger 180HD",'180HD-Imperial'!F88,0))))))))</f>
        <v>13.857000000000003</v>
      </c>
      <c r="D82" s="124">
        <f>IF($C$9="Contactor 100HD",'100HD-Imperial'!G88,IF($C$9="Recharger 150XLHD",'150XLHD-Imperial'!G88,IF($C$9="Recharger 280HD",'280HD-Imperial'!G88,IF($C$9="Recharger 330XLHD",'330XLHD-Imperial'!G88,IF($C$9="Recharger 360HD",'360HD-Imperial'!J88,IF($C$9="Recharger 902HD",'902HD-Imperial'!J88,IF($C$9="Contactor Field Drain C-4HD",'C-4HD-Imperial'!E88,IF($C$9="Recharger 180HD",'180HD-Imperial'!G88,0))))))))</f>
        <v>97.776999999999987</v>
      </c>
      <c r="E82" s="124">
        <f>IF($C$9="Contactor 100HD",'100HD-Imperial'!H88,IF($C$9="Recharger 150XLHD",'150XLHD-Imperial'!H88,IF($C$9="Recharger 280HD",'280HD-Imperial'!H88,IF($C$9="Recharger 330XLHD",'330XLHD-Imperial'!H88,IF($C$9="Recharger 360HD",'360HD-Imperial'!K88,IF($C$9="Recharger 902HD",'902HD-Imperial'!K88,IF($C$9="Contactor Field Drain C-4HD",'C-4HD-Imperial'!F88,IF($C$9="Recharger 180HD",'180HD-Imperial'!H88,0))))))))</f>
        <v>524.60200000000009</v>
      </c>
      <c r="F82" s="124">
        <f>IF($C$9="Contactor 100HD",'100HD-Imperial'!I88,IF($C$9="Recharger 150XLHD",'150XLHD-Imperial'!I88,IF($C$9="Recharger 280HD",'280HD-Imperial'!I88,IF($C$9="Recharger 330XLHD",'330XLHD-Imperial'!I88,IF($C$9="Recharger 360HD",'360HD-Imperial'!L88,IF($C$9="Recharger 902HD",'902HD-Imperial'!L88,IF($C$9="Contactor Field Drain C-4HD",'C-4HD-Imperial'!G88,IF($C$9="Recharger 180HD",'180HD-Imperial'!I88,0))))))))</f>
        <v>0.83</v>
      </c>
      <c r="G82" s="71"/>
      <c r="L82" s="371">
        <f>IF($C$9="Contactor 100HD",'100HD-Imperial'!E88,IF($C$9="Recharger 150XLHD",'150XLHD-Imperial'!E88,IF($C$9="Recharger 280HD",'280HD-Imperial'!E88,IF($C$9="Recharger 330XLHD",'330XLHD-Imperial'!E88,IF($C$9="Recharger 360HD",'360HD-Imperial'!H88,IF($C$9="Recharger 902HD",'902HD-Imperial'!H88,IF($C$9="Recharger 180HD",'180HD-Imperial'!C88,"")))))))</f>
        <v>0</v>
      </c>
      <c r="Q82" s="122"/>
      <c r="S82" s="127"/>
      <c r="T82" s="127"/>
    </row>
    <row r="83" spans="1:20" x14ac:dyDescent="0.2">
      <c r="A83" s="126">
        <f>IF($C$9="Contactor 100HD",'100HD-Imperial'!A89,IF($C$9="Recharger 150XLHD",'150XLHD-Imperial'!A89,IF($C$9="Recharger 280HD",'280HD-Imperial'!A89,IF($C$9="Recharger 330XLHD",'330XLHD-Imperial'!A89,IF($C$9="Recharger 360HD",'360HD-Imperial'!A89,IF($C$9="Recharger 902HD",'902HD-Imperial'!A89,IF($C$9="Contactor Field Drain C-4HD",'C-4HD-Imperial'!A89,IF($C$9="Recharger 180HD",'180HD-Imperial'!A89,0))))))))</f>
        <v>9</v>
      </c>
      <c r="B83" s="124">
        <f>IF($C$9="Contactor 100HD",'100HD-Imperial'!D89,IF($C$9="Recharger 150XLHD",'150XLHD-Imperial'!D89,IF($C$9="Recharger 280HD",'280HD-Imperial'!D89,IF($C$9="Recharger 330XLHD",'330XLHD-Imperial'!D89,IF($C$9="Recharger 360HD",'360HD-Imperial'!G89,IF($C$9="Recharger 902HD",'902HD-Imperial'!G89,IF($C$9="Contactor Field Drain C-4HD",'C-4HD-Imperial'!C89,IF($C$9="Recharger 180HD",'180HD-Imperial'!D89,0))))))))</f>
        <v>0</v>
      </c>
      <c r="C83" s="124">
        <f>IF($C$9="Contactor 100HD",'100HD-Imperial'!F89,IF($C$9="Recharger 150XLHD",'150XLHD-Imperial'!F89,IF($C$9="Recharger 280HD",'280HD-Imperial'!F89,IF($C$9="Recharger 330XLHD",'330XLHD-Imperial'!F89,IF($C$9="Recharger 360HD",'360HD-Imperial'!I89,IF($C$9="Recharger 902HD",'902HD-Imperial'!I89,IF($C$9="Contactor Field Drain C-4HD",'C-4HD-Imperial'!D89,IF($C$9="Recharger 180HD",'180HD-Imperial'!F89,0))))))))</f>
        <v>47.425000000000004</v>
      </c>
      <c r="D83" s="124">
        <f>IF($C$9="Contactor 100HD",'100HD-Imperial'!G89,IF($C$9="Recharger 150XLHD",'150XLHD-Imperial'!G89,IF($C$9="Recharger 280HD",'280HD-Imperial'!G89,IF($C$9="Recharger 330XLHD",'330XLHD-Imperial'!G89,IF($C$9="Recharger 360HD",'360HD-Imperial'!J89,IF($C$9="Recharger 902HD",'902HD-Imperial'!J89,IF($C$9="Contactor Field Drain C-4HD",'C-4HD-Imperial'!E89,IF($C$9="Recharger 180HD",'180HD-Imperial'!G89,0))))))))</f>
        <v>47.425000000000004</v>
      </c>
      <c r="E83" s="124">
        <f>IF($C$9="Contactor 100HD",'100HD-Imperial'!H89,IF($C$9="Recharger 150XLHD",'150XLHD-Imperial'!H89,IF($C$9="Recharger 280HD",'280HD-Imperial'!H89,IF($C$9="Recharger 330XLHD",'330XLHD-Imperial'!H89,IF($C$9="Recharger 360HD",'360HD-Imperial'!K89,IF($C$9="Recharger 902HD",'902HD-Imperial'!K89,IF($C$9="Contactor Field Drain C-4HD",'C-4HD-Imperial'!F89,IF($C$9="Recharger 180HD",'180HD-Imperial'!H89,0))))))))</f>
        <v>426.82500000000005</v>
      </c>
      <c r="F83" s="124">
        <f>IF($C$9="Contactor 100HD",'100HD-Imperial'!I89,IF($C$9="Recharger 150XLHD",'150XLHD-Imperial'!I89,IF($C$9="Recharger 280HD",'280HD-Imperial'!I89,IF($C$9="Recharger 330XLHD",'330XLHD-Imperial'!I89,IF($C$9="Recharger 360HD",'360HD-Imperial'!L89,IF($C$9="Recharger 902HD",'902HD-Imperial'!L89,IF($C$9="Contactor Field Drain C-4HD",'C-4HD-Imperial'!G89,IF($C$9="Recharger 180HD",'180HD-Imperial'!I89,0))))))))</f>
        <v>0.75</v>
      </c>
      <c r="G83" s="71"/>
      <c r="L83" s="371">
        <f>IF($C$9="Contactor 100HD",'100HD-Imperial'!E89,IF($C$9="Recharger 150XLHD",'150XLHD-Imperial'!E89,IF($C$9="Recharger 280HD",'280HD-Imperial'!E89,IF($C$9="Recharger 330XLHD",'330XLHD-Imperial'!E89,IF($C$9="Recharger 360HD",'360HD-Imperial'!H89,IF($C$9="Recharger 902HD",'902HD-Imperial'!H89,IF($C$9="Recharger 180HD",'180HD-Imperial'!C89,"")))))))</f>
        <v>0</v>
      </c>
      <c r="Q83" s="122"/>
      <c r="S83" s="127"/>
      <c r="T83" s="127"/>
    </row>
    <row r="84" spans="1:20" x14ac:dyDescent="0.2">
      <c r="A84" s="126">
        <f>IF($C$9="Contactor 100HD",'100HD-Imperial'!A90,IF($C$9="Recharger 150XLHD",'150XLHD-Imperial'!A90,IF($C$9="Recharger 280HD",'280HD-Imperial'!A90,IF($C$9="Recharger 330XLHD",'330XLHD-Imperial'!A90,IF($C$9="Recharger 360HD",'360HD-Imperial'!A90,IF($C$9="Recharger 902HD",'902HD-Imperial'!A90,IF($C$9="Contactor Field Drain C-4HD",'C-4HD-Imperial'!A90,IF($C$9="Recharger 180HD",'180HD-Imperial'!A90,0))))))))</f>
        <v>8</v>
      </c>
      <c r="B84" s="124">
        <f>IF($C$9="Contactor 100HD",'100HD-Imperial'!D90,IF($C$9="Recharger 150XLHD",'150XLHD-Imperial'!D90,IF($C$9="Recharger 280HD",'280HD-Imperial'!D90,IF($C$9="Recharger 330XLHD",'330XLHD-Imperial'!D90,IF($C$9="Recharger 360HD",'360HD-Imperial'!G90,IF($C$9="Recharger 902HD",'902HD-Imperial'!G90,IF($C$9="Contactor Field Drain C-4HD",'C-4HD-Imperial'!C90,IF($C$9="Recharger 180HD",'180HD-Imperial'!D90,0))))))))</f>
        <v>0</v>
      </c>
      <c r="C84" s="124">
        <f>IF($C$9="Contactor 100HD",'100HD-Imperial'!F90,IF($C$9="Recharger 150XLHD",'150XLHD-Imperial'!F90,IF($C$9="Recharger 280HD",'280HD-Imperial'!F90,IF($C$9="Recharger 330XLHD",'330XLHD-Imperial'!F90,IF($C$9="Recharger 360HD",'360HD-Imperial'!I90,IF($C$9="Recharger 902HD",'902HD-Imperial'!I90,IF($C$9="Contactor Field Drain C-4HD",'C-4HD-Imperial'!D90,IF($C$9="Recharger 180HD",'180HD-Imperial'!F90,0))))))))</f>
        <v>47.425000000000004</v>
      </c>
      <c r="D84" s="124">
        <f>IF($C$9="Contactor 100HD",'100HD-Imperial'!G90,IF($C$9="Recharger 150XLHD",'150XLHD-Imperial'!G90,IF($C$9="Recharger 280HD",'280HD-Imperial'!G90,IF($C$9="Recharger 330XLHD",'330XLHD-Imperial'!G90,IF($C$9="Recharger 360HD",'360HD-Imperial'!J90,IF($C$9="Recharger 902HD",'902HD-Imperial'!J90,IF($C$9="Contactor Field Drain C-4HD",'C-4HD-Imperial'!E90,IF($C$9="Recharger 180HD",'180HD-Imperial'!G90,0))))))))</f>
        <v>47.425000000000004</v>
      </c>
      <c r="E84" s="124">
        <f>IF($C$9="Contactor 100HD",'100HD-Imperial'!H90,IF($C$9="Recharger 150XLHD",'150XLHD-Imperial'!H90,IF($C$9="Recharger 280HD",'280HD-Imperial'!H90,IF($C$9="Recharger 330XLHD",'330XLHD-Imperial'!H90,IF($C$9="Recharger 360HD",'360HD-Imperial'!K90,IF($C$9="Recharger 902HD",'902HD-Imperial'!K90,IF($C$9="Contactor Field Drain C-4HD",'C-4HD-Imperial'!F90,IF($C$9="Recharger 180HD",'180HD-Imperial'!H90,0))))))))</f>
        <v>379.40000000000003</v>
      </c>
      <c r="F84" s="124">
        <f>IF($C$9="Contactor 100HD",'100HD-Imperial'!I90,IF($C$9="Recharger 150XLHD",'150XLHD-Imperial'!I90,IF($C$9="Recharger 280HD",'280HD-Imperial'!I90,IF($C$9="Recharger 330XLHD",'330XLHD-Imperial'!I90,IF($C$9="Recharger 360HD",'360HD-Imperial'!L90,IF($C$9="Recharger 902HD",'902HD-Imperial'!L90,IF($C$9="Contactor Field Drain C-4HD",'C-4HD-Imperial'!G90,IF($C$9="Recharger 180HD",'180HD-Imperial'!I90,0))))))))</f>
        <v>0.67</v>
      </c>
      <c r="G84" s="71"/>
      <c r="L84" s="371">
        <f>IF($C$9="Contactor 100HD",'100HD-Imperial'!E90,IF($C$9="Recharger 150XLHD",'150XLHD-Imperial'!E90,IF($C$9="Recharger 280HD",'280HD-Imperial'!E90,IF($C$9="Recharger 330XLHD",'330XLHD-Imperial'!E90,IF($C$9="Recharger 360HD",'360HD-Imperial'!H90,IF($C$9="Recharger 902HD",'902HD-Imperial'!H90,IF($C$9="Recharger 180HD",'180HD-Imperial'!C90,"")))))))</f>
        <v>0</v>
      </c>
      <c r="Q84" s="122"/>
      <c r="S84" s="127"/>
      <c r="T84" s="127"/>
    </row>
    <row r="85" spans="1:20" x14ac:dyDescent="0.2">
      <c r="A85" s="126">
        <f>IF($C$9="Contactor 100HD",'100HD-Imperial'!A91,IF($C$9="Recharger 150XLHD",'150XLHD-Imperial'!A91,IF($C$9="Recharger 280HD",'280HD-Imperial'!A91,IF($C$9="Recharger 330XLHD",'330XLHD-Imperial'!A91,IF($C$9="Recharger 360HD",'360HD-Imperial'!A91,IF($C$9="Recharger 902HD",'902HD-Imperial'!A91,IF($C$9="Contactor Field Drain C-4HD",'C-4HD-Imperial'!A91,IF($C$9="Recharger 180HD",'180HD-Imperial'!A91,0))))))))</f>
        <v>7</v>
      </c>
      <c r="B85" s="124">
        <f>IF($C$9="Contactor 100HD",'100HD-Imperial'!D91,IF($C$9="Recharger 150XLHD",'150XLHD-Imperial'!D91,IF($C$9="Recharger 280HD",'280HD-Imperial'!D91,IF($C$9="Recharger 330XLHD",'330XLHD-Imperial'!D91,IF($C$9="Recharger 360HD",'360HD-Imperial'!G91,IF($C$9="Recharger 902HD",'902HD-Imperial'!G91,IF($C$9="Contactor Field Drain C-4HD",'C-4HD-Imperial'!C91,IF($C$9="Recharger 180HD",'180HD-Imperial'!D91,0))))))))</f>
        <v>0</v>
      </c>
      <c r="C85" s="124">
        <f>IF($C$9="Contactor 100HD",'100HD-Imperial'!F91,IF($C$9="Recharger 150XLHD",'150XLHD-Imperial'!F91,IF($C$9="Recharger 280HD",'280HD-Imperial'!F91,IF($C$9="Recharger 330XLHD",'330XLHD-Imperial'!F91,IF($C$9="Recharger 360HD",'360HD-Imperial'!I91,IF($C$9="Recharger 902HD",'902HD-Imperial'!I91,IF($C$9="Contactor Field Drain C-4HD",'C-4HD-Imperial'!D91,IF($C$9="Recharger 180HD",'180HD-Imperial'!F91,0))))))))</f>
        <v>47.425000000000004</v>
      </c>
      <c r="D85" s="124">
        <f>IF($C$9="Contactor 100HD",'100HD-Imperial'!G91,IF($C$9="Recharger 150XLHD",'150XLHD-Imperial'!G91,IF($C$9="Recharger 280HD",'280HD-Imperial'!G91,IF($C$9="Recharger 330XLHD",'330XLHD-Imperial'!G91,IF($C$9="Recharger 360HD",'360HD-Imperial'!J91,IF($C$9="Recharger 902HD",'902HD-Imperial'!J91,IF($C$9="Contactor Field Drain C-4HD",'C-4HD-Imperial'!E91,IF($C$9="Recharger 180HD",'180HD-Imperial'!G91,0))))))))</f>
        <v>47.425000000000004</v>
      </c>
      <c r="E85" s="124">
        <f>IF($C$9="Contactor 100HD",'100HD-Imperial'!H91,IF($C$9="Recharger 150XLHD",'150XLHD-Imperial'!H91,IF($C$9="Recharger 280HD",'280HD-Imperial'!H91,IF($C$9="Recharger 330XLHD",'330XLHD-Imperial'!H91,IF($C$9="Recharger 360HD",'360HD-Imperial'!K91,IF($C$9="Recharger 902HD",'902HD-Imperial'!K91,IF($C$9="Contactor Field Drain C-4HD",'C-4HD-Imperial'!F91,IF($C$9="Recharger 180HD",'180HD-Imperial'!H91,0))))))))</f>
        <v>331.97500000000002</v>
      </c>
      <c r="F85" s="124">
        <f>IF($C$9="Contactor 100HD",'100HD-Imperial'!I91,IF($C$9="Recharger 150XLHD",'150XLHD-Imperial'!I91,IF($C$9="Recharger 280HD",'280HD-Imperial'!I91,IF($C$9="Recharger 330XLHD",'330XLHD-Imperial'!I91,IF($C$9="Recharger 360HD",'360HD-Imperial'!L91,IF($C$9="Recharger 902HD",'902HD-Imperial'!L91,IF($C$9="Contactor Field Drain C-4HD",'C-4HD-Imperial'!G91,IF($C$9="Recharger 180HD",'180HD-Imperial'!I91,0))))))))</f>
        <v>0.57999999999999996</v>
      </c>
      <c r="G85" s="71"/>
      <c r="L85" s="371">
        <f>IF($C$9="Contactor 100HD",'100HD-Imperial'!E91,IF($C$9="Recharger 150XLHD",'150XLHD-Imperial'!E91,IF($C$9="Recharger 280HD",'280HD-Imperial'!E91,IF($C$9="Recharger 330XLHD",'330XLHD-Imperial'!E91,IF($C$9="Recharger 360HD",'360HD-Imperial'!H91,IF($C$9="Recharger 902HD",'902HD-Imperial'!H91,IF($C$9="Recharger 180HD",'180HD-Imperial'!C91,"")))))))</f>
        <v>0</v>
      </c>
      <c r="Q85" s="122"/>
      <c r="S85" s="127"/>
      <c r="T85" s="127"/>
    </row>
    <row r="86" spans="1:20" x14ac:dyDescent="0.2">
      <c r="A86" s="126">
        <f>IF($C$9="Contactor 100HD",'100HD-Imperial'!A92,IF($C$9="Recharger 150XLHD",'150XLHD-Imperial'!A92,IF($C$9="Recharger 280HD",'280HD-Imperial'!A92,IF($C$9="Recharger 330XLHD",'330XLHD-Imperial'!A92,IF($C$9="Recharger 360HD",'360HD-Imperial'!A92,IF($C$9="Recharger 902HD",'902HD-Imperial'!A92,IF($C$9="Contactor Field Drain C-4HD",'C-4HD-Imperial'!A92,IF($C$9="Recharger 180HD",'180HD-Imperial'!A92,0))))))))</f>
        <v>6</v>
      </c>
      <c r="B86" s="124">
        <f>IF($C$9="Contactor 100HD",'100HD-Imperial'!D92,IF($C$9="Recharger 150XLHD",'150XLHD-Imperial'!D92,IF($C$9="Recharger 280HD",'280HD-Imperial'!D92,IF($C$9="Recharger 330XLHD",'330XLHD-Imperial'!D92,IF($C$9="Recharger 360HD",'360HD-Imperial'!G92,IF($C$9="Recharger 902HD",'902HD-Imperial'!G92,IF($C$9="Contactor Field Drain C-4HD",'C-4HD-Imperial'!C92,IF($C$9="Recharger 180HD",'180HD-Imperial'!D92,0))))))))</f>
        <v>0</v>
      </c>
      <c r="C86" s="124">
        <f>IF($C$9="Contactor 100HD",'100HD-Imperial'!F92,IF($C$9="Recharger 150XLHD",'150XLHD-Imperial'!F92,IF($C$9="Recharger 280HD",'280HD-Imperial'!F92,IF($C$9="Recharger 330XLHD",'330XLHD-Imperial'!F92,IF($C$9="Recharger 360HD",'360HD-Imperial'!I92,IF($C$9="Recharger 902HD",'902HD-Imperial'!I92,IF($C$9="Contactor Field Drain C-4HD",'C-4HD-Imperial'!D92,IF($C$9="Recharger 180HD",'180HD-Imperial'!F92,0))))))))</f>
        <v>47.425000000000004</v>
      </c>
      <c r="D86" s="124">
        <f>IF($C$9="Contactor 100HD",'100HD-Imperial'!G92,IF($C$9="Recharger 150XLHD",'150XLHD-Imperial'!G92,IF($C$9="Recharger 280HD",'280HD-Imperial'!G92,IF($C$9="Recharger 330XLHD",'330XLHD-Imperial'!G92,IF($C$9="Recharger 360HD",'360HD-Imperial'!J92,IF($C$9="Recharger 902HD",'902HD-Imperial'!J92,IF($C$9="Contactor Field Drain C-4HD",'C-4HD-Imperial'!E92,IF($C$9="Recharger 180HD",'180HD-Imperial'!G92,0))))))))</f>
        <v>47.425000000000004</v>
      </c>
      <c r="E86" s="124">
        <f>IF($C$9="Contactor 100HD",'100HD-Imperial'!H92,IF($C$9="Recharger 150XLHD",'150XLHD-Imperial'!H92,IF($C$9="Recharger 280HD",'280HD-Imperial'!H92,IF($C$9="Recharger 330XLHD",'330XLHD-Imperial'!H92,IF($C$9="Recharger 360HD",'360HD-Imperial'!K92,IF($C$9="Recharger 902HD",'902HD-Imperial'!K92,IF($C$9="Contactor Field Drain C-4HD",'C-4HD-Imperial'!F92,IF($C$9="Recharger 180HD",'180HD-Imperial'!H92,0))))))))</f>
        <v>284.55</v>
      </c>
      <c r="F86" s="124">
        <f>IF($C$9="Contactor 100HD",'100HD-Imperial'!I92,IF($C$9="Recharger 150XLHD",'150XLHD-Imperial'!I92,IF($C$9="Recharger 280HD",'280HD-Imperial'!I92,IF($C$9="Recharger 330XLHD",'330XLHD-Imperial'!I92,IF($C$9="Recharger 360HD",'360HD-Imperial'!L92,IF($C$9="Recharger 902HD",'902HD-Imperial'!L92,IF($C$9="Contactor Field Drain C-4HD",'C-4HD-Imperial'!G92,IF($C$9="Recharger 180HD",'180HD-Imperial'!I92,0))))))))</f>
        <v>0.5</v>
      </c>
      <c r="G86" s="71"/>
      <c r="L86" s="371">
        <f>IF($C$9="Contactor 100HD",'100HD-Imperial'!E92,IF($C$9="Recharger 150XLHD",'150XLHD-Imperial'!E92,IF($C$9="Recharger 280HD",'280HD-Imperial'!E92,IF($C$9="Recharger 330XLHD",'330XLHD-Imperial'!E92,IF($C$9="Recharger 360HD",'360HD-Imperial'!H92,IF($C$9="Recharger 902HD",'902HD-Imperial'!H92,IF($C$9="Recharger 180HD",'180HD-Imperial'!C92,"")))))))</f>
        <v>0</v>
      </c>
      <c r="Q86" s="122"/>
      <c r="S86" s="127"/>
      <c r="T86" s="127"/>
    </row>
    <row r="87" spans="1:20" x14ac:dyDescent="0.2">
      <c r="A87" s="126">
        <f>IF($C$9="Contactor 100HD",'100HD-Imperial'!A93,IF($C$9="Recharger 150XLHD",'150XLHD-Imperial'!A93,IF($C$9="Recharger 280HD",'280HD-Imperial'!A93,IF($C$9="Recharger 330XLHD",'330XLHD-Imperial'!A93,IF($C$9="Recharger 360HD",'360HD-Imperial'!A93,IF($C$9="Recharger 902HD",'902HD-Imperial'!A93,IF($C$9="Contactor Field Drain C-4HD",'C-4HD-Imperial'!A93,IF($C$9="Recharger 180HD",'180HD-Imperial'!A93,0))))))))</f>
        <v>5</v>
      </c>
      <c r="B87" s="124">
        <f>IF($C$9="Contactor 100HD",'100HD-Imperial'!D93,IF($C$9="Recharger 150XLHD",'150XLHD-Imperial'!D93,IF($C$9="Recharger 280HD",'280HD-Imperial'!D93,IF($C$9="Recharger 330XLHD",'330XLHD-Imperial'!D93,IF($C$9="Recharger 360HD",'360HD-Imperial'!G93,IF($C$9="Recharger 902HD",'902HD-Imperial'!G93,IF($C$9="Contactor Field Drain C-4HD",'C-4HD-Imperial'!C93,IF($C$9="Recharger 180HD",'180HD-Imperial'!D93,0))))))))</f>
        <v>0</v>
      </c>
      <c r="C87" s="124">
        <f>IF($C$9="Contactor 100HD",'100HD-Imperial'!F93,IF($C$9="Recharger 150XLHD",'150XLHD-Imperial'!F93,IF($C$9="Recharger 280HD",'280HD-Imperial'!F93,IF($C$9="Recharger 330XLHD",'330XLHD-Imperial'!F93,IF($C$9="Recharger 360HD",'360HD-Imperial'!I93,IF($C$9="Recharger 902HD",'902HD-Imperial'!I93,IF($C$9="Contactor Field Drain C-4HD",'C-4HD-Imperial'!D93,IF($C$9="Recharger 180HD",'180HD-Imperial'!F93,0))))))))</f>
        <v>47.425000000000004</v>
      </c>
      <c r="D87" s="124">
        <f>IF($C$9="Contactor 100HD",'100HD-Imperial'!G93,IF($C$9="Recharger 150XLHD",'150XLHD-Imperial'!G93,IF($C$9="Recharger 280HD",'280HD-Imperial'!G93,IF($C$9="Recharger 330XLHD",'330XLHD-Imperial'!G93,IF($C$9="Recharger 360HD",'360HD-Imperial'!J93,IF($C$9="Recharger 902HD",'902HD-Imperial'!J93,IF($C$9="Contactor Field Drain C-4HD",'C-4HD-Imperial'!E93,IF($C$9="Recharger 180HD",'180HD-Imperial'!G93,0))))))))</f>
        <v>47.425000000000004</v>
      </c>
      <c r="E87" s="124">
        <f>IF($C$9="Contactor 100HD",'100HD-Imperial'!H93,IF($C$9="Recharger 150XLHD",'150XLHD-Imperial'!H93,IF($C$9="Recharger 280HD",'280HD-Imperial'!H93,IF($C$9="Recharger 330XLHD",'330XLHD-Imperial'!H93,IF($C$9="Recharger 360HD",'360HD-Imperial'!K93,IF($C$9="Recharger 902HD",'902HD-Imperial'!K93,IF($C$9="Contactor Field Drain C-4HD",'C-4HD-Imperial'!F93,IF($C$9="Recharger 180HD",'180HD-Imperial'!H93,0))))))))</f>
        <v>237.12500000000003</v>
      </c>
      <c r="F87" s="124">
        <f>IF($C$9="Contactor 100HD",'100HD-Imperial'!I93,IF($C$9="Recharger 150XLHD",'150XLHD-Imperial'!I93,IF($C$9="Recharger 280HD",'280HD-Imperial'!I93,IF($C$9="Recharger 330XLHD",'330XLHD-Imperial'!I93,IF($C$9="Recharger 360HD",'360HD-Imperial'!L93,IF($C$9="Recharger 902HD",'902HD-Imperial'!L93,IF($C$9="Contactor Field Drain C-4HD",'C-4HD-Imperial'!G93,IF($C$9="Recharger 180HD",'180HD-Imperial'!I93,0))))))))</f>
        <v>0.42</v>
      </c>
      <c r="G87" s="71"/>
      <c r="L87" s="371">
        <f>IF($C$9="Contactor 100HD",'100HD-Imperial'!E93,IF($C$9="Recharger 150XLHD",'150XLHD-Imperial'!E93,IF($C$9="Recharger 280HD",'280HD-Imperial'!E93,IF($C$9="Recharger 330XLHD",'330XLHD-Imperial'!E93,IF($C$9="Recharger 360HD",'360HD-Imperial'!H93,IF($C$9="Recharger 902HD",'902HD-Imperial'!H93,IF($C$9="Recharger 180HD",'180HD-Imperial'!C93,"")))))))</f>
        <v>0</v>
      </c>
      <c r="Q87" s="122"/>
      <c r="S87" s="127"/>
      <c r="T87" s="127"/>
    </row>
    <row r="88" spans="1:20" x14ac:dyDescent="0.2">
      <c r="A88" s="126">
        <f>IF($C$9="Contactor 100HD",'100HD-Imperial'!A94,IF($C$9="Recharger 150XLHD",'150XLHD-Imperial'!A94,IF($C$9="Recharger 280HD",'280HD-Imperial'!A94,IF($C$9="Recharger 330XLHD",'330XLHD-Imperial'!A94,IF($C$9="Recharger 360HD",'360HD-Imperial'!A94,IF($C$9="Recharger 902HD",'902HD-Imperial'!A94,IF($C$9="Contactor Field Drain C-4HD",'C-4HD-Imperial'!A94,IF($C$9="Recharger 180HD",'180HD-Imperial'!A94,0))))))))</f>
        <v>4</v>
      </c>
      <c r="B88" s="124">
        <f>IF($C$9="Contactor 100HD",'100HD-Imperial'!D94,IF($C$9="Recharger 150XLHD",'150XLHD-Imperial'!D94,IF($C$9="Recharger 280HD",'280HD-Imperial'!D94,IF($C$9="Recharger 330XLHD",'330XLHD-Imperial'!D94,IF($C$9="Recharger 360HD",'360HD-Imperial'!G94,IF($C$9="Recharger 902HD",'902HD-Imperial'!G94,IF($C$9="Contactor Field Drain C-4HD",'C-4HD-Imperial'!C94,IF($C$9="Recharger 180HD",'180HD-Imperial'!D94,0))))))))</f>
        <v>0</v>
      </c>
      <c r="C88" s="124">
        <f>IF($C$9="Contactor 100HD",'100HD-Imperial'!F94,IF($C$9="Recharger 150XLHD",'150XLHD-Imperial'!F94,IF($C$9="Recharger 280HD",'280HD-Imperial'!F94,IF($C$9="Recharger 330XLHD",'330XLHD-Imperial'!F94,IF($C$9="Recharger 360HD",'360HD-Imperial'!I94,IF($C$9="Recharger 902HD",'902HD-Imperial'!I94,IF($C$9="Contactor Field Drain C-4HD",'C-4HD-Imperial'!D94,IF($C$9="Recharger 180HD",'180HD-Imperial'!F94,0))))))))</f>
        <v>47.425000000000004</v>
      </c>
      <c r="D88" s="124">
        <f>IF($C$9="Contactor 100HD",'100HD-Imperial'!G94,IF($C$9="Recharger 150XLHD",'150XLHD-Imperial'!G94,IF($C$9="Recharger 280HD",'280HD-Imperial'!G94,IF($C$9="Recharger 330XLHD",'330XLHD-Imperial'!G94,IF($C$9="Recharger 360HD",'360HD-Imperial'!J94,IF($C$9="Recharger 902HD",'902HD-Imperial'!J94,IF($C$9="Contactor Field Drain C-4HD",'C-4HD-Imperial'!E94,IF($C$9="Recharger 180HD",'180HD-Imperial'!G94,0))))))))</f>
        <v>47.425000000000004</v>
      </c>
      <c r="E88" s="124">
        <f>IF($C$9="Contactor 100HD",'100HD-Imperial'!H94,IF($C$9="Recharger 150XLHD",'150XLHD-Imperial'!H94,IF($C$9="Recharger 280HD",'280HD-Imperial'!H94,IF($C$9="Recharger 330XLHD",'330XLHD-Imperial'!H94,IF($C$9="Recharger 360HD",'360HD-Imperial'!K94,IF($C$9="Recharger 902HD",'902HD-Imperial'!K94,IF($C$9="Contactor Field Drain C-4HD",'C-4HD-Imperial'!F94,IF($C$9="Recharger 180HD",'180HD-Imperial'!H94,0))))))))</f>
        <v>189.70000000000002</v>
      </c>
      <c r="F88" s="124">
        <f>IF($C$9="Contactor 100HD",'100HD-Imperial'!I94,IF($C$9="Recharger 150XLHD",'150XLHD-Imperial'!I94,IF($C$9="Recharger 280HD",'280HD-Imperial'!I94,IF($C$9="Recharger 330XLHD",'330XLHD-Imperial'!I94,IF($C$9="Recharger 360HD",'360HD-Imperial'!L94,IF($C$9="Recharger 902HD",'902HD-Imperial'!L94,IF($C$9="Contactor Field Drain C-4HD",'C-4HD-Imperial'!G94,IF($C$9="Recharger 180HD",'180HD-Imperial'!I94,0))))))))</f>
        <v>0.33</v>
      </c>
      <c r="G88" s="71"/>
      <c r="L88" s="371">
        <f>IF($C$9="Contactor 100HD",'100HD-Imperial'!E94,IF($C$9="Recharger 150XLHD",'150XLHD-Imperial'!E94,IF($C$9="Recharger 280HD",'280HD-Imperial'!E94,IF($C$9="Recharger 330XLHD",'330XLHD-Imperial'!E94,IF($C$9="Recharger 360HD",'360HD-Imperial'!H94,IF($C$9="Recharger 902HD",'902HD-Imperial'!H94,IF($C$9="Recharger 180HD",'180HD-Imperial'!C94,"")))))))</f>
        <v>0</v>
      </c>
      <c r="Q88" s="122"/>
      <c r="S88" s="127"/>
      <c r="T88" s="127"/>
    </row>
    <row r="89" spans="1:20" x14ac:dyDescent="0.2">
      <c r="A89" s="126">
        <f>IF($C$9="Contactor 100HD",'100HD-Imperial'!A95,IF($C$9="Recharger 150XLHD",'150XLHD-Imperial'!A95,IF($C$9="Recharger 280HD",'280HD-Imperial'!A95,IF($C$9="Recharger 330XLHD",'330XLHD-Imperial'!A95,IF($C$9="Recharger 360HD",'360HD-Imperial'!A95,IF($C$9="Recharger 902HD",'902HD-Imperial'!A95,IF($C$9="Contactor Field Drain C-4HD",'C-4HD-Imperial'!A95,IF($C$9="Recharger 180HD",'180HD-Imperial'!A95,0))))))))</f>
        <v>3</v>
      </c>
      <c r="B89" s="124">
        <f>IF($C$9="Contactor 100HD",'100HD-Imperial'!D95,IF($C$9="Recharger 150XLHD",'150XLHD-Imperial'!D95,IF($C$9="Recharger 280HD",'280HD-Imperial'!D95,IF($C$9="Recharger 330XLHD",'330XLHD-Imperial'!D95,IF($C$9="Recharger 360HD",'360HD-Imperial'!G95,IF($C$9="Recharger 902HD",'902HD-Imperial'!G95,IF($C$9="Contactor Field Drain C-4HD",'C-4HD-Imperial'!C95,IF($C$9="Recharger 180HD",'180HD-Imperial'!D95,0))))))))</f>
        <v>0</v>
      </c>
      <c r="C89" s="124">
        <f>IF($C$9="Contactor 100HD",'100HD-Imperial'!F95,IF($C$9="Recharger 150XLHD",'150XLHD-Imperial'!F95,IF($C$9="Recharger 280HD",'280HD-Imperial'!F95,IF($C$9="Recharger 330XLHD",'330XLHD-Imperial'!F95,IF($C$9="Recharger 360HD",'360HD-Imperial'!I95,IF($C$9="Recharger 902HD",'902HD-Imperial'!I95,IF($C$9="Contactor Field Drain C-4HD",'C-4HD-Imperial'!D95,IF($C$9="Recharger 180HD",'180HD-Imperial'!F95,0))))))))</f>
        <v>47.425000000000004</v>
      </c>
      <c r="D89" s="124">
        <f>IF($C$9="Contactor 100HD",'100HD-Imperial'!G95,IF($C$9="Recharger 150XLHD",'150XLHD-Imperial'!G95,IF($C$9="Recharger 280HD",'280HD-Imperial'!G95,IF($C$9="Recharger 330XLHD",'330XLHD-Imperial'!G95,IF($C$9="Recharger 360HD",'360HD-Imperial'!J95,IF($C$9="Recharger 902HD",'902HD-Imperial'!J95,IF($C$9="Contactor Field Drain C-4HD",'C-4HD-Imperial'!E95,IF($C$9="Recharger 180HD",'180HD-Imperial'!G95,0))))))))</f>
        <v>47.425000000000004</v>
      </c>
      <c r="E89" s="124">
        <f>IF($C$9="Contactor 100HD",'100HD-Imperial'!H95,IF($C$9="Recharger 150XLHD",'150XLHD-Imperial'!H95,IF($C$9="Recharger 280HD",'280HD-Imperial'!H95,IF($C$9="Recharger 330XLHD",'330XLHD-Imperial'!H95,IF($C$9="Recharger 360HD",'360HD-Imperial'!K95,IF($C$9="Recharger 902HD",'902HD-Imperial'!K95,IF($C$9="Contactor Field Drain C-4HD",'C-4HD-Imperial'!F95,IF($C$9="Recharger 180HD",'180HD-Imperial'!H95,0))))))))</f>
        <v>142.27500000000001</v>
      </c>
      <c r="F89" s="124">
        <f>IF($C$9="Contactor 100HD",'100HD-Imperial'!I95,IF($C$9="Recharger 150XLHD",'150XLHD-Imperial'!I95,IF($C$9="Recharger 280HD",'280HD-Imperial'!I95,IF($C$9="Recharger 330XLHD",'330XLHD-Imperial'!I95,IF($C$9="Recharger 360HD",'360HD-Imperial'!L95,IF($C$9="Recharger 902HD",'902HD-Imperial'!L95,IF($C$9="Contactor Field Drain C-4HD",'C-4HD-Imperial'!G95,IF($C$9="Recharger 180HD",'180HD-Imperial'!I95,0))))))))</f>
        <v>0.25</v>
      </c>
      <c r="G89" s="71"/>
      <c r="L89" s="371">
        <f>IF($C$9="Contactor 100HD",'100HD-Imperial'!E95,IF($C$9="Recharger 150XLHD",'150XLHD-Imperial'!E95,IF($C$9="Recharger 280HD",'280HD-Imperial'!E95,IF($C$9="Recharger 330XLHD",'330XLHD-Imperial'!E95,IF($C$9="Recharger 360HD",'360HD-Imperial'!H95,IF($C$9="Recharger 902HD",'902HD-Imperial'!H95,IF($C$9="Recharger 180HD",'180HD-Imperial'!C95,"")))))))</f>
        <v>0</v>
      </c>
      <c r="Q89" s="122"/>
      <c r="S89" s="127"/>
      <c r="T89" s="127"/>
    </row>
    <row r="90" spans="1:20" x14ac:dyDescent="0.2">
      <c r="A90" s="126">
        <f>IF($C$9="Contactor 100HD",'100HD-Imperial'!A96,IF($C$9="Recharger 150XLHD",'150XLHD-Imperial'!A96,IF($C$9="Recharger 280HD",'280HD-Imperial'!A96,IF($C$9="Recharger 330XLHD",'330XLHD-Imperial'!A96,IF($C$9="Recharger 360HD",'360HD-Imperial'!A96,IF($C$9="Recharger 902HD",'902HD-Imperial'!A96,IF($C$9="Contactor Field Drain C-4HD",'C-4HD-Imperial'!A96,IF($C$9="Recharger 180HD",'180HD-Imperial'!A96,0))))))))</f>
        <v>2</v>
      </c>
      <c r="B90" s="124">
        <f>IF($C$9="Contactor 100HD",'100HD-Imperial'!D96,IF($C$9="Recharger 150XLHD",'150XLHD-Imperial'!D96,IF($C$9="Recharger 280HD",'280HD-Imperial'!D96,IF($C$9="Recharger 330XLHD",'330XLHD-Imperial'!D96,IF($C$9="Recharger 360HD",'360HD-Imperial'!G96,IF($C$9="Recharger 902HD",'902HD-Imperial'!G96,IF($C$9="Contactor Field Drain C-4HD",'C-4HD-Imperial'!C96,IF($C$9="Recharger 180HD",'180HD-Imperial'!D96,0))))))))</f>
        <v>0</v>
      </c>
      <c r="C90" s="124">
        <f>IF($C$9="Contactor 100HD",'100HD-Imperial'!F96,IF($C$9="Recharger 150XLHD",'150XLHD-Imperial'!F96,IF($C$9="Recharger 280HD",'280HD-Imperial'!F96,IF($C$9="Recharger 330XLHD",'330XLHD-Imperial'!F96,IF($C$9="Recharger 360HD",'360HD-Imperial'!I96,IF($C$9="Recharger 902HD",'902HD-Imperial'!I96,IF($C$9="Contactor Field Drain C-4HD",'C-4HD-Imperial'!D96,IF($C$9="Recharger 180HD",'180HD-Imperial'!F96,0))))))))</f>
        <v>47.425000000000004</v>
      </c>
      <c r="D90" s="124">
        <f>IF($C$9="Contactor 100HD",'100HD-Imperial'!G96,IF($C$9="Recharger 150XLHD",'150XLHD-Imperial'!G96,IF($C$9="Recharger 280HD",'280HD-Imperial'!G96,IF($C$9="Recharger 330XLHD",'330XLHD-Imperial'!G96,IF($C$9="Recharger 360HD",'360HD-Imperial'!J96,IF($C$9="Recharger 902HD",'902HD-Imperial'!J96,IF($C$9="Contactor Field Drain C-4HD",'C-4HD-Imperial'!E96,IF($C$9="Recharger 180HD",'180HD-Imperial'!G96,0))))))))</f>
        <v>47.425000000000004</v>
      </c>
      <c r="E90" s="124">
        <f>IF($C$9="Contactor 100HD",'100HD-Imperial'!H96,IF($C$9="Recharger 150XLHD",'150XLHD-Imperial'!H96,IF($C$9="Recharger 280HD",'280HD-Imperial'!H96,IF($C$9="Recharger 330XLHD",'330XLHD-Imperial'!H96,IF($C$9="Recharger 360HD",'360HD-Imperial'!K96,IF($C$9="Recharger 902HD",'902HD-Imperial'!K96,IF($C$9="Contactor Field Drain C-4HD",'C-4HD-Imperial'!F96,IF($C$9="Recharger 180HD",'180HD-Imperial'!H96,0))))))))</f>
        <v>94.850000000000009</v>
      </c>
      <c r="F90" s="124">
        <f>IF($C$9="Contactor 100HD",'100HD-Imperial'!I96,IF($C$9="Recharger 150XLHD",'150XLHD-Imperial'!I96,IF($C$9="Recharger 280HD",'280HD-Imperial'!I96,IF($C$9="Recharger 330XLHD",'330XLHD-Imperial'!I96,IF($C$9="Recharger 360HD",'360HD-Imperial'!L96,IF($C$9="Recharger 902HD",'902HD-Imperial'!L96,IF($C$9="Contactor Field Drain C-4HD",'C-4HD-Imperial'!G96,IF($C$9="Recharger 180HD",'180HD-Imperial'!I96,0))))))))</f>
        <v>0.17</v>
      </c>
      <c r="G90" s="71"/>
      <c r="L90" s="371">
        <f>IF($C$9="Contactor 100HD",'100HD-Imperial'!E96,IF($C$9="Recharger 150XLHD",'150XLHD-Imperial'!E96,IF($C$9="Recharger 280HD",'280HD-Imperial'!E96,IF($C$9="Recharger 330XLHD",'330XLHD-Imperial'!E96,IF($C$9="Recharger 360HD",'360HD-Imperial'!H96,IF($C$9="Recharger 902HD",'902HD-Imperial'!H96,IF($C$9="Recharger 180HD",'180HD-Imperial'!C96,"")))))))</f>
        <v>0</v>
      </c>
      <c r="Q90" s="122"/>
      <c r="S90" s="127"/>
      <c r="T90" s="127"/>
    </row>
    <row r="91" spans="1:20" x14ac:dyDescent="0.2">
      <c r="A91" s="126">
        <f>IF($C$9="Contactor 100HD",'100HD-Imperial'!A97,IF($C$9="Recharger 150XLHD",'150XLHD-Imperial'!A97,IF($C$9="Recharger 280HD",'280HD-Imperial'!A97,IF($C$9="Recharger 330XLHD",'330XLHD-Imperial'!A97,IF($C$9="Recharger 360HD",'360HD-Imperial'!A97,IF($C$9="Recharger 902HD",'902HD-Imperial'!A97,IF($C$9="Contactor Field Drain C-4HD",'C-4HD-Imperial'!A97,IF($C$9="Recharger 180HD",'180HD-Imperial'!A97,0))))))))</f>
        <v>1</v>
      </c>
      <c r="B91" s="124">
        <f>IF($C$9="Contactor 100HD",'100HD-Imperial'!D97,IF($C$9="Recharger 150XLHD",'150XLHD-Imperial'!D97,IF($C$9="Recharger 280HD",'280HD-Imperial'!D97,IF($C$9="Recharger 330XLHD",'330XLHD-Imperial'!D97,IF($C$9="Recharger 360HD",'360HD-Imperial'!G97,IF($C$9="Recharger 902HD",'902HD-Imperial'!G97,IF($C$9="Contactor Field Drain C-4HD",'C-4HD-Imperial'!C97,IF($C$9="Recharger 180HD",'180HD-Imperial'!D97,0))))))))</f>
        <v>0</v>
      </c>
      <c r="C91" s="124">
        <f>IF($C$9="Contactor 100HD",'100HD-Imperial'!F97,IF($C$9="Recharger 150XLHD",'150XLHD-Imperial'!F97,IF($C$9="Recharger 280HD",'280HD-Imperial'!F97,IF($C$9="Recharger 330XLHD",'330XLHD-Imperial'!F97,IF($C$9="Recharger 360HD",'360HD-Imperial'!I97,IF($C$9="Recharger 902HD",'902HD-Imperial'!I97,IF($C$9="Contactor Field Drain C-4HD",'C-4HD-Imperial'!D97,IF($C$9="Recharger 180HD",'180HD-Imperial'!F97,0))))))))</f>
        <v>47.425000000000004</v>
      </c>
      <c r="D91" s="124">
        <f>IF($C$9="Contactor 100HD",'100HD-Imperial'!G97,IF($C$9="Recharger 150XLHD",'150XLHD-Imperial'!G97,IF($C$9="Recharger 280HD",'280HD-Imperial'!G97,IF($C$9="Recharger 330XLHD",'330XLHD-Imperial'!G97,IF($C$9="Recharger 360HD",'360HD-Imperial'!J97,IF($C$9="Recharger 902HD",'902HD-Imperial'!J97,IF($C$9="Contactor Field Drain C-4HD",'C-4HD-Imperial'!E97,IF($C$9="Recharger 180HD",'180HD-Imperial'!G97,0))))))))</f>
        <v>47.425000000000004</v>
      </c>
      <c r="E91" s="124">
        <f>IF($C$9="Contactor 100HD",'100HD-Imperial'!H97,IF($C$9="Recharger 150XLHD",'150XLHD-Imperial'!H97,IF($C$9="Recharger 280HD",'280HD-Imperial'!H97,IF($C$9="Recharger 330XLHD",'330XLHD-Imperial'!H97,IF($C$9="Recharger 360HD",'360HD-Imperial'!K97,IF($C$9="Recharger 902HD",'902HD-Imperial'!K97,IF($C$9="Contactor Field Drain C-4HD",'C-4HD-Imperial'!F97,IF($C$9="Recharger 180HD",'180HD-Imperial'!H97,0))))))))</f>
        <v>47.425000000000004</v>
      </c>
      <c r="F91" s="124">
        <f>IF($C$9="Contactor 100HD",'100HD-Imperial'!I97,IF($C$9="Recharger 150XLHD",'150XLHD-Imperial'!I97,IF($C$9="Recharger 280HD",'280HD-Imperial'!I97,IF($C$9="Recharger 330XLHD",'330XLHD-Imperial'!I97,IF($C$9="Recharger 360HD",'360HD-Imperial'!L97,IF($C$9="Recharger 902HD",'902HD-Imperial'!L97,IF($C$9="Contactor Field Drain C-4HD",'C-4HD-Imperial'!G97,IF($C$9="Recharger 180HD",'180HD-Imperial'!I97,0))))))))</f>
        <v>0.08</v>
      </c>
      <c r="G91" s="71"/>
      <c r="L91" s="371">
        <f>IF($C$9="Contactor 100HD",'100HD-Imperial'!E97,IF($C$9="Recharger 150XLHD",'150XLHD-Imperial'!E97,IF($C$9="Recharger 280HD",'280HD-Imperial'!E97,IF($C$9="Recharger 330XLHD",'330XLHD-Imperial'!E97,IF($C$9="Recharger 360HD",'360HD-Imperial'!H97,IF($C$9="Recharger 902HD",'902HD-Imperial'!H97,IF($C$9="Recharger 180HD",'180HD-Imperial'!C97,"")))))))</f>
        <v>0</v>
      </c>
      <c r="Q91" s="122"/>
      <c r="S91" s="127"/>
      <c r="T91" s="127"/>
    </row>
    <row r="92" spans="1:20" x14ac:dyDescent="0.2">
      <c r="A92" s="126">
        <f>IF($C$9="Contactor 100HD",'100HD-Imperial'!A98,IF($C$9="Recharger 150XLHD",'150XLHD-Imperial'!A98,IF($C$9="Recharger 280HD",'280HD-Imperial'!A98,IF($C$9="Recharger 330XLHD",'330XLHD-Imperial'!A98,IF($C$9="Recharger 360HD",'360HD-Imperial'!A98,IF($C$9="Recharger 902HD",'902HD-Imperial'!A98,IF($C$9="Contactor Field Drain C-4HD",'C-4HD-Imperial'!A98,IF($C$9="Recharger 180HD",'180HD-Imperial'!A98,0))))))))</f>
        <v>0</v>
      </c>
      <c r="B92" s="124">
        <f>IF($C$9="Contactor 100HD",'100HD-Imperial'!D98,IF($C$9="Recharger 150XLHD",'150XLHD-Imperial'!D98,IF($C$9="Recharger 280HD",'280HD-Imperial'!D98,IF($C$9="Recharger 330XLHD",'330XLHD-Imperial'!D98,IF($C$9="Recharger 360HD",'360HD-Imperial'!G98,IF($C$9="Recharger 902HD",'902HD-Imperial'!G98,IF($C$9="Contactor Field Drain C-4HD",'C-4HD-Imperial'!C98,IF($C$9="Recharger 180HD",'180HD-Imperial'!D98,0))))))))</f>
        <v>0</v>
      </c>
      <c r="C92" s="124">
        <f>IF($C$9="Contactor 100HD",'100HD-Imperial'!F98,IF($C$9="Recharger 150XLHD",'150XLHD-Imperial'!F98,IF($C$9="Recharger 280HD",'280HD-Imperial'!F98,IF($C$9="Recharger 330XLHD",'330XLHD-Imperial'!F98,IF($C$9="Recharger 360HD",'360HD-Imperial'!I98,IF($C$9="Recharger 902HD",'902HD-Imperial'!I98,IF($C$9="Contactor Field Drain C-4HD",'C-4HD-Imperial'!D98,IF($C$9="Recharger 180HD",'180HD-Imperial'!F98,0))))))))</f>
        <v>0</v>
      </c>
      <c r="D92" s="124">
        <f>IF($C$9="Contactor 100HD",'100HD-Imperial'!G98,IF($C$9="Recharger 150XLHD",'150XLHD-Imperial'!G98,IF($C$9="Recharger 280HD",'280HD-Imperial'!G98,IF($C$9="Recharger 330XLHD",'330XLHD-Imperial'!G98,IF($C$9="Recharger 360HD",'360HD-Imperial'!J98,IF($C$9="Recharger 902HD",'902HD-Imperial'!J98,IF($C$9="Contactor Field Drain C-4HD",'C-4HD-Imperial'!E98,IF($C$9="Recharger 180HD",'180HD-Imperial'!G98,0))))))))</f>
        <v>0</v>
      </c>
      <c r="E92" s="124">
        <f>IF($C$9="Contactor 100HD",'100HD-Imperial'!H98,IF($C$9="Recharger 150XLHD",'150XLHD-Imperial'!H98,IF($C$9="Recharger 280HD",'280HD-Imperial'!H98,IF($C$9="Recharger 330XLHD",'330XLHD-Imperial'!H98,IF($C$9="Recharger 360HD",'360HD-Imperial'!K98,IF($C$9="Recharger 902HD",'902HD-Imperial'!K98,IF($C$9="Contactor Field Drain C-4HD",'C-4HD-Imperial'!F98,IF($C$9="Recharger 180HD",'180HD-Imperial'!H98,0))))))))</f>
        <v>0</v>
      </c>
      <c r="F92" s="124">
        <f>IF($C$9="Contactor 100HD",'100HD-Imperial'!I98,IF($C$9="Recharger 150XLHD",'150XLHD-Imperial'!I98,IF($C$9="Recharger 280HD",'280HD-Imperial'!I98,IF($C$9="Recharger 330XLHD",'330XLHD-Imperial'!I98,IF($C$9="Recharger 360HD",'360HD-Imperial'!L98,IF($C$9="Recharger 902HD",'902HD-Imperial'!L98,IF($C$9="Contactor Field Drain C-4HD",'C-4HD-Imperial'!G98,IF($C$9="Recharger 180HD",'180HD-Imperial'!I98,0))))))))</f>
        <v>0</v>
      </c>
      <c r="G92" s="71"/>
      <c r="L92" s="371">
        <f>IF($C$9="Contactor 100HD",'100HD-Imperial'!E98,IF($C$9="Recharger 150XLHD",'150XLHD-Imperial'!E98,IF($C$9="Recharger 280HD",'280HD-Imperial'!E98,IF($C$9="Recharger 330XLHD",'330XLHD-Imperial'!E98,IF($C$9="Recharger 360HD",'360HD-Imperial'!H98,IF($C$9="Recharger 902HD",'902HD-Imperial'!H98,IF($C$9="Recharger 180HD",'180HD-Imperial'!C98,"")))))))</f>
        <v>0</v>
      </c>
      <c r="Q92" s="122"/>
      <c r="S92" s="127"/>
      <c r="T92" s="127"/>
    </row>
    <row r="93" spans="1:20" x14ac:dyDescent="0.2">
      <c r="A93" s="126">
        <f>IF($C$9="Contactor 100HD",'100HD-Imperial'!A99,IF($C$9="Recharger 150XLHD",'150XLHD-Imperial'!A99,IF($C$9="Recharger 280HD",'280HD-Imperial'!A99,IF($C$9="Recharger 330XLHD",'330XLHD-Imperial'!A99,IF($C$9="Recharger 360HD",'360HD-Imperial'!A99,IF($C$9="Recharger 902HD",'902HD-Imperial'!A99,IF($C$9="Contactor Field Drain C-4HD",'C-4HD-Imperial'!A99,IF($C$9="Recharger 180HD",'180HD-Imperial'!A99,0))))))))</f>
        <v>-1</v>
      </c>
      <c r="B93" s="124" t="str">
        <f>IF($C$9="Contactor 100HD",'100HD-Imperial'!D99,IF($C$9="Recharger 150XLHD",'150XLHD-Imperial'!D99,IF($C$9="Recharger 280HD",'280HD-Imperial'!D99,IF($C$9="Recharger 330XLHD",'330XLHD-Imperial'!D99,IF($C$9="Recharger 360HD",'360HD-Imperial'!G99,IF($C$9="Recharger 902HD",'902HD-Imperial'!G99,IF($C$9="Contactor Field Drain C-4HD",'C-4HD-Imperial'!C99,IF($C$9="Recharger 180HD",'180HD-Imperial'!D99,0))))))))</f>
        <v/>
      </c>
      <c r="C93" s="124" t="str">
        <f>IF($C$9="Contactor 100HD",'100HD-Imperial'!F99,IF($C$9="Recharger 150XLHD",'150XLHD-Imperial'!F99,IF($C$9="Recharger 280HD",'280HD-Imperial'!F99,IF($C$9="Recharger 330XLHD",'330XLHD-Imperial'!F99,IF($C$9="Recharger 360HD",'360HD-Imperial'!I99,IF($C$9="Recharger 902HD",'902HD-Imperial'!I99,IF($C$9="Contactor Field Drain C-4HD",'C-4HD-Imperial'!D99,IF($C$9="Recharger 180HD",'180HD-Imperial'!F99,0))))))))</f>
        <v/>
      </c>
      <c r="D93" s="124" t="str">
        <f>IF($C$9="Contactor 100HD",'100HD-Imperial'!G99,IF($C$9="Recharger 150XLHD",'150XLHD-Imperial'!G99,IF($C$9="Recharger 280HD",'280HD-Imperial'!G99,IF($C$9="Recharger 330XLHD",'330XLHD-Imperial'!G99,IF($C$9="Recharger 360HD",'360HD-Imperial'!J99,IF($C$9="Recharger 902HD",'902HD-Imperial'!J99,IF($C$9="Contactor Field Drain C-4HD",'C-4HD-Imperial'!E99,IF($C$9="Recharger 180HD",'180HD-Imperial'!G99,0))))))))</f>
        <v/>
      </c>
      <c r="E93" s="124" t="str">
        <f>IF($C$9="Contactor 100HD",'100HD-Imperial'!H99,IF($C$9="Recharger 150XLHD",'150XLHD-Imperial'!H99,IF($C$9="Recharger 280HD",'280HD-Imperial'!H99,IF($C$9="Recharger 330XLHD",'330XLHD-Imperial'!H99,IF($C$9="Recharger 360HD",'360HD-Imperial'!K99,IF($C$9="Recharger 902HD",'902HD-Imperial'!K99,IF($C$9="Contactor Field Drain C-4HD",'C-4HD-Imperial'!F99,IF($C$9="Recharger 180HD",'180HD-Imperial'!H99,0))))))))</f>
        <v/>
      </c>
      <c r="F93" s="124" t="str">
        <f>IF($C$9="Contactor 100HD",'100HD-Imperial'!I99,IF($C$9="Recharger 150XLHD",'150XLHD-Imperial'!I99,IF($C$9="Recharger 280HD",'280HD-Imperial'!I99,IF($C$9="Recharger 330XLHD",'330XLHD-Imperial'!I99,IF($C$9="Recharger 360HD",'360HD-Imperial'!L99,IF($C$9="Recharger 902HD",'902HD-Imperial'!L99,IF($C$9="Contactor Field Drain C-4HD",'C-4HD-Imperial'!G99,IF($C$9="Recharger 180HD",'180HD-Imperial'!I99,0))))))))</f>
        <v/>
      </c>
      <c r="G93" s="71"/>
      <c r="L93" s="371" t="str">
        <f>IF($C$9="Contactor 100HD",'100HD-Imperial'!E99,IF($C$9="Recharger 150XLHD",'150XLHD-Imperial'!E99,IF($C$9="Recharger 280HD",'280HD-Imperial'!E99,IF($C$9="Recharger 330XLHD",'330XLHD-Imperial'!E99,IF($C$9="Recharger 360HD",'360HD-Imperial'!H99,IF($C$9="Recharger 902HD",'902HD-Imperial'!H99,IF($C$9="Recharger 180HD",'180HD-Imperial'!C99,"")))))))</f>
        <v/>
      </c>
      <c r="Q93" s="122"/>
      <c r="S93" s="127"/>
      <c r="T93" s="127"/>
    </row>
    <row r="94" spans="1:20" x14ac:dyDescent="0.2">
      <c r="A94" s="126">
        <f>IF($C$9="Contactor 100HD",'100HD-Imperial'!A100,IF($C$9="Recharger 150XLHD",'150XLHD-Imperial'!A100,IF($C$9="Recharger 280HD",'280HD-Imperial'!A100,IF($C$9="Recharger 330XLHD",'330XLHD-Imperial'!A100,IF($C$9="Recharger 360HD",'360HD-Imperial'!A100,IF($C$9="Recharger 902HD",'902HD-Imperial'!A100,IF($C$9="Contactor Field Drain C-4HD",'C-4HD-Imperial'!A100,IF($C$9="Recharger 180HD",'180HD-Imperial'!A100,0))))))))</f>
        <v>-2</v>
      </c>
      <c r="B94" s="124" t="str">
        <f>IF($C$9="Contactor 100HD",'100HD-Imperial'!D100,IF($C$9="Recharger 150XLHD",'150XLHD-Imperial'!D100,IF($C$9="Recharger 280HD",'280HD-Imperial'!D100,IF($C$9="Recharger 330XLHD",'330XLHD-Imperial'!D100,IF($C$9="Recharger 360HD",'360HD-Imperial'!G100,IF($C$9="Recharger 902HD",'902HD-Imperial'!G100,IF($C$9="Contactor Field Drain C-4HD",'C-4HD-Imperial'!C100,IF($C$9="Recharger 180HD",'180HD-Imperial'!D100,0))))))))</f>
        <v/>
      </c>
      <c r="C94" s="124" t="str">
        <f>IF($C$9="Contactor 100HD",'100HD-Imperial'!F100,IF($C$9="Recharger 150XLHD",'150XLHD-Imperial'!F100,IF($C$9="Recharger 280HD",'280HD-Imperial'!F100,IF($C$9="Recharger 330XLHD",'330XLHD-Imperial'!F100,IF($C$9="Recharger 360HD",'360HD-Imperial'!I100,IF($C$9="Recharger 902HD",'902HD-Imperial'!I100,IF($C$9="Contactor Field Drain C-4HD",'C-4HD-Imperial'!D100,IF($C$9="Recharger 180HD",'180HD-Imperial'!F100,0))))))))</f>
        <v/>
      </c>
      <c r="D94" s="124" t="str">
        <f>IF($C$9="Contactor 100HD",'100HD-Imperial'!G100,IF($C$9="Recharger 150XLHD",'150XLHD-Imperial'!G100,IF($C$9="Recharger 280HD",'280HD-Imperial'!G100,IF($C$9="Recharger 330XLHD",'330XLHD-Imperial'!G100,IF($C$9="Recharger 360HD",'360HD-Imperial'!J100,IF($C$9="Recharger 902HD",'902HD-Imperial'!J100,IF($C$9="Contactor Field Drain C-4HD",'C-4HD-Imperial'!E100,IF($C$9="Recharger 180HD",'180HD-Imperial'!G100,0))))))))</f>
        <v/>
      </c>
      <c r="E94" s="124" t="str">
        <f>IF($C$9="Contactor 100HD",'100HD-Imperial'!H100,IF($C$9="Recharger 150XLHD",'150XLHD-Imperial'!H100,IF($C$9="Recharger 280HD",'280HD-Imperial'!H100,IF($C$9="Recharger 330XLHD",'330XLHD-Imperial'!H100,IF($C$9="Recharger 360HD",'360HD-Imperial'!K100,IF($C$9="Recharger 902HD",'902HD-Imperial'!K100,IF($C$9="Contactor Field Drain C-4HD",'C-4HD-Imperial'!F100,IF($C$9="Recharger 180HD",'180HD-Imperial'!H100,0))))))))</f>
        <v/>
      </c>
      <c r="F94" s="124" t="str">
        <f>IF($C$9="Contactor 100HD",'100HD-Imperial'!I100,IF($C$9="Recharger 150XLHD",'150XLHD-Imperial'!I100,IF($C$9="Recharger 280HD",'280HD-Imperial'!I100,IF($C$9="Recharger 330XLHD",'330XLHD-Imperial'!I100,IF($C$9="Recharger 360HD",'360HD-Imperial'!L100,IF($C$9="Recharger 902HD",'902HD-Imperial'!L100,IF($C$9="Contactor Field Drain C-4HD",'C-4HD-Imperial'!G100,IF($C$9="Recharger 180HD",'180HD-Imperial'!I100,0))))))))</f>
        <v/>
      </c>
      <c r="G94" s="71"/>
      <c r="L94" s="371" t="str">
        <f>IF($C$9="Contactor 100HD",'100HD-Imperial'!E100,IF($C$9="Recharger 150XLHD",'150XLHD-Imperial'!E100,IF($C$9="Recharger 280HD",'280HD-Imperial'!E100,IF($C$9="Recharger 330XLHD",'330XLHD-Imperial'!E100,IF($C$9="Recharger 360HD",'360HD-Imperial'!H100,IF($C$9="Recharger 902HD",'902HD-Imperial'!H100,IF($C$9="Recharger 180HD",'180HD-Imperial'!C100,"")))))))</f>
        <v/>
      </c>
      <c r="Q94" s="122"/>
      <c r="S94" s="127"/>
      <c r="T94" s="127"/>
    </row>
    <row r="95" spans="1:20" x14ac:dyDescent="0.2">
      <c r="A95" s="126">
        <f>IF($C$9="Contactor 100HD",'100HD-Imperial'!A101,IF($C$9="Recharger 150XLHD",'150XLHD-Imperial'!A101,IF($C$9="Recharger 280HD",'280HD-Imperial'!A101,IF($C$9="Recharger 330XLHD",'330XLHD-Imperial'!A101,IF($C$9="Recharger 360HD",'360HD-Imperial'!A101,IF($C$9="Recharger 902HD",'902HD-Imperial'!A101,IF($C$9="Contactor Field Drain C-4HD",'C-4HD-Imperial'!A101,IF($C$9="Recharger 180HD",'180HD-Imperial'!A101,0))))))))</f>
        <v>-3</v>
      </c>
      <c r="B95" s="124" t="str">
        <f>IF($C$9="Contactor 100HD",'100HD-Imperial'!D101,IF($C$9="Recharger 150XLHD",'150XLHD-Imperial'!D101,IF($C$9="Recharger 280HD",'280HD-Imperial'!D101,IF($C$9="Recharger 330XLHD",'330XLHD-Imperial'!D101,IF($C$9="Recharger 360HD",'360HD-Imperial'!G101,IF($C$9="Recharger 902HD",'902HD-Imperial'!G101,IF($C$9="Contactor Field Drain C-4HD",'C-4HD-Imperial'!C101,IF($C$9="Recharger 180HD",'180HD-Imperial'!D101,0))))))))</f>
        <v/>
      </c>
      <c r="C95" s="124" t="str">
        <f>IF($C$9="Contactor 100HD",'100HD-Imperial'!F101,IF($C$9="Recharger 150XLHD",'150XLHD-Imperial'!F101,IF($C$9="Recharger 280HD",'280HD-Imperial'!F101,IF($C$9="Recharger 330XLHD",'330XLHD-Imperial'!F101,IF($C$9="Recharger 360HD",'360HD-Imperial'!I101,IF($C$9="Recharger 902HD",'902HD-Imperial'!I101,IF($C$9="Contactor Field Drain C-4HD",'C-4HD-Imperial'!D101,IF($C$9="Recharger 180HD",'180HD-Imperial'!F101,0))))))))</f>
        <v/>
      </c>
      <c r="D95" s="124" t="str">
        <f>IF($C$9="Contactor 100HD",'100HD-Imperial'!G101,IF($C$9="Recharger 150XLHD",'150XLHD-Imperial'!G101,IF($C$9="Recharger 280HD",'280HD-Imperial'!G101,IF($C$9="Recharger 330XLHD",'330XLHD-Imperial'!G101,IF($C$9="Recharger 360HD",'360HD-Imperial'!J101,IF($C$9="Recharger 902HD",'902HD-Imperial'!J101,IF($C$9="Contactor Field Drain C-4HD",'C-4HD-Imperial'!E101,IF($C$9="Recharger 180HD",'180HD-Imperial'!G101,0))))))))</f>
        <v/>
      </c>
      <c r="E95" s="124" t="str">
        <f>IF($C$9="Contactor 100HD",'100HD-Imperial'!H101,IF($C$9="Recharger 150XLHD",'150XLHD-Imperial'!H101,IF($C$9="Recharger 280HD",'280HD-Imperial'!H101,IF($C$9="Recharger 330XLHD",'330XLHD-Imperial'!H101,IF($C$9="Recharger 360HD",'360HD-Imperial'!K101,IF($C$9="Recharger 902HD",'902HD-Imperial'!K101,IF($C$9="Contactor Field Drain C-4HD",'C-4HD-Imperial'!F101,IF($C$9="Recharger 180HD",'180HD-Imperial'!H101,0))))))))</f>
        <v/>
      </c>
      <c r="F95" s="124" t="str">
        <f>IF($C$9="Contactor 100HD",'100HD-Imperial'!I101,IF($C$9="Recharger 150XLHD",'150XLHD-Imperial'!I101,IF($C$9="Recharger 280HD",'280HD-Imperial'!I101,IF($C$9="Recharger 330XLHD",'330XLHD-Imperial'!I101,IF($C$9="Recharger 360HD",'360HD-Imperial'!L101,IF($C$9="Recharger 902HD",'902HD-Imperial'!L101,IF($C$9="Contactor Field Drain C-4HD",'C-4HD-Imperial'!G101,IF($C$9="Recharger 180HD",'180HD-Imperial'!I101,0))))))))</f>
        <v/>
      </c>
      <c r="G95" s="71"/>
      <c r="L95" s="371" t="str">
        <f>IF($C$9="Contactor 100HD",'100HD-Imperial'!E101,IF($C$9="Recharger 150XLHD",'150XLHD-Imperial'!E101,IF($C$9="Recharger 280HD",'280HD-Imperial'!E101,IF($C$9="Recharger 330XLHD",'330XLHD-Imperial'!E101,IF($C$9="Recharger 360HD",'360HD-Imperial'!H101,IF($C$9="Recharger 902HD",'902HD-Imperial'!H101,IF($C$9="Recharger 180HD",'180HD-Imperial'!C101,"")))))))</f>
        <v/>
      </c>
      <c r="Q95" s="122"/>
      <c r="S95" s="127"/>
      <c r="T95" s="127"/>
    </row>
    <row r="96" spans="1:20" x14ac:dyDescent="0.2">
      <c r="A96" s="126">
        <f>IF($C$9="Contactor 100HD",'100HD-Imperial'!A102,IF($C$9="Recharger 150XLHD",'150XLHD-Imperial'!A102,IF($C$9="Recharger 280HD",'280HD-Imperial'!A102,IF($C$9="Recharger 330XLHD",'330XLHD-Imperial'!A102,IF($C$9="Recharger 360HD",'360HD-Imperial'!A102,IF($C$9="Recharger 902HD",'902HD-Imperial'!A102,IF($C$9="Contactor Field Drain C-4HD",'C-4HD-Imperial'!A102,IF($C$9="Recharger 180HD",'180HD-Imperial'!A102,0))))))))</f>
        <v>-4</v>
      </c>
      <c r="B96" s="124" t="str">
        <f>IF($C$9="Contactor 100HD",'100HD-Imperial'!D102,IF($C$9="Recharger 150XLHD",'150XLHD-Imperial'!D102,IF($C$9="Recharger 280HD",'280HD-Imperial'!D102,IF($C$9="Recharger 330XLHD",'330XLHD-Imperial'!D102,IF($C$9="Recharger 360HD",'360HD-Imperial'!G102,IF($C$9="Recharger 902HD",'902HD-Imperial'!G102,IF($C$9="Contactor Field Drain C-4HD",'C-4HD-Imperial'!C102,IF($C$9="Recharger 180HD",'180HD-Imperial'!D102,0))))))))</f>
        <v/>
      </c>
      <c r="C96" s="124" t="str">
        <f>IF($C$9="Contactor 100HD",'100HD-Imperial'!F102,IF($C$9="Recharger 150XLHD",'150XLHD-Imperial'!F102,IF($C$9="Recharger 280HD",'280HD-Imperial'!F102,IF($C$9="Recharger 330XLHD",'330XLHD-Imperial'!F102,IF($C$9="Recharger 360HD",'360HD-Imperial'!I102,IF($C$9="Recharger 902HD",'902HD-Imperial'!I102,IF($C$9="Contactor Field Drain C-4HD",'C-4HD-Imperial'!D102,IF($C$9="Recharger 180HD",'180HD-Imperial'!F102,0))))))))</f>
        <v/>
      </c>
      <c r="D96" s="124" t="str">
        <f>IF($C$9="Contactor 100HD",'100HD-Imperial'!G102,IF($C$9="Recharger 150XLHD",'150XLHD-Imperial'!G102,IF($C$9="Recharger 280HD",'280HD-Imperial'!G102,IF($C$9="Recharger 330XLHD",'330XLHD-Imperial'!G102,IF($C$9="Recharger 360HD",'360HD-Imperial'!J102,IF($C$9="Recharger 902HD",'902HD-Imperial'!J102,IF($C$9="Contactor Field Drain C-4HD",'C-4HD-Imperial'!E102,IF($C$9="Recharger 180HD",'180HD-Imperial'!G102,0))))))))</f>
        <v/>
      </c>
      <c r="E96" s="124" t="str">
        <f>IF($C$9="Contactor 100HD",'100HD-Imperial'!H102,IF($C$9="Recharger 150XLHD",'150XLHD-Imperial'!H102,IF($C$9="Recharger 280HD",'280HD-Imperial'!H102,IF($C$9="Recharger 330XLHD",'330XLHD-Imperial'!H102,IF($C$9="Recharger 360HD",'360HD-Imperial'!K102,IF($C$9="Recharger 902HD",'902HD-Imperial'!K102,IF($C$9="Contactor Field Drain C-4HD",'C-4HD-Imperial'!F102,IF($C$9="Recharger 180HD",'180HD-Imperial'!H102,0))))))))</f>
        <v/>
      </c>
      <c r="F96" s="124" t="str">
        <f>IF($C$9="Contactor 100HD",'100HD-Imperial'!I102,IF($C$9="Recharger 150XLHD",'150XLHD-Imperial'!I102,IF($C$9="Recharger 280HD",'280HD-Imperial'!I102,IF($C$9="Recharger 330XLHD",'330XLHD-Imperial'!I102,IF($C$9="Recharger 360HD",'360HD-Imperial'!L102,IF($C$9="Recharger 902HD",'902HD-Imperial'!L102,IF($C$9="Contactor Field Drain C-4HD",'C-4HD-Imperial'!G102,IF($C$9="Recharger 180HD",'180HD-Imperial'!I102,0))))))))</f>
        <v/>
      </c>
      <c r="G96" s="71"/>
      <c r="L96" s="371" t="str">
        <f>IF($C$9="Contactor 100HD",'100HD-Imperial'!E102,IF($C$9="Recharger 150XLHD",'150XLHD-Imperial'!E102,IF($C$9="Recharger 280HD",'280HD-Imperial'!E102,IF($C$9="Recharger 330XLHD",'330XLHD-Imperial'!E102,IF($C$9="Recharger 360HD",'360HD-Imperial'!H102,IF($C$9="Recharger 902HD",'902HD-Imperial'!H102,IF($C$9="Recharger 180HD",'180HD-Imperial'!C102,"")))))))</f>
        <v/>
      </c>
      <c r="Q96" s="122"/>
      <c r="S96" s="127"/>
      <c r="T96" s="127"/>
    </row>
    <row r="97" spans="1:20" x14ac:dyDescent="0.2">
      <c r="A97" s="126">
        <f>IF($C$9="Contactor 100HD",'100HD-Imperial'!A103,IF($C$9="Recharger 150XLHD",'150XLHD-Imperial'!A103,IF($C$9="Recharger 280HD",'280HD-Imperial'!A103,IF($C$9="Recharger 330XLHD",'330XLHD-Imperial'!A103,IF($C$9="Recharger 360HD",'360HD-Imperial'!A103,IF($C$9="Recharger 902HD",'902HD-Imperial'!A103,IF($C$9="Contactor Field Drain C-4HD",'C-4HD-Imperial'!A103,IF($C$9="Recharger 180HD",'180HD-Imperial'!A103,0))))))))</f>
        <v>-5</v>
      </c>
      <c r="B97" s="124" t="str">
        <f>IF($C$9="Contactor 100HD",'100HD-Imperial'!D103,IF($C$9="Recharger 150XLHD",'150XLHD-Imperial'!D103,IF($C$9="Recharger 280HD",'280HD-Imperial'!D103,IF($C$9="Recharger 330XLHD",'330XLHD-Imperial'!D103,IF($C$9="Recharger 360HD",'360HD-Imperial'!G103,IF($C$9="Recharger 902HD",'902HD-Imperial'!G103,IF($C$9="Contactor Field Drain C-4HD",'C-4HD-Imperial'!C103,IF($C$9="Recharger 180HD",'180HD-Imperial'!D103,0))))))))</f>
        <v/>
      </c>
      <c r="C97" s="124" t="str">
        <f>IF($C$9="Contactor 100HD",'100HD-Imperial'!F103,IF($C$9="Recharger 150XLHD",'150XLHD-Imperial'!F103,IF($C$9="Recharger 280HD",'280HD-Imperial'!F103,IF($C$9="Recharger 330XLHD",'330XLHD-Imperial'!F103,IF($C$9="Recharger 360HD",'360HD-Imperial'!I103,IF($C$9="Recharger 902HD",'902HD-Imperial'!I103,IF($C$9="Contactor Field Drain C-4HD",'C-4HD-Imperial'!D103,IF($C$9="Recharger 180HD",'180HD-Imperial'!F103,0))))))))</f>
        <v/>
      </c>
      <c r="D97" s="124" t="str">
        <f>IF($C$9="Contactor 100HD",'100HD-Imperial'!G103,IF($C$9="Recharger 150XLHD",'150XLHD-Imperial'!G103,IF($C$9="Recharger 280HD",'280HD-Imperial'!G103,IF($C$9="Recharger 330XLHD",'330XLHD-Imperial'!G103,IF($C$9="Recharger 360HD",'360HD-Imperial'!J103,IF($C$9="Recharger 902HD",'902HD-Imperial'!J103,IF($C$9="Contactor Field Drain C-4HD",'C-4HD-Imperial'!E103,IF($C$9="Recharger 180HD",'180HD-Imperial'!G103,0))))))))</f>
        <v/>
      </c>
      <c r="E97" s="124" t="str">
        <f>IF($C$9="Contactor 100HD",'100HD-Imperial'!H103,IF($C$9="Recharger 150XLHD",'150XLHD-Imperial'!H103,IF($C$9="Recharger 280HD",'280HD-Imperial'!H103,IF($C$9="Recharger 330XLHD",'330XLHD-Imperial'!H103,IF($C$9="Recharger 360HD",'360HD-Imperial'!K103,IF($C$9="Recharger 902HD",'902HD-Imperial'!K103,IF($C$9="Contactor Field Drain C-4HD",'C-4HD-Imperial'!F103,IF($C$9="Recharger 180HD",'180HD-Imperial'!H103,0))))))))</f>
        <v/>
      </c>
      <c r="F97" s="124" t="str">
        <f>IF($C$9="Contactor 100HD",'100HD-Imperial'!I103,IF($C$9="Recharger 150XLHD",'150XLHD-Imperial'!I103,IF($C$9="Recharger 280HD",'280HD-Imperial'!I103,IF($C$9="Recharger 330XLHD",'330XLHD-Imperial'!I103,IF($C$9="Recharger 360HD",'360HD-Imperial'!L103,IF($C$9="Recharger 902HD",'902HD-Imperial'!L103,IF($C$9="Contactor Field Drain C-4HD",'C-4HD-Imperial'!G103,IF($C$9="Recharger 180HD",'180HD-Imperial'!I103,0))))))))</f>
        <v/>
      </c>
      <c r="G97" s="71"/>
      <c r="L97" s="371" t="str">
        <f>IF($C$9="Contactor 100HD",'100HD-Imperial'!E103,IF($C$9="Recharger 150XLHD",'150XLHD-Imperial'!E103,IF($C$9="Recharger 280HD",'280HD-Imperial'!E103,IF($C$9="Recharger 330XLHD",'330XLHD-Imperial'!E103,IF($C$9="Recharger 360HD",'360HD-Imperial'!H103,IF($C$9="Recharger 902HD",'902HD-Imperial'!H103,IF($C$9="Recharger 180HD",'180HD-Imperial'!C103,"")))))))</f>
        <v/>
      </c>
      <c r="Q97" s="122"/>
      <c r="S97" s="127"/>
      <c r="T97" s="127"/>
    </row>
    <row r="98" spans="1:20" x14ac:dyDescent="0.2">
      <c r="A98" s="126">
        <f>IF($C$9="Contactor 100HD",'100HD-Imperial'!A104,IF($C$9="Recharger 150XLHD",'150XLHD-Imperial'!A104,IF($C$9="Recharger 280HD",'280HD-Imperial'!A104,IF($C$9="Recharger 330XLHD",'330XLHD-Imperial'!A104,IF($C$9="Recharger 360HD",'360HD-Imperial'!A104,IF($C$9="Recharger 902HD",'902HD-Imperial'!A104,IF($C$9="Contactor Field Drain C-4HD",'C-4HD-Imperial'!A104,IF($C$9="Recharger 180HD",'180HD-Imperial'!A104,0))))))))</f>
        <v>-6</v>
      </c>
      <c r="B98" s="124" t="str">
        <f>IF($C$9="Contactor 100HD",'100HD-Imperial'!D104,IF($C$9="Recharger 150XLHD",'150XLHD-Imperial'!D104,IF($C$9="Recharger 280HD",'280HD-Imperial'!D104,IF($C$9="Recharger 330XLHD",'330XLHD-Imperial'!D104,IF($C$9="Recharger 360HD",'360HD-Imperial'!G104,IF($C$9="Recharger 902HD",'902HD-Imperial'!G104,IF($C$9="Contactor Field Drain C-4HD",'C-4HD-Imperial'!C104,IF($C$9="Recharger 180HD",'180HD-Imperial'!D104,0))))))))</f>
        <v/>
      </c>
      <c r="C98" s="124" t="str">
        <f>IF($C$9="Contactor 100HD",'100HD-Imperial'!F104,IF($C$9="Recharger 150XLHD",'150XLHD-Imperial'!F104,IF($C$9="Recharger 280HD",'280HD-Imperial'!F104,IF($C$9="Recharger 330XLHD",'330XLHD-Imperial'!F104,IF($C$9="Recharger 360HD",'360HD-Imperial'!I104,IF($C$9="Recharger 902HD",'902HD-Imperial'!I104,IF($C$9="Contactor Field Drain C-4HD",'C-4HD-Imperial'!D104,IF($C$9="Recharger 180HD",'180HD-Imperial'!F104,0))))))))</f>
        <v/>
      </c>
      <c r="D98" s="124" t="str">
        <f>IF($C$9="Contactor 100HD",'100HD-Imperial'!G104,IF($C$9="Recharger 150XLHD",'150XLHD-Imperial'!G104,IF($C$9="Recharger 280HD",'280HD-Imperial'!G104,IF($C$9="Recharger 330XLHD",'330XLHD-Imperial'!G104,IF($C$9="Recharger 360HD",'360HD-Imperial'!J104,IF($C$9="Recharger 902HD",'902HD-Imperial'!J104,IF($C$9="Contactor Field Drain C-4HD",'C-4HD-Imperial'!E104,IF($C$9="Recharger 180HD",'180HD-Imperial'!G104,0))))))))</f>
        <v/>
      </c>
      <c r="E98" s="124" t="str">
        <f>IF($C$9="Contactor 100HD",'100HD-Imperial'!H104,IF($C$9="Recharger 150XLHD",'150XLHD-Imperial'!H104,IF($C$9="Recharger 280HD",'280HD-Imperial'!H104,IF($C$9="Recharger 330XLHD",'330XLHD-Imperial'!H104,IF($C$9="Recharger 360HD",'360HD-Imperial'!K104,IF($C$9="Recharger 902HD",'902HD-Imperial'!K104,IF($C$9="Contactor Field Drain C-4HD",'C-4HD-Imperial'!F104,IF($C$9="Recharger 180HD",'180HD-Imperial'!H104,0))))))))</f>
        <v/>
      </c>
      <c r="F98" s="124" t="str">
        <f>IF($C$9="Contactor 100HD",'100HD-Imperial'!I104,IF($C$9="Recharger 150XLHD",'150XLHD-Imperial'!I104,IF($C$9="Recharger 280HD",'280HD-Imperial'!I104,IF($C$9="Recharger 330XLHD",'330XLHD-Imperial'!I104,IF($C$9="Recharger 360HD",'360HD-Imperial'!L104,IF($C$9="Recharger 902HD",'902HD-Imperial'!L104,IF($C$9="Contactor Field Drain C-4HD",'C-4HD-Imperial'!G104,IF($C$9="Recharger 180HD",'180HD-Imperial'!I104,0))))))))</f>
        <v/>
      </c>
      <c r="G98" s="71"/>
      <c r="L98" s="371" t="str">
        <f>IF($C$9="Contactor 100HD",'100HD-Imperial'!E104,IF($C$9="Recharger 150XLHD",'150XLHD-Imperial'!E104,IF($C$9="Recharger 280HD",'280HD-Imperial'!E104,IF($C$9="Recharger 330XLHD",'330XLHD-Imperial'!E104,IF($C$9="Recharger 360HD",'360HD-Imperial'!H104,IF($C$9="Recharger 902HD",'902HD-Imperial'!H104,IF($C$9="Recharger 180HD",'180HD-Imperial'!C104,"")))))))</f>
        <v/>
      </c>
      <c r="Q98" s="122"/>
      <c r="S98" s="127"/>
      <c r="T98" s="127"/>
    </row>
    <row r="99" spans="1:20" x14ac:dyDescent="0.2">
      <c r="A99" s="126">
        <f>IF($C$9="Contactor 100HD",'100HD-Imperial'!A105,IF($C$9="Recharger 150XLHD",'150XLHD-Imperial'!A105,IF($C$9="Recharger 280HD",'280HD-Imperial'!A105,IF($C$9="Recharger 330XLHD",'330XLHD-Imperial'!A105,IF($C$9="Recharger 360HD",'360HD-Imperial'!A105,IF($C$9="Recharger 902HD",'902HD-Imperial'!A105,IF($C$9="Contactor Field Drain C-4HD",'C-4HD-Imperial'!A105,IF($C$9="Recharger 180HD",'180HD-Imperial'!A105,0))))))))</f>
        <v>-7</v>
      </c>
      <c r="B99" s="124" t="str">
        <f>IF($C$9="Contactor 100HD",'100HD-Imperial'!D105,IF($C$9="Recharger 150XLHD",'150XLHD-Imperial'!D105,IF($C$9="Recharger 280HD",'280HD-Imperial'!D105,IF($C$9="Recharger 330XLHD",'330XLHD-Imperial'!D105,IF($C$9="Recharger 360HD",'360HD-Imperial'!G105,IF($C$9="Recharger 902HD",'902HD-Imperial'!G105,IF($C$9="Contactor Field Drain C-4HD",'C-4HD-Imperial'!C105,IF($C$9="Recharger 180HD",'180HD-Imperial'!D105,0))))))))</f>
        <v/>
      </c>
      <c r="C99" s="124" t="str">
        <f>IF($C$9="Contactor 100HD",'100HD-Imperial'!F105,IF($C$9="Recharger 150XLHD",'150XLHD-Imperial'!F105,IF($C$9="Recharger 280HD",'280HD-Imperial'!F105,IF($C$9="Recharger 330XLHD",'330XLHD-Imperial'!F105,IF($C$9="Recharger 360HD",'360HD-Imperial'!I105,IF($C$9="Recharger 902HD",'902HD-Imperial'!I105,IF($C$9="Contactor Field Drain C-4HD",'C-4HD-Imperial'!D105,IF($C$9="Recharger 180HD",'180HD-Imperial'!F105,0))))))))</f>
        <v/>
      </c>
      <c r="D99" s="124" t="str">
        <f>IF($C$9="Contactor 100HD",'100HD-Imperial'!G105,IF($C$9="Recharger 150XLHD",'150XLHD-Imperial'!G105,IF($C$9="Recharger 280HD",'280HD-Imperial'!G105,IF($C$9="Recharger 330XLHD",'330XLHD-Imperial'!G105,IF($C$9="Recharger 360HD",'360HD-Imperial'!J105,IF($C$9="Recharger 902HD",'902HD-Imperial'!J105,IF($C$9="Contactor Field Drain C-4HD",'C-4HD-Imperial'!E105,IF($C$9="Recharger 180HD",'180HD-Imperial'!G105,0))))))))</f>
        <v/>
      </c>
      <c r="E99" s="124" t="str">
        <f>IF($C$9="Contactor 100HD",'100HD-Imperial'!H105,IF($C$9="Recharger 150XLHD",'150XLHD-Imperial'!H105,IF($C$9="Recharger 280HD",'280HD-Imperial'!H105,IF($C$9="Recharger 330XLHD",'330XLHD-Imperial'!H105,IF($C$9="Recharger 360HD",'360HD-Imperial'!K105,IF($C$9="Recharger 902HD",'902HD-Imperial'!K105,IF($C$9="Contactor Field Drain C-4HD",'C-4HD-Imperial'!F105,IF($C$9="Recharger 180HD",'180HD-Imperial'!H105,0))))))))</f>
        <v/>
      </c>
      <c r="F99" s="124" t="str">
        <f>IF($C$9="Contactor 100HD",'100HD-Imperial'!I105,IF($C$9="Recharger 150XLHD",'150XLHD-Imperial'!I105,IF($C$9="Recharger 280HD",'280HD-Imperial'!I105,IF($C$9="Recharger 330XLHD",'330XLHD-Imperial'!I105,IF($C$9="Recharger 360HD",'360HD-Imperial'!L105,IF($C$9="Recharger 902HD",'902HD-Imperial'!L105,IF($C$9="Contactor Field Drain C-4HD",'C-4HD-Imperial'!G105,IF($C$9="Recharger 180HD",'180HD-Imperial'!I105,0))))))))</f>
        <v/>
      </c>
      <c r="G99" s="71"/>
      <c r="L99" s="371" t="str">
        <f>IF($C$9="Contactor 100HD",'100HD-Imperial'!E105,IF($C$9="Recharger 150XLHD",'150XLHD-Imperial'!E105,IF($C$9="Recharger 280HD",'280HD-Imperial'!E105,IF($C$9="Recharger 330XLHD",'330XLHD-Imperial'!E105,IF($C$9="Recharger 360HD",'360HD-Imperial'!H105,IF($C$9="Recharger 902HD",'902HD-Imperial'!H105,IF($C$9="Recharger 180HD",'180HD-Imperial'!C105,"")))))))</f>
        <v/>
      </c>
      <c r="Q99" s="122"/>
      <c r="S99" s="127"/>
      <c r="T99" s="127"/>
    </row>
    <row r="100" spans="1:20" x14ac:dyDescent="0.2">
      <c r="A100" s="126">
        <f>IF($C$9="Contactor 100HD",'100HD-Imperial'!A106,IF($C$9="Recharger 150XLHD",'150XLHD-Imperial'!A106,IF($C$9="Recharger 280HD",'280HD-Imperial'!A106,IF($C$9="Recharger 330XLHD",'330XLHD-Imperial'!A106,IF($C$9="Recharger 360HD",'360HD-Imperial'!A106,IF($C$9="Recharger 902HD",'902HD-Imperial'!A106,IF($C$9="Contactor Field Drain C-4HD",'C-4HD-Imperial'!A106,IF($C$9="Recharger 180HD",'180HD-Imperial'!A106,0))))))))</f>
        <v>-8</v>
      </c>
      <c r="B100" s="124" t="str">
        <f>IF($C$9="Contactor 100HD",'100HD-Imperial'!D106,IF($C$9="Recharger 150XLHD",'150XLHD-Imperial'!D106,IF($C$9="Recharger 280HD",'280HD-Imperial'!D106,IF($C$9="Recharger 330XLHD",'330XLHD-Imperial'!D106,IF($C$9="Recharger 360HD",'360HD-Imperial'!G106,IF($C$9="Recharger 902HD",'902HD-Imperial'!G106,IF($C$9="Contactor Field Drain C-4HD",'C-4HD-Imperial'!C106,IF($C$9="Recharger 180HD",'180HD-Imperial'!D106,0))))))))</f>
        <v/>
      </c>
      <c r="C100" s="124" t="str">
        <f>IF($C$9="Contactor 100HD",'100HD-Imperial'!F106,IF($C$9="Recharger 150XLHD",'150XLHD-Imperial'!F106,IF($C$9="Recharger 280HD",'280HD-Imperial'!F106,IF($C$9="Recharger 330XLHD",'330XLHD-Imperial'!F106,IF($C$9="Recharger 360HD",'360HD-Imperial'!I106,IF($C$9="Recharger 902HD",'902HD-Imperial'!I106,IF($C$9="Contactor Field Drain C-4HD",'C-4HD-Imperial'!D106,IF($C$9="Recharger 180HD",'180HD-Imperial'!F106,0))))))))</f>
        <v/>
      </c>
      <c r="D100" s="124" t="str">
        <f>IF($C$9="Contactor 100HD",'100HD-Imperial'!G106,IF($C$9="Recharger 150XLHD",'150XLHD-Imperial'!G106,IF($C$9="Recharger 280HD",'280HD-Imperial'!G106,IF($C$9="Recharger 330XLHD",'330XLHD-Imperial'!G106,IF($C$9="Recharger 360HD",'360HD-Imperial'!J106,IF($C$9="Recharger 902HD",'902HD-Imperial'!J106,IF($C$9="Contactor Field Drain C-4HD",'C-4HD-Imperial'!E106,IF($C$9="Recharger 180HD",'180HD-Imperial'!G106,0))))))))</f>
        <v/>
      </c>
      <c r="E100" s="124" t="str">
        <f>IF($C$9="Contactor 100HD",'100HD-Imperial'!H106,IF($C$9="Recharger 150XLHD",'150XLHD-Imperial'!H106,IF($C$9="Recharger 280HD",'280HD-Imperial'!H106,IF($C$9="Recharger 330XLHD",'330XLHD-Imperial'!H106,IF($C$9="Recharger 360HD",'360HD-Imperial'!K106,IF($C$9="Recharger 902HD",'902HD-Imperial'!K106,IF($C$9="Contactor Field Drain C-4HD",'C-4HD-Imperial'!F106,IF($C$9="Recharger 180HD",'180HD-Imperial'!H106,0))))))))</f>
        <v/>
      </c>
      <c r="F100" s="124" t="str">
        <f>IF($C$9="Contactor 100HD",'100HD-Imperial'!I106,IF($C$9="Recharger 150XLHD",'150XLHD-Imperial'!I106,IF($C$9="Recharger 280HD",'280HD-Imperial'!I106,IF($C$9="Recharger 330XLHD",'330XLHD-Imperial'!I106,IF($C$9="Recharger 360HD",'360HD-Imperial'!L106,IF($C$9="Recharger 902HD",'902HD-Imperial'!L106,IF($C$9="Contactor Field Drain C-4HD",'C-4HD-Imperial'!G106,IF($C$9="Recharger 180HD",'180HD-Imperial'!I106,0))))))))</f>
        <v/>
      </c>
      <c r="G100" s="71"/>
      <c r="L100" s="371" t="str">
        <f>IF($C$9="Contactor 100HD",'100HD-Imperial'!E106,IF($C$9="Recharger 150XLHD",'150XLHD-Imperial'!E106,IF($C$9="Recharger 280HD",'280HD-Imperial'!E106,IF($C$9="Recharger 330XLHD",'330XLHD-Imperial'!E106,IF($C$9="Recharger 360HD",'360HD-Imperial'!H106,IF($C$9="Recharger 902HD",'902HD-Imperial'!H106,IF($C$9="Recharger 180HD",'180HD-Imperial'!C106,"")))))))</f>
        <v/>
      </c>
      <c r="Q100" s="122"/>
      <c r="S100" s="127"/>
      <c r="T100" s="127"/>
    </row>
    <row r="101" spans="1:20" x14ac:dyDescent="0.2">
      <c r="A101" s="126">
        <f>IF($C$9="Contactor 100HD",'100HD-Imperial'!A107,IF($C$9="Recharger 150XLHD",'150XLHD-Imperial'!A107,IF($C$9="Recharger 280HD",'280HD-Imperial'!A107,IF($C$9="Recharger 330XLHD",'330XLHD-Imperial'!A107,IF($C$9="Recharger 360HD",'360HD-Imperial'!A107,IF($C$9="Recharger 902HD",'902HD-Imperial'!A107,IF($C$9="Contactor Field Drain C-4HD",'C-4HD-Imperial'!A107,IF($C$9="Recharger 180HD",'180HD-Imperial'!A107,0))))))))</f>
        <v>-9</v>
      </c>
      <c r="B101" s="124" t="str">
        <f>IF($C$9="Contactor 100HD",'100HD-Imperial'!D107,IF($C$9="Recharger 150XLHD",'150XLHD-Imperial'!D107,IF($C$9="Recharger 280HD",'280HD-Imperial'!D107,IF($C$9="Recharger 330XLHD",'330XLHD-Imperial'!D107,IF($C$9="Recharger 360HD",'360HD-Imperial'!G107,IF($C$9="Recharger 902HD",'902HD-Imperial'!G107,IF($C$9="Contactor Field Drain C-4HD",'C-4HD-Imperial'!C107,IF($C$9="Recharger 180HD",'180HD-Imperial'!D107,0))))))))</f>
        <v/>
      </c>
      <c r="C101" s="124" t="str">
        <f>IF($C$9="Contactor 100HD",'100HD-Imperial'!F107,IF($C$9="Recharger 150XLHD",'150XLHD-Imperial'!F107,IF($C$9="Recharger 280HD",'280HD-Imperial'!F107,IF($C$9="Recharger 330XLHD",'330XLHD-Imperial'!F107,IF($C$9="Recharger 360HD",'360HD-Imperial'!I107,IF($C$9="Recharger 902HD",'902HD-Imperial'!I107,IF($C$9="Contactor Field Drain C-4HD",'C-4HD-Imperial'!D107,IF($C$9="Recharger 180HD",'180HD-Imperial'!F107,0))))))))</f>
        <v/>
      </c>
      <c r="D101" s="124" t="str">
        <f>IF($C$9="Contactor 100HD",'100HD-Imperial'!G107,IF($C$9="Recharger 150XLHD",'150XLHD-Imperial'!G107,IF($C$9="Recharger 280HD",'280HD-Imperial'!G107,IF($C$9="Recharger 330XLHD",'330XLHD-Imperial'!G107,IF($C$9="Recharger 360HD",'360HD-Imperial'!J107,IF($C$9="Recharger 902HD",'902HD-Imperial'!J107,IF($C$9="Contactor Field Drain C-4HD",'C-4HD-Imperial'!E107,IF($C$9="Recharger 180HD",'180HD-Imperial'!G107,0))))))))</f>
        <v/>
      </c>
      <c r="E101" s="124" t="str">
        <f>IF($C$9="Contactor 100HD",'100HD-Imperial'!H107,IF($C$9="Recharger 150XLHD",'150XLHD-Imperial'!H107,IF($C$9="Recharger 280HD",'280HD-Imperial'!H107,IF($C$9="Recharger 330XLHD",'330XLHD-Imperial'!H107,IF($C$9="Recharger 360HD",'360HD-Imperial'!K107,IF($C$9="Recharger 902HD",'902HD-Imperial'!K107,IF($C$9="Contactor Field Drain C-4HD",'C-4HD-Imperial'!F107,IF($C$9="Recharger 180HD",'180HD-Imperial'!H107,0))))))))</f>
        <v/>
      </c>
      <c r="F101" s="124" t="str">
        <f>IF($C$9="Contactor 100HD",'100HD-Imperial'!I107,IF($C$9="Recharger 150XLHD",'150XLHD-Imperial'!I107,IF($C$9="Recharger 280HD",'280HD-Imperial'!I107,IF($C$9="Recharger 330XLHD",'330XLHD-Imperial'!I107,IF($C$9="Recharger 360HD",'360HD-Imperial'!L107,IF($C$9="Recharger 902HD",'902HD-Imperial'!L107,IF($C$9="Contactor Field Drain C-4HD",'C-4HD-Imperial'!G107,IF($C$9="Recharger 180HD",'180HD-Imperial'!I107,0))))))))</f>
        <v/>
      </c>
      <c r="G101" s="71"/>
      <c r="L101" s="371" t="str">
        <f>IF($C$9="Contactor 100HD",'100HD-Imperial'!E107,IF($C$9="Recharger 150XLHD",'150XLHD-Imperial'!E107,IF($C$9="Recharger 280HD",'280HD-Imperial'!E107,IF($C$9="Recharger 330XLHD",'330XLHD-Imperial'!E107,IF($C$9="Recharger 360HD",'360HD-Imperial'!H107,IF($C$9="Recharger 902HD",'902HD-Imperial'!H107,IF($C$9="Recharger 180HD",'180HD-Imperial'!C107,"")))))))</f>
        <v/>
      </c>
      <c r="Q101" s="122"/>
      <c r="S101" s="127"/>
      <c r="T101" s="127"/>
    </row>
    <row r="102" spans="1:20" x14ac:dyDescent="0.2">
      <c r="A102" s="126">
        <f>IF($C$9="Contactor 100HD",'100HD-Imperial'!A108,IF($C$9="Recharger 150XLHD",'150XLHD-Imperial'!A108,IF($C$9="Recharger 280HD",'280HD-Imperial'!A108,IF($C$9="Recharger 330XLHD",'330XLHD-Imperial'!A108,IF($C$9="Recharger 360HD",'360HD-Imperial'!A108,IF($C$9="Recharger 902HD",'902HD-Imperial'!A108,IF($C$9="Contactor Field Drain C-4HD",'C-4HD-Imperial'!A108,IF($C$9="Recharger 180HD",'180HD-Imperial'!A108,0))))))))</f>
        <v>-10</v>
      </c>
      <c r="B102" s="124" t="str">
        <f>IF($C$9="Contactor 100HD",'100HD-Imperial'!D108,IF($C$9="Recharger 150XLHD",'150XLHD-Imperial'!D108,IF($C$9="Recharger 280HD",'280HD-Imperial'!D108,IF($C$9="Recharger 330XLHD",'330XLHD-Imperial'!D108,IF($C$9="Recharger 360HD",'360HD-Imperial'!G108,IF($C$9="Recharger 902HD",'902HD-Imperial'!G108,IF($C$9="Contactor Field Drain C-4HD",'C-4HD-Imperial'!C108,IF($C$9="Recharger 180HD",'180HD-Imperial'!D108,0))))))))</f>
        <v/>
      </c>
      <c r="C102" s="124" t="str">
        <f>IF($C$9="Contactor 100HD",'100HD-Imperial'!F108,IF($C$9="Recharger 150XLHD",'150XLHD-Imperial'!F108,IF($C$9="Recharger 280HD",'280HD-Imperial'!F108,IF($C$9="Recharger 330XLHD",'330XLHD-Imperial'!F108,IF($C$9="Recharger 360HD",'360HD-Imperial'!I108,IF($C$9="Recharger 902HD",'902HD-Imperial'!I108,IF($C$9="Contactor Field Drain C-4HD",'C-4HD-Imperial'!D108,IF($C$9="Recharger 180HD",'180HD-Imperial'!F108,0))))))))</f>
        <v/>
      </c>
      <c r="D102" s="124" t="str">
        <f>IF($C$9="Contactor 100HD",'100HD-Imperial'!G108,IF($C$9="Recharger 150XLHD",'150XLHD-Imperial'!G108,IF($C$9="Recharger 280HD",'280HD-Imperial'!G108,IF($C$9="Recharger 330XLHD",'330XLHD-Imperial'!G108,IF($C$9="Recharger 360HD",'360HD-Imperial'!J108,IF($C$9="Recharger 902HD",'902HD-Imperial'!J108,IF($C$9="Contactor Field Drain C-4HD",'C-4HD-Imperial'!E108,IF($C$9="Recharger 180HD",'180HD-Imperial'!G108,0))))))))</f>
        <v/>
      </c>
      <c r="E102" s="124" t="str">
        <f>IF($C$9="Contactor 100HD",'100HD-Imperial'!H108,IF($C$9="Recharger 150XLHD",'150XLHD-Imperial'!H108,IF($C$9="Recharger 280HD",'280HD-Imperial'!H108,IF($C$9="Recharger 330XLHD",'330XLHD-Imperial'!H108,IF($C$9="Recharger 360HD",'360HD-Imperial'!K108,IF($C$9="Recharger 902HD",'902HD-Imperial'!K108,IF($C$9="Contactor Field Drain C-4HD",'C-4HD-Imperial'!F108,IF($C$9="Recharger 180HD",'180HD-Imperial'!H108,0))))))))</f>
        <v/>
      </c>
      <c r="F102" s="124" t="str">
        <f>IF($C$9="Contactor 100HD",'100HD-Imperial'!I108,IF($C$9="Recharger 150XLHD",'150XLHD-Imperial'!I108,IF($C$9="Recharger 280HD",'280HD-Imperial'!I108,IF($C$9="Recharger 330XLHD",'330XLHD-Imperial'!I108,IF($C$9="Recharger 360HD",'360HD-Imperial'!L108,IF($C$9="Recharger 902HD",'902HD-Imperial'!L108,IF($C$9="Contactor Field Drain C-4HD",'C-4HD-Imperial'!G108,IF($C$9="Recharger 180HD",'180HD-Imperial'!I108,0))))))))</f>
        <v/>
      </c>
      <c r="G102" s="71"/>
      <c r="L102" s="371" t="str">
        <f>IF($C$9="Contactor 100HD",'100HD-Imperial'!E108,IF($C$9="Recharger 150XLHD",'150XLHD-Imperial'!E108,IF($C$9="Recharger 280HD",'280HD-Imperial'!E108,IF($C$9="Recharger 330XLHD",'330XLHD-Imperial'!E108,IF($C$9="Recharger 360HD",'360HD-Imperial'!H108,IF($C$9="Recharger 902HD",'902HD-Imperial'!H108,IF($C$9="Recharger 180HD",'180HD-Imperial'!C108,"")))))))</f>
        <v/>
      </c>
      <c r="Q102" s="122"/>
      <c r="S102" s="127"/>
      <c r="T102" s="127"/>
    </row>
    <row r="103" spans="1:20" x14ac:dyDescent="0.2">
      <c r="A103" s="126">
        <f>IF($C$9="Contactor 100HD",'100HD-Imperial'!A109,IF($C$9="Recharger 150XLHD",'150XLHD-Imperial'!A109,IF($C$9="Recharger 280HD",'280HD-Imperial'!A109,IF($C$9="Recharger 330XLHD",'330XLHD-Imperial'!A109,IF($C$9="Recharger 360HD",'360HD-Imperial'!A109,IF($C$9="Recharger 902HD",'902HD-Imperial'!A109,IF($C$9="Contactor Field Drain C-4HD",'C-4HD-Imperial'!A109,IF($C$9="Recharger 180HD",'180HD-Imperial'!A109,0))))))))</f>
        <v>-11</v>
      </c>
      <c r="B103" s="124" t="str">
        <f>IF($C$9="Contactor 100HD",'100HD-Imperial'!D109,IF($C$9="Recharger 150XLHD",'150XLHD-Imperial'!D109,IF($C$9="Recharger 280HD",'280HD-Imperial'!D109,IF($C$9="Recharger 330XLHD",'330XLHD-Imperial'!D109,IF($C$9="Recharger 360HD",'360HD-Imperial'!G109,IF($C$9="Recharger 902HD",'902HD-Imperial'!G109,IF($C$9="Contactor Field Drain C-4HD",'C-4HD-Imperial'!C109,IF($C$9="Recharger 180HD",'180HD-Imperial'!D109,0))))))))</f>
        <v/>
      </c>
      <c r="C103" s="124" t="str">
        <f>IF($C$9="Contactor 100HD",'100HD-Imperial'!F109,IF($C$9="Recharger 150XLHD",'150XLHD-Imperial'!F109,IF($C$9="Recharger 280HD",'280HD-Imperial'!F109,IF($C$9="Recharger 330XLHD",'330XLHD-Imperial'!F109,IF($C$9="Recharger 360HD",'360HD-Imperial'!I109,IF($C$9="Recharger 902HD",'902HD-Imperial'!I109,IF($C$9="Contactor Field Drain C-4HD",'C-4HD-Imperial'!D109,IF($C$9="Recharger 180HD",'180HD-Imperial'!F109,0))))))))</f>
        <v/>
      </c>
      <c r="D103" s="124" t="str">
        <f>IF($C$9="Contactor 100HD",'100HD-Imperial'!G109,IF($C$9="Recharger 150XLHD",'150XLHD-Imperial'!G109,IF($C$9="Recharger 280HD",'280HD-Imperial'!G109,IF($C$9="Recharger 330XLHD",'330XLHD-Imperial'!G109,IF($C$9="Recharger 360HD",'360HD-Imperial'!J109,IF($C$9="Recharger 902HD",'902HD-Imperial'!J109,IF($C$9="Contactor Field Drain C-4HD",'C-4HD-Imperial'!E109,IF($C$9="Recharger 180HD",'180HD-Imperial'!G109,0))))))))</f>
        <v/>
      </c>
      <c r="E103" s="124" t="str">
        <f>IF($C$9="Contactor 100HD",'100HD-Imperial'!H109,IF($C$9="Recharger 150XLHD",'150XLHD-Imperial'!H109,IF($C$9="Recharger 280HD",'280HD-Imperial'!H109,IF($C$9="Recharger 330XLHD",'330XLHD-Imperial'!H109,IF($C$9="Recharger 360HD",'360HD-Imperial'!K109,IF($C$9="Recharger 902HD",'902HD-Imperial'!K109,IF($C$9="Contactor Field Drain C-4HD",'C-4HD-Imperial'!F109,IF($C$9="Recharger 180HD",'180HD-Imperial'!H109,0))))))))</f>
        <v/>
      </c>
      <c r="F103" s="124" t="str">
        <f>IF($C$9="Contactor 100HD",'100HD-Imperial'!I109,IF($C$9="Recharger 150XLHD",'150XLHD-Imperial'!I109,IF($C$9="Recharger 280HD",'280HD-Imperial'!I109,IF($C$9="Recharger 330XLHD",'330XLHD-Imperial'!I109,IF($C$9="Recharger 360HD",'360HD-Imperial'!L109,IF($C$9="Recharger 902HD",'902HD-Imperial'!L109,IF($C$9="Contactor Field Drain C-4HD",'C-4HD-Imperial'!G109,IF($C$9="Recharger 180HD",'180HD-Imperial'!I109,0))))))))</f>
        <v/>
      </c>
      <c r="G103" s="71"/>
      <c r="L103" s="371" t="str">
        <f>IF($C$9="Contactor 100HD",'100HD-Imperial'!E109,IF($C$9="Recharger 150XLHD",'150XLHD-Imperial'!E109,IF($C$9="Recharger 280HD",'280HD-Imperial'!E109,IF($C$9="Recharger 330XLHD",'330XLHD-Imperial'!E109,IF($C$9="Recharger 360HD",'360HD-Imperial'!H109,IF($C$9="Recharger 902HD",'902HD-Imperial'!H109,IF($C$9="Recharger 180HD",'180HD-Imperial'!C109,"")))))))</f>
        <v/>
      </c>
      <c r="Q103" s="122"/>
      <c r="S103" s="127"/>
      <c r="T103" s="127"/>
    </row>
    <row r="104" spans="1:20" x14ac:dyDescent="0.2">
      <c r="A104" s="126">
        <f>IF($C$9="Contactor 100HD",'100HD-Imperial'!A110,IF($C$9="Recharger 150XLHD",'150XLHD-Imperial'!A110,IF($C$9="Recharger 280HD",'280HD-Imperial'!A110,IF($C$9="Recharger 330XLHD",'330XLHD-Imperial'!A110,IF($C$9="Recharger 360HD",'360HD-Imperial'!A110,IF($C$9="Recharger 902HD",'902HD-Imperial'!A110,IF($C$9="Contactor Field Drain C-4HD",'C-4HD-Imperial'!A110,IF($C$9="Recharger 180HD",'180HD-Imperial'!A110,0))))))))</f>
        <v>-12</v>
      </c>
      <c r="B104" s="124" t="str">
        <f>IF($C$9="Contactor 100HD",'100HD-Imperial'!D110,IF($C$9="Recharger 150XLHD",'150XLHD-Imperial'!D110,IF($C$9="Recharger 280HD",'280HD-Imperial'!D110,IF($C$9="Recharger 330XLHD",'330XLHD-Imperial'!D110,IF($C$9="Recharger 360HD",'360HD-Imperial'!G110,IF($C$9="Recharger 902HD",'902HD-Imperial'!G110,IF($C$9="Contactor Field Drain C-4HD",'C-4HD-Imperial'!C110,IF($C$9="Recharger 180HD",'180HD-Imperial'!D110,0))))))))</f>
        <v/>
      </c>
      <c r="C104" s="124" t="str">
        <f>IF($C$9="Contactor 100HD",'100HD-Imperial'!F110,IF($C$9="Recharger 150XLHD",'150XLHD-Imperial'!F110,IF($C$9="Recharger 280HD",'280HD-Imperial'!F110,IF($C$9="Recharger 330XLHD",'330XLHD-Imperial'!F110,IF($C$9="Recharger 360HD",'360HD-Imperial'!I110,IF($C$9="Recharger 902HD",'902HD-Imperial'!I110,IF($C$9="Contactor Field Drain C-4HD",'C-4HD-Imperial'!D110,IF($C$9="Recharger 180HD",'180HD-Imperial'!F110,0))))))))</f>
        <v/>
      </c>
      <c r="D104" s="124" t="str">
        <f>IF($C$9="Contactor 100HD",'100HD-Imperial'!G110,IF($C$9="Recharger 150XLHD",'150XLHD-Imperial'!G110,IF($C$9="Recharger 280HD",'280HD-Imperial'!G110,IF($C$9="Recharger 330XLHD",'330XLHD-Imperial'!G110,IF($C$9="Recharger 360HD",'360HD-Imperial'!J110,IF($C$9="Recharger 902HD",'902HD-Imperial'!J110,IF($C$9="Contactor Field Drain C-4HD",'C-4HD-Imperial'!E110,IF($C$9="Recharger 180HD",'180HD-Imperial'!G110,0))))))))</f>
        <v/>
      </c>
      <c r="E104" s="124" t="str">
        <f>IF($C$9="Contactor 100HD",'100HD-Imperial'!H110,IF($C$9="Recharger 150XLHD",'150XLHD-Imperial'!H110,IF($C$9="Recharger 280HD",'280HD-Imperial'!H110,IF($C$9="Recharger 330XLHD",'330XLHD-Imperial'!H110,IF($C$9="Recharger 360HD",'360HD-Imperial'!K110,IF($C$9="Recharger 902HD",'902HD-Imperial'!K110,IF($C$9="Contactor Field Drain C-4HD",'C-4HD-Imperial'!F110,IF($C$9="Recharger 180HD",'180HD-Imperial'!H110,0))))))))</f>
        <v/>
      </c>
      <c r="F104" s="124" t="str">
        <f>IF($C$9="Contactor 100HD",'100HD-Imperial'!I110,IF($C$9="Recharger 150XLHD",'150XLHD-Imperial'!I110,IF($C$9="Recharger 280HD",'280HD-Imperial'!I110,IF($C$9="Recharger 330XLHD",'330XLHD-Imperial'!I110,IF($C$9="Recharger 360HD",'360HD-Imperial'!L110,IF($C$9="Recharger 902HD",'902HD-Imperial'!L110,IF($C$9="Contactor Field Drain C-4HD",'C-4HD-Imperial'!G110,IF($C$9="Recharger 180HD",'180HD-Imperial'!I110,0))))))))</f>
        <v/>
      </c>
      <c r="G104" s="71"/>
      <c r="L104" s="371" t="str">
        <f>IF($C$9="Contactor 100HD",'100HD-Imperial'!E110,IF($C$9="Recharger 150XLHD",'150XLHD-Imperial'!E110,IF($C$9="Recharger 280HD",'280HD-Imperial'!E110,IF($C$9="Recharger 330XLHD",'330XLHD-Imperial'!E110,IF($C$9="Recharger 360HD",'360HD-Imperial'!H110,IF($C$9="Recharger 902HD",'902HD-Imperial'!H110,IF($C$9="Recharger 180HD",'180HD-Imperial'!C110,"")))))))</f>
        <v/>
      </c>
      <c r="Q104" s="122"/>
      <c r="S104" s="127"/>
      <c r="T104" s="127"/>
    </row>
    <row r="105" spans="1:20" x14ac:dyDescent="0.2">
      <c r="A105" s="126">
        <f>IF($C$9="Contactor 100HD",'100HD-Imperial'!A111,IF($C$9="Recharger 150XLHD",'150XLHD-Imperial'!A111,IF($C$9="Recharger 280HD",'280HD-Imperial'!A111,IF($C$9="Recharger 330XLHD",'330XLHD-Imperial'!A111,IF($C$9="Recharger 360HD",'360HD-Imperial'!A111,IF($C$9="Recharger 902HD",'902HD-Imperial'!A111,IF($C$9="Contactor Field Drain C-4HD",'C-4HD-Imperial'!A111,IF($C$9="Recharger 180HD",'180HD-Imperial'!A111,0))))))))</f>
        <v>-13</v>
      </c>
      <c r="B105" s="124" t="str">
        <f>IF($C$9="Contactor 100HD",'100HD-Imperial'!D111,IF($C$9="Recharger 150XLHD",'150XLHD-Imperial'!D111,IF($C$9="Recharger 280HD",'280HD-Imperial'!D111,IF($C$9="Recharger 330XLHD",'330XLHD-Imperial'!D111,IF($C$9="Recharger 360HD",'360HD-Imperial'!G111,IF($C$9="Recharger 902HD",'902HD-Imperial'!G111,IF($C$9="Contactor Field Drain C-4HD",'C-4HD-Imperial'!C111,IF($C$9="Recharger 180HD",'180HD-Imperial'!D111,0))))))))</f>
        <v/>
      </c>
      <c r="C105" s="124" t="str">
        <f>IF($C$9="Contactor 100HD",'100HD-Imperial'!F111,IF($C$9="Recharger 150XLHD",'150XLHD-Imperial'!F111,IF($C$9="Recharger 280HD",'280HD-Imperial'!F111,IF($C$9="Recharger 330XLHD",'330XLHD-Imperial'!F111,IF($C$9="Recharger 360HD",'360HD-Imperial'!I111,IF($C$9="Recharger 902HD",'902HD-Imperial'!I111,IF($C$9="Contactor Field Drain C-4HD",'C-4HD-Imperial'!D111,IF($C$9="Recharger 180HD",'180HD-Imperial'!F111,0))))))))</f>
        <v/>
      </c>
      <c r="D105" s="124" t="str">
        <f>IF($C$9="Contactor 100HD",'100HD-Imperial'!G111,IF($C$9="Recharger 150XLHD",'150XLHD-Imperial'!G111,IF($C$9="Recharger 280HD",'280HD-Imperial'!G111,IF($C$9="Recharger 330XLHD",'330XLHD-Imperial'!G111,IF($C$9="Recharger 360HD",'360HD-Imperial'!J111,IF($C$9="Recharger 902HD",'902HD-Imperial'!J111,IF($C$9="Contactor Field Drain C-4HD",'C-4HD-Imperial'!E111,IF($C$9="Recharger 180HD",'180HD-Imperial'!G111,0))))))))</f>
        <v/>
      </c>
      <c r="E105" s="124" t="str">
        <f>IF($C$9="Contactor 100HD",'100HD-Imperial'!H111,IF($C$9="Recharger 150XLHD",'150XLHD-Imperial'!H111,IF($C$9="Recharger 280HD",'280HD-Imperial'!H111,IF($C$9="Recharger 330XLHD",'330XLHD-Imperial'!H111,IF($C$9="Recharger 360HD",'360HD-Imperial'!K111,IF($C$9="Recharger 902HD",'902HD-Imperial'!K111,IF($C$9="Contactor Field Drain C-4HD",'C-4HD-Imperial'!F111,IF($C$9="Recharger 180HD",'180HD-Imperial'!H111,0))))))))</f>
        <v/>
      </c>
      <c r="F105" s="124" t="str">
        <f>IF($C$9="Contactor 100HD",'100HD-Imperial'!I111,IF($C$9="Recharger 150XLHD",'150XLHD-Imperial'!I111,IF($C$9="Recharger 280HD",'280HD-Imperial'!I111,IF($C$9="Recharger 330XLHD",'330XLHD-Imperial'!I111,IF($C$9="Recharger 360HD",'360HD-Imperial'!L111,IF($C$9="Recharger 902HD",'902HD-Imperial'!L111,IF($C$9="Contactor Field Drain C-4HD",'C-4HD-Imperial'!G111,IF($C$9="Recharger 180HD",'180HD-Imperial'!I111,0))))))))</f>
        <v/>
      </c>
      <c r="G105" s="71"/>
      <c r="L105" s="371" t="str">
        <f>IF($C$9="Contactor 100HD",'100HD-Imperial'!E111,IF($C$9="Recharger 150XLHD",'150XLHD-Imperial'!E111,IF($C$9="Recharger 280HD",'280HD-Imperial'!E111,IF($C$9="Recharger 330XLHD",'330XLHD-Imperial'!E111,IF($C$9="Recharger 360HD",'360HD-Imperial'!H111,IF($C$9="Recharger 902HD",'902HD-Imperial'!H111,IF($C$9="Recharger 180HD",'180HD-Imperial'!C111,"")))))))</f>
        <v/>
      </c>
      <c r="Q105" s="122"/>
      <c r="S105" s="127"/>
      <c r="T105" s="127"/>
    </row>
    <row r="106" spans="1:20" x14ac:dyDescent="0.2">
      <c r="A106" s="126">
        <f>IF($C$9="Contactor 100HD",'100HD-Imperial'!A112,IF($C$9="Recharger 150XLHD",'150XLHD-Imperial'!A112,IF($C$9="Recharger 280HD",'280HD-Imperial'!A112,IF($C$9="Recharger 330XLHD",'330XLHD-Imperial'!A112,IF($C$9="Recharger 360HD",'360HD-Imperial'!A112,IF($C$9="Recharger 902HD",'902HD-Imperial'!A112,IF($C$9="Contactor Field Drain C-4HD",'C-4HD-Imperial'!A112,IF($C$9="Recharger 180HD",'180HD-Imperial'!A112,0))))))))</f>
        <v>-14</v>
      </c>
      <c r="B106" s="124" t="str">
        <f>IF($C$9="Contactor 100HD",'100HD-Imperial'!D112,IF($C$9="Recharger 150XLHD",'150XLHD-Imperial'!D112,IF($C$9="Recharger 280HD",'280HD-Imperial'!D112,IF($C$9="Recharger 330XLHD",'330XLHD-Imperial'!D112,IF($C$9="Recharger 360HD",'360HD-Imperial'!G112,IF($C$9="Recharger 902HD",'902HD-Imperial'!G112,IF($C$9="Contactor Field Drain C-4HD",'C-4HD-Imperial'!C112,IF($C$9="Recharger 180HD",'180HD-Imperial'!D112,0))))))))</f>
        <v/>
      </c>
      <c r="C106" s="124" t="str">
        <f>IF($C$9="Contactor 100HD",'100HD-Imperial'!F112,IF($C$9="Recharger 150XLHD",'150XLHD-Imperial'!F112,IF($C$9="Recharger 280HD",'280HD-Imperial'!F112,IF($C$9="Recharger 330XLHD",'330XLHD-Imperial'!F112,IF($C$9="Recharger 360HD",'360HD-Imperial'!I112,IF($C$9="Recharger 902HD",'902HD-Imperial'!I112,IF($C$9="Contactor Field Drain C-4HD",'C-4HD-Imperial'!D112,IF($C$9="Recharger 180HD",'180HD-Imperial'!F112,0))))))))</f>
        <v/>
      </c>
      <c r="D106" s="124" t="str">
        <f>IF($C$9="Contactor 100HD",'100HD-Imperial'!G112,IF($C$9="Recharger 150XLHD",'150XLHD-Imperial'!G112,IF($C$9="Recharger 280HD",'280HD-Imperial'!G112,IF($C$9="Recharger 330XLHD",'330XLHD-Imperial'!G112,IF($C$9="Recharger 360HD",'360HD-Imperial'!J112,IF($C$9="Recharger 902HD",'902HD-Imperial'!J112,IF($C$9="Contactor Field Drain C-4HD",'C-4HD-Imperial'!E112,IF($C$9="Recharger 180HD",'180HD-Imperial'!G112,0))))))))</f>
        <v/>
      </c>
      <c r="E106" s="124" t="str">
        <f>IF($C$9="Contactor 100HD",'100HD-Imperial'!H112,IF($C$9="Recharger 150XLHD",'150XLHD-Imperial'!H112,IF($C$9="Recharger 280HD",'280HD-Imperial'!H112,IF($C$9="Recharger 330XLHD",'330XLHD-Imperial'!H112,IF($C$9="Recharger 360HD",'360HD-Imperial'!K112,IF($C$9="Recharger 902HD",'902HD-Imperial'!K112,IF($C$9="Contactor Field Drain C-4HD",'C-4HD-Imperial'!F112,IF($C$9="Recharger 180HD",'180HD-Imperial'!H112,0))))))))</f>
        <v/>
      </c>
      <c r="F106" s="124" t="str">
        <f>IF($C$9="Contactor 100HD",'100HD-Imperial'!I112,IF($C$9="Recharger 150XLHD",'150XLHD-Imperial'!I112,IF($C$9="Recharger 280HD",'280HD-Imperial'!I112,IF($C$9="Recharger 330XLHD",'330XLHD-Imperial'!I112,IF($C$9="Recharger 360HD",'360HD-Imperial'!L112,IF($C$9="Recharger 902HD",'902HD-Imperial'!L112,IF($C$9="Contactor Field Drain C-4HD",'C-4HD-Imperial'!G112,IF($C$9="Recharger 180HD",'180HD-Imperial'!I112,0))))))))</f>
        <v/>
      </c>
      <c r="G106" s="71"/>
      <c r="L106" s="371" t="str">
        <f>IF($C$9="Contactor 100HD",'100HD-Imperial'!E112,IF($C$9="Recharger 150XLHD",'150XLHD-Imperial'!E112,IF($C$9="Recharger 280HD",'280HD-Imperial'!E112,IF($C$9="Recharger 330XLHD",'330XLHD-Imperial'!E112,IF($C$9="Recharger 360HD",'360HD-Imperial'!H112,IF($C$9="Recharger 902HD",'902HD-Imperial'!H112,IF($C$9="Recharger 180HD",'180HD-Imperial'!C112,"")))))))</f>
        <v/>
      </c>
      <c r="Q106" s="122"/>
      <c r="S106" s="127"/>
      <c r="T106" s="127"/>
    </row>
    <row r="107" spans="1:20" x14ac:dyDescent="0.2">
      <c r="A107" s="126">
        <f>IF($C$9="Contactor 100HD",'100HD-Imperial'!A113,IF($C$9="Recharger 150XLHD",'150XLHD-Imperial'!A113,IF($C$9="Recharger 280HD",'280HD-Imperial'!A113,IF($C$9="Recharger 330XLHD",'330XLHD-Imperial'!A113,IF($C$9="Recharger 360HD",'360HD-Imperial'!A113,IF($C$9="Recharger 902HD",'902HD-Imperial'!A113,IF($C$9="Contactor Field Drain C-4HD",'C-4HD-Imperial'!A113,IF($C$9="Recharger 180HD",'180HD-Imperial'!A113,0))))))))</f>
        <v>-15</v>
      </c>
      <c r="B107" s="124" t="str">
        <f>IF($C$9="Contactor 100HD",'100HD-Imperial'!D113,IF($C$9="Recharger 150XLHD",'150XLHD-Imperial'!D113,IF($C$9="Recharger 280HD",'280HD-Imperial'!D113,IF($C$9="Recharger 330XLHD",'330XLHD-Imperial'!D113,IF($C$9="Recharger 360HD",'360HD-Imperial'!G113,IF($C$9="Recharger 902HD",'902HD-Imperial'!G113,IF($C$9="Contactor Field Drain C-4HD",'C-4HD-Imperial'!C113,IF($C$9="Recharger 180HD",'180HD-Imperial'!D113,0))))))))</f>
        <v/>
      </c>
      <c r="C107" s="124" t="str">
        <f>IF($C$9="Contactor 100HD",'100HD-Imperial'!F113,IF($C$9="Recharger 150XLHD",'150XLHD-Imperial'!F113,IF($C$9="Recharger 280HD",'280HD-Imperial'!F113,IF($C$9="Recharger 330XLHD",'330XLHD-Imperial'!F113,IF($C$9="Recharger 360HD",'360HD-Imperial'!I113,IF($C$9="Recharger 902HD",'902HD-Imperial'!I113,IF($C$9="Contactor Field Drain C-4HD",'C-4HD-Imperial'!D113,IF($C$9="Recharger 180HD",'180HD-Imperial'!F113,0))))))))</f>
        <v/>
      </c>
      <c r="D107" s="124" t="str">
        <f>IF($C$9="Contactor 100HD",'100HD-Imperial'!G113,IF($C$9="Recharger 150XLHD",'150XLHD-Imperial'!G113,IF($C$9="Recharger 280HD",'280HD-Imperial'!G113,IF($C$9="Recharger 330XLHD",'330XLHD-Imperial'!G113,IF($C$9="Recharger 360HD",'360HD-Imperial'!J113,IF($C$9="Recharger 902HD",'902HD-Imperial'!J113,IF($C$9="Contactor Field Drain C-4HD",'C-4HD-Imperial'!E113,IF($C$9="Recharger 180HD",'180HD-Imperial'!G113,0))))))))</f>
        <v/>
      </c>
      <c r="E107" s="124" t="str">
        <f>IF($C$9="Contactor 100HD",'100HD-Imperial'!H113,IF($C$9="Recharger 150XLHD",'150XLHD-Imperial'!H113,IF($C$9="Recharger 280HD",'280HD-Imperial'!H113,IF($C$9="Recharger 330XLHD",'330XLHD-Imperial'!H113,IF($C$9="Recharger 360HD",'360HD-Imperial'!K113,IF($C$9="Recharger 902HD",'902HD-Imperial'!K113,IF($C$9="Contactor Field Drain C-4HD",'C-4HD-Imperial'!F113,IF($C$9="Recharger 180HD",'180HD-Imperial'!H113,0))))))))</f>
        <v/>
      </c>
      <c r="F107" s="124" t="str">
        <f>IF($C$9="Contactor 100HD",'100HD-Imperial'!I113,IF($C$9="Recharger 150XLHD",'150XLHD-Imperial'!I113,IF($C$9="Recharger 280HD",'280HD-Imperial'!I113,IF($C$9="Recharger 330XLHD",'330XLHD-Imperial'!I113,IF($C$9="Recharger 360HD",'360HD-Imperial'!L113,IF($C$9="Recharger 902HD",'902HD-Imperial'!L113,IF($C$9="Contactor Field Drain C-4HD",'C-4HD-Imperial'!G113,IF($C$9="Recharger 180HD",'180HD-Imperial'!I113,0))))))))</f>
        <v/>
      </c>
      <c r="G107" s="71"/>
      <c r="L107" s="371" t="str">
        <f>IF($C$9="Contactor 100HD",'100HD-Imperial'!E113,IF($C$9="Recharger 150XLHD",'150XLHD-Imperial'!E113,IF($C$9="Recharger 280HD",'280HD-Imperial'!E113,IF($C$9="Recharger 330XLHD",'330XLHD-Imperial'!E113,IF($C$9="Recharger 360HD",'360HD-Imperial'!H113,IF($C$9="Recharger 902HD",'902HD-Imperial'!H113,IF($C$9="Recharger 180HD",'180HD-Imperial'!C113,"")))))))</f>
        <v/>
      </c>
      <c r="Q107" s="122"/>
      <c r="S107" s="127"/>
      <c r="T107" s="127"/>
    </row>
    <row r="108" spans="1:20" x14ac:dyDescent="0.2">
      <c r="A108" s="126">
        <f>IF($C$9="Contactor 100HD",'100HD-Imperial'!A114,IF($C$9="Recharger 150XLHD",'150XLHD-Imperial'!A114,IF($C$9="Recharger 280HD",'280HD-Imperial'!A114,IF($C$9="Recharger 330XLHD",'330XLHD-Imperial'!A114,IF($C$9="Recharger 360HD",'360HD-Imperial'!A114,IF($C$9="Recharger 902HD",'902HD-Imperial'!A114,IF($C$9="Contactor Field Drain C-4HD",'C-4HD-Imperial'!A114,IF($C$9="Recharger 180HD",'180HD-Imperial'!A114,0))))))))</f>
        <v>-16</v>
      </c>
      <c r="B108" s="124" t="str">
        <f>IF($C$9="Contactor 100HD",'100HD-Imperial'!D114,IF($C$9="Recharger 150XLHD",'150XLHD-Imperial'!D114,IF($C$9="Recharger 280HD",'280HD-Imperial'!D114,IF($C$9="Recharger 330XLHD",'330XLHD-Imperial'!D114,IF($C$9="Recharger 360HD",'360HD-Imperial'!G114,IF($C$9="Recharger 902HD",'902HD-Imperial'!G114,IF($C$9="Contactor Field Drain C-4HD",'C-4HD-Imperial'!C114,IF($C$9="Recharger 180HD",'180HD-Imperial'!D114,0))))))))</f>
        <v/>
      </c>
      <c r="C108" s="124" t="str">
        <f>IF($C$9="Contactor 100HD",'100HD-Imperial'!F114,IF($C$9="Recharger 150XLHD",'150XLHD-Imperial'!F114,IF($C$9="Recharger 280HD",'280HD-Imperial'!F114,IF($C$9="Recharger 330XLHD",'330XLHD-Imperial'!F114,IF($C$9="Recharger 360HD",'360HD-Imperial'!I114,IF($C$9="Recharger 902HD",'902HD-Imperial'!I114,IF($C$9="Contactor Field Drain C-4HD",'C-4HD-Imperial'!D114,IF($C$9="Recharger 180HD",'180HD-Imperial'!F114,0))))))))</f>
        <v/>
      </c>
      <c r="D108" s="124" t="str">
        <f>IF($C$9="Contactor 100HD",'100HD-Imperial'!G114,IF($C$9="Recharger 150XLHD",'150XLHD-Imperial'!G114,IF($C$9="Recharger 280HD",'280HD-Imperial'!G114,IF($C$9="Recharger 330XLHD",'330XLHD-Imperial'!G114,IF($C$9="Recharger 360HD",'360HD-Imperial'!J114,IF($C$9="Recharger 902HD",'902HD-Imperial'!J114,IF($C$9="Contactor Field Drain C-4HD",'C-4HD-Imperial'!E114,IF($C$9="Recharger 180HD",'180HD-Imperial'!G114,0))))))))</f>
        <v/>
      </c>
      <c r="E108" s="124" t="str">
        <f>IF($C$9="Contactor 100HD",'100HD-Imperial'!H114,IF($C$9="Recharger 150XLHD",'150XLHD-Imperial'!H114,IF($C$9="Recharger 280HD",'280HD-Imperial'!H114,IF($C$9="Recharger 330XLHD",'330XLHD-Imperial'!H114,IF($C$9="Recharger 360HD",'360HD-Imperial'!K114,IF($C$9="Recharger 902HD",'902HD-Imperial'!K114,IF($C$9="Contactor Field Drain C-4HD",'C-4HD-Imperial'!F114,IF($C$9="Recharger 180HD",'180HD-Imperial'!H114,0))))))))</f>
        <v/>
      </c>
      <c r="F108" s="124" t="str">
        <f>IF($C$9="Contactor 100HD",'100HD-Imperial'!I114,IF($C$9="Recharger 150XLHD",'150XLHD-Imperial'!I114,IF($C$9="Recharger 280HD",'280HD-Imperial'!I114,IF($C$9="Recharger 330XLHD",'330XLHD-Imperial'!I114,IF($C$9="Recharger 360HD",'360HD-Imperial'!L114,IF($C$9="Recharger 902HD",'902HD-Imperial'!L114,IF($C$9="Contactor Field Drain C-4HD",'C-4HD-Imperial'!G114,IF($C$9="Recharger 180HD",'180HD-Imperial'!I114,0))))))))</f>
        <v/>
      </c>
      <c r="G108" s="71"/>
      <c r="L108" s="371" t="str">
        <f>IF($C$9="Contactor 100HD",'100HD-Imperial'!E114,IF($C$9="Recharger 150XLHD",'150XLHD-Imperial'!E114,IF($C$9="Recharger 280HD",'280HD-Imperial'!E114,IF($C$9="Recharger 330XLHD",'330XLHD-Imperial'!E114,IF($C$9="Recharger 360HD",'360HD-Imperial'!H114,IF($C$9="Recharger 902HD",'902HD-Imperial'!H114,IF($C$9="Recharger 180HD",'180HD-Imperial'!C114,"")))))))</f>
        <v/>
      </c>
      <c r="Q108" s="122"/>
      <c r="S108" s="127"/>
      <c r="T108" s="127"/>
    </row>
    <row r="109" spans="1:20" x14ac:dyDescent="0.2">
      <c r="A109" s="126">
        <f>IF($C$9="Contactor 100HD",'100HD-Imperial'!A115,IF($C$9="Recharger 150XLHD",'150XLHD-Imperial'!A115,IF($C$9="Recharger 280HD",'280HD-Imperial'!A115,IF($C$9="Recharger 330XLHD",'330XLHD-Imperial'!A115,IF($C$9="Recharger 360HD",'360HD-Imperial'!A115,IF($C$9="Recharger 902HD",'902HD-Imperial'!A115,IF($C$9="Contactor Field Drain C-4HD",'C-4HD-Imperial'!A115,IF($C$9="Recharger 180HD",'180HD-Imperial'!A115,0))))))))</f>
        <v>-17</v>
      </c>
      <c r="B109" s="124" t="str">
        <f>IF($C$9="Contactor 100HD",'100HD-Imperial'!D115,IF($C$9="Recharger 150XLHD",'150XLHD-Imperial'!D115,IF($C$9="Recharger 280HD",'280HD-Imperial'!D115,IF($C$9="Recharger 330XLHD",'330XLHD-Imperial'!D115,IF($C$9="Recharger 360HD",'360HD-Imperial'!G115,IF($C$9="Recharger 902HD",'902HD-Imperial'!G115,IF($C$9="Contactor Field Drain C-4HD",'C-4HD-Imperial'!C115,IF($C$9="Recharger 180HD",'180HD-Imperial'!D115,0))))))))</f>
        <v/>
      </c>
      <c r="C109" s="124" t="str">
        <f>IF($C$9="Contactor 100HD",'100HD-Imperial'!F115,IF($C$9="Recharger 150XLHD",'150XLHD-Imperial'!F115,IF($C$9="Recharger 280HD",'280HD-Imperial'!F115,IF($C$9="Recharger 330XLHD",'330XLHD-Imperial'!F115,IF($C$9="Recharger 360HD",'360HD-Imperial'!I115,IF($C$9="Recharger 902HD",'902HD-Imperial'!I115,IF($C$9="Contactor Field Drain C-4HD",'C-4HD-Imperial'!D115,IF($C$9="Recharger 180HD",'180HD-Imperial'!F115,0))))))))</f>
        <v/>
      </c>
      <c r="D109" s="124" t="str">
        <f>IF($C$9="Contactor 100HD",'100HD-Imperial'!G115,IF($C$9="Recharger 150XLHD",'150XLHD-Imperial'!G115,IF($C$9="Recharger 280HD",'280HD-Imperial'!G115,IF($C$9="Recharger 330XLHD",'330XLHD-Imperial'!G115,IF($C$9="Recharger 360HD",'360HD-Imperial'!J115,IF($C$9="Recharger 902HD",'902HD-Imperial'!J115,IF($C$9="Contactor Field Drain C-4HD",'C-4HD-Imperial'!E115,IF($C$9="Recharger 180HD",'180HD-Imperial'!G115,0))))))))</f>
        <v/>
      </c>
      <c r="E109" s="124" t="str">
        <f>IF($C$9="Contactor 100HD",'100HD-Imperial'!H115,IF($C$9="Recharger 150XLHD",'150XLHD-Imperial'!H115,IF($C$9="Recharger 280HD",'280HD-Imperial'!H115,IF($C$9="Recharger 330XLHD",'330XLHD-Imperial'!H115,IF($C$9="Recharger 360HD",'360HD-Imperial'!K115,IF($C$9="Recharger 902HD",'902HD-Imperial'!K115,IF($C$9="Contactor Field Drain C-4HD",'C-4HD-Imperial'!F115,IF($C$9="Recharger 180HD",'180HD-Imperial'!H115,0))))))))</f>
        <v/>
      </c>
      <c r="F109" s="124" t="str">
        <f>IF($C$9="Contactor 100HD",'100HD-Imperial'!I115,IF($C$9="Recharger 150XLHD",'150XLHD-Imperial'!I115,IF($C$9="Recharger 280HD",'280HD-Imperial'!I115,IF($C$9="Recharger 330XLHD",'330XLHD-Imperial'!I115,IF($C$9="Recharger 360HD",'360HD-Imperial'!L115,IF($C$9="Recharger 902HD",'902HD-Imperial'!L115,IF($C$9="Contactor Field Drain C-4HD",'C-4HD-Imperial'!G115,IF($C$9="Recharger 180HD",'180HD-Imperial'!I115,0))))))))</f>
        <v/>
      </c>
      <c r="G109" s="71"/>
      <c r="L109" s="371" t="str">
        <f>IF($C$9="Contactor 100HD",'100HD-Imperial'!E115,IF($C$9="Recharger 150XLHD",'150XLHD-Imperial'!E115,IF($C$9="Recharger 280HD",'280HD-Imperial'!E115,IF($C$9="Recharger 330XLHD",'330XLHD-Imperial'!E115,IF($C$9="Recharger 360HD",'360HD-Imperial'!H115,IF($C$9="Recharger 902HD",'902HD-Imperial'!H115,IF($C$9="Recharger 180HD",'180HD-Imperial'!C115,"")))))))</f>
        <v/>
      </c>
      <c r="Q109" s="122"/>
      <c r="S109" s="127"/>
      <c r="T109" s="127"/>
    </row>
    <row r="110" spans="1:20" x14ac:dyDescent="0.2">
      <c r="A110" s="126">
        <f>IF($C$9="Contactor 100HD",'100HD-Imperial'!A116,IF($C$9="Recharger 150XLHD",'150XLHD-Imperial'!A116,IF($C$9="Recharger 280HD",'280HD-Imperial'!A116,IF($C$9="Recharger 330XLHD",'330XLHD-Imperial'!A116,IF($C$9="Recharger 360HD",'360HD-Imperial'!A116,IF($C$9="Recharger 902HD",'902HD-Imperial'!A116,IF($C$9="Contactor Field Drain C-4HD",'C-4HD-Imperial'!A116,IF($C$9="Recharger 180HD",'180HD-Imperial'!A116,0))))))))</f>
        <v>-18</v>
      </c>
      <c r="B110" s="124" t="str">
        <f>IF($C$9="Contactor 100HD",'100HD-Imperial'!D116,IF($C$9="Recharger 150XLHD",'150XLHD-Imperial'!D116,IF($C$9="Recharger 280HD",'280HD-Imperial'!D116,IF($C$9="Recharger 330XLHD",'330XLHD-Imperial'!D116,IF($C$9="Recharger 360HD",'360HD-Imperial'!G116,IF($C$9="Recharger 902HD",'902HD-Imperial'!G116,IF($C$9="Contactor Field Drain C-4HD",'C-4HD-Imperial'!C116,IF($C$9="Recharger 180HD",'180HD-Imperial'!D116,0))))))))</f>
        <v/>
      </c>
      <c r="C110" s="124" t="str">
        <f>IF($C$9="Contactor 100HD",'100HD-Imperial'!F116,IF($C$9="Recharger 150XLHD",'150XLHD-Imperial'!F116,IF($C$9="Recharger 280HD",'280HD-Imperial'!F116,IF($C$9="Recharger 330XLHD",'330XLHD-Imperial'!F116,IF($C$9="Recharger 360HD",'360HD-Imperial'!I116,IF($C$9="Recharger 902HD",'902HD-Imperial'!I116,IF($C$9="Contactor Field Drain C-4HD",'C-4HD-Imperial'!D116,IF($C$9="Recharger 180HD",'180HD-Imperial'!F116,0))))))))</f>
        <v/>
      </c>
      <c r="D110" s="124" t="str">
        <f>IF($C$9="Contactor 100HD",'100HD-Imperial'!G116,IF($C$9="Recharger 150XLHD",'150XLHD-Imperial'!G116,IF($C$9="Recharger 280HD",'280HD-Imperial'!G116,IF($C$9="Recharger 330XLHD",'330XLHD-Imperial'!G116,IF($C$9="Recharger 360HD",'360HD-Imperial'!J116,IF($C$9="Recharger 902HD",'902HD-Imperial'!J116,IF($C$9="Contactor Field Drain C-4HD",'C-4HD-Imperial'!E116,IF($C$9="Recharger 180HD",'180HD-Imperial'!G116,0))))))))</f>
        <v/>
      </c>
      <c r="E110" s="124" t="str">
        <f>IF($C$9="Contactor 100HD",'100HD-Imperial'!H116,IF($C$9="Recharger 150XLHD",'150XLHD-Imperial'!H116,IF($C$9="Recharger 280HD",'280HD-Imperial'!H116,IF($C$9="Recharger 330XLHD",'330XLHD-Imperial'!H116,IF($C$9="Recharger 360HD",'360HD-Imperial'!K116,IF($C$9="Recharger 902HD",'902HD-Imperial'!K116,IF($C$9="Contactor Field Drain C-4HD",'C-4HD-Imperial'!F116,IF($C$9="Recharger 180HD",'180HD-Imperial'!H116,0))))))))</f>
        <v/>
      </c>
      <c r="F110" s="124" t="str">
        <f>IF($C$9="Contactor 100HD",'100HD-Imperial'!I116,IF($C$9="Recharger 150XLHD",'150XLHD-Imperial'!I116,IF($C$9="Recharger 280HD",'280HD-Imperial'!I116,IF($C$9="Recharger 330XLHD",'330XLHD-Imperial'!I116,IF($C$9="Recharger 360HD",'360HD-Imperial'!L116,IF($C$9="Recharger 902HD",'902HD-Imperial'!L116,IF($C$9="Contactor Field Drain C-4HD",'C-4HD-Imperial'!G116,IF($C$9="Recharger 180HD",'180HD-Imperial'!I116,0))))))))</f>
        <v/>
      </c>
      <c r="G110" s="71"/>
      <c r="L110" s="371" t="str">
        <f>IF($C$9="Contactor 100HD",'100HD-Imperial'!E116,IF($C$9="Recharger 150XLHD",'150XLHD-Imperial'!E116,IF($C$9="Recharger 280HD",'280HD-Imperial'!E116,IF($C$9="Recharger 330XLHD",'330XLHD-Imperial'!E116,IF($C$9="Recharger 360HD",'360HD-Imperial'!H116,IF($C$9="Recharger 902HD",'902HD-Imperial'!H116,IF($C$9="Recharger 180HD",'180HD-Imperial'!C116,"")))))))</f>
        <v/>
      </c>
      <c r="Q110" s="122"/>
      <c r="S110" s="127"/>
      <c r="T110" s="127"/>
    </row>
    <row r="111" spans="1:20" x14ac:dyDescent="0.2">
      <c r="A111" s="126">
        <f>IF($C$9="Contactor 100HD",'100HD-Imperial'!A117,IF($C$9="Recharger 150XLHD",'150XLHD-Imperial'!A117,IF($C$9="Recharger 280HD",'280HD-Imperial'!A117,IF($C$9="Recharger 330XLHD",'330XLHD-Imperial'!A117,IF($C$9="Recharger 360HD",'360HD-Imperial'!A117,IF($C$9="Recharger 902HD",'902HD-Imperial'!A117,IF($C$9="Contactor Field Drain C-4HD",'C-4HD-Imperial'!A117,IF($C$9="Recharger 180HD",'180HD-Imperial'!A117,0))))))))</f>
        <v>-19</v>
      </c>
      <c r="B111" s="124" t="str">
        <f>IF($C$9="Contactor 100HD",'100HD-Imperial'!D117,IF($C$9="Recharger 150XLHD",'150XLHD-Imperial'!D117,IF($C$9="Recharger 280HD",'280HD-Imperial'!D117,IF($C$9="Recharger 330XLHD",'330XLHD-Imperial'!D117,IF($C$9="Recharger 360HD",'360HD-Imperial'!G117,IF($C$9="Recharger 902HD",'902HD-Imperial'!G117,IF($C$9="Contactor Field Drain C-4HD",'C-4HD-Imperial'!C117,IF($C$9="Recharger 180HD",'180HD-Imperial'!D117,0))))))))</f>
        <v/>
      </c>
      <c r="C111" s="124" t="str">
        <f>IF($C$9="Contactor 100HD",'100HD-Imperial'!F117,IF($C$9="Recharger 150XLHD",'150XLHD-Imperial'!F117,IF($C$9="Recharger 280HD",'280HD-Imperial'!F117,IF($C$9="Recharger 330XLHD",'330XLHD-Imperial'!F117,IF($C$9="Recharger 360HD",'360HD-Imperial'!I117,IF($C$9="Recharger 902HD",'902HD-Imperial'!I117,IF($C$9="Contactor Field Drain C-4HD",'C-4HD-Imperial'!D117,IF($C$9="Recharger 180HD",'180HD-Imperial'!F117,0))))))))</f>
        <v/>
      </c>
      <c r="D111" s="124" t="str">
        <f>IF($C$9="Contactor 100HD",'100HD-Imperial'!G117,IF($C$9="Recharger 150XLHD",'150XLHD-Imperial'!G117,IF($C$9="Recharger 280HD",'280HD-Imperial'!G117,IF($C$9="Recharger 330XLHD",'330XLHD-Imperial'!G117,IF($C$9="Recharger 360HD",'360HD-Imperial'!J117,IF($C$9="Recharger 902HD",'902HD-Imperial'!J117,IF($C$9="Contactor Field Drain C-4HD",'C-4HD-Imperial'!E117,IF($C$9="Recharger 180HD",'180HD-Imperial'!G117,0))))))))</f>
        <v/>
      </c>
      <c r="E111" s="124" t="str">
        <f>IF($C$9="Contactor 100HD",'100HD-Imperial'!H117,IF($C$9="Recharger 150XLHD",'150XLHD-Imperial'!H117,IF($C$9="Recharger 280HD",'280HD-Imperial'!H117,IF($C$9="Recharger 330XLHD",'330XLHD-Imperial'!H117,IF($C$9="Recharger 360HD",'360HD-Imperial'!K117,IF($C$9="Recharger 902HD",'902HD-Imperial'!K117,IF($C$9="Contactor Field Drain C-4HD",'C-4HD-Imperial'!F117,IF($C$9="Recharger 180HD",'180HD-Imperial'!H117,0))))))))</f>
        <v/>
      </c>
      <c r="F111" s="124" t="str">
        <f>IF($C$9="Contactor 100HD",'100HD-Imperial'!I117,IF($C$9="Recharger 150XLHD",'150XLHD-Imperial'!I117,IF($C$9="Recharger 280HD",'280HD-Imperial'!I117,IF($C$9="Recharger 330XLHD",'330XLHD-Imperial'!I117,IF($C$9="Recharger 360HD",'360HD-Imperial'!L117,IF($C$9="Recharger 902HD",'902HD-Imperial'!L117,IF($C$9="Contactor Field Drain C-4HD",'C-4HD-Imperial'!G117,IF($C$9="Recharger 180HD",'180HD-Imperial'!I117,0))))))))</f>
        <v/>
      </c>
      <c r="G111" s="71"/>
      <c r="L111" s="371" t="str">
        <f>IF($C$9="Contactor 100HD",'100HD-Imperial'!E117,IF($C$9="Recharger 150XLHD",'150XLHD-Imperial'!E117,IF($C$9="Recharger 280HD",'280HD-Imperial'!E117,IF($C$9="Recharger 330XLHD",'330XLHD-Imperial'!E117,IF($C$9="Recharger 360HD",'360HD-Imperial'!H117,IF($C$9="Recharger 902HD",'902HD-Imperial'!H117,IF($C$9="Recharger 180HD",'180HD-Imperial'!C117,"")))))))</f>
        <v/>
      </c>
      <c r="Q111" s="122"/>
      <c r="S111" s="127"/>
      <c r="T111" s="127"/>
    </row>
    <row r="112" spans="1:20" x14ac:dyDescent="0.2">
      <c r="A112" s="126">
        <f>IF($C$9="Contactor 100HD",'100HD-Imperial'!A118,IF($C$9="Recharger 150XLHD",'150XLHD-Imperial'!A118,IF($C$9="Recharger 280HD",'280HD-Imperial'!A118,IF($C$9="Recharger 330XLHD",'330XLHD-Imperial'!A118,IF($C$9="Recharger 360HD",'360HD-Imperial'!A118,IF($C$9="Recharger 902HD",'902HD-Imperial'!A118,IF($C$9="Contactor Field Drain C-4HD",'C-4HD-Imperial'!A118,IF($C$9="Recharger 180HD",'180HD-Imperial'!A118,0))))))))</f>
        <v>-20</v>
      </c>
      <c r="B112" s="124" t="str">
        <f>IF($C$9="Contactor 100HD",'100HD-Imperial'!D118,IF($C$9="Recharger 150XLHD",'150XLHD-Imperial'!D118,IF($C$9="Recharger 280HD",'280HD-Imperial'!D118,IF($C$9="Recharger 330XLHD",'330XLHD-Imperial'!D118,IF($C$9="Recharger 360HD",'360HD-Imperial'!G118,IF($C$9="Recharger 902HD",'902HD-Imperial'!G118,IF($C$9="Contactor Field Drain C-4HD",'C-4HD-Imperial'!C118,IF($C$9="Recharger 180HD",'180HD-Imperial'!D118,0))))))))</f>
        <v/>
      </c>
      <c r="C112" s="124" t="str">
        <f>IF($C$9="Contactor 100HD",'100HD-Imperial'!F118,IF($C$9="Recharger 150XLHD",'150XLHD-Imperial'!F118,IF($C$9="Recharger 280HD",'280HD-Imperial'!F118,IF($C$9="Recharger 330XLHD",'330XLHD-Imperial'!F118,IF($C$9="Recharger 360HD",'360HD-Imperial'!I118,IF($C$9="Recharger 902HD",'902HD-Imperial'!I118,IF($C$9="Contactor Field Drain C-4HD",'C-4HD-Imperial'!D118,IF($C$9="Recharger 180HD",'180HD-Imperial'!F118,0))))))))</f>
        <v/>
      </c>
      <c r="D112" s="124" t="str">
        <f>IF($C$9="Contactor 100HD",'100HD-Imperial'!G118,IF($C$9="Recharger 150XLHD",'150XLHD-Imperial'!G118,IF($C$9="Recharger 280HD",'280HD-Imperial'!G118,IF($C$9="Recharger 330XLHD",'330XLHD-Imperial'!G118,IF($C$9="Recharger 360HD",'360HD-Imperial'!J118,IF($C$9="Recharger 902HD",'902HD-Imperial'!J118,IF($C$9="Contactor Field Drain C-4HD",'C-4HD-Imperial'!E118,IF($C$9="Recharger 180HD",'180HD-Imperial'!G118,0))))))))</f>
        <v/>
      </c>
      <c r="E112" s="124" t="str">
        <f>IF($C$9="Contactor 100HD",'100HD-Imperial'!H118,IF($C$9="Recharger 150XLHD",'150XLHD-Imperial'!H118,IF($C$9="Recharger 280HD",'280HD-Imperial'!H118,IF($C$9="Recharger 330XLHD",'330XLHD-Imperial'!H118,IF($C$9="Recharger 360HD",'360HD-Imperial'!K118,IF($C$9="Recharger 902HD",'902HD-Imperial'!K118,IF($C$9="Contactor Field Drain C-4HD",'C-4HD-Imperial'!F118,IF($C$9="Recharger 180HD",'180HD-Imperial'!H118,0))))))))</f>
        <v/>
      </c>
      <c r="F112" s="124" t="str">
        <f>IF($C$9="Contactor 100HD",'100HD-Imperial'!I118,IF($C$9="Recharger 150XLHD",'150XLHD-Imperial'!I118,IF($C$9="Recharger 280HD",'280HD-Imperial'!I118,IF($C$9="Recharger 330XLHD",'330XLHD-Imperial'!I118,IF($C$9="Recharger 360HD",'360HD-Imperial'!L118,IF($C$9="Recharger 902HD",'902HD-Imperial'!L118,IF($C$9="Contactor Field Drain C-4HD",'C-4HD-Imperial'!G118,IF($C$9="Recharger 180HD",'180HD-Imperial'!I118,0))))))))</f>
        <v/>
      </c>
      <c r="G112" s="71"/>
      <c r="L112" s="371" t="str">
        <f>IF($C$9="Contactor 100HD",'100HD-Imperial'!E118,IF($C$9="Recharger 150XLHD",'150XLHD-Imperial'!E118,IF($C$9="Recharger 280HD",'280HD-Imperial'!E118,IF($C$9="Recharger 330XLHD",'330XLHD-Imperial'!E118,IF($C$9="Recharger 360HD",'360HD-Imperial'!H118,IF($C$9="Recharger 902HD",'902HD-Imperial'!H118,IF($C$9="Recharger 180HD",'180HD-Imperial'!C118,"")))))))</f>
        <v/>
      </c>
      <c r="Q112" s="122"/>
      <c r="S112" s="127"/>
      <c r="T112" s="127"/>
    </row>
    <row r="113" spans="1:20" x14ac:dyDescent="0.2">
      <c r="A113" s="126">
        <f>IF($C$9="Contactor 100HD",'100HD-Imperial'!A119,IF($C$9="Recharger 150XLHD",'150XLHD-Imperial'!A119,IF($C$9="Recharger 280HD",'280HD-Imperial'!A119,IF($C$9="Recharger 330XLHD",'330XLHD-Imperial'!A119,IF($C$9="Recharger 360HD",'360HD-Imperial'!A119,IF($C$9="Recharger 902HD",'902HD-Imperial'!A119,IF($C$9="Contactor Field Drain C-4HD",'C-4HD-Imperial'!A119,IF($C$9="Recharger 180HD",'180HD-Imperial'!A119,0))))))))</f>
        <v>-21</v>
      </c>
      <c r="B113" s="124" t="str">
        <f>IF($C$9="Contactor 100HD",'100HD-Imperial'!D119,IF($C$9="Recharger 150XLHD",'150XLHD-Imperial'!D119,IF($C$9="Recharger 280HD",'280HD-Imperial'!D119,IF($C$9="Recharger 330XLHD",'330XLHD-Imperial'!D119,IF($C$9="Recharger 360HD",'360HD-Imperial'!G119,IF($C$9="Recharger 902HD",'902HD-Imperial'!G119,IF($C$9="Contactor Field Drain C-4HD",'C-4HD-Imperial'!C119,IF($C$9="Recharger 180HD",'180HD-Imperial'!D119,0))))))))</f>
        <v/>
      </c>
      <c r="C113" s="124" t="str">
        <f>IF($C$9="Contactor 100HD",'100HD-Imperial'!F119,IF($C$9="Recharger 150XLHD",'150XLHD-Imperial'!F119,IF($C$9="Recharger 280HD",'280HD-Imperial'!F119,IF($C$9="Recharger 330XLHD",'330XLHD-Imperial'!F119,IF($C$9="Recharger 360HD",'360HD-Imperial'!I119,IF($C$9="Recharger 902HD",'902HD-Imperial'!I119,IF($C$9="Contactor Field Drain C-4HD",'C-4HD-Imperial'!D119,IF($C$9="Recharger 180HD",'180HD-Imperial'!F119,0))))))))</f>
        <v/>
      </c>
      <c r="D113" s="124" t="str">
        <f>IF($C$9="Contactor 100HD",'100HD-Imperial'!G119,IF($C$9="Recharger 150XLHD",'150XLHD-Imperial'!G119,IF($C$9="Recharger 280HD",'280HD-Imperial'!G119,IF($C$9="Recharger 330XLHD",'330XLHD-Imperial'!G119,IF($C$9="Recharger 360HD",'360HD-Imperial'!J119,IF($C$9="Recharger 902HD",'902HD-Imperial'!J119,IF($C$9="Contactor Field Drain C-4HD",'C-4HD-Imperial'!E119,IF($C$9="Recharger 180HD",'180HD-Imperial'!G119,0))))))))</f>
        <v/>
      </c>
      <c r="E113" s="124" t="str">
        <f>IF($C$9="Contactor 100HD",'100HD-Imperial'!H119,IF($C$9="Recharger 150XLHD",'150XLHD-Imperial'!H119,IF($C$9="Recharger 280HD",'280HD-Imperial'!H119,IF($C$9="Recharger 330XLHD",'330XLHD-Imperial'!H119,IF($C$9="Recharger 360HD",'360HD-Imperial'!K119,IF($C$9="Recharger 902HD",'902HD-Imperial'!K119,IF($C$9="Contactor Field Drain C-4HD",'C-4HD-Imperial'!F119,IF($C$9="Recharger 180HD",'180HD-Imperial'!H119,0))))))))</f>
        <v/>
      </c>
      <c r="F113" s="124" t="str">
        <f>IF($C$9="Contactor 100HD",'100HD-Imperial'!I119,IF($C$9="Recharger 150XLHD",'150XLHD-Imperial'!I119,IF($C$9="Recharger 280HD",'280HD-Imperial'!I119,IF($C$9="Recharger 330XLHD",'330XLHD-Imperial'!I119,IF($C$9="Recharger 360HD",'360HD-Imperial'!L119,IF($C$9="Recharger 902HD",'902HD-Imperial'!L119,IF($C$9="Contactor Field Drain C-4HD",'C-4HD-Imperial'!G119,IF($C$9="Recharger 180HD",'180HD-Imperial'!I119,0))))))))</f>
        <v/>
      </c>
      <c r="G113" s="71"/>
      <c r="L113" s="371" t="str">
        <f>IF($C$9="Contactor 100HD",'100HD-Imperial'!E119,IF($C$9="Recharger 150XLHD",'150XLHD-Imperial'!E119,IF($C$9="Recharger 280HD",'280HD-Imperial'!E119,IF($C$9="Recharger 330XLHD",'330XLHD-Imperial'!E119,IF($C$9="Recharger 360HD",'360HD-Imperial'!H119,IF($C$9="Recharger 902HD",'902HD-Imperial'!H119,IF($C$9="Recharger 180HD",'180HD-Imperial'!C119,"")))))))</f>
        <v/>
      </c>
      <c r="Q113" s="122"/>
      <c r="S113" s="127"/>
      <c r="T113" s="127"/>
    </row>
    <row r="114" spans="1:20" x14ac:dyDescent="0.2">
      <c r="A114" s="126">
        <f>IF($C$9="Contactor 100HD",'100HD-Imperial'!A120,IF($C$9="Recharger 150XLHD",'150XLHD-Imperial'!A120,IF($C$9="Recharger 280HD",'280HD-Imperial'!A120,IF($C$9="Recharger 330XLHD",'330XLHD-Imperial'!A120,IF($C$9="Recharger 360HD",'360HD-Imperial'!A120,IF($C$9="Recharger 902HD",'902HD-Imperial'!A120,IF($C$9="Contactor Field Drain C-4HD",'C-4HD-Imperial'!A120,IF($C$9="Recharger 180HD",'180HD-Imperial'!A120,0))))))))</f>
        <v>-22</v>
      </c>
      <c r="B114" s="124" t="str">
        <f>IF($C$9="Contactor 100HD",'100HD-Imperial'!D120,IF($C$9="Recharger 150XLHD",'150XLHD-Imperial'!D120,IF($C$9="Recharger 280HD",'280HD-Imperial'!D120,IF($C$9="Recharger 330XLHD",'330XLHD-Imperial'!D120,IF($C$9="Recharger 360HD",'360HD-Imperial'!G120,IF($C$9="Recharger 902HD",'902HD-Imperial'!G120,IF($C$9="Contactor Field Drain C-4HD",'C-4HD-Imperial'!C120,IF($C$9="Recharger 180HD",'180HD-Imperial'!D120,0))))))))</f>
        <v/>
      </c>
      <c r="C114" s="124" t="str">
        <f>IF($C$9="Contactor 100HD",'100HD-Imperial'!F120,IF($C$9="Recharger 150XLHD",'150XLHD-Imperial'!F120,IF($C$9="Recharger 280HD",'280HD-Imperial'!F120,IF($C$9="Recharger 330XLHD",'330XLHD-Imperial'!F120,IF($C$9="Recharger 360HD",'360HD-Imperial'!I120,IF($C$9="Recharger 902HD",'902HD-Imperial'!I120,IF($C$9="Contactor Field Drain C-4HD",'C-4HD-Imperial'!D120,IF($C$9="Recharger 180HD",'180HD-Imperial'!F120,0))))))))</f>
        <v/>
      </c>
      <c r="D114" s="124" t="str">
        <f>IF($C$9="Contactor 100HD",'100HD-Imperial'!G120,IF($C$9="Recharger 150XLHD",'150XLHD-Imperial'!G120,IF($C$9="Recharger 280HD",'280HD-Imperial'!G120,IF($C$9="Recharger 330XLHD",'330XLHD-Imperial'!G120,IF($C$9="Recharger 360HD",'360HD-Imperial'!J120,IF($C$9="Recharger 902HD",'902HD-Imperial'!J120,IF($C$9="Contactor Field Drain C-4HD",'C-4HD-Imperial'!E120,IF($C$9="Recharger 180HD",'180HD-Imperial'!G120,0))))))))</f>
        <v/>
      </c>
      <c r="E114" s="124" t="str">
        <f>IF($C$9="Contactor 100HD",'100HD-Imperial'!H120,IF($C$9="Recharger 150XLHD",'150XLHD-Imperial'!H120,IF($C$9="Recharger 280HD",'280HD-Imperial'!H120,IF($C$9="Recharger 330XLHD",'330XLHD-Imperial'!H120,IF($C$9="Recharger 360HD",'360HD-Imperial'!K120,IF($C$9="Recharger 902HD",'902HD-Imperial'!K120,IF($C$9="Contactor Field Drain C-4HD",'C-4HD-Imperial'!F120,IF($C$9="Recharger 180HD",'180HD-Imperial'!H120,0))))))))</f>
        <v/>
      </c>
      <c r="F114" s="124" t="str">
        <f>IF($C$9="Contactor 100HD",'100HD-Imperial'!I120,IF($C$9="Recharger 150XLHD",'150XLHD-Imperial'!I120,IF($C$9="Recharger 280HD",'280HD-Imperial'!I120,IF($C$9="Recharger 330XLHD",'330XLHD-Imperial'!I120,IF($C$9="Recharger 360HD",'360HD-Imperial'!L120,IF($C$9="Recharger 902HD",'902HD-Imperial'!L120,IF($C$9="Contactor Field Drain C-4HD",'C-4HD-Imperial'!G120,IF($C$9="Recharger 180HD",'180HD-Imperial'!I120,0))))))))</f>
        <v/>
      </c>
      <c r="G114" s="71"/>
      <c r="L114" s="371" t="str">
        <f>IF($C$9="Contactor 100HD",'100HD-Imperial'!E120,IF($C$9="Recharger 150XLHD",'150XLHD-Imperial'!E120,IF($C$9="Recharger 280HD",'280HD-Imperial'!E120,IF($C$9="Recharger 330XLHD",'330XLHD-Imperial'!E120,IF($C$9="Recharger 360HD",'360HD-Imperial'!H120,IF($C$9="Recharger 902HD",'902HD-Imperial'!H120,IF($C$9="Recharger 180HD",'180HD-Imperial'!C120,"")))))))</f>
        <v/>
      </c>
      <c r="Q114" s="122"/>
      <c r="S114" s="127"/>
      <c r="T114" s="127"/>
    </row>
    <row r="115" spans="1:20" x14ac:dyDescent="0.2">
      <c r="A115" s="126">
        <f>IF($C$9="Contactor 100HD",'100HD-Imperial'!A121,IF($C$9="Recharger 150XLHD",'150XLHD-Imperial'!A121,IF($C$9="Recharger 280HD",'280HD-Imperial'!A121,IF($C$9="Recharger 330XLHD",'330XLHD-Imperial'!A121,IF($C$9="Recharger 360HD",'360HD-Imperial'!A121,IF($C$9="Recharger 902HD",'902HD-Imperial'!A121,IF($C$9="Contactor Field Drain C-4HD",'C-4HD-Imperial'!A121,IF($C$9="Recharger 180HD",'180HD-Imperial'!A121,0))))))))</f>
        <v>-23</v>
      </c>
      <c r="B115" s="124" t="str">
        <f>IF($C$9="Contactor 100HD",'100HD-Imperial'!D121,IF($C$9="Recharger 150XLHD",'150XLHD-Imperial'!D121,IF($C$9="Recharger 280HD",'280HD-Imperial'!D121,IF($C$9="Recharger 330XLHD",'330XLHD-Imperial'!D121,IF($C$9="Recharger 360HD",'360HD-Imperial'!G121,IF($C$9="Recharger 902HD",'902HD-Imperial'!G121,IF($C$9="Contactor Field Drain C-4HD",'C-4HD-Imperial'!C121,IF($C$9="Recharger 180HD",'180HD-Imperial'!D121,0))))))))</f>
        <v/>
      </c>
      <c r="C115" s="124" t="str">
        <f>IF($C$9="Contactor 100HD",'100HD-Imperial'!F121,IF($C$9="Recharger 150XLHD",'150XLHD-Imperial'!F121,IF($C$9="Recharger 280HD",'280HD-Imperial'!F121,IF($C$9="Recharger 330XLHD",'330XLHD-Imperial'!F121,IF($C$9="Recharger 360HD",'360HD-Imperial'!I121,IF($C$9="Recharger 902HD",'902HD-Imperial'!I121,IF($C$9="Contactor Field Drain C-4HD",'C-4HD-Imperial'!D121,IF($C$9="Recharger 180HD",'180HD-Imperial'!F121,0))))))))</f>
        <v/>
      </c>
      <c r="D115" s="124" t="str">
        <f>IF($C$9="Contactor 100HD",'100HD-Imperial'!G121,IF($C$9="Recharger 150XLHD",'150XLHD-Imperial'!G121,IF($C$9="Recharger 280HD",'280HD-Imperial'!G121,IF($C$9="Recharger 330XLHD",'330XLHD-Imperial'!G121,IF($C$9="Recharger 360HD",'360HD-Imperial'!J121,IF($C$9="Recharger 902HD",'902HD-Imperial'!J121,IF($C$9="Contactor Field Drain C-4HD",'C-4HD-Imperial'!E121,IF($C$9="Recharger 180HD",'180HD-Imperial'!G121,0))))))))</f>
        <v/>
      </c>
      <c r="E115" s="124" t="str">
        <f>IF($C$9="Contactor 100HD",'100HD-Imperial'!H121,IF($C$9="Recharger 150XLHD",'150XLHD-Imperial'!H121,IF($C$9="Recharger 280HD",'280HD-Imperial'!H121,IF($C$9="Recharger 330XLHD",'330XLHD-Imperial'!H121,IF($C$9="Recharger 360HD",'360HD-Imperial'!K121,IF($C$9="Recharger 902HD",'902HD-Imperial'!K121,IF($C$9="Contactor Field Drain C-4HD",'C-4HD-Imperial'!F121,IF($C$9="Recharger 180HD",'180HD-Imperial'!H121,0))))))))</f>
        <v/>
      </c>
      <c r="F115" s="124" t="str">
        <f>IF($C$9="Contactor 100HD",'100HD-Imperial'!I121,IF($C$9="Recharger 150XLHD",'150XLHD-Imperial'!I121,IF($C$9="Recharger 280HD",'280HD-Imperial'!I121,IF($C$9="Recharger 330XLHD",'330XLHD-Imperial'!I121,IF($C$9="Recharger 360HD",'360HD-Imperial'!L121,IF($C$9="Recharger 902HD",'902HD-Imperial'!L121,IF($C$9="Contactor Field Drain C-4HD",'C-4HD-Imperial'!G121,IF($C$9="Recharger 180HD",'180HD-Imperial'!I121,0))))))))</f>
        <v/>
      </c>
      <c r="G115" s="71"/>
      <c r="L115" s="371" t="str">
        <f>IF($C$9="Contactor 100HD",'100HD-Imperial'!E121,IF($C$9="Recharger 150XLHD",'150XLHD-Imperial'!E121,IF($C$9="Recharger 280HD",'280HD-Imperial'!E121,IF($C$9="Recharger 330XLHD",'330XLHD-Imperial'!E121,IF($C$9="Recharger 360HD",'360HD-Imperial'!H121,IF($C$9="Recharger 902HD",'902HD-Imperial'!H121,IF($C$9="Recharger 180HD",'180HD-Imperial'!C121,"")))))))</f>
        <v/>
      </c>
      <c r="Q115" s="122"/>
      <c r="S115" s="127"/>
      <c r="T115" s="127"/>
    </row>
    <row r="116" spans="1:20" x14ac:dyDescent="0.2">
      <c r="A116" s="126">
        <f>IF($C$9="Contactor 100HD",'100HD-Imperial'!A122,IF($C$9="Recharger 150XLHD",'150XLHD-Imperial'!A122,IF($C$9="Recharger 280HD",'280HD-Imperial'!A122,IF($C$9="Recharger 330XLHD",'330XLHD-Imperial'!A122,IF($C$9="Recharger 360HD",'360HD-Imperial'!A122,IF($C$9="Recharger 902HD",'902HD-Imperial'!A122,IF($C$9="Contactor Field Drain C-4HD",'C-4HD-Imperial'!A122,IF($C$9="Recharger 180HD",'180HD-Imperial'!A122,0))))))))</f>
        <v>-24</v>
      </c>
      <c r="B116" s="124" t="str">
        <f>IF($C$9="Contactor 100HD",'100HD-Imperial'!D122,IF($C$9="Recharger 150XLHD",'150XLHD-Imperial'!D122,IF($C$9="Recharger 280HD",'280HD-Imperial'!D122,IF($C$9="Recharger 330XLHD",'330XLHD-Imperial'!D122,IF($C$9="Recharger 360HD",'360HD-Imperial'!G122,IF($C$9="Recharger 902HD",'902HD-Imperial'!G122,IF($C$9="Contactor Field Drain C-4HD",'C-4HD-Imperial'!C122,IF($C$9="Recharger 180HD",'180HD-Imperial'!D122,0))))))))</f>
        <v/>
      </c>
      <c r="C116" s="124" t="str">
        <f>IF($C$9="Contactor 100HD",'100HD-Imperial'!F122,IF($C$9="Recharger 150XLHD",'150XLHD-Imperial'!F122,IF($C$9="Recharger 280HD",'280HD-Imperial'!F122,IF($C$9="Recharger 330XLHD",'330XLHD-Imperial'!F122,IF($C$9="Recharger 360HD",'360HD-Imperial'!I122,IF($C$9="Recharger 902HD",'902HD-Imperial'!I122,IF($C$9="Contactor Field Drain C-4HD",'C-4HD-Imperial'!D122,IF($C$9="Recharger 180HD",'180HD-Imperial'!F122,0))))))))</f>
        <v/>
      </c>
      <c r="D116" s="124" t="str">
        <f>IF($C$9="Contactor 100HD",'100HD-Imperial'!G122,IF($C$9="Recharger 150XLHD",'150XLHD-Imperial'!G122,IF($C$9="Recharger 280HD",'280HD-Imperial'!G122,IF($C$9="Recharger 330XLHD",'330XLHD-Imperial'!G122,IF($C$9="Recharger 360HD",'360HD-Imperial'!J122,IF($C$9="Recharger 902HD",'902HD-Imperial'!J122,IF($C$9="Contactor Field Drain C-4HD",'C-4HD-Imperial'!E122,IF($C$9="Recharger 180HD",'180HD-Imperial'!G122,0))))))))</f>
        <v/>
      </c>
      <c r="E116" s="124" t="str">
        <f>IF($C$9="Contactor 100HD",'100HD-Imperial'!H122,IF($C$9="Recharger 150XLHD",'150XLHD-Imperial'!H122,IF($C$9="Recharger 280HD",'280HD-Imperial'!H122,IF($C$9="Recharger 330XLHD",'330XLHD-Imperial'!H122,IF($C$9="Recharger 360HD",'360HD-Imperial'!K122,IF($C$9="Recharger 902HD",'902HD-Imperial'!K122,IF($C$9="Contactor Field Drain C-4HD",'C-4HD-Imperial'!F122,IF($C$9="Recharger 180HD",'180HD-Imperial'!H122,0))))))))</f>
        <v/>
      </c>
      <c r="F116" s="124" t="str">
        <f>IF($C$9="Contactor 100HD",'100HD-Imperial'!I122,IF($C$9="Recharger 150XLHD",'150XLHD-Imperial'!I122,IF($C$9="Recharger 280HD",'280HD-Imperial'!I122,IF($C$9="Recharger 330XLHD",'330XLHD-Imperial'!I122,IF($C$9="Recharger 360HD",'360HD-Imperial'!L122,IF($C$9="Recharger 902HD",'902HD-Imperial'!L122,IF($C$9="Contactor Field Drain C-4HD",'C-4HD-Imperial'!G122,IF($C$9="Recharger 180HD",'180HD-Imperial'!I122,0))))))))</f>
        <v/>
      </c>
      <c r="G116" s="71"/>
      <c r="L116" s="371" t="str">
        <f>IF($C$9="Contactor 100HD",'100HD-Imperial'!E122,IF($C$9="Recharger 150XLHD",'150XLHD-Imperial'!E122,IF($C$9="Recharger 280HD",'280HD-Imperial'!E122,IF($C$9="Recharger 330XLHD",'330XLHD-Imperial'!E122,IF($C$9="Recharger 360HD",'360HD-Imperial'!H122,IF($C$9="Recharger 902HD",'902HD-Imperial'!H122,IF($C$9="Recharger 180HD",'180HD-Imperial'!C122,"")))))))</f>
        <v/>
      </c>
      <c r="Q116" s="122"/>
      <c r="S116" s="127"/>
      <c r="T116" s="127"/>
    </row>
    <row r="117" spans="1:20" x14ac:dyDescent="0.2">
      <c r="A117" s="126">
        <f>IF($C$9="Contactor 100HD",'100HD-Imperial'!A123,IF($C$9="Recharger 150XLHD",'150XLHD-Imperial'!A123,IF($C$9="Recharger 280HD",'280HD-Imperial'!A123,IF($C$9="Recharger 330XLHD",'330XLHD-Imperial'!A123,IF($C$9="Recharger 360HD",'360HD-Imperial'!A123,IF($C$9="Recharger 902HD",'902HD-Imperial'!A123,IF($C$9="Contactor Field Drain C-4HD",'C-4HD-Imperial'!A123,IF($C$9="Recharger 180HD",'180HD-Imperial'!A123,0))))))))</f>
        <v>-25</v>
      </c>
      <c r="B117" s="124" t="str">
        <f>IF($C$9="Contactor 100HD",'100HD-Imperial'!D123,IF($C$9="Recharger 150XLHD",'150XLHD-Imperial'!D123,IF($C$9="Recharger 280HD",'280HD-Imperial'!D123,IF($C$9="Recharger 330XLHD",'330XLHD-Imperial'!D123,IF($C$9="Recharger 360HD",'360HD-Imperial'!G123,IF($C$9="Recharger 902HD",'902HD-Imperial'!G123,IF($C$9="Contactor Field Drain C-4HD",'C-4HD-Imperial'!C123,IF($C$9="Recharger 180HD",'180HD-Imperial'!D123,0))))))))</f>
        <v/>
      </c>
      <c r="C117" s="124" t="str">
        <f>IF($C$9="Contactor 100HD",'100HD-Imperial'!F123,IF($C$9="Recharger 150XLHD",'150XLHD-Imperial'!F123,IF($C$9="Recharger 280HD",'280HD-Imperial'!F123,IF($C$9="Recharger 330XLHD",'330XLHD-Imperial'!F123,IF($C$9="Recharger 360HD",'360HD-Imperial'!I123,IF($C$9="Recharger 902HD",'902HD-Imperial'!I123,IF($C$9="Contactor Field Drain C-4HD",'C-4HD-Imperial'!D123,IF($C$9="Recharger 180HD",'180HD-Imperial'!F123,0))))))))</f>
        <v/>
      </c>
      <c r="D117" s="124" t="str">
        <f>IF($C$9="Contactor 100HD",'100HD-Imperial'!G123,IF($C$9="Recharger 150XLHD",'150XLHD-Imperial'!G123,IF($C$9="Recharger 280HD",'280HD-Imperial'!G123,IF($C$9="Recharger 330XLHD",'330XLHD-Imperial'!G123,IF($C$9="Recharger 360HD",'360HD-Imperial'!J123,IF($C$9="Recharger 902HD",'902HD-Imperial'!J123,IF($C$9="Contactor Field Drain C-4HD",'C-4HD-Imperial'!E123,IF($C$9="Recharger 180HD",'180HD-Imperial'!G123,0))))))))</f>
        <v/>
      </c>
      <c r="E117" s="124" t="str">
        <f>IF($C$9="Contactor 100HD",'100HD-Imperial'!H123,IF($C$9="Recharger 150XLHD",'150XLHD-Imperial'!H123,IF($C$9="Recharger 280HD",'280HD-Imperial'!H123,IF($C$9="Recharger 330XLHD",'330XLHD-Imperial'!H123,IF($C$9="Recharger 360HD",'360HD-Imperial'!K123,IF($C$9="Recharger 902HD",'902HD-Imperial'!K123,IF($C$9="Contactor Field Drain C-4HD",'C-4HD-Imperial'!F123,IF($C$9="Recharger 180HD",'180HD-Imperial'!H123,0))))))))</f>
        <v/>
      </c>
      <c r="F117" s="124" t="str">
        <f>IF($C$9="Contactor 100HD",'100HD-Imperial'!I123,IF($C$9="Recharger 150XLHD",'150XLHD-Imperial'!I123,IF($C$9="Recharger 280HD",'280HD-Imperial'!I123,IF($C$9="Recharger 330XLHD",'330XLHD-Imperial'!I123,IF($C$9="Recharger 360HD",'360HD-Imperial'!L123,IF($C$9="Recharger 902HD",'902HD-Imperial'!L123,IF($C$9="Contactor Field Drain C-4HD",'C-4HD-Imperial'!G123,IF($C$9="Recharger 180HD",'180HD-Imperial'!I123,0))))))))</f>
        <v/>
      </c>
      <c r="G117" s="71"/>
      <c r="L117" s="371" t="str">
        <f>IF($C$9="Contactor 100HD",'100HD-Imperial'!E123,IF($C$9="Recharger 150XLHD",'150XLHD-Imperial'!E123,IF($C$9="Recharger 280HD",'280HD-Imperial'!E123,IF($C$9="Recharger 330XLHD",'330XLHD-Imperial'!E123,IF($C$9="Recharger 360HD",'360HD-Imperial'!H123,IF($C$9="Recharger 902HD",'902HD-Imperial'!H123,IF($C$9="Recharger 180HD",'180HD-Imperial'!C123,"")))))))</f>
        <v/>
      </c>
      <c r="Q117" s="122"/>
      <c r="S117" s="127"/>
      <c r="T117" s="127"/>
    </row>
    <row r="118" spans="1:20" x14ac:dyDescent="0.2">
      <c r="A118" s="126">
        <f>IF($C$9="Contactor 100HD",'100HD-Imperial'!A124,IF($C$9="Recharger 150XLHD",'150XLHD-Imperial'!A124,IF($C$9="Recharger 280HD",'280HD-Imperial'!A124,IF($C$9="Recharger 330XLHD",'330XLHD-Imperial'!A124,IF($C$9="Recharger 360HD",'360HD-Imperial'!A124,IF($C$9="Recharger 902HD",'902HD-Imperial'!A124,IF($C$9="Contactor Field Drain C-4HD",'C-4HD-Imperial'!A124,IF($C$9="Recharger 180HD",'180HD-Imperial'!A124,0))))))))</f>
        <v>-26</v>
      </c>
      <c r="B118" s="124" t="str">
        <f>IF($C$9="Contactor 100HD",'100HD-Imperial'!D124,IF($C$9="Recharger 150XLHD",'150XLHD-Imperial'!D124,IF($C$9="Recharger 280HD",'280HD-Imperial'!D124,IF($C$9="Recharger 330XLHD",'330XLHD-Imperial'!D124,IF($C$9="Recharger 360HD",'360HD-Imperial'!G124,IF($C$9="Recharger 902HD",'902HD-Imperial'!G124,IF($C$9="Contactor Field Drain C-4HD",'C-4HD-Imperial'!C124,IF($C$9="Recharger 180HD",'180HD-Imperial'!D124,0))))))))</f>
        <v/>
      </c>
      <c r="C118" s="124" t="str">
        <f>IF($C$9="Contactor 100HD",'100HD-Imperial'!F124,IF($C$9="Recharger 150XLHD",'150XLHD-Imperial'!F124,IF($C$9="Recharger 280HD",'280HD-Imperial'!F124,IF($C$9="Recharger 330XLHD",'330XLHD-Imperial'!F124,IF($C$9="Recharger 360HD",'360HD-Imperial'!I124,IF($C$9="Recharger 902HD",'902HD-Imperial'!I124,IF($C$9="Contactor Field Drain C-4HD",'C-4HD-Imperial'!D124,IF($C$9="Recharger 180HD",'180HD-Imperial'!F124,0))))))))</f>
        <v/>
      </c>
      <c r="D118" s="124" t="str">
        <f>IF($C$9="Contactor 100HD",'100HD-Imperial'!G124,IF($C$9="Recharger 150XLHD",'150XLHD-Imperial'!G124,IF($C$9="Recharger 280HD",'280HD-Imperial'!G124,IF($C$9="Recharger 330XLHD",'330XLHD-Imperial'!G124,IF($C$9="Recharger 360HD",'360HD-Imperial'!J124,IF($C$9="Recharger 902HD",'902HD-Imperial'!J124,IF($C$9="Contactor Field Drain C-4HD",'C-4HD-Imperial'!E124,IF($C$9="Recharger 180HD",'180HD-Imperial'!G124,0))))))))</f>
        <v/>
      </c>
      <c r="E118" s="124" t="str">
        <f>IF($C$9="Contactor 100HD",'100HD-Imperial'!H124,IF($C$9="Recharger 150XLHD",'150XLHD-Imperial'!H124,IF($C$9="Recharger 280HD",'280HD-Imperial'!H124,IF($C$9="Recharger 330XLHD",'330XLHD-Imperial'!H124,IF($C$9="Recharger 360HD",'360HD-Imperial'!K124,IF($C$9="Recharger 902HD",'902HD-Imperial'!K124,IF($C$9="Contactor Field Drain C-4HD",'C-4HD-Imperial'!F124,IF($C$9="Recharger 180HD",'180HD-Imperial'!H124,0))))))))</f>
        <v/>
      </c>
      <c r="F118" s="124" t="str">
        <f>IF($C$9="Contactor 100HD",'100HD-Imperial'!I124,IF($C$9="Recharger 150XLHD",'150XLHD-Imperial'!I124,IF($C$9="Recharger 280HD",'280HD-Imperial'!I124,IF($C$9="Recharger 330XLHD",'330XLHD-Imperial'!I124,IF($C$9="Recharger 360HD",'360HD-Imperial'!L124,IF($C$9="Recharger 902HD",'902HD-Imperial'!L124,IF($C$9="Contactor Field Drain C-4HD",'C-4HD-Imperial'!G124,IF($C$9="Recharger 180HD",'180HD-Imperial'!I124,0))))))))</f>
        <v/>
      </c>
      <c r="G118" s="71"/>
      <c r="L118" s="371" t="str">
        <f>IF($C$9="Contactor 100HD",'100HD-Imperial'!E124,IF($C$9="Recharger 150XLHD",'150XLHD-Imperial'!E124,IF($C$9="Recharger 280HD",'280HD-Imperial'!E124,IF($C$9="Recharger 330XLHD",'330XLHD-Imperial'!E124,IF($C$9="Recharger 360HD",'360HD-Imperial'!H124,IF($C$9="Recharger 902HD",'902HD-Imperial'!H124,IF($C$9="Recharger 180HD",'180HD-Imperial'!C124,"")))))))</f>
        <v/>
      </c>
      <c r="Q118" s="122"/>
      <c r="S118" s="127"/>
      <c r="T118" s="127"/>
    </row>
    <row r="119" spans="1:20" x14ac:dyDescent="0.2">
      <c r="A119" s="126">
        <f>IF($C$9="Contactor 100HD",'100HD-Imperial'!A125,IF($C$9="Recharger 150XLHD",'150XLHD-Imperial'!A125,IF($C$9="Recharger 280HD",'280HD-Imperial'!A125,IF($C$9="Recharger 330XLHD",'330XLHD-Imperial'!A125,IF($C$9="Recharger 360HD",'360HD-Imperial'!A125,IF($C$9="Recharger 902HD",'902HD-Imperial'!A125,IF($C$9="Contactor Field Drain C-4HD",'C-4HD-Imperial'!A125,IF($C$9="Recharger 180HD",'180HD-Imperial'!A125,0))))))))</f>
        <v>-27</v>
      </c>
      <c r="B119" s="124" t="str">
        <f>IF($C$9="Contactor 100HD",'100HD-Imperial'!D125,IF($C$9="Recharger 150XLHD",'150XLHD-Imperial'!D125,IF($C$9="Recharger 280HD",'280HD-Imperial'!D125,IF($C$9="Recharger 330XLHD",'330XLHD-Imperial'!D125,IF($C$9="Recharger 360HD",'360HD-Imperial'!G125,IF($C$9="Recharger 902HD",'902HD-Imperial'!G125,IF($C$9="Contactor Field Drain C-4HD",'C-4HD-Imperial'!C125,IF($C$9="Recharger 180HD",'180HD-Imperial'!D125,0))))))))</f>
        <v/>
      </c>
      <c r="C119" s="124" t="str">
        <f>IF($C$9="Contactor 100HD",'100HD-Imperial'!F125,IF($C$9="Recharger 150XLHD",'150XLHD-Imperial'!F125,IF($C$9="Recharger 280HD",'280HD-Imperial'!F125,IF($C$9="Recharger 330XLHD",'330XLHD-Imperial'!F125,IF($C$9="Recharger 360HD",'360HD-Imperial'!I125,IF($C$9="Recharger 902HD",'902HD-Imperial'!I125,IF($C$9="Contactor Field Drain C-4HD",'C-4HD-Imperial'!D125,IF($C$9="Recharger 180HD",'180HD-Imperial'!F125,0))))))))</f>
        <v/>
      </c>
      <c r="D119" s="124" t="str">
        <f>IF($C$9="Contactor 100HD",'100HD-Imperial'!G125,IF($C$9="Recharger 150XLHD",'150XLHD-Imperial'!G125,IF($C$9="Recharger 280HD",'280HD-Imperial'!G125,IF($C$9="Recharger 330XLHD",'330XLHD-Imperial'!G125,IF($C$9="Recharger 360HD",'360HD-Imperial'!J125,IF($C$9="Recharger 902HD",'902HD-Imperial'!J125,IF($C$9="Contactor Field Drain C-4HD",'C-4HD-Imperial'!E125,IF($C$9="Recharger 180HD",'180HD-Imperial'!G125,0))))))))</f>
        <v/>
      </c>
      <c r="E119" s="124" t="str">
        <f>IF($C$9="Contactor 100HD",'100HD-Imperial'!H125,IF($C$9="Recharger 150XLHD",'150XLHD-Imperial'!H125,IF($C$9="Recharger 280HD",'280HD-Imperial'!H125,IF($C$9="Recharger 330XLHD",'330XLHD-Imperial'!H125,IF($C$9="Recharger 360HD",'360HD-Imperial'!K125,IF($C$9="Recharger 902HD",'902HD-Imperial'!K125,IF($C$9="Contactor Field Drain C-4HD",'C-4HD-Imperial'!F125,IF($C$9="Recharger 180HD",'180HD-Imperial'!H125,0))))))))</f>
        <v/>
      </c>
      <c r="F119" s="124" t="str">
        <f>IF($C$9="Contactor 100HD",'100HD-Imperial'!I125,IF($C$9="Recharger 150XLHD",'150XLHD-Imperial'!I125,IF($C$9="Recharger 280HD",'280HD-Imperial'!I125,IF($C$9="Recharger 330XLHD",'330XLHD-Imperial'!I125,IF($C$9="Recharger 360HD",'360HD-Imperial'!L125,IF($C$9="Recharger 902HD",'902HD-Imperial'!L125,IF($C$9="Contactor Field Drain C-4HD",'C-4HD-Imperial'!G125,IF($C$9="Recharger 180HD",'180HD-Imperial'!I125,0))))))))</f>
        <v/>
      </c>
      <c r="G119" s="71"/>
      <c r="L119" s="371" t="str">
        <f>IF($C$9="Contactor 100HD",'100HD-Imperial'!E125,IF($C$9="Recharger 150XLHD",'150XLHD-Imperial'!E125,IF($C$9="Recharger 280HD",'280HD-Imperial'!E125,IF($C$9="Recharger 330XLHD",'330XLHD-Imperial'!E125,IF($C$9="Recharger 360HD",'360HD-Imperial'!H125,IF($C$9="Recharger 902HD",'902HD-Imperial'!H125,IF($C$9="Recharger 180HD",'180HD-Imperial'!C125,"")))))))</f>
        <v/>
      </c>
      <c r="Q119" s="122"/>
      <c r="S119" s="127"/>
      <c r="T119" s="127"/>
    </row>
    <row r="120" spans="1:20" x14ac:dyDescent="0.2">
      <c r="A120" s="126">
        <f>IF($C$9="Contactor 100HD",'100HD-Imperial'!A126,IF($C$9="Recharger 150XLHD",'150XLHD-Imperial'!A126,IF($C$9="Recharger 280HD",'280HD-Imperial'!A126,IF($C$9="Recharger 330XLHD",'330XLHD-Imperial'!A126,IF($C$9="Recharger 360HD",'360HD-Imperial'!A126,IF($C$9="Recharger 902HD",'902HD-Imperial'!A126,IF($C$9="Contactor Field Drain C-4HD",'C-4HD-Imperial'!A126,IF($C$9="Recharger 180HD",'180HD-Imperial'!A126,0))))))))</f>
        <v>-28</v>
      </c>
      <c r="B120" s="124" t="str">
        <f>IF($C$9="Contactor 100HD",'100HD-Imperial'!D126,IF($C$9="Recharger 150XLHD",'150XLHD-Imperial'!D126,IF($C$9="Recharger 280HD",'280HD-Imperial'!D126,IF($C$9="Recharger 330XLHD",'330XLHD-Imperial'!D126,IF($C$9="Recharger 360HD",'360HD-Imperial'!G126,IF($C$9="Recharger 902HD",'902HD-Imperial'!G126,IF($C$9="Contactor Field Drain C-4HD",'C-4HD-Imperial'!C126,IF($C$9="Recharger 180HD",'180HD-Imperial'!D126,0))))))))</f>
        <v/>
      </c>
      <c r="C120" s="124" t="str">
        <f>IF($C$9="Contactor 100HD",'100HD-Imperial'!F126,IF($C$9="Recharger 150XLHD",'150XLHD-Imperial'!F126,IF($C$9="Recharger 280HD",'280HD-Imperial'!F126,IF($C$9="Recharger 330XLHD",'330XLHD-Imperial'!F126,IF($C$9="Recharger 360HD",'360HD-Imperial'!I126,IF($C$9="Recharger 902HD",'902HD-Imperial'!I126,IF($C$9="Contactor Field Drain C-4HD",'C-4HD-Imperial'!D126,IF($C$9="Recharger 180HD",'180HD-Imperial'!F126,0))))))))</f>
        <v/>
      </c>
      <c r="D120" s="124" t="str">
        <f>IF($C$9="Contactor 100HD",'100HD-Imperial'!G126,IF($C$9="Recharger 150XLHD",'150XLHD-Imperial'!G126,IF($C$9="Recharger 280HD",'280HD-Imperial'!G126,IF($C$9="Recharger 330XLHD",'330XLHD-Imperial'!G126,IF($C$9="Recharger 360HD",'360HD-Imperial'!J126,IF($C$9="Recharger 902HD",'902HD-Imperial'!J126,IF($C$9="Contactor Field Drain C-4HD",'C-4HD-Imperial'!E126,IF($C$9="Recharger 180HD",'180HD-Imperial'!G126,0))))))))</f>
        <v/>
      </c>
      <c r="E120" s="124" t="str">
        <f>IF($C$9="Contactor 100HD",'100HD-Imperial'!H126,IF($C$9="Recharger 150XLHD",'150XLHD-Imperial'!H126,IF($C$9="Recharger 280HD",'280HD-Imperial'!H126,IF($C$9="Recharger 330XLHD",'330XLHD-Imperial'!H126,IF($C$9="Recharger 360HD",'360HD-Imperial'!K126,IF($C$9="Recharger 902HD",'902HD-Imperial'!K126,IF($C$9="Contactor Field Drain C-4HD",'C-4HD-Imperial'!F126,IF($C$9="Recharger 180HD",'180HD-Imperial'!H126,0))))))))</f>
        <v/>
      </c>
      <c r="F120" s="124" t="str">
        <f>IF($C$9="Contactor 100HD",'100HD-Imperial'!I126,IF($C$9="Recharger 150XLHD",'150XLHD-Imperial'!I126,IF($C$9="Recharger 280HD",'280HD-Imperial'!I126,IF($C$9="Recharger 330XLHD",'330XLHD-Imperial'!I126,IF($C$9="Recharger 360HD",'360HD-Imperial'!L126,IF($C$9="Recharger 902HD",'902HD-Imperial'!L126,IF($C$9="Contactor Field Drain C-4HD",'C-4HD-Imperial'!G126,IF($C$9="Recharger 180HD",'180HD-Imperial'!I126,0))))))))</f>
        <v/>
      </c>
      <c r="G120" s="71"/>
      <c r="L120" s="371" t="str">
        <f>IF($C$9="Contactor 100HD",'100HD-Imperial'!E126,IF($C$9="Recharger 150XLHD",'150XLHD-Imperial'!E126,IF($C$9="Recharger 280HD",'280HD-Imperial'!E126,IF($C$9="Recharger 330XLHD",'330XLHD-Imperial'!E126,IF($C$9="Recharger 360HD",'360HD-Imperial'!H126,IF($C$9="Recharger 902HD",'902HD-Imperial'!H126,IF($C$9="Recharger 180HD",'180HD-Imperial'!C126,"")))))))</f>
        <v/>
      </c>
      <c r="Q120" s="122"/>
      <c r="S120" s="127"/>
      <c r="T120" s="127"/>
    </row>
    <row r="121" spans="1:20" x14ac:dyDescent="0.2">
      <c r="A121" s="126">
        <f>IF($C$9="Contactor 100HD",'100HD-Imperial'!A127,IF($C$9="Recharger 150XLHD",'150XLHD-Imperial'!A127,IF($C$9="Recharger 280HD",'280HD-Imperial'!A127,IF($C$9="Recharger 330XLHD",'330XLHD-Imperial'!A127,IF($C$9="Recharger 360HD",'360HD-Imperial'!A127,IF($C$9="Recharger 902HD",'902HD-Imperial'!A127,IF($C$9="Contactor Field Drain C-4HD",'C-4HD-Imperial'!A127,IF($C$9="Recharger 180HD",'180HD-Imperial'!A127,0))))))))</f>
        <v>-29</v>
      </c>
      <c r="B121" s="124" t="str">
        <f>IF($C$9="Contactor 100HD",'100HD-Imperial'!D127,IF($C$9="Recharger 150XLHD",'150XLHD-Imperial'!D127,IF($C$9="Recharger 280HD",'280HD-Imperial'!D127,IF($C$9="Recharger 330XLHD",'330XLHD-Imperial'!D127,IF($C$9="Recharger 360HD",'360HD-Imperial'!G127,IF($C$9="Recharger 902HD",'902HD-Imperial'!G127,IF($C$9="Contactor Field Drain C-4HD",'C-4HD-Imperial'!C127,IF($C$9="Recharger 180HD",'180HD-Imperial'!D127,0))))))))</f>
        <v/>
      </c>
      <c r="C121" s="124" t="str">
        <f>IF($C$9="Contactor 100HD",'100HD-Imperial'!F127,IF($C$9="Recharger 150XLHD",'150XLHD-Imperial'!F127,IF($C$9="Recharger 280HD",'280HD-Imperial'!F127,IF($C$9="Recharger 330XLHD",'330XLHD-Imperial'!F127,IF($C$9="Recharger 360HD",'360HD-Imperial'!I127,IF($C$9="Recharger 902HD",'902HD-Imperial'!I127,IF($C$9="Contactor Field Drain C-4HD",'C-4HD-Imperial'!D127,IF($C$9="Recharger 180HD",'180HD-Imperial'!F127,0))))))))</f>
        <v/>
      </c>
      <c r="D121" s="124" t="str">
        <f>IF($C$9="Contactor 100HD",'100HD-Imperial'!G127,IF($C$9="Recharger 150XLHD",'150XLHD-Imperial'!G127,IF($C$9="Recharger 280HD",'280HD-Imperial'!G127,IF($C$9="Recharger 330XLHD",'330XLHD-Imperial'!G127,IF($C$9="Recharger 360HD",'360HD-Imperial'!J127,IF($C$9="Recharger 902HD",'902HD-Imperial'!J127,IF($C$9="Contactor Field Drain C-4HD",'C-4HD-Imperial'!E127,IF($C$9="Recharger 180HD",'180HD-Imperial'!G127,0))))))))</f>
        <v/>
      </c>
      <c r="E121" s="124" t="str">
        <f>IF($C$9="Contactor 100HD",'100HD-Imperial'!H127,IF($C$9="Recharger 150XLHD",'150XLHD-Imperial'!H127,IF($C$9="Recharger 280HD",'280HD-Imperial'!H127,IF($C$9="Recharger 330XLHD",'330XLHD-Imperial'!H127,IF($C$9="Recharger 360HD",'360HD-Imperial'!K127,IF($C$9="Recharger 902HD",'902HD-Imperial'!K127,IF($C$9="Contactor Field Drain C-4HD",'C-4HD-Imperial'!F127,IF($C$9="Recharger 180HD",'180HD-Imperial'!H127,0))))))))</f>
        <v/>
      </c>
      <c r="F121" s="124" t="str">
        <f>IF($C$9="Contactor 100HD",'100HD-Imperial'!I127,IF($C$9="Recharger 150XLHD",'150XLHD-Imperial'!I127,IF($C$9="Recharger 280HD",'280HD-Imperial'!I127,IF($C$9="Recharger 330XLHD",'330XLHD-Imperial'!I127,IF($C$9="Recharger 360HD",'360HD-Imperial'!L127,IF($C$9="Recharger 902HD",'902HD-Imperial'!L127,IF($C$9="Contactor Field Drain C-4HD",'C-4HD-Imperial'!G127,IF($C$9="Recharger 180HD",'180HD-Imperial'!I127,0))))))))</f>
        <v/>
      </c>
      <c r="G121" s="71"/>
      <c r="L121" s="371" t="str">
        <f>IF($C$9="Contactor 100HD",'100HD-Imperial'!E127,IF($C$9="Recharger 150XLHD",'150XLHD-Imperial'!E127,IF($C$9="Recharger 280HD",'280HD-Imperial'!E127,IF($C$9="Recharger 330XLHD",'330XLHD-Imperial'!E127,IF($C$9="Recharger 360HD",'360HD-Imperial'!H127,IF($C$9="Recharger 902HD",'902HD-Imperial'!H127,IF($C$9="Recharger 180HD",'180HD-Imperial'!C127,"")))))))</f>
        <v/>
      </c>
      <c r="Q121" s="122"/>
      <c r="S121" s="127"/>
      <c r="T121" s="127"/>
    </row>
    <row r="122" spans="1:20" x14ac:dyDescent="0.2">
      <c r="A122" s="126">
        <f>IF($C$9="Contactor 100HD",'100HD-Imperial'!A128,IF($C$9="Recharger 150XLHD",'150XLHD-Imperial'!A128,IF($C$9="Recharger 280HD",'280HD-Imperial'!A128,IF($C$9="Recharger 330XLHD",'330XLHD-Imperial'!A128,IF($C$9="Recharger 360HD",'360HD-Imperial'!A128,IF($C$9="Recharger 902HD",'902HD-Imperial'!A128,IF($C$9="Contactor Field Drain C-4HD",'C-4HD-Imperial'!A128,IF($C$9="Recharger 180HD",'180HD-Imperial'!A128,0))))))))</f>
        <v>-30</v>
      </c>
      <c r="B122" s="124" t="str">
        <f>IF($C$9="Contactor 100HD",'100HD-Imperial'!D128,IF($C$9="Recharger 150XLHD",'150XLHD-Imperial'!D128,IF($C$9="Recharger 280HD",'280HD-Imperial'!D128,IF($C$9="Recharger 330XLHD",'330XLHD-Imperial'!D128,IF($C$9="Recharger 360HD",'360HD-Imperial'!G128,IF($C$9="Recharger 902HD",'902HD-Imperial'!G128,IF($C$9="Contactor Field Drain C-4HD",'C-4HD-Imperial'!C128,IF($C$9="Recharger 180HD",'180HD-Imperial'!D128,0))))))))</f>
        <v/>
      </c>
      <c r="C122" s="124" t="str">
        <f>IF($C$9="Contactor 100HD",'100HD-Imperial'!F128,IF($C$9="Recharger 150XLHD",'150XLHD-Imperial'!F128,IF($C$9="Recharger 280HD",'280HD-Imperial'!F128,IF($C$9="Recharger 330XLHD",'330XLHD-Imperial'!F128,IF($C$9="Recharger 360HD",'360HD-Imperial'!I128,IF($C$9="Recharger 902HD",'902HD-Imperial'!I128,IF($C$9="Contactor Field Drain C-4HD",'C-4HD-Imperial'!D128,IF($C$9="Recharger 180HD",'180HD-Imperial'!F128,0))))))))</f>
        <v/>
      </c>
      <c r="D122" s="124" t="str">
        <f>IF($C$9="Contactor 100HD",'100HD-Imperial'!G128,IF($C$9="Recharger 150XLHD",'150XLHD-Imperial'!G128,IF($C$9="Recharger 280HD",'280HD-Imperial'!G128,IF($C$9="Recharger 330XLHD",'330XLHD-Imperial'!G128,IF($C$9="Recharger 360HD",'360HD-Imperial'!J128,IF($C$9="Recharger 902HD",'902HD-Imperial'!J128,IF($C$9="Contactor Field Drain C-4HD",'C-4HD-Imperial'!E128,IF($C$9="Recharger 180HD",'180HD-Imperial'!G128,0))))))))</f>
        <v/>
      </c>
      <c r="E122" s="124" t="str">
        <f>IF($C$9="Contactor 100HD",'100HD-Imperial'!H128,IF($C$9="Recharger 150XLHD",'150XLHD-Imperial'!H128,IF($C$9="Recharger 280HD",'280HD-Imperial'!H128,IF($C$9="Recharger 330XLHD",'330XLHD-Imperial'!H128,IF($C$9="Recharger 360HD",'360HD-Imperial'!K128,IF($C$9="Recharger 902HD",'902HD-Imperial'!K128,IF($C$9="Contactor Field Drain C-4HD",'C-4HD-Imperial'!F128,IF($C$9="Recharger 180HD",'180HD-Imperial'!H128,0))))))))</f>
        <v/>
      </c>
      <c r="F122" s="124" t="str">
        <f>IF($C$9="Contactor 100HD",'100HD-Imperial'!I128,IF($C$9="Recharger 150XLHD",'150XLHD-Imperial'!I128,IF($C$9="Recharger 280HD",'280HD-Imperial'!I128,IF($C$9="Recharger 330XLHD",'330XLHD-Imperial'!I128,IF($C$9="Recharger 360HD",'360HD-Imperial'!L128,IF($C$9="Recharger 902HD",'902HD-Imperial'!L128,IF($C$9="Contactor Field Drain C-4HD",'C-4HD-Imperial'!G128,IF($C$9="Recharger 180HD",'180HD-Imperial'!I128,0))))))))</f>
        <v/>
      </c>
      <c r="G122" s="71"/>
      <c r="L122" s="371" t="str">
        <f>IF($C$9="Contactor 100HD",'100HD-Imperial'!E128,IF($C$9="Recharger 150XLHD",'150XLHD-Imperial'!E128,IF($C$9="Recharger 280HD",'280HD-Imperial'!E128,IF($C$9="Recharger 330XLHD",'330XLHD-Imperial'!E128,IF($C$9="Recharger 360HD",'360HD-Imperial'!H128,IF($C$9="Recharger 902HD",'902HD-Imperial'!H128,IF($C$9="Recharger 180HD",'180HD-Imperial'!C128,"")))))))</f>
        <v/>
      </c>
      <c r="Q122" s="122"/>
      <c r="S122" s="127"/>
      <c r="T122" s="127"/>
    </row>
    <row r="123" spans="1:20" x14ac:dyDescent="0.2">
      <c r="A123" s="126">
        <f>IF($C$9="Contactor 100HD",'100HD-Imperial'!A129,IF($C$9="Recharger 150XLHD",'150XLHD-Imperial'!A129,IF($C$9="Recharger 280HD",'280HD-Imperial'!A129,IF($C$9="Recharger 330XLHD",'330XLHD-Imperial'!A129,IF($C$9="Recharger 360HD",'360HD-Imperial'!A129,IF($C$9="Recharger 902HD",'902HD-Imperial'!A129,IF($C$9="Contactor Field Drain C-4HD",'C-4HD-Imperial'!A129,IF($C$9="Recharger 180HD",'180HD-Imperial'!A129,0))))))))</f>
        <v>-31</v>
      </c>
      <c r="B123" s="124" t="str">
        <f>IF($C$9="Contactor 100HD",'100HD-Imperial'!D129,IF($C$9="Recharger 150XLHD",'150XLHD-Imperial'!D129,IF($C$9="Recharger 280HD",'280HD-Imperial'!D129,IF($C$9="Recharger 330XLHD",'330XLHD-Imperial'!D129,IF($C$9="Recharger 360HD",'360HD-Imperial'!G129,IF($C$9="Recharger 902HD",'902HD-Imperial'!G129,IF($C$9="Contactor Field Drain C-4HD",'C-4HD-Imperial'!C129,IF($C$9="Recharger 180HD",'180HD-Imperial'!D129,0))))))))</f>
        <v/>
      </c>
      <c r="C123" s="124" t="str">
        <f>IF($C$9="Contactor 100HD",'100HD-Imperial'!F129,IF($C$9="Recharger 150XLHD",'150XLHD-Imperial'!F129,IF($C$9="Recharger 280HD",'280HD-Imperial'!F129,IF($C$9="Recharger 330XLHD",'330XLHD-Imperial'!F129,IF($C$9="Recharger 360HD",'360HD-Imperial'!I129,IF($C$9="Recharger 902HD",'902HD-Imperial'!I129,IF($C$9="Contactor Field Drain C-4HD",'C-4HD-Imperial'!D129,IF($C$9="Recharger 180HD",'180HD-Imperial'!F129,0))))))))</f>
        <v/>
      </c>
      <c r="D123" s="124" t="str">
        <f>IF($C$9="Contactor 100HD",'100HD-Imperial'!G129,IF($C$9="Recharger 150XLHD",'150XLHD-Imperial'!G129,IF($C$9="Recharger 280HD",'280HD-Imperial'!G129,IF($C$9="Recharger 330XLHD",'330XLHD-Imperial'!G129,IF($C$9="Recharger 360HD",'360HD-Imperial'!J129,IF($C$9="Recharger 902HD",'902HD-Imperial'!J129,IF($C$9="Contactor Field Drain C-4HD",'C-4HD-Imperial'!E129,IF($C$9="Recharger 180HD",'180HD-Imperial'!G129,0))))))))</f>
        <v/>
      </c>
      <c r="E123" s="124" t="str">
        <f>IF($C$9="Contactor 100HD",'100HD-Imperial'!H129,IF($C$9="Recharger 150XLHD",'150XLHD-Imperial'!H129,IF($C$9="Recharger 280HD",'280HD-Imperial'!H129,IF($C$9="Recharger 330XLHD",'330XLHD-Imperial'!H129,IF($C$9="Recharger 360HD",'360HD-Imperial'!K129,IF($C$9="Recharger 902HD",'902HD-Imperial'!K129,IF($C$9="Contactor Field Drain C-4HD",'C-4HD-Imperial'!F129,IF($C$9="Recharger 180HD",'180HD-Imperial'!H129,0))))))))</f>
        <v/>
      </c>
      <c r="F123" s="124" t="str">
        <f>IF($C$9="Contactor 100HD",'100HD-Imperial'!I129,IF($C$9="Recharger 150XLHD",'150XLHD-Imperial'!I129,IF($C$9="Recharger 280HD",'280HD-Imperial'!I129,IF($C$9="Recharger 330XLHD",'330XLHD-Imperial'!I129,IF($C$9="Recharger 360HD",'360HD-Imperial'!L129,IF($C$9="Recharger 902HD",'902HD-Imperial'!L129,IF($C$9="Contactor Field Drain C-4HD",'C-4HD-Imperial'!G129,IF($C$9="Recharger 180HD",'180HD-Imperial'!I129,0))))))))</f>
        <v/>
      </c>
      <c r="G123" s="71"/>
      <c r="L123" s="371" t="str">
        <f>IF($C$9="Contactor 100HD",'100HD-Imperial'!E129,IF($C$9="Recharger 150XLHD",'150XLHD-Imperial'!E129,IF($C$9="Recharger 280HD",'280HD-Imperial'!E129,IF($C$9="Recharger 330XLHD",'330XLHD-Imperial'!E129,IF($C$9="Recharger 360HD",'360HD-Imperial'!H129,IF($C$9="Recharger 902HD",'902HD-Imperial'!H129,IF($C$9="Recharger 180HD",'180HD-Imperial'!C129,"")))))))</f>
        <v/>
      </c>
      <c r="Q123" s="122"/>
      <c r="S123" s="127"/>
      <c r="T123" s="127"/>
    </row>
    <row r="124" spans="1:20" x14ac:dyDescent="0.2">
      <c r="A124" s="126">
        <f>IF($C$9="Contactor 100HD",'100HD-Imperial'!A130,IF($C$9="Recharger 150XLHD",'150XLHD-Imperial'!A130,IF($C$9="Recharger 280HD",'280HD-Imperial'!A130,IF($C$9="Recharger 330XLHD",'330XLHD-Imperial'!A130,IF($C$9="Recharger 360HD",'360HD-Imperial'!A130,IF($C$9="Recharger 902HD",'902HD-Imperial'!A130,IF($C$9="Contactor Field Drain C-4HD",'C-4HD-Imperial'!A130,IF($C$9="Recharger 180HD",'180HD-Imperial'!A130,0))))))))</f>
        <v>-32</v>
      </c>
      <c r="B124" s="124" t="str">
        <f>IF($C$9="Contactor 100HD",'100HD-Imperial'!D130,IF($C$9="Recharger 150XLHD",'150XLHD-Imperial'!D130,IF($C$9="Recharger 280HD",'280HD-Imperial'!D130,IF($C$9="Recharger 330XLHD",'330XLHD-Imperial'!D130,IF($C$9="Recharger 360HD",'360HD-Imperial'!G130,IF($C$9="Recharger 902HD",'902HD-Imperial'!G130,IF($C$9="Contactor Field Drain C-4HD",'C-4HD-Imperial'!C130,IF($C$9="Recharger 180HD",'180HD-Imperial'!D130,0))))))))</f>
        <v/>
      </c>
      <c r="C124" s="124" t="str">
        <f>IF($C$9="Contactor 100HD",'100HD-Imperial'!F130,IF($C$9="Recharger 150XLHD",'150XLHD-Imperial'!F130,IF($C$9="Recharger 280HD",'280HD-Imperial'!F130,IF($C$9="Recharger 330XLHD",'330XLHD-Imperial'!F130,IF($C$9="Recharger 360HD",'360HD-Imperial'!I130,IF($C$9="Recharger 902HD",'902HD-Imperial'!I130,IF($C$9="Contactor Field Drain C-4HD",'C-4HD-Imperial'!D130,IF($C$9="Recharger 180HD",'180HD-Imperial'!F130,0))))))))</f>
        <v/>
      </c>
      <c r="D124" s="124" t="str">
        <f>IF($C$9="Contactor 100HD",'100HD-Imperial'!G130,IF($C$9="Recharger 150XLHD",'150XLHD-Imperial'!G130,IF($C$9="Recharger 280HD",'280HD-Imperial'!G130,IF($C$9="Recharger 330XLHD",'330XLHD-Imperial'!G130,IF($C$9="Recharger 360HD",'360HD-Imperial'!J130,IF($C$9="Recharger 902HD",'902HD-Imperial'!J130,IF($C$9="Contactor Field Drain C-4HD",'C-4HD-Imperial'!E130,IF($C$9="Recharger 180HD",'180HD-Imperial'!G130,0))))))))</f>
        <v/>
      </c>
      <c r="E124" s="124" t="str">
        <f>IF($C$9="Contactor 100HD",'100HD-Imperial'!H130,IF($C$9="Recharger 150XLHD",'150XLHD-Imperial'!H130,IF($C$9="Recharger 280HD",'280HD-Imperial'!H130,IF($C$9="Recharger 330XLHD",'330XLHD-Imperial'!H130,IF($C$9="Recharger 360HD",'360HD-Imperial'!K130,IF($C$9="Recharger 902HD",'902HD-Imperial'!K130,IF($C$9="Contactor Field Drain C-4HD",'C-4HD-Imperial'!F130,IF($C$9="Recharger 180HD",'180HD-Imperial'!H130,0))))))))</f>
        <v/>
      </c>
      <c r="F124" s="124" t="str">
        <f>IF($C$9="Contactor 100HD",'100HD-Imperial'!I130,IF($C$9="Recharger 150XLHD",'150XLHD-Imperial'!I130,IF($C$9="Recharger 280HD",'280HD-Imperial'!I130,IF($C$9="Recharger 330XLHD",'330XLHD-Imperial'!I130,IF($C$9="Recharger 360HD",'360HD-Imperial'!L130,IF($C$9="Recharger 902HD",'902HD-Imperial'!L130,IF($C$9="Contactor Field Drain C-4HD",'C-4HD-Imperial'!G130,IF($C$9="Recharger 180HD",'180HD-Imperial'!I130,0))))))))</f>
        <v/>
      </c>
      <c r="G124" s="71"/>
      <c r="L124" s="371" t="str">
        <f>IF($C$9="Contactor 100HD",'100HD-Imperial'!E130,IF($C$9="Recharger 150XLHD",'150XLHD-Imperial'!E130,IF($C$9="Recharger 280HD",'280HD-Imperial'!E130,IF($C$9="Recharger 330XLHD",'330XLHD-Imperial'!E130,IF($C$9="Recharger 360HD",'360HD-Imperial'!H130,IF($C$9="Recharger 902HD",'902HD-Imperial'!H130,IF($C$9="Recharger 180HD",'180HD-Imperial'!C130,"")))))))</f>
        <v/>
      </c>
      <c r="Q124" s="122"/>
      <c r="S124" s="127"/>
      <c r="T124" s="127"/>
    </row>
    <row r="125" spans="1:20" x14ac:dyDescent="0.2">
      <c r="A125" s="126">
        <f>IF($C$9="Contactor 100HD",'100HD-Imperial'!A131,IF($C$9="Recharger 150XLHD",'150XLHD-Imperial'!A131,IF($C$9="Recharger 280HD",'280HD-Imperial'!A131,IF($C$9="Recharger 330XLHD",'330XLHD-Imperial'!A131,IF($C$9="Recharger 360HD",'360HD-Imperial'!A131,IF($C$9="Recharger 902HD",'902HD-Imperial'!A131,IF($C$9="Contactor Field Drain C-4HD",'C-4HD-Imperial'!A131,IF($C$9="Recharger 180HD",'180HD-Imperial'!A131,0))))))))</f>
        <v>-33</v>
      </c>
      <c r="B125" s="124" t="str">
        <f>IF($C$9="Contactor 100HD",'100HD-Imperial'!D131,IF($C$9="Recharger 150XLHD",'150XLHD-Imperial'!D131,IF($C$9="Recharger 280HD",'280HD-Imperial'!D131,IF($C$9="Recharger 330XLHD",'330XLHD-Imperial'!D131,IF($C$9="Recharger 360HD",'360HD-Imperial'!G131,IF($C$9="Recharger 902HD",'902HD-Imperial'!G131,IF($C$9="Contactor Field Drain C-4HD",'C-4HD-Imperial'!C131,IF($C$9="Recharger 180HD",'180HD-Imperial'!D131,0))))))))</f>
        <v/>
      </c>
      <c r="C125" s="124" t="str">
        <f>IF($C$9="Contactor 100HD",'100HD-Imperial'!F131,IF($C$9="Recharger 150XLHD",'150XLHD-Imperial'!F131,IF($C$9="Recharger 280HD",'280HD-Imperial'!F131,IF($C$9="Recharger 330XLHD",'330XLHD-Imperial'!F131,IF($C$9="Recharger 360HD",'360HD-Imperial'!I131,IF($C$9="Recharger 902HD",'902HD-Imperial'!I131,IF($C$9="Contactor Field Drain C-4HD",'C-4HD-Imperial'!D131,IF($C$9="Recharger 180HD",'180HD-Imperial'!F131,0))))))))</f>
        <v/>
      </c>
      <c r="D125" s="124" t="str">
        <f>IF($C$9="Contactor 100HD",'100HD-Imperial'!G131,IF($C$9="Recharger 150XLHD",'150XLHD-Imperial'!G131,IF($C$9="Recharger 280HD",'280HD-Imperial'!G131,IF($C$9="Recharger 330XLHD",'330XLHD-Imperial'!G131,IF($C$9="Recharger 360HD",'360HD-Imperial'!J131,IF($C$9="Recharger 902HD",'902HD-Imperial'!J131,IF($C$9="Contactor Field Drain C-4HD",'C-4HD-Imperial'!E131,IF($C$9="Recharger 180HD",'180HD-Imperial'!G131,0))))))))</f>
        <v/>
      </c>
      <c r="E125" s="124" t="str">
        <f>IF($C$9="Contactor 100HD",'100HD-Imperial'!H131,IF($C$9="Recharger 150XLHD",'150XLHD-Imperial'!H131,IF($C$9="Recharger 280HD",'280HD-Imperial'!H131,IF($C$9="Recharger 330XLHD",'330XLHD-Imperial'!H131,IF($C$9="Recharger 360HD",'360HD-Imperial'!K131,IF($C$9="Recharger 902HD",'902HD-Imperial'!K131,IF($C$9="Contactor Field Drain C-4HD",'C-4HD-Imperial'!F131,IF($C$9="Recharger 180HD",'180HD-Imperial'!H131,0))))))))</f>
        <v/>
      </c>
      <c r="F125" s="124" t="str">
        <f>IF($C$9="Contactor 100HD",'100HD-Imperial'!I131,IF($C$9="Recharger 150XLHD",'150XLHD-Imperial'!I131,IF($C$9="Recharger 280HD",'280HD-Imperial'!I131,IF($C$9="Recharger 330XLHD",'330XLHD-Imperial'!I131,IF($C$9="Recharger 360HD",'360HD-Imperial'!L131,IF($C$9="Recharger 902HD",'902HD-Imperial'!L131,IF($C$9="Contactor Field Drain C-4HD",'C-4HD-Imperial'!G131,IF($C$9="Recharger 180HD",'180HD-Imperial'!I131,0))))))))</f>
        <v/>
      </c>
      <c r="G125" s="71"/>
      <c r="L125" s="371" t="str">
        <f>IF($C$9="Contactor 100HD",'100HD-Imperial'!E131,IF($C$9="Recharger 150XLHD",'150XLHD-Imperial'!E131,IF($C$9="Recharger 280HD",'280HD-Imperial'!E131,IF($C$9="Recharger 330XLHD",'330XLHD-Imperial'!E131,IF($C$9="Recharger 360HD",'360HD-Imperial'!H131,IF($C$9="Recharger 902HD",'902HD-Imperial'!H131,IF($C$9="Recharger 180HD",'180HD-Imperial'!C131,"")))))))</f>
        <v/>
      </c>
      <c r="Q125" s="122"/>
      <c r="S125" s="127"/>
      <c r="T125" s="127"/>
    </row>
    <row r="126" spans="1:20" x14ac:dyDescent="0.2">
      <c r="A126" s="126">
        <f>IF($C$9="Contactor 100HD",'100HD-Imperial'!A132,IF($C$9="Recharger 150XLHD",'150XLHD-Imperial'!A132,IF($C$9="Recharger 280HD",'280HD-Imperial'!A132,IF($C$9="Recharger 330XLHD",'330XLHD-Imperial'!A132,IF($C$9="Recharger 360HD",'360HD-Imperial'!A132,IF($C$9="Recharger 902HD",'902HD-Imperial'!A132,IF($C$9="Contactor Field Drain C-4HD",'C-4HD-Imperial'!A132,IF($C$9="Recharger 180HD",'180HD-Imperial'!A132,0))))))))</f>
        <v>-34</v>
      </c>
      <c r="B126" s="124" t="str">
        <f>IF($C$9="Contactor 100HD",'100HD-Imperial'!D132,IF($C$9="Recharger 150XLHD",'150XLHD-Imperial'!D132,IF($C$9="Recharger 280HD",'280HD-Imperial'!D132,IF($C$9="Recharger 330XLHD",'330XLHD-Imperial'!D132,IF($C$9="Recharger 360HD",'360HD-Imperial'!G132,IF($C$9="Recharger 902HD",'902HD-Imperial'!G132,IF($C$9="Contactor Field Drain C-4HD",'C-4HD-Imperial'!C132,IF($C$9="Recharger 180HD",'180HD-Imperial'!D132,0))))))))</f>
        <v/>
      </c>
      <c r="C126" s="124" t="str">
        <f>IF($C$9="Contactor 100HD",'100HD-Imperial'!F132,IF($C$9="Recharger 150XLHD",'150XLHD-Imperial'!F132,IF($C$9="Recharger 280HD",'280HD-Imperial'!F132,IF($C$9="Recharger 330XLHD",'330XLHD-Imperial'!F132,IF($C$9="Recharger 360HD",'360HD-Imperial'!I132,IF($C$9="Recharger 902HD",'902HD-Imperial'!I132,IF($C$9="Contactor Field Drain C-4HD",'C-4HD-Imperial'!D132,IF($C$9="Recharger 180HD",'180HD-Imperial'!F132,0))))))))</f>
        <v/>
      </c>
      <c r="D126" s="124" t="str">
        <f>IF($C$9="Contactor 100HD",'100HD-Imperial'!G132,IF($C$9="Recharger 150XLHD",'150XLHD-Imperial'!G132,IF($C$9="Recharger 280HD",'280HD-Imperial'!G132,IF($C$9="Recharger 330XLHD",'330XLHD-Imperial'!G132,IF($C$9="Recharger 360HD",'360HD-Imperial'!J132,IF($C$9="Recharger 902HD",'902HD-Imperial'!J132,IF($C$9="Contactor Field Drain C-4HD",'C-4HD-Imperial'!E132,IF($C$9="Recharger 180HD",'180HD-Imperial'!G132,0))))))))</f>
        <v/>
      </c>
      <c r="E126" s="124" t="str">
        <f>IF($C$9="Contactor 100HD",'100HD-Imperial'!H132,IF($C$9="Recharger 150XLHD",'150XLHD-Imperial'!H132,IF($C$9="Recharger 280HD",'280HD-Imperial'!H132,IF($C$9="Recharger 330XLHD",'330XLHD-Imperial'!H132,IF($C$9="Recharger 360HD",'360HD-Imperial'!K132,IF($C$9="Recharger 902HD",'902HD-Imperial'!K132,IF($C$9="Contactor Field Drain C-4HD",'C-4HD-Imperial'!F132,IF($C$9="Recharger 180HD",'180HD-Imperial'!H132,0))))))))</f>
        <v/>
      </c>
      <c r="F126" s="124" t="str">
        <f>IF($C$9="Contactor 100HD",'100HD-Imperial'!I132,IF($C$9="Recharger 150XLHD",'150XLHD-Imperial'!I132,IF($C$9="Recharger 280HD",'280HD-Imperial'!I132,IF($C$9="Recharger 330XLHD",'330XLHD-Imperial'!I132,IF($C$9="Recharger 360HD",'360HD-Imperial'!L132,IF($C$9="Recharger 902HD",'902HD-Imperial'!L132,IF($C$9="Contactor Field Drain C-4HD",'C-4HD-Imperial'!G132,IF($C$9="Recharger 180HD",'180HD-Imperial'!I132,0))))))))</f>
        <v/>
      </c>
      <c r="G126" s="71"/>
      <c r="L126" s="371" t="str">
        <f>IF($C$9="Contactor 100HD",'100HD-Imperial'!E132,IF($C$9="Recharger 150XLHD",'150XLHD-Imperial'!E132,IF($C$9="Recharger 280HD",'280HD-Imperial'!E132,IF($C$9="Recharger 330XLHD",'330XLHD-Imperial'!E132,IF($C$9="Recharger 360HD",'360HD-Imperial'!H132,IF($C$9="Recharger 902HD",'902HD-Imperial'!H132,IF($C$9="Recharger 180HD",'180HD-Imperial'!C132,"")))))))</f>
        <v/>
      </c>
      <c r="Q126" s="122"/>
      <c r="S126" s="127"/>
      <c r="T126" s="127"/>
    </row>
    <row r="127" spans="1:20" x14ac:dyDescent="0.2">
      <c r="A127" s="126">
        <f>IF($C$9="Contactor 100HD",'100HD-Imperial'!A133,IF($C$9="Recharger 150XLHD",'150XLHD-Imperial'!A133,IF($C$9="Recharger 280HD",'280HD-Imperial'!A133,IF($C$9="Recharger 330XLHD",'330XLHD-Imperial'!A133,IF($C$9="Recharger 360HD",'360HD-Imperial'!A133,IF($C$9="Recharger 902HD",'902HD-Imperial'!A133,IF($C$9="Contactor Field Drain C-4HD",'C-4HD-Imperial'!A133,IF($C$9="Recharger 180HD",'180HD-Imperial'!A133,0))))))))</f>
        <v>-35</v>
      </c>
      <c r="B127" s="124" t="str">
        <f>IF($C$9="Contactor 100HD",'100HD-Imperial'!D133,IF($C$9="Recharger 150XLHD",'150XLHD-Imperial'!D133,IF($C$9="Recharger 280HD",'280HD-Imperial'!D133,IF($C$9="Recharger 330XLHD",'330XLHD-Imperial'!D133,IF($C$9="Recharger 360HD",'360HD-Imperial'!G133,IF($C$9="Recharger 902HD",'902HD-Imperial'!G133,IF($C$9="Contactor Field Drain C-4HD",'C-4HD-Imperial'!C133,IF($C$9="Recharger 180HD",'180HD-Imperial'!D133,0))))))))</f>
        <v/>
      </c>
      <c r="C127" s="124" t="str">
        <f>IF($C$9="Contactor 100HD",'100HD-Imperial'!F133,IF($C$9="Recharger 150XLHD",'150XLHD-Imperial'!F133,IF($C$9="Recharger 280HD",'280HD-Imperial'!F133,IF($C$9="Recharger 330XLHD",'330XLHD-Imperial'!F133,IF($C$9="Recharger 360HD",'360HD-Imperial'!I133,IF($C$9="Recharger 902HD",'902HD-Imperial'!I133,IF($C$9="Contactor Field Drain C-4HD",'C-4HD-Imperial'!D133,IF($C$9="Recharger 180HD",'180HD-Imperial'!F133,0))))))))</f>
        <v/>
      </c>
      <c r="D127" s="124" t="str">
        <f>IF($C$9="Contactor 100HD",'100HD-Imperial'!G133,IF($C$9="Recharger 150XLHD",'150XLHD-Imperial'!G133,IF($C$9="Recharger 280HD",'280HD-Imperial'!G133,IF($C$9="Recharger 330XLHD",'330XLHD-Imperial'!G133,IF($C$9="Recharger 360HD",'360HD-Imperial'!J133,IF($C$9="Recharger 902HD",'902HD-Imperial'!J133,IF($C$9="Contactor Field Drain C-4HD",'C-4HD-Imperial'!E133,IF($C$9="Recharger 180HD",'180HD-Imperial'!G133,0))))))))</f>
        <v/>
      </c>
      <c r="E127" s="124" t="str">
        <f>IF($C$9="Contactor 100HD",'100HD-Imperial'!H133,IF($C$9="Recharger 150XLHD",'150XLHD-Imperial'!H133,IF($C$9="Recharger 280HD",'280HD-Imperial'!H133,IF($C$9="Recharger 330XLHD",'330XLHD-Imperial'!H133,IF($C$9="Recharger 360HD",'360HD-Imperial'!K133,IF($C$9="Recharger 902HD",'902HD-Imperial'!K133,IF($C$9="Contactor Field Drain C-4HD",'C-4HD-Imperial'!F133,IF($C$9="Recharger 180HD",'180HD-Imperial'!H133,0))))))))</f>
        <v/>
      </c>
      <c r="F127" s="124" t="str">
        <f>IF($C$9="Contactor 100HD",'100HD-Imperial'!I133,IF($C$9="Recharger 150XLHD",'150XLHD-Imperial'!I133,IF($C$9="Recharger 280HD",'280HD-Imperial'!I133,IF($C$9="Recharger 330XLHD",'330XLHD-Imperial'!I133,IF($C$9="Recharger 360HD",'360HD-Imperial'!L133,IF($C$9="Recharger 902HD",'902HD-Imperial'!L133,IF($C$9="Contactor Field Drain C-4HD",'C-4HD-Imperial'!G133,IF($C$9="Recharger 180HD",'180HD-Imperial'!I133,0))))))))</f>
        <v/>
      </c>
      <c r="G127" s="71"/>
      <c r="L127" s="371" t="str">
        <f>IF($C$9="Contactor 100HD",'100HD-Imperial'!E133,IF($C$9="Recharger 150XLHD",'150XLHD-Imperial'!E133,IF($C$9="Recharger 280HD",'280HD-Imperial'!E133,IF($C$9="Recharger 330XLHD",'330XLHD-Imperial'!E133,IF($C$9="Recharger 360HD",'360HD-Imperial'!H133,IF($C$9="Recharger 902HD",'902HD-Imperial'!H133,IF($C$9="Recharger 180HD",'180HD-Imperial'!C133,"")))))))</f>
        <v/>
      </c>
      <c r="Q127" s="122"/>
      <c r="S127" s="127"/>
      <c r="T127" s="127"/>
    </row>
    <row r="128" spans="1:20" x14ac:dyDescent="0.2">
      <c r="A128" s="126">
        <f>IF($C$9="Contactor 100HD",'100HD-Imperial'!A134,IF($C$9="Recharger 150XLHD",'150XLHD-Imperial'!A134,IF($C$9="Recharger 280HD",'280HD-Imperial'!A134,IF($C$9="Recharger 330XLHD",'330XLHD-Imperial'!A134,IF($C$9="Recharger 360HD",'360HD-Imperial'!A134,IF($C$9="Recharger 902HD",'902HD-Imperial'!A134,IF($C$9="Contactor Field Drain C-4HD",'C-4HD-Imperial'!A134,IF($C$9="Recharger 180HD",'180HD-Imperial'!A134,0))))))))</f>
        <v>-36</v>
      </c>
      <c r="B128" s="124" t="str">
        <f>IF($C$9="Contactor 100HD",'100HD-Imperial'!D134,IF($C$9="Recharger 150XLHD",'150XLHD-Imperial'!D134,IF($C$9="Recharger 280HD",'280HD-Imperial'!D134,IF($C$9="Recharger 330XLHD",'330XLHD-Imperial'!D134,IF($C$9="Recharger 360HD",'360HD-Imperial'!G134,IF($C$9="Recharger 902HD",'902HD-Imperial'!G134,IF($C$9="Contactor Field Drain C-4HD",'C-4HD-Imperial'!C134,IF($C$9="Recharger 180HD",'180HD-Imperial'!D134,0))))))))</f>
        <v/>
      </c>
      <c r="C128" s="124" t="str">
        <f>IF($C$9="Contactor 100HD",'100HD-Imperial'!F134,IF($C$9="Recharger 150XLHD",'150XLHD-Imperial'!F134,IF($C$9="Recharger 280HD",'280HD-Imperial'!F134,IF($C$9="Recharger 330XLHD",'330XLHD-Imperial'!F134,IF($C$9="Recharger 360HD",'360HD-Imperial'!I134,IF($C$9="Recharger 902HD",'902HD-Imperial'!I134,IF($C$9="Contactor Field Drain C-4HD",'C-4HD-Imperial'!D134,IF($C$9="Recharger 180HD",'180HD-Imperial'!F134,0))))))))</f>
        <v/>
      </c>
      <c r="D128" s="124" t="str">
        <f>IF($C$9="Contactor 100HD",'100HD-Imperial'!G134,IF($C$9="Recharger 150XLHD",'150XLHD-Imperial'!G134,IF($C$9="Recharger 280HD",'280HD-Imperial'!G134,IF($C$9="Recharger 330XLHD",'330XLHD-Imperial'!G134,IF($C$9="Recharger 360HD",'360HD-Imperial'!J134,IF($C$9="Recharger 902HD",'902HD-Imperial'!J134,IF($C$9="Contactor Field Drain C-4HD",'C-4HD-Imperial'!E134,IF($C$9="Recharger 180HD",'180HD-Imperial'!G134,0))))))))</f>
        <v/>
      </c>
      <c r="E128" s="124" t="str">
        <f>IF($C$9="Contactor 100HD",'100HD-Imperial'!H134,IF($C$9="Recharger 150XLHD",'150XLHD-Imperial'!H134,IF($C$9="Recharger 280HD",'280HD-Imperial'!H134,IF($C$9="Recharger 330XLHD",'330XLHD-Imperial'!H134,IF($C$9="Recharger 360HD",'360HD-Imperial'!K134,IF($C$9="Recharger 902HD",'902HD-Imperial'!K134,IF($C$9="Contactor Field Drain C-4HD",'C-4HD-Imperial'!F134,IF($C$9="Recharger 180HD",'180HD-Imperial'!H134,0))))))))</f>
        <v/>
      </c>
      <c r="F128" s="124" t="str">
        <f>IF($C$9="Contactor 100HD",'100HD-Imperial'!I134,IF($C$9="Recharger 150XLHD",'150XLHD-Imperial'!I134,IF($C$9="Recharger 280HD",'280HD-Imperial'!I134,IF($C$9="Recharger 330XLHD",'330XLHD-Imperial'!I134,IF($C$9="Recharger 360HD",'360HD-Imperial'!L134,IF($C$9="Recharger 902HD",'902HD-Imperial'!L134,IF($C$9="Contactor Field Drain C-4HD",'C-4HD-Imperial'!G134,IF($C$9="Recharger 180HD",'180HD-Imperial'!I134,0))))))))</f>
        <v/>
      </c>
      <c r="G128" s="71"/>
      <c r="L128" s="371" t="str">
        <f>IF($C$9="Contactor 100HD",'100HD-Imperial'!E134,IF($C$9="Recharger 150XLHD",'150XLHD-Imperial'!E134,IF($C$9="Recharger 280HD",'280HD-Imperial'!E134,IF($C$9="Recharger 330XLHD",'330XLHD-Imperial'!E134,IF($C$9="Recharger 360HD",'360HD-Imperial'!H134,IF($C$9="Recharger 902HD",'902HD-Imperial'!H134,IF($C$9="Recharger 180HD",'180HD-Imperial'!C134,"")))))))</f>
        <v/>
      </c>
      <c r="Q128" s="122"/>
      <c r="S128" s="127"/>
      <c r="T128" s="127"/>
    </row>
    <row r="129" spans="1:20" x14ac:dyDescent="0.2">
      <c r="A129" s="126">
        <f>IF($C$9="Contactor 100HD",'100HD-Imperial'!A135,IF($C$9="Recharger 150XLHD",'150XLHD-Imperial'!A135,IF($C$9="Recharger 280HD",'280HD-Imperial'!A135,IF($C$9="Recharger 330XLHD",'330XLHD-Imperial'!A135,IF($C$9="Recharger 360HD",'360HD-Imperial'!A135,IF($C$9="Recharger 902HD",'902HD-Imperial'!A135,IF($C$9="Contactor Field Drain C-4HD",'C-4HD-Imperial'!A135,IF($C$9="Recharger 180HD",'180HD-Imperial'!A135,0))))))))</f>
        <v>-37</v>
      </c>
      <c r="B129" s="124" t="str">
        <f>IF($C$9="Contactor 100HD",'100HD-Imperial'!D135,IF($C$9="Recharger 150XLHD",'150XLHD-Imperial'!D135,IF($C$9="Recharger 280HD",'280HD-Imperial'!D135,IF($C$9="Recharger 330XLHD",'330XLHD-Imperial'!D135,IF($C$9="Recharger 360HD",'360HD-Imperial'!G135,IF($C$9="Recharger 902HD",'902HD-Imperial'!G135,IF($C$9="Contactor Field Drain C-4HD",'C-4HD-Imperial'!C135,IF($C$9="Recharger 180HD",'180HD-Imperial'!D135,0))))))))</f>
        <v/>
      </c>
      <c r="C129" s="124" t="str">
        <f>IF($C$9="Contactor 100HD",'100HD-Imperial'!F135,IF($C$9="Recharger 150XLHD",'150XLHD-Imperial'!F135,IF($C$9="Recharger 280HD",'280HD-Imperial'!F135,IF($C$9="Recharger 330XLHD",'330XLHD-Imperial'!F135,IF($C$9="Recharger 360HD",'360HD-Imperial'!I135,IF($C$9="Recharger 902HD",'902HD-Imperial'!I135,IF($C$9="Contactor Field Drain C-4HD",'C-4HD-Imperial'!D135,IF($C$9="Recharger 180HD",'180HD-Imperial'!F135,0))))))))</f>
        <v/>
      </c>
      <c r="D129" s="124" t="str">
        <f>IF($C$9="Contactor 100HD",'100HD-Imperial'!G135,IF($C$9="Recharger 150XLHD",'150XLHD-Imperial'!G135,IF($C$9="Recharger 280HD",'280HD-Imperial'!G135,IF($C$9="Recharger 330XLHD",'330XLHD-Imperial'!G135,IF($C$9="Recharger 360HD",'360HD-Imperial'!J135,IF($C$9="Recharger 902HD",'902HD-Imperial'!J135,IF($C$9="Contactor Field Drain C-4HD",'C-4HD-Imperial'!E135,IF($C$9="Recharger 180HD",'180HD-Imperial'!G135,0))))))))</f>
        <v/>
      </c>
      <c r="E129" s="124" t="str">
        <f>IF($C$9="Contactor 100HD",'100HD-Imperial'!H135,IF($C$9="Recharger 150XLHD",'150XLHD-Imperial'!H135,IF($C$9="Recharger 280HD",'280HD-Imperial'!H135,IF($C$9="Recharger 330XLHD",'330XLHD-Imperial'!H135,IF($C$9="Recharger 360HD",'360HD-Imperial'!K135,IF($C$9="Recharger 902HD",'902HD-Imperial'!K135,IF($C$9="Contactor Field Drain C-4HD",'C-4HD-Imperial'!F135,IF($C$9="Recharger 180HD",'180HD-Imperial'!H135,0))))))))</f>
        <v/>
      </c>
      <c r="F129" s="124" t="str">
        <f>IF($C$9="Contactor 100HD",'100HD-Imperial'!I135,IF($C$9="Recharger 150XLHD",'150XLHD-Imperial'!I135,IF($C$9="Recharger 280HD",'280HD-Imperial'!I135,IF($C$9="Recharger 330XLHD",'330XLHD-Imperial'!I135,IF($C$9="Recharger 360HD",'360HD-Imperial'!L135,IF($C$9="Recharger 902HD",'902HD-Imperial'!L135,IF($C$9="Contactor Field Drain C-4HD",'C-4HD-Imperial'!G135,IF($C$9="Recharger 180HD",'180HD-Imperial'!I135,0))))))))</f>
        <v/>
      </c>
      <c r="G129" s="71"/>
      <c r="L129" s="371" t="str">
        <f>IF($C$9="Contactor 100HD",'100HD-Imperial'!E135,IF($C$9="Recharger 150XLHD",'150XLHD-Imperial'!E135,IF($C$9="Recharger 280HD",'280HD-Imperial'!E135,IF($C$9="Recharger 330XLHD",'330XLHD-Imperial'!E135,IF($C$9="Recharger 360HD",'360HD-Imperial'!H135,IF($C$9="Recharger 902HD",'902HD-Imperial'!H135,IF($C$9="Recharger 180HD",'180HD-Imperial'!C135,"")))))))</f>
        <v/>
      </c>
      <c r="Q129" s="122"/>
      <c r="S129" s="127"/>
      <c r="T129" s="127"/>
    </row>
    <row r="130" spans="1:20" x14ac:dyDescent="0.2">
      <c r="A130" s="126">
        <f>IF($C$9="Contactor 100HD",'100HD-Imperial'!A136,IF($C$9="Recharger 150XLHD",'150XLHD-Imperial'!A136,IF($C$9="Recharger 280HD",'280HD-Imperial'!A136,IF($C$9="Recharger 330XLHD",'330XLHD-Imperial'!A136,IF($C$9="Recharger 360HD",'360HD-Imperial'!A136,IF($C$9="Recharger 902HD",'902HD-Imperial'!A136,IF($C$9="Contactor Field Drain C-4HD",'C-4HD-Imperial'!A136,IF($C$9="Recharger 180HD",'180HD-Imperial'!A136,0))))))))</f>
        <v>-38</v>
      </c>
      <c r="B130" s="124" t="str">
        <f>IF($C$9="Contactor 100HD",'100HD-Imperial'!D136,IF($C$9="Recharger 150XLHD",'150XLHD-Imperial'!D136,IF($C$9="Recharger 280HD",'280HD-Imperial'!D136,IF($C$9="Recharger 330XLHD",'330XLHD-Imperial'!D136,IF($C$9="Recharger 360HD",'360HD-Imperial'!G136,IF($C$9="Recharger 902HD",'902HD-Imperial'!G136,IF($C$9="Contactor Field Drain C-4HD",'C-4HD-Imperial'!C136,IF($C$9="Recharger 180HD",'180HD-Imperial'!D136,0))))))))</f>
        <v/>
      </c>
      <c r="C130" s="124" t="str">
        <f>IF($C$9="Contactor 100HD",'100HD-Imperial'!F136,IF($C$9="Recharger 150XLHD",'150XLHD-Imperial'!F136,IF($C$9="Recharger 280HD",'280HD-Imperial'!F136,IF($C$9="Recharger 330XLHD",'330XLHD-Imperial'!F136,IF($C$9="Recharger 360HD",'360HD-Imperial'!I136,IF($C$9="Recharger 902HD",'902HD-Imperial'!I136,IF($C$9="Contactor Field Drain C-4HD",'C-4HD-Imperial'!D136,IF($C$9="Recharger 180HD",'180HD-Imperial'!F136,0))))))))</f>
        <v/>
      </c>
      <c r="D130" s="124" t="str">
        <f>IF($C$9="Contactor 100HD",'100HD-Imperial'!G136,IF($C$9="Recharger 150XLHD",'150XLHD-Imperial'!G136,IF($C$9="Recharger 280HD",'280HD-Imperial'!G136,IF($C$9="Recharger 330XLHD",'330XLHD-Imperial'!G136,IF($C$9="Recharger 360HD",'360HD-Imperial'!J136,IF($C$9="Recharger 902HD",'902HD-Imperial'!J136,IF($C$9="Contactor Field Drain C-4HD",'C-4HD-Imperial'!E136,IF($C$9="Recharger 180HD",'180HD-Imperial'!G136,0))))))))</f>
        <v/>
      </c>
      <c r="E130" s="124" t="str">
        <f>IF($C$9="Contactor 100HD",'100HD-Imperial'!H136,IF($C$9="Recharger 150XLHD",'150XLHD-Imperial'!H136,IF($C$9="Recharger 280HD",'280HD-Imperial'!H136,IF($C$9="Recharger 330XLHD",'330XLHD-Imperial'!H136,IF($C$9="Recharger 360HD",'360HD-Imperial'!K136,IF($C$9="Recharger 902HD",'902HD-Imperial'!K136,IF($C$9="Contactor Field Drain C-4HD",'C-4HD-Imperial'!F136,IF($C$9="Recharger 180HD",'180HD-Imperial'!H136,0))))))))</f>
        <v/>
      </c>
      <c r="F130" s="124" t="str">
        <f>IF($C$9="Contactor 100HD",'100HD-Imperial'!I136,IF($C$9="Recharger 150XLHD",'150XLHD-Imperial'!I136,IF($C$9="Recharger 280HD",'280HD-Imperial'!I136,IF($C$9="Recharger 330XLHD",'330XLHD-Imperial'!I136,IF($C$9="Recharger 360HD",'360HD-Imperial'!L136,IF($C$9="Recharger 902HD",'902HD-Imperial'!L136,IF($C$9="Contactor Field Drain C-4HD",'C-4HD-Imperial'!G136,IF($C$9="Recharger 180HD",'180HD-Imperial'!I136,0))))))))</f>
        <v/>
      </c>
      <c r="G130" s="71"/>
      <c r="L130" s="371" t="str">
        <f>IF($C$9="Contactor 100HD",'100HD-Imperial'!E136,IF($C$9="Recharger 150XLHD",'150XLHD-Imperial'!E136,IF($C$9="Recharger 280HD",'280HD-Imperial'!E136,IF($C$9="Recharger 330XLHD",'330XLHD-Imperial'!E136,IF($C$9="Recharger 360HD",'360HD-Imperial'!H136,IF($C$9="Recharger 902HD",'902HD-Imperial'!H136,IF($C$9="Recharger 180HD",'180HD-Imperial'!C136,"")))))))</f>
        <v/>
      </c>
      <c r="Q130" s="122"/>
      <c r="S130" s="127"/>
      <c r="T130" s="127"/>
    </row>
    <row r="131" spans="1:20" x14ac:dyDescent="0.2">
      <c r="A131" s="126">
        <f>IF($C$9="Contactor 100HD",'100HD-Imperial'!A137,IF($C$9="Recharger 150XLHD",'150XLHD-Imperial'!A137,IF($C$9="Recharger 280HD",'280HD-Imperial'!A137,IF($C$9="Recharger 330XLHD",'330XLHD-Imperial'!A137,IF($C$9="Recharger 360HD",'360HD-Imperial'!A137,IF($C$9="Recharger 902HD",'902HD-Imperial'!A137,IF($C$9="Contactor Field Drain C-4HD",'C-4HD-Imperial'!A137,IF($C$9="Recharger 180HD",'180HD-Imperial'!A137,0))))))))</f>
        <v>-39</v>
      </c>
      <c r="B131" s="124" t="str">
        <f>IF($C$9="Contactor 100HD",'100HD-Imperial'!D137,IF($C$9="Recharger 150XLHD",'150XLHD-Imperial'!D137,IF($C$9="Recharger 280HD",'280HD-Imperial'!D137,IF($C$9="Recharger 330XLHD",'330XLHD-Imperial'!D137,IF($C$9="Recharger 360HD",'360HD-Imperial'!G137,IF($C$9="Recharger 902HD",'902HD-Imperial'!G137,IF($C$9="Contactor Field Drain C-4HD",'C-4HD-Imperial'!C137,IF($C$9="Recharger 180HD",'180HD-Imperial'!D137,0))))))))</f>
        <v/>
      </c>
      <c r="C131" s="124" t="str">
        <f>IF($C$9="Contactor 100HD",'100HD-Imperial'!F137,IF($C$9="Recharger 150XLHD",'150XLHD-Imperial'!F137,IF($C$9="Recharger 280HD",'280HD-Imperial'!F137,IF($C$9="Recharger 330XLHD",'330XLHD-Imperial'!F137,IF($C$9="Recharger 360HD",'360HD-Imperial'!I137,IF($C$9="Recharger 902HD",'902HD-Imperial'!I137,IF($C$9="Contactor Field Drain C-4HD",'C-4HD-Imperial'!D137,IF($C$9="Recharger 180HD",'180HD-Imperial'!F137,0))))))))</f>
        <v/>
      </c>
      <c r="D131" s="124" t="str">
        <f>IF($C$9="Contactor 100HD",'100HD-Imperial'!G137,IF($C$9="Recharger 150XLHD",'150XLHD-Imperial'!G137,IF($C$9="Recharger 280HD",'280HD-Imperial'!G137,IF($C$9="Recharger 330XLHD",'330XLHD-Imperial'!G137,IF($C$9="Recharger 360HD",'360HD-Imperial'!J137,IF($C$9="Recharger 902HD",'902HD-Imperial'!J137,IF($C$9="Contactor Field Drain C-4HD",'C-4HD-Imperial'!E137,IF($C$9="Recharger 180HD",'180HD-Imperial'!G137,0))))))))</f>
        <v/>
      </c>
      <c r="E131" s="124" t="str">
        <f>IF($C$9="Contactor 100HD",'100HD-Imperial'!H137,IF($C$9="Recharger 150XLHD",'150XLHD-Imperial'!H137,IF($C$9="Recharger 280HD",'280HD-Imperial'!H137,IF($C$9="Recharger 330XLHD",'330XLHD-Imperial'!H137,IF($C$9="Recharger 360HD",'360HD-Imperial'!K137,IF($C$9="Recharger 902HD",'902HD-Imperial'!K137,IF($C$9="Contactor Field Drain C-4HD",'C-4HD-Imperial'!F137,IF($C$9="Recharger 180HD",'180HD-Imperial'!H137,0))))))))</f>
        <v/>
      </c>
      <c r="F131" s="124" t="str">
        <f>IF($C$9="Contactor 100HD",'100HD-Imperial'!I137,IF($C$9="Recharger 150XLHD",'150XLHD-Imperial'!I137,IF($C$9="Recharger 280HD",'280HD-Imperial'!I137,IF($C$9="Recharger 330XLHD",'330XLHD-Imperial'!I137,IF($C$9="Recharger 360HD",'360HD-Imperial'!L137,IF($C$9="Recharger 902HD",'902HD-Imperial'!L137,IF($C$9="Contactor Field Drain C-4HD",'C-4HD-Imperial'!G137,IF($C$9="Recharger 180HD",'180HD-Imperial'!I137,0))))))))</f>
        <v/>
      </c>
      <c r="G131" s="71"/>
      <c r="L131" s="371" t="str">
        <f>IF($C$9="Contactor 100HD",'100HD-Imperial'!E137,IF($C$9="Recharger 150XLHD",'150XLHD-Imperial'!E137,IF($C$9="Recharger 280HD",'280HD-Imperial'!E137,IF($C$9="Recharger 330XLHD",'330XLHD-Imperial'!E137,IF($C$9="Recharger 360HD",'360HD-Imperial'!H137,IF($C$9="Recharger 902HD",'902HD-Imperial'!H137,IF($C$9="Recharger 180HD",'180HD-Imperial'!C137,"")))))))</f>
        <v/>
      </c>
      <c r="Q131" s="122"/>
      <c r="S131" s="127"/>
      <c r="T131" s="127"/>
    </row>
    <row r="132" spans="1:20" x14ac:dyDescent="0.2">
      <c r="A132" s="126">
        <f>IF($C$9="Contactor 100HD",'100HD-Imperial'!A138,IF($C$9="Recharger 150XLHD",'150XLHD-Imperial'!A138,IF($C$9="Recharger 280HD",'280HD-Imperial'!A138,IF($C$9="Recharger 330XLHD",'330XLHD-Imperial'!A138,IF($C$9="Recharger 360HD",'360HD-Imperial'!A138,IF($C$9="Recharger 902HD",'902HD-Imperial'!A138,IF($C$9="Contactor Field Drain C-4HD",'C-4HD-Imperial'!A138,IF($C$9="Recharger 180HD",'180HD-Imperial'!A138,0))))))))</f>
        <v>-40</v>
      </c>
      <c r="B132" s="124" t="str">
        <f>IF($C$9="Contactor 100HD",'100HD-Imperial'!D138,IF($C$9="Recharger 150XLHD",'150XLHD-Imperial'!D138,IF($C$9="Recharger 280HD",'280HD-Imperial'!D138,IF($C$9="Recharger 330XLHD",'330XLHD-Imperial'!D138,IF($C$9="Recharger 360HD",'360HD-Imperial'!G138,IF($C$9="Recharger 902HD",'902HD-Imperial'!G138,IF($C$9="Contactor Field Drain C-4HD",'C-4HD-Imperial'!C138,IF($C$9="Recharger 180HD",'180HD-Imperial'!D138,0))))))))</f>
        <v/>
      </c>
      <c r="C132" s="124" t="str">
        <f>IF($C$9="Contactor 100HD",'100HD-Imperial'!F138,IF($C$9="Recharger 150XLHD",'150XLHD-Imperial'!F138,IF($C$9="Recharger 280HD",'280HD-Imperial'!F138,IF($C$9="Recharger 330XLHD",'330XLHD-Imperial'!F138,IF($C$9="Recharger 360HD",'360HD-Imperial'!I138,IF($C$9="Recharger 902HD",'902HD-Imperial'!I138,IF($C$9="Contactor Field Drain C-4HD",'C-4HD-Imperial'!D138,IF($C$9="Recharger 180HD",'180HD-Imperial'!F138,0))))))))</f>
        <v/>
      </c>
      <c r="D132" s="124" t="str">
        <f>IF($C$9="Contactor 100HD",'100HD-Imperial'!G138,IF($C$9="Recharger 150XLHD",'150XLHD-Imperial'!G138,IF($C$9="Recharger 280HD",'280HD-Imperial'!G138,IF($C$9="Recharger 330XLHD",'330XLHD-Imperial'!G138,IF($C$9="Recharger 360HD",'360HD-Imperial'!J138,IF($C$9="Recharger 902HD",'902HD-Imperial'!J138,IF($C$9="Contactor Field Drain C-4HD",'C-4HD-Imperial'!E138,IF($C$9="Recharger 180HD",'180HD-Imperial'!G138,0))))))))</f>
        <v/>
      </c>
      <c r="E132" s="124" t="str">
        <f>IF($C$9="Contactor 100HD",'100HD-Imperial'!H138,IF($C$9="Recharger 150XLHD",'150XLHD-Imperial'!H138,IF($C$9="Recharger 280HD",'280HD-Imperial'!H138,IF($C$9="Recharger 330XLHD",'330XLHD-Imperial'!H138,IF($C$9="Recharger 360HD",'360HD-Imperial'!K138,IF($C$9="Recharger 902HD",'902HD-Imperial'!K138,IF($C$9="Contactor Field Drain C-4HD",'C-4HD-Imperial'!F138,IF($C$9="Recharger 180HD",'180HD-Imperial'!H138,0))))))))</f>
        <v/>
      </c>
      <c r="F132" s="124" t="str">
        <f>IF($C$9="Contactor 100HD",'100HD-Imperial'!I138,IF($C$9="Recharger 150XLHD",'150XLHD-Imperial'!I138,IF($C$9="Recharger 280HD",'280HD-Imperial'!I138,IF($C$9="Recharger 330XLHD",'330XLHD-Imperial'!I138,IF($C$9="Recharger 360HD",'360HD-Imperial'!L138,IF($C$9="Recharger 902HD",'902HD-Imperial'!L138,IF($C$9="Contactor Field Drain C-4HD",'C-4HD-Imperial'!G138,IF($C$9="Recharger 180HD",'180HD-Imperial'!I138,0))))))))</f>
        <v/>
      </c>
      <c r="G132" s="71"/>
      <c r="L132" s="371" t="str">
        <f>IF($C$9="Contactor 100HD",'100HD-Imperial'!E138,IF($C$9="Recharger 150XLHD",'150XLHD-Imperial'!E138,IF($C$9="Recharger 280HD",'280HD-Imperial'!E138,IF($C$9="Recharger 330XLHD",'330XLHD-Imperial'!E138,IF($C$9="Recharger 360HD",'360HD-Imperial'!H138,IF($C$9="Recharger 902HD",'902HD-Imperial'!H138,IF($C$9="Recharger 180HD",'180HD-Imperial'!C138,"")))))))</f>
        <v/>
      </c>
      <c r="Q132" s="122"/>
      <c r="S132" s="127"/>
      <c r="T132" s="127"/>
    </row>
    <row r="133" spans="1:20" x14ac:dyDescent="0.2">
      <c r="A133" s="126">
        <f>IF($C$9="Contactor 100HD",'100HD-Imperial'!A139,IF($C$9="Recharger 150XLHD",'150XLHD-Imperial'!A139,IF($C$9="Recharger 280HD",'280HD-Imperial'!A139,IF($C$9="Recharger 330XLHD",'330XLHD-Imperial'!A139,IF($C$9="Recharger 360HD",'360HD-Imperial'!A139,IF($C$9="Recharger 902HD",'902HD-Imperial'!A139,IF($C$9="Contactor Field Drain C-4HD",'C-4HD-Imperial'!A139,IF($C$9="Recharger 180HD",'180HD-Imperial'!A139,0))))))))</f>
        <v>-41</v>
      </c>
      <c r="B133" s="124" t="str">
        <f>IF($C$9="Contactor 100HD",'100HD-Imperial'!D139,IF($C$9="Recharger 150XLHD",'150XLHD-Imperial'!D139,IF($C$9="Recharger 280HD",'280HD-Imperial'!D139,IF($C$9="Recharger 330XLHD",'330XLHD-Imperial'!D139,IF($C$9="Recharger 360HD",'360HD-Imperial'!G139,IF($C$9="Recharger 902HD",'902HD-Imperial'!G139,IF($C$9="Contactor Field Drain C-4HD",'C-4HD-Imperial'!C139,IF($C$9="Recharger 180HD",'180HD-Imperial'!D139,0))))))))</f>
        <v/>
      </c>
      <c r="C133" s="124" t="str">
        <f>IF($C$9="Contactor 100HD",'100HD-Imperial'!F139,IF($C$9="Recharger 150XLHD",'150XLHD-Imperial'!F139,IF($C$9="Recharger 280HD",'280HD-Imperial'!F139,IF($C$9="Recharger 330XLHD",'330XLHD-Imperial'!F139,IF($C$9="Recharger 360HD",'360HD-Imperial'!I139,IF($C$9="Recharger 902HD",'902HD-Imperial'!I139,IF($C$9="Contactor Field Drain C-4HD",'C-4HD-Imperial'!D139,IF($C$9="Recharger 180HD",'180HD-Imperial'!F139,0))))))))</f>
        <v/>
      </c>
      <c r="D133" s="124" t="str">
        <f>IF($C$9="Contactor 100HD",'100HD-Imperial'!G139,IF($C$9="Recharger 150XLHD",'150XLHD-Imperial'!G139,IF($C$9="Recharger 280HD",'280HD-Imperial'!G139,IF($C$9="Recharger 330XLHD",'330XLHD-Imperial'!G139,IF($C$9="Recharger 360HD",'360HD-Imperial'!J139,IF($C$9="Recharger 902HD",'902HD-Imperial'!J139,IF($C$9="Contactor Field Drain C-4HD",'C-4HD-Imperial'!E139,IF($C$9="Recharger 180HD",'180HD-Imperial'!G139,0))))))))</f>
        <v/>
      </c>
      <c r="E133" s="124" t="str">
        <f>IF($C$9="Contactor 100HD",'100HD-Imperial'!H139,IF($C$9="Recharger 150XLHD",'150XLHD-Imperial'!H139,IF($C$9="Recharger 280HD",'280HD-Imperial'!H139,IF($C$9="Recharger 330XLHD",'330XLHD-Imperial'!H139,IF($C$9="Recharger 360HD",'360HD-Imperial'!K139,IF($C$9="Recharger 902HD",'902HD-Imperial'!K139,IF($C$9="Contactor Field Drain C-4HD",'C-4HD-Imperial'!F139,IF($C$9="Recharger 180HD",'180HD-Imperial'!H139,0))))))))</f>
        <v/>
      </c>
      <c r="F133" s="124" t="str">
        <f>IF($C$9="Contactor 100HD",'100HD-Imperial'!I139,IF($C$9="Recharger 150XLHD",'150XLHD-Imperial'!I139,IF($C$9="Recharger 280HD",'280HD-Imperial'!I139,IF($C$9="Recharger 330XLHD",'330XLHD-Imperial'!I139,IF($C$9="Recharger 360HD",'360HD-Imperial'!L139,IF($C$9="Recharger 902HD",'902HD-Imperial'!L139,IF($C$9="Contactor Field Drain C-4HD",'C-4HD-Imperial'!G139,IF($C$9="Recharger 180HD",'180HD-Imperial'!I139,0))))))))</f>
        <v/>
      </c>
      <c r="G133" s="71"/>
      <c r="L133" s="371" t="str">
        <f>IF($C$9="Contactor 100HD",'100HD-Imperial'!E139,IF($C$9="Recharger 150XLHD",'150XLHD-Imperial'!E139,IF($C$9="Recharger 280HD",'280HD-Imperial'!E139,IF($C$9="Recharger 330XLHD",'330XLHD-Imperial'!E139,IF($C$9="Recharger 360HD",'360HD-Imperial'!H139,IF($C$9="Recharger 902HD",'902HD-Imperial'!H139,IF($C$9="Recharger 180HD",'180HD-Imperial'!C139,"")))))))</f>
        <v/>
      </c>
      <c r="Q133" s="122"/>
      <c r="S133" s="127"/>
      <c r="T133" s="127"/>
    </row>
    <row r="134" spans="1:20" x14ac:dyDescent="0.2">
      <c r="A134" s="126">
        <f>IF($C$9="Contactor 100HD",'100HD-Imperial'!A140,IF($C$9="Recharger 150XLHD",'150XLHD-Imperial'!A140,IF($C$9="Recharger 280HD",'280HD-Imperial'!A140,IF($C$9="Recharger 330XLHD",'330XLHD-Imperial'!A140,IF($C$9="Recharger 360HD",'360HD-Imperial'!A140,IF($C$9="Recharger 902HD",'902HD-Imperial'!A140,IF($C$9="Contactor Field Drain C-4HD",'C-4HD-Imperial'!A140,IF($C$9="Recharger 180HD",'180HD-Imperial'!A140,0))))))))</f>
        <v>-42</v>
      </c>
      <c r="B134" s="124" t="str">
        <f>IF($C$9="Contactor 100HD",'100HD-Imperial'!D140,IF($C$9="Recharger 150XLHD",'150XLHD-Imperial'!D140,IF($C$9="Recharger 280HD",'280HD-Imperial'!D140,IF($C$9="Recharger 330XLHD",'330XLHD-Imperial'!D140,IF($C$9="Recharger 360HD",'360HD-Imperial'!G140,IF($C$9="Recharger 902HD",'902HD-Imperial'!G140,IF($C$9="Contactor Field Drain C-4HD",'C-4HD-Imperial'!C140,IF($C$9="Recharger 180HD",'180HD-Imperial'!D140,0))))))))</f>
        <v/>
      </c>
      <c r="C134" s="124" t="str">
        <f>IF($C$9="Contactor 100HD",'100HD-Imperial'!F140,IF($C$9="Recharger 150XLHD",'150XLHD-Imperial'!F140,IF($C$9="Recharger 280HD",'280HD-Imperial'!F140,IF($C$9="Recharger 330XLHD",'330XLHD-Imperial'!F140,IF($C$9="Recharger 360HD",'360HD-Imperial'!I140,IF($C$9="Recharger 902HD",'902HD-Imperial'!I140,IF($C$9="Contactor Field Drain C-4HD",'C-4HD-Imperial'!D140,IF($C$9="Recharger 180HD",'180HD-Imperial'!F140,0))))))))</f>
        <v/>
      </c>
      <c r="D134" s="124" t="str">
        <f>IF($C$9="Contactor 100HD",'100HD-Imperial'!G140,IF($C$9="Recharger 150XLHD",'150XLHD-Imperial'!G140,IF($C$9="Recharger 280HD",'280HD-Imperial'!G140,IF($C$9="Recharger 330XLHD",'330XLHD-Imperial'!G140,IF($C$9="Recharger 360HD",'360HD-Imperial'!J140,IF($C$9="Recharger 902HD",'902HD-Imperial'!J140,IF($C$9="Contactor Field Drain C-4HD",'C-4HD-Imperial'!E140,IF($C$9="Recharger 180HD",'180HD-Imperial'!G140,0))))))))</f>
        <v/>
      </c>
      <c r="E134" s="124" t="str">
        <f>IF($C$9="Contactor 100HD",'100HD-Imperial'!H140,IF($C$9="Recharger 150XLHD",'150XLHD-Imperial'!H140,IF($C$9="Recharger 280HD",'280HD-Imperial'!H140,IF($C$9="Recharger 330XLHD",'330XLHD-Imperial'!H140,IF($C$9="Recharger 360HD",'360HD-Imperial'!K140,IF($C$9="Recharger 902HD",'902HD-Imperial'!K140,IF($C$9="Contactor Field Drain C-4HD",'C-4HD-Imperial'!F140,IF($C$9="Recharger 180HD",'180HD-Imperial'!H140,0))))))))</f>
        <v/>
      </c>
      <c r="F134" s="124" t="str">
        <f>IF($C$9="Contactor 100HD",'100HD-Imperial'!I140,IF($C$9="Recharger 150XLHD",'150XLHD-Imperial'!I140,IF($C$9="Recharger 280HD",'280HD-Imperial'!I140,IF($C$9="Recharger 330XLHD",'330XLHD-Imperial'!I140,IF($C$9="Recharger 360HD",'360HD-Imperial'!L140,IF($C$9="Recharger 902HD",'902HD-Imperial'!L140,IF($C$9="Contactor Field Drain C-4HD",'C-4HD-Imperial'!G140,IF($C$9="Recharger 180HD",'180HD-Imperial'!I140,0))))))))</f>
        <v/>
      </c>
      <c r="G134" s="71"/>
      <c r="L134" s="371" t="str">
        <f>IF($C$9="Contactor 100HD",'100HD-Imperial'!E140,IF($C$9="Recharger 150XLHD",'150XLHD-Imperial'!E140,IF($C$9="Recharger 280HD",'280HD-Imperial'!E140,IF($C$9="Recharger 330XLHD",'330XLHD-Imperial'!E140,IF($C$9="Recharger 360HD",'360HD-Imperial'!H140,IF($C$9="Recharger 902HD",'902HD-Imperial'!H140,IF($C$9="Recharger 180HD",'180HD-Imperial'!C140,"")))))))</f>
        <v/>
      </c>
      <c r="Q134" s="122"/>
      <c r="S134" s="127"/>
      <c r="T134" s="127"/>
    </row>
    <row r="135" spans="1:20" x14ac:dyDescent="0.2">
      <c r="A135" s="126">
        <f>IF($C$9="Contactor 100HD",'100HD-Imperial'!A141,IF($C$9="Recharger 150XLHD",'150XLHD-Imperial'!A141,IF($C$9="Recharger 280HD",'280HD-Imperial'!A141,IF($C$9="Recharger 330XLHD",'330XLHD-Imperial'!A141,IF($C$9="Recharger 360HD",'360HD-Imperial'!A141,IF($C$9="Recharger 902HD",'902HD-Imperial'!A141,IF($C$9="Contactor Field Drain C-4HD",'C-4HD-Imperial'!A141,IF($C$9="Recharger 180HD",'180HD-Imperial'!A141,0))))))))</f>
        <v>-43</v>
      </c>
      <c r="B135" s="124" t="str">
        <f>IF($C$9="Contactor 100HD",'100HD-Imperial'!D141,IF($C$9="Recharger 150XLHD",'150XLHD-Imperial'!D141,IF($C$9="Recharger 280HD",'280HD-Imperial'!D141,IF($C$9="Recharger 330XLHD",'330XLHD-Imperial'!D141,IF($C$9="Recharger 360HD",'360HD-Imperial'!G141,IF($C$9="Recharger 902HD",'902HD-Imperial'!G141,IF($C$9="Contactor Field Drain C-4HD",'C-4HD-Imperial'!C141,IF($C$9="Recharger 180HD",'180HD-Imperial'!D141,0))))))))</f>
        <v/>
      </c>
      <c r="C135" s="124" t="str">
        <f>IF($C$9="Contactor 100HD",'100HD-Imperial'!F141,IF($C$9="Recharger 150XLHD",'150XLHD-Imperial'!F141,IF($C$9="Recharger 280HD",'280HD-Imperial'!F141,IF($C$9="Recharger 330XLHD",'330XLHD-Imperial'!F141,IF($C$9="Recharger 360HD",'360HD-Imperial'!I141,IF($C$9="Recharger 902HD",'902HD-Imperial'!I141,IF($C$9="Contactor Field Drain C-4HD",'C-4HD-Imperial'!D141,IF($C$9="Recharger 180HD",'180HD-Imperial'!F141,0))))))))</f>
        <v/>
      </c>
      <c r="D135" s="124" t="str">
        <f>IF($C$9="Contactor 100HD",'100HD-Imperial'!G141,IF($C$9="Recharger 150XLHD",'150XLHD-Imperial'!G141,IF($C$9="Recharger 280HD",'280HD-Imperial'!G141,IF($C$9="Recharger 330XLHD",'330XLHD-Imperial'!G141,IF($C$9="Recharger 360HD",'360HD-Imperial'!J141,IF($C$9="Recharger 902HD",'902HD-Imperial'!J141,IF($C$9="Contactor Field Drain C-4HD",'C-4HD-Imperial'!E141,IF($C$9="Recharger 180HD",'180HD-Imperial'!G141,0))))))))</f>
        <v/>
      </c>
      <c r="E135" s="124" t="str">
        <f>IF($C$9="Contactor 100HD",'100HD-Imperial'!H141,IF($C$9="Recharger 150XLHD",'150XLHD-Imperial'!H141,IF($C$9="Recharger 280HD",'280HD-Imperial'!H141,IF($C$9="Recharger 330XLHD",'330XLHD-Imperial'!H141,IF($C$9="Recharger 360HD",'360HD-Imperial'!K141,IF($C$9="Recharger 902HD",'902HD-Imperial'!K141,IF($C$9="Contactor Field Drain C-4HD",'C-4HD-Imperial'!F141,IF($C$9="Recharger 180HD",'180HD-Imperial'!H141,0))))))))</f>
        <v/>
      </c>
      <c r="F135" s="124" t="str">
        <f>IF($C$9="Contactor 100HD",'100HD-Imperial'!I141,IF($C$9="Recharger 150XLHD",'150XLHD-Imperial'!I141,IF($C$9="Recharger 280HD",'280HD-Imperial'!I141,IF($C$9="Recharger 330XLHD",'330XLHD-Imperial'!I141,IF($C$9="Recharger 360HD",'360HD-Imperial'!L141,IF($C$9="Recharger 902HD",'902HD-Imperial'!L141,IF($C$9="Contactor Field Drain C-4HD",'C-4HD-Imperial'!G141,IF($C$9="Recharger 180HD",'180HD-Imperial'!I141,0))))))))</f>
        <v/>
      </c>
      <c r="G135" s="71"/>
      <c r="L135" s="371" t="str">
        <f>IF($C$9="Contactor 100HD",'100HD-Imperial'!E141,IF($C$9="Recharger 150XLHD",'150XLHD-Imperial'!E141,IF($C$9="Recharger 280HD",'280HD-Imperial'!E141,IF($C$9="Recharger 330XLHD",'330XLHD-Imperial'!E141,IF($C$9="Recharger 360HD",'360HD-Imperial'!H141,IF($C$9="Recharger 902HD",'902HD-Imperial'!H141,IF($C$9="Recharger 180HD",'180HD-Imperial'!C141,"")))))))</f>
        <v/>
      </c>
      <c r="Q135" s="122"/>
      <c r="S135" s="127"/>
      <c r="T135" s="127"/>
    </row>
    <row r="136" spans="1:20" x14ac:dyDescent="0.2">
      <c r="A136" s="126">
        <f>IF($C$9="Contactor 100HD",'100HD-Imperial'!A142,IF($C$9="Recharger 150XLHD",'150XLHD-Imperial'!A142,IF($C$9="Recharger 280HD",'280HD-Imperial'!A142,IF($C$9="Recharger 330XLHD",'330XLHD-Imperial'!A142,IF($C$9="Recharger 360HD",'360HD-Imperial'!A142,IF($C$9="Recharger 902HD",'902HD-Imperial'!A142,IF($C$9="Contactor Field Drain C-4HD",'C-4HD-Imperial'!A142,IF($C$9="Recharger 180HD",'180HD-Imperial'!A142,0))))))))</f>
        <v>-44</v>
      </c>
      <c r="B136" s="124" t="str">
        <f>IF($C$9="Contactor 100HD",'100HD-Imperial'!D142,IF($C$9="Recharger 150XLHD",'150XLHD-Imperial'!D142,IF($C$9="Recharger 280HD",'280HD-Imperial'!D142,IF($C$9="Recharger 330XLHD",'330XLHD-Imperial'!D142,IF($C$9="Recharger 360HD",'360HD-Imperial'!G142,IF($C$9="Recharger 902HD",'902HD-Imperial'!G142,IF($C$9="Contactor Field Drain C-4HD",'C-4HD-Imperial'!C142,IF($C$9="Recharger 180HD",'180HD-Imperial'!D142,0))))))))</f>
        <v/>
      </c>
      <c r="C136" s="124" t="str">
        <f>IF($C$9="Contactor 100HD",'100HD-Imperial'!F142,IF($C$9="Recharger 150XLHD",'150XLHD-Imperial'!F142,IF($C$9="Recharger 280HD",'280HD-Imperial'!F142,IF($C$9="Recharger 330XLHD",'330XLHD-Imperial'!F142,IF($C$9="Recharger 360HD",'360HD-Imperial'!I142,IF($C$9="Recharger 902HD",'902HD-Imperial'!I142,IF($C$9="Contactor Field Drain C-4HD",'C-4HD-Imperial'!D142,IF($C$9="Recharger 180HD",'180HD-Imperial'!F142,0))))))))</f>
        <v/>
      </c>
      <c r="D136" s="124" t="str">
        <f>IF($C$9="Contactor 100HD",'100HD-Imperial'!G142,IF($C$9="Recharger 150XLHD",'150XLHD-Imperial'!G142,IF($C$9="Recharger 280HD",'280HD-Imperial'!G142,IF($C$9="Recharger 330XLHD",'330XLHD-Imperial'!G142,IF($C$9="Recharger 360HD",'360HD-Imperial'!J142,IF($C$9="Recharger 902HD",'902HD-Imperial'!J142,IF($C$9="Contactor Field Drain C-4HD",'C-4HD-Imperial'!E142,IF($C$9="Recharger 180HD",'180HD-Imperial'!G142,0))))))))</f>
        <v/>
      </c>
      <c r="E136" s="124" t="str">
        <f>IF($C$9="Contactor 100HD",'100HD-Imperial'!H142,IF($C$9="Recharger 150XLHD",'150XLHD-Imperial'!H142,IF($C$9="Recharger 280HD",'280HD-Imperial'!H142,IF($C$9="Recharger 330XLHD",'330XLHD-Imperial'!H142,IF($C$9="Recharger 360HD",'360HD-Imperial'!K142,IF($C$9="Recharger 902HD",'902HD-Imperial'!K142,IF($C$9="Contactor Field Drain C-4HD",'C-4HD-Imperial'!F142,IF($C$9="Recharger 180HD",'180HD-Imperial'!H142,0))))))))</f>
        <v/>
      </c>
      <c r="F136" s="124" t="str">
        <f>IF($C$9="Contactor 100HD",'100HD-Imperial'!I142,IF($C$9="Recharger 150XLHD",'150XLHD-Imperial'!I142,IF($C$9="Recharger 280HD",'280HD-Imperial'!I142,IF($C$9="Recharger 330XLHD",'330XLHD-Imperial'!I142,IF($C$9="Recharger 360HD",'360HD-Imperial'!L142,IF($C$9="Recharger 902HD",'902HD-Imperial'!L142,IF($C$9="Contactor Field Drain C-4HD",'C-4HD-Imperial'!G142,IF($C$9="Recharger 180HD",'180HD-Imperial'!I142,0))))))))</f>
        <v/>
      </c>
      <c r="G136" s="71"/>
      <c r="L136" s="371" t="str">
        <f>IF($C$9="Contactor 100HD",'100HD-Imperial'!E142,IF($C$9="Recharger 150XLHD",'150XLHD-Imperial'!E142,IF($C$9="Recharger 280HD",'280HD-Imperial'!E142,IF($C$9="Recharger 330XLHD",'330XLHD-Imperial'!E142,IF($C$9="Recharger 360HD",'360HD-Imperial'!H142,IF($C$9="Recharger 902HD",'902HD-Imperial'!H142,IF($C$9="Recharger 180HD",'180HD-Imperial'!C142,"")))))))</f>
        <v/>
      </c>
      <c r="Q136" s="122"/>
      <c r="S136" s="127"/>
      <c r="T136" s="127"/>
    </row>
    <row r="137" spans="1:20" x14ac:dyDescent="0.2">
      <c r="A137" s="126">
        <f>IF($C$9="Contactor 100HD",'100HD-Imperial'!A143,IF($C$9="Recharger 150XLHD",'150XLHD-Imperial'!A143,IF($C$9="Recharger 280HD",'280HD-Imperial'!A143,IF($C$9="Recharger 330XLHD",'330XLHD-Imperial'!A143,IF($C$9="Recharger 360HD",'360HD-Imperial'!A143,IF($C$9="Recharger 902HD",'902HD-Imperial'!A143,IF($C$9="Contactor Field Drain C-4HD",'C-4HD-Imperial'!A143,IF($C$9="Recharger 180HD",'180HD-Imperial'!A143,0))))))))</f>
        <v>-45</v>
      </c>
      <c r="B137" s="124" t="str">
        <f>IF($C$9="Contactor 100HD",'100HD-Imperial'!D143,IF($C$9="Recharger 150XLHD",'150XLHD-Imperial'!D143,IF($C$9="Recharger 280HD",'280HD-Imperial'!D143,IF($C$9="Recharger 330XLHD",'330XLHD-Imperial'!D143,IF($C$9="Recharger 360HD",'360HD-Imperial'!G143,IF($C$9="Recharger 902HD",'902HD-Imperial'!G143,IF($C$9="Contactor Field Drain C-4HD",'C-4HD-Imperial'!C143,IF($C$9="Recharger 180HD",'180HD-Imperial'!D143,0))))))))</f>
        <v/>
      </c>
      <c r="C137" s="124" t="str">
        <f>IF($C$9="Contactor 100HD",'100HD-Imperial'!F143,IF($C$9="Recharger 150XLHD",'150XLHD-Imperial'!F143,IF($C$9="Recharger 280HD",'280HD-Imperial'!F143,IF($C$9="Recharger 330XLHD",'330XLHD-Imperial'!F143,IF($C$9="Recharger 360HD",'360HD-Imperial'!I143,IF($C$9="Recharger 902HD",'902HD-Imperial'!I143,IF($C$9="Contactor Field Drain C-4HD",'C-4HD-Imperial'!D143,IF($C$9="Recharger 180HD",'180HD-Imperial'!F143,0))))))))</f>
        <v/>
      </c>
      <c r="D137" s="124" t="str">
        <f>IF($C$9="Contactor 100HD",'100HD-Imperial'!G143,IF($C$9="Recharger 150XLHD",'150XLHD-Imperial'!G143,IF($C$9="Recharger 280HD",'280HD-Imperial'!G143,IF($C$9="Recharger 330XLHD",'330XLHD-Imperial'!G143,IF($C$9="Recharger 360HD",'360HD-Imperial'!J143,IF($C$9="Recharger 902HD",'902HD-Imperial'!J143,IF($C$9="Contactor Field Drain C-4HD",'C-4HD-Imperial'!E143,IF($C$9="Recharger 180HD",'180HD-Imperial'!G143,0))))))))</f>
        <v/>
      </c>
      <c r="E137" s="124" t="str">
        <f>IF($C$9="Contactor 100HD",'100HD-Imperial'!H143,IF($C$9="Recharger 150XLHD",'150XLHD-Imperial'!H143,IF($C$9="Recharger 280HD",'280HD-Imperial'!H143,IF($C$9="Recharger 330XLHD",'330XLHD-Imperial'!H143,IF($C$9="Recharger 360HD",'360HD-Imperial'!K143,IF($C$9="Recharger 902HD",'902HD-Imperial'!K143,IF($C$9="Contactor Field Drain C-4HD",'C-4HD-Imperial'!F143,IF($C$9="Recharger 180HD",'180HD-Imperial'!H143,0))))))))</f>
        <v/>
      </c>
      <c r="F137" s="124" t="str">
        <f>IF($C$9="Contactor 100HD",'100HD-Imperial'!I143,IF($C$9="Recharger 150XLHD",'150XLHD-Imperial'!I143,IF($C$9="Recharger 280HD",'280HD-Imperial'!I143,IF($C$9="Recharger 330XLHD",'330XLHD-Imperial'!I143,IF($C$9="Recharger 360HD",'360HD-Imperial'!L143,IF($C$9="Recharger 902HD",'902HD-Imperial'!L143,IF($C$9="Contactor Field Drain C-4HD",'C-4HD-Imperial'!G143,IF($C$9="Recharger 180HD",'180HD-Imperial'!I143,0))))))))</f>
        <v/>
      </c>
      <c r="G137" s="71"/>
      <c r="L137" s="371" t="str">
        <f>IF($C$9="Contactor 100HD",'100HD-Imperial'!E143,IF($C$9="Recharger 150XLHD",'150XLHD-Imperial'!E143,IF($C$9="Recharger 280HD",'280HD-Imperial'!E143,IF($C$9="Recharger 330XLHD",'330XLHD-Imperial'!E143,IF($C$9="Recharger 360HD",'360HD-Imperial'!H143,IF($C$9="Recharger 902HD",'902HD-Imperial'!H143,IF($C$9="Recharger 180HD",'180HD-Imperial'!C143,"")))))))</f>
        <v/>
      </c>
      <c r="Q137" s="122"/>
      <c r="S137" s="127"/>
      <c r="T137" s="127"/>
    </row>
    <row r="138" spans="1:20" x14ac:dyDescent="0.2">
      <c r="A138" s="126">
        <f>IF($C$9="Contactor 100HD",'100HD-Imperial'!A144,IF($C$9="Recharger 150XLHD",'150XLHD-Imperial'!A144,IF($C$9="Recharger 280HD",'280HD-Imperial'!A144,IF($C$9="Recharger 330XLHD",'330XLHD-Imperial'!A144,IF($C$9="Recharger 360HD",'360HD-Imperial'!A144,IF($C$9="Recharger 902HD",'902HD-Imperial'!A144,IF($C$9="Contactor Field Drain C-4HD",'C-4HD-Imperial'!A144,IF($C$9="Recharger 180HD",'180HD-Imperial'!A144,0))))))))</f>
        <v>-46</v>
      </c>
      <c r="B138" s="124" t="str">
        <f>IF($C$9="Contactor 100HD",'100HD-Imperial'!D144,IF($C$9="Recharger 150XLHD",'150XLHD-Imperial'!D144,IF($C$9="Recharger 280HD",'280HD-Imperial'!D144,IF($C$9="Recharger 330XLHD",'330XLHD-Imperial'!D144,IF($C$9="Recharger 360HD",'360HD-Imperial'!G144,IF($C$9="Recharger 902HD",'902HD-Imperial'!G144,IF($C$9="Contactor Field Drain C-4HD",'C-4HD-Imperial'!C144,IF($C$9="Recharger 180HD",'180HD-Imperial'!D144,0))))))))</f>
        <v/>
      </c>
      <c r="C138" s="124" t="str">
        <f>IF($C$9="Contactor 100HD",'100HD-Imperial'!F144,IF($C$9="Recharger 150XLHD",'150XLHD-Imperial'!F144,IF($C$9="Recharger 280HD",'280HD-Imperial'!F144,IF($C$9="Recharger 330XLHD",'330XLHD-Imperial'!F144,IF($C$9="Recharger 360HD",'360HD-Imperial'!I144,IF($C$9="Recharger 902HD",'902HD-Imperial'!I144,IF($C$9="Contactor Field Drain C-4HD",'C-4HD-Imperial'!D144,IF($C$9="Recharger 180HD",'180HD-Imperial'!F144,0))))))))</f>
        <v/>
      </c>
      <c r="D138" s="124" t="str">
        <f>IF($C$9="Contactor 100HD",'100HD-Imperial'!G144,IF($C$9="Recharger 150XLHD",'150XLHD-Imperial'!G144,IF($C$9="Recharger 280HD",'280HD-Imperial'!G144,IF($C$9="Recharger 330XLHD",'330XLHD-Imperial'!G144,IF($C$9="Recharger 360HD",'360HD-Imperial'!J144,IF($C$9="Recharger 902HD",'902HD-Imperial'!J144,IF($C$9="Contactor Field Drain C-4HD",'C-4HD-Imperial'!E144,IF($C$9="Recharger 180HD",'180HD-Imperial'!G144,0))))))))</f>
        <v/>
      </c>
      <c r="E138" s="124" t="str">
        <f>IF($C$9="Contactor 100HD",'100HD-Imperial'!H144,IF($C$9="Recharger 150XLHD",'150XLHD-Imperial'!H144,IF($C$9="Recharger 280HD",'280HD-Imperial'!H144,IF($C$9="Recharger 330XLHD",'330XLHD-Imperial'!H144,IF($C$9="Recharger 360HD",'360HD-Imperial'!K144,IF($C$9="Recharger 902HD",'902HD-Imperial'!K144,IF($C$9="Contactor Field Drain C-4HD",'C-4HD-Imperial'!F144,IF($C$9="Recharger 180HD",'180HD-Imperial'!H144,0))))))))</f>
        <v/>
      </c>
      <c r="F138" s="124" t="str">
        <f>IF($C$9="Contactor 100HD",'100HD-Imperial'!I144,IF($C$9="Recharger 150XLHD",'150XLHD-Imperial'!I144,IF($C$9="Recharger 280HD",'280HD-Imperial'!I144,IF($C$9="Recharger 330XLHD",'330XLHD-Imperial'!I144,IF($C$9="Recharger 360HD",'360HD-Imperial'!L144,IF($C$9="Recharger 902HD",'902HD-Imperial'!L144,IF($C$9="Contactor Field Drain C-4HD",'C-4HD-Imperial'!G144,IF($C$9="Recharger 180HD",'180HD-Imperial'!I144,0))))))))</f>
        <v/>
      </c>
      <c r="G138" s="71"/>
      <c r="L138" s="371" t="str">
        <f>IF($C$9="Contactor 100HD",'100HD-Imperial'!E144,IF($C$9="Recharger 150XLHD",'150XLHD-Imperial'!E144,IF($C$9="Recharger 280HD",'280HD-Imperial'!E144,IF($C$9="Recharger 330XLHD",'330XLHD-Imperial'!E144,IF($C$9="Recharger 360HD",'360HD-Imperial'!H144,IF($C$9="Recharger 902HD",'902HD-Imperial'!H144,IF($C$9="Recharger 180HD",'180HD-Imperial'!C144,"")))))))</f>
        <v/>
      </c>
      <c r="Q138" s="122"/>
      <c r="S138" s="127"/>
      <c r="T138" s="127"/>
    </row>
    <row r="139" spans="1:20" x14ac:dyDescent="0.2">
      <c r="A139" s="126">
        <f>IF($C$9="Contactor 100HD",'100HD-Imperial'!A145,IF($C$9="Recharger 150XLHD",'150XLHD-Imperial'!A145,IF($C$9="Recharger 280HD",'280HD-Imperial'!A145,IF($C$9="Recharger 330XLHD",'330XLHD-Imperial'!A145,IF($C$9="Recharger 360HD",'360HD-Imperial'!A145,IF($C$9="Recharger 902HD",'902HD-Imperial'!A145,IF($C$9="Contactor Field Drain C-4HD",'C-4HD-Imperial'!A145,IF($C$9="Recharger 180HD",'180HD-Imperial'!A145,0))))))))</f>
        <v>-47</v>
      </c>
      <c r="B139" s="124" t="str">
        <f>IF($C$9="Contactor 100HD",'100HD-Imperial'!D145,IF($C$9="Recharger 150XLHD",'150XLHD-Imperial'!D145,IF($C$9="Recharger 280HD",'280HD-Imperial'!D145,IF($C$9="Recharger 330XLHD",'330XLHD-Imperial'!D145,IF($C$9="Recharger 360HD",'360HD-Imperial'!G145,IF($C$9="Recharger 902HD",'902HD-Imperial'!G145,IF($C$9="Contactor Field Drain C-4HD",'C-4HD-Imperial'!C145,IF($C$9="Recharger 180HD",'180HD-Imperial'!D145,0))))))))</f>
        <v/>
      </c>
      <c r="C139" s="124" t="str">
        <f>IF($C$9="Contactor 100HD",'100HD-Imperial'!F145,IF($C$9="Recharger 150XLHD",'150XLHD-Imperial'!F145,IF($C$9="Recharger 280HD",'280HD-Imperial'!F145,IF($C$9="Recharger 330XLHD",'330XLHD-Imperial'!F145,IF($C$9="Recharger 360HD",'360HD-Imperial'!I145,IF($C$9="Recharger 902HD",'902HD-Imperial'!I145,IF($C$9="Contactor Field Drain C-4HD",'C-4HD-Imperial'!D145,IF($C$9="Recharger 180HD",'180HD-Imperial'!F145,0))))))))</f>
        <v/>
      </c>
      <c r="D139" s="124" t="str">
        <f>IF($C$9="Contactor 100HD",'100HD-Imperial'!G145,IF($C$9="Recharger 150XLHD",'150XLHD-Imperial'!G145,IF($C$9="Recharger 280HD",'280HD-Imperial'!G145,IF($C$9="Recharger 330XLHD",'330XLHD-Imperial'!G145,IF($C$9="Recharger 360HD",'360HD-Imperial'!J145,IF($C$9="Recharger 902HD",'902HD-Imperial'!J145,IF($C$9="Contactor Field Drain C-4HD",'C-4HD-Imperial'!E145,IF($C$9="Recharger 180HD",'180HD-Imperial'!G145,0))))))))</f>
        <v/>
      </c>
      <c r="E139" s="124" t="str">
        <f>IF($C$9="Contactor 100HD",'100HD-Imperial'!H145,IF($C$9="Recharger 150XLHD",'150XLHD-Imperial'!H145,IF($C$9="Recharger 280HD",'280HD-Imperial'!H145,IF($C$9="Recharger 330XLHD",'330XLHD-Imperial'!H145,IF($C$9="Recharger 360HD",'360HD-Imperial'!K145,IF($C$9="Recharger 902HD",'902HD-Imperial'!K145,IF($C$9="Contactor Field Drain C-4HD",'C-4HD-Imperial'!F145,IF($C$9="Recharger 180HD",'180HD-Imperial'!H145,0))))))))</f>
        <v/>
      </c>
      <c r="F139" s="124" t="str">
        <f>IF($C$9="Contactor 100HD",'100HD-Imperial'!I145,IF($C$9="Recharger 150XLHD",'150XLHD-Imperial'!I145,IF($C$9="Recharger 280HD",'280HD-Imperial'!I145,IF($C$9="Recharger 330XLHD",'330XLHD-Imperial'!I145,IF($C$9="Recharger 360HD",'360HD-Imperial'!L145,IF($C$9="Recharger 902HD",'902HD-Imperial'!L145,IF($C$9="Contactor Field Drain C-4HD",'C-4HD-Imperial'!G145,IF($C$9="Recharger 180HD",'180HD-Imperial'!I145,0))))))))</f>
        <v/>
      </c>
      <c r="G139" s="71"/>
      <c r="L139" s="371" t="str">
        <f>IF($C$9="Contactor 100HD",'100HD-Imperial'!E145,IF($C$9="Recharger 150XLHD",'150XLHD-Imperial'!E145,IF($C$9="Recharger 280HD",'280HD-Imperial'!E145,IF($C$9="Recharger 330XLHD",'330XLHD-Imperial'!E145,IF($C$9="Recharger 360HD",'360HD-Imperial'!H145,IF($C$9="Recharger 902HD",'902HD-Imperial'!H145,IF($C$9="Recharger 180HD",'180HD-Imperial'!C145,"")))))))</f>
        <v/>
      </c>
      <c r="Q139" s="122"/>
      <c r="S139" s="127"/>
      <c r="T139" s="127"/>
    </row>
    <row r="140" spans="1:20" x14ac:dyDescent="0.2">
      <c r="A140" s="126">
        <f>IF($C$9="Contactor 100HD",'100HD-Imperial'!A146,IF($C$9="Recharger 150XLHD",'150XLHD-Imperial'!A146,IF($C$9="Recharger 280HD",'280HD-Imperial'!A146,IF($C$9="Recharger 330XLHD",'330XLHD-Imperial'!A146,IF($C$9="Recharger 360HD",'360HD-Imperial'!A146,IF($C$9="Recharger 902HD",'902HD-Imperial'!A146,IF($C$9="Contactor Field Drain C-4HD",'C-4HD-Imperial'!A146,IF($C$9="Recharger 180HD",'180HD-Imperial'!A146,0))))))))</f>
        <v>-48</v>
      </c>
      <c r="B140" s="124" t="str">
        <f>IF($C$9="Contactor 100HD",'100HD-Imperial'!D146,IF($C$9="Recharger 150XLHD",'150XLHD-Imperial'!D146,IF($C$9="Recharger 280HD",'280HD-Imperial'!D146,IF($C$9="Recharger 330XLHD",'330XLHD-Imperial'!D146,IF($C$9="Recharger 360HD",'360HD-Imperial'!G146,IF($C$9="Recharger 902HD",'902HD-Imperial'!G146,IF($C$9="Contactor Field Drain C-4HD",'C-4HD-Imperial'!C146,IF($C$9="Recharger 180HD",'180HD-Imperial'!D146,0))))))))</f>
        <v/>
      </c>
      <c r="C140" s="124" t="str">
        <f>IF($C$9="Contactor 100HD",'100HD-Imperial'!F146,IF($C$9="Recharger 150XLHD",'150XLHD-Imperial'!F146,IF($C$9="Recharger 280HD",'280HD-Imperial'!F146,IF($C$9="Recharger 330XLHD",'330XLHD-Imperial'!F146,IF($C$9="Recharger 360HD",'360HD-Imperial'!I146,IF($C$9="Recharger 902HD",'902HD-Imperial'!I146,IF($C$9="Contactor Field Drain C-4HD",'C-4HD-Imperial'!D146,IF($C$9="Recharger 180HD",'180HD-Imperial'!F146,0))))))))</f>
        <v/>
      </c>
      <c r="D140" s="124" t="str">
        <f>IF($C$9="Contactor 100HD",'100HD-Imperial'!G146,IF($C$9="Recharger 150XLHD",'150XLHD-Imperial'!G146,IF($C$9="Recharger 280HD",'280HD-Imperial'!G146,IF($C$9="Recharger 330XLHD",'330XLHD-Imperial'!G146,IF($C$9="Recharger 360HD",'360HD-Imperial'!J146,IF($C$9="Recharger 902HD",'902HD-Imperial'!J146,IF($C$9="Contactor Field Drain C-4HD",'C-4HD-Imperial'!E146,IF($C$9="Recharger 180HD",'180HD-Imperial'!G146,0))))))))</f>
        <v/>
      </c>
      <c r="E140" s="124" t="str">
        <f>IF($C$9="Contactor 100HD",'100HD-Imperial'!H146,IF($C$9="Recharger 150XLHD",'150XLHD-Imperial'!H146,IF($C$9="Recharger 280HD",'280HD-Imperial'!H146,IF($C$9="Recharger 330XLHD",'330XLHD-Imperial'!H146,IF($C$9="Recharger 360HD",'360HD-Imperial'!K146,IF($C$9="Recharger 902HD",'902HD-Imperial'!K146,IF($C$9="Contactor Field Drain C-4HD",'C-4HD-Imperial'!F146,IF($C$9="Recharger 180HD",'180HD-Imperial'!H146,0))))))))</f>
        <v/>
      </c>
      <c r="F140" s="124" t="str">
        <f>IF($C$9="Contactor 100HD",'100HD-Imperial'!I146,IF($C$9="Recharger 150XLHD",'150XLHD-Imperial'!I146,IF($C$9="Recharger 280HD",'280HD-Imperial'!I146,IF($C$9="Recharger 330XLHD",'330XLHD-Imperial'!I146,IF($C$9="Recharger 360HD",'360HD-Imperial'!L146,IF($C$9="Recharger 902HD",'902HD-Imperial'!L146,IF($C$9="Contactor Field Drain C-4HD",'C-4HD-Imperial'!G146,IF($C$9="Recharger 180HD",'180HD-Imperial'!I146,0))))))))</f>
        <v/>
      </c>
      <c r="G140" s="71"/>
      <c r="L140" s="371" t="str">
        <f>IF($C$9="Contactor 100HD",'100HD-Imperial'!E146,IF($C$9="Recharger 150XLHD",'150XLHD-Imperial'!E146,IF($C$9="Recharger 280HD",'280HD-Imperial'!E146,IF($C$9="Recharger 330XLHD",'330XLHD-Imperial'!E146,IF($C$9="Recharger 360HD",'360HD-Imperial'!H146,IF($C$9="Recharger 902HD",'902HD-Imperial'!H146,IF($C$9="Recharger 180HD",'180HD-Imperial'!C146,"")))))))</f>
        <v/>
      </c>
      <c r="Q140" s="122"/>
      <c r="S140" s="127"/>
      <c r="T140" s="127"/>
    </row>
    <row r="141" spans="1:20" x14ac:dyDescent="0.2">
      <c r="A141" s="126">
        <f>IF($C$9="Contactor 100HD",'100HD-Imperial'!A147,IF($C$9="Recharger 150XLHD",'150XLHD-Imperial'!A147,IF($C$9="Recharger 280HD",'280HD-Imperial'!A147,IF($C$9="Recharger 330XLHD",'330XLHD-Imperial'!A147,IF($C$9="Recharger 360HD",'360HD-Imperial'!A147,IF($C$9="Recharger 902HD",'902HD-Imperial'!A147,IF($C$9="Contactor Field Drain C-4HD",'C-4HD-Imperial'!A147,IF($C$9="Recharger 180HD",'180HD-Imperial'!A147,0))))))))</f>
        <v>-49</v>
      </c>
      <c r="B141" s="124" t="str">
        <f>IF($C$9="Contactor 100HD",'100HD-Imperial'!D147,IF($C$9="Recharger 150XLHD",'150XLHD-Imperial'!D147,IF($C$9="Recharger 280HD",'280HD-Imperial'!D147,IF($C$9="Recharger 330XLHD",'330XLHD-Imperial'!D147,IF($C$9="Recharger 360HD",'360HD-Imperial'!G147,IF($C$9="Recharger 902HD",'902HD-Imperial'!G147,IF($C$9="Contactor Field Drain C-4HD",'C-4HD-Imperial'!C147,IF($C$9="Recharger 180HD",'180HD-Imperial'!D147,0))))))))</f>
        <v/>
      </c>
      <c r="C141" s="124" t="str">
        <f>IF($C$9="Contactor 100HD",'100HD-Imperial'!F147,IF($C$9="Recharger 150XLHD",'150XLHD-Imperial'!F147,IF($C$9="Recharger 280HD",'280HD-Imperial'!F147,IF($C$9="Recharger 330XLHD",'330XLHD-Imperial'!F147,IF($C$9="Recharger 360HD",'360HD-Imperial'!I147,IF($C$9="Recharger 902HD",'902HD-Imperial'!I147,IF($C$9="Contactor Field Drain C-4HD",'C-4HD-Imperial'!D147,IF($C$9="Recharger 180HD",'180HD-Imperial'!F147,0))))))))</f>
        <v/>
      </c>
      <c r="D141" s="124" t="str">
        <f>IF($C$9="Contactor 100HD",'100HD-Imperial'!G147,IF($C$9="Recharger 150XLHD",'150XLHD-Imperial'!G147,IF($C$9="Recharger 280HD",'280HD-Imperial'!G147,IF($C$9="Recharger 330XLHD",'330XLHD-Imperial'!G147,IF($C$9="Recharger 360HD",'360HD-Imperial'!J147,IF($C$9="Recharger 902HD",'902HD-Imperial'!J147,IF($C$9="Contactor Field Drain C-4HD",'C-4HD-Imperial'!E147,IF($C$9="Recharger 180HD",'180HD-Imperial'!G147,0))))))))</f>
        <v/>
      </c>
      <c r="E141" s="124" t="str">
        <f>IF($C$9="Contactor 100HD",'100HD-Imperial'!H147,IF($C$9="Recharger 150XLHD",'150XLHD-Imperial'!H147,IF($C$9="Recharger 280HD",'280HD-Imperial'!H147,IF($C$9="Recharger 330XLHD",'330XLHD-Imperial'!H147,IF($C$9="Recharger 360HD",'360HD-Imperial'!K147,IF($C$9="Recharger 902HD",'902HD-Imperial'!K147,IF($C$9="Contactor Field Drain C-4HD",'C-4HD-Imperial'!F147,IF($C$9="Recharger 180HD",'180HD-Imperial'!H147,0))))))))</f>
        <v/>
      </c>
      <c r="F141" s="124" t="str">
        <f>IF($C$9="Contactor 100HD",'100HD-Imperial'!I147,IF($C$9="Recharger 150XLHD",'150XLHD-Imperial'!I147,IF($C$9="Recharger 280HD",'280HD-Imperial'!I147,IF($C$9="Recharger 330XLHD",'330XLHD-Imperial'!I147,IF($C$9="Recharger 360HD",'360HD-Imperial'!L147,IF($C$9="Recharger 902HD",'902HD-Imperial'!L147,IF($C$9="Contactor Field Drain C-4HD",'C-4HD-Imperial'!G147,IF($C$9="Recharger 180HD",'180HD-Imperial'!I147,0))))))))</f>
        <v/>
      </c>
      <c r="G141" s="71"/>
      <c r="L141" s="371" t="str">
        <f>IF($C$9="Contactor 100HD",'100HD-Imperial'!E147,IF($C$9="Recharger 150XLHD",'150XLHD-Imperial'!E147,IF($C$9="Recharger 280HD",'280HD-Imperial'!E147,IF($C$9="Recharger 330XLHD",'330XLHD-Imperial'!E147,IF($C$9="Recharger 360HD",'360HD-Imperial'!H147,IF($C$9="Recharger 902HD",'902HD-Imperial'!H147,IF($C$9="Recharger 180HD",'180HD-Imperial'!C147,"")))))))</f>
        <v/>
      </c>
      <c r="Q141" s="122"/>
      <c r="S141" s="127"/>
      <c r="T141" s="127"/>
    </row>
    <row r="142" spans="1:20" x14ac:dyDescent="0.2">
      <c r="A142" s="126">
        <f>IF($C$9="Contactor 100HD",'100HD-Imperial'!A148,IF($C$9="Recharger 150XLHD",'150XLHD-Imperial'!A148,IF($C$9="Recharger 280HD",'280HD-Imperial'!A148,IF($C$9="Recharger 330XLHD",'330XLHD-Imperial'!A148,IF($C$9="Recharger 360HD",'360HD-Imperial'!A148,IF($C$9="Recharger 902HD",'902HD-Imperial'!A148,IF($C$9="Contactor Field Drain C-4HD",'C-4HD-Imperial'!A148,IF($C$9="Recharger 180HD",'180HD-Imperial'!A148,0))))))))</f>
        <v>-50</v>
      </c>
      <c r="B142" s="124" t="str">
        <f>IF($C$9="Contactor 100HD",'100HD-Imperial'!D148,IF($C$9="Recharger 150XLHD",'150XLHD-Imperial'!D148,IF($C$9="Recharger 280HD",'280HD-Imperial'!D148,IF($C$9="Recharger 330XLHD",'330XLHD-Imperial'!D148,IF($C$9="Recharger 360HD",'360HD-Imperial'!G148,IF($C$9="Recharger 902HD",'902HD-Imperial'!G148,IF($C$9="Contactor Field Drain C-4HD",'C-4HD-Imperial'!C148,IF($C$9="Recharger 180HD",'180HD-Imperial'!D148,0))))))))</f>
        <v/>
      </c>
      <c r="C142" s="124" t="str">
        <f>IF($C$9="Contactor 100HD",'100HD-Imperial'!F148,IF($C$9="Recharger 150XLHD",'150XLHD-Imperial'!F148,IF($C$9="Recharger 280HD",'280HD-Imperial'!F148,IF($C$9="Recharger 330XLHD",'330XLHD-Imperial'!F148,IF($C$9="Recharger 360HD",'360HD-Imperial'!I148,IF($C$9="Recharger 902HD",'902HD-Imperial'!I148,IF($C$9="Contactor Field Drain C-4HD",'C-4HD-Imperial'!D148,IF($C$9="Recharger 180HD",'180HD-Imperial'!F148,0))))))))</f>
        <v/>
      </c>
      <c r="D142" s="124" t="str">
        <f>IF($C$9="Contactor 100HD",'100HD-Imperial'!G148,IF($C$9="Recharger 150XLHD",'150XLHD-Imperial'!G148,IF($C$9="Recharger 280HD",'280HD-Imperial'!G148,IF($C$9="Recharger 330XLHD",'330XLHD-Imperial'!G148,IF($C$9="Recharger 360HD",'360HD-Imperial'!J148,IF($C$9="Recharger 902HD",'902HD-Imperial'!J148,IF($C$9="Contactor Field Drain C-4HD",'C-4HD-Imperial'!E148,IF($C$9="Recharger 180HD",'180HD-Imperial'!G148,0))))))))</f>
        <v/>
      </c>
      <c r="E142" s="124" t="str">
        <f>IF($C$9="Contactor 100HD",'100HD-Imperial'!H148,IF($C$9="Recharger 150XLHD",'150XLHD-Imperial'!H148,IF($C$9="Recharger 280HD",'280HD-Imperial'!H148,IF($C$9="Recharger 330XLHD",'330XLHD-Imperial'!H148,IF($C$9="Recharger 360HD",'360HD-Imperial'!K148,IF($C$9="Recharger 902HD",'902HD-Imperial'!K148,IF($C$9="Contactor Field Drain C-4HD",'C-4HD-Imperial'!F148,IF($C$9="Recharger 180HD",'180HD-Imperial'!H148,0))))))))</f>
        <v/>
      </c>
      <c r="F142" s="124" t="str">
        <f>IF($C$9="Contactor 100HD",'100HD-Imperial'!I148,IF($C$9="Recharger 150XLHD",'150XLHD-Imperial'!I148,IF($C$9="Recharger 280HD",'280HD-Imperial'!I148,IF($C$9="Recharger 330XLHD",'330XLHD-Imperial'!I148,IF($C$9="Recharger 360HD",'360HD-Imperial'!L148,IF($C$9="Recharger 902HD",'902HD-Imperial'!L148,IF($C$9="Contactor Field Drain C-4HD",'C-4HD-Imperial'!G148,IF($C$9="Recharger 180HD",'180HD-Imperial'!I148,0))))))))</f>
        <v/>
      </c>
      <c r="G142" s="71"/>
      <c r="L142" s="371" t="str">
        <f>IF($C$9="Contactor 100HD",'100HD-Imperial'!E148,IF($C$9="Recharger 150XLHD",'150XLHD-Imperial'!E148,IF($C$9="Recharger 280HD",'280HD-Imperial'!E148,IF($C$9="Recharger 330XLHD",'330XLHD-Imperial'!E148,IF($C$9="Recharger 360HD",'360HD-Imperial'!H148,IF($C$9="Recharger 902HD",'902HD-Imperial'!H148,IF($C$9="Recharger 180HD",'180HD-Imperial'!C148,"")))))))</f>
        <v/>
      </c>
      <c r="Q142" s="122"/>
      <c r="S142" s="127"/>
      <c r="T142" s="127"/>
    </row>
    <row r="143" spans="1:20" x14ac:dyDescent="0.2">
      <c r="A143" s="126">
        <f>IF($C$9="Contactor 100HD",'100HD-Imperial'!A149,IF($C$9="Recharger 150XLHD",'150XLHD-Imperial'!A149,IF($C$9="Recharger 280HD",'280HD-Imperial'!A149,IF($C$9="Recharger 330XLHD",'330XLHD-Imperial'!A149,IF($C$9="Recharger 360HD",'360HD-Imperial'!A149,IF($C$9="Recharger 902HD",'902HD-Imperial'!A149,IF($C$9="Contactor Field Drain C-4HD",'C-4HD-Imperial'!A149,IF($C$9="Recharger 180HD",'180HD-Imperial'!A149,0))))))))</f>
        <v>-51</v>
      </c>
      <c r="B143" s="124" t="str">
        <f>IF($C$9="Contactor 100HD",'100HD-Imperial'!D149,IF($C$9="Recharger 150XLHD",'150XLHD-Imperial'!D149,IF($C$9="Recharger 280HD",'280HD-Imperial'!D149,IF($C$9="Recharger 330XLHD",'330XLHD-Imperial'!D149,IF($C$9="Recharger 360HD",'360HD-Imperial'!G149,IF($C$9="Recharger 902HD",'902HD-Imperial'!G149,IF($C$9="Contactor Field Drain C-4HD",'C-4HD-Imperial'!C149,IF($C$9="Recharger 180HD",'180HD-Imperial'!D149,0))))))))</f>
        <v/>
      </c>
      <c r="C143" s="124" t="str">
        <f>IF($C$9="Contactor 100HD",'100HD-Imperial'!F149,IF($C$9="Recharger 150XLHD",'150XLHD-Imperial'!F149,IF($C$9="Recharger 280HD",'280HD-Imperial'!F149,IF($C$9="Recharger 330XLHD",'330XLHD-Imperial'!F149,IF($C$9="Recharger 360HD",'360HD-Imperial'!I149,IF($C$9="Recharger 902HD",'902HD-Imperial'!I149,IF($C$9="Contactor Field Drain C-4HD",'C-4HD-Imperial'!D149,IF($C$9="Recharger 180HD",'180HD-Imperial'!F149,0))))))))</f>
        <v/>
      </c>
      <c r="D143" s="124" t="str">
        <f>IF($C$9="Contactor 100HD",'100HD-Imperial'!G149,IF($C$9="Recharger 150XLHD",'150XLHD-Imperial'!G149,IF($C$9="Recharger 280HD",'280HD-Imperial'!G149,IF($C$9="Recharger 330XLHD",'330XLHD-Imperial'!G149,IF($C$9="Recharger 360HD",'360HD-Imperial'!J149,IF($C$9="Recharger 902HD",'902HD-Imperial'!J149,IF($C$9="Contactor Field Drain C-4HD",'C-4HD-Imperial'!E149,IF($C$9="Recharger 180HD",'180HD-Imperial'!G149,0))))))))</f>
        <v/>
      </c>
      <c r="E143" s="124" t="str">
        <f>IF($C$9="Contactor 100HD",'100HD-Imperial'!H149,IF($C$9="Recharger 150XLHD",'150XLHD-Imperial'!H149,IF($C$9="Recharger 280HD",'280HD-Imperial'!H149,IF($C$9="Recharger 330XLHD",'330XLHD-Imperial'!H149,IF($C$9="Recharger 360HD",'360HD-Imperial'!K149,IF($C$9="Recharger 902HD",'902HD-Imperial'!K149,IF($C$9="Contactor Field Drain C-4HD",'C-4HD-Imperial'!F149,IF($C$9="Recharger 180HD",'180HD-Imperial'!H149,0))))))))</f>
        <v/>
      </c>
      <c r="F143" s="124" t="str">
        <f>IF($C$9="Contactor 100HD",'100HD-Imperial'!I149,IF($C$9="Recharger 150XLHD",'150XLHD-Imperial'!I149,IF($C$9="Recharger 280HD",'280HD-Imperial'!I149,IF($C$9="Recharger 330XLHD",'330XLHD-Imperial'!I149,IF($C$9="Recharger 360HD",'360HD-Imperial'!L149,IF($C$9="Recharger 902HD",'902HD-Imperial'!L149,IF($C$9="Contactor Field Drain C-4HD",'C-4HD-Imperial'!G149,IF($C$9="Recharger 180HD",'180HD-Imperial'!I149,0))))))))</f>
        <v/>
      </c>
      <c r="G143" s="71"/>
      <c r="L143" s="371" t="str">
        <f>IF($C$9="Contactor 100HD",'100HD-Imperial'!E149,IF($C$9="Recharger 150XLHD",'150XLHD-Imperial'!E149,IF($C$9="Recharger 280HD",'280HD-Imperial'!E149,IF($C$9="Recharger 330XLHD",'330XLHD-Imperial'!E149,IF($C$9="Recharger 360HD",'360HD-Imperial'!H149,IF($C$9="Recharger 902HD",'902HD-Imperial'!H149,IF($C$9="Recharger 180HD",'180HD-Imperial'!C149,"")))))))</f>
        <v/>
      </c>
      <c r="Q143" s="122"/>
      <c r="S143" s="127"/>
      <c r="T143" s="127"/>
    </row>
    <row r="144" spans="1:20" x14ac:dyDescent="0.2">
      <c r="A144" s="126">
        <f>IF($C$9="Contactor 100HD",'100HD-Imperial'!A150,IF($C$9="Recharger 150XLHD",'150XLHD-Imperial'!A150,IF($C$9="Recharger 280HD",'280HD-Imperial'!A150,IF($C$9="Recharger 330XLHD",'330XLHD-Imperial'!A150,IF($C$9="Recharger 360HD",'360HD-Imperial'!A150,IF($C$9="Recharger 902HD",'902HD-Imperial'!A150,IF($C$9="Contactor Field Drain C-4HD",'C-4HD-Imperial'!A150,IF($C$9="Recharger 180HD",'180HD-Imperial'!A150,0))))))))</f>
        <v>-52</v>
      </c>
      <c r="B144" s="124" t="str">
        <f>IF($C$9="Contactor 100HD",'100HD-Imperial'!D150,IF($C$9="Recharger 150XLHD",'150XLHD-Imperial'!D150,IF($C$9="Recharger 280HD",'280HD-Imperial'!D150,IF($C$9="Recharger 330XLHD",'330XLHD-Imperial'!D150,IF($C$9="Recharger 360HD",'360HD-Imperial'!G150,IF($C$9="Recharger 902HD",'902HD-Imperial'!G150,IF($C$9="Contactor Field Drain C-4HD",'C-4HD-Imperial'!C150,IF($C$9="Recharger 180HD",'180HD-Imperial'!D150,0))))))))</f>
        <v/>
      </c>
      <c r="C144" s="124" t="str">
        <f>IF($C$9="Contactor 100HD",'100HD-Imperial'!F150,IF($C$9="Recharger 150XLHD",'150XLHD-Imperial'!F150,IF($C$9="Recharger 280HD",'280HD-Imperial'!F150,IF($C$9="Recharger 330XLHD",'330XLHD-Imperial'!F150,IF($C$9="Recharger 360HD",'360HD-Imperial'!I150,IF($C$9="Recharger 902HD",'902HD-Imperial'!I150,IF($C$9="Contactor Field Drain C-4HD",'C-4HD-Imperial'!D150,IF($C$9="Recharger 180HD",'180HD-Imperial'!F150,0))))))))</f>
        <v/>
      </c>
      <c r="D144" s="124" t="str">
        <f>IF($C$9="Contactor 100HD",'100HD-Imperial'!G150,IF($C$9="Recharger 150XLHD",'150XLHD-Imperial'!G150,IF($C$9="Recharger 280HD",'280HD-Imperial'!G150,IF($C$9="Recharger 330XLHD",'330XLHD-Imperial'!G150,IF($C$9="Recharger 360HD",'360HD-Imperial'!J150,IF($C$9="Recharger 902HD",'902HD-Imperial'!J150,IF($C$9="Contactor Field Drain C-4HD",'C-4HD-Imperial'!E150,IF($C$9="Recharger 180HD",'180HD-Imperial'!G150,0))))))))</f>
        <v/>
      </c>
      <c r="E144" s="124" t="str">
        <f>IF($C$9="Contactor 100HD",'100HD-Imperial'!H150,IF($C$9="Recharger 150XLHD",'150XLHD-Imperial'!H150,IF($C$9="Recharger 280HD",'280HD-Imperial'!H150,IF($C$9="Recharger 330XLHD",'330XLHD-Imperial'!H150,IF($C$9="Recharger 360HD",'360HD-Imperial'!K150,IF($C$9="Recharger 902HD",'902HD-Imperial'!K150,IF($C$9="Contactor Field Drain C-4HD",'C-4HD-Imperial'!F150,IF($C$9="Recharger 180HD",'180HD-Imperial'!H150,0))))))))</f>
        <v/>
      </c>
      <c r="F144" s="124" t="str">
        <f>IF($C$9="Contactor 100HD",'100HD-Imperial'!I150,IF($C$9="Recharger 150XLHD",'150XLHD-Imperial'!I150,IF($C$9="Recharger 280HD",'280HD-Imperial'!I150,IF($C$9="Recharger 330XLHD",'330XLHD-Imperial'!I150,IF($C$9="Recharger 360HD",'360HD-Imperial'!L150,IF($C$9="Recharger 902HD",'902HD-Imperial'!L150,IF($C$9="Contactor Field Drain C-4HD",'C-4HD-Imperial'!G150,IF($C$9="Recharger 180HD",'180HD-Imperial'!I150,0))))))))</f>
        <v/>
      </c>
      <c r="G144" s="71"/>
      <c r="L144" s="371" t="str">
        <f>IF($C$9="Contactor 100HD",'100HD-Imperial'!E150,IF($C$9="Recharger 150XLHD",'150XLHD-Imperial'!E150,IF($C$9="Recharger 280HD",'280HD-Imperial'!E150,IF($C$9="Recharger 330XLHD",'330XLHD-Imperial'!E150,IF($C$9="Recharger 360HD",'360HD-Imperial'!H150,IF($C$9="Recharger 902HD",'902HD-Imperial'!H150,IF($C$9="Recharger 180HD",'180HD-Imperial'!C150,"")))))))</f>
        <v/>
      </c>
      <c r="Q144" s="122"/>
      <c r="S144" s="127"/>
      <c r="T144" s="127"/>
    </row>
    <row r="145" spans="1:20" x14ac:dyDescent="0.2">
      <c r="A145" s="126">
        <f>IF($C$9="Contactor 100HD",'100HD-Imperial'!A151,IF($C$9="Recharger 150XLHD",'150XLHD-Imperial'!A151,IF($C$9="Recharger 280HD",'280HD-Imperial'!A151,IF($C$9="Recharger 330XLHD",'330XLHD-Imperial'!A151,IF($C$9="Recharger 360HD",'360HD-Imperial'!A151,IF($C$9="Recharger 902HD",'902HD-Imperial'!A151,IF($C$9="Contactor Field Drain C-4HD",'C-4HD-Imperial'!A151,IF($C$9="Recharger 180HD",'180HD-Imperial'!A151,0))))))))</f>
        <v>-53</v>
      </c>
      <c r="B145" s="124" t="str">
        <f>IF($C$9="Contactor 100HD",'100HD-Imperial'!D151,IF($C$9="Recharger 150XLHD",'150XLHD-Imperial'!D151,IF($C$9="Recharger 280HD",'280HD-Imperial'!D151,IF($C$9="Recharger 330XLHD",'330XLHD-Imperial'!D151,IF($C$9="Recharger 360HD",'360HD-Imperial'!G151,IF($C$9="Recharger 902HD",'902HD-Imperial'!G151,IF($C$9="Contactor Field Drain C-4HD",'C-4HD-Imperial'!C151,IF($C$9="Recharger 180HD",'180HD-Imperial'!D151,0))))))))</f>
        <v/>
      </c>
      <c r="C145" s="124" t="str">
        <f>IF($C$9="Contactor 100HD",'100HD-Imperial'!F151,IF($C$9="Recharger 150XLHD",'150XLHD-Imperial'!F151,IF($C$9="Recharger 280HD",'280HD-Imperial'!F151,IF($C$9="Recharger 330XLHD",'330XLHD-Imperial'!F151,IF($C$9="Recharger 360HD",'360HD-Imperial'!I151,IF($C$9="Recharger 902HD",'902HD-Imperial'!I151,IF($C$9="Contactor Field Drain C-4HD",'C-4HD-Imperial'!D151,IF($C$9="Recharger 180HD",'180HD-Imperial'!F151,0))))))))</f>
        <v/>
      </c>
      <c r="D145" s="124" t="str">
        <f>IF($C$9="Contactor 100HD",'100HD-Imperial'!G151,IF($C$9="Recharger 150XLHD",'150XLHD-Imperial'!G151,IF($C$9="Recharger 280HD",'280HD-Imperial'!G151,IF($C$9="Recharger 330XLHD",'330XLHD-Imperial'!G151,IF($C$9="Recharger 360HD",'360HD-Imperial'!J151,IF($C$9="Recharger 902HD",'902HD-Imperial'!J151,IF($C$9="Contactor Field Drain C-4HD",'C-4HD-Imperial'!E151,IF($C$9="Recharger 180HD",'180HD-Imperial'!G151,0))))))))</f>
        <v/>
      </c>
      <c r="E145" s="124" t="str">
        <f>IF($C$9="Contactor 100HD",'100HD-Imperial'!H151,IF($C$9="Recharger 150XLHD",'150XLHD-Imperial'!H151,IF($C$9="Recharger 280HD",'280HD-Imperial'!H151,IF($C$9="Recharger 330XLHD",'330XLHD-Imperial'!H151,IF($C$9="Recharger 360HD",'360HD-Imperial'!K151,IF($C$9="Recharger 902HD",'902HD-Imperial'!K151,IF($C$9="Contactor Field Drain C-4HD",'C-4HD-Imperial'!F151,IF($C$9="Recharger 180HD",'180HD-Imperial'!H151,0))))))))</f>
        <v/>
      </c>
      <c r="F145" s="124" t="str">
        <f>IF($C$9="Contactor 100HD",'100HD-Imperial'!I151,IF($C$9="Recharger 150XLHD",'150XLHD-Imperial'!I151,IF($C$9="Recharger 280HD",'280HD-Imperial'!I151,IF($C$9="Recharger 330XLHD",'330XLHD-Imperial'!I151,IF($C$9="Recharger 360HD",'360HD-Imperial'!L151,IF($C$9="Recharger 902HD",'902HD-Imperial'!L151,IF($C$9="Contactor Field Drain C-4HD",'C-4HD-Imperial'!G151,IF($C$9="Recharger 180HD",'180HD-Imperial'!I151,0))))))))</f>
        <v/>
      </c>
      <c r="G145" s="71"/>
      <c r="L145" s="371" t="str">
        <f>IF($C$9="Contactor 100HD",'100HD-Imperial'!E151,IF($C$9="Recharger 150XLHD",'150XLHD-Imperial'!E151,IF($C$9="Recharger 280HD",'280HD-Imperial'!E151,IF($C$9="Recharger 330XLHD",'330XLHD-Imperial'!E151,IF($C$9="Recharger 360HD",'360HD-Imperial'!H151,IF($C$9="Recharger 902HD",'902HD-Imperial'!H151,IF($C$9="Recharger 180HD",'180HD-Imperial'!C151,"")))))))</f>
        <v/>
      </c>
      <c r="Q145" s="122"/>
      <c r="S145" s="127"/>
      <c r="T145" s="127"/>
    </row>
    <row r="146" spans="1:20" x14ac:dyDescent="0.2">
      <c r="A146" s="126">
        <f>IF($C$9="Contactor 100HD",'100HD-Imperial'!A152,IF($C$9="Recharger 150XLHD",'150XLHD-Imperial'!A152,IF($C$9="Recharger 280HD",'280HD-Imperial'!A152,IF($C$9="Recharger 330XLHD",'330XLHD-Imperial'!A152,IF($C$9="Recharger 360HD",'360HD-Imperial'!A152,IF($C$9="Recharger 902HD",'902HD-Imperial'!A152,IF($C$9="Contactor Field Drain C-4HD",'C-4HD-Imperial'!A152,IF($C$9="Recharger 180HD",'180HD-Imperial'!A152,0))))))))</f>
        <v>-54</v>
      </c>
      <c r="B146" s="124" t="str">
        <f>IF($C$9="Contactor 100HD",'100HD-Imperial'!D152,IF($C$9="Recharger 150XLHD",'150XLHD-Imperial'!D152,IF($C$9="Recharger 280HD",'280HD-Imperial'!D152,IF($C$9="Recharger 330XLHD",'330XLHD-Imperial'!D152,IF($C$9="Recharger 360HD",'360HD-Imperial'!G152,IF($C$9="Recharger 902HD",'902HD-Imperial'!G152,IF($C$9="Contactor Field Drain C-4HD",'C-4HD-Imperial'!C152,IF($C$9="Recharger 180HD",'180HD-Imperial'!D152,0))))))))</f>
        <v/>
      </c>
      <c r="C146" s="124" t="str">
        <f>IF($C$9="Contactor 100HD",'100HD-Imperial'!F152,IF($C$9="Recharger 150XLHD",'150XLHD-Imperial'!F152,IF($C$9="Recharger 280HD",'280HD-Imperial'!F152,IF($C$9="Recharger 330XLHD",'330XLHD-Imperial'!F152,IF($C$9="Recharger 360HD",'360HD-Imperial'!I152,IF($C$9="Recharger 902HD",'902HD-Imperial'!I152,IF($C$9="Contactor Field Drain C-4HD",'C-4HD-Imperial'!D152,IF($C$9="Recharger 180HD",'180HD-Imperial'!F152,0))))))))</f>
        <v/>
      </c>
      <c r="D146" s="124" t="str">
        <f>IF($C$9="Contactor 100HD",'100HD-Imperial'!G152,IF($C$9="Recharger 150XLHD",'150XLHD-Imperial'!G152,IF($C$9="Recharger 280HD",'280HD-Imperial'!G152,IF($C$9="Recharger 330XLHD",'330XLHD-Imperial'!G152,IF($C$9="Recharger 360HD",'360HD-Imperial'!J152,IF($C$9="Recharger 902HD",'902HD-Imperial'!J152,IF($C$9="Contactor Field Drain C-4HD",'C-4HD-Imperial'!E152,IF($C$9="Recharger 180HD",'180HD-Imperial'!G152,0))))))))</f>
        <v/>
      </c>
      <c r="E146" s="124" t="str">
        <f>IF($C$9="Contactor 100HD",'100HD-Imperial'!H152,IF($C$9="Recharger 150XLHD",'150XLHD-Imperial'!H152,IF($C$9="Recharger 280HD",'280HD-Imperial'!H152,IF($C$9="Recharger 330XLHD",'330XLHD-Imperial'!H152,IF($C$9="Recharger 360HD",'360HD-Imperial'!K152,IF($C$9="Recharger 902HD",'902HD-Imperial'!K152,IF($C$9="Contactor Field Drain C-4HD",'C-4HD-Imperial'!F152,IF($C$9="Recharger 180HD",'180HD-Imperial'!H152,0))))))))</f>
        <v/>
      </c>
      <c r="F146" s="124" t="str">
        <f>IF($C$9="Contactor 100HD",'100HD-Imperial'!I152,IF($C$9="Recharger 150XLHD",'150XLHD-Imperial'!I152,IF($C$9="Recharger 280HD",'280HD-Imperial'!I152,IF($C$9="Recharger 330XLHD",'330XLHD-Imperial'!I152,IF($C$9="Recharger 360HD",'360HD-Imperial'!L152,IF($C$9="Recharger 902HD",'902HD-Imperial'!L152,IF($C$9="Contactor Field Drain C-4HD",'C-4HD-Imperial'!G152,IF($C$9="Recharger 180HD",'180HD-Imperial'!I152,0))))))))</f>
        <v/>
      </c>
      <c r="G146" s="71"/>
      <c r="L146" s="371" t="str">
        <f>IF($C$9="Contactor 100HD",'100HD-Imperial'!E152,IF($C$9="Recharger 150XLHD",'150XLHD-Imperial'!E152,IF($C$9="Recharger 280HD",'280HD-Imperial'!E152,IF($C$9="Recharger 330XLHD",'330XLHD-Imperial'!E152,IF($C$9="Recharger 360HD",'360HD-Imperial'!H152,IF($C$9="Recharger 902HD",'902HD-Imperial'!H152,IF($C$9="Recharger 180HD",'180HD-Imperial'!C152,"")))))))</f>
        <v/>
      </c>
      <c r="Q146" s="122"/>
      <c r="S146" s="127"/>
      <c r="T146" s="127"/>
    </row>
    <row r="147" spans="1:20" x14ac:dyDescent="0.2">
      <c r="A147" s="126">
        <f>IF($C$9="Contactor 100HD",'100HD-Imperial'!A153,IF($C$9="Recharger 150XLHD",'150XLHD-Imperial'!A153,IF($C$9="Recharger 280HD",'280HD-Imperial'!A153,IF($C$9="Recharger 330XLHD",'330XLHD-Imperial'!A153,IF($C$9="Recharger 360HD",'360HD-Imperial'!A153,IF($C$9="Recharger 902HD",'902HD-Imperial'!A153,IF($C$9="Contactor Field Drain C-4HD",'C-4HD-Imperial'!A153,IF($C$9="Recharger 180HD",'180HD-Imperial'!A153,0))))))))</f>
        <v>-55</v>
      </c>
      <c r="B147" s="124" t="str">
        <f>IF($C$9="Contactor 100HD",'100HD-Imperial'!D153,IF($C$9="Recharger 150XLHD",'150XLHD-Imperial'!D153,IF($C$9="Recharger 280HD",'280HD-Imperial'!D153,IF($C$9="Recharger 330XLHD",'330XLHD-Imperial'!D153,IF($C$9="Recharger 360HD",'360HD-Imperial'!G153,IF($C$9="Recharger 902HD",'902HD-Imperial'!G153,IF($C$9="Contactor Field Drain C-4HD",'C-4HD-Imperial'!C153,IF($C$9="Recharger 180HD",'180HD-Imperial'!D153,0))))))))</f>
        <v/>
      </c>
      <c r="C147" s="124" t="str">
        <f>IF($C$9="Contactor 100HD",'100HD-Imperial'!F153,IF($C$9="Recharger 150XLHD",'150XLHD-Imperial'!F153,IF($C$9="Recharger 280HD",'280HD-Imperial'!F153,IF($C$9="Recharger 330XLHD",'330XLHD-Imperial'!F153,IF($C$9="Recharger 360HD",'360HD-Imperial'!I153,IF($C$9="Recharger 902HD",'902HD-Imperial'!I153,IF($C$9="Contactor Field Drain C-4HD",'C-4HD-Imperial'!D153,IF($C$9="Recharger 180HD",'180HD-Imperial'!F153,0))))))))</f>
        <v/>
      </c>
      <c r="D147" s="124" t="str">
        <f>IF($C$9="Contactor 100HD",'100HD-Imperial'!G153,IF($C$9="Recharger 150XLHD",'150XLHD-Imperial'!G153,IF($C$9="Recharger 280HD",'280HD-Imperial'!G153,IF($C$9="Recharger 330XLHD",'330XLHD-Imperial'!G153,IF($C$9="Recharger 360HD",'360HD-Imperial'!J153,IF($C$9="Recharger 902HD",'902HD-Imperial'!J153,IF($C$9="Contactor Field Drain C-4HD",'C-4HD-Imperial'!E153,IF($C$9="Recharger 180HD",'180HD-Imperial'!G153,0))))))))</f>
        <v/>
      </c>
      <c r="E147" s="124" t="str">
        <f>IF($C$9="Contactor 100HD",'100HD-Imperial'!H153,IF($C$9="Recharger 150XLHD",'150XLHD-Imperial'!H153,IF($C$9="Recharger 280HD",'280HD-Imperial'!H153,IF($C$9="Recharger 330XLHD",'330XLHD-Imperial'!H153,IF($C$9="Recharger 360HD",'360HD-Imperial'!K153,IF($C$9="Recharger 902HD",'902HD-Imperial'!K153,IF($C$9="Contactor Field Drain C-4HD",'C-4HD-Imperial'!F153,IF($C$9="Recharger 180HD",'180HD-Imperial'!H153,0))))))))</f>
        <v/>
      </c>
      <c r="F147" s="124" t="str">
        <f>IF($C$9="Contactor 100HD",'100HD-Imperial'!I153,IF($C$9="Recharger 150XLHD",'150XLHD-Imperial'!I153,IF($C$9="Recharger 280HD",'280HD-Imperial'!I153,IF($C$9="Recharger 330XLHD",'330XLHD-Imperial'!I153,IF($C$9="Recharger 360HD",'360HD-Imperial'!L153,IF($C$9="Recharger 902HD",'902HD-Imperial'!L153,IF($C$9="Contactor Field Drain C-4HD",'C-4HD-Imperial'!G153,IF($C$9="Recharger 180HD",'180HD-Imperial'!I153,0))))))))</f>
        <v/>
      </c>
      <c r="G147" s="71"/>
      <c r="L147" s="371" t="str">
        <f>IF($C$9="Contactor 100HD",'100HD-Imperial'!E153,IF($C$9="Recharger 150XLHD",'150XLHD-Imperial'!E153,IF($C$9="Recharger 280HD",'280HD-Imperial'!E153,IF($C$9="Recharger 330XLHD",'330XLHD-Imperial'!E153,IF($C$9="Recharger 360HD",'360HD-Imperial'!H153,IF($C$9="Recharger 902HD",'902HD-Imperial'!H153,IF($C$9="Recharger 180HD",'180HD-Imperial'!C153,"")))))))</f>
        <v/>
      </c>
      <c r="Q147" s="122"/>
      <c r="S147" s="127"/>
      <c r="T147" s="127"/>
    </row>
    <row r="148" spans="1:20" x14ac:dyDescent="0.2">
      <c r="A148" s="126"/>
      <c r="B148" s="124" t="str">
        <f>IF($C$9="Contactor 100HD",'100HD-Imperial'!D154,IF($C$9="Recharger 150XLHD",'150XLHD-Imperial'!D154,IF($C$9="Recharger 280HD",'280HD-Imperial'!D154,IF($C$9="Recharger 330XLHD",'330XLHD-Imperial'!D154,IF($C$9="Recharger 360HD",'360HD-Imperial'!G154,IF($C$9="Recharger 902HD",'902HD-Imperial'!G154,IF($C$9="Contactor Field Drain C-4HD",'C-4HD-Imperial'!C154,IF($C$9="Recharger 180HD",'180HD-Imperial'!D154,0))))))))</f>
        <v/>
      </c>
      <c r="C148" s="124"/>
      <c r="D148" s="124"/>
      <c r="E148" s="124"/>
      <c r="F148" s="124"/>
      <c r="G148" s="71"/>
      <c r="L148" s="383"/>
      <c r="Q148" s="122"/>
      <c r="S148" s="127"/>
      <c r="T148" s="127"/>
    </row>
    <row r="149" spans="1:20" x14ac:dyDescent="0.2">
      <c r="A149" s="126"/>
      <c r="B149" s="124" t="str">
        <f>IF($C$9="Contactor 100HD",'100HD-Imperial'!D155,IF($C$9="Recharger 150XLHD",'150XLHD-Imperial'!D155,IF($C$9="Recharger 280HD",'280HD-Imperial'!D155,IF($C$9="Recharger 330XLHD",'330XLHD-Imperial'!D155,IF($C$9="Recharger 360HD",'360HD-Imperial'!G155,IF($C$9="Recharger 902HD",'902HD-Imperial'!G155,IF($C$9="Contactor Field Drain C-4HD",'C-4HD-Imperial'!C155,IF($C$9="Recharger 180HD",'180HD-Imperial'!D155,0))))))))</f>
        <v/>
      </c>
      <c r="C149" s="124"/>
      <c r="D149" s="124"/>
      <c r="E149" s="124"/>
      <c r="F149" s="124"/>
      <c r="G149" s="71"/>
      <c r="L149" s="383"/>
      <c r="Q149" s="122"/>
      <c r="S149" s="127"/>
      <c r="T149" s="127"/>
    </row>
    <row r="150" spans="1:20" x14ac:dyDescent="0.2">
      <c r="A150" s="126"/>
      <c r="B150" s="124" t="str">
        <f>IF($C$9="Contactor 100HD",'100HD-Imperial'!D156,IF($C$9="Recharger 150XLHD",'150XLHD-Imperial'!D156,IF($C$9="Recharger 280HD",'280HD-Imperial'!D156,IF($C$9="Recharger 330XLHD",'330XLHD-Imperial'!D156,IF($C$9="Recharger 360HD",'360HD-Imperial'!G156,IF($C$9="Recharger 902HD",'902HD-Imperial'!G156,IF($C$9="Contactor Field Drain C-4HD",'C-4HD-Imperial'!C156,IF($C$9="Recharger 180HD",'180HD-Imperial'!D156,0))))))))</f>
        <v/>
      </c>
      <c r="C150" s="124"/>
      <c r="D150" s="124"/>
      <c r="E150" s="124"/>
      <c r="F150" s="124"/>
      <c r="G150" s="71"/>
      <c r="L150" s="383"/>
      <c r="Q150" s="122"/>
      <c r="S150" s="127"/>
      <c r="T150" s="127"/>
    </row>
    <row r="151" spans="1:20" x14ac:dyDescent="0.2">
      <c r="A151" s="126"/>
      <c r="B151" s="125"/>
      <c r="C151" s="125"/>
      <c r="D151" s="124"/>
      <c r="E151" s="124"/>
      <c r="F151" s="124"/>
      <c r="G151" s="124"/>
      <c r="L151" s="384"/>
      <c r="Q151" s="122"/>
      <c r="S151" s="127"/>
      <c r="T151" s="127"/>
    </row>
    <row r="152" spans="1:20" x14ac:dyDescent="0.2">
      <c r="A152" s="126"/>
      <c r="B152" s="125"/>
      <c r="C152" s="125"/>
      <c r="D152" s="124"/>
      <c r="E152" s="124"/>
      <c r="F152" s="124"/>
      <c r="G152" s="124"/>
      <c r="L152" s="384"/>
      <c r="Q152" s="122"/>
      <c r="S152" s="127"/>
      <c r="T152" s="127"/>
    </row>
    <row r="153" spans="1:20" x14ac:dyDescent="0.2">
      <c r="A153" s="126"/>
      <c r="B153" s="125"/>
      <c r="C153" s="125"/>
      <c r="D153" s="124"/>
      <c r="E153" s="124"/>
      <c r="F153" s="124"/>
      <c r="G153" s="124"/>
      <c r="Q153" s="122"/>
      <c r="S153" s="127"/>
      <c r="T153" s="127"/>
    </row>
    <row r="154" spans="1:20" x14ac:dyDescent="0.2">
      <c r="A154" s="126"/>
      <c r="B154" s="125"/>
      <c r="C154" s="125"/>
      <c r="D154" s="124"/>
      <c r="E154" s="124"/>
      <c r="F154" s="124"/>
      <c r="G154" s="124"/>
      <c r="Q154" s="122"/>
      <c r="S154" s="127"/>
      <c r="T154" s="127"/>
    </row>
    <row r="155" spans="1:20" x14ac:dyDescent="0.2">
      <c r="A155" s="126"/>
      <c r="B155" s="125"/>
      <c r="C155" s="125"/>
      <c r="D155" s="124"/>
      <c r="E155" s="124"/>
      <c r="F155" s="124"/>
      <c r="G155" s="124"/>
      <c r="Q155" s="122"/>
      <c r="S155" s="127"/>
      <c r="T155" s="127"/>
    </row>
    <row r="156" spans="1:20" x14ac:dyDescent="0.2">
      <c r="A156" s="126"/>
      <c r="B156" s="125"/>
      <c r="C156" s="125"/>
      <c r="D156" s="124"/>
      <c r="E156" s="124"/>
      <c r="F156" s="124"/>
      <c r="G156" s="124"/>
      <c r="Q156" s="122"/>
      <c r="S156" s="127"/>
      <c r="T156" s="127"/>
    </row>
    <row r="157" spans="1:20" x14ac:dyDescent="0.2">
      <c r="A157" s="126"/>
      <c r="B157" s="125"/>
      <c r="C157" s="125"/>
      <c r="D157" s="124"/>
      <c r="E157" s="124"/>
      <c r="F157" s="124"/>
      <c r="G157" s="124"/>
      <c r="Q157" s="122"/>
      <c r="S157" s="127"/>
      <c r="T157" s="127"/>
    </row>
    <row r="158" spans="1:20" x14ac:dyDescent="0.2">
      <c r="A158" s="126"/>
      <c r="B158" s="125"/>
      <c r="C158" s="125"/>
      <c r="D158" s="124"/>
      <c r="E158" s="124"/>
      <c r="F158" s="124"/>
      <c r="G158" s="124"/>
      <c r="Q158" s="122"/>
      <c r="S158" s="127"/>
      <c r="T158" s="127"/>
    </row>
    <row r="159" spans="1:20" x14ac:dyDescent="0.2">
      <c r="A159" s="126"/>
      <c r="B159" s="125"/>
      <c r="C159" s="125"/>
      <c r="D159" s="124"/>
      <c r="E159" s="124"/>
      <c r="F159" s="124"/>
      <c r="G159" s="124"/>
      <c r="Q159" s="122"/>
      <c r="S159" s="127"/>
      <c r="T159" s="127"/>
    </row>
    <row r="160" spans="1:20" x14ac:dyDescent="0.2">
      <c r="A160" s="126"/>
      <c r="B160" s="125"/>
      <c r="C160" s="125"/>
      <c r="D160" s="124"/>
      <c r="E160" s="124"/>
      <c r="F160" s="124"/>
      <c r="G160" s="124"/>
      <c r="Q160" s="122"/>
      <c r="S160" s="127"/>
      <c r="T160" s="127"/>
    </row>
    <row r="161" spans="1:20" x14ac:dyDescent="0.2">
      <c r="A161" s="126"/>
      <c r="B161" s="125"/>
      <c r="C161" s="125"/>
      <c r="D161" s="124"/>
      <c r="E161" s="124"/>
      <c r="F161" s="124"/>
      <c r="G161" s="124"/>
      <c r="Q161" s="122"/>
      <c r="S161" s="127"/>
      <c r="T161" s="127"/>
    </row>
    <row r="162" spans="1:20" x14ac:dyDescent="0.2">
      <c r="A162" s="126"/>
      <c r="B162" s="125"/>
      <c r="C162" s="125"/>
      <c r="D162" s="124"/>
      <c r="E162" s="124"/>
      <c r="F162" s="124"/>
      <c r="G162" s="124"/>
      <c r="Q162" s="122"/>
      <c r="S162" s="127"/>
      <c r="T162" s="127"/>
    </row>
    <row r="163" spans="1:20" x14ac:dyDescent="0.2">
      <c r="A163" s="126"/>
      <c r="B163" s="125"/>
      <c r="C163" s="125"/>
      <c r="D163" s="124"/>
      <c r="E163" s="124"/>
      <c r="F163" s="124"/>
      <c r="G163" s="124"/>
      <c r="Q163" s="122"/>
      <c r="S163" s="127"/>
      <c r="T163" s="127"/>
    </row>
    <row r="164" spans="1:20" x14ac:dyDescent="0.2">
      <c r="A164" s="126"/>
      <c r="B164" s="125"/>
      <c r="C164" s="125"/>
      <c r="D164" s="124"/>
      <c r="E164" s="124"/>
      <c r="F164" s="124"/>
      <c r="G164" s="124"/>
      <c r="Q164" s="122"/>
      <c r="S164" s="127"/>
      <c r="T164" s="127"/>
    </row>
    <row r="165" spans="1:20" x14ac:dyDescent="0.2">
      <c r="A165" s="126"/>
      <c r="B165" s="125"/>
      <c r="C165" s="125"/>
      <c r="D165" s="124"/>
      <c r="E165" s="124"/>
      <c r="F165" s="124"/>
      <c r="G165" s="124"/>
      <c r="Q165" s="122"/>
      <c r="S165" s="127"/>
      <c r="T165" s="127"/>
    </row>
    <row r="166" spans="1:20" x14ac:dyDescent="0.2">
      <c r="A166" s="126"/>
      <c r="B166" s="125"/>
      <c r="C166" s="125"/>
      <c r="D166" s="124"/>
      <c r="E166" s="124"/>
      <c r="F166" s="124"/>
      <c r="G166" s="124"/>
      <c r="Q166" s="122"/>
      <c r="S166" s="127"/>
      <c r="T166" s="127"/>
    </row>
    <row r="167" spans="1:20" x14ac:dyDescent="0.2">
      <c r="A167" s="126"/>
      <c r="B167" s="125"/>
      <c r="C167" s="125"/>
      <c r="D167" s="124"/>
      <c r="E167" s="124"/>
      <c r="F167" s="124"/>
      <c r="G167" s="124"/>
      <c r="Q167" s="122"/>
      <c r="S167" s="127"/>
      <c r="T167" s="127"/>
    </row>
    <row r="168" spans="1:20" x14ac:dyDescent="0.2">
      <c r="A168" s="126"/>
      <c r="B168" s="125"/>
      <c r="C168" s="125"/>
      <c r="D168" s="124"/>
      <c r="E168" s="124"/>
      <c r="F168" s="124"/>
      <c r="G168" s="124"/>
      <c r="Q168" s="122"/>
      <c r="S168" s="127"/>
      <c r="T168" s="127"/>
    </row>
    <row r="169" spans="1:20" x14ac:dyDescent="0.2">
      <c r="A169" s="126"/>
      <c r="B169" s="125"/>
      <c r="C169" s="125"/>
      <c r="D169" s="124"/>
      <c r="E169" s="124"/>
      <c r="F169" s="124"/>
      <c r="G169" s="124"/>
      <c r="Q169" s="122"/>
      <c r="S169" s="127"/>
      <c r="T169" s="127"/>
    </row>
    <row r="170" spans="1:20" x14ac:dyDescent="0.2">
      <c r="A170" s="126"/>
      <c r="B170" s="125"/>
      <c r="C170" s="125"/>
      <c r="D170" s="124"/>
      <c r="E170" s="124"/>
      <c r="F170" s="124"/>
      <c r="G170" s="124"/>
      <c r="Q170" s="122"/>
      <c r="S170" s="127"/>
      <c r="T170" s="127"/>
    </row>
    <row r="171" spans="1:20" x14ac:dyDescent="0.2">
      <c r="A171" s="126"/>
      <c r="B171" s="125"/>
      <c r="C171" s="125"/>
      <c r="D171" s="124"/>
      <c r="E171" s="124"/>
      <c r="F171" s="124"/>
      <c r="G171" s="124"/>
      <c r="Q171" s="122"/>
      <c r="S171" s="127"/>
      <c r="T171" s="127"/>
    </row>
    <row r="172" spans="1:20" x14ac:dyDescent="0.2">
      <c r="A172" s="126"/>
      <c r="B172" s="125"/>
      <c r="C172" s="125"/>
      <c r="D172" s="124"/>
      <c r="E172" s="124"/>
      <c r="F172" s="124"/>
      <c r="G172" s="124"/>
      <c r="Q172" s="122"/>
      <c r="S172" s="127"/>
      <c r="T172" s="127"/>
    </row>
    <row r="173" spans="1:20" x14ac:dyDescent="0.2">
      <c r="A173" s="126"/>
      <c r="B173" s="125"/>
      <c r="C173" s="125"/>
      <c r="D173" s="124"/>
      <c r="E173" s="124"/>
      <c r="F173" s="124"/>
      <c r="G173" s="124"/>
      <c r="Q173" s="122"/>
      <c r="S173" s="127"/>
      <c r="T173" s="127"/>
    </row>
    <row r="174" spans="1:20" x14ac:dyDescent="0.2">
      <c r="A174" s="126"/>
      <c r="B174" s="125"/>
      <c r="C174" s="125"/>
      <c r="D174" s="124"/>
      <c r="E174" s="124"/>
      <c r="F174" s="124"/>
      <c r="G174" s="124"/>
      <c r="Q174" s="122"/>
      <c r="S174" s="127"/>
      <c r="T174" s="127"/>
    </row>
    <row r="175" spans="1:20" x14ac:dyDescent="0.2">
      <c r="A175" s="126"/>
      <c r="B175" s="125"/>
      <c r="C175" s="125"/>
      <c r="D175" s="124"/>
      <c r="E175" s="124"/>
      <c r="F175" s="124"/>
      <c r="G175" s="124"/>
      <c r="Q175" s="122"/>
      <c r="S175" s="127"/>
      <c r="T175" s="127"/>
    </row>
    <row r="176" spans="1:20" x14ac:dyDescent="0.2">
      <c r="A176" s="126"/>
      <c r="B176" s="125"/>
      <c r="C176" s="125"/>
      <c r="D176" s="124"/>
      <c r="E176" s="124"/>
      <c r="F176" s="124"/>
      <c r="G176" s="124"/>
      <c r="Q176" s="122"/>
      <c r="S176" s="127"/>
      <c r="T176" s="127"/>
    </row>
    <row r="177" spans="1:20" x14ac:dyDescent="0.2">
      <c r="A177" s="126"/>
      <c r="B177" s="125"/>
      <c r="C177" s="125"/>
      <c r="D177" s="124"/>
      <c r="E177" s="124"/>
      <c r="F177" s="124"/>
      <c r="G177" s="124"/>
      <c r="Q177" s="122"/>
      <c r="S177" s="127"/>
      <c r="T177" s="127"/>
    </row>
    <row r="178" spans="1:20" x14ac:dyDescent="0.2">
      <c r="A178" s="126"/>
      <c r="B178" s="125"/>
      <c r="C178" s="125"/>
      <c r="D178" s="124"/>
      <c r="E178" s="124"/>
      <c r="F178" s="124"/>
      <c r="G178" s="124"/>
      <c r="Q178" s="122"/>
      <c r="S178" s="127"/>
      <c r="T178" s="127"/>
    </row>
    <row r="179" spans="1:20" x14ac:dyDescent="0.2">
      <c r="A179" s="126"/>
      <c r="B179" s="125"/>
      <c r="C179" s="125"/>
      <c r="D179" s="124"/>
      <c r="E179" s="124"/>
      <c r="F179" s="124"/>
      <c r="G179" s="124"/>
      <c r="Q179" s="122"/>
      <c r="S179" s="127"/>
      <c r="T179" s="127"/>
    </row>
    <row r="180" spans="1:20" x14ac:dyDescent="0.2">
      <c r="A180" s="126"/>
      <c r="B180" s="125"/>
      <c r="C180" s="125"/>
      <c r="D180" s="124"/>
      <c r="E180" s="124"/>
      <c r="F180" s="124"/>
      <c r="G180" s="124"/>
      <c r="Q180" s="122"/>
      <c r="S180" s="127"/>
      <c r="T180" s="127"/>
    </row>
    <row r="181" spans="1:20" x14ac:dyDescent="0.2">
      <c r="A181" s="126"/>
      <c r="B181" s="125"/>
      <c r="C181" s="125"/>
      <c r="D181" s="124"/>
      <c r="E181" s="124"/>
      <c r="F181" s="124"/>
      <c r="G181" s="124"/>
      <c r="Q181" s="122"/>
      <c r="S181" s="127"/>
      <c r="T181" s="127"/>
    </row>
    <row r="182" spans="1:20" x14ac:dyDescent="0.2">
      <c r="A182" s="126"/>
      <c r="B182" s="125"/>
      <c r="C182" s="125"/>
      <c r="D182" s="124"/>
      <c r="E182" s="124"/>
      <c r="F182" s="124"/>
      <c r="G182" s="124"/>
      <c r="Q182" s="122"/>
      <c r="S182" s="127"/>
      <c r="T182" s="127"/>
    </row>
    <row r="183" spans="1:20" x14ac:dyDescent="0.2">
      <c r="A183" s="126"/>
      <c r="B183" s="125"/>
      <c r="C183" s="125"/>
      <c r="D183" s="124"/>
      <c r="E183" s="124"/>
      <c r="F183" s="124"/>
      <c r="G183" s="124"/>
      <c r="Q183" s="122"/>
      <c r="S183" s="127"/>
      <c r="T183" s="127"/>
    </row>
    <row r="184" spans="1:20" x14ac:dyDescent="0.2">
      <c r="A184" s="126"/>
      <c r="B184" s="125"/>
      <c r="C184" s="125"/>
      <c r="D184" s="124"/>
      <c r="E184" s="124"/>
      <c r="F184" s="124"/>
      <c r="G184" s="124"/>
      <c r="Q184" s="122"/>
      <c r="S184" s="127"/>
      <c r="T184" s="127"/>
    </row>
    <row r="185" spans="1:20" x14ac:dyDescent="0.2">
      <c r="A185" s="126"/>
      <c r="B185" s="125"/>
      <c r="C185" s="125"/>
      <c r="D185" s="124"/>
      <c r="E185" s="124"/>
      <c r="F185" s="124"/>
      <c r="G185" s="124"/>
      <c r="Q185" s="122"/>
      <c r="S185" s="127"/>
      <c r="T185" s="127"/>
    </row>
    <row r="186" spans="1:20" x14ac:dyDescent="0.2">
      <c r="A186" s="126"/>
      <c r="B186" s="125"/>
      <c r="C186" s="125"/>
      <c r="D186" s="124"/>
      <c r="E186" s="124"/>
      <c r="F186" s="124"/>
      <c r="G186" s="124"/>
      <c r="Q186" s="122"/>
      <c r="S186" s="127"/>
      <c r="T186" s="127"/>
    </row>
    <row r="187" spans="1:20" x14ac:dyDescent="0.2">
      <c r="A187" s="126"/>
      <c r="B187" s="125"/>
      <c r="C187" s="125"/>
      <c r="D187" s="124"/>
      <c r="E187" s="124"/>
      <c r="F187" s="124"/>
      <c r="G187" s="124"/>
      <c r="Q187" s="122"/>
      <c r="S187" s="127"/>
      <c r="T187" s="127"/>
    </row>
    <row r="188" spans="1:20" x14ac:dyDescent="0.2">
      <c r="A188" s="126"/>
      <c r="B188" s="125"/>
      <c r="C188" s="125"/>
      <c r="D188" s="124"/>
      <c r="E188" s="124"/>
      <c r="F188" s="124"/>
      <c r="G188" s="124"/>
      <c r="Q188" s="122"/>
      <c r="S188" s="127"/>
      <c r="T188" s="127"/>
    </row>
    <row r="189" spans="1:20" x14ac:dyDescent="0.2">
      <c r="A189" s="126"/>
      <c r="B189" s="125"/>
      <c r="C189" s="125"/>
      <c r="D189" s="124"/>
      <c r="E189" s="124"/>
      <c r="F189" s="124"/>
      <c r="G189" s="124"/>
      <c r="Q189" s="122"/>
      <c r="S189" s="127"/>
      <c r="T189" s="127"/>
    </row>
    <row r="190" spans="1:20" x14ac:dyDescent="0.2">
      <c r="A190" s="126"/>
      <c r="B190" s="125"/>
      <c r="C190" s="125"/>
      <c r="D190" s="124"/>
      <c r="E190" s="124"/>
      <c r="F190" s="124"/>
      <c r="G190" s="124"/>
      <c r="Q190" s="122"/>
      <c r="S190" s="127"/>
      <c r="T190" s="127"/>
    </row>
    <row r="191" spans="1:20" x14ac:dyDescent="0.2">
      <c r="A191" s="126"/>
      <c r="B191" s="125"/>
      <c r="C191" s="125"/>
      <c r="D191" s="124"/>
      <c r="E191" s="124"/>
      <c r="F191" s="124"/>
      <c r="G191" s="124"/>
      <c r="Q191" s="122"/>
      <c r="S191" s="127"/>
      <c r="T191" s="127"/>
    </row>
    <row r="192" spans="1:20" x14ac:dyDescent="0.2">
      <c r="A192" s="126"/>
      <c r="B192" s="125"/>
      <c r="C192" s="125"/>
      <c r="D192" s="124"/>
      <c r="E192" s="124"/>
      <c r="F192" s="124"/>
      <c r="G192" s="124"/>
      <c r="Q192" s="122"/>
      <c r="S192" s="127"/>
      <c r="T192" s="127"/>
    </row>
    <row r="193" spans="1:20" x14ac:dyDescent="0.2">
      <c r="A193" s="126"/>
      <c r="B193" s="125"/>
      <c r="C193" s="125"/>
      <c r="D193" s="124"/>
      <c r="E193" s="124"/>
      <c r="F193" s="124"/>
      <c r="G193" s="124"/>
      <c r="Q193" s="122"/>
      <c r="S193" s="127"/>
      <c r="T193" s="127"/>
    </row>
    <row r="194" spans="1:20" x14ac:dyDescent="0.2">
      <c r="A194" s="126"/>
      <c r="B194" s="125"/>
      <c r="C194" s="125"/>
      <c r="D194" s="124"/>
      <c r="E194" s="124"/>
      <c r="F194" s="124"/>
      <c r="G194" s="124"/>
      <c r="Q194" s="122"/>
      <c r="S194" s="127"/>
      <c r="T194" s="127"/>
    </row>
    <row r="195" spans="1:20" x14ac:dyDescent="0.2">
      <c r="A195" s="126"/>
      <c r="B195" s="125"/>
      <c r="C195" s="125"/>
      <c r="D195" s="124"/>
      <c r="E195" s="124"/>
      <c r="F195" s="124"/>
      <c r="G195" s="124"/>
      <c r="Q195" s="122"/>
      <c r="S195" s="127"/>
      <c r="T195" s="127"/>
    </row>
    <row r="196" spans="1:20" x14ac:dyDescent="0.2">
      <c r="A196" s="126"/>
      <c r="B196" s="125"/>
      <c r="C196" s="125"/>
      <c r="D196" s="124"/>
      <c r="E196" s="124"/>
      <c r="F196" s="124"/>
      <c r="G196" s="124"/>
      <c r="Q196" s="122"/>
      <c r="S196" s="127"/>
      <c r="T196" s="127"/>
    </row>
    <row r="197" spans="1:20" x14ac:dyDescent="0.2">
      <c r="A197" s="126"/>
      <c r="B197" s="125"/>
      <c r="C197" s="125"/>
      <c r="D197" s="124"/>
      <c r="E197" s="124"/>
      <c r="F197" s="124"/>
      <c r="G197" s="124"/>
      <c r="Q197" s="122"/>
      <c r="S197" s="127"/>
      <c r="T197" s="127"/>
    </row>
    <row r="198" spans="1:20" x14ac:dyDescent="0.2">
      <c r="A198" s="126"/>
      <c r="B198" s="125"/>
      <c r="C198" s="125"/>
      <c r="D198" s="124"/>
      <c r="E198" s="124"/>
      <c r="F198" s="124"/>
      <c r="G198" s="124"/>
      <c r="Q198" s="122"/>
      <c r="S198" s="127"/>
      <c r="T198" s="127"/>
    </row>
    <row r="199" spans="1:20" x14ac:dyDescent="0.2">
      <c r="A199" s="126"/>
      <c r="B199" s="125"/>
      <c r="C199" s="125"/>
      <c r="D199" s="124"/>
      <c r="E199" s="124"/>
      <c r="F199" s="124"/>
      <c r="G199" s="124"/>
      <c r="Q199" s="122"/>
      <c r="S199" s="127"/>
      <c r="T199" s="127"/>
    </row>
    <row r="200" spans="1:20" x14ac:dyDescent="0.2">
      <c r="A200" s="126"/>
      <c r="B200" s="125"/>
      <c r="C200" s="125"/>
      <c r="D200" s="124"/>
      <c r="E200" s="124"/>
      <c r="F200" s="124"/>
      <c r="G200" s="124"/>
      <c r="Q200" s="122"/>
      <c r="S200" s="127"/>
      <c r="T200" s="127"/>
    </row>
    <row r="201" spans="1:20" x14ac:dyDescent="0.2">
      <c r="A201" s="126"/>
      <c r="B201" s="125"/>
      <c r="C201" s="125"/>
      <c r="D201" s="124"/>
      <c r="E201" s="124"/>
      <c r="F201" s="124"/>
      <c r="G201" s="124"/>
      <c r="Q201" s="122"/>
      <c r="S201" s="127"/>
      <c r="T201" s="127"/>
    </row>
    <row r="202" spans="1:20" x14ac:dyDescent="0.2">
      <c r="A202" s="126"/>
      <c r="B202" s="125"/>
      <c r="C202" s="125"/>
      <c r="D202" s="124"/>
      <c r="E202" s="124"/>
      <c r="F202" s="124"/>
      <c r="G202" s="124"/>
      <c r="Q202" s="122"/>
      <c r="S202" s="127"/>
      <c r="T202" s="127"/>
    </row>
    <row r="203" spans="1:20" x14ac:dyDescent="0.2">
      <c r="A203" s="126"/>
      <c r="B203" s="125"/>
      <c r="C203" s="125"/>
      <c r="D203" s="124"/>
      <c r="E203" s="124"/>
      <c r="F203" s="124"/>
      <c r="G203" s="124"/>
      <c r="Q203" s="122"/>
      <c r="S203" s="127"/>
      <c r="T203" s="127"/>
    </row>
    <row r="204" spans="1:20" x14ac:dyDescent="0.2">
      <c r="A204" s="126"/>
      <c r="B204" s="125"/>
      <c r="C204" s="125"/>
      <c r="D204" s="124"/>
      <c r="E204" s="124"/>
      <c r="F204" s="124"/>
      <c r="G204" s="124"/>
      <c r="Q204" s="122"/>
      <c r="S204" s="127"/>
      <c r="T204" s="127"/>
    </row>
    <row r="205" spans="1:20" x14ac:dyDescent="0.2">
      <c r="A205" s="126"/>
      <c r="B205" s="125"/>
      <c r="C205" s="125"/>
      <c r="D205" s="124"/>
      <c r="E205" s="124"/>
      <c r="F205" s="124"/>
      <c r="G205" s="124"/>
      <c r="Q205" s="122"/>
      <c r="S205" s="127"/>
      <c r="T205" s="127"/>
    </row>
    <row r="206" spans="1:20" x14ac:dyDescent="0.2">
      <c r="A206" s="126"/>
      <c r="B206" s="125"/>
      <c r="C206" s="125"/>
      <c r="D206" s="124"/>
      <c r="E206" s="124"/>
      <c r="F206" s="124"/>
      <c r="G206" s="124"/>
      <c r="Q206" s="122"/>
      <c r="S206" s="127"/>
      <c r="T206" s="127"/>
    </row>
    <row r="207" spans="1:20" x14ac:dyDescent="0.2">
      <c r="A207" s="126"/>
      <c r="B207" s="125"/>
      <c r="C207" s="125"/>
      <c r="D207" s="124"/>
      <c r="E207" s="124"/>
      <c r="F207" s="124"/>
      <c r="G207" s="124"/>
      <c r="Q207" s="122"/>
      <c r="S207" s="127"/>
      <c r="T207" s="127"/>
    </row>
    <row r="208" spans="1:20" x14ac:dyDescent="0.2">
      <c r="A208" s="126"/>
      <c r="B208" s="125"/>
      <c r="C208" s="125"/>
      <c r="D208" s="124"/>
      <c r="E208" s="124"/>
      <c r="F208" s="124"/>
      <c r="G208" s="124"/>
      <c r="Q208" s="122"/>
      <c r="S208" s="127"/>
      <c r="T208" s="127"/>
    </row>
    <row r="209" spans="1:20" x14ac:dyDescent="0.2">
      <c r="A209" s="126"/>
      <c r="B209" s="125"/>
      <c r="C209" s="125"/>
      <c r="D209" s="124"/>
      <c r="E209" s="124"/>
      <c r="F209" s="124"/>
      <c r="G209" s="124"/>
      <c r="Q209" s="122"/>
      <c r="S209" s="127"/>
      <c r="T209" s="127"/>
    </row>
    <row r="210" spans="1:20" x14ac:dyDescent="0.2">
      <c r="A210" s="126"/>
      <c r="B210" s="125"/>
      <c r="C210" s="125"/>
      <c r="D210" s="124"/>
      <c r="E210" s="124"/>
      <c r="F210" s="124"/>
      <c r="G210" s="124"/>
      <c r="Q210" s="122"/>
      <c r="S210" s="127"/>
      <c r="T210" s="127"/>
    </row>
    <row r="211" spans="1:20" x14ac:dyDescent="0.2">
      <c r="A211" s="126"/>
      <c r="B211" s="125"/>
      <c r="C211" s="125"/>
      <c r="D211" s="124"/>
      <c r="E211" s="124"/>
      <c r="F211" s="124"/>
      <c r="G211" s="124"/>
      <c r="Q211" s="122"/>
      <c r="S211" s="127"/>
      <c r="T211" s="127"/>
    </row>
    <row r="212" spans="1:20" x14ac:dyDescent="0.2">
      <c r="A212" s="126"/>
      <c r="B212" s="125"/>
      <c r="C212" s="125"/>
      <c r="D212" s="124"/>
      <c r="E212" s="124"/>
      <c r="F212" s="124"/>
      <c r="G212" s="124"/>
      <c r="Q212" s="122"/>
      <c r="S212" s="127"/>
      <c r="T212" s="127"/>
    </row>
    <row r="213" spans="1:20" x14ac:dyDescent="0.2">
      <c r="A213" s="126"/>
      <c r="B213" s="125"/>
      <c r="C213" s="125"/>
      <c r="D213" s="124"/>
      <c r="E213" s="124"/>
      <c r="F213" s="124"/>
      <c r="G213" s="124"/>
      <c r="Q213" s="122"/>
      <c r="S213" s="127"/>
      <c r="T213" s="127"/>
    </row>
    <row r="214" spans="1:20" x14ac:dyDescent="0.2">
      <c r="A214" s="126"/>
      <c r="B214" s="125"/>
      <c r="C214" s="125"/>
      <c r="D214" s="124"/>
      <c r="E214" s="124"/>
      <c r="F214" s="124"/>
      <c r="G214" s="124"/>
      <c r="Q214" s="122"/>
      <c r="S214" s="127"/>
      <c r="T214" s="127"/>
    </row>
    <row r="215" spans="1:20" x14ac:dyDescent="0.2">
      <c r="A215" s="126"/>
      <c r="B215" s="125"/>
      <c r="C215" s="125"/>
      <c r="D215" s="124"/>
      <c r="E215" s="124"/>
      <c r="F215" s="124"/>
      <c r="G215" s="124"/>
      <c r="Q215" s="122"/>
      <c r="S215" s="127"/>
      <c r="T215" s="127"/>
    </row>
    <row r="216" spans="1:20" x14ac:dyDescent="0.2">
      <c r="A216" s="126"/>
      <c r="B216" s="125"/>
      <c r="C216" s="125"/>
      <c r="D216" s="124"/>
      <c r="E216" s="124"/>
      <c r="F216" s="124"/>
      <c r="G216" s="124"/>
      <c r="Q216" s="122"/>
      <c r="S216" s="127"/>
      <c r="T216" s="127"/>
    </row>
    <row r="217" spans="1:20" x14ac:dyDescent="0.2">
      <c r="A217" s="126"/>
      <c r="B217" s="125"/>
      <c r="C217" s="125"/>
      <c r="D217" s="124"/>
      <c r="E217" s="124"/>
      <c r="F217" s="124"/>
      <c r="G217" s="124"/>
      <c r="Q217" s="122"/>
      <c r="S217" s="127"/>
      <c r="T217" s="127"/>
    </row>
    <row r="218" spans="1:20" x14ac:dyDescent="0.2">
      <c r="A218" s="126"/>
      <c r="B218" s="125"/>
      <c r="C218" s="125"/>
      <c r="D218" s="124"/>
      <c r="E218" s="124"/>
      <c r="F218" s="124"/>
      <c r="G218" s="124"/>
      <c r="Q218" s="122"/>
      <c r="S218" s="127"/>
      <c r="T218" s="127"/>
    </row>
    <row r="219" spans="1:20" x14ac:dyDescent="0.2">
      <c r="A219" s="126"/>
      <c r="B219" s="125"/>
      <c r="C219" s="125"/>
      <c r="D219" s="124"/>
      <c r="E219" s="124"/>
      <c r="F219" s="124"/>
      <c r="G219" s="124"/>
      <c r="Q219" s="122"/>
      <c r="S219" s="127"/>
      <c r="T219" s="127"/>
    </row>
    <row r="220" spans="1:20" x14ac:dyDescent="0.2">
      <c r="A220" s="126"/>
      <c r="B220" s="125"/>
      <c r="C220" s="125"/>
      <c r="D220" s="124"/>
      <c r="E220" s="124"/>
      <c r="F220" s="124"/>
      <c r="G220" s="124"/>
      <c r="Q220" s="122"/>
      <c r="S220" s="127"/>
      <c r="T220" s="127"/>
    </row>
    <row r="221" spans="1:20" x14ac:dyDescent="0.2">
      <c r="A221" s="126"/>
      <c r="B221" s="125"/>
      <c r="C221" s="125"/>
      <c r="D221" s="124"/>
      <c r="E221" s="124"/>
      <c r="F221" s="124"/>
      <c r="G221" s="124"/>
      <c r="Q221" s="122"/>
      <c r="S221" s="127"/>
      <c r="T221" s="127"/>
    </row>
    <row r="222" spans="1:20" x14ac:dyDescent="0.2">
      <c r="A222" s="126"/>
      <c r="B222" s="125"/>
      <c r="C222" s="125"/>
      <c r="D222" s="124"/>
      <c r="E222" s="124"/>
      <c r="F222" s="124"/>
      <c r="G222" s="124"/>
      <c r="Q222" s="122"/>
      <c r="S222" s="127"/>
      <c r="T222" s="127"/>
    </row>
    <row r="223" spans="1:20" x14ac:dyDescent="0.2">
      <c r="A223" s="126"/>
      <c r="B223" s="125"/>
      <c r="C223" s="125"/>
      <c r="D223" s="124"/>
      <c r="E223" s="124"/>
      <c r="F223" s="124"/>
      <c r="G223" s="124"/>
      <c r="Q223" s="122"/>
      <c r="S223" s="127"/>
      <c r="T223" s="127"/>
    </row>
    <row r="224" spans="1:20" x14ac:dyDescent="0.2">
      <c r="A224" s="126"/>
      <c r="B224" s="125"/>
      <c r="C224" s="125"/>
      <c r="D224" s="124"/>
      <c r="E224" s="124"/>
      <c r="F224" s="124"/>
      <c r="G224" s="124"/>
      <c r="Q224" s="122"/>
      <c r="S224" s="127"/>
      <c r="T224" s="127"/>
    </row>
    <row r="225" spans="1:20" x14ac:dyDescent="0.2">
      <c r="A225" s="126"/>
      <c r="B225" s="125"/>
      <c r="C225" s="125"/>
      <c r="D225" s="124"/>
      <c r="E225" s="124"/>
      <c r="F225" s="124"/>
      <c r="G225" s="124"/>
      <c r="Q225" s="122"/>
      <c r="S225" s="127"/>
      <c r="T225" s="127"/>
    </row>
    <row r="226" spans="1:20" x14ac:dyDescent="0.2">
      <c r="A226" s="126"/>
      <c r="B226" s="125"/>
      <c r="C226" s="125"/>
      <c r="D226" s="124"/>
      <c r="E226" s="124"/>
      <c r="F226" s="124"/>
      <c r="G226" s="124"/>
      <c r="Q226" s="122"/>
      <c r="S226" s="127"/>
      <c r="T226" s="127"/>
    </row>
    <row r="227" spans="1:20" x14ac:dyDescent="0.2">
      <c r="A227" s="126"/>
      <c r="B227" s="125"/>
      <c r="C227" s="125"/>
      <c r="D227" s="124"/>
      <c r="E227" s="124"/>
      <c r="F227" s="124"/>
      <c r="G227" s="124"/>
      <c r="Q227" s="122"/>
      <c r="S227" s="127"/>
      <c r="T227" s="127"/>
    </row>
    <row r="228" spans="1:20" x14ac:dyDescent="0.2">
      <c r="A228" s="126"/>
      <c r="B228" s="125"/>
      <c r="C228" s="125"/>
      <c r="D228" s="124"/>
      <c r="E228" s="124"/>
      <c r="F228" s="124"/>
      <c r="G228" s="124"/>
      <c r="Q228" s="122"/>
      <c r="S228" s="127"/>
      <c r="T228" s="127"/>
    </row>
    <row r="229" spans="1:20" x14ac:dyDescent="0.2">
      <c r="A229" s="126"/>
      <c r="B229" s="125"/>
      <c r="C229" s="125"/>
      <c r="D229" s="124"/>
      <c r="E229" s="124"/>
      <c r="F229" s="124"/>
      <c r="G229" s="124"/>
      <c r="Q229" s="122"/>
      <c r="S229" s="127"/>
      <c r="T229" s="127"/>
    </row>
    <row r="230" spans="1:20" x14ac:dyDescent="0.2">
      <c r="A230" s="126"/>
      <c r="B230" s="125"/>
      <c r="C230" s="125"/>
      <c r="D230" s="124"/>
      <c r="E230" s="124"/>
      <c r="F230" s="124"/>
      <c r="G230" s="124"/>
      <c r="Q230" s="122"/>
      <c r="S230" s="127"/>
      <c r="T230" s="127"/>
    </row>
    <row r="231" spans="1:20" x14ac:dyDescent="0.2">
      <c r="A231" s="126"/>
      <c r="B231" s="125"/>
      <c r="C231" s="125"/>
      <c r="D231" s="124"/>
      <c r="E231" s="124"/>
      <c r="F231" s="124"/>
      <c r="G231" s="124"/>
      <c r="Q231" s="122"/>
      <c r="S231" s="127"/>
      <c r="T231" s="127"/>
    </row>
    <row r="232" spans="1:20" x14ac:dyDescent="0.2">
      <c r="A232" s="126"/>
      <c r="B232" s="125"/>
      <c r="C232" s="125"/>
      <c r="D232" s="124"/>
      <c r="E232" s="124"/>
      <c r="F232" s="124"/>
      <c r="G232" s="124"/>
      <c r="Q232" s="122"/>
      <c r="S232" s="127"/>
      <c r="T232" s="127"/>
    </row>
    <row r="233" spans="1:20" x14ac:dyDescent="0.2">
      <c r="A233" s="126"/>
      <c r="B233" s="125"/>
      <c r="C233" s="125"/>
      <c r="D233" s="124"/>
      <c r="E233" s="124"/>
      <c r="F233" s="124"/>
      <c r="G233" s="124"/>
      <c r="Q233" s="122"/>
      <c r="S233" s="127"/>
      <c r="T233" s="127"/>
    </row>
    <row r="234" spans="1:20" x14ac:dyDescent="0.2">
      <c r="A234" s="126"/>
      <c r="B234" s="125"/>
      <c r="C234" s="125"/>
      <c r="D234" s="124"/>
      <c r="E234" s="124"/>
      <c r="F234" s="124"/>
      <c r="G234" s="124"/>
      <c r="Q234" s="122"/>
      <c r="S234" s="127"/>
      <c r="T234" s="127"/>
    </row>
    <row r="235" spans="1:20" x14ac:dyDescent="0.2">
      <c r="A235" s="126"/>
      <c r="B235" s="125"/>
      <c r="C235" s="125"/>
      <c r="D235" s="124"/>
      <c r="E235" s="124"/>
      <c r="F235" s="124"/>
      <c r="G235" s="124"/>
      <c r="Q235" s="122"/>
      <c r="S235" s="127"/>
      <c r="T235" s="127"/>
    </row>
    <row r="236" spans="1:20" x14ac:dyDescent="0.2">
      <c r="A236" s="126"/>
      <c r="B236" s="125"/>
      <c r="C236" s="125"/>
      <c r="D236" s="124"/>
      <c r="E236" s="124"/>
      <c r="F236" s="124"/>
      <c r="G236" s="124"/>
      <c r="Q236" s="122"/>
      <c r="S236" s="127"/>
      <c r="T236" s="127"/>
    </row>
    <row r="237" spans="1:20" x14ac:dyDescent="0.2">
      <c r="A237" s="126"/>
      <c r="B237" s="125"/>
      <c r="C237" s="125"/>
      <c r="D237" s="124"/>
      <c r="E237" s="124"/>
      <c r="F237" s="124"/>
      <c r="G237" s="124"/>
      <c r="Q237" s="122"/>
      <c r="S237" s="127"/>
      <c r="T237" s="127"/>
    </row>
    <row r="238" spans="1:20" x14ac:dyDescent="0.2">
      <c r="A238" s="126"/>
      <c r="B238" s="125"/>
      <c r="C238" s="125"/>
      <c r="D238" s="124"/>
      <c r="E238" s="124"/>
      <c r="F238" s="124"/>
      <c r="G238" s="124"/>
      <c r="Q238" s="122"/>
      <c r="S238" s="127"/>
      <c r="T238" s="127"/>
    </row>
    <row r="239" spans="1:20" x14ac:dyDescent="0.2">
      <c r="A239" s="126"/>
      <c r="B239" s="125"/>
      <c r="C239" s="125"/>
      <c r="D239" s="124"/>
      <c r="E239" s="124"/>
      <c r="F239" s="124"/>
      <c r="G239" s="124"/>
      <c r="Q239" s="122"/>
      <c r="S239" s="127"/>
      <c r="T239" s="127"/>
    </row>
    <row r="240" spans="1:20" x14ac:dyDescent="0.2">
      <c r="A240" s="126"/>
      <c r="B240" s="125"/>
      <c r="C240" s="125"/>
      <c r="D240" s="124"/>
      <c r="E240" s="124"/>
      <c r="F240" s="124"/>
      <c r="G240" s="124"/>
      <c r="Q240" s="122"/>
      <c r="S240" s="127"/>
      <c r="T240" s="127"/>
    </row>
    <row r="241" spans="1:20" x14ac:dyDescent="0.2">
      <c r="A241" s="126"/>
      <c r="B241" s="125"/>
      <c r="C241" s="125"/>
      <c r="D241" s="124"/>
      <c r="E241" s="124"/>
      <c r="F241" s="124"/>
      <c r="G241" s="124"/>
      <c r="Q241" s="122"/>
      <c r="S241" s="127"/>
      <c r="T241" s="127"/>
    </row>
    <row r="242" spans="1:20" x14ac:dyDescent="0.2">
      <c r="A242" s="126"/>
      <c r="B242" s="125"/>
      <c r="C242" s="125"/>
      <c r="D242" s="124"/>
      <c r="E242" s="124"/>
      <c r="F242" s="124"/>
      <c r="G242" s="124"/>
      <c r="Q242" s="122"/>
      <c r="S242" s="127"/>
      <c r="T242" s="127"/>
    </row>
    <row r="243" spans="1:20" x14ac:dyDescent="0.2">
      <c r="A243" s="126"/>
      <c r="B243" s="125"/>
      <c r="C243" s="125"/>
      <c r="D243" s="124"/>
      <c r="E243" s="124"/>
      <c r="F243" s="124"/>
      <c r="G243" s="124"/>
      <c r="Q243" s="122"/>
      <c r="S243" s="127"/>
      <c r="T243" s="127"/>
    </row>
    <row r="244" spans="1:20" x14ac:dyDescent="0.2">
      <c r="A244" s="126"/>
      <c r="B244" s="125"/>
      <c r="C244" s="125"/>
      <c r="D244" s="124"/>
      <c r="E244" s="124"/>
      <c r="F244" s="124"/>
      <c r="G244" s="124"/>
      <c r="Q244" s="122"/>
      <c r="S244" s="127"/>
      <c r="T244" s="127"/>
    </row>
    <row r="245" spans="1:20" x14ac:dyDescent="0.2">
      <c r="A245" s="126"/>
      <c r="B245" s="125"/>
      <c r="C245" s="125"/>
      <c r="D245" s="124"/>
      <c r="E245" s="124"/>
      <c r="F245" s="124"/>
      <c r="G245" s="124"/>
      <c r="Q245" s="122"/>
      <c r="S245" s="127"/>
      <c r="T245" s="127"/>
    </row>
    <row r="246" spans="1:20" x14ac:dyDescent="0.2">
      <c r="A246" s="126"/>
      <c r="B246" s="125"/>
      <c r="C246" s="125"/>
      <c r="D246" s="124"/>
      <c r="E246" s="124"/>
      <c r="F246" s="124"/>
      <c r="G246" s="124"/>
      <c r="Q246" s="122"/>
      <c r="S246" s="127"/>
      <c r="T246" s="127"/>
    </row>
    <row r="247" spans="1:20" x14ac:dyDescent="0.2">
      <c r="A247" s="126"/>
      <c r="B247" s="125"/>
      <c r="C247" s="125"/>
      <c r="D247" s="124"/>
      <c r="E247" s="124"/>
      <c r="F247" s="124"/>
      <c r="G247" s="124"/>
      <c r="Q247" s="122"/>
      <c r="S247" s="127"/>
      <c r="T247" s="127"/>
    </row>
    <row r="248" spans="1:20" x14ac:dyDescent="0.2">
      <c r="A248" s="126"/>
      <c r="B248" s="125"/>
      <c r="C248" s="125"/>
      <c r="D248" s="124"/>
      <c r="E248" s="124"/>
      <c r="F248" s="124"/>
      <c r="G248" s="124"/>
      <c r="Q248" s="122"/>
      <c r="S248" s="127"/>
      <c r="T248" s="127"/>
    </row>
    <row r="249" spans="1:20" x14ac:dyDescent="0.2">
      <c r="A249" s="126"/>
      <c r="B249" s="125"/>
      <c r="C249" s="125"/>
      <c r="D249" s="124"/>
      <c r="E249" s="124"/>
      <c r="F249" s="124"/>
      <c r="G249" s="124"/>
      <c r="Q249" s="122"/>
      <c r="S249" s="127"/>
      <c r="T249" s="127"/>
    </row>
    <row r="250" spans="1:20" x14ac:dyDescent="0.2">
      <c r="A250" s="126"/>
      <c r="B250" s="125"/>
      <c r="C250" s="125"/>
      <c r="D250" s="124"/>
      <c r="E250" s="124"/>
      <c r="F250" s="124"/>
      <c r="G250" s="124"/>
      <c r="Q250" s="122"/>
      <c r="S250" s="127"/>
      <c r="T250" s="127"/>
    </row>
    <row r="251" spans="1:20" x14ac:dyDescent="0.2">
      <c r="A251" s="126"/>
      <c r="B251" s="125"/>
      <c r="C251" s="125"/>
      <c r="D251" s="124"/>
      <c r="E251" s="124"/>
      <c r="F251" s="124"/>
      <c r="G251" s="124"/>
      <c r="Q251" s="122"/>
      <c r="S251" s="127"/>
      <c r="T251" s="127"/>
    </row>
    <row r="252" spans="1:20" x14ac:dyDescent="0.2">
      <c r="A252" s="126"/>
      <c r="B252" s="125"/>
      <c r="C252" s="125"/>
      <c r="D252" s="124"/>
      <c r="E252" s="124"/>
      <c r="F252" s="124"/>
      <c r="G252" s="124"/>
      <c r="Q252" s="122"/>
      <c r="S252" s="127"/>
      <c r="T252" s="127"/>
    </row>
    <row r="253" spans="1:20" x14ac:dyDescent="0.2">
      <c r="A253" s="126"/>
      <c r="B253" s="125"/>
      <c r="C253" s="125"/>
      <c r="D253" s="124"/>
      <c r="E253" s="124"/>
      <c r="F253" s="124"/>
      <c r="G253" s="124"/>
      <c r="Q253" s="122"/>
      <c r="S253" s="127"/>
      <c r="T253" s="127"/>
    </row>
    <row r="254" spans="1:20" x14ac:dyDescent="0.2">
      <c r="A254" s="126"/>
      <c r="B254" s="125"/>
      <c r="C254" s="125"/>
      <c r="D254" s="124"/>
      <c r="E254" s="124"/>
      <c r="F254" s="124"/>
      <c r="G254" s="124"/>
      <c r="Q254" s="122"/>
      <c r="S254" s="127"/>
      <c r="T254" s="127"/>
    </row>
    <row r="255" spans="1:20" x14ac:dyDescent="0.2">
      <c r="A255" s="126"/>
      <c r="B255" s="125"/>
      <c r="C255" s="125"/>
      <c r="D255" s="124"/>
      <c r="E255" s="124"/>
      <c r="F255" s="124"/>
      <c r="G255" s="124"/>
      <c r="Q255" s="122"/>
      <c r="S255" s="127"/>
      <c r="T255" s="127"/>
    </row>
    <row r="256" spans="1:20" x14ac:dyDescent="0.2">
      <c r="A256" s="126"/>
      <c r="B256" s="125"/>
      <c r="C256" s="125"/>
      <c r="D256" s="124"/>
      <c r="E256" s="124"/>
      <c r="F256" s="124"/>
      <c r="G256" s="124"/>
      <c r="Q256" s="122"/>
      <c r="S256" s="127"/>
      <c r="T256" s="127"/>
    </row>
    <row r="257" spans="1:20" x14ac:dyDescent="0.2">
      <c r="A257" s="126"/>
      <c r="B257" s="125"/>
      <c r="C257" s="125"/>
      <c r="D257" s="124"/>
      <c r="E257" s="124"/>
      <c r="F257" s="124"/>
      <c r="G257" s="124"/>
      <c r="Q257" s="122"/>
      <c r="S257" s="127"/>
      <c r="T257" s="127"/>
    </row>
    <row r="258" spans="1:20" x14ac:dyDescent="0.2">
      <c r="A258" s="126"/>
      <c r="B258" s="125"/>
      <c r="C258" s="125"/>
      <c r="D258" s="124"/>
      <c r="E258" s="124"/>
      <c r="F258" s="124"/>
      <c r="G258" s="124"/>
      <c r="Q258" s="122"/>
      <c r="S258" s="127"/>
      <c r="T258" s="127"/>
    </row>
    <row r="259" spans="1:20" x14ac:dyDescent="0.2">
      <c r="A259" s="126"/>
      <c r="B259" s="125"/>
      <c r="C259" s="125"/>
      <c r="D259" s="124"/>
      <c r="E259" s="124"/>
      <c r="F259" s="124"/>
      <c r="G259" s="124"/>
      <c r="Q259" s="122"/>
      <c r="S259" s="127"/>
      <c r="T259" s="127"/>
    </row>
    <row r="260" spans="1:20" x14ac:dyDescent="0.2">
      <c r="A260" s="126"/>
      <c r="B260" s="125"/>
      <c r="C260" s="125"/>
      <c r="D260" s="124"/>
      <c r="E260" s="124"/>
      <c r="F260" s="124"/>
      <c r="G260" s="124"/>
      <c r="Q260" s="122"/>
      <c r="S260" s="127"/>
      <c r="T260" s="127"/>
    </row>
    <row r="261" spans="1:20" x14ac:dyDescent="0.2">
      <c r="A261" s="126"/>
      <c r="B261" s="125"/>
      <c r="C261" s="125"/>
      <c r="D261" s="124"/>
      <c r="E261" s="124"/>
      <c r="F261" s="124"/>
      <c r="G261" s="124"/>
      <c r="Q261" s="122"/>
      <c r="S261" s="127"/>
      <c r="T261" s="127"/>
    </row>
    <row r="262" spans="1:20" x14ac:dyDescent="0.2">
      <c r="A262" s="126"/>
      <c r="B262" s="125"/>
      <c r="C262" s="125"/>
      <c r="D262" s="124"/>
      <c r="E262" s="124"/>
      <c r="F262" s="124"/>
      <c r="G262" s="124"/>
      <c r="Q262" s="122"/>
      <c r="S262" s="127"/>
      <c r="T262" s="127"/>
    </row>
    <row r="263" spans="1:20" x14ac:dyDescent="0.2">
      <c r="A263" s="126"/>
      <c r="B263" s="125"/>
      <c r="C263" s="125"/>
      <c r="D263" s="124"/>
      <c r="E263" s="124"/>
      <c r="F263" s="124"/>
      <c r="G263" s="124"/>
      <c r="Q263" s="122"/>
      <c r="S263" s="127"/>
      <c r="T263" s="127"/>
    </row>
    <row r="264" spans="1:20" x14ac:dyDescent="0.2">
      <c r="A264" s="126"/>
      <c r="B264" s="125"/>
      <c r="C264" s="125"/>
      <c r="D264" s="124"/>
      <c r="E264" s="124"/>
      <c r="F264" s="124"/>
      <c r="G264" s="124"/>
      <c r="Q264" s="122"/>
      <c r="S264" s="127"/>
      <c r="T264" s="127"/>
    </row>
    <row r="265" spans="1:20" x14ac:dyDescent="0.2">
      <c r="A265" s="126"/>
      <c r="B265" s="125"/>
      <c r="C265" s="125"/>
      <c r="D265" s="124"/>
      <c r="E265" s="124"/>
      <c r="F265" s="124"/>
      <c r="G265" s="124"/>
      <c r="Q265" s="122"/>
      <c r="S265" s="127"/>
      <c r="T265" s="127"/>
    </row>
    <row r="266" spans="1:20" x14ac:dyDescent="0.2">
      <c r="A266" s="126"/>
      <c r="B266" s="125"/>
      <c r="C266" s="125"/>
      <c r="D266" s="124"/>
      <c r="E266" s="124"/>
      <c r="F266" s="124"/>
      <c r="G266" s="124"/>
      <c r="Q266" s="122"/>
      <c r="S266" s="127"/>
      <c r="T266" s="127"/>
    </row>
    <row r="267" spans="1:20" x14ac:dyDescent="0.2">
      <c r="A267" s="126"/>
      <c r="B267" s="125"/>
      <c r="C267" s="125"/>
      <c r="D267" s="124"/>
      <c r="E267" s="124"/>
      <c r="F267" s="124"/>
      <c r="G267" s="124"/>
      <c r="Q267" s="122"/>
      <c r="S267" s="127"/>
      <c r="T267" s="127"/>
    </row>
    <row r="268" spans="1:20" x14ac:dyDescent="0.2">
      <c r="A268" s="126"/>
      <c r="B268" s="125"/>
      <c r="C268" s="125"/>
      <c r="D268" s="124"/>
      <c r="E268" s="124"/>
      <c r="F268" s="124"/>
      <c r="G268" s="124"/>
      <c r="Q268" s="122"/>
      <c r="S268" s="127"/>
      <c r="T268" s="127"/>
    </row>
    <row r="269" spans="1:20" x14ac:dyDescent="0.2">
      <c r="A269" s="126"/>
      <c r="B269" s="125"/>
      <c r="C269" s="125"/>
      <c r="D269" s="124"/>
      <c r="E269" s="124"/>
      <c r="F269" s="124"/>
      <c r="G269" s="124"/>
      <c r="Q269" s="122"/>
      <c r="S269" s="127"/>
      <c r="T269" s="127"/>
    </row>
    <row r="270" spans="1:20" x14ac:dyDescent="0.2">
      <c r="A270" s="126"/>
      <c r="B270" s="125"/>
      <c r="C270" s="125"/>
      <c r="D270" s="124"/>
      <c r="E270" s="124"/>
      <c r="F270" s="124"/>
      <c r="G270" s="124"/>
      <c r="Q270" s="122"/>
      <c r="S270" s="127"/>
      <c r="T270" s="127"/>
    </row>
    <row r="271" spans="1:20" x14ac:dyDescent="0.2">
      <c r="A271" s="126"/>
      <c r="B271" s="125"/>
      <c r="C271" s="125"/>
      <c r="D271" s="124"/>
      <c r="E271" s="124"/>
      <c r="F271" s="124"/>
      <c r="G271" s="124"/>
      <c r="Q271" s="122"/>
      <c r="S271" s="127"/>
      <c r="T271" s="127"/>
    </row>
    <row r="272" spans="1:20" x14ac:dyDescent="0.2">
      <c r="A272" s="126"/>
      <c r="B272" s="125"/>
      <c r="C272" s="125"/>
      <c r="D272" s="124"/>
      <c r="E272" s="124"/>
      <c r="F272" s="124"/>
      <c r="G272" s="124"/>
      <c r="Q272" s="122"/>
      <c r="S272" s="127"/>
      <c r="T272" s="127"/>
    </row>
    <row r="273" spans="1:20" x14ac:dyDescent="0.2">
      <c r="A273" s="126"/>
      <c r="B273" s="125"/>
      <c r="C273" s="125"/>
      <c r="D273" s="124"/>
      <c r="E273" s="124"/>
      <c r="F273" s="124"/>
      <c r="G273" s="124"/>
      <c r="Q273" s="122"/>
      <c r="S273" s="127"/>
      <c r="T273" s="127"/>
    </row>
    <row r="274" spans="1:20" x14ac:dyDescent="0.2">
      <c r="A274" s="126"/>
      <c r="B274" s="125"/>
      <c r="C274" s="125"/>
      <c r="D274" s="124"/>
      <c r="E274" s="124"/>
      <c r="F274" s="124"/>
      <c r="G274" s="124"/>
      <c r="Q274" s="122"/>
      <c r="S274" s="127"/>
      <c r="T274" s="127"/>
    </row>
    <row r="275" spans="1:20" x14ac:dyDescent="0.2">
      <c r="A275" s="126"/>
      <c r="B275" s="125"/>
      <c r="C275" s="125"/>
      <c r="D275" s="124"/>
      <c r="E275" s="124"/>
      <c r="F275" s="124"/>
      <c r="G275" s="124"/>
      <c r="Q275" s="122"/>
      <c r="S275" s="127"/>
      <c r="T275" s="127"/>
    </row>
    <row r="276" spans="1:20" x14ac:dyDescent="0.2">
      <c r="A276" s="126"/>
      <c r="B276" s="125"/>
      <c r="C276" s="125"/>
      <c r="D276" s="124"/>
      <c r="E276" s="124"/>
      <c r="F276" s="124"/>
      <c r="G276" s="124"/>
      <c r="Q276" s="122"/>
      <c r="S276" s="127"/>
      <c r="T276" s="127"/>
    </row>
    <row r="277" spans="1:20" x14ac:dyDescent="0.2">
      <c r="A277" s="126"/>
      <c r="B277" s="125"/>
      <c r="C277" s="125"/>
      <c r="D277" s="124"/>
      <c r="E277" s="124"/>
      <c r="F277" s="124"/>
      <c r="G277" s="124"/>
      <c r="Q277" s="122"/>
      <c r="S277" s="127"/>
      <c r="T277" s="127"/>
    </row>
    <row r="278" spans="1:20" x14ac:dyDescent="0.2">
      <c r="A278" s="126"/>
      <c r="B278" s="125"/>
      <c r="C278" s="125"/>
      <c r="D278" s="124"/>
      <c r="E278" s="124"/>
      <c r="F278" s="124"/>
      <c r="G278" s="124"/>
      <c r="Q278" s="122"/>
      <c r="S278" s="127"/>
      <c r="T278" s="127"/>
    </row>
    <row r="279" spans="1:20" x14ac:dyDescent="0.2">
      <c r="A279" s="126"/>
      <c r="B279" s="125"/>
      <c r="C279" s="125"/>
      <c r="D279" s="124"/>
      <c r="E279" s="124"/>
      <c r="F279" s="124"/>
      <c r="G279" s="124"/>
      <c r="Q279" s="122"/>
      <c r="S279" s="127"/>
      <c r="T279" s="127"/>
    </row>
    <row r="280" spans="1:20" x14ac:dyDescent="0.2">
      <c r="A280" s="126"/>
      <c r="B280" s="125"/>
      <c r="C280" s="125"/>
      <c r="D280" s="124"/>
      <c r="E280" s="124"/>
      <c r="F280" s="124"/>
      <c r="G280" s="124"/>
      <c r="Q280" s="122"/>
      <c r="S280" s="127"/>
      <c r="T280" s="127"/>
    </row>
    <row r="281" spans="1:20" x14ac:dyDescent="0.2">
      <c r="A281" s="126"/>
      <c r="B281" s="125"/>
      <c r="C281" s="125"/>
      <c r="D281" s="124"/>
      <c r="E281" s="124"/>
      <c r="F281" s="124"/>
      <c r="G281" s="124"/>
      <c r="Q281" s="122"/>
      <c r="S281" s="127"/>
      <c r="T281" s="127"/>
    </row>
    <row r="282" spans="1:20" x14ac:dyDescent="0.2">
      <c r="A282" s="126"/>
      <c r="B282" s="125"/>
      <c r="C282" s="125"/>
      <c r="D282" s="124"/>
      <c r="E282" s="124"/>
      <c r="F282" s="124"/>
      <c r="G282" s="124"/>
      <c r="Q282" s="122"/>
      <c r="S282" s="127"/>
      <c r="T282" s="127"/>
    </row>
    <row r="283" spans="1:20" x14ac:dyDescent="0.2">
      <c r="A283" s="126"/>
      <c r="B283" s="125"/>
      <c r="C283" s="125"/>
      <c r="D283" s="124"/>
      <c r="E283" s="124"/>
      <c r="F283" s="124"/>
      <c r="G283" s="124"/>
      <c r="Q283" s="122"/>
      <c r="S283" s="127"/>
      <c r="T283" s="127"/>
    </row>
    <row r="284" spans="1:20" x14ac:dyDescent="0.2">
      <c r="A284" s="126"/>
      <c r="B284" s="125"/>
      <c r="C284" s="125"/>
      <c r="D284" s="124"/>
      <c r="E284" s="124"/>
      <c r="F284" s="124"/>
      <c r="G284" s="124"/>
      <c r="Q284" s="122"/>
      <c r="S284" s="127"/>
      <c r="T284" s="127"/>
    </row>
    <row r="285" spans="1:20" x14ac:dyDescent="0.2">
      <c r="A285" s="126"/>
      <c r="B285" s="125"/>
      <c r="C285" s="125"/>
      <c r="D285" s="124"/>
      <c r="E285" s="124"/>
      <c r="F285" s="124"/>
      <c r="G285" s="124"/>
      <c r="Q285" s="122"/>
      <c r="S285" s="127"/>
      <c r="T285" s="127"/>
    </row>
    <row r="286" spans="1:20" x14ac:dyDescent="0.2">
      <c r="A286" s="126"/>
      <c r="B286" s="125"/>
      <c r="C286" s="125"/>
      <c r="D286" s="124"/>
      <c r="E286" s="124"/>
      <c r="F286" s="124"/>
      <c r="G286" s="124"/>
      <c r="Q286" s="122"/>
      <c r="S286" s="127"/>
      <c r="T286" s="127"/>
    </row>
    <row r="287" spans="1:20" x14ac:dyDescent="0.2">
      <c r="A287" s="126"/>
      <c r="B287" s="125"/>
      <c r="C287" s="125"/>
      <c r="D287" s="124"/>
      <c r="E287" s="124"/>
      <c r="F287" s="124"/>
      <c r="G287" s="124"/>
      <c r="Q287" s="122"/>
      <c r="S287" s="127"/>
      <c r="T287" s="127"/>
    </row>
    <row r="288" spans="1:20" x14ac:dyDescent="0.2">
      <c r="A288" s="126"/>
      <c r="B288" s="125"/>
      <c r="C288" s="125"/>
      <c r="D288" s="124"/>
      <c r="E288" s="124"/>
      <c r="F288" s="124"/>
      <c r="G288" s="124"/>
      <c r="Q288" s="122"/>
      <c r="S288" s="127"/>
      <c r="T288" s="127"/>
    </row>
    <row r="289" spans="1:20" x14ac:dyDescent="0.2">
      <c r="A289" s="126"/>
      <c r="B289" s="125"/>
      <c r="C289" s="125"/>
      <c r="D289" s="124"/>
      <c r="E289" s="124"/>
      <c r="F289" s="124"/>
      <c r="G289" s="124"/>
      <c r="Q289" s="122"/>
      <c r="S289" s="127"/>
      <c r="T289" s="127"/>
    </row>
    <row r="290" spans="1:20" x14ac:dyDescent="0.2">
      <c r="A290" s="126"/>
      <c r="B290" s="125"/>
      <c r="C290" s="125"/>
      <c r="D290" s="124"/>
      <c r="E290" s="124"/>
      <c r="F290" s="124"/>
      <c r="G290" s="124"/>
      <c r="Q290" s="122"/>
      <c r="S290" s="127"/>
      <c r="T290" s="127"/>
    </row>
    <row r="291" spans="1:20" x14ac:dyDescent="0.2">
      <c r="A291" s="126"/>
      <c r="B291" s="125"/>
      <c r="C291" s="125"/>
      <c r="D291" s="124"/>
      <c r="E291" s="124"/>
      <c r="F291" s="124"/>
      <c r="G291" s="124"/>
      <c r="Q291" s="122"/>
      <c r="S291" s="127"/>
      <c r="T291" s="127"/>
    </row>
    <row r="292" spans="1:20" x14ac:dyDescent="0.2">
      <c r="A292" s="126"/>
      <c r="B292" s="125"/>
      <c r="C292" s="125"/>
      <c r="D292" s="124"/>
      <c r="E292" s="124"/>
      <c r="F292" s="124"/>
      <c r="G292" s="124"/>
      <c r="Q292" s="122"/>
      <c r="S292" s="127"/>
      <c r="T292" s="127"/>
    </row>
    <row r="293" spans="1:20" x14ac:dyDescent="0.2">
      <c r="A293" s="126"/>
      <c r="B293" s="125"/>
      <c r="C293" s="125"/>
      <c r="D293" s="124"/>
      <c r="E293" s="124"/>
      <c r="F293" s="124"/>
      <c r="G293" s="124"/>
      <c r="Q293" s="122"/>
      <c r="S293" s="127"/>
      <c r="T293" s="127"/>
    </row>
    <row r="294" spans="1:20" x14ac:dyDescent="0.2">
      <c r="A294" s="126"/>
      <c r="B294" s="125"/>
      <c r="C294" s="125"/>
      <c r="D294" s="124"/>
      <c r="E294" s="124"/>
      <c r="F294" s="124"/>
      <c r="G294" s="124"/>
      <c r="Q294" s="122"/>
      <c r="S294" s="127"/>
      <c r="T294" s="127"/>
    </row>
    <row r="295" spans="1:20" x14ac:dyDescent="0.2">
      <c r="A295" s="126"/>
      <c r="B295" s="125"/>
      <c r="C295" s="125"/>
      <c r="D295" s="124"/>
      <c r="E295" s="124"/>
      <c r="F295" s="124"/>
      <c r="G295" s="124"/>
      <c r="Q295" s="122"/>
      <c r="S295" s="127"/>
      <c r="T295" s="127"/>
    </row>
    <row r="296" spans="1:20" x14ac:dyDescent="0.2">
      <c r="A296" s="126"/>
      <c r="B296" s="125"/>
      <c r="C296" s="125"/>
      <c r="D296" s="124"/>
      <c r="E296" s="124"/>
      <c r="F296" s="124"/>
      <c r="G296" s="124"/>
      <c r="Q296" s="122"/>
      <c r="S296" s="127"/>
      <c r="T296" s="127"/>
    </row>
    <row r="297" spans="1:20" x14ac:dyDescent="0.2">
      <c r="A297" s="126"/>
      <c r="B297" s="125"/>
      <c r="C297" s="125"/>
      <c r="D297" s="124"/>
      <c r="E297" s="124"/>
      <c r="F297" s="124"/>
      <c r="G297" s="124"/>
      <c r="Q297" s="122"/>
      <c r="S297" s="127"/>
      <c r="T297" s="127"/>
    </row>
    <row r="298" spans="1:20" x14ac:dyDescent="0.2">
      <c r="A298" s="126"/>
      <c r="B298" s="125"/>
      <c r="C298" s="125"/>
      <c r="D298" s="124"/>
      <c r="E298" s="124"/>
      <c r="F298" s="124"/>
      <c r="G298" s="124"/>
      <c r="Q298" s="122"/>
      <c r="S298" s="127"/>
      <c r="T298" s="127"/>
    </row>
    <row r="299" spans="1:20" x14ac:dyDescent="0.2">
      <c r="A299" s="126"/>
      <c r="B299" s="125"/>
      <c r="C299" s="125"/>
      <c r="D299" s="124"/>
      <c r="E299" s="124"/>
      <c r="F299" s="124"/>
      <c r="G299" s="124"/>
      <c r="Q299" s="122"/>
      <c r="S299" s="127"/>
      <c r="T299" s="127"/>
    </row>
    <row r="300" spans="1:20" x14ac:dyDescent="0.2">
      <c r="A300" s="126"/>
      <c r="B300" s="125"/>
      <c r="C300" s="125"/>
      <c r="D300" s="124"/>
      <c r="E300" s="124"/>
      <c r="F300" s="124"/>
      <c r="G300" s="124"/>
      <c r="Q300" s="122"/>
      <c r="S300" s="127"/>
      <c r="T300" s="127"/>
    </row>
    <row r="301" spans="1:20" x14ac:dyDescent="0.2">
      <c r="A301" s="126"/>
      <c r="B301" s="125"/>
      <c r="C301" s="125"/>
      <c r="D301" s="124"/>
      <c r="E301" s="124"/>
      <c r="F301" s="124"/>
      <c r="G301" s="124"/>
      <c r="Q301" s="122"/>
      <c r="S301" s="127"/>
      <c r="T301" s="127"/>
    </row>
    <row r="302" spans="1:20" x14ac:dyDescent="0.2">
      <c r="A302" s="126"/>
      <c r="B302" s="125"/>
      <c r="C302" s="125"/>
      <c r="D302" s="124"/>
      <c r="E302" s="124"/>
      <c r="F302" s="124"/>
      <c r="G302" s="124"/>
      <c r="Q302" s="122"/>
      <c r="S302" s="127"/>
      <c r="T302" s="127"/>
    </row>
    <row r="303" spans="1:20" x14ac:dyDescent="0.2">
      <c r="A303" s="126"/>
      <c r="B303" s="125"/>
      <c r="C303" s="125"/>
      <c r="D303" s="124"/>
      <c r="E303" s="124"/>
      <c r="F303" s="124"/>
      <c r="G303" s="124"/>
      <c r="Q303" s="122"/>
      <c r="S303" s="127"/>
      <c r="T303" s="127"/>
    </row>
    <row r="304" spans="1:20" x14ac:dyDescent="0.2">
      <c r="A304" s="126"/>
      <c r="B304" s="125"/>
      <c r="C304" s="125"/>
      <c r="D304" s="124"/>
      <c r="E304" s="124"/>
      <c r="F304" s="124"/>
      <c r="G304" s="124"/>
      <c r="Q304" s="122"/>
      <c r="S304" s="127"/>
      <c r="T304" s="127"/>
    </row>
    <row r="305" spans="1:20" x14ac:dyDescent="0.2">
      <c r="A305" s="126"/>
      <c r="B305" s="125"/>
      <c r="C305" s="125"/>
      <c r="D305" s="124"/>
      <c r="E305" s="124"/>
      <c r="F305" s="124"/>
      <c r="G305" s="124"/>
      <c r="Q305" s="122"/>
      <c r="S305" s="127"/>
      <c r="T305" s="127"/>
    </row>
    <row r="306" spans="1:20" x14ac:dyDescent="0.2">
      <c r="A306" s="126"/>
      <c r="B306" s="125"/>
      <c r="C306" s="125"/>
      <c r="D306" s="124"/>
      <c r="E306" s="124"/>
      <c r="F306" s="124"/>
      <c r="G306" s="124"/>
      <c r="Q306" s="122"/>
      <c r="S306" s="127"/>
      <c r="T306" s="127"/>
    </row>
    <row r="307" spans="1:20" x14ac:dyDescent="0.2">
      <c r="A307" s="126"/>
      <c r="B307" s="125"/>
      <c r="C307" s="125"/>
      <c r="D307" s="124"/>
      <c r="E307" s="124"/>
      <c r="F307" s="124"/>
      <c r="G307" s="124"/>
      <c r="Q307" s="122"/>
      <c r="S307" s="127"/>
      <c r="T307" s="127"/>
    </row>
    <row r="308" spans="1:20" x14ac:dyDescent="0.2">
      <c r="A308" s="126"/>
      <c r="B308" s="125"/>
      <c r="C308" s="125"/>
      <c r="D308" s="124"/>
      <c r="E308" s="124"/>
      <c r="F308" s="124"/>
      <c r="G308" s="124"/>
      <c r="Q308" s="122"/>
      <c r="S308" s="127"/>
      <c r="T308" s="127"/>
    </row>
    <row r="309" spans="1:20" x14ac:dyDescent="0.2">
      <c r="A309" s="126"/>
      <c r="B309" s="125"/>
      <c r="C309" s="125"/>
      <c r="D309" s="124"/>
      <c r="E309" s="124"/>
      <c r="F309" s="124"/>
      <c r="G309" s="124"/>
      <c r="Q309" s="122"/>
      <c r="S309" s="127"/>
      <c r="T309" s="127"/>
    </row>
    <row r="310" spans="1:20" x14ac:dyDescent="0.2">
      <c r="A310" s="126"/>
      <c r="B310" s="125"/>
      <c r="C310" s="125"/>
      <c r="D310" s="124"/>
      <c r="E310" s="124"/>
      <c r="F310" s="124"/>
      <c r="G310" s="124"/>
      <c r="Q310" s="122"/>
      <c r="S310" s="127"/>
      <c r="T310" s="127"/>
    </row>
    <row r="311" spans="1:20" x14ac:dyDescent="0.2">
      <c r="A311" s="126"/>
      <c r="B311" s="125"/>
      <c r="C311" s="125"/>
      <c r="D311" s="124"/>
      <c r="E311" s="124"/>
      <c r="F311" s="124"/>
      <c r="G311" s="124"/>
      <c r="Q311" s="122"/>
      <c r="S311" s="127"/>
      <c r="T311" s="127"/>
    </row>
    <row r="312" spans="1:20" x14ac:dyDescent="0.2">
      <c r="A312" s="126"/>
      <c r="B312" s="125"/>
      <c r="C312" s="125"/>
      <c r="D312" s="124"/>
      <c r="E312" s="124"/>
      <c r="F312" s="124"/>
      <c r="G312" s="124"/>
      <c r="Q312" s="122"/>
      <c r="S312" s="127"/>
      <c r="T312" s="127"/>
    </row>
    <row r="313" spans="1:20" x14ac:dyDescent="0.2">
      <c r="A313" s="126"/>
      <c r="B313" s="125"/>
      <c r="C313" s="125"/>
      <c r="D313" s="124"/>
      <c r="E313" s="124"/>
      <c r="F313" s="124"/>
      <c r="G313" s="124"/>
      <c r="Q313" s="122"/>
      <c r="S313" s="127"/>
      <c r="T313" s="127"/>
    </row>
    <row r="314" spans="1:20" x14ac:dyDescent="0.2">
      <c r="A314" s="126"/>
      <c r="B314" s="125"/>
      <c r="C314" s="125"/>
      <c r="D314" s="124"/>
      <c r="E314" s="124"/>
      <c r="F314" s="124"/>
      <c r="G314" s="124"/>
      <c r="Q314" s="122"/>
      <c r="S314" s="127"/>
      <c r="T314" s="127"/>
    </row>
    <row r="315" spans="1:20" x14ac:dyDescent="0.2">
      <c r="A315" s="126"/>
      <c r="B315" s="125"/>
      <c r="C315" s="125"/>
      <c r="D315" s="124"/>
      <c r="E315" s="124"/>
      <c r="F315" s="124"/>
      <c r="G315" s="124"/>
      <c r="Q315" s="122"/>
      <c r="S315" s="127"/>
      <c r="T315" s="127"/>
    </row>
    <row r="316" spans="1:20" x14ac:dyDescent="0.2">
      <c r="A316" s="126"/>
      <c r="B316" s="125"/>
      <c r="C316" s="125"/>
      <c r="D316" s="124"/>
      <c r="E316" s="124"/>
      <c r="F316" s="124"/>
      <c r="G316" s="124"/>
      <c r="Q316" s="122"/>
      <c r="S316" s="127"/>
      <c r="T316" s="127"/>
    </row>
    <row r="317" spans="1:20" x14ac:dyDescent="0.2">
      <c r="A317" s="126"/>
      <c r="B317" s="125"/>
      <c r="C317" s="125"/>
      <c r="D317" s="124"/>
      <c r="E317" s="124"/>
      <c r="F317" s="124"/>
      <c r="G317" s="124"/>
      <c r="Q317" s="122"/>
      <c r="S317" s="127"/>
      <c r="T317" s="127"/>
    </row>
    <row r="318" spans="1:20" x14ac:dyDescent="0.2">
      <c r="A318" s="126"/>
      <c r="B318" s="125"/>
      <c r="C318" s="125"/>
      <c r="D318" s="124"/>
      <c r="E318" s="124"/>
      <c r="F318" s="124"/>
      <c r="G318" s="124"/>
      <c r="Q318" s="122"/>
      <c r="S318" s="127"/>
      <c r="T318" s="127"/>
    </row>
    <row r="319" spans="1:20" x14ac:dyDescent="0.2">
      <c r="A319" s="126"/>
      <c r="B319" s="125"/>
      <c r="C319" s="125"/>
      <c r="D319" s="124"/>
      <c r="E319" s="124"/>
      <c r="F319" s="124"/>
      <c r="G319" s="124"/>
      <c r="Q319" s="122"/>
      <c r="S319" s="127"/>
      <c r="T319" s="127"/>
    </row>
    <row r="320" spans="1:20" x14ac:dyDescent="0.2">
      <c r="A320" s="126"/>
      <c r="B320" s="125"/>
      <c r="C320" s="125"/>
      <c r="D320" s="124"/>
      <c r="E320" s="124"/>
      <c r="F320" s="124"/>
      <c r="G320" s="124"/>
      <c r="Q320" s="122"/>
      <c r="S320" s="127"/>
      <c r="T320" s="127"/>
    </row>
    <row r="321" spans="1:20" x14ac:dyDescent="0.2">
      <c r="A321" s="126"/>
      <c r="B321" s="125"/>
      <c r="C321" s="125"/>
      <c r="D321" s="124"/>
      <c r="E321" s="124"/>
      <c r="F321" s="124"/>
      <c r="G321" s="124"/>
      <c r="Q321" s="122"/>
      <c r="S321" s="127"/>
      <c r="T321" s="127"/>
    </row>
    <row r="322" spans="1:20" x14ac:dyDescent="0.2">
      <c r="A322" s="126"/>
      <c r="B322" s="125"/>
      <c r="C322" s="125"/>
      <c r="D322" s="124"/>
      <c r="E322" s="124"/>
      <c r="F322" s="124"/>
      <c r="G322" s="124"/>
      <c r="Q322" s="122"/>
      <c r="S322" s="127"/>
      <c r="T322" s="127"/>
    </row>
    <row r="323" spans="1:20" x14ac:dyDescent="0.2">
      <c r="A323" s="126"/>
      <c r="B323" s="125"/>
      <c r="C323" s="125"/>
      <c r="D323" s="124"/>
      <c r="E323" s="124"/>
      <c r="F323" s="124"/>
      <c r="G323" s="124"/>
      <c r="Q323" s="122"/>
      <c r="S323" s="127"/>
      <c r="T323" s="127"/>
    </row>
    <row r="324" spans="1:20" x14ac:dyDescent="0.2">
      <c r="A324" s="126"/>
      <c r="B324" s="125"/>
      <c r="C324" s="125"/>
      <c r="D324" s="124"/>
      <c r="E324" s="124"/>
      <c r="F324" s="124"/>
      <c r="G324" s="124"/>
      <c r="Q324" s="122"/>
      <c r="S324" s="127"/>
      <c r="T324" s="127"/>
    </row>
    <row r="325" spans="1:20" x14ac:dyDescent="0.2">
      <c r="A325" s="126"/>
      <c r="B325" s="125"/>
      <c r="C325" s="125"/>
      <c r="D325" s="124"/>
      <c r="E325" s="124"/>
      <c r="F325" s="124"/>
      <c r="G325" s="124"/>
      <c r="Q325" s="122"/>
      <c r="S325" s="127"/>
      <c r="T325" s="127"/>
    </row>
    <row r="326" spans="1:20" x14ac:dyDescent="0.2">
      <c r="Q326" s="122"/>
      <c r="S326" s="127"/>
      <c r="T326" s="127"/>
    </row>
    <row r="331" spans="1:20" s="122" customFormat="1" x14ac:dyDescent="0.2">
      <c r="A331" s="71"/>
      <c r="B331" s="71"/>
      <c r="C331" s="123"/>
    </row>
    <row r="332" spans="1:20" s="122" customFormat="1" x14ac:dyDescent="0.2">
      <c r="A332" s="71"/>
      <c r="B332" s="71"/>
      <c r="C332" s="123"/>
    </row>
    <row r="333" spans="1:20" s="122" customFormat="1" x14ac:dyDescent="0.2">
      <c r="A333" s="71"/>
      <c r="B333" s="71"/>
      <c r="C333" s="123"/>
    </row>
    <row r="334" spans="1:20" s="122" customFormat="1" x14ac:dyDescent="0.2">
      <c r="A334" s="71"/>
      <c r="B334" s="71"/>
      <c r="C334" s="123"/>
    </row>
    <row r="335" spans="1:20" s="122" customFormat="1" x14ac:dyDescent="0.2">
      <c r="A335" s="71"/>
      <c r="B335" s="71"/>
      <c r="C335" s="123"/>
    </row>
    <row r="336" spans="1:20" s="122" customFormat="1" x14ac:dyDescent="0.2">
      <c r="A336" s="71"/>
      <c r="B336" s="71"/>
      <c r="C336" s="123"/>
    </row>
    <row r="337" spans="1:3" s="122" customFormat="1" x14ac:dyDescent="0.2">
      <c r="A337" s="71"/>
      <c r="B337" s="71"/>
      <c r="C337" s="123"/>
    </row>
    <row r="338" spans="1:3" s="122" customFormat="1" x14ac:dyDescent="0.2">
      <c r="A338" s="71"/>
      <c r="B338" s="71"/>
      <c r="C338" s="123"/>
    </row>
    <row r="339" spans="1:3" s="122" customFormat="1" x14ac:dyDescent="0.2">
      <c r="A339" s="71"/>
      <c r="B339" s="71"/>
      <c r="C339" s="123"/>
    </row>
    <row r="340" spans="1:3" s="122" customFormat="1" x14ac:dyDescent="0.2">
      <c r="A340" s="71"/>
      <c r="B340" s="71"/>
      <c r="C340" s="123"/>
    </row>
    <row r="341" spans="1:3" s="122" customFormat="1" x14ac:dyDescent="0.2">
      <c r="A341" s="71"/>
      <c r="B341" s="71"/>
      <c r="C341" s="123"/>
    </row>
    <row r="342" spans="1:3" s="122" customFormat="1" x14ac:dyDescent="0.2">
      <c r="A342" s="71"/>
      <c r="B342" s="71"/>
      <c r="C342" s="123"/>
    </row>
    <row r="343" spans="1:3" s="122" customFormat="1" x14ac:dyDescent="0.2">
      <c r="A343" s="71"/>
      <c r="B343" s="71"/>
      <c r="C343" s="123"/>
    </row>
    <row r="344" spans="1:3" s="122" customFormat="1" x14ac:dyDescent="0.2">
      <c r="A344" s="71"/>
      <c r="B344" s="71"/>
      <c r="C344" s="123"/>
    </row>
    <row r="345" spans="1:3" s="122" customFormat="1" x14ac:dyDescent="0.2">
      <c r="A345" s="71"/>
      <c r="B345" s="71"/>
      <c r="C345" s="123"/>
    </row>
    <row r="346" spans="1:3" s="122" customFormat="1" x14ac:dyDescent="0.2">
      <c r="A346" s="71"/>
      <c r="B346" s="71"/>
      <c r="C346" s="123"/>
    </row>
    <row r="347" spans="1:3" s="122" customFormat="1" x14ac:dyDescent="0.2">
      <c r="A347" s="71"/>
      <c r="B347" s="71"/>
      <c r="C347" s="123"/>
    </row>
    <row r="348" spans="1:3" s="122" customFormat="1" x14ac:dyDescent="0.2">
      <c r="A348" s="71"/>
      <c r="B348" s="71"/>
      <c r="C348" s="123"/>
    </row>
    <row r="349" spans="1:3" s="122" customFormat="1" x14ac:dyDescent="0.2">
      <c r="A349" s="71"/>
      <c r="B349" s="71"/>
      <c r="C349" s="123"/>
    </row>
    <row r="350" spans="1:3" s="122" customFormat="1" x14ac:dyDescent="0.2">
      <c r="A350" s="71"/>
      <c r="B350" s="71"/>
      <c r="C350" s="123"/>
    </row>
    <row r="351" spans="1:3" s="122" customFormat="1" x14ac:dyDescent="0.2">
      <c r="A351" s="71"/>
      <c r="B351" s="71"/>
      <c r="C351" s="123"/>
    </row>
    <row r="352" spans="1:3" s="122" customFormat="1" x14ac:dyDescent="0.2">
      <c r="A352" s="71"/>
      <c r="B352" s="71"/>
      <c r="C352" s="123"/>
    </row>
    <row r="353" spans="1:3" s="122" customFormat="1" x14ac:dyDescent="0.2">
      <c r="A353" s="71"/>
      <c r="B353" s="71"/>
      <c r="C353" s="123"/>
    </row>
    <row r="354" spans="1:3" s="122" customFormat="1" x14ac:dyDescent="0.2">
      <c r="A354" s="71"/>
      <c r="B354" s="71"/>
      <c r="C354" s="123"/>
    </row>
    <row r="355" spans="1:3" s="122" customFormat="1" x14ac:dyDescent="0.2">
      <c r="A355" s="71"/>
      <c r="B355" s="71"/>
      <c r="C355" s="123"/>
    </row>
    <row r="356" spans="1:3" s="122" customFormat="1" x14ac:dyDescent="0.2">
      <c r="A356" s="71"/>
      <c r="B356" s="71"/>
      <c r="C356" s="123"/>
    </row>
    <row r="357" spans="1:3" s="122" customFormat="1" x14ac:dyDescent="0.2">
      <c r="A357" s="71"/>
      <c r="B357" s="71"/>
      <c r="C357" s="123"/>
    </row>
    <row r="358" spans="1:3" s="122" customFormat="1" x14ac:dyDescent="0.2">
      <c r="A358" s="71"/>
      <c r="B358" s="71"/>
      <c r="C358" s="123"/>
    </row>
    <row r="359" spans="1:3" s="122" customFormat="1" x14ac:dyDescent="0.2">
      <c r="A359" s="71"/>
      <c r="B359" s="71"/>
      <c r="C359" s="123"/>
    </row>
    <row r="360" spans="1:3" s="122" customFormat="1" x14ac:dyDescent="0.2">
      <c r="A360" s="71"/>
      <c r="B360" s="71"/>
      <c r="C360" s="123"/>
    </row>
    <row r="361" spans="1:3" s="122" customFormat="1" x14ac:dyDescent="0.2">
      <c r="A361" s="71"/>
      <c r="B361" s="71"/>
      <c r="C361" s="123"/>
    </row>
    <row r="362" spans="1:3" s="122" customFormat="1" x14ac:dyDescent="0.2">
      <c r="A362" s="71"/>
      <c r="B362" s="71"/>
      <c r="C362" s="123"/>
    </row>
    <row r="363" spans="1:3" s="122" customFormat="1" x14ac:dyDescent="0.2">
      <c r="A363" s="71"/>
      <c r="B363" s="71"/>
      <c r="C363" s="123"/>
    </row>
    <row r="364" spans="1:3" s="122" customFormat="1" x14ac:dyDescent="0.2">
      <c r="A364" s="71"/>
      <c r="B364" s="71"/>
      <c r="C364" s="123"/>
    </row>
    <row r="365" spans="1:3" s="122" customFormat="1" x14ac:dyDescent="0.2">
      <c r="A365" s="71"/>
      <c r="B365" s="71"/>
      <c r="C365" s="123"/>
    </row>
    <row r="366" spans="1:3" s="122" customFormat="1" x14ac:dyDescent="0.2">
      <c r="A366" s="71"/>
      <c r="B366" s="71"/>
      <c r="C366" s="123"/>
    </row>
    <row r="367" spans="1:3" s="122" customFormat="1" x14ac:dyDescent="0.2">
      <c r="A367" s="71"/>
      <c r="B367" s="71"/>
      <c r="C367" s="123"/>
    </row>
    <row r="368" spans="1:3" s="122" customFormat="1" x14ac:dyDescent="0.2">
      <c r="A368" s="71"/>
      <c r="B368" s="71"/>
      <c r="C368" s="123"/>
    </row>
    <row r="369" spans="1:3" s="122" customFormat="1" x14ac:dyDescent="0.2">
      <c r="A369" s="71"/>
      <c r="B369" s="71"/>
      <c r="C369" s="123"/>
    </row>
    <row r="370" spans="1:3" s="122" customFormat="1" x14ac:dyDescent="0.2">
      <c r="A370" s="71"/>
      <c r="B370" s="71"/>
      <c r="C370" s="123"/>
    </row>
    <row r="371" spans="1:3" s="122" customFormat="1" x14ac:dyDescent="0.2">
      <c r="A371" s="71"/>
      <c r="B371" s="71"/>
      <c r="C371" s="123"/>
    </row>
    <row r="372" spans="1:3" s="122" customFormat="1" x14ac:dyDescent="0.2">
      <c r="A372" s="71"/>
      <c r="B372" s="71"/>
      <c r="C372" s="123"/>
    </row>
    <row r="373" spans="1:3" s="122" customFormat="1" x14ac:dyDescent="0.2">
      <c r="A373" s="71"/>
      <c r="B373" s="71"/>
      <c r="C373" s="123"/>
    </row>
    <row r="374" spans="1:3" s="122" customFormat="1" x14ac:dyDescent="0.2">
      <c r="A374" s="71"/>
      <c r="B374" s="71"/>
      <c r="C374" s="123"/>
    </row>
    <row r="375" spans="1:3" s="122" customFormat="1" x14ac:dyDescent="0.2">
      <c r="A375" s="71"/>
      <c r="B375" s="71"/>
      <c r="C375" s="123"/>
    </row>
    <row r="376" spans="1:3" s="122" customFormat="1" x14ac:dyDescent="0.2">
      <c r="A376" s="71"/>
      <c r="B376" s="71"/>
      <c r="C376" s="123"/>
    </row>
    <row r="377" spans="1:3" s="122" customFormat="1" x14ac:dyDescent="0.2">
      <c r="A377" s="71"/>
      <c r="B377" s="71"/>
      <c r="C377" s="123"/>
    </row>
    <row r="378" spans="1:3" s="122" customFormat="1" x14ac:dyDescent="0.2">
      <c r="A378" s="71"/>
      <c r="B378" s="71"/>
      <c r="C378" s="123"/>
    </row>
    <row r="379" spans="1:3" s="122" customFormat="1" x14ac:dyDescent="0.2">
      <c r="A379" s="71"/>
      <c r="B379" s="71"/>
      <c r="C379" s="123"/>
    </row>
    <row r="380" spans="1:3" s="122" customFormat="1" x14ac:dyDescent="0.2">
      <c r="A380" s="71"/>
      <c r="B380" s="71"/>
      <c r="C380" s="123"/>
    </row>
    <row r="381" spans="1:3" s="122" customFormat="1" x14ac:dyDescent="0.2">
      <c r="A381" s="71"/>
      <c r="B381" s="71"/>
      <c r="C381" s="123"/>
    </row>
    <row r="382" spans="1:3" s="122" customFormat="1" x14ac:dyDescent="0.2">
      <c r="A382" s="71"/>
      <c r="B382" s="71"/>
      <c r="C382" s="123"/>
    </row>
    <row r="383" spans="1:3" s="122" customFormat="1" x14ac:dyDescent="0.2">
      <c r="A383" s="71"/>
      <c r="B383" s="71"/>
      <c r="C383" s="123"/>
    </row>
    <row r="384" spans="1:3" s="122" customFormat="1" x14ac:dyDescent="0.2">
      <c r="A384" s="71"/>
      <c r="B384" s="71"/>
      <c r="C384" s="123"/>
    </row>
    <row r="385" spans="1:3" s="122" customFormat="1" x14ac:dyDescent="0.2">
      <c r="A385" s="71"/>
      <c r="B385" s="71"/>
      <c r="C385" s="123"/>
    </row>
    <row r="386" spans="1:3" s="122" customFormat="1" x14ac:dyDescent="0.2">
      <c r="A386" s="71"/>
      <c r="B386" s="71"/>
      <c r="C386" s="123"/>
    </row>
    <row r="387" spans="1:3" s="122" customFormat="1" x14ac:dyDescent="0.2">
      <c r="A387" s="71"/>
      <c r="B387" s="71"/>
      <c r="C387" s="123"/>
    </row>
    <row r="388" spans="1:3" s="122" customFormat="1" x14ac:dyDescent="0.2">
      <c r="A388" s="71"/>
      <c r="B388" s="71"/>
      <c r="C388" s="123"/>
    </row>
    <row r="389" spans="1:3" s="122" customFormat="1" x14ac:dyDescent="0.2">
      <c r="A389" s="71"/>
      <c r="B389" s="71"/>
      <c r="C389" s="123"/>
    </row>
    <row r="390" spans="1:3" s="122" customFormat="1" x14ac:dyDescent="0.2">
      <c r="A390" s="71"/>
      <c r="B390" s="71"/>
      <c r="C390" s="123"/>
    </row>
    <row r="391" spans="1:3" s="122" customFormat="1" x14ac:dyDescent="0.2">
      <c r="A391" s="71"/>
      <c r="B391" s="71"/>
      <c r="C391" s="123"/>
    </row>
    <row r="392" spans="1:3" s="122" customFormat="1" x14ac:dyDescent="0.2">
      <c r="A392" s="71"/>
      <c r="B392" s="71"/>
      <c r="C392" s="123"/>
    </row>
    <row r="393" spans="1:3" s="122" customFormat="1" x14ac:dyDescent="0.2">
      <c r="A393" s="71"/>
      <c r="B393" s="71"/>
      <c r="C393" s="123"/>
    </row>
    <row r="394" spans="1:3" s="122" customFormat="1" x14ac:dyDescent="0.2">
      <c r="A394" s="71"/>
      <c r="B394" s="71"/>
      <c r="C394" s="123"/>
    </row>
    <row r="395" spans="1:3" s="122" customFormat="1" x14ac:dyDescent="0.2">
      <c r="A395" s="71"/>
      <c r="B395" s="71"/>
      <c r="C395" s="123"/>
    </row>
    <row r="396" spans="1:3" s="122" customFormat="1" x14ac:dyDescent="0.2">
      <c r="A396" s="71"/>
      <c r="B396" s="71"/>
      <c r="C396" s="123"/>
    </row>
    <row r="397" spans="1:3" s="122" customFormat="1" x14ac:dyDescent="0.2">
      <c r="A397" s="71"/>
      <c r="B397" s="71"/>
      <c r="C397" s="123"/>
    </row>
    <row r="398" spans="1:3" s="122" customFormat="1" x14ac:dyDescent="0.2">
      <c r="A398" s="71"/>
      <c r="B398" s="71"/>
      <c r="C398" s="123"/>
    </row>
    <row r="399" spans="1:3" s="122" customFormat="1" x14ac:dyDescent="0.2">
      <c r="A399" s="71"/>
      <c r="B399" s="71"/>
      <c r="C399" s="123"/>
    </row>
    <row r="400" spans="1:3" s="122" customFormat="1" x14ac:dyDescent="0.2">
      <c r="A400" s="71"/>
      <c r="B400" s="71"/>
      <c r="C400" s="123"/>
    </row>
    <row r="401" spans="1:3" s="122" customFormat="1" x14ac:dyDescent="0.2">
      <c r="A401" s="71"/>
      <c r="B401" s="71"/>
      <c r="C401" s="123"/>
    </row>
    <row r="402" spans="1:3" s="122" customFormat="1" x14ac:dyDescent="0.2">
      <c r="A402" s="71"/>
      <c r="B402" s="71"/>
      <c r="C402" s="123"/>
    </row>
    <row r="403" spans="1:3" s="122" customFormat="1" x14ac:dyDescent="0.2">
      <c r="A403" s="71"/>
      <c r="B403" s="71"/>
      <c r="C403" s="123"/>
    </row>
    <row r="404" spans="1:3" s="122" customFormat="1" x14ac:dyDescent="0.2">
      <c r="A404" s="71"/>
      <c r="B404" s="71"/>
      <c r="C404" s="123"/>
    </row>
    <row r="405" spans="1:3" s="122" customFormat="1" x14ac:dyDescent="0.2">
      <c r="A405" s="71"/>
      <c r="B405" s="71"/>
      <c r="C405" s="123"/>
    </row>
    <row r="406" spans="1:3" s="122" customFormat="1" x14ac:dyDescent="0.2">
      <c r="A406" s="71"/>
      <c r="B406" s="71"/>
      <c r="C406" s="123"/>
    </row>
    <row r="407" spans="1:3" s="122" customFormat="1" x14ac:dyDescent="0.2">
      <c r="A407" s="71"/>
      <c r="B407" s="71"/>
      <c r="C407" s="123"/>
    </row>
    <row r="408" spans="1:3" s="122" customFormat="1" x14ac:dyDescent="0.2">
      <c r="A408" s="71"/>
      <c r="B408" s="71"/>
      <c r="C408" s="123"/>
    </row>
    <row r="409" spans="1:3" s="122" customFormat="1" x14ac:dyDescent="0.2">
      <c r="A409" s="71"/>
      <c r="B409" s="71"/>
      <c r="C409" s="123"/>
    </row>
    <row r="410" spans="1:3" s="122" customFormat="1" x14ac:dyDescent="0.2">
      <c r="A410" s="71"/>
      <c r="B410" s="71"/>
      <c r="C410" s="123"/>
    </row>
    <row r="411" spans="1:3" s="122" customFormat="1" x14ac:dyDescent="0.2">
      <c r="A411" s="71"/>
      <c r="B411" s="71"/>
      <c r="C411" s="123"/>
    </row>
    <row r="412" spans="1:3" s="122" customFormat="1" x14ac:dyDescent="0.2">
      <c r="A412" s="71"/>
      <c r="B412" s="71"/>
      <c r="C412" s="123"/>
    </row>
    <row r="413" spans="1:3" s="122" customFormat="1" x14ac:dyDescent="0.2">
      <c r="A413" s="71"/>
      <c r="B413" s="71"/>
      <c r="C413" s="123"/>
    </row>
    <row r="414" spans="1:3" s="122" customFormat="1" x14ac:dyDescent="0.2">
      <c r="A414" s="71"/>
      <c r="B414" s="71"/>
      <c r="C414" s="123"/>
    </row>
    <row r="415" spans="1:3" s="122" customFormat="1" x14ac:dyDescent="0.2">
      <c r="A415" s="71"/>
      <c r="B415" s="71"/>
      <c r="C415" s="123"/>
    </row>
    <row r="416" spans="1:3" s="122" customFormat="1" x14ac:dyDescent="0.2">
      <c r="A416" s="71"/>
      <c r="B416" s="71"/>
      <c r="C416" s="123"/>
    </row>
    <row r="417" spans="1:3" s="122" customFormat="1" x14ac:dyDescent="0.2">
      <c r="A417" s="71"/>
      <c r="B417" s="71"/>
      <c r="C417" s="123"/>
    </row>
    <row r="418" spans="1:3" s="122" customFormat="1" x14ac:dyDescent="0.2">
      <c r="A418" s="71"/>
      <c r="B418" s="71"/>
      <c r="C418" s="123"/>
    </row>
    <row r="419" spans="1:3" s="122" customFormat="1" x14ac:dyDescent="0.2">
      <c r="A419" s="71"/>
      <c r="B419" s="71"/>
      <c r="C419" s="123"/>
    </row>
    <row r="420" spans="1:3" s="122" customFormat="1" x14ac:dyDescent="0.2">
      <c r="A420" s="71"/>
      <c r="B420" s="71"/>
      <c r="C420" s="123"/>
    </row>
    <row r="421" spans="1:3" s="122" customFormat="1" x14ac:dyDescent="0.2">
      <c r="A421" s="71"/>
      <c r="B421" s="71"/>
      <c r="C421" s="123"/>
    </row>
    <row r="422" spans="1:3" s="122" customFormat="1" x14ac:dyDescent="0.2">
      <c r="A422" s="71"/>
      <c r="B422" s="71"/>
      <c r="C422" s="123"/>
    </row>
    <row r="423" spans="1:3" s="122" customFormat="1" x14ac:dyDescent="0.2">
      <c r="A423" s="71"/>
      <c r="B423" s="71"/>
      <c r="C423" s="123"/>
    </row>
    <row r="424" spans="1:3" s="122" customFormat="1" x14ac:dyDescent="0.2">
      <c r="A424" s="71"/>
      <c r="B424" s="71"/>
      <c r="C424" s="123"/>
    </row>
    <row r="425" spans="1:3" s="122" customFormat="1" x14ac:dyDescent="0.2">
      <c r="A425" s="71"/>
      <c r="B425" s="71"/>
      <c r="C425" s="123"/>
    </row>
    <row r="426" spans="1:3" s="122" customFormat="1" x14ac:dyDescent="0.2">
      <c r="A426" s="71"/>
      <c r="B426" s="71"/>
      <c r="C426" s="123"/>
    </row>
    <row r="427" spans="1:3" s="122" customFormat="1" x14ac:dyDescent="0.2">
      <c r="A427" s="71"/>
      <c r="B427" s="71"/>
      <c r="C427" s="123"/>
    </row>
    <row r="428" spans="1:3" s="122" customFormat="1" x14ac:dyDescent="0.2">
      <c r="A428" s="71"/>
      <c r="B428" s="71"/>
      <c r="C428" s="123"/>
    </row>
    <row r="429" spans="1:3" s="122" customFormat="1" x14ac:dyDescent="0.2">
      <c r="A429" s="71"/>
      <c r="B429" s="71"/>
      <c r="C429" s="123"/>
    </row>
    <row r="430" spans="1:3" s="122" customFormat="1" x14ac:dyDescent="0.2">
      <c r="A430" s="71"/>
      <c r="B430" s="71"/>
      <c r="C430" s="123"/>
    </row>
    <row r="431" spans="1:3" s="122" customFormat="1" x14ac:dyDescent="0.2">
      <c r="A431" s="71"/>
      <c r="B431" s="71"/>
      <c r="C431" s="123"/>
    </row>
    <row r="432" spans="1:3" s="122" customFormat="1" x14ac:dyDescent="0.2">
      <c r="A432" s="71"/>
      <c r="B432" s="71"/>
      <c r="C432" s="123"/>
    </row>
    <row r="433" spans="1:3" s="122" customFormat="1" x14ac:dyDescent="0.2">
      <c r="A433" s="71"/>
      <c r="B433" s="71"/>
      <c r="C433" s="123"/>
    </row>
    <row r="434" spans="1:3" s="122" customFormat="1" x14ac:dyDescent="0.2">
      <c r="A434" s="71"/>
      <c r="B434" s="71"/>
      <c r="C434" s="123"/>
    </row>
    <row r="435" spans="1:3" s="122" customFormat="1" x14ac:dyDescent="0.2">
      <c r="A435" s="71"/>
      <c r="B435" s="71"/>
      <c r="C435" s="123"/>
    </row>
    <row r="436" spans="1:3" s="122" customFormat="1" x14ac:dyDescent="0.2">
      <c r="A436" s="71"/>
      <c r="B436" s="71"/>
      <c r="C436" s="123"/>
    </row>
    <row r="437" spans="1:3" s="122" customFormat="1" x14ac:dyDescent="0.2">
      <c r="A437" s="71"/>
      <c r="B437" s="71"/>
      <c r="C437" s="123"/>
    </row>
    <row r="438" spans="1:3" s="122" customFormat="1" x14ac:dyDescent="0.2">
      <c r="A438" s="71"/>
      <c r="B438" s="71"/>
      <c r="C438" s="123"/>
    </row>
    <row r="439" spans="1:3" s="122" customFormat="1" x14ac:dyDescent="0.2">
      <c r="A439" s="71"/>
      <c r="B439" s="71"/>
      <c r="C439" s="123"/>
    </row>
    <row r="440" spans="1:3" s="122" customFormat="1" x14ac:dyDescent="0.2">
      <c r="A440" s="71"/>
      <c r="B440" s="71"/>
      <c r="C440" s="123"/>
    </row>
    <row r="441" spans="1:3" s="122" customFormat="1" x14ac:dyDescent="0.2">
      <c r="A441" s="71"/>
      <c r="B441" s="71"/>
      <c r="C441" s="123"/>
    </row>
    <row r="442" spans="1:3" s="122" customFormat="1" x14ac:dyDescent="0.2">
      <c r="A442" s="71"/>
      <c r="B442" s="71"/>
      <c r="C442" s="123"/>
    </row>
    <row r="443" spans="1:3" s="122" customFormat="1" x14ac:dyDescent="0.2">
      <c r="A443" s="71"/>
      <c r="B443" s="71"/>
      <c r="C443" s="123"/>
    </row>
    <row r="444" spans="1:3" s="122" customFormat="1" x14ac:dyDescent="0.2">
      <c r="A444" s="71"/>
      <c r="B444" s="71"/>
      <c r="C444" s="123"/>
    </row>
    <row r="445" spans="1:3" s="122" customFormat="1" x14ac:dyDescent="0.2">
      <c r="A445" s="71"/>
      <c r="B445" s="71"/>
      <c r="C445" s="123"/>
    </row>
    <row r="446" spans="1:3" s="122" customFormat="1" x14ac:dyDescent="0.2">
      <c r="A446" s="71"/>
      <c r="B446" s="71"/>
      <c r="C446" s="123"/>
    </row>
    <row r="447" spans="1:3" s="122" customFormat="1" x14ac:dyDescent="0.2">
      <c r="A447" s="71"/>
      <c r="B447" s="71"/>
      <c r="C447" s="123"/>
    </row>
    <row r="448" spans="1:3" s="122" customFormat="1" x14ac:dyDescent="0.2">
      <c r="A448" s="71"/>
      <c r="B448" s="71"/>
      <c r="C448" s="123"/>
    </row>
    <row r="449" spans="1:3" s="122" customFormat="1" x14ac:dyDescent="0.2">
      <c r="A449" s="71"/>
      <c r="B449" s="71"/>
      <c r="C449" s="123"/>
    </row>
    <row r="450" spans="1:3" s="122" customFormat="1" x14ac:dyDescent="0.2">
      <c r="A450" s="71"/>
      <c r="B450" s="71"/>
      <c r="C450" s="123"/>
    </row>
    <row r="451" spans="1:3" s="122" customFormat="1" x14ac:dyDescent="0.2">
      <c r="A451" s="71"/>
      <c r="B451" s="71"/>
      <c r="C451" s="123"/>
    </row>
    <row r="452" spans="1:3" s="122" customFormat="1" x14ac:dyDescent="0.2">
      <c r="A452" s="71"/>
      <c r="B452" s="71"/>
      <c r="C452" s="123"/>
    </row>
    <row r="453" spans="1:3" s="122" customFormat="1" x14ac:dyDescent="0.2">
      <c r="A453" s="71"/>
      <c r="B453" s="71"/>
      <c r="C453" s="123"/>
    </row>
    <row r="454" spans="1:3" s="122" customFormat="1" x14ac:dyDescent="0.2">
      <c r="A454" s="71"/>
      <c r="B454" s="71"/>
      <c r="C454" s="123"/>
    </row>
    <row r="455" spans="1:3" s="122" customFormat="1" x14ac:dyDescent="0.2">
      <c r="A455" s="71"/>
      <c r="B455" s="71"/>
      <c r="C455" s="123"/>
    </row>
    <row r="456" spans="1:3" s="122" customFormat="1" x14ac:dyDescent="0.2">
      <c r="A456" s="71"/>
      <c r="B456" s="71"/>
      <c r="C456" s="123"/>
    </row>
    <row r="457" spans="1:3" s="122" customFormat="1" x14ac:dyDescent="0.2">
      <c r="A457" s="71"/>
      <c r="B457" s="71"/>
      <c r="C457" s="123"/>
    </row>
    <row r="458" spans="1:3" s="122" customFormat="1" x14ac:dyDescent="0.2">
      <c r="A458" s="71"/>
      <c r="B458" s="71"/>
      <c r="C458" s="123"/>
    </row>
    <row r="459" spans="1:3" s="122" customFormat="1" x14ac:dyDescent="0.2">
      <c r="A459" s="71"/>
      <c r="B459" s="71"/>
      <c r="C459" s="123"/>
    </row>
    <row r="460" spans="1:3" s="122" customFormat="1" x14ac:dyDescent="0.2">
      <c r="A460" s="71"/>
      <c r="B460" s="71"/>
      <c r="C460" s="123"/>
    </row>
    <row r="461" spans="1:3" s="122" customFormat="1" x14ac:dyDescent="0.2">
      <c r="A461" s="71"/>
      <c r="B461" s="71"/>
      <c r="C461" s="123"/>
    </row>
    <row r="462" spans="1:3" s="122" customFormat="1" x14ac:dyDescent="0.2">
      <c r="A462" s="71"/>
      <c r="B462" s="71"/>
      <c r="C462" s="123"/>
    </row>
    <row r="463" spans="1:3" s="122" customFormat="1" x14ac:dyDescent="0.2">
      <c r="A463" s="71"/>
      <c r="B463" s="71"/>
      <c r="C463" s="123"/>
    </row>
    <row r="464" spans="1:3" s="122" customFormat="1" x14ac:dyDescent="0.2">
      <c r="A464" s="71"/>
      <c r="B464" s="71"/>
      <c r="C464" s="123"/>
    </row>
    <row r="465" spans="1:3" s="122" customFormat="1" x14ac:dyDescent="0.2">
      <c r="A465" s="71"/>
      <c r="B465" s="71"/>
      <c r="C465" s="123"/>
    </row>
    <row r="466" spans="1:3" s="122" customFormat="1" x14ac:dyDescent="0.2">
      <c r="A466" s="71"/>
      <c r="B466" s="71"/>
      <c r="C466" s="123"/>
    </row>
    <row r="467" spans="1:3" s="122" customFormat="1" x14ac:dyDescent="0.2">
      <c r="A467" s="71"/>
      <c r="B467" s="71"/>
      <c r="C467" s="123"/>
    </row>
    <row r="468" spans="1:3" s="122" customFormat="1" x14ac:dyDescent="0.2">
      <c r="A468" s="71"/>
      <c r="B468" s="71"/>
      <c r="C468" s="123"/>
    </row>
    <row r="469" spans="1:3" s="122" customFormat="1" x14ac:dyDescent="0.2">
      <c r="A469" s="71"/>
      <c r="B469" s="71"/>
      <c r="C469" s="123"/>
    </row>
    <row r="470" spans="1:3" s="122" customFormat="1" x14ac:dyDescent="0.2">
      <c r="A470" s="71"/>
      <c r="B470" s="71"/>
      <c r="C470" s="123"/>
    </row>
    <row r="471" spans="1:3" s="122" customFormat="1" x14ac:dyDescent="0.2">
      <c r="A471" s="71"/>
      <c r="B471" s="71"/>
      <c r="C471" s="123"/>
    </row>
    <row r="472" spans="1:3" s="122" customFormat="1" x14ac:dyDescent="0.2">
      <c r="A472" s="71"/>
      <c r="B472" s="71"/>
      <c r="C472" s="123"/>
    </row>
    <row r="473" spans="1:3" s="122" customFormat="1" x14ac:dyDescent="0.2">
      <c r="A473" s="71"/>
      <c r="B473" s="71"/>
      <c r="C473" s="123"/>
    </row>
    <row r="474" spans="1:3" s="122" customFormat="1" x14ac:dyDescent="0.2">
      <c r="A474" s="71"/>
      <c r="B474" s="71"/>
      <c r="C474" s="123"/>
    </row>
    <row r="475" spans="1:3" s="122" customFormat="1" x14ac:dyDescent="0.2">
      <c r="A475" s="71"/>
      <c r="B475" s="71"/>
      <c r="C475" s="123"/>
    </row>
    <row r="476" spans="1:3" s="122" customFormat="1" x14ac:dyDescent="0.2">
      <c r="A476" s="71"/>
      <c r="B476" s="71"/>
      <c r="C476" s="123"/>
    </row>
    <row r="477" spans="1:3" s="122" customFormat="1" x14ac:dyDescent="0.2">
      <c r="A477" s="71"/>
      <c r="B477" s="71"/>
      <c r="C477" s="123"/>
    </row>
    <row r="478" spans="1:3" s="122" customFormat="1" x14ac:dyDescent="0.2">
      <c r="A478" s="71"/>
      <c r="B478" s="71"/>
      <c r="C478" s="123"/>
    </row>
    <row r="479" spans="1:3" s="122" customFormat="1" x14ac:dyDescent="0.2">
      <c r="A479" s="71"/>
      <c r="B479" s="71"/>
      <c r="C479" s="123"/>
    </row>
    <row r="480" spans="1:3" s="122" customFormat="1" x14ac:dyDescent="0.2">
      <c r="A480" s="71"/>
      <c r="B480" s="71"/>
      <c r="C480" s="123"/>
    </row>
    <row r="481" spans="1:3" s="122" customFormat="1" x14ac:dyDescent="0.2">
      <c r="A481" s="71"/>
      <c r="B481" s="71"/>
      <c r="C481" s="123"/>
    </row>
    <row r="482" spans="1:3" s="122" customFormat="1" x14ac:dyDescent="0.2">
      <c r="A482" s="71"/>
      <c r="B482" s="71"/>
      <c r="C482" s="123"/>
    </row>
    <row r="483" spans="1:3" s="122" customFormat="1" x14ac:dyDescent="0.2">
      <c r="A483" s="71"/>
      <c r="B483" s="71"/>
      <c r="C483" s="123"/>
    </row>
    <row r="484" spans="1:3" s="122" customFormat="1" x14ac:dyDescent="0.2">
      <c r="A484" s="71"/>
      <c r="B484" s="71"/>
      <c r="C484" s="123"/>
    </row>
    <row r="485" spans="1:3" s="122" customFormat="1" x14ac:dyDescent="0.2">
      <c r="A485" s="71"/>
      <c r="B485" s="71"/>
      <c r="C485" s="123"/>
    </row>
    <row r="486" spans="1:3" s="122" customFormat="1" x14ac:dyDescent="0.2">
      <c r="A486" s="71"/>
      <c r="B486" s="71"/>
      <c r="C486" s="123"/>
    </row>
    <row r="487" spans="1:3" s="122" customFormat="1" x14ac:dyDescent="0.2">
      <c r="A487" s="71"/>
      <c r="B487" s="71"/>
      <c r="C487" s="123"/>
    </row>
    <row r="488" spans="1:3" s="122" customFormat="1" x14ac:dyDescent="0.2">
      <c r="A488" s="71"/>
      <c r="B488" s="71"/>
      <c r="C488" s="123"/>
    </row>
    <row r="489" spans="1:3" s="122" customFormat="1" x14ac:dyDescent="0.2">
      <c r="A489" s="71"/>
      <c r="B489" s="71"/>
      <c r="C489" s="123"/>
    </row>
    <row r="490" spans="1:3" s="122" customFormat="1" x14ac:dyDescent="0.2">
      <c r="A490" s="71"/>
      <c r="B490" s="71"/>
      <c r="C490" s="123"/>
    </row>
    <row r="491" spans="1:3" s="122" customFormat="1" x14ac:dyDescent="0.2">
      <c r="A491" s="71"/>
      <c r="B491" s="71"/>
      <c r="C491" s="123"/>
    </row>
    <row r="492" spans="1:3" s="122" customFormat="1" x14ac:dyDescent="0.2">
      <c r="A492" s="71"/>
      <c r="B492" s="71"/>
      <c r="C492" s="123"/>
    </row>
    <row r="493" spans="1:3" s="122" customFormat="1" x14ac:dyDescent="0.2">
      <c r="A493" s="71"/>
      <c r="B493" s="71"/>
      <c r="C493" s="123"/>
    </row>
    <row r="494" spans="1:3" s="122" customFormat="1" x14ac:dyDescent="0.2">
      <c r="A494" s="71"/>
      <c r="B494" s="71"/>
      <c r="C494" s="123"/>
    </row>
    <row r="495" spans="1:3" s="122" customFormat="1" x14ac:dyDescent="0.2">
      <c r="A495" s="71"/>
      <c r="B495" s="71"/>
      <c r="C495" s="123"/>
    </row>
    <row r="496" spans="1:3" s="122" customFormat="1" x14ac:dyDescent="0.2">
      <c r="A496" s="71"/>
      <c r="B496" s="71"/>
      <c r="C496" s="123"/>
    </row>
    <row r="497" spans="1:3" s="122" customFormat="1" x14ac:dyDescent="0.2">
      <c r="A497" s="71"/>
      <c r="B497" s="71"/>
      <c r="C497" s="123"/>
    </row>
    <row r="498" spans="1:3" s="122" customFormat="1" x14ac:dyDescent="0.2">
      <c r="A498" s="71"/>
      <c r="B498" s="71"/>
      <c r="C498" s="123"/>
    </row>
    <row r="499" spans="1:3" s="122" customFormat="1" x14ac:dyDescent="0.2">
      <c r="A499" s="71"/>
      <c r="B499" s="71"/>
      <c r="C499" s="123"/>
    </row>
    <row r="500" spans="1:3" s="122" customFormat="1" x14ac:dyDescent="0.2">
      <c r="A500" s="71"/>
      <c r="B500" s="71"/>
      <c r="C500" s="123"/>
    </row>
    <row r="501" spans="1:3" s="122" customFormat="1" x14ac:dyDescent="0.2">
      <c r="A501" s="71"/>
      <c r="B501" s="71"/>
      <c r="C501" s="123"/>
    </row>
    <row r="502" spans="1:3" s="122" customFormat="1" x14ac:dyDescent="0.2">
      <c r="A502" s="71"/>
      <c r="B502" s="71"/>
      <c r="C502" s="123"/>
    </row>
    <row r="503" spans="1:3" s="122" customFormat="1" x14ac:dyDescent="0.2">
      <c r="A503" s="71"/>
      <c r="B503" s="71"/>
      <c r="C503" s="123"/>
    </row>
    <row r="504" spans="1:3" s="122" customFormat="1" x14ac:dyDescent="0.2">
      <c r="A504" s="71"/>
      <c r="B504" s="71"/>
      <c r="C504" s="123"/>
    </row>
    <row r="505" spans="1:3" s="122" customFormat="1" x14ac:dyDescent="0.2">
      <c r="A505" s="71"/>
      <c r="B505" s="71"/>
      <c r="C505" s="123"/>
    </row>
    <row r="506" spans="1:3" s="122" customFormat="1" x14ac:dyDescent="0.2">
      <c r="A506" s="71"/>
      <c r="B506" s="71"/>
      <c r="C506" s="123"/>
    </row>
    <row r="507" spans="1:3" s="122" customFormat="1" x14ac:dyDescent="0.2">
      <c r="A507" s="71"/>
      <c r="B507" s="71"/>
      <c r="C507" s="123"/>
    </row>
    <row r="508" spans="1:3" s="122" customFormat="1" x14ac:dyDescent="0.2">
      <c r="A508" s="71"/>
      <c r="B508" s="71"/>
      <c r="C508" s="123"/>
    </row>
    <row r="509" spans="1:3" s="122" customFormat="1" x14ac:dyDescent="0.2">
      <c r="A509" s="71"/>
      <c r="B509" s="71"/>
      <c r="C509" s="123"/>
    </row>
    <row r="510" spans="1:3" s="122" customFormat="1" x14ac:dyDescent="0.2">
      <c r="A510" s="71"/>
      <c r="B510" s="71"/>
      <c r="C510" s="123"/>
    </row>
    <row r="511" spans="1:3" s="122" customFormat="1" x14ac:dyDescent="0.2">
      <c r="A511" s="71"/>
      <c r="B511" s="71"/>
      <c r="C511" s="123"/>
    </row>
    <row r="512" spans="1:3" s="122" customFormat="1" x14ac:dyDescent="0.2">
      <c r="A512" s="71"/>
      <c r="B512" s="71"/>
      <c r="C512" s="123"/>
    </row>
    <row r="513" spans="1:3" s="122" customFormat="1" x14ac:dyDescent="0.2">
      <c r="A513" s="71"/>
      <c r="B513" s="71"/>
      <c r="C513" s="123"/>
    </row>
    <row r="514" spans="1:3" s="122" customFormat="1" x14ac:dyDescent="0.2">
      <c r="A514" s="71"/>
      <c r="B514" s="71"/>
      <c r="C514" s="123"/>
    </row>
    <row r="515" spans="1:3" s="122" customFormat="1" x14ac:dyDescent="0.2">
      <c r="A515" s="71"/>
      <c r="B515" s="71"/>
      <c r="C515" s="123"/>
    </row>
    <row r="516" spans="1:3" s="122" customFormat="1" x14ac:dyDescent="0.2">
      <c r="A516" s="71"/>
      <c r="B516" s="71"/>
      <c r="C516" s="123"/>
    </row>
    <row r="517" spans="1:3" s="122" customFormat="1" x14ac:dyDescent="0.2">
      <c r="A517" s="71"/>
      <c r="B517" s="71"/>
      <c r="C517" s="123"/>
    </row>
    <row r="518" spans="1:3" s="122" customFormat="1" x14ac:dyDescent="0.2">
      <c r="A518" s="71"/>
      <c r="B518" s="71"/>
      <c r="C518" s="123"/>
    </row>
    <row r="519" spans="1:3" s="122" customFormat="1" x14ac:dyDescent="0.2">
      <c r="A519" s="71"/>
      <c r="B519" s="71"/>
      <c r="C519" s="123"/>
    </row>
    <row r="520" spans="1:3" s="122" customFormat="1" x14ac:dyDescent="0.2">
      <c r="A520" s="71"/>
      <c r="B520" s="71"/>
      <c r="C520" s="123"/>
    </row>
    <row r="521" spans="1:3" s="122" customFormat="1" x14ac:dyDescent="0.2">
      <c r="A521" s="71"/>
      <c r="B521" s="71"/>
      <c r="C521" s="123"/>
    </row>
    <row r="522" spans="1:3" s="122" customFormat="1" x14ac:dyDescent="0.2">
      <c r="A522" s="71"/>
      <c r="B522" s="71"/>
      <c r="C522" s="123"/>
    </row>
    <row r="523" spans="1:3" s="122" customFormat="1" x14ac:dyDescent="0.2">
      <c r="A523" s="71"/>
      <c r="B523" s="71"/>
      <c r="C523" s="123"/>
    </row>
    <row r="524" spans="1:3" s="122" customFormat="1" x14ac:dyDescent="0.2">
      <c r="A524" s="71"/>
      <c r="B524" s="71"/>
      <c r="C524" s="123"/>
    </row>
    <row r="525" spans="1:3" s="122" customFormat="1" x14ac:dyDescent="0.2">
      <c r="A525" s="71"/>
      <c r="B525" s="71"/>
      <c r="C525" s="123"/>
    </row>
    <row r="526" spans="1:3" s="122" customFormat="1" x14ac:dyDescent="0.2">
      <c r="A526" s="71"/>
      <c r="B526" s="71"/>
      <c r="C526" s="123"/>
    </row>
    <row r="527" spans="1:3" s="122" customFormat="1" x14ac:dyDescent="0.2">
      <c r="A527" s="71"/>
      <c r="B527" s="71"/>
      <c r="C527" s="123"/>
    </row>
    <row r="528" spans="1:3" s="122" customFormat="1" x14ac:dyDescent="0.2">
      <c r="A528" s="71"/>
      <c r="B528" s="71"/>
      <c r="C528" s="123"/>
    </row>
    <row r="529" spans="1:3" s="122" customFormat="1" x14ac:dyDescent="0.2">
      <c r="A529" s="71"/>
      <c r="B529" s="71"/>
      <c r="C529" s="123"/>
    </row>
    <row r="530" spans="1:3" s="122" customFormat="1" x14ac:dyDescent="0.2">
      <c r="A530" s="71"/>
      <c r="B530" s="71"/>
      <c r="C530" s="123"/>
    </row>
    <row r="531" spans="1:3" s="122" customFormat="1" x14ac:dyDescent="0.2">
      <c r="A531" s="71"/>
      <c r="B531" s="71"/>
      <c r="C531" s="123"/>
    </row>
    <row r="532" spans="1:3" s="122" customFormat="1" x14ac:dyDescent="0.2">
      <c r="A532" s="71"/>
      <c r="B532" s="71"/>
      <c r="C532" s="123"/>
    </row>
    <row r="533" spans="1:3" s="122" customFormat="1" x14ac:dyDescent="0.2">
      <c r="A533" s="71"/>
      <c r="B533" s="71"/>
      <c r="C533" s="123"/>
    </row>
    <row r="534" spans="1:3" s="122" customFormat="1" x14ac:dyDescent="0.2">
      <c r="A534" s="71"/>
      <c r="B534" s="71"/>
      <c r="C534" s="123"/>
    </row>
    <row r="535" spans="1:3" s="122" customFormat="1" x14ac:dyDescent="0.2">
      <c r="A535" s="71"/>
      <c r="B535" s="71"/>
      <c r="C535" s="123"/>
    </row>
    <row r="536" spans="1:3" s="122" customFormat="1" x14ac:dyDescent="0.2">
      <c r="A536" s="71"/>
      <c r="B536" s="71"/>
      <c r="C536" s="123"/>
    </row>
    <row r="537" spans="1:3" s="122" customFormat="1" x14ac:dyDescent="0.2">
      <c r="A537" s="71"/>
      <c r="B537" s="71"/>
      <c r="C537" s="123"/>
    </row>
    <row r="538" spans="1:3" s="122" customFormat="1" x14ac:dyDescent="0.2">
      <c r="A538" s="71"/>
      <c r="B538" s="71"/>
      <c r="C538" s="123"/>
    </row>
    <row r="539" spans="1:3" s="122" customFormat="1" x14ac:dyDescent="0.2">
      <c r="A539" s="71"/>
      <c r="B539" s="71"/>
      <c r="C539" s="123"/>
    </row>
    <row r="540" spans="1:3" s="122" customFormat="1" x14ac:dyDescent="0.2">
      <c r="A540" s="71"/>
      <c r="B540" s="71"/>
      <c r="C540" s="123"/>
    </row>
    <row r="541" spans="1:3" s="122" customFormat="1" x14ac:dyDescent="0.2">
      <c r="A541" s="71"/>
      <c r="B541" s="71"/>
      <c r="C541" s="123"/>
    </row>
    <row r="542" spans="1:3" s="122" customFormat="1" x14ac:dyDescent="0.2">
      <c r="A542" s="71"/>
      <c r="B542" s="71"/>
      <c r="C542" s="123"/>
    </row>
    <row r="543" spans="1:3" s="122" customFormat="1" x14ac:dyDescent="0.2">
      <c r="A543" s="71"/>
      <c r="B543" s="71"/>
      <c r="C543" s="123"/>
    </row>
    <row r="544" spans="1:3" s="122" customFormat="1" x14ac:dyDescent="0.2">
      <c r="A544" s="71"/>
      <c r="B544" s="71"/>
      <c r="C544" s="123"/>
    </row>
    <row r="545" spans="1:3" s="122" customFormat="1" x14ac:dyDescent="0.2">
      <c r="A545" s="71"/>
      <c r="B545" s="71"/>
      <c r="C545" s="123"/>
    </row>
    <row r="546" spans="1:3" s="122" customFormat="1" x14ac:dyDescent="0.2">
      <c r="A546" s="71"/>
      <c r="B546" s="71"/>
      <c r="C546" s="123"/>
    </row>
    <row r="547" spans="1:3" s="122" customFormat="1" x14ac:dyDescent="0.2">
      <c r="A547" s="71"/>
      <c r="B547" s="71"/>
      <c r="C547" s="123"/>
    </row>
    <row r="548" spans="1:3" s="122" customFormat="1" x14ac:dyDescent="0.2">
      <c r="A548" s="71"/>
      <c r="B548" s="71"/>
      <c r="C548" s="123"/>
    </row>
    <row r="549" spans="1:3" s="122" customFormat="1" x14ac:dyDescent="0.2">
      <c r="A549" s="71"/>
      <c r="B549" s="71"/>
      <c r="C549" s="123"/>
    </row>
    <row r="550" spans="1:3" s="122" customFormat="1" x14ac:dyDescent="0.2">
      <c r="A550" s="71"/>
      <c r="B550" s="71"/>
      <c r="C550" s="123"/>
    </row>
    <row r="551" spans="1:3" s="122" customFormat="1" x14ac:dyDescent="0.2">
      <c r="A551" s="71"/>
      <c r="B551" s="71"/>
      <c r="C551" s="123"/>
    </row>
    <row r="552" spans="1:3" s="122" customFormat="1" x14ac:dyDescent="0.2">
      <c r="A552" s="71"/>
      <c r="B552" s="71"/>
      <c r="C552" s="123"/>
    </row>
    <row r="553" spans="1:3" s="122" customFormat="1" x14ac:dyDescent="0.2">
      <c r="A553" s="71"/>
      <c r="B553" s="71"/>
      <c r="C553" s="123"/>
    </row>
    <row r="554" spans="1:3" s="122" customFormat="1" x14ac:dyDescent="0.2">
      <c r="A554" s="71"/>
      <c r="B554" s="71"/>
      <c r="C554" s="123"/>
    </row>
    <row r="555" spans="1:3" s="122" customFormat="1" x14ac:dyDescent="0.2">
      <c r="A555" s="71"/>
      <c r="B555" s="71"/>
      <c r="C555" s="123"/>
    </row>
    <row r="556" spans="1:3" s="122" customFormat="1" x14ac:dyDescent="0.2">
      <c r="A556" s="71"/>
      <c r="B556" s="71"/>
      <c r="C556" s="123"/>
    </row>
    <row r="557" spans="1:3" s="122" customFormat="1" x14ac:dyDescent="0.2">
      <c r="A557" s="71"/>
      <c r="B557" s="71"/>
      <c r="C557" s="123"/>
    </row>
    <row r="558" spans="1:3" s="122" customFormat="1" x14ac:dyDescent="0.2">
      <c r="A558" s="71"/>
      <c r="B558" s="71"/>
      <c r="C558" s="123"/>
    </row>
    <row r="559" spans="1:3" s="122" customFormat="1" x14ac:dyDescent="0.2">
      <c r="A559" s="71"/>
      <c r="B559" s="71"/>
      <c r="C559" s="123"/>
    </row>
    <row r="560" spans="1:3" s="122" customFormat="1" x14ac:dyDescent="0.2">
      <c r="A560" s="71"/>
      <c r="B560" s="71"/>
      <c r="C560" s="123"/>
    </row>
    <row r="561" spans="1:3" s="122" customFormat="1" x14ac:dyDescent="0.2">
      <c r="A561" s="71"/>
      <c r="B561" s="71"/>
      <c r="C561" s="123"/>
    </row>
    <row r="562" spans="1:3" s="122" customFormat="1" x14ac:dyDescent="0.2">
      <c r="A562" s="71"/>
      <c r="B562" s="71"/>
      <c r="C562" s="123"/>
    </row>
    <row r="563" spans="1:3" s="122" customFormat="1" x14ac:dyDescent="0.2">
      <c r="A563" s="71"/>
      <c r="B563" s="71"/>
      <c r="C563" s="123"/>
    </row>
    <row r="564" spans="1:3" s="122" customFormat="1" x14ac:dyDescent="0.2">
      <c r="A564" s="71"/>
      <c r="B564" s="71"/>
      <c r="C564" s="123"/>
    </row>
    <row r="565" spans="1:3" s="122" customFormat="1" x14ac:dyDescent="0.2">
      <c r="A565" s="71"/>
      <c r="B565" s="71"/>
      <c r="C565" s="123"/>
    </row>
    <row r="566" spans="1:3" s="122" customFormat="1" x14ac:dyDescent="0.2">
      <c r="A566" s="71"/>
      <c r="B566" s="71"/>
      <c r="C566" s="123"/>
    </row>
    <row r="567" spans="1:3" s="122" customFormat="1" x14ac:dyDescent="0.2">
      <c r="A567" s="71"/>
      <c r="B567" s="71"/>
      <c r="C567" s="123"/>
    </row>
    <row r="568" spans="1:3" s="122" customFormat="1" x14ac:dyDescent="0.2">
      <c r="A568" s="71"/>
      <c r="B568" s="71"/>
      <c r="C568" s="123"/>
    </row>
    <row r="569" spans="1:3" s="122" customFormat="1" x14ac:dyDescent="0.2">
      <c r="A569" s="71"/>
      <c r="B569" s="71"/>
      <c r="C569" s="123"/>
    </row>
    <row r="570" spans="1:3" s="122" customFormat="1" x14ac:dyDescent="0.2">
      <c r="A570" s="71"/>
      <c r="B570" s="71"/>
      <c r="C570" s="123"/>
    </row>
    <row r="571" spans="1:3" s="122" customFormat="1" x14ac:dyDescent="0.2">
      <c r="A571" s="71"/>
      <c r="B571" s="71"/>
      <c r="C571" s="123"/>
    </row>
    <row r="572" spans="1:3" s="122" customFormat="1" x14ac:dyDescent="0.2">
      <c r="A572" s="71"/>
      <c r="B572" s="71"/>
      <c r="C572" s="123"/>
    </row>
    <row r="573" spans="1:3" s="122" customFormat="1" x14ac:dyDescent="0.2">
      <c r="A573" s="71"/>
      <c r="B573" s="71"/>
      <c r="C573" s="123"/>
    </row>
    <row r="574" spans="1:3" s="122" customFormat="1" x14ac:dyDescent="0.2">
      <c r="A574" s="71"/>
      <c r="B574" s="71"/>
      <c r="C574" s="123"/>
    </row>
    <row r="575" spans="1:3" s="122" customFormat="1" x14ac:dyDescent="0.2">
      <c r="A575" s="71"/>
      <c r="B575" s="71"/>
      <c r="C575" s="123"/>
    </row>
    <row r="576" spans="1:3" s="122" customFormat="1" x14ac:dyDescent="0.2">
      <c r="A576" s="71"/>
      <c r="B576" s="71"/>
      <c r="C576" s="123"/>
    </row>
    <row r="577" spans="1:3" s="122" customFormat="1" x14ac:dyDescent="0.2">
      <c r="A577" s="71"/>
      <c r="B577" s="71"/>
      <c r="C577" s="123"/>
    </row>
    <row r="578" spans="1:3" s="122" customFormat="1" x14ac:dyDescent="0.2">
      <c r="A578" s="71"/>
      <c r="B578" s="71"/>
      <c r="C578" s="123"/>
    </row>
    <row r="579" spans="1:3" s="122" customFormat="1" x14ac:dyDescent="0.2">
      <c r="A579" s="71"/>
      <c r="B579" s="71"/>
      <c r="C579" s="123"/>
    </row>
    <row r="580" spans="1:3" s="122" customFormat="1" x14ac:dyDescent="0.2">
      <c r="A580" s="71"/>
      <c r="B580" s="71"/>
      <c r="C580" s="123"/>
    </row>
    <row r="581" spans="1:3" s="122" customFormat="1" x14ac:dyDescent="0.2">
      <c r="A581" s="71"/>
      <c r="B581" s="71"/>
      <c r="C581" s="123"/>
    </row>
    <row r="582" spans="1:3" s="122" customFormat="1" x14ac:dyDescent="0.2">
      <c r="A582" s="71"/>
      <c r="B582" s="71"/>
      <c r="C582" s="123"/>
    </row>
    <row r="583" spans="1:3" s="122" customFormat="1" x14ac:dyDescent="0.2">
      <c r="A583" s="71"/>
      <c r="B583" s="71"/>
      <c r="C583" s="123"/>
    </row>
    <row r="584" spans="1:3" s="122" customFormat="1" x14ac:dyDescent="0.2">
      <c r="A584" s="71"/>
      <c r="B584" s="71"/>
      <c r="C584" s="123"/>
    </row>
    <row r="585" spans="1:3" s="122" customFormat="1" x14ac:dyDescent="0.2">
      <c r="A585" s="71"/>
      <c r="B585" s="71"/>
      <c r="C585" s="123"/>
    </row>
    <row r="586" spans="1:3" s="122" customFormat="1" x14ac:dyDescent="0.2">
      <c r="A586" s="71"/>
      <c r="B586" s="71"/>
      <c r="C586" s="123"/>
    </row>
    <row r="587" spans="1:3" s="122" customFormat="1" x14ac:dyDescent="0.2">
      <c r="A587" s="71"/>
      <c r="B587" s="71"/>
      <c r="C587" s="123"/>
    </row>
    <row r="588" spans="1:3" s="122" customFormat="1" x14ac:dyDescent="0.2">
      <c r="A588" s="71"/>
      <c r="B588" s="71"/>
      <c r="C588" s="123"/>
    </row>
    <row r="589" spans="1:3" s="122" customFormat="1" x14ac:dyDescent="0.2">
      <c r="A589" s="71"/>
      <c r="B589" s="71"/>
      <c r="C589" s="123"/>
    </row>
    <row r="590" spans="1:3" s="122" customFormat="1" x14ac:dyDescent="0.2">
      <c r="A590" s="71"/>
      <c r="B590" s="71"/>
      <c r="C590" s="123"/>
    </row>
    <row r="591" spans="1:3" s="122" customFormat="1" x14ac:dyDescent="0.2">
      <c r="A591" s="71"/>
      <c r="B591" s="71"/>
      <c r="C591" s="123"/>
    </row>
    <row r="592" spans="1:3" s="122" customFormat="1" x14ac:dyDescent="0.2">
      <c r="A592" s="71"/>
      <c r="B592" s="71"/>
      <c r="C592" s="123"/>
    </row>
    <row r="593" spans="1:3" s="122" customFormat="1" x14ac:dyDescent="0.2">
      <c r="A593" s="71"/>
      <c r="B593" s="71"/>
      <c r="C593" s="123"/>
    </row>
  </sheetData>
  <sheetProtection algorithmName="SHA-512" hashValue="zoPYpZAXZrejo6fyr2eVumdex1yt3A9ajoPRaQBZPfUUJ05ZvDcvbSGzOZI5r1GWxzxJyRXglLio6qd1NN5QHg==" saltValue="tfZHPPEJEI0UbhF7oAjbQQ==" spinCount="100000" sheet="1" objects="1" scenarios="1"/>
  <mergeCells count="17">
    <mergeCell ref="A1:G1"/>
    <mergeCell ref="B4:F4"/>
    <mergeCell ref="B5:F5"/>
    <mergeCell ref="B6:F6"/>
    <mergeCell ref="B7:F7"/>
    <mergeCell ref="A19:F19"/>
    <mergeCell ref="E16:F17"/>
    <mergeCell ref="A20:F20"/>
    <mergeCell ref="A9:B9"/>
    <mergeCell ref="A10:B10"/>
    <mergeCell ref="A11:B11"/>
    <mergeCell ref="A16:B16"/>
    <mergeCell ref="L11:M11"/>
    <mergeCell ref="A12:B12"/>
    <mergeCell ref="A13:B13"/>
    <mergeCell ref="A14:B14"/>
    <mergeCell ref="A15:B15"/>
  </mergeCells>
  <conditionalFormatting sqref="C15">
    <cfRule type="cellIs" dxfId="322" priority="21" stopIfTrue="1" operator="lessThan">
      <formula>$E$15</formula>
    </cfRule>
  </conditionalFormatting>
  <conditionalFormatting sqref="A148:A325">
    <cfRule type="cellIs" dxfId="321" priority="20" stopIfTrue="1" operator="lessThan">
      <formula>0</formula>
    </cfRule>
  </conditionalFormatting>
  <conditionalFormatting sqref="A23:A147">
    <cfRule type="cellIs" dxfId="320" priority="13" stopIfTrue="1" operator="lessThan">
      <formula>0</formula>
    </cfRule>
  </conditionalFormatting>
  <conditionalFormatting sqref="C13">
    <cfRule type="expression" dxfId="319" priority="5" stopIfTrue="1">
      <formula>E13="Min. of 9 Inches Required"</formula>
    </cfRule>
    <cfRule type="expression" dxfId="318" priority="6" stopIfTrue="1">
      <formula>E13="Min. of 6 Inches Required"</formula>
    </cfRule>
  </conditionalFormatting>
  <conditionalFormatting sqref="C14">
    <cfRule type="expression" dxfId="317" priority="3" stopIfTrue="1">
      <formula>E14="Min. of 6 Inches Required"</formula>
    </cfRule>
    <cfRule type="expression" dxfId="316" priority="4" stopIfTrue="1">
      <formula>E14="Min. of 12 Inches Required"</formula>
    </cfRule>
  </conditionalFormatting>
  <conditionalFormatting sqref="N11">
    <cfRule type="expression" dxfId="315" priority="1" stopIfTrue="1">
      <formula>$C$9="Contactor Field Drain C-4HD"</formula>
    </cfRule>
    <cfRule type="expression" dxfId="314" priority="2" stopIfTrue="1">
      <formula>$C$9="Contactor FD C-4HD"</formula>
    </cfRule>
  </conditionalFormatting>
  <dataValidations count="1">
    <dataValidation type="list" allowBlank="1" showInputMessage="1" showErrorMessage="1" sqref="C9" xr:uid="{00000000-0002-0000-0100-000000000000}">
      <formula1>"Contactor 100HD,Recharger 150XLHD,Recharger 180HD,Recharger 280HD,Recharger 330XLHD,Recharger 360HD,Recharger 902HD"</formula1>
    </dataValidation>
  </dataValidations>
  <hyperlinks>
    <hyperlink ref="F2" location="ImperialButton" display="Click for Metric" xr:uid="{B137E455-DF94-4055-96C7-A6A420420140}"/>
  </hyperlinks>
  <printOptions horizontalCentered="1"/>
  <pageMargins left="0.75" right="0.75" top="1" bottom="1" header="0.5" footer="0.5"/>
  <pageSetup scale="56" fitToHeight="2" orientation="portrait" r:id="rId1"/>
  <headerFooter alignWithMargins="0">
    <oddHeader>&amp;L&amp;"Arial,Bold"CULTEC&amp;"Arial,Regular"
&amp;8P.O. Box 280, 878 Federal Rd.
Brookfield, CT 06804 USA&amp;C&amp;"Arial,Bold"&amp;8
&amp;R&amp;8Phone: 203-775-4416
www.cultec.com
CT-Tech@cultec.com</oddHeader>
    <oddFooter>&amp;L&amp;8Created on: &amp;D&amp;C&amp;8Copyright CULTEC. All Rights Reserved&amp;R&amp;8&amp;P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BFBD3"/>
    <pageSetUpPr fitToPage="1"/>
  </sheetPr>
  <dimension ref="A1:Y593"/>
  <sheetViews>
    <sheetView showGridLines="0" zoomScaleNormal="100" zoomScaleSheetLayoutView="100" workbookViewId="0">
      <selection activeCell="J7" sqref="J7"/>
    </sheetView>
  </sheetViews>
  <sheetFormatPr defaultRowHeight="12.75" x14ac:dyDescent="0.2"/>
  <cols>
    <col min="1" max="1" width="24.7109375" style="71" customWidth="1"/>
    <col min="2" max="2" width="21.7109375" style="71" customWidth="1"/>
    <col min="3" max="3" width="21.7109375" style="123" customWidth="1"/>
    <col min="4" max="6" width="21.7109375" style="122" customWidth="1"/>
    <col min="7" max="7" width="14.7109375" style="122" customWidth="1"/>
    <col min="8" max="8" width="13.7109375" style="122" customWidth="1"/>
    <col min="9" max="10" width="9.28515625" style="71" customWidth="1"/>
    <col min="11" max="11" width="15.85546875" style="71" customWidth="1"/>
    <col min="12" max="12" width="9.140625" style="71" hidden="1" customWidth="1"/>
    <col min="13" max="13" width="8.5703125" style="71" hidden="1" customWidth="1"/>
    <col min="14" max="14" width="11.85546875" style="71" hidden="1" customWidth="1"/>
    <col min="15" max="15" width="11.140625" style="71" hidden="1" customWidth="1"/>
    <col min="16" max="26" width="9.140625" style="71" customWidth="1"/>
    <col min="27" max="16384" width="9.140625" style="71"/>
  </cols>
  <sheetData>
    <row r="1" spans="1:15" ht="114.95" customHeight="1" thickBot="1" x14ac:dyDescent="0.25"/>
    <row r="2" spans="1:15" s="374" customFormat="1" ht="21" customHeight="1" thickBot="1" x14ac:dyDescent="0.25">
      <c r="A2" s="165" t="s">
        <v>41</v>
      </c>
      <c r="B2" s="392">
        <v>44927</v>
      </c>
      <c r="C2" s="372"/>
      <c r="D2" s="373"/>
      <c r="E2" s="373"/>
      <c r="F2" s="393" t="s">
        <v>185</v>
      </c>
      <c r="G2" s="373"/>
      <c r="H2" s="228"/>
      <c r="I2" s="373"/>
    </row>
    <row r="3" spans="1:15" s="374" customFormat="1" ht="15.75" customHeight="1" x14ac:dyDescent="0.2">
      <c r="A3" s="375" t="s">
        <v>152</v>
      </c>
      <c r="B3" s="376"/>
      <c r="C3" s="376"/>
      <c r="D3" s="376"/>
      <c r="E3" s="377"/>
      <c r="F3" s="387"/>
      <c r="G3" s="228"/>
      <c r="H3" s="228"/>
      <c r="I3" s="373"/>
    </row>
    <row r="4" spans="1:15" ht="15" customHeight="1" x14ac:dyDescent="0.2">
      <c r="A4" s="378" t="s">
        <v>160</v>
      </c>
      <c r="B4" s="411" t="s">
        <v>164</v>
      </c>
      <c r="C4" s="411"/>
      <c r="D4" s="411"/>
      <c r="E4" s="411"/>
      <c r="F4" s="412"/>
      <c r="G4" s="386"/>
      <c r="H4" s="167"/>
      <c r="I4" s="122"/>
    </row>
    <row r="5" spans="1:15" s="374" customFormat="1" ht="15" customHeight="1" x14ac:dyDescent="0.2">
      <c r="A5" s="378" t="s">
        <v>161</v>
      </c>
      <c r="B5" s="411" t="s">
        <v>165</v>
      </c>
      <c r="C5" s="411"/>
      <c r="D5" s="411"/>
      <c r="E5" s="411"/>
      <c r="F5" s="412"/>
      <c r="G5" s="364"/>
      <c r="H5" s="228"/>
      <c r="I5" s="373"/>
    </row>
    <row r="6" spans="1:15" s="374" customFormat="1" ht="15" customHeight="1" x14ac:dyDescent="0.2">
      <c r="A6" s="378" t="s">
        <v>162</v>
      </c>
      <c r="B6" s="411" t="s">
        <v>166</v>
      </c>
      <c r="C6" s="411"/>
      <c r="D6" s="411"/>
      <c r="E6" s="411"/>
      <c r="F6" s="412"/>
      <c r="G6" s="364"/>
      <c r="H6" s="228"/>
      <c r="I6" s="373"/>
    </row>
    <row r="7" spans="1:15" s="263" customFormat="1" ht="15" customHeight="1" x14ac:dyDescent="0.2">
      <c r="A7" s="379" t="s">
        <v>163</v>
      </c>
      <c r="B7" s="413" t="s">
        <v>167</v>
      </c>
      <c r="C7" s="413"/>
      <c r="D7" s="413"/>
      <c r="E7" s="413"/>
      <c r="F7" s="414"/>
      <c r="G7" s="364"/>
      <c r="H7" s="228"/>
      <c r="I7" s="373"/>
      <c r="J7" s="374"/>
      <c r="K7" s="374"/>
    </row>
    <row r="8" spans="1:15" x14ac:dyDescent="0.2">
      <c r="A8" s="137"/>
      <c r="C8" s="71"/>
      <c r="D8" s="167"/>
      <c r="E8" s="162"/>
      <c r="F8" s="162"/>
    </row>
    <row r="9" spans="1:15" ht="15" customHeight="1" x14ac:dyDescent="0.2">
      <c r="A9" s="402" t="s">
        <v>153</v>
      </c>
      <c r="B9" s="403"/>
      <c r="C9" s="356" t="s">
        <v>42</v>
      </c>
      <c r="D9" s="169"/>
      <c r="E9" s="162"/>
      <c r="F9" s="162"/>
    </row>
    <row r="10" spans="1:15" ht="15" customHeight="1" x14ac:dyDescent="0.2">
      <c r="A10" s="402" t="s">
        <v>154</v>
      </c>
      <c r="B10" s="403"/>
      <c r="C10" s="365">
        <v>2</v>
      </c>
      <c r="D10" s="367" t="s">
        <v>44</v>
      </c>
      <c r="E10" s="168"/>
      <c r="F10" s="162"/>
      <c r="G10" s="167"/>
    </row>
    <row r="11" spans="1:15" ht="15" customHeight="1" x14ac:dyDescent="0.2">
      <c r="A11" s="402" t="s">
        <v>174</v>
      </c>
      <c r="B11" s="403"/>
      <c r="C11" s="365">
        <v>46</v>
      </c>
      <c r="D11" s="367" t="s">
        <v>44</v>
      </c>
      <c r="E11" s="168"/>
      <c r="F11" s="162"/>
      <c r="G11" s="167"/>
      <c r="K11" s="170"/>
      <c r="L11" s="415" t="str">
        <f>IF(C9="Contactor 100HD","HVLV SFCx2 Feed Connectors:",IF(C9="Recharger 902HD","HVLV FC:48 Feed Connectors:",IF(C9="Contactor Field Drain C:4HD","","HVLV FC:24 Feed Connectors:")))</f>
        <v>HVLV FC:48 Feed Connectors:</v>
      </c>
      <c r="M11" s="416"/>
      <c r="N11" s="369">
        <v>0</v>
      </c>
      <c r="O11" s="381" t="str">
        <f>IF(C9="Contactor Field Drain C-4HD","","units")</f>
        <v>units</v>
      </c>
    </row>
    <row r="12" spans="1:15" ht="15" customHeight="1" x14ac:dyDescent="0.2">
      <c r="A12" s="402" t="s">
        <v>169</v>
      </c>
      <c r="B12" s="403"/>
      <c r="C12" s="365">
        <v>40</v>
      </c>
      <c r="D12" s="367" t="s">
        <v>47</v>
      </c>
      <c r="E12" s="164"/>
      <c r="F12" s="162"/>
      <c r="I12" s="122"/>
      <c r="K12" s="170"/>
    </row>
    <row r="13" spans="1:15" ht="15" customHeight="1" x14ac:dyDescent="0.2">
      <c r="A13" s="402" t="s">
        <v>170</v>
      </c>
      <c r="B13" s="403"/>
      <c r="C13" s="365">
        <v>229</v>
      </c>
      <c r="D13" s="368" t="s">
        <v>65</v>
      </c>
      <c r="E13" s="262" t="str">
        <f>IF(AND(C9="R-902HD",C13&lt;229),"Min. of 229mm Required",IF(C13&lt;152,"Min. of 152mm Required",""))</f>
        <v/>
      </c>
      <c r="F13" s="162"/>
      <c r="I13" s="122"/>
      <c r="K13" s="137"/>
    </row>
    <row r="14" spans="1:15" ht="15" customHeight="1" x14ac:dyDescent="0.2">
      <c r="A14" s="402" t="s">
        <v>171</v>
      </c>
      <c r="B14" s="403"/>
      <c r="C14" s="365">
        <v>305</v>
      </c>
      <c r="D14" s="367" t="s">
        <v>65</v>
      </c>
      <c r="E14" s="262" t="str">
        <f>IF(AND(C9="R-902HD",C14&lt;305),"Min. of 305mm Required",IF(C14&lt;152,"Min. of 152mm Required",""))</f>
        <v/>
      </c>
      <c r="F14" s="162"/>
      <c r="I14" s="122"/>
      <c r="K14" s="137"/>
    </row>
    <row r="15" spans="1:15" ht="15" customHeight="1" x14ac:dyDescent="0.3">
      <c r="A15" s="402" t="s">
        <v>172</v>
      </c>
      <c r="B15" s="403"/>
      <c r="C15" s="366">
        <v>127.79</v>
      </c>
      <c r="D15" s="368" t="s">
        <v>66</v>
      </c>
      <c r="E15" s="388">
        <f>(ROUNDDOWN(IF(C9="Contactor 100HD",'100HD-Metric'!M22,IF(C9="Recharger 150XLHD",'150XLHD-Metric'!M22,IF(C9="Recharger 280HD",'280HD-Metric'!M22,IF(C9="Recharger 330XLHD",'330XLHD-Metric'!M22,IF($C$9="Recharger 360HD",'360HD-Metric'!R22,IF(C9="Recharger 902HD",'902HD-Metric'!R22,IF(C9="Contactor Field Drain C-4HD",'C-4HD-Metric'!K21,IF('Cumulative Volume- Metric'!C9="Recharger 180HD",'180HD-Metric'!M22,0)))))))),2))</f>
        <v>127.79</v>
      </c>
      <c r="F15" s="389" t="s">
        <v>53</v>
      </c>
      <c r="G15" s="162"/>
      <c r="H15" s="264"/>
      <c r="I15" s="264"/>
      <c r="J15" s="264"/>
      <c r="K15" s="137"/>
    </row>
    <row r="16" spans="1:15" ht="15" customHeight="1" x14ac:dyDescent="0.3">
      <c r="A16" s="402" t="s">
        <v>173</v>
      </c>
      <c r="B16" s="403"/>
      <c r="C16" s="366">
        <v>0</v>
      </c>
      <c r="D16" s="367" t="s">
        <v>67</v>
      </c>
      <c r="E16" s="407" t="s">
        <v>176</v>
      </c>
      <c r="F16" s="407"/>
      <c r="G16" s="162"/>
      <c r="H16" s="264"/>
      <c r="I16" s="122"/>
      <c r="J16" s="264"/>
    </row>
    <row r="17" spans="1:20" ht="12.75" customHeight="1" x14ac:dyDescent="0.3">
      <c r="C17" s="71"/>
      <c r="D17" s="161"/>
      <c r="E17" s="407"/>
      <c r="F17" s="407"/>
      <c r="G17" s="162"/>
      <c r="H17" s="264"/>
      <c r="I17" s="122"/>
      <c r="J17" s="264"/>
    </row>
    <row r="18" spans="1:20" ht="12.75" customHeight="1" x14ac:dyDescent="0.3">
      <c r="C18" s="71"/>
      <c r="D18" s="161"/>
      <c r="E18" s="162"/>
      <c r="F18" s="265"/>
      <c r="G18" s="162"/>
      <c r="H18" s="264"/>
      <c r="I18" s="122"/>
      <c r="J18" s="264"/>
    </row>
    <row r="19" spans="1:20" ht="18.75" x14ac:dyDescent="0.3">
      <c r="A19" s="404" t="str">
        <f>B4</f>
        <v>ABC Test Project</v>
      </c>
      <c r="B19" s="405"/>
      <c r="C19" s="405"/>
      <c r="D19" s="405"/>
      <c r="E19" s="405"/>
      <c r="F19" s="406"/>
      <c r="G19" s="380"/>
      <c r="H19" s="264"/>
      <c r="I19" s="264"/>
      <c r="J19" s="264"/>
    </row>
    <row r="20" spans="1:20" ht="15.75" x14ac:dyDescent="0.2">
      <c r="A20" s="408" t="str">
        <f>C9 &amp; " Incremental Storage Volumes"</f>
        <v>Recharger 902HD Incremental Storage Volumes</v>
      </c>
      <c r="B20" s="409"/>
      <c r="C20" s="409"/>
      <c r="D20" s="409"/>
      <c r="E20" s="409"/>
      <c r="F20" s="410"/>
      <c r="G20" s="382"/>
      <c r="I20" s="122"/>
    </row>
    <row r="21" spans="1:20" ht="44.1" customHeight="1" x14ac:dyDescent="0.2">
      <c r="A21" s="360" t="s">
        <v>58</v>
      </c>
      <c r="B21" s="361" t="str">
        <f>IF(C9="R-902HD","Chamber &amp; End Cap Volume", IF(C9="R-360HD", Chamber &amp; End Cap Volume,"Chamber Volume"))</f>
        <v>Chamber Volume</v>
      </c>
      <c r="C21" s="361" t="s">
        <v>59</v>
      </c>
      <c r="D21" s="362" t="s">
        <v>60</v>
      </c>
      <c r="E21" s="361" t="s">
        <v>61</v>
      </c>
      <c r="F21" s="363" t="s">
        <v>62</v>
      </c>
      <c r="G21" s="71"/>
      <c r="L21" s="385" t="str">
        <f>IF(C9="Contactor FD C-4HD","","HVLV Feed Connector Volume")</f>
        <v>HVLV Feed Connector Volume</v>
      </c>
    </row>
    <row r="22" spans="1:20" ht="19.5" customHeight="1" x14ac:dyDescent="0.2">
      <c r="A22" s="357" t="s">
        <v>65</v>
      </c>
      <c r="B22" s="358" t="s">
        <v>69</v>
      </c>
      <c r="C22" s="358" t="s">
        <v>69</v>
      </c>
      <c r="D22" s="358" t="s">
        <v>69</v>
      </c>
      <c r="E22" s="358" t="s">
        <v>69</v>
      </c>
      <c r="F22" s="359" t="s">
        <v>67</v>
      </c>
      <c r="G22" s="71"/>
      <c r="L22" s="370" t="str">
        <f>IF(C9="Contactor FD C-4HD","","ft3")</f>
        <v>ft3</v>
      </c>
    </row>
    <row r="23" spans="1:20" x14ac:dyDescent="0.2">
      <c r="A23" s="181">
        <f>IF($C$9="Contactor 100HD",'100HD-Metric'!B29,IF($C$9="Recharger 150XLHD",'150XLHD-Metric'!B29,IF($C$9="Recharger 280HD",'280HD-Metric'!B29,IF($C$9="Recharger 330XLHD",'330XLHD-Metric'!B29,IF($C$9="Recharger 360HD",'360HD-Metric'!B29,IF($C$9="Recharger 902HD",'902HD-Metric'!B29,IF($C$9="Contactor Field Drain C-4HD",'C-4HD-Metric'!B29,IF($C$9="Recharger 180HD",'180HD-Metric'!B29,0))))))))</f>
        <v>1752.6</v>
      </c>
      <c r="B23" s="125">
        <f>IF($C$9="Contactor 100HD",'100HD-Metric'!G29,IF($C$9="Recharger 150XLHD",'150XLHD-Metric'!G29,IF($C$9="Recharger 280HD",'280HD-Metric'!G29,IF($C$9="Recharger 330XLHD",'330XLHD-Metric'!G29,IF($C$9="Recharger 360HD",'360HD-Metric'!K29,IF($C$9="Recharger 902HD",'902HD-Metric'!K29,IF($C$9="Contactor Field Drain C-4HD",'C-4HD-Metric'!E29,IF($C$9="Recharger 180HD",'180HD-Metric'!G29,0))))))))</f>
        <v>0</v>
      </c>
      <c r="C23" s="124">
        <f>IF($C$9="Contactor 100HD",'100HD-Metric'!K29,IF($C$9="Recharger 150XLHD",'150XLHD-Metric'!K29,IF($C$9="Recharger 280HD",'280HD-Metric'!K29,IF($C$9="Recharger 330XLHD",'330XLHD-Metric'!K29,IF($C$9="Recharger 360HD",'360HD-Metric'!P29,IF($C$9="Recharger 902HD",'902HD-Metric'!P29,IF($C$9="Contactor Field Drain C-4HD",'C-4HD-Metric'!G29,IF($C$9="Recharger 180HD",'180HD-Metric'!K29,0))))))))</f>
        <v>1.2983430072606934</v>
      </c>
      <c r="D23" s="124">
        <f>IF($C$9="Contactor 100HD",'100HD-Metric'!M29,IF($C$9="Recharger 150XLHD",'150XLHD-Metric'!M29,IF($C$9="Recharger 280HD",'280HD-Metric'!M29,IF($C$9="Recharger 330XLHD",'330XLHD-Metric'!M29,IF($C$9="Recharger 360HD",'360HD-Metric'!R29,IF($C$9="Recharger 902HD",'902HD-Metric'!R29,IF($C$9="Contactor Field Drain C-4HD",'C-4HD-Metric'!I29,IF($C$9="Recharger 180HD",'180HD-Metric'!M29,0))))))))</f>
        <v>1.2983430072606934</v>
      </c>
      <c r="E23" s="124">
        <f>IF($C$9="Contactor 100HD",'100HD-Metric'!O29,IF($C$9="Recharger 150XLHD",'150XLHD-Metric'!O29,IF($C$9="Recharger 280HD",'280HD-Metric'!O29,IF($C$9="Recharger 330XLHD",'330XLHD-Metric'!O29,IF($C$9="Recharger 360HD",'360HD-Metric'!T29,IF($C$9="Recharger 902HD",'902HD-Metric'!T29,IF($C$9="Contactor Field Drain C-4HD",'C-4HD-Metric'!K29,IF($C$9="Recharger 180HD",'180HD-Metric'!O29,0))))))))</f>
        <v>139.37201046455917</v>
      </c>
      <c r="F23" s="124">
        <f t="shared" ref="F23:F54" si="0">IF(A23&lt;0,"",C$16+A23/1000)</f>
        <v>1.7525999999999999</v>
      </c>
      <c r="G23" s="71"/>
      <c r="L23" s="383">
        <f>IF($C$9="Contactor 100HD",'100HD-Metric'!I29,IF($C$9="Recharger 150XLHD",'150XLHD-Metric'!I29,IF($C$9="Recharger 280HD",'280HD-Metric'!I29,IF($C$9="Recharger 330XLHD",'330XLHD-Metric'!I29,IF($C$9="Recharger 360HD",'360HD-Metric'!N29,IF($C$9="Recharger 902HD",'902HD-Metric'!N29,IF($C$9="Recharger 180HD",'180HD-Metric'!I29,"")))))))</f>
        <v>0</v>
      </c>
    </row>
    <row r="24" spans="1:20" x14ac:dyDescent="0.2">
      <c r="A24" s="181">
        <f>IF($C$9="Contactor 100HD",'100HD-Metric'!B30,IF($C$9="Recharger 150XLHD",'150XLHD-Metric'!B30,IF($C$9="Recharger 280HD",'280HD-Metric'!B30,IF($C$9="Recharger 330XLHD",'330XLHD-Metric'!B30,IF($C$9="Recharger 360HD",'360HD-Metric'!B30,IF($C$9="Recharger 902HD",'902HD-Metric'!B30,IF($C$9="Contactor Field Drain C-4HD",'C-4HD-Metric'!B30,IF($C$9="Recharger 180HD",'180HD-Metric'!B30,0))))))))</f>
        <v>1727.1999999999998</v>
      </c>
      <c r="B24" s="125">
        <f>IF($C$9="Contactor 100HD",'100HD-Metric'!G30,IF($C$9="Recharger 150XLHD",'150XLHD-Metric'!G30,IF($C$9="Recharger 280HD",'280HD-Metric'!G30,IF($C$9="Recharger 330XLHD",'330XLHD-Metric'!G30,IF($C$9="Recharger 360HD",'360HD-Metric'!K30,IF($C$9="Recharger 902HD",'902HD-Metric'!K30,IF($C$9="Contactor Field Drain C-4HD",'C-4HD-Metric'!E30,IF($C$9="Recharger 180HD",'180HD-Metric'!G30,0))))))))</f>
        <v>0</v>
      </c>
      <c r="C24" s="124">
        <f>IF($C$9="Contactor 100HD",'100HD-Metric'!K30,IF($C$9="Recharger 150XLHD",'150XLHD-Metric'!K30,IF($C$9="Recharger 280HD",'280HD-Metric'!K30,IF($C$9="Recharger 330XLHD",'330XLHD-Metric'!K30,IF($C$9="Recharger 360HD",'360HD-Metric'!P30,IF($C$9="Recharger 902HD",'902HD-Metric'!P30,IF($C$9="Contactor Field Drain C-4HD",'C-4HD-Metric'!G30,IF($C$9="Recharger 180HD",'180HD-Metric'!K30,0))))))))</f>
        <v>1.2983430072606934</v>
      </c>
      <c r="D24" s="124">
        <f>IF($C$9="Contactor 100HD",'100HD-Metric'!M30,IF($C$9="Recharger 150XLHD",'150XLHD-Metric'!M30,IF($C$9="Recharger 280HD",'280HD-Metric'!M30,IF($C$9="Recharger 330XLHD",'330XLHD-Metric'!M30,IF($C$9="Recharger 360HD",'360HD-Metric'!R30,IF($C$9="Recharger 902HD",'902HD-Metric'!R30,IF($C$9="Contactor Field Drain C-4HD",'C-4HD-Metric'!I30,IF($C$9="Recharger 180HD",'180HD-Metric'!M30,0))))))))</f>
        <v>1.2983430072606934</v>
      </c>
      <c r="E24" s="124">
        <f>IF($C$9="Contactor 100HD",'100HD-Metric'!O30,IF($C$9="Recharger 150XLHD",'150XLHD-Metric'!O30,IF($C$9="Recharger 280HD",'280HD-Metric'!O30,IF($C$9="Recharger 330XLHD",'330XLHD-Metric'!O30,IF($C$9="Recharger 360HD",'360HD-Metric'!T30,IF($C$9="Recharger 902HD",'902HD-Metric'!T30,IF($C$9="Contactor Field Drain C-4HD",'C-4HD-Metric'!K30,IF($C$9="Recharger 180HD",'180HD-Metric'!O30,0))))))))</f>
        <v>138.07366745729848</v>
      </c>
      <c r="F24" s="124">
        <f t="shared" si="0"/>
        <v>1.7271999999999998</v>
      </c>
      <c r="G24" s="71"/>
      <c r="L24" s="383">
        <f>IF($C$9="Contactor 100HD",'100HD-Metric'!I30,IF($C$9="Recharger 150XLHD",'150XLHD-Metric'!I30,IF($C$9="Recharger 280HD",'280HD-Metric'!I30,IF($C$9="Recharger 330XLHD",'330XLHD-Metric'!I30,IF($C$9="Recharger 360HD",'360HD-Metric'!N30,IF($C$9="Recharger 902HD",'902HD-Metric'!N30,IF($C$9="Recharger 180HD",'180HD-Metric'!I30,"")))))))</f>
        <v>0</v>
      </c>
    </row>
    <row r="25" spans="1:20" x14ac:dyDescent="0.2">
      <c r="A25" s="181">
        <f>IF($C$9="Contactor 100HD",'100HD-Metric'!B31,IF($C$9="Recharger 150XLHD",'150XLHD-Metric'!B31,IF($C$9="Recharger 280HD",'280HD-Metric'!B31,IF($C$9="Recharger 330XLHD",'330XLHD-Metric'!B31,IF($C$9="Recharger 360HD",'360HD-Metric'!B31,IF($C$9="Recharger 902HD",'902HD-Metric'!B31,IF($C$9="Contactor Field Drain C-4HD",'C-4HD-Metric'!B31,IF($C$9="Recharger 180HD",'180HD-Metric'!B31,0))))))))</f>
        <v>1701.8</v>
      </c>
      <c r="B25" s="125">
        <f>IF($C$9="Contactor 100HD",'100HD-Metric'!G31,IF($C$9="Recharger 150XLHD",'150XLHD-Metric'!G31,IF($C$9="Recharger 280HD",'280HD-Metric'!G31,IF($C$9="Recharger 330XLHD",'330XLHD-Metric'!G31,IF($C$9="Recharger 360HD",'360HD-Metric'!K31,IF($C$9="Recharger 902HD",'902HD-Metric'!K31,IF($C$9="Contactor Field Drain C-4HD",'C-4HD-Metric'!E31,IF($C$9="Recharger 180HD",'180HD-Metric'!G31,0))))))))</f>
        <v>0</v>
      </c>
      <c r="C25" s="124">
        <f>IF($C$9="Contactor 100HD",'100HD-Metric'!K31,IF($C$9="Recharger 150XLHD",'150XLHD-Metric'!K31,IF($C$9="Recharger 280HD",'280HD-Metric'!K31,IF($C$9="Recharger 330XLHD",'330XLHD-Metric'!K31,IF($C$9="Recharger 360HD",'360HD-Metric'!P31,IF($C$9="Recharger 902HD",'902HD-Metric'!P31,IF($C$9="Contactor Field Drain C-4HD",'C-4HD-Metric'!G31,IF($C$9="Recharger 180HD",'180HD-Metric'!K31,0))))))))</f>
        <v>1.2983430072606934</v>
      </c>
      <c r="D25" s="124">
        <f>IF($C$9="Contactor 100HD",'100HD-Metric'!M31,IF($C$9="Recharger 150XLHD",'150XLHD-Metric'!M31,IF($C$9="Recharger 280HD",'280HD-Metric'!M31,IF($C$9="Recharger 330XLHD",'330XLHD-Metric'!M31,IF($C$9="Recharger 360HD",'360HD-Metric'!R31,IF($C$9="Recharger 902HD",'902HD-Metric'!R31,IF($C$9="Contactor Field Drain C-4HD",'C-4HD-Metric'!I31,IF($C$9="Recharger 180HD",'180HD-Metric'!M31,0))))))))</f>
        <v>1.2983430072606934</v>
      </c>
      <c r="E25" s="124">
        <f>IF($C$9="Contactor 100HD",'100HD-Metric'!O31,IF($C$9="Recharger 150XLHD",'150XLHD-Metric'!O31,IF($C$9="Recharger 280HD",'280HD-Metric'!O31,IF($C$9="Recharger 330XLHD",'330XLHD-Metric'!O31,IF($C$9="Recharger 360HD",'360HD-Metric'!T31,IF($C$9="Recharger 902HD",'902HD-Metric'!T31,IF($C$9="Contactor Field Drain C-4HD",'C-4HD-Metric'!K31,IF($C$9="Recharger 180HD",'180HD-Metric'!O31,0))))))))</f>
        <v>136.77532445003777</v>
      </c>
      <c r="F25" s="124">
        <f t="shared" si="0"/>
        <v>1.7018</v>
      </c>
      <c r="G25" s="71"/>
      <c r="L25" s="383">
        <f>IF($C$9="Contactor 100HD",'100HD-Metric'!I31,IF($C$9="Recharger 150XLHD",'150XLHD-Metric'!I31,IF($C$9="Recharger 280HD",'280HD-Metric'!I31,IF($C$9="Recharger 330XLHD",'330XLHD-Metric'!I31,IF($C$9="Recharger 360HD",'360HD-Metric'!N31,IF($C$9="Recharger 902HD",'902HD-Metric'!N31,IF($C$9="Recharger 180HD",'180HD-Metric'!I31,"")))))))</f>
        <v>0</v>
      </c>
    </row>
    <row r="26" spans="1:20" x14ac:dyDescent="0.2">
      <c r="A26" s="181">
        <f>IF($C$9="Contactor 100HD",'100HD-Metric'!B32,IF($C$9="Recharger 150XLHD",'150XLHD-Metric'!B32,IF($C$9="Recharger 280HD",'280HD-Metric'!B32,IF($C$9="Recharger 330XLHD",'330XLHD-Metric'!B32,IF($C$9="Recharger 360HD",'360HD-Metric'!B32,IF($C$9="Recharger 902HD",'902HD-Metric'!B32,IF($C$9="Contactor Field Drain C-4HD",'C-4HD-Metric'!B32,IF($C$9="Recharger 180HD",'180HD-Metric'!B32,0))))))))</f>
        <v>1676.3999999999999</v>
      </c>
      <c r="B26" s="125">
        <f>IF($C$9="Contactor 100HD",'100HD-Metric'!G32,IF($C$9="Recharger 150XLHD",'150XLHD-Metric'!G32,IF($C$9="Recharger 280HD",'280HD-Metric'!G32,IF($C$9="Recharger 330XLHD",'330XLHD-Metric'!G32,IF($C$9="Recharger 360HD",'360HD-Metric'!K32,IF($C$9="Recharger 902HD",'902HD-Metric'!K32,IF($C$9="Contactor Field Drain C-4HD",'C-4HD-Metric'!E32,IF($C$9="Recharger 180HD",'180HD-Metric'!G32,0))))))))</f>
        <v>0</v>
      </c>
      <c r="C26" s="124">
        <f>IF($C$9="Contactor 100HD",'100HD-Metric'!K32,IF($C$9="Recharger 150XLHD",'150XLHD-Metric'!K32,IF($C$9="Recharger 280HD",'280HD-Metric'!K32,IF($C$9="Recharger 330XLHD",'330XLHD-Metric'!K32,IF($C$9="Recharger 360HD",'360HD-Metric'!P32,IF($C$9="Recharger 902HD",'902HD-Metric'!P32,IF($C$9="Contactor Field Drain C-4HD",'C-4HD-Metric'!G32,IF($C$9="Recharger 180HD",'180HD-Metric'!K32,0))))))))</f>
        <v>1.2983430072606934</v>
      </c>
      <c r="D26" s="124">
        <f>IF($C$9="Contactor 100HD",'100HD-Metric'!M32,IF($C$9="Recharger 150XLHD",'150XLHD-Metric'!M32,IF($C$9="Recharger 280HD",'280HD-Metric'!M32,IF($C$9="Recharger 330XLHD",'330XLHD-Metric'!M32,IF($C$9="Recharger 360HD",'360HD-Metric'!R32,IF($C$9="Recharger 902HD",'902HD-Metric'!R32,IF($C$9="Contactor Field Drain C-4HD",'C-4HD-Metric'!I32,IF($C$9="Recharger 180HD",'180HD-Metric'!M32,0))))))))</f>
        <v>1.2983430072606934</v>
      </c>
      <c r="E26" s="124">
        <f>IF($C$9="Contactor 100HD",'100HD-Metric'!O32,IF($C$9="Recharger 150XLHD",'150XLHD-Metric'!O32,IF($C$9="Recharger 280HD",'280HD-Metric'!O32,IF($C$9="Recharger 330XLHD",'330XLHD-Metric'!O32,IF($C$9="Recharger 360HD",'360HD-Metric'!T32,IF($C$9="Recharger 902HD",'902HD-Metric'!T32,IF($C$9="Contactor Field Drain C-4HD",'C-4HD-Metric'!K32,IF($C$9="Recharger 180HD",'180HD-Metric'!O32,0))))))))</f>
        <v>135.47698144277709</v>
      </c>
      <c r="F26" s="124">
        <f t="shared" si="0"/>
        <v>1.6763999999999999</v>
      </c>
      <c r="G26" s="71"/>
      <c r="L26" s="383">
        <f>IF($C$9="Contactor 100HD",'100HD-Metric'!I32,IF($C$9="Recharger 150XLHD",'150XLHD-Metric'!I32,IF($C$9="Recharger 280HD",'280HD-Metric'!I32,IF($C$9="Recharger 330XLHD",'330XLHD-Metric'!I32,IF($C$9="Recharger 360HD",'360HD-Metric'!N32,IF($C$9="Recharger 902HD",'902HD-Metric'!N32,IF($C$9="Recharger 180HD",'180HD-Metric'!I32,"")))))))</f>
        <v>0</v>
      </c>
      <c r="P26" s="122"/>
      <c r="Q26" s="122"/>
      <c r="S26" s="151"/>
      <c r="T26" s="151"/>
    </row>
    <row r="27" spans="1:20" x14ac:dyDescent="0.2">
      <c r="A27" s="181">
        <f>IF($C$9="Contactor 100HD",'100HD-Metric'!B33,IF($C$9="Recharger 150XLHD",'150XLHD-Metric'!B33,IF($C$9="Recharger 280HD",'280HD-Metric'!B33,IF($C$9="Recharger 330XLHD",'330XLHD-Metric'!B33,IF($C$9="Recharger 360HD",'360HD-Metric'!B33,IF($C$9="Recharger 902HD",'902HD-Metric'!B33,IF($C$9="Contactor Field Drain C-4HD",'C-4HD-Metric'!B33,IF($C$9="Recharger 180HD",'180HD-Metric'!B33,0))))))))</f>
        <v>1651</v>
      </c>
      <c r="B27" s="125">
        <f>IF($C$9="Contactor 100HD",'100HD-Metric'!G33,IF($C$9="Recharger 150XLHD",'150XLHD-Metric'!G33,IF($C$9="Recharger 280HD",'280HD-Metric'!G33,IF($C$9="Recharger 330XLHD",'330XLHD-Metric'!G33,IF($C$9="Recharger 360HD",'360HD-Metric'!K33,IF($C$9="Recharger 902HD",'902HD-Metric'!K33,IF($C$9="Contactor Field Drain C-4HD",'C-4HD-Metric'!E33,IF($C$9="Recharger 180HD",'180HD-Metric'!G33,0))))))))</f>
        <v>0</v>
      </c>
      <c r="C27" s="124">
        <f>IF($C$9="Contactor 100HD",'100HD-Metric'!K33,IF($C$9="Recharger 150XLHD",'150XLHD-Metric'!K33,IF($C$9="Recharger 280HD",'280HD-Metric'!K33,IF($C$9="Recharger 330XLHD",'330XLHD-Metric'!K33,IF($C$9="Recharger 360HD",'360HD-Metric'!P33,IF($C$9="Recharger 902HD",'902HD-Metric'!P33,IF($C$9="Contactor Field Drain C-4HD",'C-4HD-Metric'!G33,IF($C$9="Recharger 180HD",'180HD-Metric'!K33,0))))))))</f>
        <v>1.2983430072606934</v>
      </c>
      <c r="D27" s="124">
        <f>IF($C$9="Contactor 100HD",'100HD-Metric'!M33,IF($C$9="Recharger 150XLHD",'150XLHD-Metric'!M33,IF($C$9="Recharger 280HD",'280HD-Metric'!M33,IF($C$9="Recharger 330XLHD",'330XLHD-Metric'!M33,IF($C$9="Recharger 360HD",'360HD-Metric'!R33,IF($C$9="Recharger 902HD",'902HD-Metric'!R33,IF($C$9="Contactor Field Drain C-4HD",'C-4HD-Metric'!I33,IF($C$9="Recharger 180HD",'180HD-Metric'!M33,0))))))))</f>
        <v>1.2983430072606934</v>
      </c>
      <c r="E27" s="124">
        <f>IF($C$9="Contactor 100HD",'100HD-Metric'!O33,IF($C$9="Recharger 150XLHD",'150XLHD-Metric'!O33,IF($C$9="Recharger 280HD",'280HD-Metric'!O33,IF($C$9="Recharger 330XLHD",'330XLHD-Metric'!O33,IF($C$9="Recharger 360HD",'360HD-Metric'!T33,IF($C$9="Recharger 902HD",'902HD-Metric'!T33,IF($C$9="Contactor Field Drain C-4HD",'C-4HD-Metric'!K33,IF($C$9="Recharger 180HD",'180HD-Metric'!O33,0))))))))</f>
        <v>134.1786384355164</v>
      </c>
      <c r="F27" s="124">
        <f t="shared" si="0"/>
        <v>1.651</v>
      </c>
      <c r="G27" s="71"/>
      <c r="L27" s="383">
        <f>IF($C$9="Contactor 100HD",'100HD-Metric'!I33,IF($C$9="Recharger 150XLHD",'150XLHD-Metric'!I33,IF($C$9="Recharger 280HD",'280HD-Metric'!I33,IF($C$9="Recharger 330XLHD",'330XLHD-Metric'!I33,IF($C$9="Recharger 360HD",'360HD-Metric'!N33,IF($C$9="Recharger 902HD",'902HD-Metric'!N33,IF($C$9="Recharger 180HD",'180HD-Metric'!I33,"")))))))</f>
        <v>0</v>
      </c>
      <c r="Q27" s="122"/>
      <c r="S27" s="127"/>
      <c r="T27" s="127"/>
    </row>
    <row r="28" spans="1:20" x14ac:dyDescent="0.2">
      <c r="A28" s="181">
        <f>IF($C$9="Contactor 100HD",'100HD-Metric'!B34,IF($C$9="Recharger 150XLHD",'150XLHD-Metric'!B34,IF($C$9="Recharger 280HD",'280HD-Metric'!B34,IF($C$9="Recharger 330XLHD",'330XLHD-Metric'!B34,IF($C$9="Recharger 360HD",'360HD-Metric'!B34,IF($C$9="Recharger 902HD",'902HD-Metric'!B34,IF($C$9="Contactor Field Drain C-4HD",'C-4HD-Metric'!B34,IF($C$9="Recharger 180HD",'180HD-Metric'!B34,0))))))))</f>
        <v>1625.6</v>
      </c>
      <c r="B28" s="125">
        <f>IF($C$9="Contactor 100HD",'100HD-Metric'!G34,IF($C$9="Recharger 150XLHD",'150XLHD-Metric'!G34,IF($C$9="Recharger 280HD",'280HD-Metric'!G34,IF($C$9="Recharger 330XLHD",'330XLHD-Metric'!G34,IF($C$9="Recharger 360HD",'360HD-Metric'!K34,IF($C$9="Recharger 902HD",'902HD-Metric'!K34,IF($C$9="Contactor Field Drain C-4HD",'C-4HD-Metric'!E34,IF($C$9="Recharger 180HD",'180HD-Metric'!G34,0))))))))</f>
        <v>0</v>
      </c>
      <c r="C28" s="124">
        <f>IF($C$9="Contactor 100HD",'100HD-Metric'!K34,IF($C$9="Recharger 150XLHD",'150XLHD-Metric'!K34,IF($C$9="Recharger 280HD",'280HD-Metric'!K34,IF($C$9="Recharger 330XLHD",'330XLHD-Metric'!K34,IF($C$9="Recharger 360HD",'360HD-Metric'!P34,IF($C$9="Recharger 902HD",'902HD-Metric'!P34,IF($C$9="Contactor Field Drain C-4HD",'C-4HD-Metric'!G34,IF($C$9="Recharger 180HD",'180HD-Metric'!K34,0))))))))</f>
        <v>1.2983430072606934</v>
      </c>
      <c r="D28" s="124">
        <f>IF($C$9="Contactor 100HD",'100HD-Metric'!M34,IF($C$9="Recharger 150XLHD",'150XLHD-Metric'!M34,IF($C$9="Recharger 280HD",'280HD-Metric'!M34,IF($C$9="Recharger 330XLHD",'330XLHD-Metric'!M34,IF($C$9="Recharger 360HD",'360HD-Metric'!R34,IF($C$9="Recharger 902HD",'902HD-Metric'!R34,IF($C$9="Contactor Field Drain C-4HD",'C-4HD-Metric'!I34,IF($C$9="Recharger 180HD",'180HD-Metric'!M34,0))))))))</f>
        <v>1.2983430072606934</v>
      </c>
      <c r="E28" s="124">
        <f>IF($C$9="Contactor 100HD",'100HD-Metric'!O34,IF($C$9="Recharger 150XLHD",'150XLHD-Metric'!O34,IF($C$9="Recharger 280HD",'280HD-Metric'!O34,IF($C$9="Recharger 330XLHD",'330XLHD-Metric'!O34,IF($C$9="Recharger 360HD",'360HD-Metric'!T34,IF($C$9="Recharger 902HD",'902HD-Metric'!T34,IF($C$9="Contactor Field Drain C-4HD",'C-4HD-Metric'!K34,IF($C$9="Recharger 180HD",'180HD-Metric'!O34,0))))))))</f>
        <v>132.88029542825569</v>
      </c>
      <c r="F28" s="124">
        <f t="shared" si="0"/>
        <v>1.6255999999999999</v>
      </c>
      <c r="G28" s="71"/>
      <c r="L28" s="383">
        <f>IF($C$9="Contactor 100HD",'100HD-Metric'!I34,IF($C$9="Recharger 150XLHD",'150XLHD-Metric'!I34,IF($C$9="Recharger 280HD",'280HD-Metric'!I34,IF($C$9="Recharger 330XLHD",'330XLHD-Metric'!I34,IF($C$9="Recharger 360HD",'360HD-Metric'!N34,IF($C$9="Recharger 902HD",'902HD-Metric'!N34,IF($C$9="Recharger 180HD",'180HD-Metric'!I34,"")))))))</f>
        <v>0</v>
      </c>
      <c r="S28" s="127"/>
      <c r="T28" s="127"/>
    </row>
    <row r="29" spans="1:20" x14ac:dyDescent="0.2">
      <c r="A29" s="181">
        <f>IF($C$9="Contactor 100HD",'100HD-Metric'!B35,IF($C$9="Recharger 150XLHD",'150XLHD-Metric'!B35,IF($C$9="Recharger 280HD",'280HD-Metric'!B35,IF($C$9="Recharger 330XLHD",'330XLHD-Metric'!B35,IF($C$9="Recharger 360HD",'360HD-Metric'!B35,IF($C$9="Recharger 902HD",'902HD-Metric'!B35,IF($C$9="Contactor Field Drain C-4HD",'C-4HD-Metric'!B35,IF($C$9="Recharger 180HD",'180HD-Metric'!B35,0))))))))</f>
        <v>1600.1999999999998</v>
      </c>
      <c r="B29" s="125">
        <f>IF($C$9="Contactor 100HD",'100HD-Metric'!G35,IF($C$9="Recharger 150XLHD",'150XLHD-Metric'!G35,IF($C$9="Recharger 280HD",'280HD-Metric'!G35,IF($C$9="Recharger 330XLHD",'330XLHD-Metric'!G35,IF($C$9="Recharger 360HD",'360HD-Metric'!K35,IF($C$9="Recharger 902HD",'902HD-Metric'!K35,IF($C$9="Contactor Field Drain C-4HD",'C-4HD-Metric'!E35,IF($C$9="Recharger 180HD",'180HD-Metric'!G35,0))))))))</f>
        <v>0</v>
      </c>
      <c r="C29" s="124">
        <f>IF($C$9="Contactor 100HD",'100HD-Metric'!K35,IF($C$9="Recharger 150XLHD",'150XLHD-Metric'!K35,IF($C$9="Recharger 280HD",'280HD-Metric'!K35,IF($C$9="Recharger 330XLHD",'330XLHD-Metric'!K35,IF($C$9="Recharger 360HD",'360HD-Metric'!P35,IF($C$9="Recharger 902HD",'902HD-Metric'!P35,IF($C$9="Contactor Field Drain C-4HD",'C-4HD-Metric'!G35,IF($C$9="Recharger 180HD",'180HD-Metric'!K35,0))))))))</f>
        <v>1.2983430072606934</v>
      </c>
      <c r="D29" s="124">
        <f>IF($C$9="Contactor 100HD",'100HD-Metric'!M35,IF($C$9="Recharger 150XLHD",'150XLHD-Metric'!M35,IF($C$9="Recharger 280HD",'280HD-Metric'!M35,IF($C$9="Recharger 330XLHD",'330XLHD-Metric'!M35,IF($C$9="Recharger 360HD",'360HD-Metric'!R35,IF($C$9="Recharger 902HD",'902HD-Metric'!R35,IF($C$9="Contactor Field Drain C-4HD",'C-4HD-Metric'!I35,IF($C$9="Recharger 180HD",'180HD-Metric'!M35,0))))))))</f>
        <v>1.2983430072606934</v>
      </c>
      <c r="E29" s="124">
        <f>IF($C$9="Contactor 100HD",'100HD-Metric'!O35,IF($C$9="Recharger 150XLHD",'150XLHD-Metric'!O35,IF($C$9="Recharger 280HD",'280HD-Metric'!O35,IF($C$9="Recharger 330XLHD",'330XLHD-Metric'!O35,IF($C$9="Recharger 360HD",'360HD-Metric'!T35,IF($C$9="Recharger 902HD",'902HD-Metric'!T35,IF($C$9="Contactor Field Drain C-4HD",'C-4HD-Metric'!K35,IF($C$9="Recharger 180HD",'180HD-Metric'!O35,0))))))))</f>
        <v>131.58195242099501</v>
      </c>
      <c r="F29" s="124">
        <f t="shared" si="0"/>
        <v>1.6001999999999998</v>
      </c>
      <c r="G29" s="71"/>
      <c r="L29" s="383">
        <f>IF($C$9="Contactor 100HD",'100HD-Metric'!I35,IF($C$9="Recharger 150XLHD",'150XLHD-Metric'!I35,IF($C$9="Recharger 280HD",'280HD-Metric'!I35,IF($C$9="Recharger 330XLHD",'330XLHD-Metric'!I35,IF($C$9="Recharger 360HD",'360HD-Metric'!N35,IF($C$9="Recharger 902HD",'902HD-Metric'!N35,IF($C$9="Recharger 180HD",'180HD-Metric'!I35,"")))))))</f>
        <v>0</v>
      </c>
      <c r="S29" s="127"/>
      <c r="T29" s="127"/>
    </row>
    <row r="30" spans="1:20" x14ac:dyDescent="0.2">
      <c r="A30" s="181">
        <f>IF($C$9="Contactor 100HD",'100HD-Metric'!B36,IF($C$9="Recharger 150XLHD",'150XLHD-Metric'!B36,IF($C$9="Recharger 280HD",'280HD-Metric'!B36,IF($C$9="Recharger 330XLHD",'330XLHD-Metric'!B36,IF($C$9="Recharger 360HD",'360HD-Metric'!B36,IF($C$9="Recharger 902HD",'902HD-Metric'!B36,IF($C$9="Contactor Field Drain C-4HD",'C-4HD-Metric'!B36,IF($C$9="Recharger 180HD",'180HD-Metric'!B36,0))))))))</f>
        <v>1574.8</v>
      </c>
      <c r="B30" s="125">
        <f>IF($C$9="Contactor 100HD",'100HD-Metric'!G36,IF($C$9="Recharger 150XLHD",'150XLHD-Metric'!G36,IF($C$9="Recharger 280HD",'280HD-Metric'!G36,IF($C$9="Recharger 330XLHD",'330XLHD-Metric'!G36,IF($C$9="Recharger 360HD",'360HD-Metric'!K36,IF($C$9="Recharger 902HD",'902HD-Metric'!K36,IF($C$9="Contactor Field Drain C-4HD",'C-4HD-Metric'!E36,IF($C$9="Recharger 180HD",'180HD-Metric'!G36,0))))))))</f>
        <v>0</v>
      </c>
      <c r="C30" s="124">
        <f>IF($C$9="Contactor 100HD",'100HD-Metric'!K36,IF($C$9="Recharger 150XLHD",'150XLHD-Metric'!K36,IF($C$9="Recharger 280HD",'280HD-Metric'!K36,IF($C$9="Recharger 330XLHD",'330XLHD-Metric'!K36,IF($C$9="Recharger 360HD",'360HD-Metric'!P36,IF($C$9="Recharger 902HD",'902HD-Metric'!P36,IF($C$9="Contactor Field Drain C-4HD",'C-4HD-Metric'!G36,IF($C$9="Recharger 180HD",'180HD-Metric'!K36,0))))))))</f>
        <v>1.2983430072606934</v>
      </c>
      <c r="D30" s="124">
        <f>IF($C$9="Contactor 100HD",'100HD-Metric'!M36,IF($C$9="Recharger 150XLHD",'150XLHD-Metric'!M36,IF($C$9="Recharger 280HD",'280HD-Metric'!M36,IF($C$9="Recharger 330XLHD",'330XLHD-Metric'!M36,IF($C$9="Recharger 360HD",'360HD-Metric'!R36,IF($C$9="Recharger 902HD",'902HD-Metric'!R36,IF($C$9="Contactor Field Drain C-4HD",'C-4HD-Metric'!I36,IF($C$9="Recharger 180HD",'180HD-Metric'!M36,0))))))))</f>
        <v>1.2983430072606934</v>
      </c>
      <c r="E30" s="124">
        <f>IF($C$9="Contactor 100HD",'100HD-Metric'!O36,IF($C$9="Recharger 150XLHD",'150XLHD-Metric'!O36,IF($C$9="Recharger 280HD",'280HD-Metric'!O36,IF($C$9="Recharger 330XLHD",'330XLHD-Metric'!O36,IF($C$9="Recharger 360HD",'360HD-Metric'!T36,IF($C$9="Recharger 902HD",'902HD-Metric'!T36,IF($C$9="Contactor Field Drain C-4HD",'C-4HD-Metric'!K36,IF($C$9="Recharger 180HD",'180HD-Metric'!O36,0))))))))</f>
        <v>130.28360941373433</v>
      </c>
      <c r="F30" s="124">
        <f t="shared" si="0"/>
        <v>1.5748</v>
      </c>
      <c r="G30" s="71"/>
      <c r="L30" s="383">
        <f>IF($C$9="Contactor 100HD",'100HD-Metric'!I36,IF($C$9="Recharger 150XLHD",'150XLHD-Metric'!I36,IF($C$9="Recharger 280HD",'280HD-Metric'!I36,IF($C$9="Recharger 330XLHD",'330XLHD-Metric'!I36,IF($C$9="Recharger 360HD",'360HD-Metric'!N36,IF($C$9="Recharger 902HD",'902HD-Metric'!N36,IF($C$9="Recharger 180HD",'180HD-Metric'!I36,"")))))))</f>
        <v>0</v>
      </c>
      <c r="S30" s="127"/>
      <c r="T30" s="127"/>
    </row>
    <row r="31" spans="1:20" x14ac:dyDescent="0.2">
      <c r="A31" s="181">
        <f>IF($C$9="Contactor 100HD",'100HD-Metric'!B37,IF($C$9="Recharger 150XLHD",'150XLHD-Metric'!B37,IF($C$9="Recharger 280HD",'280HD-Metric'!B37,IF($C$9="Recharger 330XLHD",'330XLHD-Metric'!B37,IF($C$9="Recharger 360HD",'360HD-Metric'!B37,IF($C$9="Recharger 902HD",'902HD-Metric'!B37,IF($C$9="Contactor Field Drain C-4HD",'C-4HD-Metric'!B37,IF($C$9="Recharger 180HD",'180HD-Metric'!B37,0))))))))</f>
        <v>1549.3999999999999</v>
      </c>
      <c r="B31" s="125">
        <f>IF($C$9="Contactor 100HD",'100HD-Metric'!G37,IF($C$9="Recharger 150XLHD",'150XLHD-Metric'!G37,IF($C$9="Recharger 280HD",'280HD-Metric'!G37,IF($C$9="Recharger 330XLHD",'330XLHD-Metric'!G37,IF($C$9="Recharger 360HD",'360HD-Metric'!K37,IF($C$9="Recharger 902HD",'902HD-Metric'!K37,IF($C$9="Contactor Field Drain C-4HD",'C-4HD-Metric'!E37,IF($C$9="Recharger 180HD",'180HD-Metric'!G37,0))))))))</f>
        <v>0</v>
      </c>
      <c r="C31" s="124">
        <f>IF($C$9="Contactor 100HD",'100HD-Metric'!K37,IF($C$9="Recharger 150XLHD",'150XLHD-Metric'!K37,IF($C$9="Recharger 280HD",'280HD-Metric'!K37,IF($C$9="Recharger 330XLHD",'330XLHD-Metric'!K37,IF($C$9="Recharger 360HD",'360HD-Metric'!P37,IF($C$9="Recharger 902HD",'902HD-Metric'!P37,IF($C$9="Contactor Field Drain C-4HD",'C-4HD-Metric'!G37,IF($C$9="Recharger 180HD",'180HD-Metric'!K37,0))))))))</f>
        <v>1.2983430072606934</v>
      </c>
      <c r="D31" s="124">
        <f>IF($C$9="Contactor 100HD",'100HD-Metric'!M37,IF($C$9="Recharger 150XLHD",'150XLHD-Metric'!M37,IF($C$9="Recharger 280HD",'280HD-Metric'!M37,IF($C$9="Recharger 330XLHD",'330XLHD-Metric'!M37,IF($C$9="Recharger 360HD",'360HD-Metric'!R37,IF($C$9="Recharger 902HD",'902HD-Metric'!R37,IF($C$9="Contactor Field Drain C-4HD",'C-4HD-Metric'!I37,IF($C$9="Recharger 180HD",'180HD-Metric'!M37,0))))))))</f>
        <v>1.2983430072606934</v>
      </c>
      <c r="E31" s="124">
        <f>IF($C$9="Contactor 100HD",'100HD-Metric'!O37,IF($C$9="Recharger 150XLHD",'150XLHD-Metric'!O37,IF($C$9="Recharger 280HD",'280HD-Metric'!O37,IF($C$9="Recharger 330XLHD",'330XLHD-Metric'!O37,IF($C$9="Recharger 360HD",'360HD-Metric'!T37,IF($C$9="Recharger 902HD",'902HD-Metric'!T37,IF($C$9="Contactor Field Drain C-4HD",'C-4HD-Metric'!K37,IF($C$9="Recharger 180HD",'180HD-Metric'!O37,0))))))))</f>
        <v>128.98526640647361</v>
      </c>
      <c r="F31" s="124">
        <f t="shared" si="0"/>
        <v>1.5493999999999999</v>
      </c>
      <c r="G31" s="71"/>
      <c r="L31" s="383">
        <f>IF($C$9="Contactor 100HD",'100HD-Metric'!I37,IF($C$9="Recharger 150XLHD",'150XLHD-Metric'!I37,IF($C$9="Recharger 280HD",'280HD-Metric'!I37,IF($C$9="Recharger 330XLHD",'330XLHD-Metric'!I37,IF($C$9="Recharger 360HD",'360HD-Metric'!N37,IF($C$9="Recharger 902HD",'902HD-Metric'!N37,IF($C$9="Recharger 180HD",'180HD-Metric'!I37,"")))))))</f>
        <v>0</v>
      </c>
      <c r="S31" s="127"/>
      <c r="T31" s="127"/>
    </row>
    <row r="32" spans="1:20" x14ac:dyDescent="0.2">
      <c r="A32" s="181">
        <f>IF($C$9="Contactor 100HD",'100HD-Metric'!B38,IF($C$9="Recharger 150XLHD",'150XLHD-Metric'!B38,IF($C$9="Recharger 280HD",'280HD-Metric'!B38,IF($C$9="Recharger 330XLHD",'330XLHD-Metric'!B38,IF($C$9="Recharger 360HD",'360HD-Metric'!B38,IF($C$9="Recharger 902HD",'902HD-Metric'!B38,IF($C$9="Contactor Field Drain C-4HD",'C-4HD-Metric'!B38,IF($C$9="Recharger 180HD",'180HD-Metric'!B38,0))))))))</f>
        <v>1524</v>
      </c>
      <c r="B32" s="125">
        <f>IF($C$9="Contactor 100HD",'100HD-Metric'!G38,IF($C$9="Recharger 150XLHD",'150XLHD-Metric'!G38,IF($C$9="Recharger 280HD",'280HD-Metric'!G38,IF($C$9="Recharger 330XLHD",'330XLHD-Metric'!G38,IF($C$9="Recharger 360HD",'360HD-Metric'!K38,IF($C$9="Recharger 902HD",'902HD-Metric'!K38,IF($C$9="Contactor Field Drain C-4HD",'C-4HD-Metric'!E38,IF($C$9="Recharger 180HD",'180HD-Metric'!G38,0))))))))</f>
        <v>0</v>
      </c>
      <c r="C32" s="124">
        <f>IF($C$9="Contactor 100HD",'100HD-Metric'!K38,IF($C$9="Recharger 150XLHD",'150XLHD-Metric'!K38,IF($C$9="Recharger 280HD",'280HD-Metric'!K38,IF($C$9="Recharger 330XLHD",'330XLHD-Metric'!K38,IF($C$9="Recharger 360HD",'360HD-Metric'!P38,IF($C$9="Recharger 902HD",'902HD-Metric'!P38,IF($C$9="Contactor Field Drain C-4HD",'C-4HD-Metric'!G38,IF($C$9="Recharger 180HD",'180HD-Metric'!K38,0))))))))</f>
        <v>1.2983430072606934</v>
      </c>
      <c r="D32" s="124">
        <f>IF($C$9="Contactor 100HD",'100HD-Metric'!M38,IF($C$9="Recharger 150XLHD",'150XLHD-Metric'!M38,IF($C$9="Recharger 280HD",'280HD-Metric'!M38,IF($C$9="Recharger 330XLHD",'330XLHD-Metric'!M38,IF($C$9="Recharger 360HD",'360HD-Metric'!R38,IF($C$9="Recharger 902HD",'902HD-Metric'!R38,IF($C$9="Contactor Field Drain C-4HD",'C-4HD-Metric'!I38,IF($C$9="Recharger 180HD",'180HD-Metric'!M38,0))))))))</f>
        <v>1.2983430072606934</v>
      </c>
      <c r="E32" s="124">
        <f>IF($C$9="Contactor 100HD",'100HD-Metric'!O38,IF($C$9="Recharger 150XLHD",'150XLHD-Metric'!O38,IF($C$9="Recharger 280HD",'280HD-Metric'!O38,IF($C$9="Recharger 330XLHD",'330XLHD-Metric'!O38,IF($C$9="Recharger 360HD",'360HD-Metric'!T38,IF($C$9="Recharger 902HD",'902HD-Metric'!T38,IF($C$9="Contactor Field Drain C-4HD",'C-4HD-Metric'!K38,IF($C$9="Recharger 180HD",'180HD-Metric'!O38,0))))))))</f>
        <v>127.68692339921293</v>
      </c>
      <c r="F32" s="124">
        <f t="shared" si="0"/>
        <v>1.524</v>
      </c>
      <c r="G32" s="71"/>
      <c r="L32" s="383">
        <f>IF($C$9="Contactor 100HD",'100HD-Metric'!I38,IF($C$9="Recharger 150XLHD",'150XLHD-Metric'!I38,IF($C$9="Recharger 280HD",'280HD-Metric'!I38,IF($C$9="Recharger 330XLHD",'330XLHD-Metric'!I38,IF($C$9="Recharger 360HD",'360HD-Metric'!N38,IF($C$9="Recharger 902HD",'902HD-Metric'!N38,IF($C$9="Recharger 180HD",'180HD-Metric'!I38,"")))))))</f>
        <v>0</v>
      </c>
      <c r="S32" s="127"/>
      <c r="T32" s="127"/>
    </row>
    <row r="33" spans="1:25" x14ac:dyDescent="0.2">
      <c r="A33" s="181">
        <f>IF($C$9="Contactor 100HD",'100HD-Metric'!B39,IF($C$9="Recharger 150XLHD",'150XLHD-Metric'!B39,IF($C$9="Recharger 280HD",'280HD-Metric'!B39,IF($C$9="Recharger 330XLHD",'330XLHD-Metric'!B39,IF($C$9="Recharger 360HD",'360HD-Metric'!B39,IF($C$9="Recharger 902HD",'902HD-Metric'!B39,IF($C$9="Contactor Field Drain C-4HD",'C-4HD-Metric'!B39,IF($C$9="Recharger 180HD",'180HD-Metric'!B39,0))))))))</f>
        <v>1498.6</v>
      </c>
      <c r="B33" s="125">
        <f>IF($C$9="Contactor 100HD",'100HD-Metric'!G39,IF($C$9="Recharger 150XLHD",'150XLHD-Metric'!G39,IF($C$9="Recharger 280HD",'280HD-Metric'!G39,IF($C$9="Recharger 330XLHD",'330XLHD-Metric'!G39,IF($C$9="Recharger 360HD",'360HD-Metric'!K39,IF($C$9="Recharger 902HD",'902HD-Metric'!K39,IF($C$9="Contactor Field Drain C-4HD",'C-4HD-Metric'!E39,IF($C$9="Recharger 180HD",'180HD-Metric'!G39,0))))))))</f>
        <v>0</v>
      </c>
      <c r="C33" s="124">
        <f>IF($C$9="Contactor 100HD",'100HD-Metric'!K39,IF($C$9="Recharger 150XLHD",'150XLHD-Metric'!K39,IF($C$9="Recharger 280HD",'280HD-Metric'!K39,IF($C$9="Recharger 330XLHD",'330XLHD-Metric'!K39,IF($C$9="Recharger 360HD",'360HD-Metric'!P39,IF($C$9="Recharger 902HD",'902HD-Metric'!P39,IF($C$9="Contactor Field Drain C-4HD",'C-4HD-Metric'!G39,IF($C$9="Recharger 180HD",'180HD-Metric'!K39,0))))))))</f>
        <v>1.2983430072606934</v>
      </c>
      <c r="D33" s="124">
        <f>IF($C$9="Contactor 100HD",'100HD-Metric'!M39,IF($C$9="Recharger 150XLHD",'150XLHD-Metric'!M39,IF($C$9="Recharger 280HD",'280HD-Metric'!M39,IF($C$9="Recharger 330XLHD",'330XLHD-Metric'!M39,IF($C$9="Recharger 360HD",'360HD-Metric'!R39,IF($C$9="Recharger 902HD",'902HD-Metric'!R39,IF($C$9="Contactor Field Drain C-4HD",'C-4HD-Metric'!I39,IF($C$9="Recharger 180HD",'180HD-Metric'!M39,0))))))))</f>
        <v>1.2983430072606934</v>
      </c>
      <c r="E33" s="124">
        <f>IF($C$9="Contactor 100HD",'100HD-Metric'!O39,IF($C$9="Recharger 150XLHD",'150XLHD-Metric'!O39,IF($C$9="Recharger 280HD",'280HD-Metric'!O39,IF($C$9="Recharger 330XLHD",'330XLHD-Metric'!O39,IF($C$9="Recharger 360HD",'360HD-Metric'!T39,IF($C$9="Recharger 902HD",'902HD-Metric'!T39,IF($C$9="Contactor Field Drain C-4HD",'C-4HD-Metric'!K39,IF($C$9="Recharger 180HD",'180HD-Metric'!O39,0))))))))</f>
        <v>126.38858039195223</v>
      </c>
      <c r="F33" s="124">
        <f t="shared" si="0"/>
        <v>1.4985999999999999</v>
      </c>
      <c r="G33" s="71"/>
      <c r="L33" s="383">
        <f>IF($C$9="Contactor 100HD",'100HD-Metric'!I39,IF($C$9="Recharger 150XLHD",'150XLHD-Metric'!I39,IF($C$9="Recharger 280HD",'280HD-Metric'!I39,IF($C$9="Recharger 330XLHD",'330XLHD-Metric'!I39,IF($C$9="Recharger 360HD",'360HD-Metric'!N39,IF($C$9="Recharger 902HD",'902HD-Metric'!N39,IF($C$9="Recharger 180HD",'180HD-Metric'!I39,"")))))))</f>
        <v>0</v>
      </c>
      <c r="S33" s="127"/>
      <c r="T33" s="127"/>
    </row>
    <row r="34" spans="1:25" x14ac:dyDescent="0.2">
      <c r="A34" s="181">
        <f>IF($C$9="Contactor 100HD",'100HD-Metric'!B40,IF($C$9="Recharger 150XLHD",'150XLHD-Metric'!B40,IF($C$9="Recharger 280HD",'280HD-Metric'!B40,IF($C$9="Recharger 330XLHD",'330XLHD-Metric'!B40,IF($C$9="Recharger 360HD",'360HD-Metric'!B40,IF($C$9="Recharger 902HD",'902HD-Metric'!B40,IF($C$9="Contactor Field Drain C-4HD",'C-4HD-Metric'!B40,IF($C$9="Recharger 180HD",'180HD-Metric'!B40,0))))))))</f>
        <v>1473.1999999999998</v>
      </c>
      <c r="B34" s="125">
        <f>IF($C$9="Contactor 100HD",'100HD-Metric'!G40,IF($C$9="Recharger 150XLHD",'150XLHD-Metric'!G40,IF($C$9="Recharger 280HD",'280HD-Metric'!G40,IF($C$9="Recharger 330XLHD",'330XLHD-Metric'!G40,IF($C$9="Recharger 360HD",'360HD-Metric'!K40,IF($C$9="Recharger 902HD",'902HD-Metric'!K40,IF($C$9="Contactor Field Drain C-4HD",'C-4HD-Metric'!E40,IF($C$9="Recharger 180HD",'180HD-Metric'!G40,0))))))))</f>
        <v>0</v>
      </c>
      <c r="C34" s="124">
        <f>IF($C$9="Contactor 100HD",'100HD-Metric'!K40,IF($C$9="Recharger 150XLHD",'150XLHD-Metric'!K40,IF($C$9="Recharger 280HD",'280HD-Metric'!K40,IF($C$9="Recharger 330XLHD",'330XLHD-Metric'!K40,IF($C$9="Recharger 360HD",'360HD-Metric'!P40,IF($C$9="Recharger 902HD",'902HD-Metric'!P40,IF($C$9="Contactor Field Drain C-4HD",'C-4HD-Metric'!G40,IF($C$9="Recharger 180HD",'180HD-Metric'!K40,0))))))))</f>
        <v>1.2983430072606934</v>
      </c>
      <c r="D34" s="124">
        <f>IF($C$9="Contactor 100HD",'100HD-Metric'!M40,IF($C$9="Recharger 150XLHD",'150XLHD-Metric'!M40,IF($C$9="Recharger 280HD",'280HD-Metric'!M40,IF($C$9="Recharger 330XLHD",'330XLHD-Metric'!M40,IF($C$9="Recharger 360HD",'360HD-Metric'!R40,IF($C$9="Recharger 902HD",'902HD-Metric'!R40,IF($C$9="Contactor Field Drain C-4HD",'C-4HD-Metric'!I40,IF($C$9="Recharger 180HD",'180HD-Metric'!M40,0))))))))</f>
        <v>1.2983430072606934</v>
      </c>
      <c r="E34" s="124">
        <f>IF($C$9="Contactor 100HD",'100HD-Metric'!O40,IF($C$9="Recharger 150XLHD",'150XLHD-Metric'!O40,IF($C$9="Recharger 280HD",'280HD-Metric'!O40,IF($C$9="Recharger 330XLHD",'330XLHD-Metric'!O40,IF($C$9="Recharger 360HD",'360HD-Metric'!T40,IF($C$9="Recharger 902HD",'902HD-Metric'!T40,IF($C$9="Contactor Field Drain C-4HD",'C-4HD-Metric'!K40,IF($C$9="Recharger 180HD",'180HD-Metric'!O40,0))))))))</f>
        <v>125.09023738469153</v>
      </c>
      <c r="F34" s="124">
        <f t="shared" si="0"/>
        <v>1.4731999999999998</v>
      </c>
      <c r="G34" s="71"/>
      <c r="L34" s="383">
        <f>IF($C$9="Contactor 100HD",'100HD-Metric'!I40,IF($C$9="Recharger 150XLHD",'150XLHD-Metric'!I40,IF($C$9="Recharger 280HD",'280HD-Metric'!I40,IF($C$9="Recharger 330XLHD",'330XLHD-Metric'!I40,IF($C$9="Recharger 360HD",'360HD-Metric'!N40,IF($C$9="Recharger 902HD",'902HD-Metric'!N40,IF($C$9="Recharger 180HD",'180HD-Metric'!I40,"")))))))</f>
        <v>0</v>
      </c>
      <c r="S34" s="127"/>
      <c r="T34" s="127"/>
      <c r="V34" s="177"/>
      <c r="W34" s="222"/>
    </row>
    <row r="35" spans="1:25" x14ac:dyDescent="0.2">
      <c r="A35" s="181">
        <f>IF($C$9="Contactor 100HD",'100HD-Metric'!B41,IF($C$9="Recharger 150XLHD",'150XLHD-Metric'!B41,IF($C$9="Recharger 280HD",'280HD-Metric'!B41,IF($C$9="Recharger 330XLHD",'330XLHD-Metric'!B41,IF($C$9="Recharger 360HD",'360HD-Metric'!B41,IF($C$9="Recharger 902HD",'902HD-Metric'!B41,IF($C$9="Contactor Field Drain C-4HD",'C-4HD-Metric'!B41,IF($C$9="Recharger 180HD",'180HD-Metric'!B41,0))))))))</f>
        <v>1447.8</v>
      </c>
      <c r="B35" s="125">
        <f>IF($C$9="Contactor 100HD",'100HD-Metric'!G41,IF($C$9="Recharger 150XLHD",'150XLHD-Metric'!G41,IF($C$9="Recharger 280HD",'280HD-Metric'!G41,IF($C$9="Recharger 330XLHD",'330XLHD-Metric'!G41,IF($C$9="Recharger 360HD",'360HD-Metric'!K41,IF($C$9="Recharger 902HD",'902HD-Metric'!K41,IF($C$9="Contactor Field Drain C-4HD",'C-4HD-Metric'!E41,IF($C$9="Recharger 180HD",'180HD-Metric'!G41,0))))))))</f>
        <v>9.7717241975499664E-2</v>
      </c>
      <c r="C35" s="124">
        <f>IF($C$9="Contactor 100HD",'100HD-Metric'!K41,IF($C$9="Recharger 150XLHD",'150XLHD-Metric'!K41,IF($C$9="Recharger 280HD",'280HD-Metric'!K41,IF($C$9="Recharger 330XLHD",'330XLHD-Metric'!K41,IF($C$9="Recharger 360HD",'360HD-Metric'!P41,IF($C$9="Recharger 902HD",'902HD-Metric'!P41,IF($C$9="Contactor Field Drain C-4HD",'C-4HD-Metric'!G41,IF($C$9="Recharger 180HD",'180HD-Metric'!K41,0))))))))</f>
        <v>1.2592561104704936</v>
      </c>
      <c r="D35" s="124">
        <f>IF($C$9="Contactor 100HD",'100HD-Metric'!M41,IF($C$9="Recharger 150XLHD",'150XLHD-Metric'!M41,IF($C$9="Recharger 280HD",'280HD-Metric'!M41,IF($C$9="Recharger 330XLHD",'330XLHD-Metric'!M41,IF($C$9="Recharger 360HD",'360HD-Metric'!R41,IF($C$9="Recharger 902HD",'902HD-Metric'!R41,IF($C$9="Contactor Field Drain C-4HD",'C-4HD-Metric'!I41,IF($C$9="Recharger 180HD",'180HD-Metric'!M41,0))))))))</f>
        <v>1.3569733524459933</v>
      </c>
      <c r="E35" s="124">
        <f>IF($C$9="Contactor 100HD",'100HD-Metric'!O41,IF($C$9="Recharger 150XLHD",'150XLHD-Metric'!O41,IF($C$9="Recharger 280HD",'280HD-Metric'!O41,IF($C$9="Recharger 330XLHD",'330XLHD-Metric'!O41,IF($C$9="Recharger 360HD",'360HD-Metric'!T41,IF($C$9="Recharger 902HD",'902HD-Metric'!T41,IF($C$9="Contactor Field Drain C-4HD",'C-4HD-Metric'!K41,IF($C$9="Recharger 180HD",'180HD-Metric'!O41,0))))))))</f>
        <v>123.79189437743085</v>
      </c>
      <c r="F35" s="124">
        <f t="shared" si="0"/>
        <v>1.4478</v>
      </c>
      <c r="G35" s="71"/>
      <c r="L35" s="383">
        <f>IF($C$9="Contactor 100HD",'100HD-Metric'!I41,IF($C$9="Recharger 150XLHD",'150XLHD-Metric'!I41,IF($C$9="Recharger 280HD",'280HD-Metric'!I41,IF($C$9="Recharger 330XLHD",'330XLHD-Metric'!I41,IF($C$9="Recharger 360HD",'360HD-Metric'!N41,IF($C$9="Recharger 902HD",'902HD-Metric'!N41,IF($C$9="Recharger 180HD",'180HD-Metric'!I41,"")))))))</f>
        <v>0</v>
      </c>
      <c r="S35" s="127"/>
      <c r="T35" s="127"/>
      <c r="V35" s="223"/>
      <c r="W35" s="222"/>
    </row>
    <row r="36" spans="1:25" x14ac:dyDescent="0.2">
      <c r="A36" s="181">
        <f>IF($C$9="Contactor 100HD",'100HD-Metric'!B42,IF($C$9="Recharger 150XLHD",'150XLHD-Metric'!B42,IF($C$9="Recharger 280HD",'280HD-Metric'!B42,IF($C$9="Recharger 330XLHD",'330XLHD-Metric'!B42,IF($C$9="Recharger 360HD",'360HD-Metric'!B42,IF($C$9="Recharger 902HD",'902HD-Metric'!B42,IF($C$9="Contactor Field Drain C-4HD",'C-4HD-Metric'!B42,IF($C$9="Recharger 180HD",'180HD-Metric'!B42,0))))))))</f>
        <v>1422.3999999999999</v>
      </c>
      <c r="B36" s="125">
        <f>IF($C$9="Contactor 100HD",'100HD-Metric'!G42,IF($C$9="Recharger 150XLHD",'150XLHD-Metric'!G42,IF($C$9="Recharger 280HD",'280HD-Metric'!G42,IF($C$9="Recharger 330XLHD",'330XLHD-Metric'!G42,IF($C$9="Recharger 360HD",'360HD-Metric'!K42,IF($C$9="Recharger 902HD",'902HD-Metric'!K42,IF($C$9="Contactor Field Drain C-4HD",'C-4HD-Metric'!E42,IF($C$9="Recharger 180HD",'180HD-Metric'!G42,0))))))))</f>
        <v>0.24209786829658286</v>
      </c>
      <c r="C36" s="124">
        <f>IF($C$9="Contactor 100HD",'100HD-Metric'!K42,IF($C$9="Recharger 150XLHD",'150XLHD-Metric'!K42,IF($C$9="Recharger 280HD",'280HD-Metric'!K42,IF($C$9="Recharger 330XLHD",'330XLHD-Metric'!K42,IF($C$9="Recharger 360HD",'360HD-Metric'!P42,IF($C$9="Recharger 902HD",'902HD-Metric'!P42,IF($C$9="Contactor Field Drain C-4HD",'C-4HD-Metric'!G42,IF($C$9="Recharger 180HD",'180HD-Metric'!K42,0))))))))</f>
        <v>1.2015038599420602</v>
      </c>
      <c r="D36" s="124">
        <f>IF($C$9="Contactor 100HD",'100HD-Metric'!M42,IF($C$9="Recharger 150XLHD",'150XLHD-Metric'!M42,IF($C$9="Recharger 280HD",'280HD-Metric'!M42,IF($C$9="Recharger 330XLHD",'330XLHD-Metric'!M42,IF($C$9="Recharger 360HD",'360HD-Metric'!R42,IF($C$9="Recharger 902HD",'902HD-Metric'!R42,IF($C$9="Contactor Field Drain C-4HD",'C-4HD-Metric'!I42,IF($C$9="Recharger 180HD",'180HD-Metric'!M42,0))))))))</f>
        <v>1.4436017282386429</v>
      </c>
      <c r="E36" s="124">
        <f>IF($C$9="Contactor 100HD",'100HD-Metric'!O42,IF($C$9="Recharger 150XLHD",'150XLHD-Metric'!O42,IF($C$9="Recharger 280HD",'280HD-Metric'!O42,IF($C$9="Recharger 330XLHD",'330XLHD-Metric'!O42,IF($C$9="Recharger 360HD",'360HD-Metric'!T42,IF($C$9="Recharger 902HD",'902HD-Metric'!T42,IF($C$9="Contactor Field Drain C-4HD",'C-4HD-Metric'!K42,IF($C$9="Recharger 180HD",'180HD-Metric'!O42,0))))))))</f>
        <v>122.43492102498486</v>
      </c>
      <c r="F36" s="124">
        <f t="shared" si="0"/>
        <v>1.4223999999999999</v>
      </c>
      <c r="G36" s="71"/>
      <c r="L36" s="383">
        <f>IF($C$9="Contactor 100HD",'100HD-Metric'!I42,IF($C$9="Recharger 150XLHD",'150XLHD-Metric'!I42,IF($C$9="Recharger 280HD",'280HD-Metric'!I42,IF($C$9="Recharger 330XLHD",'330XLHD-Metric'!I42,IF($C$9="Recharger 360HD",'360HD-Metric'!N42,IF($C$9="Recharger 902HD",'902HD-Metric'!N42,IF($C$9="Recharger 180HD",'180HD-Metric'!I42,"")))))))</f>
        <v>0</v>
      </c>
      <c r="S36" s="127"/>
      <c r="T36" s="127"/>
      <c r="V36" s="177"/>
      <c r="W36" s="222"/>
    </row>
    <row r="37" spans="1:25" x14ac:dyDescent="0.2">
      <c r="A37" s="181">
        <f>IF($C$9="Contactor 100HD",'100HD-Metric'!B43,IF($C$9="Recharger 150XLHD",'150XLHD-Metric'!B43,IF($C$9="Recharger 280HD",'280HD-Metric'!B43,IF($C$9="Recharger 330XLHD",'330XLHD-Metric'!B43,IF($C$9="Recharger 360HD",'360HD-Metric'!B43,IF($C$9="Recharger 902HD",'902HD-Metric'!B43,IF($C$9="Contactor Field Drain C-4HD",'C-4HD-Metric'!B43,IF($C$9="Recharger 180HD",'180HD-Metric'!B43,0))))))))</f>
        <v>1397</v>
      </c>
      <c r="B37" s="125">
        <f>IF($C$9="Contactor 100HD",'100HD-Metric'!G43,IF($C$9="Recharger 150XLHD",'150XLHD-Metric'!G43,IF($C$9="Recharger 280HD",'280HD-Metric'!G43,IF($C$9="Recharger 330XLHD",'330XLHD-Metric'!G43,IF($C$9="Recharger 360HD",'360HD-Metric'!K43,IF($C$9="Recharger 902HD",'902HD-Metric'!K43,IF($C$9="Contactor Field Drain C-4HD",'C-4HD-Metric'!E43,IF($C$9="Recharger 180HD",'180HD-Metric'!G43,0))))))))</f>
        <v>0.33761987362991613</v>
      </c>
      <c r="C37" s="124">
        <f>IF($C$9="Contactor 100HD",'100HD-Metric'!K43,IF($C$9="Recharger 150XLHD",'150XLHD-Metric'!K43,IF($C$9="Recharger 280HD",'280HD-Metric'!K43,IF($C$9="Recharger 330XLHD",'330XLHD-Metric'!K43,IF($C$9="Recharger 360HD",'360HD-Metric'!P43,IF($C$9="Recharger 902HD",'902HD-Metric'!P43,IF($C$9="Contactor Field Drain C-4HD",'C-4HD-Metric'!G43,IF($C$9="Recharger 180HD",'180HD-Metric'!K43,0))))))))</f>
        <v>1.1632950578087269</v>
      </c>
      <c r="D37" s="124">
        <f>IF($C$9="Contactor 100HD",'100HD-Metric'!M43,IF($C$9="Recharger 150XLHD",'150XLHD-Metric'!M43,IF($C$9="Recharger 280HD",'280HD-Metric'!M43,IF($C$9="Recharger 330XLHD",'330XLHD-Metric'!M43,IF($C$9="Recharger 360HD",'360HD-Metric'!R43,IF($C$9="Recharger 902HD",'902HD-Metric'!R43,IF($C$9="Contactor Field Drain C-4HD",'C-4HD-Metric'!I43,IF($C$9="Recharger 180HD",'180HD-Metric'!M43,0))))))))</f>
        <v>1.500914931438643</v>
      </c>
      <c r="E37" s="124">
        <f>IF($C$9="Contactor 100HD",'100HD-Metric'!O43,IF($C$9="Recharger 150XLHD",'150XLHD-Metric'!O43,IF($C$9="Recharger 280HD",'280HD-Metric'!O43,IF($C$9="Recharger 330XLHD",'330XLHD-Metric'!O43,IF($C$9="Recharger 360HD",'360HD-Metric'!T43,IF($C$9="Recharger 902HD",'902HD-Metric'!T43,IF($C$9="Contactor Field Drain C-4HD",'C-4HD-Metric'!K43,IF($C$9="Recharger 180HD",'180HD-Metric'!O43,0))))))))</f>
        <v>120.99131929674621</v>
      </c>
      <c r="F37" s="124">
        <f t="shared" si="0"/>
        <v>1.397</v>
      </c>
      <c r="G37" s="71"/>
      <c r="L37" s="383">
        <f>IF($C$9="Contactor 100HD",'100HD-Metric'!I43,IF($C$9="Recharger 150XLHD",'150XLHD-Metric'!I43,IF($C$9="Recharger 280HD",'280HD-Metric'!I43,IF($C$9="Recharger 330XLHD",'330XLHD-Metric'!I43,IF($C$9="Recharger 360HD",'360HD-Metric'!N43,IF($C$9="Recharger 902HD",'902HD-Metric'!N43,IF($C$9="Recharger 180HD",'180HD-Metric'!I43,"")))))))</f>
        <v>0</v>
      </c>
      <c r="S37" s="127"/>
      <c r="T37" s="127"/>
      <c r="V37" s="177"/>
      <c r="W37" s="222"/>
    </row>
    <row r="38" spans="1:25" x14ac:dyDescent="0.2">
      <c r="A38" s="181">
        <f>IF($C$9="Contactor 100HD",'100HD-Metric'!B44,IF($C$9="Recharger 150XLHD",'150XLHD-Metric'!B44,IF($C$9="Recharger 280HD",'280HD-Metric'!B44,IF($C$9="Recharger 330XLHD",'330XLHD-Metric'!B44,IF($C$9="Recharger 360HD",'360HD-Metric'!B44,IF($C$9="Recharger 902HD",'902HD-Metric'!B44,IF($C$9="Contactor Field Drain C-4HD",'C-4HD-Metric'!B44,IF($C$9="Recharger 180HD",'180HD-Metric'!B44,0))))))))</f>
        <v>1371.6</v>
      </c>
      <c r="B38" s="125">
        <f>IF($C$9="Contactor 100HD",'100HD-Metric'!G44,IF($C$9="Recharger 150XLHD",'150XLHD-Metric'!G44,IF($C$9="Recharger 280HD",'280HD-Metric'!G44,IF($C$9="Recharger 330XLHD",'330XLHD-Metric'!G44,IF($C$9="Recharger 360HD",'360HD-Metric'!K44,IF($C$9="Recharger 902HD",'902HD-Metric'!K44,IF($C$9="Contactor Field Drain C-4HD",'C-4HD-Metric'!E44,IF($C$9="Recharger 180HD",'180HD-Metric'!G44,0))))))))</f>
        <v>0.57752250528433269</v>
      </c>
      <c r="C38" s="124">
        <f>IF($C$9="Contactor 100HD",'100HD-Metric'!K44,IF($C$9="Recharger 150XLHD",'150XLHD-Metric'!K44,IF($C$9="Recharger 280HD",'280HD-Metric'!K44,IF($C$9="Recharger 330XLHD",'330XLHD-Metric'!K44,IF($C$9="Recharger 360HD",'360HD-Metric'!P44,IF($C$9="Recharger 902HD",'902HD-Metric'!P44,IF($C$9="Contactor Field Drain C-4HD",'C-4HD-Metric'!G44,IF($C$9="Recharger 180HD",'180HD-Metric'!K44,0))))))))</f>
        <v>1.0673340051469604</v>
      </c>
      <c r="D38" s="124">
        <f>IF($C$9="Contactor 100HD",'100HD-Metric'!M44,IF($C$9="Recharger 150XLHD",'150XLHD-Metric'!M44,IF($C$9="Recharger 280HD",'280HD-Metric'!M44,IF($C$9="Recharger 330XLHD",'330XLHD-Metric'!M44,IF($C$9="Recharger 360HD",'360HD-Metric'!R44,IF($C$9="Recharger 902HD",'902HD-Metric'!R44,IF($C$9="Contactor Field Drain C-4HD",'C-4HD-Metric'!I44,IF($C$9="Recharger 180HD",'180HD-Metric'!M44,0))))))))</f>
        <v>1.6448565104312931</v>
      </c>
      <c r="E38" s="124">
        <f>IF($C$9="Contactor 100HD",'100HD-Metric'!O44,IF($C$9="Recharger 150XLHD",'150XLHD-Metric'!O44,IF($C$9="Recharger 280HD",'280HD-Metric'!O44,IF($C$9="Recharger 330XLHD",'330XLHD-Metric'!O44,IF($C$9="Recharger 360HD",'360HD-Metric'!T44,IF($C$9="Recharger 902HD",'902HD-Metric'!T44,IF($C$9="Contactor Field Drain C-4HD",'C-4HD-Metric'!K44,IF($C$9="Recharger 180HD",'180HD-Metric'!O44,0))))))))</f>
        <v>119.49040436530757</v>
      </c>
      <c r="F38" s="124">
        <f t="shared" si="0"/>
        <v>1.3715999999999999</v>
      </c>
      <c r="G38" s="71"/>
      <c r="L38" s="383">
        <f>IF($C$9="Contactor 100HD",'100HD-Metric'!I44,IF($C$9="Recharger 150XLHD",'150XLHD-Metric'!I44,IF($C$9="Recharger 280HD",'280HD-Metric'!I44,IF($C$9="Recharger 330XLHD",'330XLHD-Metric'!I44,IF($C$9="Recharger 360HD",'360HD-Metric'!N44,IF($C$9="Recharger 902HD",'902HD-Metric'!N44,IF($C$9="Recharger 180HD",'180HD-Metric'!I44,"")))))))</f>
        <v>0</v>
      </c>
      <c r="S38" s="127"/>
      <c r="T38" s="127"/>
      <c r="V38" s="223"/>
      <c r="W38" s="222"/>
    </row>
    <row r="39" spans="1:25" x14ac:dyDescent="0.2">
      <c r="A39" s="181">
        <f>IF($C$9="Contactor 100HD",'100HD-Metric'!B45,IF($C$9="Recharger 150XLHD",'150XLHD-Metric'!B45,IF($C$9="Recharger 280HD",'280HD-Metric'!B45,IF($C$9="Recharger 330XLHD",'330XLHD-Metric'!B45,IF($C$9="Recharger 360HD",'360HD-Metric'!B45,IF($C$9="Recharger 902HD",'902HD-Metric'!B45,IF($C$9="Contactor Field Drain C-4HD",'C-4HD-Metric'!B45,IF($C$9="Recharger 180HD",'180HD-Metric'!B45,0))))))))</f>
        <v>1346.1999999999998</v>
      </c>
      <c r="B39" s="125">
        <f>IF($C$9="Contactor 100HD",'100HD-Metric'!G45,IF($C$9="Recharger 150XLHD",'150XLHD-Metric'!G45,IF($C$9="Recharger 280HD",'280HD-Metric'!G45,IF($C$9="Recharger 330XLHD",'330XLHD-Metric'!G45,IF($C$9="Recharger 360HD",'360HD-Metric'!K45,IF($C$9="Recharger 902HD",'902HD-Metric'!K45,IF($C$9="Contactor Field Drain C-4HD",'C-4HD-Metric'!E45,IF($C$9="Recharger 180HD",'180HD-Metric'!G45,0))))))))</f>
        <v>0.76966413427208247</v>
      </c>
      <c r="C39" s="124">
        <f>IF($C$9="Contactor 100HD",'100HD-Metric'!K45,IF($C$9="Recharger 150XLHD",'150XLHD-Metric'!K45,IF($C$9="Recharger 280HD",'280HD-Metric'!K45,IF($C$9="Recharger 330XLHD",'330XLHD-Metric'!K45,IF($C$9="Recharger 360HD",'360HD-Metric'!P45,IF($C$9="Recharger 902HD",'902HD-Metric'!P45,IF($C$9="Contactor Field Drain C-4HD",'C-4HD-Metric'!G45,IF($C$9="Recharger 180HD",'180HD-Metric'!K45,0))))))))</f>
        <v>0.99047735355186028</v>
      </c>
      <c r="D39" s="124">
        <f>IF($C$9="Contactor 100HD",'100HD-Metric'!M45,IF($C$9="Recharger 150XLHD",'150XLHD-Metric'!M45,IF($C$9="Recharger 280HD",'280HD-Metric'!M45,IF($C$9="Recharger 330XLHD",'330XLHD-Metric'!M45,IF($C$9="Recharger 360HD",'360HD-Metric'!R45,IF($C$9="Recharger 902HD",'902HD-Metric'!R45,IF($C$9="Contactor Field Drain C-4HD",'C-4HD-Metric'!I45,IF($C$9="Recharger 180HD",'180HD-Metric'!M45,0))))))))</f>
        <v>1.7601414878239428</v>
      </c>
      <c r="E39" s="124">
        <f>IF($C$9="Contactor 100HD",'100HD-Metric'!O45,IF($C$9="Recharger 150XLHD",'150XLHD-Metric'!O45,IF($C$9="Recharger 280HD",'280HD-Metric'!O45,IF($C$9="Recharger 330XLHD",'330XLHD-Metric'!O45,IF($C$9="Recharger 360HD",'360HD-Metric'!T45,IF($C$9="Recharger 902HD",'902HD-Metric'!T45,IF($C$9="Contactor Field Drain C-4HD",'C-4HD-Metric'!K45,IF($C$9="Recharger 180HD",'180HD-Metric'!O45,0))))))))</f>
        <v>117.84554785487627</v>
      </c>
      <c r="F39" s="124">
        <f t="shared" si="0"/>
        <v>1.3461999999999998</v>
      </c>
      <c r="G39" s="71"/>
      <c r="L39" s="383">
        <f>IF($C$9="Contactor 100HD",'100HD-Metric'!I45,IF($C$9="Recharger 150XLHD",'150XLHD-Metric'!I45,IF($C$9="Recharger 280HD",'280HD-Metric'!I45,IF($C$9="Recharger 330XLHD",'330XLHD-Metric'!I45,IF($C$9="Recharger 360HD",'360HD-Metric'!N45,IF($C$9="Recharger 902HD",'902HD-Metric'!N45,IF($C$9="Recharger 180HD",'180HD-Metric'!I45,"")))))))</f>
        <v>0</v>
      </c>
      <c r="S39" s="127"/>
      <c r="T39" s="127"/>
      <c r="V39" s="177"/>
      <c r="W39" s="222"/>
    </row>
    <row r="40" spans="1:25" x14ac:dyDescent="0.2">
      <c r="A40" s="181">
        <f>IF($C$9="Contactor 100HD",'100HD-Metric'!B46,IF($C$9="Recharger 150XLHD",'150XLHD-Metric'!B46,IF($C$9="Recharger 280HD",'280HD-Metric'!B46,IF($C$9="Recharger 330XLHD",'330XLHD-Metric'!B46,IF($C$9="Recharger 360HD",'360HD-Metric'!B46,IF($C$9="Recharger 902HD",'902HD-Metric'!B46,IF($C$9="Contactor Field Drain C-4HD",'C-4HD-Metric'!B46,IF($C$9="Recharger 180HD",'180HD-Metric'!B46,0))))))))</f>
        <v>1320.8</v>
      </c>
      <c r="B40" s="125">
        <f>IF($C$9="Contactor 100HD",'100HD-Metric'!G46,IF($C$9="Recharger 150XLHD",'150XLHD-Metric'!G46,IF($C$9="Recharger 280HD",'280HD-Metric'!G46,IF($C$9="Recharger 330XLHD",'330XLHD-Metric'!G46,IF($C$9="Recharger 360HD",'360HD-Metric'!K46,IF($C$9="Recharger 902HD",'902HD-Metric'!K46,IF($C$9="Contactor Field Drain C-4HD",'C-4HD-Metric'!E46,IF($C$9="Recharger 180HD",'180HD-Metric'!G46,0))))))))</f>
        <v>0.9596105266176661</v>
      </c>
      <c r="C40" s="124">
        <f>IF($C$9="Contactor 100HD",'100HD-Metric'!K46,IF($C$9="Recharger 150XLHD",'150XLHD-Metric'!K46,IF($C$9="Recharger 280HD",'280HD-Metric'!K46,IF($C$9="Recharger 330XLHD",'330XLHD-Metric'!K46,IF($C$9="Recharger 360HD",'360HD-Metric'!P46,IF($C$9="Recharger 902HD",'902HD-Metric'!P46,IF($C$9="Contactor Field Drain C-4HD",'C-4HD-Metric'!G46,IF($C$9="Recharger 180HD",'180HD-Metric'!K46,0))))))))</f>
        <v>0.91449879661362699</v>
      </c>
      <c r="D40" s="124">
        <f>IF($C$9="Contactor 100HD",'100HD-Metric'!M46,IF($C$9="Recharger 150XLHD",'150XLHD-Metric'!M46,IF($C$9="Recharger 280HD",'280HD-Metric'!M46,IF($C$9="Recharger 330XLHD",'330XLHD-Metric'!M46,IF($C$9="Recharger 360HD",'360HD-Metric'!R46,IF($C$9="Recharger 902HD",'902HD-Metric'!R46,IF($C$9="Contactor Field Drain C-4HD",'C-4HD-Metric'!I46,IF($C$9="Recharger 180HD",'180HD-Metric'!M46,0))))))))</f>
        <v>1.8741093232312929</v>
      </c>
      <c r="E40" s="124">
        <f>IF($C$9="Contactor 100HD",'100HD-Metric'!O46,IF($C$9="Recharger 150XLHD",'150XLHD-Metric'!O46,IF($C$9="Recharger 280HD",'280HD-Metric'!O46,IF($C$9="Recharger 330XLHD",'330XLHD-Metric'!O46,IF($C$9="Recharger 360HD",'360HD-Metric'!T46,IF($C$9="Recharger 902HD",'902HD-Metric'!T46,IF($C$9="Contactor Field Drain C-4HD",'C-4HD-Metric'!K46,IF($C$9="Recharger 180HD",'180HD-Metric'!O46,0))))))))</f>
        <v>116.08540636705234</v>
      </c>
      <c r="F40" s="124">
        <f t="shared" si="0"/>
        <v>1.3208</v>
      </c>
      <c r="G40" s="71"/>
      <c r="L40" s="383">
        <f>IF($C$9="Contactor 100HD",'100HD-Metric'!I46,IF($C$9="Recharger 150XLHD",'150XLHD-Metric'!I46,IF($C$9="Recharger 280HD",'280HD-Metric'!I46,IF($C$9="Recharger 330XLHD",'330XLHD-Metric'!I46,IF($C$9="Recharger 360HD",'360HD-Metric'!N46,IF($C$9="Recharger 902HD",'902HD-Metric'!N46,IF($C$9="Recharger 180HD",'180HD-Metric'!I46,"")))))))</f>
        <v>0</v>
      </c>
      <c r="S40" s="127"/>
      <c r="T40" s="127"/>
      <c r="V40" s="177"/>
      <c r="W40" s="222"/>
    </row>
    <row r="41" spans="1:25" x14ac:dyDescent="0.2">
      <c r="A41" s="181">
        <f>IF($C$9="Contactor 100HD",'100HD-Metric'!B47,IF($C$9="Recharger 150XLHD",'150XLHD-Metric'!B47,IF($C$9="Recharger 280HD",'280HD-Metric'!B47,IF($C$9="Recharger 330XLHD",'330XLHD-Metric'!B47,IF($C$9="Recharger 360HD",'360HD-Metric'!B47,IF($C$9="Recharger 902HD",'902HD-Metric'!B47,IF($C$9="Contactor Field Drain C-4HD",'C-4HD-Metric'!B47,IF($C$9="Recharger 180HD",'180HD-Metric'!B47,0))))))))</f>
        <v>1295.3999999999999</v>
      </c>
      <c r="B41" s="125">
        <f>IF($C$9="Contactor 100HD",'100HD-Metric'!G47,IF($C$9="Recharger 150XLHD",'150XLHD-Metric'!G47,IF($C$9="Recharger 280HD",'280HD-Metric'!G47,IF($C$9="Recharger 330XLHD",'330XLHD-Metric'!G47,IF($C$9="Recharger 360HD",'360HD-Metric'!K47,IF($C$9="Recharger 902HD",'902HD-Metric'!K47,IF($C$9="Contactor Field Drain C-4HD",'C-4HD-Metric'!E47,IF($C$9="Recharger 180HD",'180HD-Metric'!G47,0))))))))</f>
        <v>1.0562301502720823</v>
      </c>
      <c r="C41" s="124">
        <f>IF($C$9="Contactor 100HD",'100HD-Metric'!K47,IF($C$9="Recharger 150XLHD",'150XLHD-Metric'!K47,IF($C$9="Recharger 280HD",'280HD-Metric'!K47,IF($C$9="Recharger 330XLHD",'330XLHD-Metric'!K47,IF($C$9="Recharger 360HD",'360HD-Metric'!P47,IF($C$9="Recharger 902HD",'902HD-Metric'!P47,IF($C$9="Contactor Field Drain C-4HD",'C-4HD-Metric'!G47,IF($C$9="Recharger 180HD",'180HD-Metric'!K47,0))))))))</f>
        <v>0.87585094715186051</v>
      </c>
      <c r="D41" s="124">
        <f>IF($C$9="Contactor 100HD",'100HD-Metric'!M47,IF($C$9="Recharger 150XLHD",'150XLHD-Metric'!M47,IF($C$9="Recharger 280HD",'280HD-Metric'!M47,IF($C$9="Recharger 330XLHD",'330XLHD-Metric'!M47,IF($C$9="Recharger 360HD",'360HD-Metric'!R47,IF($C$9="Recharger 902HD",'902HD-Metric'!R47,IF($C$9="Contactor Field Drain C-4HD",'C-4HD-Metric'!I47,IF($C$9="Recharger 180HD",'180HD-Metric'!M47,0))))))))</f>
        <v>1.9320810974239429</v>
      </c>
      <c r="E41" s="124">
        <f>IF($C$9="Contactor 100HD",'100HD-Metric'!O47,IF($C$9="Recharger 150XLHD",'150XLHD-Metric'!O47,IF($C$9="Recharger 280HD",'280HD-Metric'!O47,IF($C$9="Recharger 330XLHD",'330XLHD-Metric'!O47,IF($C$9="Recharger 360HD",'360HD-Metric'!T47,IF($C$9="Recharger 902HD",'902HD-Metric'!T47,IF($C$9="Contactor Field Drain C-4HD",'C-4HD-Metric'!K47,IF($C$9="Recharger 180HD",'180HD-Metric'!O47,0))))))))</f>
        <v>114.21129704382103</v>
      </c>
      <c r="F41" s="124">
        <f t="shared" si="0"/>
        <v>1.2953999999999999</v>
      </c>
      <c r="G41" s="71"/>
      <c r="L41" s="383">
        <f>IF($C$9="Contactor 100HD",'100HD-Metric'!I47,IF($C$9="Recharger 150XLHD",'150XLHD-Metric'!I47,IF($C$9="Recharger 280HD",'280HD-Metric'!I47,IF($C$9="Recharger 330XLHD",'330XLHD-Metric'!I47,IF($C$9="Recharger 360HD",'360HD-Metric'!N47,IF($C$9="Recharger 902HD",'902HD-Metric'!N47,IF($C$9="Recharger 180HD",'180HD-Metric'!I47,"")))))))</f>
        <v>0</v>
      </c>
      <c r="S41" s="127"/>
      <c r="T41" s="127"/>
      <c r="V41" s="177"/>
      <c r="W41" s="222"/>
      <c r="X41" s="170"/>
      <c r="Y41" s="170"/>
    </row>
    <row r="42" spans="1:25" x14ac:dyDescent="0.2">
      <c r="A42" s="181">
        <f>IF($C$9="Contactor 100HD",'100HD-Metric'!B48,IF($C$9="Recharger 150XLHD",'150XLHD-Metric'!B48,IF($C$9="Recharger 280HD",'280HD-Metric'!B48,IF($C$9="Recharger 330XLHD",'330XLHD-Metric'!B48,IF($C$9="Recharger 360HD",'360HD-Metric'!B48,IF($C$9="Recharger 902HD",'902HD-Metric'!B48,IF($C$9="Contactor Field Drain C-4HD",'C-4HD-Metric'!B48,IF($C$9="Recharger 180HD",'180HD-Metric'!B48,0))))))))</f>
        <v>1270</v>
      </c>
      <c r="B42" s="125">
        <f>IF($C$9="Contactor 100HD",'100HD-Metric'!G48,IF($C$9="Recharger 150XLHD",'150XLHD-Metric'!G48,IF($C$9="Recharger 280HD",'280HD-Metric'!G48,IF($C$9="Recharger 330XLHD",'330XLHD-Metric'!G48,IF($C$9="Recharger 360HD",'360HD-Metric'!K48,IF($C$9="Recharger 902HD",'902HD-Metric'!K48,IF($C$9="Contactor Field Drain C-4HD",'C-4HD-Metric'!E48,IF($C$9="Recharger 180HD",'180HD-Metric'!G48,0))))))))</f>
        <v>1.1517521556054158</v>
      </c>
      <c r="C42" s="124">
        <f>IF($C$9="Contactor 100HD",'100HD-Metric'!K48,IF($C$9="Recharger 150XLHD",'150XLHD-Metric'!K48,IF($C$9="Recharger 280HD",'280HD-Metric'!K48,IF($C$9="Recharger 330XLHD",'330XLHD-Metric'!K48,IF($C$9="Recharger 360HD",'360HD-Metric'!P48,IF($C$9="Recharger 902HD",'902HD-Metric'!P48,IF($C$9="Contactor Field Drain C-4HD",'C-4HD-Metric'!G48,IF($C$9="Recharger 180HD",'180HD-Metric'!K48,0))))))))</f>
        <v>0.83764214501852718</v>
      </c>
      <c r="D42" s="124">
        <f>IF($C$9="Contactor 100HD",'100HD-Metric'!M48,IF($C$9="Recharger 150XLHD",'150XLHD-Metric'!M48,IF($C$9="Recharger 280HD",'280HD-Metric'!M48,IF($C$9="Recharger 330XLHD",'330XLHD-Metric'!M48,IF($C$9="Recharger 360HD",'360HD-Metric'!R48,IF($C$9="Recharger 902HD",'902HD-Metric'!R48,IF($C$9="Contactor Field Drain C-4HD",'C-4HD-Metric'!I48,IF($C$9="Recharger 180HD",'180HD-Metric'!M48,0))))))))</f>
        <v>1.989394300623943</v>
      </c>
      <c r="E42" s="124">
        <f>IF($C$9="Contactor 100HD",'100HD-Metric'!O48,IF($C$9="Recharger 150XLHD",'150XLHD-Metric'!O48,IF($C$9="Recharger 280HD",'280HD-Metric'!O48,IF($C$9="Recharger 330XLHD",'330XLHD-Metric'!O48,IF($C$9="Recharger 360HD",'360HD-Metric'!T48,IF($C$9="Recharger 902HD",'902HD-Metric'!T48,IF($C$9="Contactor Field Drain C-4HD",'C-4HD-Metric'!K48,IF($C$9="Recharger 180HD",'180HD-Metric'!O48,0))))))))</f>
        <v>112.2792159463971</v>
      </c>
      <c r="F42" s="124">
        <f t="shared" si="0"/>
        <v>1.27</v>
      </c>
      <c r="G42" s="71"/>
      <c r="L42" s="383">
        <f>IF($C$9="Contactor 100HD",'100HD-Metric'!I48,IF($C$9="Recharger 150XLHD",'150XLHD-Metric'!I48,IF($C$9="Recharger 280HD",'280HD-Metric'!I48,IF($C$9="Recharger 330XLHD",'330XLHD-Metric'!I48,IF($C$9="Recharger 360HD",'360HD-Metric'!N48,IF($C$9="Recharger 902HD",'902HD-Metric'!N48,IF($C$9="Recharger 180HD",'180HD-Metric'!I48,"")))))))</f>
        <v>0</v>
      </c>
      <c r="S42" s="127"/>
      <c r="T42" s="127"/>
      <c r="V42" s="177"/>
      <c r="W42" s="222"/>
      <c r="X42" s="170"/>
      <c r="Y42" s="170"/>
    </row>
    <row r="43" spans="1:25" x14ac:dyDescent="0.2">
      <c r="A43" s="181">
        <f>IF($C$9="Contactor 100HD",'100HD-Metric'!B49,IF($C$9="Recharger 150XLHD",'150XLHD-Metric'!B49,IF($C$9="Recharger 280HD",'280HD-Metric'!B49,IF($C$9="Recharger 330XLHD",'330XLHD-Metric'!B49,IF($C$9="Recharger 360HD",'360HD-Metric'!B49,IF($C$9="Recharger 902HD",'902HD-Metric'!B49,IF($C$9="Contactor Field Drain C-4HD",'C-4HD-Metric'!B49,IF($C$9="Recharger 180HD",'180HD-Metric'!B49,0))))))))</f>
        <v>1244.5999999999999</v>
      </c>
      <c r="B43" s="125">
        <f>IF($C$9="Contactor 100HD",'100HD-Metric'!G49,IF($C$9="Recharger 150XLHD",'150XLHD-Metric'!G49,IF($C$9="Recharger 280HD",'280HD-Metric'!G49,IF($C$9="Recharger 330XLHD",'330XLHD-Metric'!G49,IF($C$9="Recharger 360HD",'360HD-Metric'!K49,IF($C$9="Recharger 902HD",'902HD-Metric'!K49,IF($C$9="Contactor Field Drain C-4HD",'C-4HD-Metric'!E49,IF($C$9="Recharger 180HD",'180HD-Metric'!G49,0))))))))</f>
        <v>1.2950351636054138</v>
      </c>
      <c r="C43" s="124">
        <f>IF($C$9="Contactor 100HD",'100HD-Metric'!K49,IF($C$9="Recharger 150XLHD",'150XLHD-Metric'!K49,IF($C$9="Recharger 280HD",'280HD-Metric'!K49,IF($C$9="Recharger 330XLHD",'330XLHD-Metric'!K49,IF($C$9="Recharger 360HD",'360HD-Metric'!P49,IF($C$9="Recharger 902HD",'902HD-Metric'!P49,IF($C$9="Contactor Field Drain C-4HD",'C-4HD-Metric'!G49,IF($C$9="Recharger 180HD",'180HD-Metric'!K49,0))))))))</f>
        <v>0.78032894181852774</v>
      </c>
      <c r="D43" s="124">
        <f>IF($C$9="Contactor 100HD",'100HD-Metric'!M49,IF($C$9="Recharger 150XLHD",'150XLHD-Metric'!M49,IF($C$9="Recharger 280HD",'280HD-Metric'!M49,IF($C$9="Recharger 330XLHD",'330XLHD-Metric'!M49,IF($C$9="Recharger 360HD",'360HD-Metric'!R49,IF($C$9="Recharger 902HD",'902HD-Metric'!R49,IF($C$9="Contactor Field Drain C-4HD",'C-4HD-Metric'!I49,IF($C$9="Recharger 180HD",'180HD-Metric'!M49,0))))))))</f>
        <v>2.0753641054239416</v>
      </c>
      <c r="E43" s="124">
        <f>IF($C$9="Contactor 100HD",'100HD-Metric'!O49,IF($C$9="Recharger 150XLHD",'150XLHD-Metric'!O49,IF($C$9="Recharger 280HD",'280HD-Metric'!O49,IF($C$9="Recharger 330XLHD",'330XLHD-Metric'!O49,IF($C$9="Recharger 360HD",'360HD-Metric'!T49,IF($C$9="Recharger 902HD",'902HD-Metric'!T49,IF($C$9="Contactor Field Drain C-4HD",'C-4HD-Metric'!K49,IF($C$9="Recharger 180HD",'180HD-Metric'!O49,0))))))))</f>
        <v>110.28982164577316</v>
      </c>
      <c r="F43" s="124">
        <f t="shared" si="0"/>
        <v>1.2445999999999999</v>
      </c>
      <c r="G43" s="71"/>
      <c r="L43" s="383">
        <f>IF($C$9="Contactor 100HD",'100HD-Metric'!I49,IF($C$9="Recharger 150XLHD",'150XLHD-Metric'!I49,IF($C$9="Recharger 280HD",'280HD-Metric'!I49,IF($C$9="Recharger 330XLHD",'330XLHD-Metric'!I49,IF($C$9="Recharger 360HD",'360HD-Metric'!N49,IF($C$9="Recharger 902HD",'902HD-Metric'!N49,IF($C$9="Recharger 180HD",'180HD-Metric'!I49,"")))))))</f>
        <v>0</v>
      </c>
      <c r="S43" s="127"/>
      <c r="T43" s="127"/>
      <c r="V43" s="177"/>
      <c r="W43" s="222"/>
      <c r="Y43" s="170"/>
    </row>
    <row r="44" spans="1:25" x14ac:dyDescent="0.2">
      <c r="A44" s="181">
        <f>IF($C$9="Contactor 100HD",'100HD-Metric'!B50,IF($C$9="Recharger 150XLHD",'150XLHD-Metric'!B50,IF($C$9="Recharger 280HD",'280HD-Metric'!B50,IF($C$9="Recharger 330XLHD",'330XLHD-Metric'!B50,IF($C$9="Recharger 360HD",'360HD-Metric'!B50,IF($C$9="Recharger 902HD",'902HD-Metric'!B50,IF($C$9="Contactor Field Drain C-4HD",'C-4HD-Metric'!B50,IF($C$9="Recharger 180HD",'180HD-Metric'!B50,0))))))))</f>
        <v>1219.1999999999998</v>
      </c>
      <c r="B44" s="125">
        <f>IF($C$9="Contactor 100HD",'100HD-Metric'!G50,IF($C$9="Recharger 150XLHD",'150XLHD-Metric'!G50,IF($C$9="Recharger 280HD",'280HD-Metric'!G50,IF($C$9="Recharger 330XLHD",'330XLHD-Metric'!G50,IF($C$9="Recharger 360HD",'360HD-Metric'!K50,IF($C$9="Recharger 902HD",'902HD-Metric'!K50,IF($C$9="Contactor Field Drain C-4HD",'C-4HD-Metric'!E50,IF($C$9="Recharger 180HD",'180HD-Metric'!G50,0))))))))</f>
        <v>1.2950351636054158</v>
      </c>
      <c r="C44" s="124">
        <f>IF($C$9="Contactor 100HD",'100HD-Metric'!K50,IF($C$9="Recharger 150XLHD",'150XLHD-Metric'!K50,IF($C$9="Recharger 280HD",'280HD-Metric'!K50,IF($C$9="Recharger 330XLHD",'330XLHD-Metric'!K50,IF($C$9="Recharger 360HD",'360HD-Metric'!P50,IF($C$9="Recharger 902HD",'902HD-Metric'!P50,IF($C$9="Contactor Field Drain C-4HD",'C-4HD-Metric'!G50,IF($C$9="Recharger 180HD",'180HD-Metric'!K50,0))))))))</f>
        <v>0.78032894181852708</v>
      </c>
      <c r="D44" s="124">
        <f>IF($C$9="Contactor 100HD",'100HD-Metric'!M50,IF($C$9="Recharger 150XLHD",'150XLHD-Metric'!M50,IF($C$9="Recharger 280HD",'280HD-Metric'!M50,IF($C$9="Recharger 330XLHD",'330XLHD-Metric'!M50,IF($C$9="Recharger 360HD",'360HD-Metric'!R50,IF($C$9="Recharger 902HD",'902HD-Metric'!R50,IF($C$9="Contactor Field Drain C-4HD",'C-4HD-Metric'!I50,IF($C$9="Recharger 180HD",'180HD-Metric'!M50,0))))))))</f>
        <v>2.0753641054239429</v>
      </c>
      <c r="E44" s="124">
        <f>IF($C$9="Contactor 100HD",'100HD-Metric'!O50,IF($C$9="Recharger 150XLHD",'150XLHD-Metric'!O50,IF($C$9="Recharger 280HD",'280HD-Metric'!O50,IF($C$9="Recharger 330XLHD",'330XLHD-Metric'!O50,IF($C$9="Recharger 360HD",'360HD-Metric'!T50,IF($C$9="Recharger 902HD",'902HD-Metric'!T50,IF($C$9="Contactor Field Drain C-4HD",'C-4HD-Metric'!K50,IF($C$9="Recharger 180HD",'180HD-Metric'!O50,0))))))))</f>
        <v>108.21445754034922</v>
      </c>
      <c r="F44" s="124">
        <f t="shared" si="0"/>
        <v>1.2191999999999998</v>
      </c>
      <c r="G44" s="71"/>
      <c r="L44" s="383">
        <f>IF($C$9="Contactor 100HD",'100HD-Metric'!I50,IF($C$9="Recharger 150XLHD",'150XLHD-Metric'!I50,IF($C$9="Recharger 280HD",'280HD-Metric'!I50,IF($C$9="Recharger 330XLHD",'330XLHD-Metric'!I50,IF($C$9="Recharger 360HD",'360HD-Metric'!N50,IF($C$9="Recharger 902HD",'902HD-Metric'!N50,IF($C$9="Recharger 180HD",'180HD-Metric'!I50,"")))))))</f>
        <v>0</v>
      </c>
      <c r="S44" s="127"/>
      <c r="T44" s="127"/>
      <c r="V44" s="177"/>
      <c r="W44" s="222"/>
      <c r="Y44" s="170"/>
    </row>
    <row r="45" spans="1:25" x14ac:dyDescent="0.2">
      <c r="A45" s="181">
        <f>IF($C$9="Contactor 100HD",'100HD-Metric'!B51,IF($C$9="Recharger 150XLHD",'150XLHD-Metric'!B51,IF($C$9="Recharger 280HD",'280HD-Metric'!B51,IF($C$9="Recharger 330XLHD",'330XLHD-Metric'!B51,IF($C$9="Recharger 360HD",'360HD-Metric'!B51,IF($C$9="Recharger 902HD",'902HD-Metric'!B51,IF($C$9="Contactor Field Drain C-4HD",'C-4HD-Metric'!B51,IF($C$9="Recharger 180HD",'180HD-Metric'!B51,0))))))))</f>
        <v>1193.8</v>
      </c>
      <c r="B45" s="125">
        <f>IF($C$9="Contactor 100HD",'100HD-Metric'!G51,IF($C$9="Recharger 150XLHD",'150XLHD-Metric'!G51,IF($C$9="Recharger 280HD",'280HD-Metric'!G51,IF($C$9="Recharger 330XLHD",'330XLHD-Metric'!G51,IF($C$9="Recharger 360HD",'360HD-Metric'!K51,IF($C$9="Recharger 902HD",'902HD-Metric'!K51,IF($C$9="Contactor Field Drain C-4HD",'C-4HD-Metric'!E51,IF($C$9="Recharger 180HD",'180HD-Metric'!G51,0))))))))</f>
        <v>1.390557168938749</v>
      </c>
      <c r="C45" s="124">
        <f>IF($C$9="Contactor 100HD",'100HD-Metric'!K51,IF($C$9="Recharger 150XLHD",'150XLHD-Metric'!K51,IF($C$9="Recharger 280HD",'280HD-Metric'!K51,IF($C$9="Recharger 330XLHD",'330XLHD-Metric'!K51,IF($C$9="Recharger 360HD",'360HD-Metric'!P51,IF($C$9="Recharger 902HD",'902HD-Metric'!P51,IF($C$9="Contactor Field Drain C-4HD",'C-4HD-Metric'!G51,IF($C$9="Recharger 180HD",'180HD-Metric'!K51,0))))))))</f>
        <v>0.74212013968519375</v>
      </c>
      <c r="D45" s="124">
        <f>IF($C$9="Contactor 100HD",'100HD-Metric'!M51,IF($C$9="Recharger 150XLHD",'150XLHD-Metric'!M51,IF($C$9="Recharger 280HD",'280HD-Metric'!M51,IF($C$9="Recharger 330XLHD",'330XLHD-Metric'!M51,IF($C$9="Recharger 360HD",'360HD-Metric'!R51,IF($C$9="Recharger 902HD",'902HD-Metric'!R51,IF($C$9="Contactor Field Drain C-4HD",'C-4HD-Metric'!I51,IF($C$9="Recharger 180HD",'180HD-Metric'!M51,0))))))))</f>
        <v>2.1326773086239426</v>
      </c>
      <c r="E45" s="124">
        <f>IF($C$9="Contactor 100HD",'100HD-Metric'!O51,IF($C$9="Recharger 150XLHD",'150XLHD-Metric'!O51,IF($C$9="Recharger 280HD",'280HD-Metric'!O51,IF($C$9="Recharger 330XLHD",'330XLHD-Metric'!O51,IF($C$9="Recharger 360HD",'360HD-Metric'!T51,IF($C$9="Recharger 902HD",'902HD-Metric'!T51,IF($C$9="Contactor Field Drain C-4HD",'C-4HD-Metric'!K51,IF($C$9="Recharger 180HD",'180HD-Metric'!O51,0))))))))</f>
        <v>106.13909343492527</v>
      </c>
      <c r="F45" s="124">
        <f t="shared" si="0"/>
        <v>1.1938</v>
      </c>
      <c r="G45" s="71"/>
      <c r="L45" s="383">
        <f>IF($C$9="Contactor 100HD",'100HD-Metric'!I51,IF($C$9="Recharger 150XLHD",'150XLHD-Metric'!I51,IF($C$9="Recharger 280HD",'280HD-Metric'!I51,IF($C$9="Recharger 330XLHD",'330XLHD-Metric'!I51,IF($C$9="Recharger 360HD",'360HD-Metric'!N51,IF($C$9="Recharger 902HD",'902HD-Metric'!N51,IF($C$9="Recharger 180HD",'180HD-Metric'!I51,"")))))))</f>
        <v>0</v>
      </c>
      <c r="S45" s="127"/>
      <c r="T45" s="127"/>
      <c r="V45" s="177"/>
      <c r="W45" s="222"/>
      <c r="X45" s="223"/>
      <c r="Y45" s="222"/>
    </row>
    <row r="46" spans="1:25" x14ac:dyDescent="0.2">
      <c r="A46" s="181">
        <f>IF($C$9="Contactor 100HD",'100HD-Metric'!B52,IF($C$9="Recharger 150XLHD",'150XLHD-Metric'!B52,IF($C$9="Recharger 280HD",'280HD-Metric'!B52,IF($C$9="Recharger 330XLHD",'330XLHD-Metric'!B52,IF($C$9="Recharger 360HD",'360HD-Metric'!B52,IF($C$9="Recharger 902HD",'902HD-Metric'!B52,IF($C$9="Contactor Field Drain C-4HD",'C-4HD-Metric'!B52,IF($C$9="Recharger 180HD",'180HD-Metric'!B52,0))))))))</f>
        <v>1168.3999999999999</v>
      </c>
      <c r="B46" s="125">
        <f>IF($C$9="Contactor 100HD",'100HD-Metric'!G52,IF($C$9="Recharger 150XLHD",'150XLHD-Metric'!G52,IF($C$9="Recharger 280HD",'280HD-Metric'!G52,IF($C$9="Recharger 330XLHD",'330XLHD-Metric'!G52,IF($C$9="Recharger 360HD",'360HD-Metric'!K52,IF($C$9="Recharger 902HD",'902HD-Metric'!K52,IF($C$9="Contactor Field Drain C-4HD",'C-4HD-Metric'!E52,IF($C$9="Recharger 180HD",'180HD-Metric'!G52,0))))))))</f>
        <v>1.4394157899264988</v>
      </c>
      <c r="C46" s="124">
        <f>IF($C$9="Contactor 100HD",'100HD-Metric'!K52,IF($C$9="Recharger 150XLHD",'150XLHD-Metric'!K52,IF($C$9="Recharger 280HD",'280HD-Metric'!K52,IF($C$9="Recharger 330XLHD",'330XLHD-Metric'!K52,IF($C$9="Recharger 360HD",'360HD-Metric'!P52,IF($C$9="Recharger 902HD",'902HD-Metric'!P52,IF($C$9="Contactor Field Drain C-4HD",'C-4HD-Metric'!G52,IF($C$9="Recharger 180HD",'180HD-Metric'!K52,0))))))))</f>
        <v>0.72257669129009372</v>
      </c>
      <c r="D46" s="124">
        <f>IF($C$9="Contactor 100HD",'100HD-Metric'!M52,IF($C$9="Recharger 150XLHD",'150XLHD-Metric'!M52,IF($C$9="Recharger 280HD",'280HD-Metric'!M52,IF($C$9="Recharger 330XLHD",'330XLHD-Metric'!M52,IF($C$9="Recharger 360HD",'360HD-Metric'!R52,IF($C$9="Recharger 902HD",'902HD-Metric'!R52,IF($C$9="Contactor Field Drain C-4HD",'C-4HD-Metric'!I52,IF($C$9="Recharger 180HD",'180HD-Metric'!M52,0))))))))</f>
        <v>2.1619924812165929</v>
      </c>
      <c r="E46" s="124">
        <f>IF($C$9="Contactor 100HD",'100HD-Metric'!O52,IF($C$9="Recharger 150XLHD",'150XLHD-Metric'!O52,IF($C$9="Recharger 280HD",'280HD-Metric'!O52,IF($C$9="Recharger 330XLHD",'330XLHD-Metric'!O52,IF($C$9="Recharger 360HD",'360HD-Metric'!T52,IF($C$9="Recharger 902HD",'902HD-Metric'!T52,IF($C$9="Contactor Field Drain C-4HD",'C-4HD-Metric'!K52,IF($C$9="Recharger 180HD",'180HD-Metric'!O52,0))))))))</f>
        <v>104.00641612630135</v>
      </c>
      <c r="F46" s="124">
        <f t="shared" si="0"/>
        <v>1.1683999999999999</v>
      </c>
      <c r="G46" s="71"/>
      <c r="L46" s="383">
        <f>IF($C$9="Contactor 100HD",'100HD-Metric'!I52,IF($C$9="Recharger 150XLHD",'150XLHD-Metric'!I52,IF($C$9="Recharger 280HD",'280HD-Metric'!I52,IF($C$9="Recharger 330XLHD",'330XLHD-Metric'!I52,IF($C$9="Recharger 360HD",'360HD-Metric'!N52,IF($C$9="Recharger 902HD",'902HD-Metric'!N52,IF($C$9="Recharger 180HD",'180HD-Metric'!I52,"")))))))</f>
        <v>0</v>
      </c>
      <c r="N46" s="137"/>
      <c r="Q46" s="122"/>
      <c r="S46" s="127"/>
      <c r="T46" s="127"/>
      <c r="V46" s="177"/>
      <c r="W46" s="222"/>
      <c r="X46" s="223"/>
      <c r="Y46" s="222"/>
    </row>
    <row r="47" spans="1:25" x14ac:dyDescent="0.2">
      <c r="A47" s="181">
        <f>IF($C$9="Contactor 100HD",'100HD-Metric'!B53,IF($C$9="Recharger 150XLHD",'150XLHD-Metric'!B53,IF($C$9="Recharger 280HD",'280HD-Metric'!B53,IF($C$9="Recharger 330XLHD",'330XLHD-Metric'!B53,IF($C$9="Recharger 360HD",'360HD-Metric'!B53,IF($C$9="Recharger 902HD",'902HD-Metric'!B53,IF($C$9="Contactor Field Drain C-4HD",'C-4HD-Metric'!B53,IF($C$9="Recharger 180HD",'180HD-Metric'!B53,0))))))))</f>
        <v>1143</v>
      </c>
      <c r="B47" s="125">
        <f>IF($C$9="Contactor 100HD",'100HD-Metric'!G53,IF($C$9="Recharger 150XLHD",'150XLHD-Metric'!G53,IF($C$9="Recharger 280HD",'280HD-Metric'!G53,IF($C$9="Recharger 330XLHD",'330XLHD-Metric'!G53,IF($C$9="Recharger 360HD",'360HD-Metric'!K53,IF($C$9="Recharger 902HD",'902HD-Metric'!K53,IF($C$9="Contactor Field Drain C-4HD",'C-4HD-Metric'!E53,IF($C$9="Recharger 180HD",'180HD-Metric'!G53,0))))))))</f>
        <v>1.4860791742720825</v>
      </c>
      <c r="C47" s="124">
        <f>IF($C$9="Contactor 100HD",'100HD-Metric'!K53,IF($C$9="Recharger 150XLHD",'150XLHD-Metric'!K53,IF($C$9="Recharger 280HD",'280HD-Metric'!K53,IF($C$9="Recharger 330XLHD",'330XLHD-Metric'!K53,IF($C$9="Recharger 360HD",'360HD-Metric'!P53,IF($C$9="Recharger 902HD",'902HD-Metric'!P53,IF($C$9="Contactor Field Drain C-4HD",'C-4HD-Metric'!G53,IF($C$9="Recharger 180HD",'180HD-Metric'!K53,0))))))))</f>
        <v>0.70391133755186042</v>
      </c>
      <c r="D47" s="124">
        <f>IF($C$9="Contactor 100HD",'100HD-Metric'!M53,IF($C$9="Recharger 150XLHD",'150XLHD-Metric'!M53,IF($C$9="Recharger 280HD",'280HD-Metric'!M53,IF($C$9="Recharger 330XLHD",'330XLHD-Metric'!M53,IF($C$9="Recharger 360HD",'360HD-Metric'!R53,IF($C$9="Recharger 902HD",'902HD-Metric'!R53,IF($C$9="Contactor Field Drain C-4HD",'C-4HD-Metric'!I53,IF($C$9="Recharger 180HD",'180HD-Metric'!M53,0))))))))</f>
        <v>2.1899905118239427</v>
      </c>
      <c r="E47" s="124">
        <f>IF($C$9="Contactor 100HD",'100HD-Metric'!O53,IF($C$9="Recharger 150XLHD",'150XLHD-Metric'!O53,IF($C$9="Recharger 280HD",'280HD-Metric'!O53,IF($C$9="Recharger 330XLHD",'330XLHD-Metric'!O53,IF($C$9="Recharger 360HD",'360HD-Metric'!T53,IF($C$9="Recharger 902HD",'902HD-Metric'!T53,IF($C$9="Contactor Field Drain C-4HD",'C-4HD-Metric'!K53,IF($C$9="Recharger 180HD",'180HD-Metric'!O53,0))))))))</f>
        <v>101.84442364508475</v>
      </c>
      <c r="F47" s="124">
        <f t="shared" si="0"/>
        <v>1.143</v>
      </c>
      <c r="G47" s="71"/>
      <c r="K47" s="122"/>
      <c r="L47" s="383">
        <f>IF($C$9="Contactor 100HD",'100HD-Metric'!I53,IF($C$9="Recharger 150XLHD",'150XLHD-Metric'!I53,IF($C$9="Recharger 280HD",'280HD-Metric'!I53,IF($C$9="Recharger 330XLHD",'330XLHD-Metric'!I53,IF($C$9="Recharger 360HD",'360HD-Metric'!N53,IF($C$9="Recharger 902HD",'902HD-Metric'!N53,IF($C$9="Recharger 180HD",'180HD-Metric'!I53,"")))))))</f>
        <v>0</v>
      </c>
      <c r="N47" s="137"/>
      <c r="Q47" s="122"/>
      <c r="S47" s="127"/>
      <c r="T47" s="127"/>
      <c r="V47" s="223"/>
      <c r="W47" s="222"/>
      <c r="X47" s="223"/>
      <c r="Y47" s="222"/>
    </row>
    <row r="48" spans="1:25" x14ac:dyDescent="0.2">
      <c r="A48" s="181">
        <f>IF($C$9="Contactor 100HD",'100HD-Metric'!B54,IF($C$9="Recharger 150XLHD",'150XLHD-Metric'!B54,IF($C$9="Recharger 280HD",'280HD-Metric'!B54,IF($C$9="Recharger 330XLHD",'330XLHD-Metric'!B54,IF($C$9="Recharger 360HD",'360HD-Metric'!B54,IF($C$9="Recharger 902HD",'902HD-Metric'!B54,IF($C$9="Contactor Field Drain C-4HD",'C-4HD-Metric'!B54,IF($C$9="Recharger 180HD",'180HD-Metric'!B54,0))))))))</f>
        <v>1117.5999999999999</v>
      </c>
      <c r="B48" s="125">
        <f>IF($C$9="Contactor 100HD",'100HD-Metric'!G54,IF($C$9="Recharger 150XLHD",'150XLHD-Metric'!G54,IF($C$9="Recharger 280HD",'280HD-Metric'!G54,IF($C$9="Recharger 330XLHD",'330XLHD-Metric'!G54,IF($C$9="Recharger 360HD",'360HD-Metric'!K54,IF($C$9="Recharger 902HD",'902HD-Metric'!K54,IF($C$9="Contactor Field Drain C-4HD",'C-4HD-Metric'!E54,IF($C$9="Recharger 180HD",'180HD-Metric'!G54,0))))))))</f>
        <v>1.5816011796054157</v>
      </c>
      <c r="C48" s="124">
        <f>IF($C$9="Contactor 100HD",'100HD-Metric'!K54,IF($C$9="Recharger 150XLHD",'150XLHD-Metric'!K54,IF($C$9="Recharger 280HD",'280HD-Metric'!K54,IF($C$9="Recharger 330XLHD",'330XLHD-Metric'!K54,IF($C$9="Recharger 360HD",'360HD-Metric'!P54,IF($C$9="Recharger 902HD",'902HD-Metric'!P54,IF($C$9="Contactor Field Drain C-4HD",'C-4HD-Metric'!G54,IF($C$9="Recharger 180HD",'180HD-Metric'!K54,0))))))))</f>
        <v>0.66570253541852709</v>
      </c>
      <c r="D48" s="124">
        <f>IF($C$9="Contactor 100HD",'100HD-Metric'!M54,IF($C$9="Recharger 150XLHD",'150XLHD-Metric'!M54,IF($C$9="Recharger 280HD",'280HD-Metric'!M54,IF($C$9="Recharger 330XLHD",'330XLHD-Metric'!M54,IF($C$9="Recharger 360HD",'360HD-Metric'!R54,IF($C$9="Recharger 902HD",'902HD-Metric'!R54,IF($C$9="Contactor Field Drain C-4HD",'C-4HD-Metric'!I54,IF($C$9="Recharger 180HD",'180HD-Metric'!M54,0))))))))</f>
        <v>2.2473037150239428</v>
      </c>
      <c r="E48" s="124">
        <f>IF($C$9="Contactor 100HD",'100HD-Metric'!O54,IF($C$9="Recharger 150XLHD",'150XLHD-Metric'!O54,IF($C$9="Recharger 280HD",'280HD-Metric'!O54,IF($C$9="Recharger 330XLHD",'330XLHD-Metric'!O54,IF($C$9="Recharger 360HD",'360HD-Metric'!T54,IF($C$9="Recharger 902HD",'902HD-Metric'!T54,IF($C$9="Contactor Field Drain C-4HD",'C-4HD-Metric'!K54,IF($C$9="Recharger 180HD",'180HD-Metric'!O54,0))))))))</f>
        <v>99.654433133260795</v>
      </c>
      <c r="F48" s="124">
        <f t="shared" si="0"/>
        <v>1.1175999999999999</v>
      </c>
      <c r="G48" s="71"/>
      <c r="K48" s="122"/>
      <c r="L48" s="383">
        <f>IF($C$9="Contactor 100HD",'100HD-Metric'!I54,IF($C$9="Recharger 150XLHD",'150XLHD-Metric'!I54,IF($C$9="Recharger 280HD",'280HD-Metric'!I54,IF($C$9="Recharger 330XLHD",'330XLHD-Metric'!I54,IF($C$9="Recharger 360HD",'360HD-Metric'!N54,IF($C$9="Recharger 902HD",'902HD-Metric'!N54,IF($C$9="Recharger 180HD",'180HD-Metric'!I54,"")))))))</f>
        <v>0</v>
      </c>
      <c r="Q48" s="122"/>
      <c r="S48" s="127"/>
      <c r="T48" s="127"/>
      <c r="V48" s="177"/>
      <c r="W48" s="222"/>
      <c r="X48" s="223"/>
      <c r="Y48" s="222"/>
    </row>
    <row r="49" spans="1:25" x14ac:dyDescent="0.2">
      <c r="A49" s="181">
        <f>IF($C$9="Contactor 100HD",'100HD-Metric'!B55,IF($C$9="Recharger 150XLHD",'150XLHD-Metric'!B55,IF($C$9="Recharger 280HD",'280HD-Metric'!B55,IF($C$9="Recharger 330XLHD",'330XLHD-Metric'!B55,IF($C$9="Recharger 360HD",'360HD-Metric'!B55,IF($C$9="Recharger 902HD",'902HD-Metric'!B55,IF($C$9="Contactor Field Drain C-4HD",'C-4HD-Metric'!B55,IF($C$9="Recharger 180HD",'180HD-Metric'!B55,0))))))))</f>
        <v>1092.2</v>
      </c>
      <c r="B49" s="125">
        <f>IF($C$9="Contactor 100HD",'100HD-Metric'!G55,IF($C$9="Recharger 150XLHD",'150XLHD-Metric'!G55,IF($C$9="Recharger 280HD",'280HD-Metric'!G55,IF($C$9="Recharger 330XLHD",'330XLHD-Metric'!G55,IF($C$9="Recharger 360HD",'360HD-Metric'!K55,IF($C$9="Recharger 902HD",'902HD-Metric'!K55,IF($C$9="Contactor Field Drain C-4HD",'C-4HD-Metric'!E55,IF($C$9="Recharger 180HD",'180HD-Metric'!G55,0))))))))</f>
        <v>1.6304598005931656</v>
      </c>
      <c r="C49" s="124">
        <f>IF($C$9="Contactor 100HD",'100HD-Metric'!K55,IF($C$9="Recharger 150XLHD",'150XLHD-Metric'!K55,IF($C$9="Recharger 280HD",'280HD-Metric'!K55,IF($C$9="Recharger 330XLHD",'330XLHD-Metric'!K55,IF($C$9="Recharger 360HD",'360HD-Metric'!P55,IF($C$9="Recharger 902HD",'902HD-Metric'!P55,IF($C$9="Contactor Field Drain C-4HD",'C-4HD-Metric'!G55,IF($C$9="Recharger 180HD",'180HD-Metric'!K55,0))))))))</f>
        <v>0.64615908702342706</v>
      </c>
      <c r="D49" s="124">
        <f>IF($C$9="Contactor 100HD",'100HD-Metric'!M55,IF($C$9="Recharger 150XLHD",'150XLHD-Metric'!M55,IF($C$9="Recharger 280HD",'280HD-Metric'!M55,IF($C$9="Recharger 330XLHD",'330XLHD-Metric'!M55,IF($C$9="Recharger 360HD",'360HD-Metric'!R55,IF($C$9="Recharger 902HD",'902HD-Metric'!R55,IF($C$9="Contactor Field Drain C-4HD",'C-4HD-Metric'!I55,IF($C$9="Recharger 180HD",'180HD-Metric'!M55,0))))))))</f>
        <v>2.2766188876165927</v>
      </c>
      <c r="E49" s="124">
        <f>IF($C$9="Contactor 100HD",'100HD-Metric'!O55,IF($C$9="Recharger 150XLHD",'150XLHD-Metric'!O55,IF($C$9="Recharger 280HD",'280HD-Metric'!O55,IF($C$9="Recharger 330XLHD",'330XLHD-Metric'!O55,IF($C$9="Recharger 360HD",'360HD-Metric'!T55,IF($C$9="Recharger 902HD",'902HD-Metric'!T55,IF($C$9="Contactor Field Drain C-4HD",'C-4HD-Metric'!K55,IF($C$9="Recharger 180HD",'180HD-Metric'!O55,0))))))))</f>
        <v>97.407129418236863</v>
      </c>
      <c r="F49" s="124">
        <f t="shared" si="0"/>
        <v>1.0922000000000001</v>
      </c>
      <c r="G49" s="71"/>
      <c r="K49" s="122"/>
      <c r="L49" s="383">
        <f>IF($C$9="Contactor 100HD",'100HD-Metric'!I55,IF($C$9="Recharger 150XLHD",'150XLHD-Metric'!I55,IF($C$9="Recharger 280HD",'280HD-Metric'!I55,IF($C$9="Recharger 330XLHD",'330XLHD-Metric'!I55,IF($C$9="Recharger 360HD",'360HD-Metric'!N55,IF($C$9="Recharger 902HD",'902HD-Metric'!N55,IF($C$9="Recharger 180HD",'180HD-Metric'!I55,"")))))))</f>
        <v>0</v>
      </c>
      <c r="Q49" s="122"/>
      <c r="S49" s="127"/>
      <c r="T49" s="127"/>
      <c r="V49" s="177"/>
      <c r="W49" s="222"/>
      <c r="X49" s="223"/>
      <c r="Y49" s="222"/>
    </row>
    <row r="50" spans="1:25" x14ac:dyDescent="0.2">
      <c r="A50" s="181">
        <f>IF($C$9="Contactor 100HD",'100HD-Metric'!B56,IF($C$9="Recharger 150XLHD",'150XLHD-Metric'!B56,IF($C$9="Recharger 280HD",'280HD-Metric'!B56,IF($C$9="Recharger 330XLHD",'330XLHD-Metric'!B56,IF($C$9="Recharger 360HD",'360HD-Metric'!B56,IF($C$9="Recharger 902HD",'902HD-Metric'!B56,IF($C$9="Contactor Field Drain C-4HD",'C-4HD-Metric'!B56,IF($C$9="Recharger 180HD",'180HD-Metric'!B56,0))))))))</f>
        <v>1066.8</v>
      </c>
      <c r="B50" s="125">
        <f>IF($C$9="Contactor 100HD",'100HD-Metric'!G56,IF($C$9="Recharger 150XLHD",'150XLHD-Metric'!G56,IF($C$9="Recharger 280HD",'280HD-Metric'!G56,IF($C$9="Recharger 330XLHD",'330XLHD-Metric'!G56,IF($C$9="Recharger 360HD",'360HD-Metric'!K56,IF($C$9="Recharger 902HD",'902HD-Metric'!K56,IF($C$9="Contactor Field Drain C-4HD",'C-4HD-Metric'!E56,IF($C$9="Recharger 180HD",'180HD-Metric'!G56,0))))))))</f>
        <v>1.6771231849387489</v>
      </c>
      <c r="C50" s="124">
        <f>IF($C$9="Contactor 100HD",'100HD-Metric'!K56,IF($C$9="Recharger 150XLHD",'150XLHD-Metric'!K56,IF($C$9="Recharger 280HD",'280HD-Metric'!K56,IF($C$9="Recharger 330XLHD",'330XLHD-Metric'!K56,IF($C$9="Recharger 360HD",'360HD-Metric'!P56,IF($C$9="Recharger 902HD",'902HD-Metric'!P56,IF($C$9="Contactor Field Drain C-4HD",'C-4HD-Metric'!G56,IF($C$9="Recharger 180HD",'180HD-Metric'!K56,0))))))))</f>
        <v>0.62749373328519387</v>
      </c>
      <c r="D50" s="124">
        <f>IF($C$9="Contactor 100HD",'100HD-Metric'!M56,IF($C$9="Recharger 150XLHD",'150XLHD-Metric'!M56,IF($C$9="Recharger 280HD",'280HD-Metric'!M56,IF($C$9="Recharger 330XLHD",'330XLHD-Metric'!M56,IF($C$9="Recharger 360HD",'360HD-Metric'!R56,IF($C$9="Recharger 902HD",'902HD-Metric'!R56,IF($C$9="Contactor Field Drain C-4HD",'C-4HD-Metric'!I56,IF($C$9="Recharger 180HD",'180HD-Metric'!M56,0))))))))</f>
        <v>2.3046169182239424</v>
      </c>
      <c r="E50" s="124">
        <f>IF($C$9="Contactor 100HD",'100HD-Metric'!O56,IF($C$9="Recharger 150XLHD",'150XLHD-Metric'!O56,IF($C$9="Recharger 280HD",'280HD-Metric'!O56,IF($C$9="Recharger 330XLHD",'330XLHD-Metric'!O56,IF($C$9="Recharger 360HD",'360HD-Metric'!T56,IF($C$9="Recharger 902HD",'902HD-Metric'!T56,IF($C$9="Contactor Field Drain C-4HD",'C-4HD-Metric'!K56,IF($C$9="Recharger 180HD",'180HD-Metric'!O56,0))))))))</f>
        <v>95.130510530620271</v>
      </c>
      <c r="F50" s="124">
        <f t="shared" si="0"/>
        <v>1.0668</v>
      </c>
      <c r="G50" s="71"/>
      <c r="K50" s="122"/>
      <c r="L50" s="383">
        <f>IF($C$9="Contactor 100HD",'100HD-Metric'!I56,IF($C$9="Recharger 150XLHD",'150XLHD-Metric'!I56,IF($C$9="Recharger 280HD",'280HD-Metric'!I56,IF($C$9="Recharger 330XLHD",'330XLHD-Metric'!I56,IF($C$9="Recharger 360HD",'360HD-Metric'!N56,IF($C$9="Recharger 902HD",'902HD-Metric'!N56,IF($C$9="Recharger 180HD",'180HD-Metric'!I56,"")))))))</f>
        <v>0</v>
      </c>
      <c r="Q50" s="122"/>
      <c r="S50" s="127"/>
      <c r="T50" s="127"/>
      <c r="V50" s="177"/>
      <c r="W50" s="222"/>
      <c r="X50" s="223"/>
      <c r="Y50" s="222"/>
    </row>
    <row r="51" spans="1:25" x14ac:dyDescent="0.2">
      <c r="A51" s="181">
        <f>IF($C$9="Contactor 100HD",'100HD-Metric'!B57,IF($C$9="Recharger 150XLHD",'150XLHD-Metric'!B57,IF($C$9="Recharger 280HD",'280HD-Metric'!B57,IF($C$9="Recharger 330XLHD",'330XLHD-Metric'!B57,IF($C$9="Recharger 360HD",'360HD-Metric'!B57,IF($C$9="Recharger 902HD",'902HD-Metric'!B57,IF($C$9="Contactor Field Drain C-4HD",'C-4HD-Metric'!B57,IF($C$9="Recharger 180HD",'180HD-Metric'!B57,0))))))))</f>
        <v>1041.3999999999999</v>
      </c>
      <c r="B51" s="125">
        <f>IF($C$9="Contactor 100HD",'100HD-Metric'!G57,IF($C$9="Recharger 150XLHD",'150XLHD-Metric'!G57,IF($C$9="Recharger 280HD",'280HD-Metric'!G57,IF($C$9="Recharger 330XLHD",'330XLHD-Metric'!G57,IF($C$9="Recharger 360HD",'360HD-Metric'!K57,IF($C$9="Recharger 902HD",'902HD-Metric'!K57,IF($C$9="Contactor Field Drain C-4HD",'C-4HD-Metric'!E57,IF($C$9="Recharger 180HD",'180HD-Metric'!G57,0))))))))</f>
        <v>1.6771231849387489</v>
      </c>
      <c r="C51" s="124">
        <f>IF($C$9="Contactor 100HD",'100HD-Metric'!K57,IF($C$9="Recharger 150XLHD",'150XLHD-Metric'!K57,IF($C$9="Recharger 280HD",'280HD-Metric'!K57,IF($C$9="Recharger 330XLHD",'330XLHD-Metric'!K57,IF($C$9="Recharger 360HD",'360HD-Metric'!P57,IF($C$9="Recharger 902HD",'902HD-Metric'!P57,IF($C$9="Contactor Field Drain C-4HD",'C-4HD-Metric'!G57,IF($C$9="Recharger 180HD",'180HD-Metric'!K57,0))))))))</f>
        <v>0.62749373328519387</v>
      </c>
      <c r="D51" s="124">
        <f>IF($C$9="Contactor 100HD",'100HD-Metric'!M57,IF($C$9="Recharger 150XLHD",'150XLHD-Metric'!M57,IF($C$9="Recharger 280HD",'280HD-Metric'!M57,IF($C$9="Recharger 330XLHD",'330XLHD-Metric'!M57,IF($C$9="Recharger 360HD",'360HD-Metric'!R57,IF($C$9="Recharger 902HD",'902HD-Metric'!R57,IF($C$9="Contactor Field Drain C-4HD",'C-4HD-Metric'!I57,IF($C$9="Recharger 180HD",'180HD-Metric'!M57,0))))))))</f>
        <v>2.3046169182239424</v>
      </c>
      <c r="E51" s="124">
        <f>IF($C$9="Contactor 100HD",'100HD-Metric'!O57,IF($C$9="Recharger 150XLHD",'150XLHD-Metric'!O57,IF($C$9="Recharger 280HD",'280HD-Metric'!O57,IF($C$9="Recharger 330XLHD",'330XLHD-Metric'!O57,IF($C$9="Recharger 360HD",'360HD-Metric'!T57,IF($C$9="Recharger 902HD",'902HD-Metric'!T57,IF($C$9="Contactor Field Drain C-4HD",'C-4HD-Metric'!K57,IF($C$9="Recharger 180HD",'180HD-Metric'!O57,0))))))))</f>
        <v>92.825893612396328</v>
      </c>
      <c r="F51" s="124">
        <f t="shared" si="0"/>
        <v>1.0413999999999999</v>
      </c>
      <c r="G51" s="71"/>
      <c r="K51" s="122"/>
      <c r="L51" s="383">
        <f>IF($C$9="Contactor 100HD",'100HD-Metric'!I57,IF($C$9="Recharger 150XLHD",'150XLHD-Metric'!I57,IF($C$9="Recharger 280HD",'280HD-Metric'!I57,IF($C$9="Recharger 330XLHD",'330XLHD-Metric'!I57,IF($C$9="Recharger 360HD",'360HD-Metric'!N57,IF($C$9="Recharger 902HD",'902HD-Metric'!N57,IF($C$9="Recharger 180HD",'180HD-Metric'!I57,"")))))))</f>
        <v>0</v>
      </c>
      <c r="Q51" s="122"/>
      <c r="S51" s="127"/>
      <c r="T51" s="127"/>
      <c r="V51" s="177"/>
      <c r="W51" s="222"/>
      <c r="X51" s="223"/>
      <c r="Y51" s="222"/>
    </row>
    <row r="52" spans="1:25" x14ac:dyDescent="0.2">
      <c r="A52" s="181">
        <f>IF($C$9="Contactor 100HD",'100HD-Metric'!B58,IF($C$9="Recharger 150XLHD",'150XLHD-Metric'!B58,IF($C$9="Recharger 280HD",'280HD-Metric'!B58,IF($C$9="Recharger 330XLHD",'330XLHD-Metric'!B58,IF($C$9="Recharger 360HD",'360HD-Metric'!B58,IF($C$9="Recharger 902HD",'902HD-Metric'!B58,IF($C$9="Contactor Field Drain C-4HD",'C-4HD-Metric'!B58,IF($C$9="Recharger 180HD",'180HD-Metric'!B58,0))))))))</f>
        <v>1016</v>
      </c>
      <c r="B52" s="125">
        <f>IF($C$9="Contactor 100HD",'100HD-Metric'!G58,IF($C$9="Recharger 150XLHD",'150XLHD-Metric'!G58,IF($C$9="Recharger 280HD",'280HD-Metric'!G58,IF($C$9="Recharger 330XLHD",'330XLHD-Metric'!G58,IF($C$9="Recharger 360HD",'360HD-Metric'!K58,IF($C$9="Recharger 902HD",'902HD-Metric'!K58,IF($C$9="Contactor Field Drain C-4HD",'C-4HD-Metric'!E58,IF($C$9="Recharger 180HD",'180HD-Metric'!G58,0))))))))</f>
        <v>1.7259818059264986</v>
      </c>
      <c r="C52" s="124">
        <f>IF($C$9="Contactor 100HD",'100HD-Metric'!K58,IF($C$9="Recharger 150XLHD",'150XLHD-Metric'!K58,IF($C$9="Recharger 280HD",'280HD-Metric'!K58,IF($C$9="Recharger 330XLHD",'330XLHD-Metric'!K58,IF($C$9="Recharger 360HD",'360HD-Metric'!P58,IF($C$9="Recharger 902HD",'902HD-Metric'!P58,IF($C$9="Contactor Field Drain C-4HD",'C-4HD-Metric'!G58,IF($C$9="Recharger 180HD",'180HD-Metric'!K58,0))))))))</f>
        <v>0.60795028489009384</v>
      </c>
      <c r="D52" s="124">
        <f>IF($C$9="Contactor 100HD",'100HD-Metric'!M58,IF($C$9="Recharger 150XLHD",'150XLHD-Metric'!M58,IF($C$9="Recharger 280HD",'280HD-Metric'!M58,IF($C$9="Recharger 330XLHD",'330XLHD-Metric'!M58,IF($C$9="Recharger 360HD",'360HD-Metric'!R58,IF($C$9="Recharger 902HD",'902HD-Metric'!R58,IF($C$9="Contactor Field Drain C-4HD",'C-4HD-Metric'!I58,IF($C$9="Recharger 180HD",'180HD-Metric'!M58,0))))))))</f>
        <v>2.3339320908165928</v>
      </c>
      <c r="E52" s="124">
        <f>IF($C$9="Contactor 100HD",'100HD-Metric'!O58,IF($C$9="Recharger 150XLHD",'150XLHD-Metric'!O58,IF($C$9="Recharger 280HD",'280HD-Metric'!O58,IF($C$9="Recharger 330XLHD",'330XLHD-Metric'!O58,IF($C$9="Recharger 360HD",'360HD-Metric'!T58,IF($C$9="Recharger 902HD",'902HD-Metric'!T58,IF($C$9="Contactor Field Drain C-4HD",'C-4HD-Metric'!K58,IF($C$9="Recharger 180HD",'180HD-Metric'!O58,0))))))))</f>
        <v>90.521276694172386</v>
      </c>
      <c r="F52" s="124">
        <f t="shared" si="0"/>
        <v>1.016</v>
      </c>
      <c r="G52" s="71"/>
      <c r="L52" s="383">
        <f>IF($C$9="Contactor 100HD",'100HD-Metric'!I58,IF($C$9="Recharger 150XLHD",'150XLHD-Metric'!I58,IF($C$9="Recharger 280HD",'280HD-Metric'!I58,IF($C$9="Recharger 330XLHD",'330XLHD-Metric'!I58,IF($C$9="Recharger 360HD",'360HD-Metric'!N58,IF($C$9="Recharger 902HD",'902HD-Metric'!N58,IF($C$9="Recharger 180HD",'180HD-Metric'!I58,"")))))))</f>
        <v>0</v>
      </c>
      <c r="Q52" s="122"/>
      <c r="S52" s="127"/>
      <c r="T52" s="127"/>
      <c r="V52" s="177"/>
      <c r="W52" s="222"/>
      <c r="X52" s="223"/>
      <c r="Y52" s="222"/>
    </row>
    <row r="53" spans="1:25" x14ac:dyDescent="0.2">
      <c r="A53" s="181">
        <f>IF($C$9="Contactor 100HD",'100HD-Metric'!B59,IF($C$9="Recharger 150XLHD",'150XLHD-Metric'!B59,IF($C$9="Recharger 280HD",'280HD-Metric'!B59,IF($C$9="Recharger 330XLHD",'330XLHD-Metric'!B59,IF($C$9="Recharger 360HD",'360HD-Metric'!B59,IF($C$9="Recharger 902HD",'902HD-Metric'!B59,IF($C$9="Contactor Field Drain C-4HD",'C-4HD-Metric'!B59,IF($C$9="Recharger 180HD",'180HD-Metric'!B59,0))))))))</f>
        <v>990.59999999999991</v>
      </c>
      <c r="B53" s="125">
        <f>IF($C$9="Contactor 100HD",'100HD-Metric'!G59,IF($C$9="Recharger 150XLHD",'150XLHD-Metric'!G59,IF($C$9="Recharger 280HD",'280HD-Metric'!G59,IF($C$9="Recharger 330XLHD",'330XLHD-Metric'!G59,IF($C$9="Recharger 360HD",'360HD-Metric'!K59,IF($C$9="Recharger 902HD",'902HD-Metric'!K59,IF($C$9="Contactor Field Drain C-4HD",'C-4HD-Metric'!E59,IF($C$9="Recharger 180HD",'180HD-Metric'!G59,0))))))))</f>
        <v>1.7726451902720823</v>
      </c>
      <c r="C53" s="124">
        <f>IF($C$9="Contactor 100HD",'100HD-Metric'!K59,IF($C$9="Recharger 150XLHD",'150XLHD-Metric'!K59,IF($C$9="Recharger 280HD",'280HD-Metric'!K59,IF($C$9="Recharger 330XLHD",'330XLHD-Metric'!K59,IF($C$9="Recharger 360HD",'360HD-Metric'!P59,IF($C$9="Recharger 902HD",'902HD-Metric'!P59,IF($C$9="Contactor Field Drain C-4HD",'C-4HD-Metric'!G59,IF($C$9="Recharger 180HD",'180HD-Metric'!K59,0))))))))</f>
        <v>0.58928493115186042</v>
      </c>
      <c r="D53" s="124">
        <f>IF($C$9="Contactor 100HD",'100HD-Metric'!M59,IF($C$9="Recharger 150XLHD",'150XLHD-Metric'!M59,IF($C$9="Recharger 280HD",'280HD-Metric'!M59,IF($C$9="Recharger 330XLHD",'330XLHD-Metric'!M59,IF($C$9="Recharger 360HD",'360HD-Metric'!R59,IF($C$9="Recharger 902HD",'902HD-Metric'!R59,IF($C$9="Contactor Field Drain C-4HD",'C-4HD-Metric'!I59,IF($C$9="Recharger 180HD",'180HD-Metric'!M59,0))))))))</f>
        <v>2.3619301214239425</v>
      </c>
      <c r="E53" s="124">
        <f>IF($C$9="Contactor 100HD",'100HD-Metric'!O59,IF($C$9="Recharger 150XLHD",'150XLHD-Metric'!O59,IF($C$9="Recharger 280HD",'280HD-Metric'!O59,IF($C$9="Recharger 330XLHD",'330XLHD-Metric'!O59,IF($C$9="Recharger 360HD",'360HD-Metric'!T59,IF($C$9="Recharger 902HD",'902HD-Metric'!T59,IF($C$9="Contactor Field Drain C-4HD",'C-4HD-Metric'!K59,IF($C$9="Recharger 180HD",'180HD-Metric'!O59,0))))))))</f>
        <v>88.187344603355797</v>
      </c>
      <c r="F53" s="124">
        <f t="shared" si="0"/>
        <v>0.99059999999999993</v>
      </c>
      <c r="G53" s="71"/>
      <c r="L53" s="383">
        <f>IF($C$9="Contactor 100HD",'100HD-Metric'!I59,IF($C$9="Recharger 150XLHD",'150XLHD-Metric'!I59,IF($C$9="Recharger 280HD",'280HD-Metric'!I59,IF($C$9="Recharger 330XLHD",'330XLHD-Metric'!I59,IF($C$9="Recharger 360HD",'360HD-Metric'!N59,IF($C$9="Recharger 902HD",'902HD-Metric'!N59,IF($C$9="Recharger 180HD",'180HD-Metric'!I59,"")))))))</f>
        <v>0</v>
      </c>
      <c r="Q53" s="122"/>
      <c r="S53" s="127"/>
      <c r="T53" s="127"/>
    </row>
    <row r="54" spans="1:25" x14ac:dyDescent="0.2">
      <c r="A54" s="181">
        <f>IF($C$9="Contactor 100HD",'100HD-Metric'!B60,IF($C$9="Recharger 150XLHD",'150XLHD-Metric'!B60,IF($C$9="Recharger 280HD",'280HD-Metric'!B60,IF($C$9="Recharger 330XLHD",'330XLHD-Metric'!B60,IF($C$9="Recharger 360HD",'360HD-Metric'!B60,IF($C$9="Recharger 902HD",'902HD-Metric'!B60,IF($C$9="Contactor Field Drain C-4HD",'C-4HD-Metric'!B60,IF($C$9="Recharger 180HD",'180HD-Metric'!B60,0))))))))</f>
        <v>965.19999999999993</v>
      </c>
      <c r="B54" s="125">
        <f>IF($C$9="Contactor 100HD",'100HD-Metric'!G60,IF($C$9="Recharger 150XLHD",'150XLHD-Metric'!G60,IF($C$9="Recharger 280HD",'280HD-Metric'!G60,IF($C$9="Recharger 330XLHD",'330XLHD-Metric'!G60,IF($C$9="Recharger 360HD",'360HD-Metric'!K60,IF($C$9="Recharger 902HD",'902HD-Metric'!K60,IF($C$9="Contactor Field Drain C-4HD",'C-4HD-Metric'!E60,IF($C$9="Recharger 180HD",'180HD-Metric'!G60,0))))))))</f>
        <v>1.8226014295809154</v>
      </c>
      <c r="C54" s="124">
        <f>IF($C$9="Contactor 100HD",'100HD-Metric'!K60,IF($C$9="Recharger 150XLHD",'150XLHD-Metric'!K60,IF($C$9="Recharger 280HD",'280HD-Metric'!K60,IF($C$9="Recharger 330XLHD",'330XLHD-Metric'!K60,IF($C$9="Recharger 360HD",'360HD-Metric'!P60,IF($C$9="Recharger 902HD",'902HD-Metric'!P60,IF($C$9="Contactor Field Drain C-4HD",'C-4HD-Metric'!G60,IF($C$9="Recharger 180HD",'180HD-Metric'!K60,0))))))))</f>
        <v>0.56930243542832715</v>
      </c>
      <c r="D54" s="124">
        <f>IF($C$9="Contactor 100HD",'100HD-Metric'!M60,IF($C$9="Recharger 150XLHD",'150XLHD-Metric'!M60,IF($C$9="Recharger 280HD",'280HD-Metric'!M60,IF($C$9="Recharger 330XLHD",'330XLHD-Metric'!M60,IF($C$9="Recharger 360HD",'360HD-Metric'!R60,IF($C$9="Recharger 902HD",'902HD-Metric'!R60,IF($C$9="Contactor Field Drain C-4HD",'C-4HD-Metric'!I60,IF($C$9="Recharger 180HD",'180HD-Metric'!M60,0))))))))</f>
        <v>2.391903865009243</v>
      </c>
      <c r="E54" s="124">
        <f>IF($C$9="Contactor 100HD",'100HD-Metric'!O60,IF($C$9="Recharger 150XLHD",'150XLHD-Metric'!O60,IF($C$9="Recharger 280HD",'280HD-Metric'!O60,IF($C$9="Recharger 330XLHD",'330XLHD-Metric'!O60,IF($C$9="Recharger 360HD",'360HD-Metric'!T60,IF($C$9="Recharger 902HD",'902HD-Metric'!T60,IF($C$9="Contactor Field Drain C-4HD",'C-4HD-Metric'!K60,IF($C$9="Recharger 180HD",'180HD-Metric'!O60,0))))))))</f>
        <v>85.825414481931858</v>
      </c>
      <c r="F54" s="124">
        <f t="shared" si="0"/>
        <v>0.96519999999999995</v>
      </c>
      <c r="G54" s="71"/>
      <c r="L54" s="383">
        <f>IF($C$9="Contactor 100HD",'100HD-Metric'!I60,IF($C$9="Recharger 150XLHD",'150XLHD-Metric'!I60,IF($C$9="Recharger 280HD",'280HD-Metric'!I60,IF($C$9="Recharger 330XLHD",'330XLHD-Metric'!I60,IF($C$9="Recharger 360HD",'360HD-Metric'!N60,IF($C$9="Recharger 902HD",'902HD-Metric'!N60,IF($C$9="Recharger 180HD",'180HD-Metric'!I60,"")))))))</f>
        <v>0</v>
      </c>
      <c r="Q54" s="122"/>
      <c r="S54" s="127"/>
      <c r="T54" s="127"/>
    </row>
    <row r="55" spans="1:25" x14ac:dyDescent="0.2">
      <c r="A55" s="181">
        <f>IF($C$9="Contactor 100HD",'100HD-Metric'!B61,IF($C$9="Recharger 150XLHD",'150XLHD-Metric'!B61,IF($C$9="Recharger 280HD",'280HD-Metric'!B61,IF($C$9="Recharger 330XLHD",'330XLHD-Metric'!B61,IF($C$9="Recharger 360HD",'360HD-Metric'!B61,IF($C$9="Recharger 902HD",'902HD-Metric'!B61,IF($C$9="Contactor Field Drain C-4HD",'C-4HD-Metric'!B61,IF($C$9="Recharger 180HD",'180HD-Metric'!B61,0))))))))</f>
        <v>939.8</v>
      </c>
      <c r="B55" s="125">
        <f>IF($C$9="Contactor 100HD",'100HD-Metric'!G61,IF($C$9="Recharger 150XLHD",'150XLHD-Metric'!G61,IF($C$9="Recharger 280HD",'280HD-Metric'!G61,IF($C$9="Recharger 330XLHD",'330XLHD-Metric'!G61,IF($C$9="Recharger 360HD",'360HD-Metric'!K61,IF($C$9="Recharger 902HD",'902HD-Metric'!K61,IF($C$9="Contactor Field Drain C-4HD",'C-4HD-Metric'!E61,IF($C$9="Recharger 180HD",'180HD-Metric'!G61,0))))))))</f>
        <v>1.8681671956054158</v>
      </c>
      <c r="C55" s="124">
        <f>IF($C$9="Contactor 100HD",'100HD-Metric'!K61,IF($C$9="Recharger 150XLHD",'150XLHD-Metric'!K61,IF($C$9="Recharger 280HD",'280HD-Metric'!K61,IF($C$9="Recharger 330XLHD",'330XLHD-Metric'!K61,IF($C$9="Recharger 360HD",'360HD-Metric'!P61,IF($C$9="Recharger 902HD",'902HD-Metric'!P61,IF($C$9="Contactor Field Drain C-4HD",'C-4HD-Metric'!G61,IF($C$9="Recharger 180HD",'180HD-Metric'!K61,0))))))))</f>
        <v>0.55107612901852698</v>
      </c>
      <c r="D55" s="124">
        <f>IF($C$9="Contactor 100HD",'100HD-Metric'!M61,IF($C$9="Recharger 150XLHD",'150XLHD-Metric'!M61,IF($C$9="Recharger 280HD",'280HD-Metric'!M61,IF($C$9="Recharger 330XLHD",'330XLHD-Metric'!M61,IF($C$9="Recharger 360HD",'360HD-Metric'!R61,IF($C$9="Recharger 902HD",'902HD-Metric'!R61,IF($C$9="Contactor Field Drain C-4HD",'C-4HD-Metric'!I61,IF($C$9="Recharger 180HD",'180HD-Metric'!M61,0))))))))</f>
        <v>2.4192433246239426</v>
      </c>
      <c r="E55" s="124">
        <f>IF($C$9="Contactor 100HD",'100HD-Metric'!O61,IF($C$9="Recharger 150XLHD",'150XLHD-Metric'!O61,IF($C$9="Recharger 280HD",'280HD-Metric'!O61,IF($C$9="Recharger 330XLHD",'330XLHD-Metric'!O61,IF($C$9="Recharger 360HD",'360HD-Metric'!T61,IF($C$9="Recharger 902HD",'902HD-Metric'!T61,IF($C$9="Contactor Field Drain C-4HD",'C-4HD-Metric'!K61,IF($C$9="Recharger 180HD",'180HD-Metric'!O61,0))))))))</f>
        <v>83.433510616922618</v>
      </c>
      <c r="F55" s="124">
        <f t="shared" ref="F55:F86" si="1">IF(A55&lt;0,"",C$16+A55/1000)</f>
        <v>0.93979999999999997</v>
      </c>
      <c r="G55" s="71"/>
      <c r="L55" s="383">
        <f>IF($C$9="Contactor 100HD",'100HD-Metric'!I61,IF($C$9="Recharger 150XLHD",'150XLHD-Metric'!I61,IF($C$9="Recharger 280HD",'280HD-Metric'!I61,IF($C$9="Recharger 330XLHD",'330XLHD-Metric'!I61,IF($C$9="Recharger 360HD",'360HD-Metric'!N61,IF($C$9="Recharger 902HD",'902HD-Metric'!N61,IF($C$9="Recharger 180HD",'180HD-Metric'!I61,"")))))))</f>
        <v>0</v>
      </c>
      <c r="Q55" s="122"/>
      <c r="S55" s="127"/>
      <c r="T55" s="127"/>
    </row>
    <row r="56" spans="1:25" x14ac:dyDescent="0.2">
      <c r="A56" s="181">
        <f>IF($C$9="Contactor 100HD",'100HD-Metric'!B62,IF($C$9="Recharger 150XLHD",'150XLHD-Metric'!B62,IF($C$9="Recharger 280HD",'280HD-Metric'!B62,IF($C$9="Recharger 330XLHD",'330XLHD-Metric'!B62,IF($C$9="Recharger 360HD",'360HD-Metric'!B62,IF($C$9="Recharger 902HD",'902HD-Metric'!B62,IF($C$9="Contactor Field Drain C-4HD",'C-4HD-Metric'!B62,IF($C$9="Recharger 180HD",'180HD-Metric'!B62,0))))))))</f>
        <v>914.4</v>
      </c>
      <c r="B56" s="125">
        <f>IF($C$9="Contactor 100HD",'100HD-Metric'!G62,IF($C$9="Recharger 150XLHD",'150XLHD-Metric'!G62,IF($C$9="Recharger 280HD",'280HD-Metric'!G62,IF($C$9="Recharger 330XLHD",'330XLHD-Metric'!G62,IF($C$9="Recharger 360HD",'360HD-Metric'!K62,IF($C$9="Recharger 902HD",'902HD-Metric'!K62,IF($C$9="Contactor Field Drain C-4HD",'C-4HD-Metric'!E62,IF($C$9="Recharger 180HD",'180HD-Metric'!G62,0))))))))</f>
        <v>1.8692648139264989</v>
      </c>
      <c r="C56" s="124">
        <f>IF($C$9="Contactor 100HD",'100HD-Metric'!K62,IF($C$9="Recharger 150XLHD",'150XLHD-Metric'!K62,IF($C$9="Recharger 280HD",'280HD-Metric'!K62,IF($C$9="Recharger 330XLHD",'330XLHD-Metric'!K62,IF($C$9="Recharger 360HD",'360HD-Metric'!P62,IF($C$9="Recharger 902HD",'902HD-Metric'!P62,IF($C$9="Contactor Field Drain C-4HD",'C-4HD-Metric'!G62,IF($C$9="Recharger 180HD",'180HD-Metric'!K62,0))))))))</f>
        <v>0.55063708169009373</v>
      </c>
      <c r="D56" s="124">
        <f>IF($C$9="Contactor 100HD",'100HD-Metric'!M62,IF($C$9="Recharger 150XLHD",'150XLHD-Metric'!M62,IF($C$9="Recharger 280HD",'280HD-Metric'!M62,IF($C$9="Recharger 330XLHD",'330XLHD-Metric'!M62,IF($C$9="Recharger 360HD",'360HD-Metric'!R62,IF($C$9="Recharger 902HD",'902HD-Metric'!R62,IF($C$9="Contactor Field Drain C-4HD",'C-4HD-Metric'!I62,IF($C$9="Recharger 180HD",'180HD-Metric'!M62,0))))))))</f>
        <v>2.4199018956165927</v>
      </c>
      <c r="E56" s="124">
        <f>IF($C$9="Contactor 100HD",'100HD-Metric'!O62,IF($C$9="Recharger 150XLHD",'150XLHD-Metric'!O62,IF($C$9="Recharger 280HD",'280HD-Metric'!O62,IF($C$9="Recharger 330XLHD",'330XLHD-Metric'!O62,IF($C$9="Recharger 360HD",'360HD-Metric'!T62,IF($C$9="Recharger 902HD",'902HD-Metric'!T62,IF($C$9="Contactor Field Drain C-4HD",'C-4HD-Metric'!K62,IF($C$9="Recharger 180HD",'180HD-Metric'!O62,0))))))))</f>
        <v>81.014267292298669</v>
      </c>
      <c r="F56" s="124">
        <f t="shared" si="1"/>
        <v>0.91439999999999999</v>
      </c>
      <c r="G56" s="71"/>
      <c r="L56" s="383">
        <f>IF($C$9="Contactor 100HD",'100HD-Metric'!I62,IF($C$9="Recharger 150XLHD",'150XLHD-Metric'!I62,IF($C$9="Recharger 280HD",'280HD-Metric'!I62,IF($C$9="Recharger 330XLHD",'330XLHD-Metric'!I62,IF($C$9="Recharger 360HD",'360HD-Metric'!N62,IF($C$9="Recharger 902HD",'902HD-Metric'!N62,IF($C$9="Recharger 180HD",'180HD-Metric'!I62,"")))))))</f>
        <v>0</v>
      </c>
      <c r="Q56" s="122"/>
      <c r="S56" s="127"/>
      <c r="T56" s="127"/>
    </row>
    <row r="57" spans="1:25" x14ac:dyDescent="0.2">
      <c r="A57" s="181">
        <f>IF($C$9="Contactor 100HD",'100HD-Metric'!B63,IF($C$9="Recharger 150XLHD",'150XLHD-Metric'!B63,IF($C$9="Recharger 280HD",'280HD-Metric'!B63,IF($C$9="Recharger 330XLHD",'330XLHD-Metric'!B63,IF($C$9="Recharger 360HD",'360HD-Metric'!B63,IF($C$9="Recharger 902HD",'902HD-Metric'!B63,IF($C$9="Contactor Field Drain C-4HD",'C-4HD-Metric'!B63,IF($C$9="Recharger 180HD",'180HD-Metric'!B63,0))))))))</f>
        <v>889</v>
      </c>
      <c r="B57" s="125">
        <f>IF($C$9="Contactor 100HD",'100HD-Metric'!G63,IF($C$9="Recharger 150XLHD",'150XLHD-Metric'!G63,IF($C$9="Recharger 280HD",'280HD-Metric'!G63,IF($C$9="Recharger 330XLHD",'330XLHD-Metric'!G63,IF($C$9="Recharger 360HD",'360HD-Metric'!K63,IF($C$9="Recharger 902HD",'902HD-Metric'!K63,IF($C$9="Contactor Field Drain C-4HD",'C-4HD-Metric'!E63,IF($C$9="Recharger 180HD",'180HD-Metric'!G63,0))))))))</f>
        <v>1.9170258165931657</v>
      </c>
      <c r="C57" s="124">
        <f>IF($C$9="Contactor 100HD",'100HD-Metric'!K63,IF($C$9="Recharger 150XLHD",'150XLHD-Metric'!K63,IF($C$9="Recharger 280HD",'280HD-Metric'!K63,IF($C$9="Recharger 330XLHD",'330XLHD-Metric'!K63,IF($C$9="Recharger 360HD",'360HD-Metric'!P63,IF($C$9="Recharger 902HD",'902HD-Metric'!P63,IF($C$9="Contactor Field Drain C-4HD",'C-4HD-Metric'!G63,IF($C$9="Recharger 180HD",'180HD-Metric'!K63,0))))))))</f>
        <v>0.53153268062342707</v>
      </c>
      <c r="D57" s="124">
        <f>IF($C$9="Contactor 100HD",'100HD-Metric'!M63,IF($C$9="Recharger 150XLHD",'150XLHD-Metric'!M63,IF($C$9="Recharger 280HD",'280HD-Metric'!M63,IF($C$9="Recharger 330XLHD",'330XLHD-Metric'!M63,IF($C$9="Recharger 360HD",'360HD-Metric'!R63,IF($C$9="Recharger 902HD",'902HD-Metric'!R63,IF($C$9="Contactor Field Drain C-4HD",'C-4HD-Metric'!I63,IF($C$9="Recharger 180HD",'180HD-Metric'!M63,0))))))))</f>
        <v>2.448558497216593</v>
      </c>
      <c r="E57" s="124">
        <f>IF($C$9="Contactor 100HD",'100HD-Metric'!O63,IF($C$9="Recharger 150XLHD",'150XLHD-Metric'!O63,IF($C$9="Recharger 280HD",'280HD-Metric'!O63,IF($C$9="Recharger 330XLHD",'330XLHD-Metric'!O63,IF($C$9="Recharger 360HD",'360HD-Metric'!T63,IF($C$9="Recharger 902HD",'902HD-Metric'!T63,IF($C$9="Contactor Field Drain C-4HD",'C-4HD-Metric'!K63,IF($C$9="Recharger 180HD",'180HD-Metric'!O63,0))))))))</f>
        <v>78.594365396682079</v>
      </c>
      <c r="F57" s="124">
        <f t="shared" si="1"/>
        <v>0.88900000000000001</v>
      </c>
      <c r="G57" s="71"/>
      <c r="L57" s="383">
        <f>IF($C$9="Contactor 100HD",'100HD-Metric'!I63,IF($C$9="Recharger 150XLHD",'150XLHD-Metric'!I63,IF($C$9="Recharger 280HD",'280HD-Metric'!I63,IF($C$9="Recharger 330XLHD",'330XLHD-Metric'!I63,IF($C$9="Recharger 360HD",'360HD-Metric'!N63,IF($C$9="Recharger 902HD",'902HD-Metric'!N63,IF($C$9="Recharger 180HD",'180HD-Metric'!I63,"")))))))</f>
        <v>0</v>
      </c>
      <c r="Q57" s="122"/>
      <c r="S57" s="127"/>
      <c r="T57" s="127"/>
    </row>
    <row r="58" spans="1:25" x14ac:dyDescent="0.2">
      <c r="A58" s="181">
        <f>IF($C$9="Contactor 100HD",'100HD-Metric'!B64,IF($C$9="Recharger 150XLHD",'150XLHD-Metric'!B64,IF($C$9="Recharger 280HD",'280HD-Metric'!B64,IF($C$9="Recharger 330XLHD",'330XLHD-Metric'!B64,IF($C$9="Recharger 360HD",'360HD-Metric'!B64,IF($C$9="Recharger 902HD",'902HD-Metric'!B64,IF($C$9="Contactor Field Drain C-4HD",'C-4HD-Metric'!B64,IF($C$9="Recharger 180HD",'180HD-Metric'!B64,0))))))))</f>
        <v>863.59999999999991</v>
      </c>
      <c r="B58" s="125">
        <f>IF($C$9="Contactor 100HD",'100HD-Metric'!G64,IF($C$9="Recharger 150XLHD",'150XLHD-Metric'!G64,IF($C$9="Recharger 280HD",'280HD-Metric'!G64,IF($C$9="Recharger 330XLHD",'330XLHD-Metric'!G64,IF($C$9="Recharger 360HD",'360HD-Metric'!K64,IF($C$9="Recharger 902HD",'902HD-Metric'!K64,IF($C$9="Contactor Field Drain C-4HD",'C-4HD-Metric'!E64,IF($C$9="Recharger 180HD",'180HD-Metric'!G64,0))))))))</f>
        <v>1.9159281982720826</v>
      </c>
      <c r="C58" s="124">
        <f>IF($C$9="Contactor 100HD",'100HD-Metric'!K64,IF($C$9="Recharger 150XLHD",'150XLHD-Metric'!K64,IF($C$9="Recharger 280HD",'280HD-Metric'!K64,IF($C$9="Recharger 330XLHD",'330XLHD-Metric'!K64,IF($C$9="Recharger 360HD",'360HD-Metric'!P64,IF($C$9="Recharger 902HD",'902HD-Metric'!P64,IF($C$9="Contactor Field Drain C-4HD",'C-4HD-Metric'!G64,IF($C$9="Recharger 180HD",'180HD-Metric'!K64,0))))))))</f>
        <v>0.53197172795186032</v>
      </c>
      <c r="D58" s="124">
        <f>IF($C$9="Contactor 100HD",'100HD-Metric'!M64,IF($C$9="Recharger 150XLHD",'150XLHD-Metric'!M64,IF($C$9="Recharger 280HD",'280HD-Metric'!M64,IF($C$9="Recharger 330XLHD",'330XLHD-Metric'!M64,IF($C$9="Recharger 360HD",'360HD-Metric'!R64,IF($C$9="Recharger 902HD",'902HD-Metric'!R64,IF($C$9="Contactor Field Drain C-4HD",'C-4HD-Metric'!I64,IF($C$9="Recharger 180HD",'180HD-Metric'!M64,0))))))))</f>
        <v>2.4478999262239425</v>
      </c>
      <c r="E58" s="124">
        <f>IF($C$9="Contactor 100HD",'100HD-Metric'!O64,IF($C$9="Recharger 150XLHD",'150XLHD-Metric'!O64,IF($C$9="Recharger 280HD",'280HD-Metric'!O64,IF($C$9="Recharger 330XLHD",'330XLHD-Metric'!O64,IF($C$9="Recharger 360HD",'360HD-Metric'!T64,IF($C$9="Recharger 902HD",'902HD-Metric'!T64,IF($C$9="Contactor Field Drain C-4HD",'C-4HD-Metric'!K64,IF($C$9="Recharger 180HD",'180HD-Metric'!O64,0))))))))</f>
        <v>76.145806899465498</v>
      </c>
      <c r="F58" s="124">
        <f t="shared" si="1"/>
        <v>0.86359999999999992</v>
      </c>
      <c r="G58" s="71"/>
      <c r="L58" s="383">
        <f>IF($C$9="Contactor 100HD",'100HD-Metric'!I64,IF($C$9="Recharger 150XLHD",'150XLHD-Metric'!I64,IF($C$9="Recharger 280HD",'280HD-Metric'!I64,IF($C$9="Recharger 330XLHD",'330XLHD-Metric'!I64,IF($C$9="Recharger 360HD",'360HD-Metric'!N64,IF($C$9="Recharger 902HD",'902HD-Metric'!N64,IF($C$9="Recharger 180HD",'180HD-Metric'!I64,"")))))))</f>
        <v>0</v>
      </c>
      <c r="Q58" s="122"/>
      <c r="S58" s="127"/>
      <c r="T58" s="127"/>
    </row>
    <row r="59" spans="1:25" x14ac:dyDescent="0.2">
      <c r="A59" s="181">
        <f>IF($C$9="Contactor 100HD",'100HD-Metric'!B65,IF($C$9="Recharger 150XLHD",'150XLHD-Metric'!B65,IF($C$9="Recharger 280HD",'280HD-Metric'!B65,IF($C$9="Recharger 330XLHD",'330XLHD-Metric'!B65,IF($C$9="Recharger 360HD",'360HD-Metric'!B65,IF($C$9="Recharger 902HD",'902HD-Metric'!B65,IF($C$9="Contactor Field Drain C-4HD",'C-4HD-Metric'!B65,IF($C$9="Recharger 180HD",'180HD-Metric'!B65,0))))))))</f>
        <v>838.19999999999993</v>
      </c>
      <c r="B59" s="125">
        <f>IF($C$9="Contactor 100HD",'100HD-Metric'!G65,IF($C$9="Recharger 150XLHD",'150XLHD-Metric'!G65,IF($C$9="Recharger 280HD",'280HD-Metric'!G65,IF($C$9="Recharger 330XLHD",'330XLHD-Metric'!G65,IF($C$9="Recharger 360HD",'360HD-Metric'!K65,IF($C$9="Recharger 902HD",'902HD-Metric'!K65,IF($C$9="Contactor Field Drain C-4HD",'C-4HD-Metric'!E65,IF($C$9="Recharger 180HD",'180HD-Metric'!G65,0))))))))</f>
        <v>1.9647868192598319</v>
      </c>
      <c r="C59" s="124">
        <f>IF($C$9="Contactor 100HD",'100HD-Metric'!K65,IF($C$9="Recharger 150XLHD",'150XLHD-Metric'!K65,IF($C$9="Recharger 280HD",'280HD-Metric'!K65,IF($C$9="Recharger 330XLHD",'330XLHD-Metric'!K65,IF($C$9="Recharger 360HD",'360HD-Metric'!P65,IF($C$9="Recharger 902HD",'902HD-Metric'!P65,IF($C$9="Contactor Field Drain C-4HD",'C-4HD-Metric'!G65,IF($C$9="Recharger 180HD",'180HD-Metric'!K65,0))))))))</f>
        <v>0.51242827955676051</v>
      </c>
      <c r="D59" s="124">
        <f>IF($C$9="Contactor 100HD",'100HD-Metric'!M65,IF($C$9="Recharger 150XLHD",'150XLHD-Metric'!M65,IF($C$9="Recharger 280HD",'280HD-Metric'!M65,IF($C$9="Recharger 330XLHD",'330XLHD-Metric'!M65,IF($C$9="Recharger 360HD",'360HD-Metric'!R65,IF($C$9="Recharger 902HD",'902HD-Metric'!R65,IF($C$9="Contactor Field Drain C-4HD",'C-4HD-Metric'!I65,IF($C$9="Recharger 180HD",'180HD-Metric'!M65,0))))))))</f>
        <v>2.477215098816592</v>
      </c>
      <c r="E59" s="124">
        <f>IF($C$9="Contactor 100HD",'100HD-Metric'!O65,IF($C$9="Recharger 150XLHD",'150XLHD-Metric'!O65,IF($C$9="Recharger 280HD",'280HD-Metric'!O65,IF($C$9="Recharger 330XLHD",'330XLHD-Metric'!O65,IF($C$9="Recharger 360HD",'360HD-Metric'!T65,IF($C$9="Recharger 902HD",'902HD-Metric'!T65,IF($C$9="Contactor Field Drain C-4HD",'C-4HD-Metric'!K65,IF($C$9="Recharger 180HD",'180HD-Metric'!O65,0))))))))</f>
        <v>73.697906973241558</v>
      </c>
      <c r="F59" s="124">
        <f t="shared" si="1"/>
        <v>0.83819999999999995</v>
      </c>
      <c r="G59" s="71"/>
      <c r="L59" s="383">
        <f>IF($C$9="Contactor 100HD",'100HD-Metric'!I65,IF($C$9="Recharger 150XLHD",'150XLHD-Metric'!I65,IF($C$9="Recharger 280HD",'280HD-Metric'!I65,IF($C$9="Recharger 330XLHD",'330XLHD-Metric'!I65,IF($C$9="Recharger 360HD",'360HD-Metric'!N65,IF($C$9="Recharger 902HD",'902HD-Metric'!N65,IF($C$9="Recharger 180HD",'180HD-Metric'!I65,"")))))))</f>
        <v>0</v>
      </c>
      <c r="Q59" s="122"/>
      <c r="S59" s="127"/>
      <c r="T59" s="127"/>
    </row>
    <row r="60" spans="1:25" x14ac:dyDescent="0.2">
      <c r="A60" s="181">
        <f>IF($C$9="Contactor 100HD",'100HD-Metric'!B66,IF($C$9="Recharger 150XLHD",'150XLHD-Metric'!B66,IF($C$9="Recharger 280HD",'280HD-Metric'!B66,IF($C$9="Recharger 330XLHD",'330XLHD-Metric'!B66,IF($C$9="Recharger 360HD",'360HD-Metric'!B66,IF($C$9="Recharger 902HD",'902HD-Metric'!B66,IF($C$9="Contactor Field Drain C-4HD",'C-4HD-Metric'!B66,IF($C$9="Recharger 180HD",'180HD-Metric'!B66,0))))))))</f>
        <v>812.8</v>
      </c>
      <c r="B60" s="125">
        <f>IF($C$9="Contactor 100HD",'100HD-Metric'!G66,IF($C$9="Recharger 150XLHD",'150XLHD-Metric'!G66,IF($C$9="Recharger 280HD",'280HD-Metric'!G66,IF($C$9="Recharger 330XLHD",'330XLHD-Metric'!G66,IF($C$9="Recharger 360HD",'360HD-Metric'!K66,IF($C$9="Recharger 902HD",'902HD-Metric'!K66,IF($C$9="Contactor Field Drain C-4HD",'C-4HD-Metric'!E66,IF($C$9="Recharger 180HD",'180HD-Metric'!G66,0))))))))</f>
        <v>1.9647868192598319</v>
      </c>
      <c r="C60" s="124">
        <f>IF($C$9="Contactor 100HD",'100HD-Metric'!K66,IF($C$9="Recharger 150XLHD",'150XLHD-Metric'!K66,IF($C$9="Recharger 280HD",'280HD-Metric'!K66,IF($C$9="Recharger 330XLHD",'330XLHD-Metric'!K66,IF($C$9="Recharger 360HD",'360HD-Metric'!P66,IF($C$9="Recharger 902HD",'902HD-Metric'!P66,IF($C$9="Contactor Field Drain C-4HD",'C-4HD-Metric'!G66,IF($C$9="Recharger 180HD",'180HD-Metric'!K66,0))))))))</f>
        <v>0.51242827955676051</v>
      </c>
      <c r="D60" s="124">
        <f>IF($C$9="Contactor 100HD",'100HD-Metric'!M66,IF($C$9="Recharger 150XLHD",'150XLHD-Metric'!M66,IF($C$9="Recharger 280HD",'280HD-Metric'!M66,IF($C$9="Recharger 330XLHD",'330XLHD-Metric'!M66,IF($C$9="Recharger 360HD",'360HD-Metric'!R66,IF($C$9="Recharger 902HD",'902HD-Metric'!R66,IF($C$9="Contactor Field Drain C-4HD",'C-4HD-Metric'!I66,IF($C$9="Recharger 180HD",'180HD-Metric'!M66,0))))))))</f>
        <v>2.477215098816592</v>
      </c>
      <c r="E60" s="124">
        <f>IF($C$9="Contactor 100HD",'100HD-Metric'!O66,IF($C$9="Recharger 150XLHD",'150XLHD-Metric'!O66,IF($C$9="Recharger 280HD",'280HD-Metric'!O66,IF($C$9="Recharger 330XLHD",'330XLHD-Metric'!O66,IF($C$9="Recharger 360HD",'360HD-Metric'!T66,IF($C$9="Recharger 902HD",'902HD-Metric'!T66,IF($C$9="Contactor Field Drain C-4HD",'C-4HD-Metric'!K66,IF($C$9="Recharger 180HD",'180HD-Metric'!O66,0))))))))</f>
        <v>71.220691874424958</v>
      </c>
      <c r="F60" s="124">
        <f t="shared" si="1"/>
        <v>0.81279999999999997</v>
      </c>
      <c r="G60" s="71"/>
      <c r="L60" s="383">
        <f>IF($C$9="Contactor 100HD",'100HD-Metric'!I66,IF($C$9="Recharger 150XLHD",'150XLHD-Metric'!I66,IF($C$9="Recharger 280HD",'280HD-Metric'!I66,IF($C$9="Recharger 330XLHD",'330XLHD-Metric'!I66,IF($C$9="Recharger 360HD",'360HD-Metric'!N66,IF($C$9="Recharger 902HD",'902HD-Metric'!N66,IF($C$9="Recharger 180HD",'180HD-Metric'!I66,"")))))))</f>
        <v>0</v>
      </c>
      <c r="Q60" s="122"/>
      <c r="S60" s="127"/>
      <c r="T60" s="127"/>
    </row>
    <row r="61" spans="1:25" x14ac:dyDescent="0.2">
      <c r="A61" s="181">
        <f>IF($C$9="Contactor 100HD",'100HD-Metric'!B67,IF($C$9="Recharger 150XLHD",'150XLHD-Metric'!B67,IF($C$9="Recharger 280HD",'280HD-Metric'!B67,IF($C$9="Recharger 330XLHD",'330XLHD-Metric'!B67,IF($C$9="Recharger 360HD",'360HD-Metric'!B67,IF($C$9="Recharger 902HD",'902HD-Metric'!B67,IF($C$9="Contactor Field Drain C-4HD",'C-4HD-Metric'!B67,IF($C$9="Recharger 180HD",'180HD-Metric'!B67,0))))))))</f>
        <v>787.4</v>
      </c>
      <c r="B61" s="125">
        <f>IF($C$9="Contactor 100HD",'100HD-Metric'!G67,IF($C$9="Recharger 150XLHD",'150XLHD-Metric'!G67,IF($C$9="Recharger 280HD",'280HD-Metric'!G67,IF($C$9="Recharger 330XLHD",'330XLHD-Metric'!G67,IF($C$9="Recharger 360HD",'360HD-Metric'!K67,IF($C$9="Recharger 902HD",'902HD-Metric'!K67,IF($C$9="Contactor Field Drain C-4HD",'C-4HD-Metric'!E67,IF($C$9="Recharger 180HD",'180HD-Metric'!G67,0))))))))</f>
        <v>1.965884437580915</v>
      </c>
      <c r="C61" s="124">
        <f>IF($C$9="Contactor 100HD",'100HD-Metric'!K67,IF($C$9="Recharger 150XLHD",'150XLHD-Metric'!K67,IF($C$9="Recharger 280HD",'280HD-Metric'!K67,IF($C$9="Recharger 330XLHD",'330XLHD-Metric'!K67,IF($C$9="Recharger 360HD",'360HD-Metric'!P67,IF($C$9="Recharger 902HD",'902HD-Metric'!P67,IF($C$9="Contactor Field Drain C-4HD",'C-4HD-Metric'!G67,IF($C$9="Recharger 180HD",'180HD-Metric'!K67,0))))))))</f>
        <v>0.51198923222832726</v>
      </c>
      <c r="D61" s="124">
        <f>IF($C$9="Contactor 100HD",'100HD-Metric'!M67,IF($C$9="Recharger 150XLHD",'150XLHD-Metric'!M67,IF($C$9="Recharger 280HD",'280HD-Metric'!M67,IF($C$9="Recharger 330XLHD",'330XLHD-Metric'!M67,IF($C$9="Recharger 360HD",'360HD-Metric'!R67,IF($C$9="Recharger 902HD",'902HD-Metric'!R67,IF($C$9="Contactor Field Drain C-4HD",'C-4HD-Metric'!I67,IF($C$9="Recharger 180HD",'180HD-Metric'!M67,0))))))))</f>
        <v>2.4778736698092425</v>
      </c>
      <c r="E61" s="124">
        <f>IF($C$9="Contactor 100HD",'100HD-Metric'!O67,IF($C$9="Recharger 150XLHD",'150XLHD-Metric'!O67,IF($C$9="Recharger 280HD",'280HD-Metric'!O67,IF($C$9="Recharger 330XLHD",'330XLHD-Metric'!O67,IF($C$9="Recharger 360HD",'360HD-Metric'!T67,IF($C$9="Recharger 902HD",'902HD-Metric'!T67,IF($C$9="Contactor Field Drain C-4HD",'C-4HD-Metric'!K67,IF($C$9="Recharger 180HD",'180HD-Metric'!O67,0))))))))</f>
        <v>68.743476775608357</v>
      </c>
      <c r="F61" s="124">
        <f t="shared" si="1"/>
        <v>0.78739999999999999</v>
      </c>
      <c r="G61" s="71"/>
      <c r="L61" s="383">
        <f>IF($C$9="Contactor 100HD",'100HD-Metric'!I67,IF($C$9="Recharger 150XLHD",'150XLHD-Metric'!I67,IF($C$9="Recharger 280HD",'280HD-Metric'!I67,IF($C$9="Recharger 330XLHD",'330XLHD-Metric'!I67,IF($C$9="Recharger 360HD",'360HD-Metric'!N67,IF($C$9="Recharger 902HD",'902HD-Metric'!N67,IF($C$9="Recharger 180HD",'180HD-Metric'!I67,"")))))))</f>
        <v>0</v>
      </c>
      <c r="Q61" s="122"/>
      <c r="S61" s="127"/>
      <c r="T61" s="127"/>
    </row>
    <row r="62" spans="1:25" x14ac:dyDescent="0.2">
      <c r="A62" s="181">
        <f>IF($C$9="Contactor 100HD",'100HD-Metric'!B68,IF($C$9="Recharger 150XLHD",'150XLHD-Metric'!B68,IF($C$9="Recharger 280HD",'280HD-Metric'!B68,IF($C$9="Recharger 330XLHD",'330XLHD-Metric'!B68,IF($C$9="Recharger 360HD",'360HD-Metric'!B68,IF($C$9="Recharger 902HD",'902HD-Metric'!B68,IF($C$9="Contactor Field Drain C-4HD",'C-4HD-Metric'!B68,IF($C$9="Recharger 180HD",'180HD-Metric'!B68,0))))))))</f>
        <v>762</v>
      </c>
      <c r="B62" s="125">
        <f>IF($C$9="Contactor 100HD",'100HD-Metric'!G68,IF($C$9="Recharger 150XLHD",'150XLHD-Metric'!G68,IF($C$9="Recharger 280HD",'280HD-Metric'!G68,IF($C$9="Recharger 330XLHD",'330XLHD-Metric'!G68,IF($C$9="Recharger 360HD",'360HD-Metric'!K68,IF($C$9="Recharger 902HD",'902HD-Metric'!K68,IF($C$9="Contactor Field Drain C-4HD",'C-4HD-Metric'!E68,IF($C$9="Recharger 180HD",'180HD-Metric'!G68,0))))))))</f>
        <v>2.0125478219264989</v>
      </c>
      <c r="C62" s="124">
        <f>IF($C$9="Contactor 100HD",'100HD-Metric'!K68,IF($C$9="Recharger 150XLHD",'150XLHD-Metric'!K68,IF($C$9="Recharger 280HD",'280HD-Metric'!K68,IF($C$9="Recharger 330XLHD",'330XLHD-Metric'!K68,IF($C$9="Recharger 360HD",'360HD-Metric'!P68,IF($C$9="Recharger 902HD",'902HD-Metric'!P68,IF($C$9="Contactor Field Drain C-4HD",'C-4HD-Metric'!G68,IF($C$9="Recharger 180HD",'180HD-Metric'!K68,0))))))))</f>
        <v>0.49332387849009385</v>
      </c>
      <c r="D62" s="124">
        <f>IF($C$9="Contactor 100HD",'100HD-Metric'!M68,IF($C$9="Recharger 150XLHD",'150XLHD-Metric'!M68,IF($C$9="Recharger 280HD",'280HD-Metric'!M68,IF($C$9="Recharger 330XLHD",'330XLHD-Metric'!M68,IF($C$9="Recharger 360HD",'360HD-Metric'!R68,IF($C$9="Recharger 902HD",'902HD-Metric'!R68,IF($C$9="Contactor Field Drain C-4HD",'C-4HD-Metric'!I68,IF($C$9="Recharger 180HD",'180HD-Metric'!M68,0))))))))</f>
        <v>2.5058717004165922</v>
      </c>
      <c r="E62" s="124">
        <f>IF($C$9="Contactor 100HD",'100HD-Metric'!O68,IF($C$9="Recharger 150XLHD",'150XLHD-Metric'!O68,IF($C$9="Recharger 280HD",'280HD-Metric'!O68,IF($C$9="Recharger 330XLHD",'330XLHD-Metric'!O68,IF($C$9="Recharger 360HD",'360HD-Metric'!T68,IF($C$9="Recharger 902HD",'902HD-Metric'!T68,IF($C$9="Contactor Field Drain C-4HD",'C-4HD-Metric'!K68,IF($C$9="Recharger 180HD",'180HD-Metric'!O68,0))))))))</f>
        <v>66.265603105799116</v>
      </c>
      <c r="F62" s="124">
        <f t="shared" si="1"/>
        <v>0.76200000000000001</v>
      </c>
      <c r="G62" s="71"/>
      <c r="L62" s="383">
        <f>IF($C$9="Contactor 100HD",'100HD-Metric'!I68,IF($C$9="Recharger 150XLHD",'150XLHD-Metric'!I68,IF($C$9="Recharger 280HD",'280HD-Metric'!I68,IF($C$9="Recharger 330XLHD",'330XLHD-Metric'!I68,IF($C$9="Recharger 360HD",'360HD-Metric'!N68,IF($C$9="Recharger 902HD",'902HD-Metric'!N68,IF($C$9="Recharger 180HD",'180HD-Metric'!I68,"")))))))</f>
        <v>0</v>
      </c>
      <c r="Q62" s="122"/>
      <c r="S62" s="127"/>
      <c r="T62" s="127"/>
    </row>
    <row r="63" spans="1:25" x14ac:dyDescent="0.2">
      <c r="A63" s="181">
        <f>IF($C$9="Contactor 100HD",'100HD-Metric'!B69,IF($C$9="Recharger 150XLHD",'150XLHD-Metric'!B69,IF($C$9="Recharger 280HD",'280HD-Metric'!B69,IF($C$9="Recharger 330XLHD",'330XLHD-Metric'!B69,IF($C$9="Recharger 360HD",'360HD-Metric'!B69,IF($C$9="Recharger 902HD",'902HD-Metric'!B69,IF($C$9="Contactor Field Drain C-4HD",'C-4HD-Metric'!B69,IF($C$9="Recharger 180HD",'180HD-Metric'!B69,0))))))))</f>
        <v>736.59999999999991</v>
      </c>
      <c r="B63" s="125">
        <f>IF($C$9="Contactor 100HD",'100HD-Metric'!G69,IF($C$9="Recharger 150XLHD",'150XLHD-Metric'!G69,IF($C$9="Recharger 280HD",'280HD-Metric'!G69,IF($C$9="Recharger 330XLHD",'330XLHD-Metric'!G69,IF($C$9="Recharger 360HD",'360HD-Metric'!K69,IF($C$9="Recharger 902HD",'902HD-Metric'!K69,IF($C$9="Contactor Field Drain C-4HD",'C-4HD-Metric'!E69,IF($C$9="Recharger 180HD",'180HD-Metric'!G69,0))))))))</f>
        <v>2.0125478219264989</v>
      </c>
      <c r="C63" s="124">
        <f>IF($C$9="Contactor 100HD",'100HD-Metric'!K69,IF($C$9="Recharger 150XLHD",'150XLHD-Metric'!K69,IF($C$9="Recharger 280HD",'280HD-Metric'!K69,IF($C$9="Recharger 330XLHD",'330XLHD-Metric'!K69,IF($C$9="Recharger 360HD",'360HD-Metric'!P69,IF($C$9="Recharger 902HD",'902HD-Metric'!P69,IF($C$9="Contactor Field Drain C-4HD",'C-4HD-Metric'!G69,IF($C$9="Recharger 180HD",'180HD-Metric'!K69,0))))))))</f>
        <v>0.49332387849009385</v>
      </c>
      <c r="D63" s="124">
        <f>IF($C$9="Contactor 100HD",'100HD-Metric'!M69,IF($C$9="Recharger 150XLHD",'150XLHD-Metric'!M69,IF($C$9="Recharger 280HD",'280HD-Metric'!M69,IF($C$9="Recharger 330XLHD",'330XLHD-Metric'!M69,IF($C$9="Recharger 360HD",'360HD-Metric'!R69,IF($C$9="Recharger 902HD",'902HD-Metric'!R69,IF($C$9="Contactor Field Drain C-4HD",'C-4HD-Metric'!I69,IF($C$9="Recharger 180HD",'180HD-Metric'!M69,0))))))))</f>
        <v>2.5058717004165922</v>
      </c>
      <c r="E63" s="124">
        <f>IF($C$9="Contactor 100HD",'100HD-Metric'!O69,IF($C$9="Recharger 150XLHD",'150XLHD-Metric'!O69,IF($C$9="Recharger 280HD",'280HD-Metric'!O69,IF($C$9="Recharger 330XLHD",'330XLHD-Metric'!O69,IF($C$9="Recharger 360HD",'360HD-Metric'!T69,IF($C$9="Recharger 902HD",'902HD-Metric'!T69,IF($C$9="Contactor Field Drain C-4HD",'C-4HD-Metric'!K69,IF($C$9="Recharger 180HD",'180HD-Metric'!O69,0))))))))</f>
        <v>63.759731405382531</v>
      </c>
      <c r="F63" s="124">
        <f t="shared" si="1"/>
        <v>0.73659999999999992</v>
      </c>
      <c r="G63" s="71"/>
      <c r="L63" s="383">
        <f>IF($C$9="Contactor 100HD",'100HD-Metric'!I69,IF($C$9="Recharger 150XLHD",'150XLHD-Metric'!I69,IF($C$9="Recharger 280HD",'280HD-Metric'!I69,IF($C$9="Recharger 330XLHD",'330XLHD-Metric'!I69,IF($C$9="Recharger 360HD",'360HD-Metric'!N69,IF($C$9="Recharger 902HD",'902HD-Metric'!N69,IF($C$9="Recharger 180HD",'180HD-Metric'!I69,"")))))))</f>
        <v>0</v>
      </c>
      <c r="Q63" s="122"/>
      <c r="S63" s="127"/>
      <c r="T63" s="127"/>
    </row>
    <row r="64" spans="1:25" x14ac:dyDescent="0.2">
      <c r="A64" s="181">
        <f>IF($C$9="Contactor 100HD",'100HD-Metric'!B70,IF($C$9="Recharger 150XLHD",'150XLHD-Metric'!B70,IF($C$9="Recharger 280HD",'280HD-Metric'!B70,IF($C$9="Recharger 330XLHD",'330XLHD-Metric'!B70,IF($C$9="Recharger 360HD",'360HD-Metric'!B70,IF($C$9="Recharger 902HD",'902HD-Metric'!B70,IF($C$9="Contactor Field Drain C-4HD",'C-4HD-Metric'!B70,IF($C$9="Recharger 180HD",'180HD-Metric'!B70,0))))))))</f>
        <v>711.19999999999993</v>
      </c>
      <c r="B64" s="125">
        <f>IF($C$9="Contactor 100HD",'100HD-Metric'!G70,IF($C$9="Recharger 150XLHD",'150XLHD-Metric'!G70,IF($C$9="Recharger 280HD",'280HD-Metric'!G70,IF($C$9="Recharger 330XLHD",'330XLHD-Metric'!G70,IF($C$9="Recharger 360HD",'360HD-Metric'!K70,IF($C$9="Recharger 902HD",'902HD-Metric'!K70,IF($C$9="Contactor Field Drain C-4HD",'C-4HD-Metric'!E70,IF($C$9="Recharger 180HD",'180HD-Metric'!G70,0))))))))</f>
        <v>2.0125478219264989</v>
      </c>
      <c r="C64" s="124">
        <f>IF($C$9="Contactor 100HD",'100HD-Metric'!K70,IF($C$9="Recharger 150XLHD",'150XLHD-Metric'!K70,IF($C$9="Recharger 280HD",'280HD-Metric'!K70,IF($C$9="Recharger 330XLHD",'330XLHD-Metric'!K70,IF($C$9="Recharger 360HD",'360HD-Metric'!P70,IF($C$9="Recharger 902HD",'902HD-Metric'!P70,IF($C$9="Contactor Field Drain C-4HD",'C-4HD-Metric'!G70,IF($C$9="Recharger 180HD",'180HD-Metric'!K70,0))))))))</f>
        <v>0.49332387849009385</v>
      </c>
      <c r="D64" s="124">
        <f>IF($C$9="Contactor 100HD",'100HD-Metric'!M70,IF($C$9="Recharger 150XLHD",'150XLHD-Metric'!M70,IF($C$9="Recharger 280HD",'280HD-Metric'!M70,IF($C$9="Recharger 330XLHD",'330XLHD-Metric'!M70,IF($C$9="Recharger 360HD",'360HD-Metric'!R70,IF($C$9="Recharger 902HD",'902HD-Metric'!R70,IF($C$9="Contactor Field Drain C-4HD",'C-4HD-Metric'!I70,IF($C$9="Recharger 180HD",'180HD-Metric'!M70,0))))))))</f>
        <v>2.5058717004165922</v>
      </c>
      <c r="E64" s="124">
        <f>IF($C$9="Contactor 100HD",'100HD-Metric'!O70,IF($C$9="Recharger 150XLHD",'150XLHD-Metric'!O70,IF($C$9="Recharger 280HD",'280HD-Metric'!O70,IF($C$9="Recharger 330XLHD",'330XLHD-Metric'!O70,IF($C$9="Recharger 360HD",'360HD-Metric'!T70,IF($C$9="Recharger 902HD",'902HD-Metric'!T70,IF($C$9="Contactor Field Drain C-4HD",'C-4HD-Metric'!K70,IF($C$9="Recharger 180HD",'180HD-Metric'!O70,0))))))))</f>
        <v>61.25385970496594</v>
      </c>
      <c r="F64" s="124">
        <f t="shared" si="1"/>
        <v>0.71119999999999994</v>
      </c>
      <c r="G64" s="71"/>
      <c r="L64" s="383">
        <f>IF($C$9="Contactor 100HD",'100HD-Metric'!I70,IF($C$9="Recharger 150XLHD",'150XLHD-Metric'!I70,IF($C$9="Recharger 280HD",'280HD-Metric'!I70,IF($C$9="Recharger 330XLHD",'330XLHD-Metric'!I70,IF($C$9="Recharger 360HD",'360HD-Metric'!N70,IF($C$9="Recharger 902HD",'902HD-Metric'!N70,IF($C$9="Recharger 180HD",'180HD-Metric'!I70,"")))))))</f>
        <v>0</v>
      </c>
      <c r="Q64" s="122"/>
      <c r="S64" s="127"/>
      <c r="T64" s="127"/>
    </row>
    <row r="65" spans="1:20" x14ac:dyDescent="0.2">
      <c r="A65" s="181">
        <f>IF($C$9="Contactor 100HD",'100HD-Metric'!B71,IF($C$9="Recharger 150XLHD",'150XLHD-Metric'!B71,IF($C$9="Recharger 280HD",'280HD-Metric'!B71,IF($C$9="Recharger 330XLHD",'330XLHD-Metric'!B71,IF($C$9="Recharger 360HD",'360HD-Metric'!B71,IF($C$9="Recharger 902HD",'902HD-Metric'!B71,IF($C$9="Contactor Field Drain C-4HD",'C-4HD-Metric'!B71,IF($C$9="Recharger 180HD",'180HD-Metric'!B71,0))))))))</f>
        <v>685.8</v>
      </c>
      <c r="B65" s="125">
        <f>IF($C$9="Contactor 100HD",'100HD-Metric'!G71,IF($C$9="Recharger 150XLHD",'150XLHD-Metric'!G71,IF($C$9="Recharger 280HD",'280HD-Metric'!G71,IF($C$9="Recharger 330XLHD",'330XLHD-Metric'!G71,IF($C$9="Recharger 360HD",'360HD-Metric'!K71,IF($C$9="Recharger 902HD",'902HD-Metric'!K71,IF($C$9="Contactor Field Drain C-4HD",'C-4HD-Metric'!E71,IF($C$9="Recharger 180HD",'180HD-Metric'!G71,0))))))))</f>
        <v>2.0603088245931658</v>
      </c>
      <c r="C65" s="124">
        <f>IF($C$9="Contactor 100HD",'100HD-Metric'!K71,IF($C$9="Recharger 150XLHD",'150XLHD-Metric'!K71,IF($C$9="Recharger 280HD",'280HD-Metric'!K71,IF($C$9="Recharger 330XLHD",'330XLHD-Metric'!K71,IF($C$9="Recharger 360HD",'360HD-Metric'!P71,IF($C$9="Recharger 902HD",'902HD-Metric'!P71,IF($C$9="Contactor Field Drain C-4HD",'C-4HD-Metric'!G71,IF($C$9="Recharger 180HD",'180HD-Metric'!K71,0))))))))</f>
        <v>0.47421947742342718</v>
      </c>
      <c r="D65" s="124">
        <f>IF($C$9="Contactor 100HD",'100HD-Metric'!M71,IF($C$9="Recharger 150XLHD",'150XLHD-Metric'!M71,IF($C$9="Recharger 280HD",'280HD-Metric'!M71,IF($C$9="Recharger 330XLHD",'330XLHD-Metric'!M71,IF($C$9="Recharger 360HD",'360HD-Metric'!R71,IF($C$9="Recharger 902HD",'902HD-Metric'!R71,IF($C$9="Contactor Field Drain C-4HD",'C-4HD-Metric'!I71,IF($C$9="Recharger 180HD",'180HD-Metric'!M71,0))))))))</f>
        <v>2.5345283020165921</v>
      </c>
      <c r="E65" s="124">
        <f>IF($C$9="Contactor 100HD",'100HD-Metric'!O71,IF($C$9="Recharger 150XLHD",'150XLHD-Metric'!O71,IF($C$9="Recharger 280HD",'280HD-Metric'!O71,IF($C$9="Recharger 330XLHD",'330XLHD-Metric'!O71,IF($C$9="Recharger 360HD",'360HD-Metric'!T71,IF($C$9="Recharger 902HD",'902HD-Metric'!T71,IF($C$9="Contactor Field Drain C-4HD",'C-4HD-Metric'!K71,IF($C$9="Recharger 180HD",'180HD-Metric'!O71,0))))))))</f>
        <v>58.747988004549356</v>
      </c>
      <c r="F65" s="124">
        <f t="shared" si="1"/>
        <v>0.68579999999999997</v>
      </c>
      <c r="G65" s="71"/>
      <c r="L65" s="383">
        <f>IF($C$9="Contactor 100HD",'100HD-Metric'!I71,IF($C$9="Recharger 150XLHD",'150XLHD-Metric'!I71,IF($C$9="Recharger 280HD",'280HD-Metric'!I71,IF($C$9="Recharger 330XLHD",'330XLHD-Metric'!I71,IF($C$9="Recharger 360HD",'360HD-Metric'!N71,IF($C$9="Recharger 902HD",'902HD-Metric'!N71,IF($C$9="Recharger 180HD",'180HD-Metric'!I71,"")))))))</f>
        <v>0</v>
      </c>
      <c r="Q65" s="122"/>
      <c r="S65" s="127"/>
      <c r="T65" s="127"/>
    </row>
    <row r="66" spans="1:20" x14ac:dyDescent="0.2">
      <c r="A66" s="181">
        <f>IF($C$9="Contactor 100HD",'100HD-Metric'!B72,IF($C$9="Recharger 150XLHD",'150XLHD-Metric'!B72,IF($C$9="Recharger 280HD",'280HD-Metric'!B72,IF($C$9="Recharger 330XLHD",'330XLHD-Metric'!B72,IF($C$9="Recharger 360HD",'360HD-Metric'!B72,IF($C$9="Recharger 902HD",'902HD-Metric'!B72,IF($C$9="Contactor Field Drain C-4HD",'C-4HD-Metric'!B72,IF($C$9="Recharger 180HD",'180HD-Metric'!B72,0))))))))</f>
        <v>660.4</v>
      </c>
      <c r="B66" s="125">
        <f>IF($C$9="Contactor 100HD",'100HD-Metric'!G72,IF($C$9="Recharger 150XLHD",'150XLHD-Metric'!G72,IF($C$9="Recharger 280HD",'280HD-Metric'!G72,IF($C$9="Recharger 330XLHD",'330XLHD-Metric'!G72,IF($C$9="Recharger 360HD",'360HD-Metric'!K72,IF($C$9="Recharger 902HD",'902HD-Metric'!K72,IF($C$9="Contactor Field Drain C-4HD",'C-4HD-Metric'!E72,IF($C$9="Recharger 180HD",'180HD-Metric'!G72,0))))))))</f>
        <v>2.0603088245931658</v>
      </c>
      <c r="C66" s="124">
        <f>IF($C$9="Contactor 100HD",'100HD-Metric'!K72,IF($C$9="Recharger 150XLHD",'150XLHD-Metric'!K72,IF($C$9="Recharger 280HD",'280HD-Metric'!K72,IF($C$9="Recharger 330XLHD",'330XLHD-Metric'!K72,IF($C$9="Recharger 360HD",'360HD-Metric'!P72,IF($C$9="Recharger 902HD",'902HD-Metric'!P72,IF($C$9="Contactor Field Drain C-4HD",'C-4HD-Metric'!G72,IF($C$9="Recharger 180HD",'180HD-Metric'!K72,0))))))))</f>
        <v>0.47421947742342718</v>
      </c>
      <c r="D66" s="124">
        <f>IF($C$9="Contactor 100HD",'100HD-Metric'!M72,IF($C$9="Recharger 150XLHD",'150XLHD-Metric'!M72,IF($C$9="Recharger 280HD",'280HD-Metric'!M72,IF($C$9="Recharger 330XLHD",'330XLHD-Metric'!M72,IF($C$9="Recharger 360HD",'360HD-Metric'!R72,IF($C$9="Recharger 902HD",'902HD-Metric'!R72,IF($C$9="Contactor Field Drain C-4HD",'C-4HD-Metric'!I72,IF($C$9="Recharger 180HD",'180HD-Metric'!M72,0))))))))</f>
        <v>2.5345283020165921</v>
      </c>
      <c r="E66" s="124">
        <f>IF($C$9="Contactor 100HD",'100HD-Metric'!O72,IF($C$9="Recharger 150XLHD",'150XLHD-Metric'!O72,IF($C$9="Recharger 280HD",'280HD-Metric'!O72,IF($C$9="Recharger 330XLHD",'330XLHD-Metric'!O72,IF($C$9="Recharger 360HD",'360HD-Metric'!T72,IF($C$9="Recharger 902HD",'902HD-Metric'!T72,IF($C$9="Contactor Field Drain C-4HD",'C-4HD-Metric'!K72,IF($C$9="Recharger 180HD",'180HD-Metric'!O72,0))))))))</f>
        <v>56.213459702532759</v>
      </c>
      <c r="F66" s="124">
        <f t="shared" si="1"/>
        <v>0.66039999999999999</v>
      </c>
      <c r="G66" s="71"/>
      <c r="L66" s="383">
        <f>IF($C$9="Contactor 100HD",'100HD-Metric'!I72,IF($C$9="Recharger 150XLHD",'150XLHD-Metric'!I72,IF($C$9="Recharger 280HD",'280HD-Metric'!I72,IF($C$9="Recharger 330XLHD",'330XLHD-Metric'!I72,IF($C$9="Recharger 360HD",'360HD-Metric'!N72,IF($C$9="Recharger 902HD",'902HD-Metric'!N72,IF($C$9="Recharger 180HD",'180HD-Metric'!I72,"")))))))</f>
        <v>0</v>
      </c>
      <c r="Q66" s="122"/>
      <c r="S66" s="127"/>
      <c r="T66" s="127"/>
    </row>
    <row r="67" spans="1:20" x14ac:dyDescent="0.2">
      <c r="A67" s="181">
        <f>IF($C$9="Contactor 100HD",'100HD-Metric'!B73,IF($C$9="Recharger 150XLHD",'150XLHD-Metric'!B73,IF($C$9="Recharger 280HD",'280HD-Metric'!B73,IF($C$9="Recharger 330XLHD",'330XLHD-Metric'!B73,IF($C$9="Recharger 360HD",'360HD-Metric'!B73,IF($C$9="Recharger 902HD",'902HD-Metric'!B73,IF($C$9="Contactor Field Drain C-4HD",'C-4HD-Metric'!B73,IF($C$9="Recharger 180HD",'180HD-Metric'!B73,0))))))))</f>
        <v>635</v>
      </c>
      <c r="B67" s="125">
        <f>IF($C$9="Contactor 100HD",'100HD-Metric'!G73,IF($C$9="Recharger 150XLHD",'150XLHD-Metric'!G73,IF($C$9="Recharger 280HD",'280HD-Metric'!G73,IF($C$9="Recharger 330XLHD",'330XLHD-Metric'!G73,IF($C$9="Recharger 360HD",'360HD-Metric'!K73,IF($C$9="Recharger 902HD",'902HD-Metric'!K73,IF($C$9="Contactor Field Drain C-4HD",'C-4HD-Metric'!E73,IF($C$9="Recharger 180HD",'180HD-Metric'!G73,0))))))))</f>
        <v>2.1091674455809151</v>
      </c>
      <c r="C67" s="124">
        <f>IF($C$9="Contactor 100HD",'100HD-Metric'!K73,IF($C$9="Recharger 150XLHD",'150XLHD-Metric'!K73,IF($C$9="Recharger 280HD",'280HD-Metric'!K73,IF($C$9="Recharger 330XLHD",'330XLHD-Metric'!K73,IF($C$9="Recharger 360HD",'360HD-Metric'!P73,IF($C$9="Recharger 902HD",'902HD-Metric'!P73,IF($C$9="Contactor Field Drain C-4HD",'C-4HD-Metric'!G73,IF($C$9="Recharger 180HD",'180HD-Metric'!K73,0))))))))</f>
        <v>0.45467602902832721</v>
      </c>
      <c r="D67" s="124">
        <f>IF($C$9="Contactor 100HD",'100HD-Metric'!M73,IF($C$9="Recharger 150XLHD",'150XLHD-Metric'!M73,IF($C$9="Recharger 280HD",'280HD-Metric'!M73,IF($C$9="Recharger 330XLHD",'330XLHD-Metric'!M73,IF($C$9="Recharger 360HD",'360HD-Metric'!R73,IF($C$9="Recharger 902HD",'902HD-Metric'!R73,IF($C$9="Contactor Field Drain C-4HD",'C-4HD-Metric'!I73,IF($C$9="Recharger 180HD",'180HD-Metric'!M73,0))))))))</f>
        <v>2.5638434746092424</v>
      </c>
      <c r="E67" s="124">
        <f>IF($C$9="Contactor 100HD",'100HD-Metric'!O73,IF($C$9="Recharger 150XLHD",'150XLHD-Metric'!O73,IF($C$9="Recharger 280HD",'280HD-Metric'!O73,IF($C$9="Recharger 330XLHD",'330XLHD-Metric'!O73,IF($C$9="Recharger 360HD",'360HD-Metric'!T73,IF($C$9="Recharger 902HD",'902HD-Metric'!T73,IF($C$9="Contactor Field Drain C-4HD",'C-4HD-Metric'!K73,IF($C$9="Recharger 180HD",'180HD-Metric'!O73,0))))))))</f>
        <v>53.67893140051617</v>
      </c>
      <c r="F67" s="124">
        <f t="shared" si="1"/>
        <v>0.63500000000000001</v>
      </c>
      <c r="G67" s="71"/>
      <c r="L67" s="383">
        <f>IF($C$9="Contactor 100HD",'100HD-Metric'!I73,IF($C$9="Recharger 150XLHD",'150XLHD-Metric'!I73,IF($C$9="Recharger 280HD",'280HD-Metric'!I73,IF($C$9="Recharger 330XLHD",'330XLHD-Metric'!I73,IF($C$9="Recharger 360HD",'360HD-Metric'!N73,IF($C$9="Recharger 902HD",'902HD-Metric'!N73,IF($C$9="Recharger 180HD",'180HD-Metric'!I73,"")))))))</f>
        <v>0</v>
      </c>
      <c r="Q67" s="122"/>
      <c r="S67" s="127"/>
      <c r="T67" s="127"/>
    </row>
    <row r="68" spans="1:20" x14ac:dyDescent="0.2">
      <c r="A68" s="181">
        <f>IF($C$9="Contactor 100HD",'100HD-Metric'!B74,IF($C$9="Recharger 150XLHD",'150XLHD-Metric'!B74,IF($C$9="Recharger 280HD",'280HD-Metric'!B74,IF($C$9="Recharger 330XLHD",'330XLHD-Metric'!B74,IF($C$9="Recharger 360HD",'360HD-Metric'!B74,IF($C$9="Recharger 902HD",'902HD-Metric'!B74,IF($C$9="Contactor Field Drain C-4HD",'C-4HD-Metric'!B74,IF($C$9="Recharger 180HD",'180HD-Metric'!B74,0))))))))</f>
        <v>609.59999999999991</v>
      </c>
      <c r="B68" s="125">
        <f>IF($C$9="Contactor 100HD",'100HD-Metric'!G74,IF($C$9="Recharger 150XLHD",'150XLHD-Metric'!G74,IF($C$9="Recharger 280HD",'280HD-Metric'!G74,IF($C$9="Recharger 330XLHD",'330XLHD-Metric'!G74,IF($C$9="Recharger 360HD",'360HD-Metric'!K74,IF($C$9="Recharger 902HD",'902HD-Metric'!K74,IF($C$9="Contactor Field Drain C-4HD",'C-4HD-Metric'!E74,IF($C$9="Recharger 180HD",'180HD-Metric'!G74,0))))))))</f>
        <v>2.1080698272598322</v>
      </c>
      <c r="C68" s="124">
        <f>IF($C$9="Contactor 100HD",'100HD-Metric'!K74,IF($C$9="Recharger 150XLHD",'150XLHD-Metric'!K74,IF($C$9="Recharger 280HD",'280HD-Metric'!K74,IF($C$9="Recharger 330XLHD",'330XLHD-Metric'!K74,IF($C$9="Recharger 360HD",'360HD-Metric'!P74,IF($C$9="Recharger 902HD",'902HD-Metric'!P74,IF($C$9="Contactor Field Drain C-4HD",'C-4HD-Metric'!G74,IF($C$9="Recharger 180HD",'180HD-Metric'!K74,0))))))))</f>
        <v>0.45511507635676052</v>
      </c>
      <c r="D68" s="124">
        <f>IF($C$9="Contactor 100HD",'100HD-Metric'!M74,IF($C$9="Recharger 150XLHD",'150XLHD-Metric'!M74,IF($C$9="Recharger 280HD",'280HD-Metric'!M74,IF($C$9="Recharger 330XLHD",'330XLHD-Metric'!M74,IF($C$9="Recharger 360HD",'360HD-Metric'!R74,IF($C$9="Recharger 902HD",'902HD-Metric'!R74,IF($C$9="Contactor Field Drain C-4HD",'C-4HD-Metric'!I74,IF($C$9="Recharger 180HD",'180HD-Metric'!M74,0))))))))</f>
        <v>2.5631849036165923</v>
      </c>
      <c r="E68" s="124">
        <f>IF($C$9="Contactor 100HD",'100HD-Metric'!O74,IF($C$9="Recharger 150XLHD",'150XLHD-Metric'!O74,IF($C$9="Recharger 280HD",'280HD-Metric'!O74,IF($C$9="Recharger 330XLHD",'330XLHD-Metric'!O74,IF($C$9="Recharger 360HD",'360HD-Metric'!T74,IF($C$9="Recharger 902HD",'902HD-Metric'!T74,IF($C$9="Contactor Field Drain C-4HD",'C-4HD-Metric'!K74,IF($C$9="Recharger 180HD",'180HD-Metric'!O74,0))))))))</f>
        <v>51.115087925906927</v>
      </c>
      <c r="F68" s="124">
        <f t="shared" si="1"/>
        <v>0.60959999999999992</v>
      </c>
      <c r="G68" s="71"/>
      <c r="L68" s="383">
        <f>IF($C$9="Contactor 100HD",'100HD-Metric'!I74,IF($C$9="Recharger 150XLHD",'150XLHD-Metric'!I74,IF($C$9="Recharger 280HD",'280HD-Metric'!I74,IF($C$9="Recharger 330XLHD",'330XLHD-Metric'!I74,IF($C$9="Recharger 360HD",'360HD-Metric'!N74,IF($C$9="Recharger 902HD",'902HD-Metric'!N74,IF($C$9="Recharger 180HD",'180HD-Metric'!I74,"")))))))</f>
        <v>0</v>
      </c>
      <c r="Q68" s="122"/>
      <c r="S68" s="127"/>
      <c r="T68" s="127"/>
    </row>
    <row r="69" spans="1:20" x14ac:dyDescent="0.2">
      <c r="A69" s="181">
        <f>IF($C$9="Contactor 100HD",'100HD-Metric'!B75,IF($C$9="Recharger 150XLHD",'150XLHD-Metric'!B75,IF($C$9="Recharger 280HD",'280HD-Metric'!B75,IF($C$9="Recharger 330XLHD",'330XLHD-Metric'!B75,IF($C$9="Recharger 360HD",'360HD-Metric'!B75,IF($C$9="Recharger 902HD",'902HD-Metric'!B75,IF($C$9="Contactor Field Drain C-4HD",'C-4HD-Metric'!B75,IF($C$9="Recharger 180HD",'180HD-Metric'!B75,0))))))))</f>
        <v>584.19999999999993</v>
      </c>
      <c r="B69" s="125">
        <f>IF($C$9="Contactor 100HD",'100HD-Metric'!G75,IF($C$9="Recharger 150XLHD",'150XLHD-Metric'!G75,IF($C$9="Recharger 280HD",'280HD-Metric'!G75,IF($C$9="Recharger 330XLHD",'330XLHD-Metric'!G75,IF($C$9="Recharger 360HD",'360HD-Metric'!K75,IF($C$9="Recharger 902HD",'902HD-Metric'!K75,IF($C$9="Contactor Field Drain C-4HD",'C-4HD-Metric'!E75,IF($C$9="Recharger 180HD",'180HD-Metric'!G75,0))))))))</f>
        <v>2.155830829926499</v>
      </c>
      <c r="C69" s="124">
        <f>IF($C$9="Contactor 100HD",'100HD-Metric'!K75,IF($C$9="Recharger 150XLHD",'150XLHD-Metric'!K75,IF($C$9="Recharger 280HD",'280HD-Metric'!K75,IF($C$9="Recharger 330XLHD",'330XLHD-Metric'!K75,IF($C$9="Recharger 360HD",'360HD-Metric'!P75,IF($C$9="Recharger 902HD",'902HD-Metric'!P75,IF($C$9="Contactor Field Drain C-4HD",'C-4HD-Metric'!G75,IF($C$9="Recharger 180HD",'180HD-Metric'!K75,0))))))))</f>
        <v>0.43601067529009385</v>
      </c>
      <c r="D69" s="124">
        <f>IF($C$9="Contactor 100HD",'100HD-Metric'!M75,IF($C$9="Recharger 150XLHD",'150XLHD-Metric'!M75,IF($C$9="Recharger 280HD",'280HD-Metric'!M75,IF($C$9="Recharger 330XLHD",'330XLHD-Metric'!M75,IF($C$9="Recharger 360HD",'360HD-Metric'!R75,IF($C$9="Recharger 902HD",'902HD-Metric'!R75,IF($C$9="Contactor Field Drain C-4HD",'C-4HD-Metric'!I75,IF($C$9="Recharger 180HD",'180HD-Metric'!M75,0))))))))</f>
        <v>2.5918415052165922</v>
      </c>
      <c r="E69" s="124">
        <f>IF($C$9="Contactor 100HD",'100HD-Metric'!O75,IF($C$9="Recharger 150XLHD",'150XLHD-Metric'!O75,IF($C$9="Recharger 280HD",'280HD-Metric'!O75,IF($C$9="Recharger 330XLHD",'330XLHD-Metric'!O75,IF($C$9="Recharger 360HD",'360HD-Metric'!T75,IF($C$9="Recharger 902HD",'902HD-Metric'!T75,IF($C$9="Contactor Field Drain C-4HD",'C-4HD-Metric'!K75,IF($C$9="Recharger 180HD",'180HD-Metric'!O75,0))))))))</f>
        <v>48.551903022290333</v>
      </c>
      <c r="F69" s="124">
        <f t="shared" si="1"/>
        <v>0.58419999999999994</v>
      </c>
      <c r="G69" s="71"/>
      <c r="L69" s="383">
        <f>IF($C$9="Contactor 100HD",'100HD-Metric'!I75,IF($C$9="Recharger 150XLHD",'150XLHD-Metric'!I75,IF($C$9="Recharger 280HD",'280HD-Metric'!I75,IF($C$9="Recharger 330XLHD",'330XLHD-Metric'!I75,IF($C$9="Recharger 360HD",'360HD-Metric'!N75,IF($C$9="Recharger 902HD",'902HD-Metric'!N75,IF($C$9="Recharger 180HD",'180HD-Metric'!I75,"")))))))</f>
        <v>0</v>
      </c>
      <c r="Q69" s="122"/>
      <c r="S69" s="127"/>
      <c r="T69" s="127"/>
    </row>
    <row r="70" spans="1:20" x14ac:dyDescent="0.2">
      <c r="A70" s="181">
        <f>IF($C$9="Contactor 100HD",'100HD-Metric'!B76,IF($C$9="Recharger 150XLHD",'150XLHD-Metric'!B76,IF($C$9="Recharger 280HD",'280HD-Metric'!B76,IF($C$9="Recharger 330XLHD",'330XLHD-Metric'!B76,IF($C$9="Recharger 360HD",'360HD-Metric'!B76,IF($C$9="Recharger 902HD",'902HD-Metric'!B76,IF($C$9="Contactor Field Drain C-4HD",'C-4HD-Metric'!B76,IF($C$9="Recharger 180HD",'180HD-Metric'!B76,0))))))))</f>
        <v>558.79999999999995</v>
      </c>
      <c r="B70" s="125">
        <f>IF($C$9="Contactor 100HD",'100HD-Metric'!G76,IF($C$9="Recharger 150XLHD",'150XLHD-Metric'!G76,IF($C$9="Recharger 280HD",'280HD-Metric'!G76,IF($C$9="Recharger 330XLHD",'330XLHD-Metric'!G76,IF($C$9="Recharger 360HD",'360HD-Metric'!K76,IF($C$9="Recharger 902HD",'902HD-Metric'!K76,IF($C$9="Contactor Field Drain C-4HD",'C-4HD-Metric'!E76,IF($C$9="Recharger 180HD",'180HD-Metric'!G76,0))))))))</f>
        <v>2.155830829926499</v>
      </c>
      <c r="C70" s="124">
        <f>IF($C$9="Contactor 100HD",'100HD-Metric'!K76,IF($C$9="Recharger 150XLHD",'150XLHD-Metric'!K76,IF($C$9="Recharger 280HD",'280HD-Metric'!K76,IF($C$9="Recharger 330XLHD",'330XLHD-Metric'!K76,IF($C$9="Recharger 360HD",'360HD-Metric'!P76,IF($C$9="Recharger 902HD",'902HD-Metric'!P76,IF($C$9="Contactor Field Drain C-4HD",'C-4HD-Metric'!G76,IF($C$9="Recharger 180HD",'180HD-Metric'!K76,0))))))))</f>
        <v>0.43601067529009385</v>
      </c>
      <c r="D70" s="124">
        <f>IF($C$9="Contactor 100HD",'100HD-Metric'!M76,IF($C$9="Recharger 150XLHD",'150XLHD-Metric'!M76,IF($C$9="Recharger 280HD",'280HD-Metric'!M76,IF($C$9="Recharger 330XLHD",'330XLHD-Metric'!M76,IF($C$9="Recharger 360HD",'360HD-Metric'!R76,IF($C$9="Recharger 902HD",'902HD-Metric'!R76,IF($C$9="Contactor Field Drain C-4HD",'C-4HD-Metric'!I76,IF($C$9="Recharger 180HD",'180HD-Metric'!M76,0))))))))</f>
        <v>2.5918415052165922</v>
      </c>
      <c r="E70" s="124">
        <f>IF($C$9="Contactor 100HD",'100HD-Metric'!O76,IF($C$9="Recharger 150XLHD",'150XLHD-Metric'!O76,IF($C$9="Recharger 280HD",'280HD-Metric'!O76,IF($C$9="Recharger 330XLHD",'330XLHD-Metric'!O76,IF($C$9="Recharger 360HD",'360HD-Metric'!T76,IF($C$9="Recharger 902HD",'902HD-Metric'!T76,IF($C$9="Contactor Field Drain C-4HD",'C-4HD-Metric'!K76,IF($C$9="Recharger 180HD",'180HD-Metric'!O76,0))))))))</f>
        <v>45.960061517073747</v>
      </c>
      <c r="F70" s="124">
        <f t="shared" si="1"/>
        <v>0.55879999999999996</v>
      </c>
      <c r="G70" s="71"/>
      <c r="L70" s="383">
        <f>IF($C$9="Contactor 100HD",'100HD-Metric'!I76,IF($C$9="Recharger 150XLHD",'150XLHD-Metric'!I76,IF($C$9="Recharger 280HD",'280HD-Metric'!I76,IF($C$9="Recharger 330XLHD",'330XLHD-Metric'!I76,IF($C$9="Recharger 360HD",'360HD-Metric'!N76,IF($C$9="Recharger 902HD",'902HD-Metric'!N76,IF($C$9="Recharger 180HD",'180HD-Metric'!I76,"")))))))</f>
        <v>0</v>
      </c>
      <c r="Q70" s="122"/>
      <c r="S70" s="127"/>
      <c r="T70" s="127"/>
    </row>
    <row r="71" spans="1:20" x14ac:dyDescent="0.2">
      <c r="A71" s="181">
        <f>IF($C$9="Contactor 100HD",'100HD-Metric'!B77,IF($C$9="Recharger 150XLHD",'150XLHD-Metric'!B77,IF($C$9="Recharger 280HD",'280HD-Metric'!B77,IF($C$9="Recharger 330XLHD",'330XLHD-Metric'!B77,IF($C$9="Recharger 360HD",'360HD-Metric'!B77,IF($C$9="Recharger 902HD",'902HD-Metric'!B77,IF($C$9="Contactor Field Drain C-4HD",'C-4HD-Metric'!B77,IF($C$9="Recharger 180HD",'180HD-Metric'!B77,0))))))))</f>
        <v>533.4</v>
      </c>
      <c r="B71" s="125">
        <f>IF($C$9="Contactor 100HD",'100HD-Metric'!G77,IF($C$9="Recharger 150XLHD",'150XLHD-Metric'!G77,IF($C$9="Recharger 280HD",'280HD-Metric'!G77,IF($C$9="Recharger 330XLHD",'330XLHD-Metric'!G77,IF($C$9="Recharger 360HD",'360HD-Metric'!K77,IF($C$9="Recharger 902HD",'902HD-Metric'!K77,IF($C$9="Contactor Field Drain C-4HD",'C-4HD-Metric'!E77,IF($C$9="Recharger 180HD",'180HD-Metric'!G77,0))))))))</f>
        <v>2.1569284482475819</v>
      </c>
      <c r="C71" s="124">
        <f>IF($C$9="Contactor 100HD",'100HD-Metric'!K77,IF($C$9="Recharger 150XLHD",'150XLHD-Metric'!K77,IF($C$9="Recharger 280HD",'280HD-Metric'!K77,IF($C$9="Recharger 330XLHD",'330XLHD-Metric'!K77,IF($C$9="Recharger 360HD",'360HD-Metric'!P77,IF($C$9="Recharger 902HD",'902HD-Metric'!P77,IF($C$9="Contactor Field Drain C-4HD",'C-4HD-Metric'!G77,IF($C$9="Recharger 180HD",'180HD-Metric'!K77,0))))))))</f>
        <v>0.43557162796166055</v>
      </c>
      <c r="D71" s="124">
        <f>IF($C$9="Contactor 100HD",'100HD-Metric'!M77,IF($C$9="Recharger 150XLHD",'150XLHD-Metric'!M77,IF($C$9="Recharger 280HD",'280HD-Metric'!M77,IF($C$9="Recharger 330XLHD",'330XLHD-Metric'!M77,IF($C$9="Recharger 360HD",'360HD-Metric'!R77,IF($C$9="Recharger 902HD",'902HD-Metric'!R77,IF($C$9="Contactor Field Drain C-4HD",'C-4HD-Metric'!I77,IF($C$9="Recharger 180HD",'180HD-Metric'!M77,0))))))))</f>
        <v>2.5925000762092423</v>
      </c>
      <c r="E71" s="124">
        <f>IF($C$9="Contactor 100HD",'100HD-Metric'!O77,IF($C$9="Recharger 150XLHD",'150XLHD-Metric'!O77,IF($C$9="Recharger 280HD",'280HD-Metric'!O77,IF($C$9="Recharger 330XLHD",'330XLHD-Metric'!O77,IF($C$9="Recharger 360HD",'360HD-Metric'!T77,IF($C$9="Recharger 902HD",'902HD-Metric'!T77,IF($C$9="Contactor Field Drain C-4HD",'C-4HD-Metric'!K77,IF($C$9="Recharger 180HD",'180HD-Metric'!O77,0))))))))</f>
        <v>43.368220011857154</v>
      </c>
      <c r="F71" s="124">
        <f t="shared" si="1"/>
        <v>0.53339999999999999</v>
      </c>
      <c r="G71" s="71"/>
      <c r="L71" s="383">
        <f>IF($C$9="Contactor 100HD",'100HD-Metric'!I77,IF($C$9="Recharger 150XLHD",'150XLHD-Metric'!I77,IF($C$9="Recharger 280HD",'280HD-Metric'!I77,IF($C$9="Recharger 330XLHD",'330XLHD-Metric'!I77,IF($C$9="Recharger 360HD",'360HD-Metric'!N77,IF($C$9="Recharger 902HD",'902HD-Metric'!N77,IF($C$9="Recharger 180HD",'180HD-Metric'!I77,"")))))))</f>
        <v>0</v>
      </c>
      <c r="Q71" s="122"/>
      <c r="S71" s="127"/>
      <c r="T71" s="127"/>
    </row>
    <row r="72" spans="1:20" x14ac:dyDescent="0.2">
      <c r="A72" s="181">
        <f>IF($C$9="Contactor 100HD",'100HD-Metric'!B78,IF($C$9="Recharger 150XLHD",'150XLHD-Metric'!B78,IF($C$9="Recharger 280HD",'280HD-Metric'!B78,IF($C$9="Recharger 330XLHD",'330XLHD-Metric'!B78,IF($C$9="Recharger 360HD",'360HD-Metric'!B78,IF($C$9="Recharger 902HD",'902HD-Metric'!B78,IF($C$9="Contactor Field Drain C-4HD",'C-4HD-Metric'!B78,IF($C$9="Recharger 180HD",'180HD-Metric'!B78,0))))))))</f>
        <v>508</v>
      </c>
      <c r="B72" s="125">
        <f>IF($C$9="Contactor 100HD",'100HD-Metric'!G78,IF($C$9="Recharger 150XLHD",'150XLHD-Metric'!G78,IF($C$9="Recharger 280HD",'280HD-Metric'!G78,IF($C$9="Recharger 330XLHD",'330XLHD-Metric'!G78,IF($C$9="Recharger 360HD",'360HD-Metric'!K78,IF($C$9="Recharger 902HD",'902HD-Metric'!K78,IF($C$9="Contactor Field Drain C-4HD",'C-4HD-Metric'!E78,IF($C$9="Recharger 180HD",'180HD-Metric'!G78,0))))))))</f>
        <v>2.155830829926499</v>
      </c>
      <c r="C72" s="124">
        <f>IF($C$9="Contactor 100HD",'100HD-Metric'!K78,IF($C$9="Recharger 150XLHD",'150XLHD-Metric'!K78,IF($C$9="Recharger 280HD",'280HD-Metric'!K78,IF($C$9="Recharger 330XLHD",'330XLHD-Metric'!K78,IF($C$9="Recharger 360HD",'360HD-Metric'!P78,IF($C$9="Recharger 902HD",'902HD-Metric'!P78,IF($C$9="Contactor Field Drain C-4HD",'C-4HD-Metric'!G78,IF($C$9="Recharger 180HD",'180HD-Metric'!K78,0))))))))</f>
        <v>0.43601067529009385</v>
      </c>
      <c r="D72" s="124">
        <f>IF($C$9="Contactor 100HD",'100HD-Metric'!M78,IF($C$9="Recharger 150XLHD",'150XLHD-Metric'!M78,IF($C$9="Recharger 280HD",'280HD-Metric'!M78,IF($C$9="Recharger 330XLHD",'330XLHD-Metric'!M78,IF($C$9="Recharger 360HD",'360HD-Metric'!R78,IF($C$9="Recharger 902HD",'902HD-Metric'!R78,IF($C$9="Contactor Field Drain C-4HD",'C-4HD-Metric'!I78,IF($C$9="Recharger 180HD",'180HD-Metric'!M78,0))))))))</f>
        <v>2.5918415052165922</v>
      </c>
      <c r="E72" s="124">
        <f>IF($C$9="Contactor 100HD",'100HD-Metric'!O78,IF($C$9="Recharger 150XLHD",'150XLHD-Metric'!O78,IF($C$9="Recharger 280HD",'280HD-Metric'!O78,IF($C$9="Recharger 330XLHD",'330XLHD-Metric'!O78,IF($C$9="Recharger 360HD",'360HD-Metric'!T78,IF($C$9="Recharger 902HD",'902HD-Metric'!T78,IF($C$9="Contactor Field Drain C-4HD",'C-4HD-Metric'!K78,IF($C$9="Recharger 180HD",'180HD-Metric'!O78,0))))))))</f>
        <v>40.775719935647906</v>
      </c>
      <c r="F72" s="124">
        <f t="shared" si="1"/>
        <v>0.50800000000000001</v>
      </c>
      <c r="G72" s="71"/>
      <c r="L72" s="383">
        <f>IF($C$9="Contactor 100HD",'100HD-Metric'!I78,IF($C$9="Recharger 150XLHD",'150XLHD-Metric'!I78,IF($C$9="Recharger 280HD",'280HD-Metric'!I78,IF($C$9="Recharger 330XLHD",'330XLHD-Metric'!I78,IF($C$9="Recharger 360HD",'360HD-Metric'!N78,IF($C$9="Recharger 902HD",'902HD-Metric'!N78,IF($C$9="Recharger 180HD",'180HD-Metric'!I78,"")))))))</f>
        <v>0</v>
      </c>
      <c r="Q72" s="122"/>
      <c r="S72" s="127"/>
      <c r="T72" s="127"/>
    </row>
    <row r="73" spans="1:20" x14ac:dyDescent="0.2">
      <c r="A73" s="181">
        <f>IF($C$9="Contactor 100HD",'100HD-Metric'!B79,IF($C$9="Recharger 150XLHD",'150XLHD-Metric'!B79,IF($C$9="Recharger 280HD",'280HD-Metric'!B79,IF($C$9="Recharger 330XLHD",'330XLHD-Metric'!B79,IF($C$9="Recharger 360HD",'360HD-Metric'!B79,IF($C$9="Recharger 902HD",'902HD-Metric'!B79,IF($C$9="Contactor Field Drain C-4HD",'C-4HD-Metric'!B79,IF($C$9="Recharger 180HD",'180HD-Metric'!B79,0))))))))</f>
        <v>482.59999999999997</v>
      </c>
      <c r="B73" s="125">
        <f>IF($C$9="Contactor 100HD",'100HD-Metric'!G79,IF($C$9="Recharger 150XLHD",'150XLHD-Metric'!G79,IF($C$9="Recharger 280HD",'280HD-Metric'!G79,IF($C$9="Recharger 330XLHD",'330XLHD-Metric'!G79,IF($C$9="Recharger 360HD",'360HD-Metric'!K79,IF($C$9="Recharger 902HD",'902HD-Metric'!K79,IF($C$9="Contactor Field Drain C-4HD",'C-4HD-Metric'!E79,IF($C$9="Recharger 180HD",'180HD-Metric'!G79,0))))))))</f>
        <v>2.2046894509142487</v>
      </c>
      <c r="C73" s="124">
        <f>IF($C$9="Contactor 100HD",'100HD-Metric'!K79,IF($C$9="Recharger 150XLHD",'150XLHD-Metric'!K79,IF($C$9="Recharger 280HD",'280HD-Metric'!K79,IF($C$9="Recharger 330XLHD",'330XLHD-Metric'!K79,IF($C$9="Recharger 360HD",'360HD-Metric'!P79,IF($C$9="Recharger 902HD",'902HD-Metric'!P79,IF($C$9="Contactor Field Drain C-4HD",'C-4HD-Metric'!G79,IF($C$9="Recharger 180HD",'180HD-Metric'!K79,0))))))))</f>
        <v>0.41646722689499382</v>
      </c>
      <c r="D73" s="124">
        <f>IF($C$9="Contactor 100HD",'100HD-Metric'!M79,IF($C$9="Recharger 150XLHD",'150XLHD-Metric'!M79,IF($C$9="Recharger 280HD",'280HD-Metric'!M79,IF($C$9="Recharger 330XLHD",'330XLHD-Metric'!M79,IF($C$9="Recharger 360HD",'360HD-Metric'!R79,IF($C$9="Recharger 902HD",'902HD-Metric'!R79,IF($C$9="Contactor Field Drain C-4HD",'C-4HD-Metric'!I79,IF($C$9="Recharger 180HD",'180HD-Metric'!M79,0))))))))</f>
        <v>2.6211566778092426</v>
      </c>
      <c r="E73" s="124">
        <f>IF($C$9="Contactor 100HD",'100HD-Metric'!O79,IF($C$9="Recharger 150XLHD",'150XLHD-Metric'!O79,IF($C$9="Recharger 280HD",'280HD-Metric'!O79,IF($C$9="Recharger 330XLHD",'330XLHD-Metric'!O79,IF($C$9="Recharger 360HD",'360HD-Metric'!T79,IF($C$9="Recharger 902HD",'902HD-Metric'!T79,IF($C$9="Contactor Field Drain C-4HD",'C-4HD-Metric'!K79,IF($C$9="Recharger 180HD",'180HD-Metric'!O79,0))))))))</f>
        <v>38.183878430431321</v>
      </c>
      <c r="F73" s="124">
        <f t="shared" si="1"/>
        <v>0.48259999999999997</v>
      </c>
      <c r="G73" s="71"/>
      <c r="L73" s="383">
        <f>IF($C$9="Contactor 100HD",'100HD-Metric'!I79,IF($C$9="Recharger 150XLHD",'150XLHD-Metric'!I79,IF($C$9="Recharger 280HD",'280HD-Metric'!I79,IF($C$9="Recharger 330XLHD",'330XLHD-Metric'!I79,IF($C$9="Recharger 360HD",'360HD-Metric'!N79,IF($C$9="Recharger 902HD",'902HD-Metric'!N79,IF($C$9="Recharger 180HD",'180HD-Metric'!I79,"")))))))</f>
        <v>0</v>
      </c>
      <c r="Q73" s="122"/>
      <c r="S73" s="127"/>
      <c r="T73" s="127"/>
    </row>
    <row r="74" spans="1:20" x14ac:dyDescent="0.2">
      <c r="A74" s="181">
        <f>IF($C$9="Contactor 100HD",'100HD-Metric'!B80,IF($C$9="Recharger 150XLHD",'150XLHD-Metric'!B80,IF($C$9="Recharger 280HD",'280HD-Metric'!B80,IF($C$9="Recharger 330XLHD",'330XLHD-Metric'!B80,IF($C$9="Recharger 360HD",'360HD-Metric'!B80,IF($C$9="Recharger 902HD",'902HD-Metric'!B80,IF($C$9="Contactor Field Drain C-4HD",'C-4HD-Metric'!B80,IF($C$9="Recharger 180HD",'180HD-Metric'!B80,0))))))))</f>
        <v>457.2</v>
      </c>
      <c r="B74" s="125">
        <f>IF($C$9="Contactor 100HD",'100HD-Metric'!G80,IF($C$9="Recharger 150XLHD",'150XLHD-Metric'!G80,IF($C$9="Recharger 280HD",'280HD-Metric'!G80,IF($C$9="Recharger 330XLHD",'330XLHD-Metric'!G80,IF($C$9="Recharger 360HD",'360HD-Metric'!K80,IF($C$9="Recharger 902HD",'902HD-Metric'!K80,IF($C$9="Contactor Field Drain C-4HD",'C-4HD-Metric'!E80,IF($C$9="Recharger 180HD",'180HD-Metric'!G80,0))))))))</f>
        <v>2.2046894509142487</v>
      </c>
      <c r="C74" s="124">
        <f>IF($C$9="Contactor 100HD",'100HD-Metric'!K80,IF($C$9="Recharger 150XLHD",'150XLHD-Metric'!K80,IF($C$9="Recharger 280HD",'280HD-Metric'!K80,IF($C$9="Recharger 330XLHD",'330XLHD-Metric'!K80,IF($C$9="Recharger 360HD",'360HD-Metric'!P80,IF($C$9="Recharger 902HD",'902HD-Metric'!P80,IF($C$9="Contactor Field Drain C-4HD",'C-4HD-Metric'!G80,IF($C$9="Recharger 180HD",'180HD-Metric'!K80,0))))))))</f>
        <v>0.41646722689499382</v>
      </c>
      <c r="D74" s="124">
        <f>IF($C$9="Contactor 100HD",'100HD-Metric'!M80,IF($C$9="Recharger 150XLHD",'150XLHD-Metric'!M80,IF($C$9="Recharger 280HD",'280HD-Metric'!M80,IF($C$9="Recharger 330XLHD",'330XLHD-Metric'!M80,IF($C$9="Recharger 360HD",'360HD-Metric'!R80,IF($C$9="Recharger 902HD",'902HD-Metric'!R80,IF($C$9="Contactor Field Drain C-4HD",'C-4HD-Metric'!I80,IF($C$9="Recharger 180HD",'180HD-Metric'!M80,0))))))))</f>
        <v>2.6211566778092426</v>
      </c>
      <c r="E74" s="124">
        <f>IF($C$9="Contactor 100HD",'100HD-Metric'!O80,IF($C$9="Recharger 150XLHD",'150XLHD-Metric'!O80,IF($C$9="Recharger 280HD",'280HD-Metric'!O80,IF($C$9="Recharger 330XLHD",'330XLHD-Metric'!O80,IF($C$9="Recharger 360HD",'360HD-Metric'!T80,IF($C$9="Recharger 902HD",'902HD-Metric'!T80,IF($C$9="Contactor Field Drain C-4HD",'C-4HD-Metric'!K80,IF($C$9="Recharger 180HD",'180HD-Metric'!O80,0))))))))</f>
        <v>35.562721752622075</v>
      </c>
      <c r="F74" s="124">
        <f t="shared" si="1"/>
        <v>0.4572</v>
      </c>
      <c r="G74" s="71"/>
      <c r="L74" s="383">
        <f>IF($C$9="Contactor 100HD",'100HD-Metric'!I80,IF($C$9="Recharger 150XLHD",'150XLHD-Metric'!I80,IF($C$9="Recharger 280HD",'280HD-Metric'!I80,IF($C$9="Recharger 330XLHD",'330XLHD-Metric'!I80,IF($C$9="Recharger 360HD",'360HD-Metric'!N80,IF($C$9="Recharger 902HD",'902HD-Metric'!N80,IF($C$9="Recharger 180HD",'180HD-Metric'!I80,"")))))))</f>
        <v>0</v>
      </c>
      <c r="Q74" s="122"/>
      <c r="S74" s="127"/>
      <c r="T74" s="127"/>
    </row>
    <row r="75" spans="1:20" x14ac:dyDescent="0.2">
      <c r="A75" s="181">
        <f>IF($C$9="Contactor 100HD",'100HD-Metric'!B81,IF($C$9="Recharger 150XLHD",'150XLHD-Metric'!B81,IF($C$9="Recharger 280HD",'280HD-Metric'!B81,IF($C$9="Recharger 330XLHD",'330XLHD-Metric'!B81,IF($C$9="Recharger 360HD",'360HD-Metric'!B81,IF($C$9="Recharger 902HD",'902HD-Metric'!B81,IF($C$9="Contactor Field Drain C-4HD",'C-4HD-Metric'!B81,IF($C$9="Recharger 180HD",'180HD-Metric'!B81,0))))))))</f>
        <v>431.79999999999995</v>
      </c>
      <c r="B75" s="125">
        <f>IF($C$9="Contactor 100HD",'100HD-Metric'!G81,IF($C$9="Recharger 150XLHD",'150XLHD-Metric'!G81,IF($C$9="Recharger 280HD",'280HD-Metric'!G81,IF($C$9="Recharger 330XLHD",'330XLHD-Metric'!G81,IF($C$9="Recharger 360HD",'360HD-Metric'!K81,IF($C$9="Recharger 902HD",'902HD-Metric'!K81,IF($C$9="Contactor Field Drain C-4HD",'C-4HD-Metric'!E81,IF($C$9="Recharger 180HD",'180HD-Metric'!G81,0))))))))</f>
        <v>2.2046894509142487</v>
      </c>
      <c r="C75" s="124">
        <f>IF($C$9="Contactor 100HD",'100HD-Metric'!K81,IF($C$9="Recharger 150XLHD",'150XLHD-Metric'!K81,IF($C$9="Recharger 280HD",'280HD-Metric'!K81,IF($C$9="Recharger 330XLHD",'330XLHD-Metric'!K81,IF($C$9="Recharger 360HD",'360HD-Metric'!P81,IF($C$9="Recharger 902HD",'902HD-Metric'!P81,IF($C$9="Contactor Field Drain C-4HD",'C-4HD-Metric'!G81,IF($C$9="Recharger 180HD",'180HD-Metric'!K81,0))))))))</f>
        <v>0.41646722689499382</v>
      </c>
      <c r="D75" s="124">
        <f>IF($C$9="Contactor 100HD",'100HD-Metric'!M81,IF($C$9="Recharger 150XLHD",'150XLHD-Metric'!M81,IF($C$9="Recharger 280HD",'280HD-Metric'!M81,IF($C$9="Recharger 330XLHD",'330XLHD-Metric'!M81,IF($C$9="Recharger 360HD",'360HD-Metric'!R81,IF($C$9="Recharger 902HD",'902HD-Metric'!R81,IF($C$9="Contactor Field Drain C-4HD",'C-4HD-Metric'!I81,IF($C$9="Recharger 180HD",'180HD-Metric'!M81,0))))))))</f>
        <v>2.6211566778092426</v>
      </c>
      <c r="E75" s="124">
        <f>IF($C$9="Contactor 100HD",'100HD-Metric'!O81,IF($C$9="Recharger 150XLHD",'150XLHD-Metric'!O81,IF($C$9="Recharger 280HD",'280HD-Metric'!O81,IF($C$9="Recharger 330XLHD",'330XLHD-Metric'!O81,IF($C$9="Recharger 360HD",'360HD-Metric'!T81,IF($C$9="Recharger 902HD",'902HD-Metric'!T81,IF($C$9="Contactor Field Drain C-4HD",'C-4HD-Metric'!K81,IF($C$9="Recharger 180HD",'180HD-Metric'!O81,0))))))))</f>
        <v>32.941565074812836</v>
      </c>
      <c r="F75" s="124">
        <f t="shared" si="1"/>
        <v>0.43179999999999996</v>
      </c>
      <c r="G75" s="71"/>
      <c r="L75" s="383">
        <f>IF($C$9="Contactor 100HD",'100HD-Metric'!I81,IF($C$9="Recharger 150XLHD",'150XLHD-Metric'!I81,IF($C$9="Recharger 280HD",'280HD-Metric'!I81,IF($C$9="Recharger 330XLHD",'330XLHD-Metric'!I81,IF($C$9="Recharger 360HD",'360HD-Metric'!N81,IF($C$9="Recharger 902HD",'902HD-Metric'!N81,IF($C$9="Recharger 180HD",'180HD-Metric'!I81,"")))))))</f>
        <v>0</v>
      </c>
      <c r="Q75" s="122"/>
      <c r="S75" s="127"/>
      <c r="T75" s="127"/>
    </row>
    <row r="76" spans="1:20" x14ac:dyDescent="0.2">
      <c r="A76" s="181">
        <f>IF($C$9="Contactor 100HD",'100HD-Metric'!B82,IF($C$9="Recharger 150XLHD",'150XLHD-Metric'!B82,IF($C$9="Recharger 280HD",'280HD-Metric'!B82,IF($C$9="Recharger 330XLHD",'330XLHD-Metric'!B82,IF($C$9="Recharger 360HD",'360HD-Metric'!B82,IF($C$9="Recharger 902HD",'902HD-Metric'!B82,IF($C$9="Contactor Field Drain C-4HD",'C-4HD-Metric'!B82,IF($C$9="Recharger 180HD",'180HD-Metric'!B82,0))))))))</f>
        <v>406.4</v>
      </c>
      <c r="B76" s="125">
        <f>IF($C$9="Contactor 100HD",'100HD-Metric'!G82,IF($C$9="Recharger 150XLHD",'150XLHD-Metric'!G82,IF($C$9="Recharger 280HD",'280HD-Metric'!G82,IF($C$9="Recharger 330XLHD",'330XLHD-Metric'!G82,IF($C$9="Recharger 360HD",'360HD-Metric'!K82,IF($C$9="Recharger 902HD",'902HD-Metric'!K82,IF($C$9="Contactor Field Drain C-4HD",'C-4HD-Metric'!E82,IF($C$9="Recharger 180HD",'180HD-Metric'!G82,0))))))))</f>
        <v>2.2046894509142487</v>
      </c>
      <c r="C76" s="124">
        <f>IF($C$9="Contactor 100HD",'100HD-Metric'!K82,IF($C$9="Recharger 150XLHD",'150XLHD-Metric'!K82,IF($C$9="Recharger 280HD",'280HD-Metric'!K82,IF($C$9="Recharger 330XLHD",'330XLHD-Metric'!K82,IF($C$9="Recharger 360HD",'360HD-Metric'!P82,IF($C$9="Recharger 902HD",'902HD-Metric'!P82,IF($C$9="Contactor Field Drain C-4HD",'C-4HD-Metric'!G82,IF($C$9="Recharger 180HD",'180HD-Metric'!K82,0))))))))</f>
        <v>0.41646722689499382</v>
      </c>
      <c r="D76" s="124">
        <f>IF($C$9="Contactor 100HD",'100HD-Metric'!M82,IF($C$9="Recharger 150XLHD",'150XLHD-Metric'!M82,IF($C$9="Recharger 280HD",'280HD-Metric'!M82,IF($C$9="Recharger 330XLHD",'330XLHD-Metric'!M82,IF($C$9="Recharger 360HD",'360HD-Metric'!R82,IF($C$9="Recharger 902HD",'902HD-Metric'!R82,IF($C$9="Contactor Field Drain C-4HD",'C-4HD-Metric'!I82,IF($C$9="Recharger 180HD",'180HD-Metric'!M82,0))))))))</f>
        <v>2.6211566778092426</v>
      </c>
      <c r="E76" s="124">
        <f>IF($C$9="Contactor 100HD",'100HD-Metric'!O82,IF($C$9="Recharger 150XLHD",'150XLHD-Metric'!O82,IF($C$9="Recharger 280HD",'280HD-Metric'!O82,IF($C$9="Recharger 330XLHD",'330XLHD-Metric'!O82,IF($C$9="Recharger 360HD",'360HD-Metric'!T82,IF($C$9="Recharger 902HD",'902HD-Metric'!T82,IF($C$9="Contactor Field Drain C-4HD",'C-4HD-Metric'!K82,IF($C$9="Recharger 180HD",'180HD-Metric'!O82,0))))))))</f>
        <v>30.32040839700359</v>
      </c>
      <c r="F76" s="124">
        <f t="shared" si="1"/>
        <v>0.40639999999999998</v>
      </c>
      <c r="G76" s="71"/>
      <c r="L76" s="383">
        <f>IF($C$9="Contactor 100HD",'100HD-Metric'!I82,IF($C$9="Recharger 150XLHD",'150XLHD-Metric'!I82,IF($C$9="Recharger 280HD",'280HD-Metric'!I82,IF($C$9="Recharger 330XLHD",'330XLHD-Metric'!I82,IF($C$9="Recharger 360HD",'360HD-Metric'!N82,IF($C$9="Recharger 902HD",'902HD-Metric'!N82,IF($C$9="Recharger 180HD",'180HD-Metric'!I82,"")))))))</f>
        <v>0</v>
      </c>
      <c r="Q76" s="122"/>
      <c r="S76" s="127"/>
      <c r="T76" s="127"/>
    </row>
    <row r="77" spans="1:20" x14ac:dyDescent="0.2">
      <c r="A77" s="181">
        <f>IF($C$9="Contactor 100HD",'100HD-Metric'!B83,IF($C$9="Recharger 150XLHD",'150XLHD-Metric'!B83,IF($C$9="Recharger 280HD",'280HD-Metric'!B83,IF($C$9="Recharger 330XLHD",'330XLHD-Metric'!B83,IF($C$9="Recharger 360HD",'360HD-Metric'!B83,IF($C$9="Recharger 902HD",'902HD-Metric'!B83,IF($C$9="Contactor Field Drain C-4HD",'C-4HD-Metric'!B83,IF($C$9="Recharger 180HD",'180HD-Metric'!B83,0))))))))</f>
        <v>381</v>
      </c>
      <c r="B77" s="125">
        <f>IF($C$9="Contactor 100HD",'100HD-Metric'!G83,IF($C$9="Recharger 150XLHD",'150XLHD-Metric'!G83,IF($C$9="Recharger 280HD",'280HD-Metric'!G83,IF($C$9="Recharger 330XLHD",'330XLHD-Metric'!G83,IF($C$9="Recharger 360HD",'360HD-Metric'!K83,IF($C$9="Recharger 902HD",'902HD-Metric'!K83,IF($C$9="Contactor Field Drain C-4HD",'C-4HD-Metric'!E83,IF($C$9="Recharger 180HD",'180HD-Metric'!G83,0))))))))</f>
        <v>2.2513528352598322</v>
      </c>
      <c r="C77" s="124">
        <f>IF($C$9="Contactor 100HD",'100HD-Metric'!K83,IF($C$9="Recharger 150XLHD",'150XLHD-Metric'!K83,IF($C$9="Recharger 280HD",'280HD-Metric'!K83,IF($C$9="Recharger 330XLHD",'330XLHD-Metric'!K83,IF($C$9="Recharger 360HD",'360HD-Metric'!P83,IF($C$9="Recharger 902HD",'902HD-Metric'!P83,IF($C$9="Contactor Field Drain C-4HD",'C-4HD-Metric'!G83,IF($C$9="Recharger 180HD",'180HD-Metric'!K83,0))))))))</f>
        <v>0.39780187315676047</v>
      </c>
      <c r="D77" s="124">
        <f>IF($C$9="Contactor 100HD",'100HD-Metric'!M83,IF($C$9="Recharger 150XLHD",'150XLHD-Metric'!M83,IF($C$9="Recharger 280HD",'280HD-Metric'!M83,IF($C$9="Recharger 330XLHD",'330XLHD-Metric'!M83,IF($C$9="Recharger 360HD",'360HD-Metric'!R83,IF($C$9="Recharger 902HD",'902HD-Metric'!R83,IF($C$9="Contactor Field Drain C-4HD",'C-4HD-Metric'!I83,IF($C$9="Recharger 180HD",'180HD-Metric'!M83,0))))))))</f>
        <v>2.6491547084165923</v>
      </c>
      <c r="E77" s="124">
        <f>IF($C$9="Contactor 100HD",'100HD-Metric'!O83,IF($C$9="Recharger 150XLHD",'150XLHD-Metric'!O83,IF($C$9="Recharger 280HD",'280HD-Metric'!O83,IF($C$9="Recharger 330XLHD",'330XLHD-Metric'!O83,IF($C$9="Recharger 360HD",'360HD-Metric'!T83,IF($C$9="Recharger 902HD",'902HD-Metric'!T83,IF($C$9="Contactor Field Drain C-4HD",'C-4HD-Metric'!K83,IF($C$9="Recharger 180HD",'180HD-Metric'!O83,0))))))))</f>
        <v>27.699251719194347</v>
      </c>
      <c r="F77" s="124">
        <f t="shared" si="1"/>
        <v>0.38100000000000001</v>
      </c>
      <c r="G77" s="71"/>
      <c r="L77" s="383">
        <f>IF($C$9="Contactor 100HD",'100HD-Metric'!I83,IF($C$9="Recharger 150XLHD",'150XLHD-Metric'!I83,IF($C$9="Recharger 280HD",'280HD-Metric'!I83,IF($C$9="Recharger 330XLHD",'330XLHD-Metric'!I83,IF($C$9="Recharger 360HD",'360HD-Metric'!N83,IF($C$9="Recharger 902HD",'902HD-Metric'!N83,IF($C$9="Recharger 180HD",'180HD-Metric'!I83,"")))))))</f>
        <v>0</v>
      </c>
      <c r="Q77" s="122"/>
      <c r="S77" s="127"/>
      <c r="T77" s="127"/>
    </row>
    <row r="78" spans="1:20" x14ac:dyDescent="0.2">
      <c r="A78" s="181">
        <f>IF($C$9="Contactor 100HD",'100HD-Metric'!B84,IF($C$9="Recharger 150XLHD",'150XLHD-Metric'!B84,IF($C$9="Recharger 280HD",'280HD-Metric'!B84,IF($C$9="Recharger 330XLHD",'330XLHD-Metric'!B84,IF($C$9="Recharger 360HD",'360HD-Metric'!B84,IF($C$9="Recharger 902HD",'902HD-Metric'!B84,IF($C$9="Contactor Field Drain C-4HD",'C-4HD-Metric'!B84,IF($C$9="Recharger 180HD",'180HD-Metric'!B84,0))))))))</f>
        <v>355.59999999999997</v>
      </c>
      <c r="B78" s="125">
        <f>IF($C$9="Contactor 100HD",'100HD-Metric'!G84,IF($C$9="Recharger 150XLHD",'150XLHD-Metric'!G84,IF($C$9="Recharger 280HD",'280HD-Metric'!G84,IF($C$9="Recharger 330XLHD",'330XLHD-Metric'!G84,IF($C$9="Recharger 360HD",'360HD-Metric'!K84,IF($C$9="Recharger 902HD",'902HD-Metric'!K84,IF($C$9="Contactor Field Drain C-4HD",'C-4HD-Metric'!E84,IF($C$9="Recharger 180HD",'180HD-Metric'!G84,0))))))))</f>
        <v>2.2524504535809151</v>
      </c>
      <c r="C78" s="124">
        <f>IF($C$9="Contactor 100HD",'100HD-Metric'!K84,IF($C$9="Recharger 150XLHD",'150XLHD-Metric'!K84,IF($C$9="Recharger 280HD",'280HD-Metric'!K84,IF($C$9="Recharger 330XLHD",'330XLHD-Metric'!K84,IF($C$9="Recharger 360HD",'360HD-Metric'!P84,IF($C$9="Recharger 902HD",'902HD-Metric'!P84,IF($C$9="Contactor Field Drain C-4HD",'C-4HD-Metric'!G84,IF($C$9="Recharger 180HD",'180HD-Metric'!K84,0))))))))</f>
        <v>0.39736282582832716</v>
      </c>
      <c r="D78" s="124">
        <f>IF($C$9="Contactor 100HD",'100HD-Metric'!M84,IF($C$9="Recharger 150XLHD",'150XLHD-Metric'!M84,IF($C$9="Recharger 280HD",'280HD-Metric'!M84,IF($C$9="Recharger 330XLHD",'330XLHD-Metric'!M84,IF($C$9="Recharger 360HD",'360HD-Metric'!R84,IF($C$9="Recharger 902HD",'902HD-Metric'!R84,IF($C$9="Contactor Field Drain C-4HD",'C-4HD-Metric'!I84,IF($C$9="Recharger 180HD",'180HD-Metric'!M84,0))))))))</f>
        <v>2.6498132794092424</v>
      </c>
      <c r="E78" s="124">
        <f>IF($C$9="Contactor 100HD",'100HD-Metric'!O84,IF($C$9="Recharger 150XLHD",'150XLHD-Metric'!O84,IF($C$9="Recharger 280HD",'280HD-Metric'!O84,IF($C$9="Recharger 330XLHD",'330XLHD-Metric'!O84,IF($C$9="Recharger 360HD",'360HD-Metric'!T84,IF($C$9="Recharger 902HD",'902HD-Metric'!T84,IF($C$9="Contactor Field Drain C-4HD",'C-4HD-Metric'!K84,IF($C$9="Recharger 180HD",'180HD-Metric'!O84,0))))))))</f>
        <v>25.050097010777755</v>
      </c>
      <c r="F78" s="124">
        <f t="shared" si="1"/>
        <v>0.35559999999999997</v>
      </c>
      <c r="G78" s="71"/>
      <c r="L78" s="383">
        <f>IF($C$9="Contactor 100HD",'100HD-Metric'!I84,IF($C$9="Recharger 150XLHD",'150XLHD-Metric'!I84,IF($C$9="Recharger 280HD",'280HD-Metric'!I84,IF($C$9="Recharger 330XLHD",'330XLHD-Metric'!I84,IF($C$9="Recharger 360HD",'360HD-Metric'!N84,IF($C$9="Recharger 902HD",'902HD-Metric'!N84,IF($C$9="Recharger 180HD",'180HD-Metric'!I84,"")))))))</f>
        <v>0</v>
      </c>
      <c r="Q78" s="122"/>
      <c r="S78" s="127"/>
      <c r="T78" s="127"/>
    </row>
    <row r="79" spans="1:20" x14ac:dyDescent="0.2">
      <c r="A79" s="181">
        <f>IF($C$9="Contactor 100HD",'100HD-Metric'!B85,IF($C$9="Recharger 150XLHD",'150XLHD-Metric'!B85,IF($C$9="Recharger 280HD",'280HD-Metric'!B85,IF($C$9="Recharger 330XLHD",'330XLHD-Metric'!B85,IF($C$9="Recharger 360HD",'360HD-Metric'!B85,IF($C$9="Recharger 902HD",'902HD-Metric'!B85,IF($C$9="Contactor Field Drain C-4HD",'C-4HD-Metric'!B85,IF($C$9="Recharger 180HD",'180HD-Metric'!B85,0))))))))</f>
        <v>330.2</v>
      </c>
      <c r="B79" s="125">
        <f>IF($C$9="Contactor 100HD",'100HD-Metric'!G85,IF($C$9="Recharger 150XLHD",'150XLHD-Metric'!G85,IF($C$9="Recharger 280HD",'280HD-Metric'!G85,IF($C$9="Recharger 330XLHD",'330XLHD-Metric'!G85,IF($C$9="Recharger 360HD",'360HD-Metric'!K85,IF($C$9="Recharger 902HD",'902HD-Metric'!K85,IF($C$9="Contactor Field Drain C-4HD",'C-4HD-Metric'!E85,IF($C$9="Recharger 180HD",'180HD-Metric'!G85,0))))))))</f>
        <v>2.3002114562475819</v>
      </c>
      <c r="C79" s="124">
        <f>IF($C$9="Contactor 100HD",'100HD-Metric'!K85,IF($C$9="Recharger 150XLHD",'150XLHD-Metric'!K85,IF($C$9="Recharger 280HD",'280HD-Metric'!K85,IF($C$9="Recharger 330XLHD",'330XLHD-Metric'!K85,IF($C$9="Recharger 360HD",'360HD-Metric'!P85,IF($C$9="Recharger 902HD",'902HD-Metric'!P85,IF($C$9="Contactor Field Drain C-4HD",'C-4HD-Metric'!G85,IF($C$9="Recharger 180HD",'180HD-Metric'!K85,0))))))))</f>
        <v>0.37825842476166049</v>
      </c>
      <c r="D79" s="124">
        <f>IF($C$9="Contactor 100HD",'100HD-Metric'!M85,IF($C$9="Recharger 150XLHD",'150XLHD-Metric'!M85,IF($C$9="Recharger 280HD",'280HD-Metric'!M85,IF($C$9="Recharger 330XLHD",'330XLHD-Metric'!M85,IF($C$9="Recharger 360HD",'360HD-Metric'!R85,IF($C$9="Recharger 902HD",'902HD-Metric'!R85,IF($C$9="Contactor Field Drain C-4HD",'C-4HD-Metric'!I85,IF($C$9="Recharger 180HD",'180HD-Metric'!M85,0))))))))</f>
        <v>2.6784698810092427</v>
      </c>
      <c r="E79" s="124">
        <f>IF($C$9="Contactor 100HD",'100HD-Metric'!O85,IF($C$9="Recharger 150XLHD",'150XLHD-Metric'!O85,IF($C$9="Recharger 280HD",'280HD-Metric'!O85,IF($C$9="Recharger 330XLHD",'330XLHD-Metric'!O85,IF($C$9="Recharger 360HD",'360HD-Metric'!T85,IF($C$9="Recharger 902HD",'902HD-Metric'!T85,IF($C$9="Contactor Field Drain C-4HD",'C-4HD-Metric'!K85,IF($C$9="Recharger 180HD",'180HD-Metric'!O85,0))))))))</f>
        <v>22.400283731368511</v>
      </c>
      <c r="F79" s="124">
        <f t="shared" si="1"/>
        <v>0.33019999999999999</v>
      </c>
      <c r="G79" s="71"/>
      <c r="L79" s="383">
        <f>IF($C$9="Contactor 100HD",'100HD-Metric'!I85,IF($C$9="Recharger 150XLHD",'150XLHD-Metric'!I85,IF($C$9="Recharger 280HD",'280HD-Metric'!I85,IF($C$9="Recharger 330XLHD",'330XLHD-Metric'!I85,IF($C$9="Recharger 360HD",'360HD-Metric'!N85,IF($C$9="Recharger 902HD",'902HD-Metric'!N85,IF($C$9="Recharger 180HD",'180HD-Metric'!I85,"")))))))</f>
        <v>0</v>
      </c>
      <c r="Q79" s="122"/>
      <c r="S79" s="127"/>
      <c r="T79" s="127"/>
    </row>
    <row r="80" spans="1:20" x14ac:dyDescent="0.2">
      <c r="A80" s="181">
        <f>IF($C$9="Contactor 100HD",'100HD-Metric'!B86,IF($C$9="Recharger 150XLHD",'150XLHD-Metric'!B86,IF($C$9="Recharger 280HD",'280HD-Metric'!B86,IF($C$9="Recharger 330XLHD",'330XLHD-Metric'!B86,IF($C$9="Recharger 360HD",'360HD-Metric'!B86,IF($C$9="Recharger 902HD",'902HD-Metric'!B86,IF($C$9="Contactor Field Drain C-4HD",'C-4HD-Metric'!B86,IF($C$9="Recharger 180HD",'180HD-Metric'!B86,0))))))))</f>
        <v>304.79999999999995</v>
      </c>
      <c r="B80" s="125">
        <f>IF($C$9="Contactor 100HD",'100HD-Metric'!G86,IF($C$9="Recharger 150XLHD",'150XLHD-Metric'!G86,IF($C$9="Recharger 280HD",'280HD-Metric'!G86,IF($C$9="Recharger 330XLHD",'330XLHD-Metric'!G86,IF($C$9="Recharger 360HD",'360HD-Metric'!K86,IF($C$9="Recharger 902HD",'902HD-Metric'!K86,IF($C$9="Contactor Field Drain C-4HD",'C-4HD-Metric'!E86,IF($C$9="Recharger 180HD",'180HD-Metric'!G86,0))))))))</f>
        <v>2.3013090745686653</v>
      </c>
      <c r="C80" s="124">
        <f>IF($C$9="Contactor 100HD",'100HD-Metric'!K86,IF($C$9="Recharger 150XLHD",'150XLHD-Metric'!K86,IF($C$9="Recharger 280HD",'280HD-Metric'!K86,IF($C$9="Recharger 330XLHD",'330XLHD-Metric'!K86,IF($C$9="Recharger 360HD",'360HD-Metric'!P86,IF($C$9="Recharger 902HD",'902HD-Metric'!P86,IF($C$9="Contactor Field Drain C-4HD",'C-4HD-Metric'!G86,IF($C$9="Recharger 180HD",'180HD-Metric'!K86,0))))))))</f>
        <v>0.37781937743322724</v>
      </c>
      <c r="D80" s="124">
        <f>IF($C$9="Contactor 100HD",'100HD-Metric'!M86,IF($C$9="Recharger 150XLHD",'150XLHD-Metric'!M86,IF($C$9="Recharger 280HD",'280HD-Metric'!M86,IF($C$9="Recharger 330XLHD",'330XLHD-Metric'!M86,IF($C$9="Recharger 360HD",'360HD-Metric'!R86,IF($C$9="Recharger 902HD",'902HD-Metric'!R86,IF($C$9="Contactor Field Drain C-4HD",'C-4HD-Metric'!I86,IF($C$9="Recharger 180HD",'180HD-Metric'!M86,0))))))))</f>
        <v>2.6791284520018923</v>
      </c>
      <c r="E80" s="124">
        <f>IF($C$9="Contactor 100HD",'100HD-Metric'!O86,IF($C$9="Recharger 150XLHD",'150XLHD-Metric'!O86,IF($C$9="Recharger 280HD",'280HD-Metric'!O86,IF($C$9="Recharger 330XLHD",'330XLHD-Metric'!O86,IF($C$9="Recharger 360HD",'360HD-Metric'!T86,IF($C$9="Recharger 902HD",'902HD-Metric'!T86,IF($C$9="Contactor Field Drain C-4HD",'C-4HD-Metric'!K86,IF($C$9="Recharger 180HD",'180HD-Metric'!O86,0))))))))</f>
        <v>19.721813850359268</v>
      </c>
      <c r="F80" s="124">
        <f t="shared" si="1"/>
        <v>0.30479999999999996</v>
      </c>
      <c r="G80" s="71"/>
      <c r="L80" s="383">
        <f>IF($C$9="Contactor 100HD",'100HD-Metric'!I86,IF($C$9="Recharger 150XLHD",'150XLHD-Metric'!I86,IF($C$9="Recharger 280HD",'280HD-Metric'!I86,IF($C$9="Recharger 330XLHD",'330XLHD-Metric'!I86,IF($C$9="Recharger 360HD",'360HD-Metric'!N86,IF($C$9="Recharger 902HD",'902HD-Metric'!N86,IF($C$9="Recharger 180HD",'180HD-Metric'!I86,"")))))))</f>
        <v>0</v>
      </c>
      <c r="Q80" s="122"/>
      <c r="S80" s="127"/>
      <c r="T80" s="127"/>
    </row>
    <row r="81" spans="1:20" x14ac:dyDescent="0.2">
      <c r="A81" s="181">
        <f>IF($C$9="Contactor 100HD",'100HD-Metric'!B87,IF($C$9="Recharger 150XLHD",'150XLHD-Metric'!B87,IF($C$9="Recharger 280HD",'280HD-Metric'!B87,IF($C$9="Recharger 330XLHD",'330XLHD-Metric'!B87,IF($C$9="Recharger 360HD",'360HD-Metric'!B87,IF($C$9="Recharger 902HD",'902HD-Metric'!B87,IF($C$9="Contactor Field Drain C-4HD",'C-4HD-Metric'!B87,IF($C$9="Recharger 180HD",'180HD-Metric'!B87,0))))))))</f>
        <v>279.39999999999998</v>
      </c>
      <c r="B81" s="125">
        <f>IF($C$9="Contactor 100HD",'100HD-Metric'!G87,IF($C$9="Recharger 150XLHD",'150XLHD-Metric'!G87,IF($C$9="Recharger 280HD",'280HD-Metric'!G87,IF($C$9="Recharger 330XLHD",'330XLHD-Metric'!G87,IF($C$9="Recharger 360HD",'360HD-Metric'!K87,IF($C$9="Recharger 902HD",'902HD-Metric'!K87,IF($C$9="Contactor Field Drain C-4HD",'C-4HD-Metric'!E87,IF($C$9="Recharger 180HD",'180HD-Metric'!G87,0))))))))</f>
        <v>2.3002114562475819</v>
      </c>
      <c r="C81" s="124">
        <f>IF($C$9="Contactor 100HD",'100HD-Metric'!K87,IF($C$9="Recharger 150XLHD",'150XLHD-Metric'!K87,IF($C$9="Recharger 280HD",'280HD-Metric'!K87,IF($C$9="Recharger 330XLHD",'330XLHD-Metric'!K87,IF($C$9="Recharger 360HD",'360HD-Metric'!P87,IF($C$9="Recharger 902HD",'902HD-Metric'!P87,IF($C$9="Contactor Field Drain C-4HD",'C-4HD-Metric'!G87,IF($C$9="Recharger 180HD",'180HD-Metric'!K87,0))))))))</f>
        <v>0.37825842476166049</v>
      </c>
      <c r="D81" s="124">
        <f>IF($C$9="Contactor 100HD",'100HD-Metric'!M87,IF($C$9="Recharger 150XLHD",'150XLHD-Metric'!M87,IF($C$9="Recharger 280HD",'280HD-Metric'!M87,IF($C$9="Recharger 330XLHD",'330XLHD-Metric'!M87,IF($C$9="Recharger 360HD",'360HD-Metric'!R87,IF($C$9="Recharger 902HD",'902HD-Metric'!R87,IF($C$9="Contactor Field Drain C-4HD",'C-4HD-Metric'!I87,IF($C$9="Recharger 180HD",'180HD-Metric'!M87,0))))))))</f>
        <v>2.6784698810092427</v>
      </c>
      <c r="E81" s="124">
        <f>IF($C$9="Contactor 100HD",'100HD-Metric'!O87,IF($C$9="Recharger 150XLHD",'150XLHD-Metric'!O87,IF($C$9="Recharger 280HD",'280HD-Metric'!O87,IF($C$9="Recharger 330XLHD",'330XLHD-Metric'!O87,IF($C$9="Recharger 360HD",'360HD-Metric'!T87,IF($C$9="Recharger 902HD",'902HD-Metric'!T87,IF($C$9="Contactor Field Drain C-4HD",'C-4HD-Metric'!K87,IF($C$9="Recharger 180HD",'180HD-Metric'!O87,0))))))))</f>
        <v>17.042685398357374</v>
      </c>
      <c r="F81" s="124">
        <f t="shared" si="1"/>
        <v>0.27939999999999998</v>
      </c>
      <c r="G81" s="71"/>
      <c r="L81" s="383">
        <f>IF($C$9="Contactor 100HD",'100HD-Metric'!I87,IF($C$9="Recharger 150XLHD",'150XLHD-Metric'!I87,IF($C$9="Recharger 280HD",'280HD-Metric'!I87,IF($C$9="Recharger 330XLHD",'330XLHD-Metric'!I87,IF($C$9="Recharger 360HD",'360HD-Metric'!N87,IF($C$9="Recharger 902HD",'902HD-Metric'!N87,IF($C$9="Recharger 180HD",'180HD-Metric'!I87,"")))))))</f>
        <v>0</v>
      </c>
      <c r="Q81" s="122"/>
      <c r="S81" s="127"/>
      <c r="T81" s="127"/>
    </row>
    <row r="82" spans="1:20" x14ac:dyDescent="0.2">
      <c r="A82" s="181">
        <f>IF($C$9="Contactor 100HD",'100HD-Metric'!B88,IF($C$9="Recharger 150XLHD",'150XLHD-Metric'!B88,IF($C$9="Recharger 280HD",'280HD-Metric'!B88,IF($C$9="Recharger 330XLHD",'330XLHD-Metric'!B88,IF($C$9="Recharger 360HD",'360HD-Metric'!B88,IF($C$9="Recharger 902HD",'902HD-Metric'!B88,IF($C$9="Contactor Field Drain C-4HD",'C-4HD-Metric'!B88,IF($C$9="Recharger 180HD",'180HD-Metric'!B88,0))))))))</f>
        <v>254</v>
      </c>
      <c r="B82" s="125">
        <f>IF($C$9="Contactor 100HD",'100HD-Metric'!G88,IF($C$9="Recharger 150XLHD",'150XLHD-Metric'!G88,IF($C$9="Recharger 280HD",'280HD-Metric'!G88,IF($C$9="Recharger 330XLHD",'330XLHD-Metric'!G88,IF($C$9="Recharger 360HD",'360HD-Metric'!K88,IF($C$9="Recharger 902HD",'902HD-Metric'!K88,IF($C$9="Contactor Field Drain C-4HD",'C-4HD-Metric'!E88,IF($C$9="Recharger 180HD",'180HD-Metric'!G88,0))))))))</f>
        <v>2.3013090745686653</v>
      </c>
      <c r="C82" s="124">
        <f>IF($C$9="Contactor 100HD",'100HD-Metric'!K88,IF($C$9="Recharger 150XLHD",'150XLHD-Metric'!K88,IF($C$9="Recharger 280HD",'280HD-Metric'!K88,IF($C$9="Recharger 330XLHD",'330XLHD-Metric'!K88,IF($C$9="Recharger 360HD",'360HD-Metric'!P88,IF($C$9="Recharger 902HD",'902HD-Metric'!P88,IF($C$9="Contactor Field Drain C-4HD",'C-4HD-Metric'!G88,IF($C$9="Recharger 180HD",'180HD-Metric'!K88,0))))))))</f>
        <v>0.37781937743322724</v>
      </c>
      <c r="D82" s="124">
        <f>IF($C$9="Contactor 100HD",'100HD-Metric'!M88,IF($C$9="Recharger 150XLHD",'150XLHD-Metric'!M88,IF($C$9="Recharger 280HD",'280HD-Metric'!M88,IF($C$9="Recharger 330XLHD",'330XLHD-Metric'!M88,IF($C$9="Recharger 360HD",'360HD-Metric'!R88,IF($C$9="Recharger 902HD",'902HD-Metric'!R88,IF($C$9="Contactor Field Drain C-4HD",'C-4HD-Metric'!I88,IF($C$9="Recharger 180HD",'180HD-Metric'!M88,0))))))))</f>
        <v>2.6791284520018923</v>
      </c>
      <c r="E82" s="124">
        <f>IF($C$9="Contactor 100HD",'100HD-Metric'!O88,IF($C$9="Recharger 150XLHD",'150XLHD-Metric'!O88,IF($C$9="Recharger 280HD",'280HD-Metric'!O88,IF($C$9="Recharger 330XLHD",'330XLHD-Metric'!O88,IF($C$9="Recharger 360HD",'360HD-Metric'!T88,IF($C$9="Recharger 902HD",'902HD-Metric'!T88,IF($C$9="Contactor Field Drain C-4HD",'C-4HD-Metric'!K88,IF($C$9="Recharger 180HD",'180HD-Metric'!O88,0))))))))</f>
        <v>14.364215517348134</v>
      </c>
      <c r="F82" s="124">
        <f t="shared" si="1"/>
        <v>0.254</v>
      </c>
      <c r="G82" s="71"/>
      <c r="L82" s="383">
        <f>IF($C$9="Contactor 100HD",'100HD-Metric'!I88,IF($C$9="Recharger 150XLHD",'150XLHD-Metric'!I88,IF($C$9="Recharger 280HD",'280HD-Metric'!I88,IF($C$9="Recharger 330XLHD",'330XLHD-Metric'!I88,IF($C$9="Recharger 360HD",'360HD-Metric'!N88,IF($C$9="Recharger 902HD",'902HD-Metric'!N88,IF($C$9="Recharger 180HD",'180HD-Metric'!I88,"")))))))</f>
        <v>0</v>
      </c>
      <c r="Q82" s="122"/>
      <c r="S82" s="127"/>
      <c r="T82" s="127"/>
    </row>
    <row r="83" spans="1:20" x14ac:dyDescent="0.2">
      <c r="A83" s="181">
        <f>IF($C$9="Contactor 100HD",'100HD-Metric'!B89,IF($C$9="Recharger 150XLHD",'150XLHD-Metric'!B89,IF($C$9="Recharger 280HD",'280HD-Metric'!B89,IF($C$9="Recharger 330XLHD",'330XLHD-Metric'!B89,IF($C$9="Recharger 360HD",'360HD-Metric'!B89,IF($C$9="Recharger 902HD",'902HD-Metric'!B89,IF($C$9="Contactor Field Drain C-4HD",'C-4HD-Metric'!B89,IF($C$9="Recharger 180HD",'180HD-Metric'!B89,0))))))))</f>
        <v>228.6</v>
      </c>
      <c r="B83" s="125">
        <f>IF($C$9="Contactor 100HD",'100HD-Metric'!G89,IF($C$9="Recharger 150XLHD",'150XLHD-Metric'!G89,IF($C$9="Recharger 280HD",'280HD-Metric'!G89,IF($C$9="Recharger 330XLHD",'330XLHD-Metric'!G89,IF($C$9="Recharger 360HD",'360HD-Metric'!K89,IF($C$9="Recharger 902HD",'902HD-Metric'!K89,IF($C$9="Contactor Field Drain C-4HD",'C-4HD-Metric'!E89,IF($C$9="Recharger 180HD",'180HD-Metric'!G89,0))))))))</f>
        <v>0</v>
      </c>
      <c r="C83" s="124">
        <f>IF($C$9="Contactor 100HD",'100HD-Metric'!K89,IF($C$9="Recharger 150XLHD",'150XLHD-Metric'!K89,IF($C$9="Recharger 280HD",'280HD-Metric'!K89,IF($C$9="Recharger 330XLHD",'330XLHD-Metric'!K89,IF($C$9="Recharger 360HD",'360HD-Metric'!P89,IF($C$9="Recharger 902HD",'902HD-Metric'!P89,IF($C$9="Contactor Field Drain C-4HD",'C-4HD-Metric'!G89,IF($C$9="Recharger 180HD",'180HD-Metric'!K89,0))))))))</f>
        <v>1.2983430072606934</v>
      </c>
      <c r="D83" s="124">
        <f>IF($C$9="Contactor 100HD",'100HD-Metric'!M89,IF($C$9="Recharger 150XLHD",'150XLHD-Metric'!M89,IF($C$9="Recharger 280HD",'280HD-Metric'!M89,IF($C$9="Recharger 330XLHD",'330XLHD-Metric'!M89,IF($C$9="Recharger 360HD",'360HD-Metric'!R89,IF($C$9="Recharger 902HD",'902HD-Metric'!R89,IF($C$9="Contactor Field Drain C-4HD",'C-4HD-Metric'!I89,IF($C$9="Recharger 180HD",'180HD-Metric'!M89,0))))))))</f>
        <v>1.2983430072606934</v>
      </c>
      <c r="E83" s="124">
        <f>IF($C$9="Contactor 100HD",'100HD-Metric'!O89,IF($C$9="Recharger 150XLHD",'150XLHD-Metric'!O89,IF($C$9="Recharger 280HD",'280HD-Metric'!O89,IF($C$9="Recharger 330XLHD",'330XLHD-Metric'!O89,IF($C$9="Recharger 360HD",'360HD-Metric'!T89,IF($C$9="Recharger 902HD",'902HD-Metric'!T89,IF($C$9="Contactor Field Drain C-4HD",'C-4HD-Metric'!K89,IF($C$9="Recharger 180HD",'180HD-Metric'!O89,0))))))))</f>
        <v>11.685087065346242</v>
      </c>
      <c r="F83" s="124">
        <f t="shared" si="1"/>
        <v>0.2286</v>
      </c>
      <c r="G83" s="71"/>
      <c r="L83" s="383">
        <f>IF($C$9="Contactor 100HD",'100HD-Metric'!I89,IF($C$9="Recharger 150XLHD",'150XLHD-Metric'!I89,IF($C$9="Recharger 280HD",'280HD-Metric'!I89,IF($C$9="Recharger 330XLHD",'330XLHD-Metric'!I89,IF($C$9="Recharger 360HD",'360HD-Metric'!N89,IF($C$9="Recharger 902HD",'902HD-Metric'!N89,IF($C$9="Recharger 180HD",'180HD-Metric'!I89,"")))))))</f>
        <v>0</v>
      </c>
      <c r="Q83" s="122"/>
      <c r="S83" s="127"/>
      <c r="T83" s="127"/>
    </row>
    <row r="84" spans="1:20" x14ac:dyDescent="0.2">
      <c r="A84" s="181">
        <f>IF($C$9="Contactor 100HD",'100HD-Metric'!B90,IF($C$9="Recharger 150XLHD",'150XLHD-Metric'!B90,IF($C$9="Recharger 280HD",'280HD-Metric'!B90,IF($C$9="Recharger 330XLHD",'330XLHD-Metric'!B90,IF($C$9="Recharger 360HD",'360HD-Metric'!B90,IF($C$9="Recharger 902HD",'902HD-Metric'!B90,IF($C$9="Contactor Field Drain C-4HD",'C-4HD-Metric'!B90,IF($C$9="Recharger 180HD",'180HD-Metric'!B90,0))))))))</f>
        <v>203.2</v>
      </c>
      <c r="B84" s="125">
        <f>IF($C$9="Contactor 100HD",'100HD-Metric'!G90,IF($C$9="Recharger 150XLHD",'150XLHD-Metric'!G90,IF($C$9="Recharger 280HD",'280HD-Metric'!G90,IF($C$9="Recharger 330XLHD",'330XLHD-Metric'!G90,IF($C$9="Recharger 360HD",'360HD-Metric'!K90,IF($C$9="Recharger 902HD",'902HD-Metric'!K90,IF($C$9="Contactor Field Drain C-4HD",'C-4HD-Metric'!E90,IF($C$9="Recharger 180HD",'180HD-Metric'!G90,0))))))))</f>
        <v>0</v>
      </c>
      <c r="C84" s="124">
        <f>IF($C$9="Contactor 100HD",'100HD-Metric'!K90,IF($C$9="Recharger 150XLHD",'150XLHD-Metric'!K90,IF($C$9="Recharger 280HD",'280HD-Metric'!K90,IF($C$9="Recharger 330XLHD",'330XLHD-Metric'!K90,IF($C$9="Recharger 360HD",'360HD-Metric'!P90,IF($C$9="Recharger 902HD",'902HD-Metric'!P90,IF($C$9="Contactor Field Drain C-4HD",'C-4HD-Metric'!G90,IF($C$9="Recharger 180HD",'180HD-Metric'!K90,0))))))))</f>
        <v>1.2983430072606934</v>
      </c>
      <c r="D84" s="124">
        <f>IF($C$9="Contactor 100HD",'100HD-Metric'!M90,IF($C$9="Recharger 150XLHD",'150XLHD-Metric'!M90,IF($C$9="Recharger 280HD",'280HD-Metric'!M90,IF($C$9="Recharger 330XLHD",'330XLHD-Metric'!M90,IF($C$9="Recharger 360HD",'360HD-Metric'!R90,IF($C$9="Recharger 902HD",'902HD-Metric'!R90,IF($C$9="Contactor Field Drain C-4HD",'C-4HD-Metric'!I90,IF($C$9="Recharger 180HD",'180HD-Metric'!M90,0))))))))</f>
        <v>1.2983430072606934</v>
      </c>
      <c r="E84" s="124">
        <f>IF($C$9="Contactor 100HD",'100HD-Metric'!O90,IF($C$9="Recharger 150XLHD",'150XLHD-Metric'!O90,IF($C$9="Recharger 280HD",'280HD-Metric'!O90,IF($C$9="Recharger 330XLHD",'330XLHD-Metric'!O90,IF($C$9="Recharger 360HD",'360HD-Metric'!T90,IF($C$9="Recharger 902HD",'902HD-Metric'!T90,IF($C$9="Contactor Field Drain C-4HD",'C-4HD-Metric'!K90,IF($C$9="Recharger 180HD",'180HD-Metric'!O90,0))))))))</f>
        <v>10.386744058085549</v>
      </c>
      <c r="F84" s="124">
        <f t="shared" si="1"/>
        <v>0.20319999999999999</v>
      </c>
      <c r="G84" s="71"/>
      <c r="L84" s="383">
        <f>IF($C$9="Contactor 100HD",'100HD-Metric'!I90,IF($C$9="Recharger 150XLHD",'150XLHD-Metric'!I90,IF($C$9="Recharger 280HD",'280HD-Metric'!I90,IF($C$9="Recharger 330XLHD",'330XLHD-Metric'!I90,IF($C$9="Recharger 360HD",'360HD-Metric'!N90,IF($C$9="Recharger 902HD",'902HD-Metric'!N90,IF($C$9="Recharger 180HD",'180HD-Metric'!I90,"")))))))</f>
        <v>0</v>
      </c>
      <c r="Q84" s="122"/>
      <c r="S84" s="127"/>
      <c r="T84" s="127"/>
    </row>
    <row r="85" spans="1:20" x14ac:dyDescent="0.2">
      <c r="A85" s="181">
        <f>IF($C$9="Contactor 100HD",'100HD-Metric'!B91,IF($C$9="Recharger 150XLHD",'150XLHD-Metric'!B91,IF($C$9="Recharger 280HD",'280HD-Metric'!B91,IF($C$9="Recharger 330XLHD",'330XLHD-Metric'!B91,IF($C$9="Recharger 360HD",'360HD-Metric'!B91,IF($C$9="Recharger 902HD",'902HD-Metric'!B91,IF($C$9="Contactor Field Drain C-4HD",'C-4HD-Metric'!B91,IF($C$9="Recharger 180HD",'180HD-Metric'!B91,0))))))))</f>
        <v>177.79999999999998</v>
      </c>
      <c r="B85" s="125">
        <f>IF($C$9="Contactor 100HD",'100HD-Metric'!G91,IF($C$9="Recharger 150XLHD",'150XLHD-Metric'!G91,IF($C$9="Recharger 280HD",'280HD-Metric'!G91,IF($C$9="Recharger 330XLHD",'330XLHD-Metric'!G91,IF($C$9="Recharger 360HD",'360HD-Metric'!K91,IF($C$9="Recharger 902HD",'902HD-Metric'!K91,IF($C$9="Contactor Field Drain C-4HD",'C-4HD-Metric'!E91,IF($C$9="Recharger 180HD",'180HD-Metric'!G91,0))))))))</f>
        <v>0</v>
      </c>
      <c r="C85" s="124">
        <f>IF($C$9="Contactor 100HD",'100HD-Metric'!K91,IF($C$9="Recharger 150XLHD",'150XLHD-Metric'!K91,IF($C$9="Recharger 280HD",'280HD-Metric'!K91,IF($C$9="Recharger 330XLHD",'330XLHD-Metric'!K91,IF($C$9="Recharger 360HD",'360HD-Metric'!P91,IF($C$9="Recharger 902HD",'902HD-Metric'!P91,IF($C$9="Contactor Field Drain C-4HD",'C-4HD-Metric'!G91,IF($C$9="Recharger 180HD",'180HD-Metric'!K91,0))))))))</f>
        <v>1.2983430072606934</v>
      </c>
      <c r="D85" s="124">
        <f>IF($C$9="Contactor 100HD",'100HD-Metric'!M91,IF($C$9="Recharger 150XLHD",'150XLHD-Metric'!M91,IF($C$9="Recharger 280HD",'280HD-Metric'!M91,IF($C$9="Recharger 330XLHD",'330XLHD-Metric'!M91,IF($C$9="Recharger 360HD",'360HD-Metric'!R91,IF($C$9="Recharger 902HD",'902HD-Metric'!R91,IF($C$9="Contactor Field Drain C-4HD",'C-4HD-Metric'!I91,IF($C$9="Recharger 180HD",'180HD-Metric'!M91,0))))))))</f>
        <v>1.2983430072606934</v>
      </c>
      <c r="E85" s="124">
        <f>IF($C$9="Contactor 100HD",'100HD-Metric'!O91,IF($C$9="Recharger 150XLHD",'150XLHD-Metric'!O91,IF($C$9="Recharger 280HD",'280HD-Metric'!O91,IF($C$9="Recharger 330XLHD",'330XLHD-Metric'!O91,IF($C$9="Recharger 360HD",'360HD-Metric'!T91,IF($C$9="Recharger 902HD",'902HD-Metric'!T91,IF($C$9="Contactor Field Drain C-4HD",'C-4HD-Metric'!K91,IF($C$9="Recharger 180HD",'180HD-Metric'!O91,0))))))))</f>
        <v>9.0884010508248547</v>
      </c>
      <c r="F85" s="124">
        <f t="shared" si="1"/>
        <v>0.17779999999999999</v>
      </c>
      <c r="G85" s="71"/>
      <c r="L85" s="383">
        <f>IF($C$9="Contactor 100HD",'100HD-Metric'!I91,IF($C$9="Recharger 150XLHD",'150XLHD-Metric'!I91,IF($C$9="Recharger 280HD",'280HD-Metric'!I91,IF($C$9="Recharger 330XLHD",'330XLHD-Metric'!I91,IF($C$9="Recharger 360HD",'360HD-Metric'!N91,IF($C$9="Recharger 902HD",'902HD-Metric'!N91,IF($C$9="Recharger 180HD",'180HD-Metric'!I91,"")))))))</f>
        <v>0</v>
      </c>
      <c r="Q85" s="122"/>
      <c r="S85" s="127"/>
      <c r="T85" s="127"/>
    </row>
    <row r="86" spans="1:20" x14ac:dyDescent="0.2">
      <c r="A86" s="181">
        <f>IF($C$9="Contactor 100HD",'100HD-Metric'!B92,IF($C$9="Recharger 150XLHD",'150XLHD-Metric'!B92,IF($C$9="Recharger 280HD",'280HD-Metric'!B92,IF($C$9="Recharger 330XLHD",'330XLHD-Metric'!B92,IF($C$9="Recharger 360HD",'360HD-Metric'!B92,IF($C$9="Recharger 902HD",'902HD-Metric'!B92,IF($C$9="Contactor Field Drain C-4HD",'C-4HD-Metric'!B92,IF($C$9="Recharger 180HD",'180HD-Metric'!B92,0))))))))</f>
        <v>152.39999999999998</v>
      </c>
      <c r="B86" s="125">
        <f>IF($C$9="Contactor 100HD",'100HD-Metric'!G92,IF($C$9="Recharger 150XLHD",'150XLHD-Metric'!G92,IF($C$9="Recharger 280HD",'280HD-Metric'!G92,IF($C$9="Recharger 330XLHD",'330XLHD-Metric'!G92,IF($C$9="Recharger 360HD",'360HD-Metric'!K92,IF($C$9="Recharger 902HD",'902HD-Metric'!K92,IF($C$9="Contactor Field Drain C-4HD",'C-4HD-Metric'!E92,IF($C$9="Recharger 180HD",'180HD-Metric'!G92,0))))))))</f>
        <v>0</v>
      </c>
      <c r="C86" s="124">
        <f>IF($C$9="Contactor 100HD",'100HD-Metric'!K92,IF($C$9="Recharger 150XLHD",'150XLHD-Metric'!K92,IF($C$9="Recharger 280HD",'280HD-Metric'!K92,IF($C$9="Recharger 330XLHD",'330XLHD-Metric'!K92,IF($C$9="Recharger 360HD",'360HD-Metric'!P92,IF($C$9="Recharger 902HD",'902HD-Metric'!P92,IF($C$9="Contactor Field Drain C-4HD",'C-4HD-Metric'!G92,IF($C$9="Recharger 180HD",'180HD-Metric'!K92,0))))))))</f>
        <v>1.2983430072606934</v>
      </c>
      <c r="D86" s="124">
        <f>IF($C$9="Contactor 100HD",'100HD-Metric'!M92,IF($C$9="Recharger 150XLHD",'150XLHD-Metric'!M92,IF($C$9="Recharger 280HD",'280HD-Metric'!M92,IF($C$9="Recharger 330XLHD",'330XLHD-Metric'!M92,IF($C$9="Recharger 360HD",'360HD-Metric'!R92,IF($C$9="Recharger 902HD",'902HD-Metric'!R92,IF($C$9="Contactor Field Drain C-4HD",'C-4HD-Metric'!I92,IF($C$9="Recharger 180HD",'180HD-Metric'!M92,0))))))))</f>
        <v>1.2983430072606934</v>
      </c>
      <c r="E86" s="124">
        <f>IF($C$9="Contactor 100HD",'100HD-Metric'!O92,IF($C$9="Recharger 150XLHD",'150XLHD-Metric'!O92,IF($C$9="Recharger 280HD",'280HD-Metric'!O92,IF($C$9="Recharger 330XLHD",'330XLHD-Metric'!O92,IF($C$9="Recharger 360HD",'360HD-Metric'!T92,IF($C$9="Recharger 902HD",'902HD-Metric'!T92,IF($C$9="Contactor Field Drain C-4HD",'C-4HD-Metric'!K92,IF($C$9="Recharger 180HD",'180HD-Metric'!O92,0))))))))</f>
        <v>7.7900580435641604</v>
      </c>
      <c r="F86" s="124">
        <f t="shared" si="1"/>
        <v>0.15239999999999998</v>
      </c>
      <c r="G86" s="71"/>
      <c r="L86" s="383">
        <f>IF($C$9="Contactor 100HD",'100HD-Metric'!I92,IF($C$9="Recharger 150XLHD",'150XLHD-Metric'!I92,IF($C$9="Recharger 280HD",'280HD-Metric'!I92,IF($C$9="Recharger 330XLHD",'330XLHD-Metric'!I92,IF($C$9="Recharger 360HD",'360HD-Metric'!N92,IF($C$9="Recharger 902HD",'902HD-Metric'!N92,IF($C$9="Recharger 180HD",'180HD-Metric'!I92,"")))))))</f>
        <v>0</v>
      </c>
      <c r="Q86" s="122"/>
      <c r="S86" s="127"/>
      <c r="T86" s="127"/>
    </row>
    <row r="87" spans="1:20" x14ac:dyDescent="0.2">
      <c r="A87" s="181">
        <f>IF($C$9="Contactor 100HD",'100HD-Metric'!B93,IF($C$9="Recharger 150XLHD",'150XLHD-Metric'!B93,IF($C$9="Recharger 280HD",'280HD-Metric'!B93,IF($C$9="Recharger 330XLHD",'330XLHD-Metric'!B93,IF($C$9="Recharger 360HD",'360HD-Metric'!B93,IF($C$9="Recharger 902HD",'902HD-Metric'!B93,IF($C$9="Contactor Field Drain C-4HD",'C-4HD-Metric'!B93,IF($C$9="Recharger 180HD",'180HD-Metric'!B93,0))))))))</f>
        <v>127</v>
      </c>
      <c r="B87" s="125">
        <f>IF($C$9="Contactor 100HD",'100HD-Metric'!G93,IF($C$9="Recharger 150XLHD",'150XLHD-Metric'!G93,IF($C$9="Recharger 280HD",'280HD-Metric'!G93,IF($C$9="Recharger 330XLHD",'330XLHD-Metric'!G93,IF($C$9="Recharger 360HD",'360HD-Metric'!K93,IF($C$9="Recharger 902HD",'902HD-Metric'!K93,IF($C$9="Contactor Field Drain C-4HD",'C-4HD-Metric'!E93,IF($C$9="Recharger 180HD",'180HD-Metric'!G93,0))))))))</f>
        <v>0</v>
      </c>
      <c r="C87" s="124">
        <f>IF($C$9="Contactor 100HD",'100HD-Metric'!K93,IF($C$9="Recharger 150XLHD",'150XLHD-Metric'!K93,IF($C$9="Recharger 280HD",'280HD-Metric'!K93,IF($C$9="Recharger 330XLHD",'330XLHD-Metric'!K93,IF($C$9="Recharger 360HD",'360HD-Metric'!P93,IF($C$9="Recharger 902HD",'902HD-Metric'!P93,IF($C$9="Contactor Field Drain C-4HD",'C-4HD-Metric'!G93,IF($C$9="Recharger 180HD",'180HD-Metric'!K93,0))))))))</f>
        <v>1.2983430072606934</v>
      </c>
      <c r="D87" s="124">
        <f>IF($C$9="Contactor 100HD",'100HD-Metric'!M93,IF($C$9="Recharger 150XLHD",'150XLHD-Metric'!M93,IF($C$9="Recharger 280HD",'280HD-Metric'!M93,IF($C$9="Recharger 330XLHD",'330XLHD-Metric'!M93,IF($C$9="Recharger 360HD",'360HD-Metric'!R93,IF($C$9="Recharger 902HD",'902HD-Metric'!R93,IF($C$9="Contactor Field Drain C-4HD",'C-4HD-Metric'!I93,IF($C$9="Recharger 180HD",'180HD-Metric'!M93,0))))))))</f>
        <v>1.2983430072606934</v>
      </c>
      <c r="E87" s="124">
        <f>IF($C$9="Contactor 100HD",'100HD-Metric'!O93,IF($C$9="Recharger 150XLHD",'150XLHD-Metric'!O93,IF($C$9="Recharger 280HD",'280HD-Metric'!O93,IF($C$9="Recharger 330XLHD",'330XLHD-Metric'!O93,IF($C$9="Recharger 360HD",'360HD-Metric'!T93,IF($C$9="Recharger 902HD",'902HD-Metric'!T93,IF($C$9="Contactor Field Drain C-4HD",'C-4HD-Metric'!K93,IF($C$9="Recharger 180HD",'180HD-Metric'!O93,0))))))))</f>
        <v>6.4917150363034661</v>
      </c>
      <c r="F87" s="124">
        <f t="shared" ref="F87:F118" si="2">IF(A87&lt;0,"",C$16+A87/1000)</f>
        <v>0.127</v>
      </c>
      <c r="G87" s="71"/>
      <c r="L87" s="383">
        <f>IF($C$9="Contactor 100HD",'100HD-Metric'!I93,IF($C$9="Recharger 150XLHD",'150XLHD-Metric'!I93,IF($C$9="Recharger 280HD",'280HD-Metric'!I93,IF($C$9="Recharger 330XLHD",'330XLHD-Metric'!I93,IF($C$9="Recharger 360HD",'360HD-Metric'!N93,IF($C$9="Recharger 902HD",'902HD-Metric'!N93,IF($C$9="Recharger 180HD",'180HD-Metric'!I93,"")))))))</f>
        <v>0</v>
      </c>
      <c r="Q87" s="122"/>
      <c r="S87" s="127"/>
      <c r="T87" s="127"/>
    </row>
    <row r="88" spans="1:20" x14ac:dyDescent="0.2">
      <c r="A88" s="181">
        <f>IF($C$9="Contactor 100HD",'100HD-Metric'!B94,IF($C$9="Recharger 150XLHD",'150XLHD-Metric'!B94,IF($C$9="Recharger 280HD",'280HD-Metric'!B94,IF($C$9="Recharger 330XLHD",'330XLHD-Metric'!B94,IF($C$9="Recharger 360HD",'360HD-Metric'!B94,IF($C$9="Recharger 902HD",'902HD-Metric'!B94,IF($C$9="Contactor Field Drain C-4HD",'C-4HD-Metric'!B94,IF($C$9="Recharger 180HD",'180HD-Metric'!B94,0))))))))</f>
        <v>101.6</v>
      </c>
      <c r="B88" s="125">
        <f>IF($C$9="Contactor 100HD",'100HD-Metric'!G94,IF($C$9="Recharger 150XLHD",'150XLHD-Metric'!G94,IF($C$9="Recharger 280HD",'280HD-Metric'!G94,IF($C$9="Recharger 330XLHD",'330XLHD-Metric'!G94,IF($C$9="Recharger 360HD",'360HD-Metric'!K94,IF($C$9="Recharger 902HD",'902HD-Metric'!K94,IF($C$9="Contactor Field Drain C-4HD",'C-4HD-Metric'!E94,IF($C$9="Recharger 180HD",'180HD-Metric'!G94,0))))))))</f>
        <v>0</v>
      </c>
      <c r="C88" s="124">
        <f>IF($C$9="Contactor 100HD",'100HD-Metric'!K94,IF($C$9="Recharger 150XLHD",'150XLHD-Metric'!K94,IF($C$9="Recharger 280HD",'280HD-Metric'!K94,IF($C$9="Recharger 330XLHD",'330XLHD-Metric'!K94,IF($C$9="Recharger 360HD",'360HD-Metric'!P94,IF($C$9="Recharger 902HD",'902HD-Metric'!P94,IF($C$9="Contactor Field Drain C-4HD",'C-4HD-Metric'!G94,IF($C$9="Recharger 180HD",'180HD-Metric'!K94,0))))))))</f>
        <v>1.2983430072606934</v>
      </c>
      <c r="D88" s="124">
        <f>IF($C$9="Contactor 100HD",'100HD-Metric'!M94,IF($C$9="Recharger 150XLHD",'150XLHD-Metric'!M94,IF($C$9="Recharger 280HD",'280HD-Metric'!M94,IF($C$9="Recharger 330XLHD",'330XLHD-Metric'!M94,IF($C$9="Recharger 360HD",'360HD-Metric'!R94,IF($C$9="Recharger 902HD",'902HD-Metric'!R94,IF($C$9="Contactor Field Drain C-4HD",'C-4HD-Metric'!I94,IF($C$9="Recharger 180HD",'180HD-Metric'!M94,0))))))))</f>
        <v>1.2983430072606934</v>
      </c>
      <c r="E88" s="124">
        <f>IF($C$9="Contactor 100HD",'100HD-Metric'!O94,IF($C$9="Recharger 150XLHD",'150XLHD-Metric'!O94,IF($C$9="Recharger 280HD",'280HD-Metric'!O94,IF($C$9="Recharger 330XLHD",'330XLHD-Metric'!O94,IF($C$9="Recharger 360HD",'360HD-Metric'!T94,IF($C$9="Recharger 902HD",'902HD-Metric'!T94,IF($C$9="Contactor Field Drain C-4HD",'C-4HD-Metric'!K94,IF($C$9="Recharger 180HD",'180HD-Metric'!O94,0))))))))</f>
        <v>5.1933720290427736</v>
      </c>
      <c r="F88" s="124">
        <f t="shared" si="2"/>
        <v>0.1016</v>
      </c>
      <c r="G88" s="71"/>
      <c r="L88" s="383">
        <f>IF($C$9="Contactor 100HD",'100HD-Metric'!I94,IF($C$9="Recharger 150XLHD",'150XLHD-Metric'!I94,IF($C$9="Recharger 280HD",'280HD-Metric'!I94,IF($C$9="Recharger 330XLHD",'330XLHD-Metric'!I94,IF($C$9="Recharger 360HD",'360HD-Metric'!N94,IF($C$9="Recharger 902HD",'902HD-Metric'!N94,IF($C$9="Recharger 180HD",'180HD-Metric'!I94,"")))))))</f>
        <v>0</v>
      </c>
      <c r="Q88" s="122"/>
      <c r="S88" s="127"/>
      <c r="T88" s="127"/>
    </row>
    <row r="89" spans="1:20" x14ac:dyDescent="0.2">
      <c r="A89" s="181">
        <f>IF($C$9="Contactor 100HD",'100HD-Metric'!B95,IF($C$9="Recharger 150XLHD",'150XLHD-Metric'!B95,IF($C$9="Recharger 280HD",'280HD-Metric'!B95,IF($C$9="Recharger 330XLHD",'330XLHD-Metric'!B95,IF($C$9="Recharger 360HD",'360HD-Metric'!B95,IF($C$9="Recharger 902HD",'902HD-Metric'!B95,IF($C$9="Contactor Field Drain C-4HD",'C-4HD-Metric'!B95,IF($C$9="Recharger 180HD",'180HD-Metric'!B95,0))))))))</f>
        <v>76.199999999999989</v>
      </c>
      <c r="B89" s="125">
        <f>IF($C$9="Contactor 100HD",'100HD-Metric'!G95,IF($C$9="Recharger 150XLHD",'150XLHD-Metric'!G95,IF($C$9="Recharger 280HD",'280HD-Metric'!G95,IF($C$9="Recharger 330XLHD",'330XLHD-Metric'!G95,IF($C$9="Recharger 360HD",'360HD-Metric'!K95,IF($C$9="Recharger 902HD",'902HD-Metric'!K95,IF($C$9="Contactor Field Drain C-4HD",'C-4HD-Metric'!E95,IF($C$9="Recharger 180HD",'180HD-Metric'!G95,0))))))))</f>
        <v>0</v>
      </c>
      <c r="C89" s="124">
        <f>IF($C$9="Contactor 100HD",'100HD-Metric'!K95,IF($C$9="Recharger 150XLHD",'150XLHD-Metric'!K95,IF($C$9="Recharger 280HD",'280HD-Metric'!K95,IF($C$9="Recharger 330XLHD",'330XLHD-Metric'!K95,IF($C$9="Recharger 360HD",'360HD-Metric'!P95,IF($C$9="Recharger 902HD",'902HD-Metric'!P95,IF($C$9="Contactor Field Drain C-4HD",'C-4HD-Metric'!G95,IF($C$9="Recharger 180HD",'180HD-Metric'!K95,0))))))))</f>
        <v>1.2983430072606934</v>
      </c>
      <c r="D89" s="124">
        <f>IF($C$9="Contactor 100HD",'100HD-Metric'!M95,IF($C$9="Recharger 150XLHD",'150XLHD-Metric'!M95,IF($C$9="Recharger 280HD",'280HD-Metric'!M95,IF($C$9="Recharger 330XLHD",'330XLHD-Metric'!M95,IF($C$9="Recharger 360HD",'360HD-Metric'!R95,IF($C$9="Recharger 902HD",'902HD-Metric'!R95,IF($C$9="Contactor Field Drain C-4HD",'C-4HD-Metric'!I95,IF($C$9="Recharger 180HD",'180HD-Metric'!M95,0))))))))</f>
        <v>1.2983430072606934</v>
      </c>
      <c r="E89" s="124">
        <f>IF($C$9="Contactor 100HD",'100HD-Metric'!O95,IF($C$9="Recharger 150XLHD",'150XLHD-Metric'!O95,IF($C$9="Recharger 280HD",'280HD-Metric'!O95,IF($C$9="Recharger 330XLHD",'330XLHD-Metric'!O95,IF($C$9="Recharger 360HD",'360HD-Metric'!T95,IF($C$9="Recharger 902HD",'902HD-Metric'!T95,IF($C$9="Contactor Field Drain C-4HD",'C-4HD-Metric'!K95,IF($C$9="Recharger 180HD",'180HD-Metric'!O95,0))))))))</f>
        <v>3.8950290217820802</v>
      </c>
      <c r="F89" s="124">
        <f t="shared" si="2"/>
        <v>7.619999999999999E-2</v>
      </c>
      <c r="G89" s="71"/>
      <c r="L89" s="383">
        <f>IF($C$9="Contactor 100HD",'100HD-Metric'!I95,IF($C$9="Recharger 150XLHD",'150XLHD-Metric'!I95,IF($C$9="Recharger 280HD",'280HD-Metric'!I95,IF($C$9="Recharger 330XLHD",'330XLHD-Metric'!I95,IF($C$9="Recharger 360HD",'360HD-Metric'!N95,IF($C$9="Recharger 902HD",'902HD-Metric'!N95,IF($C$9="Recharger 180HD",'180HD-Metric'!I95,"")))))))</f>
        <v>0</v>
      </c>
      <c r="Q89" s="122"/>
      <c r="S89" s="127"/>
      <c r="T89" s="127"/>
    </row>
    <row r="90" spans="1:20" x14ac:dyDescent="0.2">
      <c r="A90" s="181">
        <f>IF($C$9="Contactor 100HD",'100HD-Metric'!B96,IF($C$9="Recharger 150XLHD",'150XLHD-Metric'!B96,IF($C$9="Recharger 280HD",'280HD-Metric'!B96,IF($C$9="Recharger 330XLHD",'330XLHD-Metric'!B96,IF($C$9="Recharger 360HD",'360HD-Metric'!B96,IF($C$9="Recharger 902HD",'902HD-Metric'!B96,IF($C$9="Contactor Field Drain C-4HD",'C-4HD-Metric'!B96,IF($C$9="Recharger 180HD",'180HD-Metric'!B96,0))))))))</f>
        <v>50.8</v>
      </c>
      <c r="B90" s="125">
        <f>IF($C$9="Contactor 100HD",'100HD-Metric'!G96,IF($C$9="Recharger 150XLHD",'150XLHD-Metric'!G96,IF($C$9="Recharger 280HD",'280HD-Metric'!G96,IF($C$9="Recharger 330XLHD",'330XLHD-Metric'!G96,IF($C$9="Recharger 360HD",'360HD-Metric'!K96,IF($C$9="Recharger 902HD",'902HD-Metric'!K96,IF($C$9="Contactor Field Drain C-4HD",'C-4HD-Metric'!E96,IF($C$9="Recharger 180HD",'180HD-Metric'!G96,0))))))))</f>
        <v>0</v>
      </c>
      <c r="C90" s="124">
        <f>IF($C$9="Contactor 100HD",'100HD-Metric'!K96,IF($C$9="Recharger 150XLHD",'150XLHD-Metric'!K96,IF($C$9="Recharger 280HD",'280HD-Metric'!K96,IF($C$9="Recharger 330XLHD",'330XLHD-Metric'!K96,IF($C$9="Recharger 360HD",'360HD-Metric'!P96,IF($C$9="Recharger 902HD",'902HD-Metric'!P96,IF($C$9="Contactor Field Drain C-4HD",'C-4HD-Metric'!G96,IF($C$9="Recharger 180HD",'180HD-Metric'!K96,0))))))))</f>
        <v>1.2983430072606934</v>
      </c>
      <c r="D90" s="124">
        <f>IF($C$9="Contactor 100HD",'100HD-Metric'!M96,IF($C$9="Recharger 150XLHD",'150XLHD-Metric'!M96,IF($C$9="Recharger 280HD",'280HD-Metric'!M96,IF($C$9="Recharger 330XLHD",'330XLHD-Metric'!M96,IF($C$9="Recharger 360HD",'360HD-Metric'!R96,IF($C$9="Recharger 902HD",'902HD-Metric'!R96,IF($C$9="Contactor Field Drain C-4HD",'C-4HD-Metric'!I96,IF($C$9="Recharger 180HD",'180HD-Metric'!M96,0))))))))</f>
        <v>1.2983430072606934</v>
      </c>
      <c r="E90" s="124">
        <f>IF($C$9="Contactor 100HD",'100HD-Metric'!O96,IF($C$9="Recharger 150XLHD",'150XLHD-Metric'!O96,IF($C$9="Recharger 280HD",'280HD-Metric'!O96,IF($C$9="Recharger 330XLHD",'330XLHD-Metric'!O96,IF($C$9="Recharger 360HD",'360HD-Metric'!T96,IF($C$9="Recharger 902HD",'902HD-Metric'!T96,IF($C$9="Contactor Field Drain C-4HD",'C-4HD-Metric'!K96,IF($C$9="Recharger 180HD",'180HD-Metric'!O96,0))))))))</f>
        <v>2.5966860145213868</v>
      </c>
      <c r="F90" s="124">
        <f t="shared" si="2"/>
        <v>5.0799999999999998E-2</v>
      </c>
      <c r="G90" s="71"/>
      <c r="L90" s="383">
        <f>IF($C$9="Contactor 100HD",'100HD-Metric'!I96,IF($C$9="Recharger 150XLHD",'150XLHD-Metric'!I96,IF($C$9="Recharger 280HD",'280HD-Metric'!I96,IF($C$9="Recharger 330XLHD",'330XLHD-Metric'!I96,IF($C$9="Recharger 360HD",'360HD-Metric'!N96,IF($C$9="Recharger 902HD",'902HD-Metric'!N96,IF($C$9="Recharger 180HD",'180HD-Metric'!I96,"")))))))</f>
        <v>0</v>
      </c>
      <c r="Q90" s="122"/>
      <c r="S90" s="127"/>
      <c r="T90" s="127"/>
    </row>
    <row r="91" spans="1:20" x14ac:dyDescent="0.2">
      <c r="A91" s="181">
        <f>IF($C$9="Contactor 100HD",'100HD-Metric'!B97,IF($C$9="Recharger 150XLHD",'150XLHD-Metric'!B97,IF($C$9="Recharger 280HD",'280HD-Metric'!B97,IF($C$9="Recharger 330XLHD",'330XLHD-Metric'!B97,IF($C$9="Recharger 360HD",'360HD-Metric'!B97,IF($C$9="Recharger 902HD",'902HD-Metric'!B97,IF($C$9="Contactor Field Drain C-4HD",'C-4HD-Metric'!B97,IF($C$9="Recharger 180HD",'180HD-Metric'!B97,0))))))))</f>
        <v>25.4</v>
      </c>
      <c r="B91" s="125">
        <f>IF($C$9="Contactor 100HD",'100HD-Metric'!G97,IF($C$9="Recharger 150XLHD",'150XLHD-Metric'!G97,IF($C$9="Recharger 280HD",'280HD-Metric'!G97,IF($C$9="Recharger 330XLHD",'330XLHD-Metric'!G97,IF($C$9="Recharger 360HD",'360HD-Metric'!K97,IF($C$9="Recharger 902HD",'902HD-Metric'!K97,IF($C$9="Contactor Field Drain C-4HD",'C-4HD-Metric'!E97,IF($C$9="Recharger 180HD",'180HD-Metric'!G97,0))))))))</f>
        <v>0</v>
      </c>
      <c r="C91" s="124">
        <f>IF($C$9="Contactor 100HD",'100HD-Metric'!K97,IF($C$9="Recharger 150XLHD",'150XLHD-Metric'!K97,IF($C$9="Recharger 280HD",'280HD-Metric'!K97,IF($C$9="Recharger 330XLHD",'330XLHD-Metric'!K97,IF($C$9="Recharger 360HD",'360HD-Metric'!P97,IF($C$9="Recharger 902HD",'902HD-Metric'!P97,IF($C$9="Contactor Field Drain C-4HD",'C-4HD-Metric'!G97,IF($C$9="Recharger 180HD",'180HD-Metric'!K97,0))))))))</f>
        <v>1.2983430072606934</v>
      </c>
      <c r="D91" s="124">
        <f>IF($C$9="Contactor 100HD",'100HD-Metric'!M97,IF($C$9="Recharger 150XLHD",'150XLHD-Metric'!M97,IF($C$9="Recharger 280HD",'280HD-Metric'!M97,IF($C$9="Recharger 330XLHD",'330XLHD-Metric'!M97,IF($C$9="Recharger 360HD",'360HD-Metric'!R97,IF($C$9="Recharger 902HD",'902HD-Metric'!R97,IF($C$9="Contactor Field Drain C-4HD",'C-4HD-Metric'!I97,IF($C$9="Recharger 180HD",'180HD-Metric'!M97,0))))))))</f>
        <v>1.2983430072606934</v>
      </c>
      <c r="E91" s="124">
        <f>IF($C$9="Contactor 100HD",'100HD-Metric'!O97,IF($C$9="Recharger 150XLHD",'150XLHD-Metric'!O97,IF($C$9="Recharger 280HD",'280HD-Metric'!O97,IF($C$9="Recharger 330XLHD",'330XLHD-Metric'!O97,IF($C$9="Recharger 360HD",'360HD-Metric'!T97,IF($C$9="Recharger 902HD",'902HD-Metric'!T97,IF($C$9="Contactor Field Drain C-4HD",'C-4HD-Metric'!K97,IF($C$9="Recharger 180HD",'180HD-Metric'!O97,0))))))))</f>
        <v>1.2983430072606934</v>
      </c>
      <c r="F91" s="124">
        <f t="shared" si="2"/>
        <v>2.5399999999999999E-2</v>
      </c>
      <c r="G91" s="71"/>
      <c r="L91" s="383">
        <f>IF($C$9="Contactor 100HD",'100HD-Metric'!I97,IF($C$9="Recharger 150XLHD",'150XLHD-Metric'!I97,IF($C$9="Recharger 280HD",'280HD-Metric'!I97,IF($C$9="Recharger 330XLHD",'330XLHD-Metric'!I97,IF($C$9="Recharger 360HD",'360HD-Metric'!N97,IF($C$9="Recharger 902HD",'902HD-Metric'!N97,IF($C$9="Recharger 180HD",'180HD-Metric'!I97,"")))))))</f>
        <v>0</v>
      </c>
      <c r="Q91" s="122"/>
      <c r="S91" s="127"/>
      <c r="T91" s="127"/>
    </row>
    <row r="92" spans="1:20" x14ac:dyDescent="0.2">
      <c r="A92" s="181">
        <f>IF($C$9="Contactor 100HD",'100HD-Metric'!B98,IF($C$9="Recharger 150XLHD",'150XLHD-Metric'!B98,IF($C$9="Recharger 280HD",'280HD-Metric'!B98,IF($C$9="Recharger 330XLHD",'330XLHD-Metric'!B98,IF($C$9="Recharger 360HD",'360HD-Metric'!B98,IF($C$9="Recharger 902HD",'902HD-Metric'!B98,IF($C$9="Contactor Field Drain C-4HD",'C-4HD-Metric'!B98,IF($C$9="Recharger 180HD",'180HD-Metric'!B98,0))))))))</f>
        <v>0</v>
      </c>
      <c r="B92" s="125">
        <f>IF($C$9="Contactor 100HD",'100HD-Metric'!G98,IF($C$9="Recharger 150XLHD",'150XLHD-Metric'!G98,IF($C$9="Recharger 280HD",'280HD-Metric'!G98,IF($C$9="Recharger 330XLHD",'330XLHD-Metric'!G98,IF($C$9="Recharger 360HD",'360HD-Metric'!K98,IF($C$9="Recharger 902HD",'902HD-Metric'!K98,IF($C$9="Contactor Field Drain C-4HD",'C-4HD-Metric'!E98,IF($C$9="Recharger 180HD",'180HD-Metric'!G98,0))))))))</f>
        <v>0</v>
      </c>
      <c r="C92" s="124">
        <f>IF($C$9="Contactor 100HD",'100HD-Metric'!K98,IF($C$9="Recharger 150XLHD",'150XLHD-Metric'!K98,IF($C$9="Recharger 280HD",'280HD-Metric'!K98,IF($C$9="Recharger 330XLHD",'330XLHD-Metric'!K98,IF($C$9="Recharger 360HD",'360HD-Metric'!P98,IF($C$9="Recharger 902HD",'902HD-Metric'!P98,IF($C$9="Contactor Field Drain C-4HD",'C-4HD-Metric'!G98,IF($C$9="Recharger 180HD",'180HD-Metric'!K98,0))))))))</f>
        <v>0</v>
      </c>
      <c r="D92" s="124">
        <f>IF($C$9="Contactor 100HD",'100HD-Metric'!M98,IF($C$9="Recharger 150XLHD",'150XLHD-Metric'!M98,IF($C$9="Recharger 280HD",'280HD-Metric'!M98,IF($C$9="Recharger 330XLHD",'330XLHD-Metric'!M98,IF($C$9="Recharger 360HD",'360HD-Metric'!R98,IF($C$9="Recharger 902HD",'902HD-Metric'!R98,IF($C$9="Contactor Field Drain C-4HD",'C-4HD-Metric'!I98,IF($C$9="Recharger 180HD",'180HD-Metric'!M98,0))))))))</f>
        <v>0</v>
      </c>
      <c r="E92" s="124">
        <f>IF($C$9="Contactor 100HD",'100HD-Metric'!O98,IF($C$9="Recharger 150XLHD",'150XLHD-Metric'!O98,IF($C$9="Recharger 280HD",'280HD-Metric'!O98,IF($C$9="Recharger 330XLHD",'330XLHD-Metric'!O98,IF($C$9="Recharger 360HD",'360HD-Metric'!T98,IF($C$9="Recharger 902HD",'902HD-Metric'!T98,IF($C$9="Contactor Field Drain C-4HD",'C-4HD-Metric'!K98,IF($C$9="Recharger 180HD",'180HD-Metric'!O98,0))))))))</f>
        <v>0</v>
      </c>
      <c r="F92" s="124">
        <f t="shared" si="2"/>
        <v>0</v>
      </c>
      <c r="G92" s="71"/>
      <c r="L92" s="383">
        <f>IF($C$9="Contactor 100HD",'100HD-Metric'!I98,IF($C$9="Recharger 150XLHD",'150XLHD-Metric'!I98,IF($C$9="Recharger 280HD",'280HD-Metric'!I98,IF($C$9="Recharger 330XLHD",'330XLHD-Metric'!I98,IF($C$9="Recharger 360HD",'360HD-Metric'!N98,IF($C$9="Recharger 902HD",'902HD-Metric'!N98,IF($C$9="Recharger 180HD",'180HD-Metric'!I98,"")))))))</f>
        <v>0</v>
      </c>
      <c r="Q92" s="122"/>
      <c r="S92" s="127"/>
      <c r="T92" s="127"/>
    </row>
    <row r="93" spans="1:20" x14ac:dyDescent="0.2">
      <c r="A93" s="181">
        <f>IF($C$9="Contactor 100HD",'100HD-Metric'!B99,IF($C$9="Recharger 150XLHD",'150XLHD-Metric'!B99,IF($C$9="Recharger 280HD",'280HD-Metric'!B99,IF($C$9="Recharger 330XLHD",'330XLHD-Metric'!B99,IF($C$9="Recharger 360HD",'360HD-Metric'!B99,IF($C$9="Recharger 902HD",'902HD-Metric'!B99,IF($C$9="Contactor Field Drain C-4HD",'C-4HD-Metric'!B99,IF($C$9="Recharger 180HD",'180HD-Metric'!B99,0))))))))</f>
        <v>-25.4</v>
      </c>
      <c r="B93" s="125" t="str">
        <f>IF($C$9="Contactor 100HD",'100HD-Metric'!G99,IF($C$9="Recharger 150XLHD",'150XLHD-Metric'!G99,IF($C$9="Recharger 280HD",'280HD-Metric'!G99,IF($C$9="Recharger 330XLHD",'330XLHD-Metric'!G99,IF($C$9="Recharger 360HD",'360HD-Metric'!K99,IF($C$9="Recharger 902HD",'902HD-Metric'!K99,IF($C$9="Contactor Field Drain C-4HD",'C-4HD-Metric'!E99,IF($C$9="Recharger 180HD",'180HD-Metric'!G99,0))))))))</f>
        <v/>
      </c>
      <c r="C93" s="124" t="str">
        <f>IF($C$9="Contactor 100HD",'100HD-Metric'!K99,IF($C$9="Recharger 150XLHD",'150XLHD-Metric'!K99,IF($C$9="Recharger 280HD",'280HD-Metric'!K99,IF($C$9="Recharger 330XLHD",'330XLHD-Metric'!K99,IF($C$9="Recharger 360HD",'360HD-Metric'!P99,IF($C$9="Recharger 902HD",'902HD-Metric'!P99,IF($C$9="Contactor Field Drain C-4HD",'C-4HD-Metric'!G99,IF($C$9="Recharger 180HD",'180HD-Metric'!K99,0))))))))</f>
        <v/>
      </c>
      <c r="D93" s="124" t="str">
        <f>IF($C$9="Contactor 100HD",'100HD-Metric'!M99,IF($C$9="Recharger 150XLHD",'150XLHD-Metric'!M99,IF($C$9="Recharger 280HD",'280HD-Metric'!M99,IF($C$9="Recharger 330XLHD",'330XLHD-Metric'!M99,IF($C$9="Recharger 360HD",'360HD-Metric'!R99,IF($C$9="Recharger 902HD",'902HD-Metric'!R99,IF($C$9="Contactor Field Drain C-4HD",'C-4HD-Metric'!I99,IF($C$9="Recharger 180HD",'180HD-Metric'!M99,0))))))))</f>
        <v/>
      </c>
      <c r="E93" s="124" t="str">
        <f>IF($C$9="Contactor 100HD",'100HD-Metric'!O99,IF($C$9="Recharger 150XLHD",'150XLHD-Metric'!O99,IF($C$9="Recharger 280HD",'280HD-Metric'!O99,IF($C$9="Recharger 330XLHD",'330XLHD-Metric'!O99,IF($C$9="Recharger 360HD",'360HD-Metric'!T99,IF($C$9="Recharger 902HD",'902HD-Metric'!T99,IF($C$9="Contactor Field Drain C-4HD",'C-4HD-Metric'!K99,IF($C$9="Recharger 180HD",'180HD-Metric'!O99,0))))))))</f>
        <v/>
      </c>
      <c r="F93" s="124" t="str">
        <f t="shared" si="2"/>
        <v/>
      </c>
      <c r="G93" s="71"/>
      <c r="L93" s="383" t="str">
        <f>IF($C$9="Contactor 100HD",'100HD-Metric'!I99,IF($C$9="Recharger 150XLHD",'150XLHD-Metric'!I99,IF($C$9="Recharger 280HD",'280HD-Metric'!I99,IF($C$9="Recharger 330XLHD",'330XLHD-Metric'!I99,IF($C$9="Recharger 360HD",'360HD-Metric'!N99,IF($C$9="Recharger 902HD",'902HD-Metric'!N99,IF($C$9="Recharger 180HD",'180HD-Metric'!I99,"")))))))</f>
        <v/>
      </c>
      <c r="Q93" s="122"/>
      <c r="S93" s="127"/>
      <c r="T93" s="127"/>
    </row>
    <row r="94" spans="1:20" x14ac:dyDescent="0.2">
      <c r="A94" s="181">
        <f>IF($C$9="Contactor 100HD",'100HD-Metric'!B100,IF($C$9="Recharger 150XLHD",'150XLHD-Metric'!B100,IF($C$9="Recharger 280HD",'280HD-Metric'!B100,IF($C$9="Recharger 330XLHD",'330XLHD-Metric'!B100,IF($C$9="Recharger 360HD",'360HD-Metric'!B100,IF($C$9="Recharger 902HD",'902HD-Metric'!B100,IF($C$9="Contactor Field Drain C-4HD",'C-4HD-Metric'!B100,IF($C$9="Recharger 180HD",'180HD-Metric'!B100,0))))))))</f>
        <v>-50.8</v>
      </c>
      <c r="B94" s="125" t="str">
        <f>IF($C$9="Contactor 100HD",'100HD-Metric'!G100,IF($C$9="Recharger 150XLHD",'150XLHD-Metric'!G100,IF($C$9="Recharger 280HD",'280HD-Metric'!G100,IF($C$9="Recharger 330XLHD",'330XLHD-Metric'!G100,IF($C$9="Recharger 360HD",'360HD-Metric'!K100,IF($C$9="Recharger 902HD",'902HD-Metric'!K100,IF($C$9="Contactor Field Drain C-4HD",'C-4HD-Metric'!E100,IF($C$9="Recharger 180HD",'180HD-Metric'!G100,0))))))))</f>
        <v/>
      </c>
      <c r="C94" s="124" t="str">
        <f>IF($C$9="Contactor 100HD",'100HD-Metric'!K100,IF($C$9="Recharger 150XLHD",'150XLHD-Metric'!K100,IF($C$9="Recharger 280HD",'280HD-Metric'!K100,IF($C$9="Recharger 330XLHD",'330XLHD-Metric'!K100,IF($C$9="Recharger 360HD",'360HD-Metric'!P100,IF($C$9="Recharger 902HD",'902HD-Metric'!P100,IF($C$9="Contactor Field Drain C-4HD",'C-4HD-Metric'!G100,IF($C$9="Recharger 180HD",'180HD-Metric'!K100,0))))))))</f>
        <v/>
      </c>
      <c r="D94" s="124" t="str">
        <f>IF($C$9="Contactor 100HD",'100HD-Metric'!M100,IF($C$9="Recharger 150XLHD",'150XLHD-Metric'!M100,IF($C$9="Recharger 280HD",'280HD-Metric'!M100,IF($C$9="Recharger 330XLHD",'330XLHD-Metric'!M100,IF($C$9="Recharger 360HD",'360HD-Metric'!R100,IF($C$9="Recharger 902HD",'902HD-Metric'!R100,IF($C$9="Contactor Field Drain C-4HD",'C-4HD-Metric'!I100,IF($C$9="Recharger 180HD",'180HD-Metric'!M100,0))))))))</f>
        <v/>
      </c>
      <c r="E94" s="124" t="str">
        <f>IF($C$9="Contactor 100HD",'100HD-Metric'!O100,IF($C$9="Recharger 150XLHD",'150XLHD-Metric'!O100,IF($C$9="Recharger 280HD",'280HD-Metric'!O100,IF($C$9="Recharger 330XLHD",'330XLHD-Metric'!O100,IF($C$9="Recharger 360HD",'360HD-Metric'!T100,IF($C$9="Recharger 902HD",'902HD-Metric'!T100,IF($C$9="Contactor Field Drain C-4HD",'C-4HD-Metric'!K100,IF($C$9="Recharger 180HD",'180HD-Metric'!O100,0))))))))</f>
        <v/>
      </c>
      <c r="F94" s="124" t="str">
        <f t="shared" si="2"/>
        <v/>
      </c>
      <c r="G94" s="71"/>
      <c r="L94" s="383" t="str">
        <f>IF($C$9="Contactor 100HD",'100HD-Metric'!I100,IF($C$9="Recharger 150XLHD",'150XLHD-Metric'!I100,IF($C$9="Recharger 280HD",'280HD-Metric'!I100,IF($C$9="Recharger 330XLHD",'330XLHD-Metric'!I100,IF($C$9="Recharger 360HD",'360HD-Metric'!N100,IF($C$9="Recharger 902HD",'902HD-Metric'!N100,IF($C$9="Recharger 180HD",'180HD-Metric'!I100,"")))))))</f>
        <v/>
      </c>
      <c r="Q94" s="122"/>
      <c r="S94" s="127"/>
      <c r="T94" s="127"/>
    </row>
    <row r="95" spans="1:20" x14ac:dyDescent="0.2">
      <c r="A95" s="181">
        <f>IF($C$9="Contactor 100HD",'100HD-Metric'!B101,IF($C$9="Recharger 150XLHD",'150XLHD-Metric'!B101,IF($C$9="Recharger 280HD",'280HD-Metric'!B101,IF($C$9="Recharger 330XLHD",'330XLHD-Metric'!B101,IF($C$9="Recharger 360HD",'360HD-Metric'!B101,IF($C$9="Recharger 902HD",'902HD-Metric'!B101,IF($C$9="Contactor Field Drain C-4HD",'C-4HD-Metric'!B101,IF($C$9="Recharger 180HD",'180HD-Metric'!B101,0))))))))</f>
        <v>-76.199999999999989</v>
      </c>
      <c r="B95" s="125" t="str">
        <f>IF($C$9="Contactor 100HD",'100HD-Metric'!G101,IF($C$9="Recharger 150XLHD",'150XLHD-Metric'!G101,IF($C$9="Recharger 280HD",'280HD-Metric'!G101,IF($C$9="Recharger 330XLHD",'330XLHD-Metric'!G101,IF($C$9="Recharger 360HD",'360HD-Metric'!K101,IF($C$9="Recharger 902HD",'902HD-Metric'!K101,IF($C$9="Contactor Field Drain C-4HD",'C-4HD-Metric'!E101,IF($C$9="Recharger 180HD",'180HD-Metric'!G101,0))))))))</f>
        <v/>
      </c>
      <c r="C95" s="124" t="str">
        <f>IF($C$9="Contactor 100HD",'100HD-Metric'!K101,IF($C$9="Recharger 150XLHD",'150XLHD-Metric'!K101,IF($C$9="Recharger 280HD",'280HD-Metric'!K101,IF($C$9="Recharger 330XLHD",'330XLHD-Metric'!K101,IF($C$9="Recharger 360HD",'360HD-Metric'!P101,IF($C$9="Recharger 902HD",'902HD-Metric'!P101,IF($C$9="Contactor Field Drain C-4HD",'C-4HD-Metric'!G101,IF($C$9="Recharger 180HD",'180HD-Metric'!K101,0))))))))</f>
        <v/>
      </c>
      <c r="D95" s="124" t="str">
        <f>IF($C$9="Contactor 100HD",'100HD-Metric'!M101,IF($C$9="Recharger 150XLHD",'150XLHD-Metric'!M101,IF($C$9="Recharger 280HD",'280HD-Metric'!M101,IF($C$9="Recharger 330XLHD",'330XLHD-Metric'!M101,IF($C$9="Recharger 360HD",'360HD-Metric'!R101,IF($C$9="Recharger 902HD",'902HD-Metric'!R101,IF($C$9="Contactor Field Drain C-4HD",'C-4HD-Metric'!I101,IF($C$9="Recharger 180HD",'180HD-Metric'!M101,0))))))))</f>
        <v/>
      </c>
      <c r="E95" s="124" t="str">
        <f>IF($C$9="Contactor 100HD",'100HD-Metric'!O101,IF($C$9="Recharger 150XLHD",'150XLHD-Metric'!O101,IF($C$9="Recharger 280HD",'280HD-Metric'!O101,IF($C$9="Recharger 330XLHD",'330XLHD-Metric'!O101,IF($C$9="Recharger 360HD",'360HD-Metric'!T101,IF($C$9="Recharger 902HD",'902HD-Metric'!T101,IF($C$9="Contactor Field Drain C-4HD",'C-4HD-Metric'!K101,IF($C$9="Recharger 180HD",'180HD-Metric'!O101,0))))))))</f>
        <v/>
      </c>
      <c r="F95" s="124" t="str">
        <f t="shared" si="2"/>
        <v/>
      </c>
      <c r="G95" s="71"/>
      <c r="L95" s="383" t="str">
        <f>IF($C$9="Contactor 100HD",'100HD-Metric'!I101,IF($C$9="Recharger 150XLHD",'150XLHD-Metric'!I101,IF($C$9="Recharger 280HD",'280HD-Metric'!I101,IF($C$9="Recharger 330XLHD",'330XLHD-Metric'!I101,IF($C$9="Recharger 360HD",'360HD-Metric'!N101,IF($C$9="Recharger 902HD",'902HD-Metric'!N101,IF($C$9="Recharger 180HD",'180HD-Metric'!I101,"")))))))</f>
        <v/>
      </c>
      <c r="Q95" s="122"/>
      <c r="S95" s="127"/>
      <c r="T95" s="127"/>
    </row>
    <row r="96" spans="1:20" x14ac:dyDescent="0.2">
      <c r="A96" s="181">
        <f>IF($C$9="Contactor 100HD",'100HD-Metric'!B102,IF($C$9="Recharger 150XLHD",'150XLHD-Metric'!B102,IF($C$9="Recharger 280HD",'280HD-Metric'!B102,IF($C$9="Recharger 330XLHD",'330XLHD-Metric'!B102,IF($C$9="Recharger 360HD",'360HD-Metric'!B102,IF($C$9="Recharger 902HD",'902HD-Metric'!B102,IF($C$9="Contactor Field Drain C-4HD",'C-4HD-Metric'!B102,IF($C$9="Recharger 180HD",'180HD-Metric'!B102,0))))))))</f>
        <v>-101.6</v>
      </c>
      <c r="B96" s="125" t="str">
        <f>IF($C$9="Contactor 100HD",'100HD-Metric'!G102,IF($C$9="Recharger 150XLHD",'150XLHD-Metric'!G102,IF($C$9="Recharger 280HD",'280HD-Metric'!G102,IF($C$9="Recharger 330XLHD",'330XLHD-Metric'!G102,IF($C$9="Recharger 360HD",'360HD-Metric'!K102,IF($C$9="Recharger 902HD",'902HD-Metric'!K102,IF($C$9="Contactor Field Drain C-4HD",'C-4HD-Metric'!E102,IF($C$9="Recharger 180HD",'180HD-Metric'!G102,0))))))))</f>
        <v/>
      </c>
      <c r="C96" s="124" t="str">
        <f>IF($C$9="Contactor 100HD",'100HD-Metric'!K102,IF($C$9="Recharger 150XLHD",'150XLHD-Metric'!K102,IF($C$9="Recharger 280HD",'280HD-Metric'!K102,IF($C$9="Recharger 330XLHD",'330XLHD-Metric'!K102,IF($C$9="Recharger 360HD",'360HD-Metric'!P102,IF($C$9="Recharger 902HD",'902HD-Metric'!P102,IF($C$9="Contactor Field Drain C-4HD",'C-4HD-Metric'!G102,IF($C$9="Recharger 180HD",'180HD-Metric'!K102,0))))))))</f>
        <v/>
      </c>
      <c r="D96" s="124" t="str">
        <f>IF($C$9="Contactor 100HD",'100HD-Metric'!M102,IF($C$9="Recharger 150XLHD",'150XLHD-Metric'!M102,IF($C$9="Recharger 280HD",'280HD-Metric'!M102,IF($C$9="Recharger 330XLHD",'330XLHD-Metric'!M102,IF($C$9="Recharger 360HD",'360HD-Metric'!R102,IF($C$9="Recharger 902HD",'902HD-Metric'!R102,IF($C$9="Contactor Field Drain C-4HD",'C-4HD-Metric'!I102,IF($C$9="Recharger 180HD",'180HD-Metric'!M102,0))))))))</f>
        <v/>
      </c>
      <c r="E96" s="124" t="str">
        <f>IF($C$9="Contactor 100HD",'100HD-Metric'!O102,IF($C$9="Recharger 150XLHD",'150XLHD-Metric'!O102,IF($C$9="Recharger 280HD",'280HD-Metric'!O102,IF($C$9="Recharger 330XLHD",'330XLHD-Metric'!O102,IF($C$9="Recharger 360HD",'360HD-Metric'!T102,IF($C$9="Recharger 902HD",'902HD-Metric'!T102,IF($C$9="Contactor Field Drain C-4HD",'C-4HD-Metric'!K102,IF($C$9="Recharger 180HD",'180HD-Metric'!O102,0))))))))</f>
        <v/>
      </c>
      <c r="F96" s="124" t="str">
        <f t="shared" si="2"/>
        <v/>
      </c>
      <c r="G96" s="71"/>
      <c r="L96" s="383" t="str">
        <f>IF($C$9="Contactor 100HD",'100HD-Metric'!I102,IF($C$9="Recharger 150XLHD",'150XLHD-Metric'!I102,IF($C$9="Recharger 280HD",'280HD-Metric'!I102,IF($C$9="Recharger 330XLHD",'330XLHD-Metric'!I102,IF($C$9="Recharger 360HD",'360HD-Metric'!N102,IF($C$9="Recharger 902HD",'902HD-Metric'!N102,IF($C$9="Recharger 180HD",'180HD-Metric'!I102,"")))))))</f>
        <v/>
      </c>
      <c r="Q96" s="122"/>
      <c r="S96" s="127"/>
      <c r="T96" s="127"/>
    </row>
    <row r="97" spans="1:20" x14ac:dyDescent="0.2">
      <c r="A97" s="181">
        <f>IF($C$9="Contactor 100HD",'100HD-Metric'!B103,IF($C$9="Recharger 150XLHD",'150XLHD-Metric'!B103,IF($C$9="Recharger 280HD",'280HD-Metric'!B103,IF($C$9="Recharger 330XLHD",'330XLHD-Metric'!B103,IF($C$9="Recharger 360HD",'360HD-Metric'!B103,IF($C$9="Recharger 902HD",'902HD-Metric'!B103,IF($C$9="Contactor Field Drain C-4HD",'C-4HD-Metric'!B103,IF($C$9="Recharger 180HD",'180HD-Metric'!B103,0))))))))</f>
        <v>-127</v>
      </c>
      <c r="B97" s="125" t="str">
        <f>IF($C$9="Contactor 100HD",'100HD-Metric'!G103,IF($C$9="Recharger 150XLHD",'150XLHD-Metric'!G103,IF($C$9="Recharger 280HD",'280HD-Metric'!G103,IF($C$9="Recharger 330XLHD",'330XLHD-Metric'!G103,IF($C$9="Recharger 360HD",'360HD-Metric'!K103,IF($C$9="Recharger 902HD",'902HD-Metric'!K103,IF($C$9="Contactor Field Drain C-4HD",'C-4HD-Metric'!E103,IF($C$9="Recharger 180HD",'180HD-Metric'!G103,0))))))))</f>
        <v/>
      </c>
      <c r="C97" s="124" t="str">
        <f>IF($C$9="Contactor 100HD",'100HD-Metric'!K103,IF($C$9="Recharger 150XLHD",'150XLHD-Metric'!K103,IF($C$9="Recharger 280HD",'280HD-Metric'!K103,IF($C$9="Recharger 330XLHD",'330XLHD-Metric'!K103,IF($C$9="Recharger 360HD",'360HD-Metric'!P103,IF($C$9="Recharger 902HD",'902HD-Metric'!P103,IF($C$9="Contactor Field Drain C-4HD",'C-4HD-Metric'!G103,IF($C$9="Recharger 180HD",'180HD-Metric'!K103,0))))))))</f>
        <v/>
      </c>
      <c r="D97" s="124" t="str">
        <f>IF($C$9="Contactor 100HD",'100HD-Metric'!M103,IF($C$9="Recharger 150XLHD",'150XLHD-Metric'!M103,IF($C$9="Recharger 280HD",'280HD-Metric'!M103,IF($C$9="Recharger 330XLHD",'330XLHD-Metric'!M103,IF($C$9="Recharger 360HD",'360HD-Metric'!R103,IF($C$9="Recharger 902HD",'902HD-Metric'!R103,IF($C$9="Contactor Field Drain C-4HD",'C-4HD-Metric'!I103,IF($C$9="Recharger 180HD",'180HD-Metric'!M103,0))))))))</f>
        <v/>
      </c>
      <c r="E97" s="124" t="str">
        <f>IF($C$9="Contactor 100HD",'100HD-Metric'!O103,IF($C$9="Recharger 150XLHD",'150XLHD-Metric'!O103,IF($C$9="Recharger 280HD",'280HD-Metric'!O103,IF($C$9="Recharger 330XLHD",'330XLHD-Metric'!O103,IF($C$9="Recharger 360HD",'360HD-Metric'!T103,IF($C$9="Recharger 902HD",'902HD-Metric'!T103,IF($C$9="Contactor Field Drain C-4HD",'C-4HD-Metric'!K103,IF($C$9="Recharger 180HD",'180HD-Metric'!O103,0))))))))</f>
        <v/>
      </c>
      <c r="F97" s="124" t="str">
        <f t="shared" si="2"/>
        <v/>
      </c>
      <c r="G97" s="71"/>
      <c r="L97" s="383" t="str">
        <f>IF($C$9="Contactor 100HD",'100HD-Metric'!I103,IF($C$9="Recharger 150XLHD",'150XLHD-Metric'!I103,IF($C$9="Recharger 280HD",'280HD-Metric'!I103,IF($C$9="Recharger 330XLHD",'330XLHD-Metric'!I103,IF($C$9="Recharger 360HD",'360HD-Metric'!N103,IF($C$9="Recharger 902HD",'902HD-Metric'!N103,IF($C$9="Recharger 180HD",'180HD-Metric'!I103,"")))))))</f>
        <v/>
      </c>
      <c r="Q97" s="122"/>
      <c r="S97" s="127"/>
      <c r="T97" s="127"/>
    </row>
    <row r="98" spans="1:20" x14ac:dyDescent="0.2">
      <c r="A98" s="181">
        <f>IF($C$9="Contactor 100HD",'100HD-Metric'!B104,IF($C$9="Recharger 150XLHD",'150XLHD-Metric'!B104,IF($C$9="Recharger 280HD",'280HD-Metric'!B104,IF($C$9="Recharger 330XLHD",'330XLHD-Metric'!B104,IF($C$9="Recharger 360HD",'360HD-Metric'!B104,IF($C$9="Recharger 902HD",'902HD-Metric'!B104,IF($C$9="Contactor Field Drain C-4HD",'C-4HD-Metric'!B104,IF($C$9="Recharger 180HD",'180HD-Metric'!B104,0))))))))</f>
        <v>-152.39999999999998</v>
      </c>
      <c r="B98" s="125" t="str">
        <f>IF($C$9="Contactor 100HD",'100HD-Metric'!G104,IF($C$9="Recharger 150XLHD",'150XLHD-Metric'!G104,IF($C$9="Recharger 280HD",'280HD-Metric'!G104,IF($C$9="Recharger 330XLHD",'330XLHD-Metric'!G104,IF($C$9="Recharger 360HD",'360HD-Metric'!K104,IF($C$9="Recharger 902HD",'902HD-Metric'!K104,IF($C$9="Contactor Field Drain C-4HD",'C-4HD-Metric'!E104,IF($C$9="Recharger 180HD",'180HD-Metric'!G104,0))))))))</f>
        <v/>
      </c>
      <c r="C98" s="124" t="str">
        <f>IF($C$9="Contactor 100HD",'100HD-Metric'!K104,IF($C$9="Recharger 150XLHD",'150XLHD-Metric'!K104,IF($C$9="Recharger 280HD",'280HD-Metric'!K104,IF($C$9="Recharger 330XLHD",'330XLHD-Metric'!K104,IF($C$9="Recharger 360HD",'360HD-Metric'!P104,IF($C$9="Recharger 902HD",'902HD-Metric'!P104,IF($C$9="Contactor Field Drain C-4HD",'C-4HD-Metric'!G104,IF($C$9="Recharger 180HD",'180HD-Metric'!K104,0))))))))</f>
        <v/>
      </c>
      <c r="D98" s="124" t="str">
        <f>IF($C$9="Contactor 100HD",'100HD-Metric'!M104,IF($C$9="Recharger 150XLHD",'150XLHD-Metric'!M104,IF($C$9="Recharger 280HD",'280HD-Metric'!M104,IF($C$9="Recharger 330XLHD",'330XLHD-Metric'!M104,IF($C$9="Recharger 360HD",'360HD-Metric'!R104,IF($C$9="Recharger 902HD",'902HD-Metric'!R104,IF($C$9="Contactor Field Drain C-4HD",'C-4HD-Metric'!I104,IF($C$9="Recharger 180HD",'180HD-Metric'!M104,0))))))))</f>
        <v/>
      </c>
      <c r="E98" s="124" t="str">
        <f>IF($C$9="Contactor 100HD",'100HD-Metric'!O104,IF($C$9="Recharger 150XLHD",'150XLHD-Metric'!O104,IF($C$9="Recharger 280HD",'280HD-Metric'!O104,IF($C$9="Recharger 330XLHD",'330XLHD-Metric'!O104,IF($C$9="Recharger 360HD",'360HD-Metric'!T104,IF($C$9="Recharger 902HD",'902HD-Metric'!T104,IF($C$9="Contactor Field Drain C-4HD",'C-4HD-Metric'!K104,IF($C$9="Recharger 180HD",'180HD-Metric'!O104,0))))))))</f>
        <v/>
      </c>
      <c r="F98" s="124" t="str">
        <f t="shared" si="2"/>
        <v/>
      </c>
      <c r="G98" s="71"/>
      <c r="L98" s="383" t="str">
        <f>IF($C$9="Contactor 100HD",'100HD-Metric'!I104,IF($C$9="Recharger 150XLHD",'150XLHD-Metric'!I104,IF($C$9="Recharger 280HD",'280HD-Metric'!I104,IF($C$9="Recharger 330XLHD",'330XLHD-Metric'!I104,IF($C$9="Recharger 360HD",'360HD-Metric'!N104,IF($C$9="Recharger 902HD",'902HD-Metric'!N104,IF($C$9="Recharger 180HD",'180HD-Metric'!I104,"")))))))</f>
        <v/>
      </c>
      <c r="Q98" s="122"/>
      <c r="S98" s="127"/>
      <c r="T98" s="127"/>
    </row>
    <row r="99" spans="1:20" x14ac:dyDescent="0.2">
      <c r="A99" s="181">
        <f>IF($C$9="Contactor 100HD",'100HD-Metric'!B105,IF($C$9="Recharger 150XLHD",'150XLHD-Metric'!B105,IF($C$9="Recharger 280HD",'280HD-Metric'!B105,IF($C$9="Recharger 330XLHD",'330XLHD-Metric'!B105,IF($C$9="Recharger 360HD",'360HD-Metric'!B105,IF($C$9="Recharger 902HD",'902HD-Metric'!B105,IF($C$9="Contactor Field Drain C-4HD",'C-4HD-Metric'!B105,IF($C$9="Recharger 180HD",'180HD-Metric'!B105,0))))))))</f>
        <v>-177.79999999999998</v>
      </c>
      <c r="B99" s="125" t="str">
        <f>IF($C$9="Contactor 100HD",'100HD-Metric'!G105,IF($C$9="Recharger 150XLHD",'150XLHD-Metric'!G105,IF($C$9="Recharger 280HD",'280HD-Metric'!G105,IF($C$9="Recharger 330XLHD",'330XLHD-Metric'!G105,IF($C$9="Recharger 360HD",'360HD-Metric'!K105,IF($C$9="Recharger 902HD",'902HD-Metric'!K105,IF($C$9="Contactor Field Drain C-4HD",'C-4HD-Metric'!E105,IF($C$9="Recharger 180HD",'180HD-Metric'!G105,0))))))))</f>
        <v/>
      </c>
      <c r="C99" s="124" t="str">
        <f>IF($C$9="Contactor 100HD",'100HD-Metric'!K105,IF($C$9="Recharger 150XLHD",'150XLHD-Metric'!K105,IF($C$9="Recharger 280HD",'280HD-Metric'!K105,IF($C$9="Recharger 330XLHD",'330XLHD-Metric'!K105,IF($C$9="Recharger 360HD",'360HD-Metric'!P105,IF($C$9="Recharger 902HD",'902HD-Metric'!P105,IF($C$9="Contactor Field Drain C-4HD",'C-4HD-Metric'!G105,IF($C$9="Recharger 180HD",'180HD-Metric'!K105,0))))))))</f>
        <v/>
      </c>
      <c r="D99" s="124" t="str">
        <f>IF($C$9="Contactor 100HD",'100HD-Metric'!M105,IF($C$9="Recharger 150XLHD",'150XLHD-Metric'!M105,IF($C$9="Recharger 280HD",'280HD-Metric'!M105,IF($C$9="Recharger 330XLHD",'330XLHD-Metric'!M105,IF($C$9="Recharger 360HD",'360HD-Metric'!R105,IF($C$9="Recharger 902HD",'902HD-Metric'!R105,IF($C$9="Contactor Field Drain C-4HD",'C-4HD-Metric'!I105,IF($C$9="Recharger 180HD",'180HD-Metric'!M105,0))))))))</f>
        <v/>
      </c>
      <c r="E99" s="124" t="str">
        <f>IF($C$9="Contactor 100HD",'100HD-Metric'!O105,IF($C$9="Recharger 150XLHD",'150XLHD-Metric'!O105,IF($C$9="Recharger 280HD",'280HD-Metric'!O105,IF($C$9="Recharger 330XLHD",'330XLHD-Metric'!O105,IF($C$9="Recharger 360HD",'360HD-Metric'!T105,IF($C$9="Recharger 902HD",'902HD-Metric'!T105,IF($C$9="Contactor Field Drain C-4HD",'C-4HD-Metric'!K105,IF($C$9="Recharger 180HD",'180HD-Metric'!O105,0))))))))</f>
        <v/>
      </c>
      <c r="F99" s="124" t="str">
        <f t="shared" si="2"/>
        <v/>
      </c>
      <c r="G99" s="71"/>
      <c r="L99" s="383" t="str">
        <f>IF($C$9="Contactor 100HD",'100HD-Metric'!I105,IF($C$9="Recharger 150XLHD",'150XLHD-Metric'!I105,IF($C$9="Recharger 280HD",'280HD-Metric'!I105,IF($C$9="Recharger 330XLHD",'330XLHD-Metric'!I105,IF($C$9="Recharger 360HD",'360HD-Metric'!N105,IF($C$9="Recharger 902HD",'902HD-Metric'!N105,IF($C$9="Recharger 180HD",'180HD-Metric'!I105,"")))))))</f>
        <v/>
      </c>
      <c r="Q99" s="122"/>
      <c r="S99" s="127"/>
      <c r="T99" s="127"/>
    </row>
    <row r="100" spans="1:20" x14ac:dyDescent="0.2">
      <c r="A100" s="181">
        <f>IF($C$9="Contactor 100HD",'100HD-Metric'!B106,IF($C$9="Recharger 150XLHD",'150XLHD-Metric'!B106,IF($C$9="Recharger 280HD",'280HD-Metric'!B106,IF($C$9="Recharger 330XLHD",'330XLHD-Metric'!B106,IF($C$9="Recharger 360HD",'360HD-Metric'!B106,IF($C$9="Recharger 902HD",'902HD-Metric'!B106,IF($C$9="Contactor Field Drain C-4HD",'C-4HD-Metric'!B106,IF($C$9="Recharger 180HD",'180HD-Metric'!B106,0))))))))</f>
        <v>-203.2</v>
      </c>
      <c r="B100" s="125" t="str">
        <f>IF($C$9="Contactor 100HD",'100HD-Metric'!G106,IF($C$9="Recharger 150XLHD",'150XLHD-Metric'!G106,IF($C$9="Recharger 280HD",'280HD-Metric'!G106,IF($C$9="Recharger 330XLHD",'330XLHD-Metric'!G106,IF($C$9="Recharger 360HD",'360HD-Metric'!K106,IF($C$9="Recharger 902HD",'902HD-Metric'!K106,IF($C$9="Contactor Field Drain C-4HD",'C-4HD-Metric'!E106,IF($C$9="Recharger 180HD",'180HD-Metric'!G106,0))))))))</f>
        <v/>
      </c>
      <c r="C100" s="124" t="str">
        <f>IF($C$9="Contactor 100HD",'100HD-Metric'!K106,IF($C$9="Recharger 150XLHD",'150XLHD-Metric'!K106,IF($C$9="Recharger 280HD",'280HD-Metric'!K106,IF($C$9="Recharger 330XLHD",'330XLHD-Metric'!K106,IF($C$9="Recharger 360HD",'360HD-Metric'!P106,IF($C$9="Recharger 902HD",'902HD-Metric'!P106,IF($C$9="Contactor Field Drain C-4HD",'C-4HD-Metric'!G106,IF($C$9="Recharger 180HD",'180HD-Metric'!K106,0))))))))</f>
        <v/>
      </c>
      <c r="D100" s="124" t="str">
        <f>IF($C$9="Contactor 100HD",'100HD-Metric'!M106,IF($C$9="Recharger 150XLHD",'150XLHD-Metric'!M106,IF($C$9="Recharger 280HD",'280HD-Metric'!M106,IF($C$9="Recharger 330XLHD",'330XLHD-Metric'!M106,IF($C$9="Recharger 360HD",'360HD-Metric'!R106,IF($C$9="Recharger 902HD",'902HD-Metric'!R106,IF($C$9="Contactor Field Drain C-4HD",'C-4HD-Metric'!I106,IF($C$9="Recharger 180HD",'180HD-Metric'!M106,0))))))))</f>
        <v/>
      </c>
      <c r="E100" s="124" t="str">
        <f>IF($C$9="Contactor 100HD",'100HD-Metric'!O106,IF($C$9="Recharger 150XLHD",'150XLHD-Metric'!O106,IF($C$9="Recharger 280HD",'280HD-Metric'!O106,IF($C$9="Recharger 330XLHD",'330XLHD-Metric'!O106,IF($C$9="Recharger 360HD",'360HD-Metric'!T106,IF($C$9="Recharger 902HD",'902HD-Metric'!T106,IF($C$9="Contactor Field Drain C-4HD",'C-4HD-Metric'!K106,IF($C$9="Recharger 180HD",'180HD-Metric'!O106,0))))))))</f>
        <v/>
      </c>
      <c r="F100" s="124" t="str">
        <f t="shared" si="2"/>
        <v/>
      </c>
      <c r="G100" s="71"/>
      <c r="L100" s="383" t="str">
        <f>IF($C$9="Contactor 100HD",'100HD-Metric'!I106,IF($C$9="Recharger 150XLHD",'150XLHD-Metric'!I106,IF($C$9="Recharger 280HD",'280HD-Metric'!I106,IF($C$9="Recharger 330XLHD",'330XLHD-Metric'!I106,IF($C$9="Recharger 360HD",'360HD-Metric'!N106,IF($C$9="Recharger 902HD",'902HD-Metric'!N106,IF($C$9="Recharger 180HD",'180HD-Metric'!I106,"")))))))</f>
        <v/>
      </c>
      <c r="Q100" s="122"/>
      <c r="S100" s="127"/>
      <c r="T100" s="127"/>
    </row>
    <row r="101" spans="1:20" x14ac:dyDescent="0.2">
      <c r="A101" s="181">
        <f>IF($C$9="Contactor 100HD",'100HD-Metric'!B107,IF($C$9="Recharger 150XLHD",'150XLHD-Metric'!B107,IF($C$9="Recharger 280HD",'280HD-Metric'!B107,IF($C$9="Recharger 330XLHD",'330XLHD-Metric'!B107,IF($C$9="Recharger 360HD",'360HD-Metric'!B107,IF($C$9="Recharger 902HD",'902HD-Metric'!B107,IF($C$9="Contactor Field Drain C-4HD",'C-4HD-Metric'!B107,IF($C$9="Recharger 180HD",'180HD-Metric'!B107,0))))))))</f>
        <v>-228.6</v>
      </c>
      <c r="B101" s="125" t="str">
        <f>IF($C$9="Contactor 100HD",'100HD-Metric'!G107,IF($C$9="Recharger 150XLHD",'150XLHD-Metric'!G107,IF($C$9="Recharger 280HD",'280HD-Metric'!G107,IF($C$9="Recharger 330XLHD",'330XLHD-Metric'!G107,IF($C$9="Recharger 360HD",'360HD-Metric'!K107,IF($C$9="Recharger 902HD",'902HD-Metric'!K107,IF($C$9="Contactor Field Drain C-4HD",'C-4HD-Metric'!E107,IF($C$9="Recharger 180HD",'180HD-Metric'!G107,0))))))))</f>
        <v/>
      </c>
      <c r="C101" s="124" t="str">
        <f>IF($C$9="Contactor 100HD",'100HD-Metric'!K107,IF($C$9="Recharger 150XLHD",'150XLHD-Metric'!K107,IF($C$9="Recharger 280HD",'280HD-Metric'!K107,IF($C$9="Recharger 330XLHD",'330XLHD-Metric'!K107,IF($C$9="Recharger 360HD",'360HD-Metric'!P107,IF($C$9="Recharger 902HD",'902HD-Metric'!P107,IF($C$9="Contactor Field Drain C-4HD",'C-4HD-Metric'!G107,IF($C$9="Recharger 180HD",'180HD-Metric'!K107,0))))))))</f>
        <v/>
      </c>
      <c r="D101" s="124" t="str">
        <f>IF($C$9="Contactor 100HD",'100HD-Metric'!M107,IF($C$9="Recharger 150XLHD",'150XLHD-Metric'!M107,IF($C$9="Recharger 280HD",'280HD-Metric'!M107,IF($C$9="Recharger 330XLHD",'330XLHD-Metric'!M107,IF($C$9="Recharger 360HD",'360HD-Metric'!R107,IF($C$9="Recharger 902HD",'902HD-Metric'!R107,IF($C$9="Contactor Field Drain C-4HD",'C-4HD-Metric'!I107,IF($C$9="Recharger 180HD",'180HD-Metric'!M107,0))))))))</f>
        <v/>
      </c>
      <c r="E101" s="124" t="str">
        <f>IF($C$9="Contactor 100HD",'100HD-Metric'!O107,IF($C$9="Recharger 150XLHD",'150XLHD-Metric'!O107,IF($C$9="Recharger 280HD",'280HD-Metric'!O107,IF($C$9="Recharger 330XLHD",'330XLHD-Metric'!O107,IF($C$9="Recharger 360HD",'360HD-Metric'!T107,IF($C$9="Recharger 902HD",'902HD-Metric'!T107,IF($C$9="Contactor Field Drain C-4HD",'C-4HD-Metric'!K107,IF($C$9="Recharger 180HD",'180HD-Metric'!O107,0))))))))</f>
        <v/>
      </c>
      <c r="F101" s="124" t="str">
        <f t="shared" si="2"/>
        <v/>
      </c>
      <c r="G101" s="71"/>
      <c r="L101" s="383" t="str">
        <f>IF($C$9="Contactor 100HD",'100HD-Metric'!I107,IF($C$9="Recharger 150XLHD",'150XLHD-Metric'!I107,IF($C$9="Recharger 280HD",'280HD-Metric'!I107,IF($C$9="Recharger 330XLHD",'330XLHD-Metric'!I107,IF($C$9="Recharger 360HD",'360HD-Metric'!N107,IF($C$9="Recharger 902HD",'902HD-Metric'!N107,IF($C$9="Recharger 180HD",'180HD-Metric'!I107,"")))))))</f>
        <v/>
      </c>
      <c r="Q101" s="122"/>
      <c r="S101" s="127"/>
      <c r="T101" s="127"/>
    </row>
    <row r="102" spans="1:20" x14ac:dyDescent="0.2">
      <c r="A102" s="181">
        <f>IF($C$9="Contactor 100HD",'100HD-Metric'!B108,IF($C$9="Recharger 150XLHD",'150XLHD-Metric'!B108,IF($C$9="Recharger 280HD",'280HD-Metric'!B108,IF($C$9="Recharger 330XLHD",'330XLHD-Metric'!B108,IF($C$9="Recharger 360HD",'360HD-Metric'!B108,IF($C$9="Recharger 902HD",'902HD-Metric'!B108,IF($C$9="Contactor Field Drain C-4HD",'C-4HD-Metric'!B108,IF($C$9="Recharger 180HD",'180HD-Metric'!B108,0))))))))</f>
        <v>-254</v>
      </c>
      <c r="B102" s="125" t="str">
        <f>IF($C$9="Contactor 100HD",'100HD-Metric'!G108,IF($C$9="Recharger 150XLHD",'150XLHD-Metric'!G108,IF($C$9="Recharger 280HD",'280HD-Metric'!G108,IF($C$9="Recharger 330XLHD",'330XLHD-Metric'!G108,IF($C$9="Recharger 360HD",'360HD-Metric'!K108,IF($C$9="Recharger 902HD",'902HD-Metric'!K108,IF($C$9="Contactor Field Drain C-4HD",'C-4HD-Metric'!E108,IF($C$9="Recharger 180HD",'180HD-Metric'!G108,0))))))))</f>
        <v/>
      </c>
      <c r="C102" s="124" t="str">
        <f>IF($C$9="Contactor 100HD",'100HD-Metric'!K108,IF($C$9="Recharger 150XLHD",'150XLHD-Metric'!K108,IF($C$9="Recharger 280HD",'280HD-Metric'!K108,IF($C$9="Recharger 330XLHD",'330XLHD-Metric'!K108,IF($C$9="Recharger 360HD",'360HD-Metric'!P108,IF($C$9="Recharger 902HD",'902HD-Metric'!P108,IF($C$9="Contactor Field Drain C-4HD",'C-4HD-Metric'!G108,IF($C$9="Recharger 180HD",'180HD-Metric'!K108,0))))))))</f>
        <v/>
      </c>
      <c r="D102" s="124" t="str">
        <f>IF($C$9="Contactor 100HD",'100HD-Metric'!M108,IF($C$9="Recharger 150XLHD",'150XLHD-Metric'!M108,IF($C$9="Recharger 280HD",'280HD-Metric'!M108,IF($C$9="Recharger 330XLHD",'330XLHD-Metric'!M108,IF($C$9="Recharger 360HD",'360HD-Metric'!R108,IF($C$9="Recharger 902HD",'902HD-Metric'!R108,IF($C$9="Contactor Field Drain C-4HD",'C-4HD-Metric'!I108,IF($C$9="Recharger 180HD",'180HD-Metric'!M108,0))))))))</f>
        <v/>
      </c>
      <c r="E102" s="124" t="str">
        <f>IF($C$9="Contactor 100HD",'100HD-Metric'!O108,IF($C$9="Recharger 150XLHD",'150XLHD-Metric'!O108,IF($C$9="Recharger 280HD",'280HD-Metric'!O108,IF($C$9="Recharger 330XLHD",'330XLHD-Metric'!O108,IF($C$9="Recharger 360HD",'360HD-Metric'!T108,IF($C$9="Recharger 902HD",'902HD-Metric'!T108,IF($C$9="Contactor Field Drain C-4HD",'C-4HD-Metric'!K108,IF($C$9="Recharger 180HD",'180HD-Metric'!O108,0))))))))</f>
        <v/>
      </c>
      <c r="F102" s="124" t="str">
        <f t="shared" si="2"/>
        <v/>
      </c>
      <c r="G102" s="71"/>
      <c r="L102" s="383" t="str">
        <f>IF($C$9="Contactor 100HD",'100HD-Metric'!I108,IF($C$9="Recharger 150XLHD",'150XLHD-Metric'!I108,IF($C$9="Recharger 280HD",'280HD-Metric'!I108,IF($C$9="Recharger 330XLHD",'330XLHD-Metric'!I108,IF($C$9="Recharger 360HD",'360HD-Metric'!N108,IF($C$9="Recharger 902HD",'902HD-Metric'!N108,IF($C$9="Recharger 180HD",'180HD-Metric'!I108,"")))))))</f>
        <v/>
      </c>
      <c r="Q102" s="122"/>
      <c r="S102" s="127"/>
      <c r="T102" s="127"/>
    </row>
    <row r="103" spans="1:20" x14ac:dyDescent="0.2">
      <c r="A103" s="181">
        <f>IF($C$9="Contactor 100HD",'100HD-Metric'!B109,IF($C$9="Recharger 150XLHD",'150XLHD-Metric'!B109,IF($C$9="Recharger 280HD",'280HD-Metric'!B109,IF($C$9="Recharger 330XLHD",'330XLHD-Metric'!B109,IF($C$9="Recharger 360HD",'360HD-Metric'!B109,IF($C$9="Recharger 902HD",'902HD-Metric'!B109,IF($C$9="Contactor Field Drain C-4HD",'C-4HD-Metric'!B109,IF($C$9="Recharger 180HD",'180HD-Metric'!B109,0))))))))</f>
        <v>-279.39999999999998</v>
      </c>
      <c r="B103" s="125" t="str">
        <f>IF($C$9="Contactor 100HD",'100HD-Metric'!G109,IF($C$9="Recharger 150XLHD",'150XLHD-Metric'!G109,IF($C$9="Recharger 280HD",'280HD-Metric'!G109,IF($C$9="Recharger 330XLHD",'330XLHD-Metric'!G109,IF($C$9="Recharger 360HD",'360HD-Metric'!K109,IF($C$9="Recharger 902HD",'902HD-Metric'!K109,IF($C$9="Contactor Field Drain C-4HD",'C-4HD-Metric'!E109,IF($C$9="Recharger 180HD",'180HD-Metric'!G109,0))))))))</f>
        <v/>
      </c>
      <c r="C103" s="124" t="str">
        <f>IF($C$9="Contactor 100HD",'100HD-Metric'!K109,IF($C$9="Recharger 150XLHD",'150XLHD-Metric'!K109,IF($C$9="Recharger 280HD",'280HD-Metric'!K109,IF($C$9="Recharger 330XLHD",'330XLHD-Metric'!K109,IF($C$9="Recharger 360HD",'360HD-Metric'!P109,IF($C$9="Recharger 902HD",'902HD-Metric'!P109,IF($C$9="Contactor Field Drain C-4HD",'C-4HD-Metric'!G109,IF($C$9="Recharger 180HD",'180HD-Metric'!K109,0))))))))</f>
        <v/>
      </c>
      <c r="D103" s="124" t="str">
        <f>IF($C$9="Contactor 100HD",'100HD-Metric'!M109,IF($C$9="Recharger 150XLHD",'150XLHD-Metric'!M109,IF($C$9="Recharger 280HD",'280HD-Metric'!M109,IF($C$9="Recharger 330XLHD",'330XLHD-Metric'!M109,IF($C$9="Recharger 360HD",'360HD-Metric'!R109,IF($C$9="Recharger 902HD",'902HD-Metric'!R109,IF($C$9="Contactor Field Drain C-4HD",'C-4HD-Metric'!I109,IF($C$9="Recharger 180HD",'180HD-Metric'!M109,0))))))))</f>
        <v/>
      </c>
      <c r="E103" s="124" t="str">
        <f>IF($C$9="Contactor 100HD",'100HD-Metric'!O109,IF($C$9="Recharger 150XLHD",'150XLHD-Metric'!O109,IF($C$9="Recharger 280HD",'280HD-Metric'!O109,IF($C$9="Recharger 330XLHD",'330XLHD-Metric'!O109,IF($C$9="Recharger 360HD",'360HD-Metric'!T109,IF($C$9="Recharger 902HD",'902HD-Metric'!T109,IF($C$9="Contactor Field Drain C-4HD",'C-4HD-Metric'!K109,IF($C$9="Recharger 180HD",'180HD-Metric'!O109,0))))))))</f>
        <v/>
      </c>
      <c r="F103" s="124" t="str">
        <f t="shared" si="2"/>
        <v/>
      </c>
      <c r="G103" s="71"/>
      <c r="L103" s="383" t="str">
        <f>IF($C$9="Contactor 100HD",'100HD-Metric'!I109,IF($C$9="Recharger 150XLHD",'150XLHD-Metric'!I109,IF($C$9="Recharger 280HD",'280HD-Metric'!I109,IF($C$9="Recharger 330XLHD",'330XLHD-Metric'!I109,IF($C$9="Recharger 360HD",'360HD-Metric'!N109,IF($C$9="Recharger 902HD",'902HD-Metric'!N109,IF($C$9="Recharger 180HD",'180HD-Metric'!I109,"")))))))</f>
        <v/>
      </c>
      <c r="Q103" s="122"/>
      <c r="S103" s="127"/>
      <c r="T103" s="127"/>
    </row>
    <row r="104" spans="1:20" x14ac:dyDescent="0.2">
      <c r="A104" s="181">
        <f>IF($C$9="Contactor 100HD",'100HD-Metric'!B110,IF($C$9="Recharger 150XLHD",'150XLHD-Metric'!B110,IF($C$9="Recharger 280HD",'280HD-Metric'!B110,IF($C$9="Recharger 330XLHD",'330XLHD-Metric'!B110,IF($C$9="Recharger 360HD",'360HD-Metric'!B110,IF($C$9="Recharger 902HD",'902HD-Metric'!B110,IF($C$9="Contactor Field Drain C-4HD",'C-4HD-Metric'!B110,IF($C$9="Recharger 180HD",'180HD-Metric'!B110,0))))))))</f>
        <v>-304.79999999999995</v>
      </c>
      <c r="B104" s="125" t="str">
        <f>IF($C$9="Contactor 100HD",'100HD-Metric'!G110,IF($C$9="Recharger 150XLHD",'150XLHD-Metric'!G110,IF($C$9="Recharger 280HD",'280HD-Metric'!G110,IF($C$9="Recharger 330XLHD",'330XLHD-Metric'!G110,IF($C$9="Recharger 360HD",'360HD-Metric'!K110,IF($C$9="Recharger 902HD",'902HD-Metric'!K110,IF($C$9="Contactor Field Drain C-4HD",'C-4HD-Metric'!E110,IF($C$9="Recharger 180HD",'180HD-Metric'!G110,0))))))))</f>
        <v/>
      </c>
      <c r="C104" s="124" t="str">
        <f>IF($C$9="Contactor 100HD",'100HD-Metric'!K110,IF($C$9="Recharger 150XLHD",'150XLHD-Metric'!K110,IF($C$9="Recharger 280HD",'280HD-Metric'!K110,IF($C$9="Recharger 330XLHD",'330XLHD-Metric'!K110,IF($C$9="Recharger 360HD",'360HD-Metric'!P110,IF($C$9="Recharger 902HD",'902HD-Metric'!P110,IF($C$9="Contactor Field Drain C-4HD",'C-4HD-Metric'!G110,IF($C$9="Recharger 180HD",'180HD-Metric'!K110,0))))))))</f>
        <v/>
      </c>
      <c r="D104" s="124" t="str">
        <f>IF($C$9="Contactor 100HD",'100HD-Metric'!M110,IF($C$9="Recharger 150XLHD",'150XLHD-Metric'!M110,IF($C$9="Recharger 280HD",'280HD-Metric'!M110,IF($C$9="Recharger 330XLHD",'330XLHD-Metric'!M110,IF($C$9="Recharger 360HD",'360HD-Metric'!R110,IF($C$9="Recharger 902HD",'902HD-Metric'!R110,IF($C$9="Contactor Field Drain C-4HD",'C-4HD-Metric'!I110,IF($C$9="Recharger 180HD",'180HD-Metric'!M110,0))))))))</f>
        <v/>
      </c>
      <c r="E104" s="124" t="str">
        <f>IF($C$9="Contactor 100HD",'100HD-Metric'!O110,IF($C$9="Recharger 150XLHD",'150XLHD-Metric'!O110,IF($C$9="Recharger 280HD",'280HD-Metric'!O110,IF($C$9="Recharger 330XLHD",'330XLHD-Metric'!O110,IF($C$9="Recharger 360HD",'360HD-Metric'!T110,IF($C$9="Recharger 902HD",'902HD-Metric'!T110,IF($C$9="Contactor Field Drain C-4HD",'C-4HD-Metric'!K110,IF($C$9="Recharger 180HD",'180HD-Metric'!O110,0))))))))</f>
        <v/>
      </c>
      <c r="F104" s="124" t="str">
        <f t="shared" si="2"/>
        <v/>
      </c>
      <c r="G104" s="71"/>
      <c r="L104" s="383" t="str">
        <f>IF($C$9="Contactor 100HD",'100HD-Metric'!I110,IF($C$9="Recharger 150XLHD",'150XLHD-Metric'!I110,IF($C$9="Recharger 280HD",'280HD-Metric'!I110,IF($C$9="Recharger 330XLHD",'330XLHD-Metric'!I110,IF($C$9="Recharger 360HD",'360HD-Metric'!N110,IF($C$9="Recharger 902HD",'902HD-Metric'!N110,IF($C$9="Recharger 180HD",'180HD-Metric'!I110,"")))))))</f>
        <v/>
      </c>
      <c r="Q104" s="122"/>
      <c r="S104" s="127"/>
      <c r="T104" s="127"/>
    </row>
    <row r="105" spans="1:20" x14ac:dyDescent="0.2">
      <c r="A105" s="181">
        <f>IF($C$9="Contactor 100HD",'100HD-Metric'!B111,IF($C$9="Recharger 150XLHD",'150XLHD-Metric'!B111,IF($C$9="Recharger 280HD",'280HD-Metric'!B111,IF($C$9="Recharger 330XLHD",'330XLHD-Metric'!B111,IF($C$9="Recharger 360HD",'360HD-Metric'!B111,IF($C$9="Recharger 902HD",'902HD-Metric'!B111,IF($C$9="Contactor Field Drain C-4HD",'C-4HD-Metric'!B111,IF($C$9="Recharger 180HD",'180HD-Metric'!B111,0))))))))</f>
        <v>-330.2</v>
      </c>
      <c r="B105" s="125" t="str">
        <f>IF($C$9="Contactor 100HD",'100HD-Metric'!G111,IF($C$9="Recharger 150XLHD",'150XLHD-Metric'!G111,IF($C$9="Recharger 280HD",'280HD-Metric'!G111,IF($C$9="Recharger 330XLHD",'330XLHD-Metric'!G111,IF($C$9="Recharger 360HD",'360HD-Metric'!K111,IF($C$9="Recharger 902HD",'902HD-Metric'!K111,IF($C$9="Contactor Field Drain C-4HD",'C-4HD-Metric'!E111,IF($C$9="Recharger 180HD",'180HD-Metric'!G111,0))))))))</f>
        <v/>
      </c>
      <c r="C105" s="124" t="str">
        <f>IF($C$9="Contactor 100HD",'100HD-Metric'!K111,IF($C$9="Recharger 150XLHD",'150XLHD-Metric'!K111,IF($C$9="Recharger 280HD",'280HD-Metric'!K111,IF($C$9="Recharger 330XLHD",'330XLHD-Metric'!K111,IF($C$9="Recharger 360HD",'360HD-Metric'!P111,IF($C$9="Recharger 902HD",'902HD-Metric'!P111,IF($C$9="Contactor Field Drain C-4HD",'C-4HD-Metric'!G111,IF($C$9="Recharger 180HD",'180HD-Metric'!K111,0))))))))</f>
        <v/>
      </c>
      <c r="D105" s="124" t="str">
        <f>IF($C$9="Contactor 100HD",'100HD-Metric'!M111,IF($C$9="Recharger 150XLHD",'150XLHD-Metric'!M111,IF($C$9="Recharger 280HD",'280HD-Metric'!M111,IF($C$9="Recharger 330XLHD",'330XLHD-Metric'!M111,IF($C$9="Recharger 360HD",'360HD-Metric'!R111,IF($C$9="Recharger 902HD",'902HD-Metric'!R111,IF($C$9="Contactor Field Drain C-4HD",'C-4HD-Metric'!I111,IF($C$9="Recharger 180HD",'180HD-Metric'!M111,0))))))))</f>
        <v/>
      </c>
      <c r="E105" s="124" t="str">
        <f>IF($C$9="Contactor 100HD",'100HD-Metric'!O111,IF($C$9="Recharger 150XLHD",'150XLHD-Metric'!O111,IF($C$9="Recharger 280HD",'280HD-Metric'!O111,IF($C$9="Recharger 330XLHD",'330XLHD-Metric'!O111,IF($C$9="Recharger 360HD",'360HD-Metric'!T111,IF($C$9="Recharger 902HD",'902HD-Metric'!T111,IF($C$9="Contactor Field Drain C-4HD",'C-4HD-Metric'!K111,IF($C$9="Recharger 180HD",'180HD-Metric'!O111,0))))))))</f>
        <v/>
      </c>
      <c r="F105" s="124" t="str">
        <f t="shared" si="2"/>
        <v/>
      </c>
      <c r="G105" s="71"/>
      <c r="L105" s="383" t="str">
        <f>IF($C$9="Contactor 100HD",'100HD-Metric'!I111,IF($C$9="Recharger 150XLHD",'150XLHD-Metric'!I111,IF($C$9="Recharger 280HD",'280HD-Metric'!I111,IF($C$9="Recharger 330XLHD",'330XLHD-Metric'!I111,IF($C$9="Recharger 360HD",'360HD-Metric'!N111,IF($C$9="Recharger 902HD",'902HD-Metric'!N111,IF($C$9="Recharger 180HD",'180HD-Metric'!I111,"")))))))</f>
        <v/>
      </c>
      <c r="Q105" s="122"/>
      <c r="S105" s="127"/>
      <c r="T105" s="127"/>
    </row>
    <row r="106" spans="1:20" x14ac:dyDescent="0.2">
      <c r="A106" s="181">
        <f>IF($C$9="Contactor 100HD",'100HD-Metric'!B112,IF($C$9="Recharger 150XLHD",'150XLHD-Metric'!B112,IF($C$9="Recharger 280HD",'280HD-Metric'!B112,IF($C$9="Recharger 330XLHD",'330XLHD-Metric'!B112,IF($C$9="Recharger 360HD",'360HD-Metric'!B112,IF($C$9="Recharger 902HD",'902HD-Metric'!B112,IF($C$9="Contactor Field Drain C-4HD",'C-4HD-Metric'!B112,IF($C$9="Recharger 180HD",'180HD-Metric'!B112,0))))))))</f>
        <v>-355.59999999999997</v>
      </c>
      <c r="B106" s="125" t="str">
        <f>IF($C$9="Contactor 100HD",'100HD-Metric'!G112,IF($C$9="Recharger 150XLHD",'150XLHD-Metric'!G112,IF($C$9="Recharger 280HD",'280HD-Metric'!G112,IF($C$9="Recharger 330XLHD",'330XLHD-Metric'!G112,IF($C$9="Recharger 360HD",'360HD-Metric'!K112,IF($C$9="Recharger 902HD",'902HD-Metric'!K112,IF($C$9="Contactor Field Drain C-4HD",'C-4HD-Metric'!E112,IF($C$9="Recharger 180HD",'180HD-Metric'!G112,0))))))))</f>
        <v/>
      </c>
      <c r="C106" s="124" t="str">
        <f>IF($C$9="Contactor 100HD",'100HD-Metric'!K112,IF($C$9="Recharger 150XLHD",'150XLHD-Metric'!K112,IF($C$9="Recharger 280HD",'280HD-Metric'!K112,IF($C$9="Recharger 330XLHD",'330XLHD-Metric'!K112,IF($C$9="Recharger 360HD",'360HD-Metric'!P112,IF($C$9="Recharger 902HD",'902HD-Metric'!P112,IF($C$9="Contactor Field Drain C-4HD",'C-4HD-Metric'!G112,IF($C$9="Recharger 180HD",'180HD-Metric'!K112,0))))))))</f>
        <v/>
      </c>
      <c r="D106" s="124" t="str">
        <f>IF($C$9="Contactor 100HD",'100HD-Metric'!M112,IF($C$9="Recharger 150XLHD",'150XLHD-Metric'!M112,IF($C$9="Recharger 280HD",'280HD-Metric'!M112,IF($C$9="Recharger 330XLHD",'330XLHD-Metric'!M112,IF($C$9="Recharger 360HD",'360HD-Metric'!R112,IF($C$9="Recharger 902HD",'902HD-Metric'!R112,IF($C$9="Contactor Field Drain C-4HD",'C-4HD-Metric'!I112,IF($C$9="Recharger 180HD",'180HD-Metric'!M112,0))))))))</f>
        <v/>
      </c>
      <c r="E106" s="124" t="str">
        <f>IF($C$9="Contactor 100HD",'100HD-Metric'!O112,IF($C$9="Recharger 150XLHD",'150XLHD-Metric'!O112,IF($C$9="Recharger 280HD",'280HD-Metric'!O112,IF($C$9="Recharger 330XLHD",'330XLHD-Metric'!O112,IF($C$9="Recharger 360HD",'360HD-Metric'!T112,IF($C$9="Recharger 902HD",'902HD-Metric'!T112,IF($C$9="Contactor Field Drain C-4HD",'C-4HD-Metric'!K112,IF($C$9="Recharger 180HD",'180HD-Metric'!O112,0))))))))</f>
        <v/>
      </c>
      <c r="F106" s="124" t="str">
        <f t="shared" si="2"/>
        <v/>
      </c>
      <c r="G106" s="71"/>
      <c r="L106" s="383" t="str">
        <f>IF($C$9="Contactor 100HD",'100HD-Metric'!I112,IF($C$9="Recharger 150XLHD",'150XLHD-Metric'!I112,IF($C$9="Recharger 280HD",'280HD-Metric'!I112,IF($C$9="Recharger 330XLHD",'330XLHD-Metric'!I112,IF($C$9="Recharger 360HD",'360HD-Metric'!N112,IF($C$9="Recharger 902HD",'902HD-Metric'!N112,IF($C$9="Recharger 180HD",'180HD-Metric'!I112,"")))))))</f>
        <v/>
      </c>
      <c r="Q106" s="122"/>
      <c r="S106" s="127"/>
      <c r="T106" s="127"/>
    </row>
    <row r="107" spans="1:20" x14ac:dyDescent="0.2">
      <c r="A107" s="181">
        <f>IF($C$9="Contactor 100HD",'100HD-Metric'!B113,IF($C$9="Recharger 150XLHD",'150XLHD-Metric'!B113,IF($C$9="Recharger 280HD",'280HD-Metric'!B113,IF($C$9="Recharger 330XLHD",'330XLHD-Metric'!B113,IF($C$9="Recharger 360HD",'360HD-Metric'!B113,IF($C$9="Recharger 902HD",'902HD-Metric'!B113,IF($C$9="Contactor Field Drain C-4HD",'C-4HD-Metric'!B113,IF($C$9="Recharger 180HD",'180HD-Metric'!B113,0))))))))</f>
        <v>-381</v>
      </c>
      <c r="B107" s="125" t="str">
        <f>IF($C$9="Contactor 100HD",'100HD-Metric'!G113,IF($C$9="Recharger 150XLHD",'150XLHD-Metric'!G113,IF($C$9="Recharger 280HD",'280HD-Metric'!G113,IF($C$9="Recharger 330XLHD",'330XLHD-Metric'!G113,IF($C$9="Recharger 360HD",'360HD-Metric'!K113,IF($C$9="Recharger 902HD",'902HD-Metric'!K113,IF($C$9="Contactor Field Drain C-4HD",'C-4HD-Metric'!E113,IF($C$9="Recharger 180HD",'180HD-Metric'!G113,0))))))))</f>
        <v/>
      </c>
      <c r="C107" s="124" t="str">
        <f>IF($C$9="Contactor 100HD",'100HD-Metric'!K113,IF($C$9="Recharger 150XLHD",'150XLHD-Metric'!K113,IF($C$9="Recharger 280HD",'280HD-Metric'!K113,IF($C$9="Recharger 330XLHD",'330XLHD-Metric'!K113,IF($C$9="Recharger 360HD",'360HD-Metric'!P113,IF($C$9="Recharger 902HD",'902HD-Metric'!P113,IF($C$9="Contactor Field Drain C-4HD",'C-4HD-Metric'!G113,IF($C$9="Recharger 180HD",'180HD-Metric'!K113,0))))))))</f>
        <v/>
      </c>
      <c r="D107" s="124" t="str">
        <f>IF($C$9="Contactor 100HD",'100HD-Metric'!M113,IF($C$9="Recharger 150XLHD",'150XLHD-Metric'!M113,IF($C$9="Recharger 280HD",'280HD-Metric'!M113,IF($C$9="Recharger 330XLHD",'330XLHD-Metric'!M113,IF($C$9="Recharger 360HD",'360HD-Metric'!R113,IF($C$9="Recharger 902HD",'902HD-Metric'!R113,IF($C$9="Contactor Field Drain C-4HD",'C-4HD-Metric'!I113,IF($C$9="Recharger 180HD",'180HD-Metric'!M113,0))))))))</f>
        <v/>
      </c>
      <c r="E107" s="124" t="str">
        <f>IF($C$9="Contactor 100HD",'100HD-Metric'!O113,IF($C$9="Recharger 150XLHD",'150XLHD-Metric'!O113,IF($C$9="Recharger 280HD",'280HD-Metric'!O113,IF($C$9="Recharger 330XLHD",'330XLHD-Metric'!O113,IF($C$9="Recharger 360HD",'360HD-Metric'!T113,IF($C$9="Recharger 902HD",'902HD-Metric'!T113,IF($C$9="Contactor Field Drain C-4HD",'C-4HD-Metric'!K113,IF($C$9="Recharger 180HD",'180HD-Metric'!O113,0))))))))</f>
        <v/>
      </c>
      <c r="F107" s="124" t="str">
        <f t="shared" si="2"/>
        <v/>
      </c>
      <c r="G107" s="71"/>
      <c r="L107" s="383" t="str">
        <f>IF($C$9="Contactor 100HD",'100HD-Metric'!I113,IF($C$9="Recharger 150XLHD",'150XLHD-Metric'!I113,IF($C$9="Recharger 280HD",'280HD-Metric'!I113,IF($C$9="Recharger 330XLHD",'330XLHD-Metric'!I113,IF($C$9="Recharger 360HD",'360HD-Metric'!N113,IF($C$9="Recharger 902HD",'902HD-Metric'!N113,IF($C$9="Recharger 180HD",'180HD-Metric'!I113,"")))))))</f>
        <v/>
      </c>
      <c r="Q107" s="122"/>
      <c r="S107" s="127"/>
      <c r="T107" s="127"/>
    </row>
    <row r="108" spans="1:20" x14ac:dyDescent="0.2">
      <c r="A108" s="181">
        <f>IF($C$9="Contactor 100HD",'100HD-Metric'!B114,IF($C$9="Recharger 150XLHD",'150XLHD-Metric'!B114,IF($C$9="Recharger 280HD",'280HD-Metric'!B114,IF($C$9="Recharger 330XLHD",'330XLHD-Metric'!B114,IF($C$9="Recharger 360HD",'360HD-Metric'!B114,IF($C$9="Recharger 902HD",'902HD-Metric'!B114,IF($C$9="Contactor Field Drain C-4HD",'C-4HD-Metric'!B114,IF($C$9="Recharger 180HD",'180HD-Metric'!B114,0))))))))</f>
        <v>-406.4</v>
      </c>
      <c r="B108" s="125" t="str">
        <f>IF($C$9="Contactor 100HD",'100HD-Metric'!G114,IF($C$9="Recharger 150XLHD",'150XLHD-Metric'!G114,IF($C$9="Recharger 280HD",'280HD-Metric'!G114,IF($C$9="Recharger 330XLHD",'330XLHD-Metric'!G114,IF($C$9="Recharger 360HD",'360HD-Metric'!K114,IF($C$9="Recharger 902HD",'902HD-Metric'!K114,IF($C$9="Contactor Field Drain C-4HD",'C-4HD-Metric'!E114,IF($C$9="Recharger 180HD",'180HD-Metric'!G114,0))))))))</f>
        <v/>
      </c>
      <c r="C108" s="124" t="str">
        <f>IF($C$9="Contactor 100HD",'100HD-Metric'!K114,IF($C$9="Recharger 150XLHD",'150XLHD-Metric'!K114,IF($C$9="Recharger 280HD",'280HD-Metric'!K114,IF($C$9="Recharger 330XLHD",'330XLHD-Metric'!K114,IF($C$9="Recharger 360HD",'360HD-Metric'!P114,IF($C$9="Recharger 902HD",'902HD-Metric'!P114,IF($C$9="Contactor Field Drain C-4HD",'C-4HD-Metric'!G114,IF($C$9="Recharger 180HD",'180HD-Metric'!K114,0))))))))</f>
        <v/>
      </c>
      <c r="D108" s="124" t="str">
        <f>IF($C$9="Contactor 100HD",'100HD-Metric'!M114,IF($C$9="Recharger 150XLHD",'150XLHD-Metric'!M114,IF($C$9="Recharger 280HD",'280HD-Metric'!M114,IF($C$9="Recharger 330XLHD",'330XLHD-Metric'!M114,IF($C$9="Recharger 360HD",'360HD-Metric'!R114,IF($C$9="Recharger 902HD",'902HD-Metric'!R114,IF($C$9="Contactor Field Drain C-4HD",'C-4HD-Metric'!I114,IF($C$9="Recharger 180HD",'180HD-Metric'!M114,0))))))))</f>
        <v/>
      </c>
      <c r="E108" s="124" t="str">
        <f>IF($C$9="Contactor 100HD",'100HD-Metric'!O114,IF($C$9="Recharger 150XLHD",'150XLHD-Metric'!O114,IF($C$9="Recharger 280HD",'280HD-Metric'!O114,IF($C$9="Recharger 330XLHD",'330XLHD-Metric'!O114,IF($C$9="Recharger 360HD",'360HD-Metric'!T114,IF($C$9="Recharger 902HD",'902HD-Metric'!T114,IF($C$9="Contactor Field Drain C-4HD",'C-4HD-Metric'!K114,IF($C$9="Recharger 180HD",'180HD-Metric'!O114,0))))))))</f>
        <v/>
      </c>
      <c r="F108" s="124" t="str">
        <f t="shared" si="2"/>
        <v/>
      </c>
      <c r="G108" s="71"/>
      <c r="L108" s="383" t="str">
        <f>IF($C$9="Contactor 100HD",'100HD-Metric'!I114,IF($C$9="Recharger 150XLHD",'150XLHD-Metric'!I114,IF($C$9="Recharger 280HD",'280HD-Metric'!I114,IF($C$9="Recharger 330XLHD",'330XLHD-Metric'!I114,IF($C$9="Recharger 360HD",'360HD-Metric'!N114,IF($C$9="Recharger 902HD",'902HD-Metric'!N114,IF($C$9="Recharger 180HD",'180HD-Metric'!I114,"")))))))</f>
        <v/>
      </c>
      <c r="Q108" s="122"/>
      <c r="S108" s="127"/>
      <c r="T108" s="127"/>
    </row>
    <row r="109" spans="1:20" x14ac:dyDescent="0.2">
      <c r="A109" s="181">
        <f>IF($C$9="Contactor 100HD",'100HD-Metric'!B115,IF($C$9="Recharger 150XLHD",'150XLHD-Metric'!B115,IF($C$9="Recharger 280HD",'280HD-Metric'!B115,IF($C$9="Recharger 330XLHD",'330XLHD-Metric'!B115,IF($C$9="Recharger 360HD",'360HD-Metric'!B115,IF($C$9="Recharger 902HD",'902HD-Metric'!B115,IF($C$9="Contactor Field Drain C-4HD",'C-4HD-Metric'!B115,IF($C$9="Recharger 180HD",'180HD-Metric'!B115,0))))))))</f>
        <v>-431.79999999999995</v>
      </c>
      <c r="B109" s="125" t="str">
        <f>IF($C$9="Contactor 100HD",'100HD-Metric'!G115,IF($C$9="Recharger 150XLHD",'150XLHD-Metric'!G115,IF($C$9="Recharger 280HD",'280HD-Metric'!G115,IF($C$9="Recharger 330XLHD",'330XLHD-Metric'!G115,IF($C$9="Recharger 360HD",'360HD-Metric'!K115,IF($C$9="Recharger 902HD",'902HD-Metric'!K115,IF($C$9="Contactor Field Drain C-4HD",'C-4HD-Metric'!E115,IF($C$9="Recharger 180HD",'180HD-Metric'!G115,0))))))))</f>
        <v/>
      </c>
      <c r="C109" s="124" t="str">
        <f>IF($C$9="Contactor 100HD",'100HD-Metric'!K115,IF($C$9="Recharger 150XLHD",'150XLHD-Metric'!K115,IF($C$9="Recharger 280HD",'280HD-Metric'!K115,IF($C$9="Recharger 330XLHD",'330XLHD-Metric'!K115,IF($C$9="Recharger 360HD",'360HD-Metric'!P115,IF($C$9="Recharger 902HD",'902HD-Metric'!P115,IF($C$9="Contactor Field Drain C-4HD",'C-4HD-Metric'!G115,IF($C$9="Recharger 180HD",'180HD-Metric'!K115,0))))))))</f>
        <v/>
      </c>
      <c r="D109" s="124" t="str">
        <f>IF($C$9="Contactor 100HD",'100HD-Metric'!M115,IF($C$9="Recharger 150XLHD",'150XLHD-Metric'!M115,IF($C$9="Recharger 280HD",'280HD-Metric'!M115,IF($C$9="Recharger 330XLHD",'330XLHD-Metric'!M115,IF($C$9="Recharger 360HD",'360HD-Metric'!R115,IF($C$9="Recharger 902HD",'902HD-Metric'!R115,IF($C$9="Contactor Field Drain C-4HD",'C-4HD-Metric'!I115,IF($C$9="Recharger 180HD",'180HD-Metric'!M115,0))))))))</f>
        <v/>
      </c>
      <c r="E109" s="124" t="str">
        <f>IF($C$9="Contactor 100HD",'100HD-Metric'!O115,IF($C$9="Recharger 150XLHD",'150XLHD-Metric'!O115,IF($C$9="Recharger 280HD",'280HD-Metric'!O115,IF($C$9="Recharger 330XLHD",'330XLHD-Metric'!O115,IF($C$9="Recharger 360HD",'360HD-Metric'!T115,IF($C$9="Recharger 902HD",'902HD-Metric'!T115,IF($C$9="Contactor Field Drain C-4HD",'C-4HD-Metric'!K115,IF($C$9="Recharger 180HD",'180HD-Metric'!O115,0))))))))</f>
        <v/>
      </c>
      <c r="F109" s="124" t="str">
        <f t="shared" si="2"/>
        <v/>
      </c>
      <c r="G109" s="71"/>
      <c r="L109" s="383" t="str">
        <f>IF($C$9="Contactor 100HD",'100HD-Metric'!I115,IF($C$9="Recharger 150XLHD",'150XLHD-Metric'!I115,IF($C$9="Recharger 280HD",'280HD-Metric'!I115,IF($C$9="Recharger 330XLHD",'330XLHD-Metric'!I115,IF($C$9="Recharger 360HD",'360HD-Metric'!N115,IF($C$9="Recharger 902HD",'902HD-Metric'!N115,IF($C$9="Recharger 180HD",'180HD-Metric'!I115,"")))))))</f>
        <v/>
      </c>
      <c r="Q109" s="122"/>
      <c r="S109" s="127"/>
      <c r="T109" s="127"/>
    </row>
    <row r="110" spans="1:20" x14ac:dyDescent="0.2">
      <c r="A110" s="181">
        <f>IF($C$9="Contactor 100HD",'100HD-Metric'!B116,IF($C$9="Recharger 150XLHD",'150XLHD-Metric'!B116,IF($C$9="Recharger 280HD",'280HD-Metric'!B116,IF($C$9="Recharger 330XLHD",'330XLHD-Metric'!B116,IF($C$9="Recharger 360HD",'360HD-Metric'!B116,IF($C$9="Recharger 902HD",'902HD-Metric'!B116,IF($C$9="Contactor Field Drain C-4HD",'C-4HD-Metric'!B116,IF($C$9="Recharger 180HD",'180HD-Metric'!B116,0))))))))</f>
        <v>-457.2</v>
      </c>
      <c r="B110" s="125" t="str">
        <f>IF($C$9="Contactor 100HD",'100HD-Metric'!G116,IF($C$9="Recharger 150XLHD",'150XLHD-Metric'!G116,IF($C$9="Recharger 280HD",'280HD-Metric'!G116,IF($C$9="Recharger 330XLHD",'330XLHD-Metric'!G116,IF($C$9="Recharger 360HD",'360HD-Metric'!K116,IF($C$9="Recharger 902HD",'902HD-Metric'!K116,IF($C$9="Contactor Field Drain C-4HD",'C-4HD-Metric'!E116,IF($C$9="Recharger 180HD",'180HD-Metric'!G116,0))))))))</f>
        <v/>
      </c>
      <c r="C110" s="124" t="str">
        <f>IF($C$9="Contactor 100HD",'100HD-Metric'!K116,IF($C$9="Recharger 150XLHD",'150XLHD-Metric'!K116,IF($C$9="Recharger 280HD",'280HD-Metric'!K116,IF($C$9="Recharger 330XLHD",'330XLHD-Metric'!K116,IF($C$9="Recharger 360HD",'360HD-Metric'!P116,IF($C$9="Recharger 902HD",'902HD-Metric'!P116,IF($C$9="Contactor Field Drain C-4HD",'C-4HD-Metric'!G116,IF($C$9="Recharger 180HD",'180HD-Metric'!K116,0))))))))</f>
        <v/>
      </c>
      <c r="D110" s="124" t="str">
        <f>IF($C$9="Contactor 100HD",'100HD-Metric'!M116,IF($C$9="Recharger 150XLHD",'150XLHD-Metric'!M116,IF($C$9="Recharger 280HD",'280HD-Metric'!M116,IF($C$9="Recharger 330XLHD",'330XLHD-Metric'!M116,IF($C$9="Recharger 360HD",'360HD-Metric'!R116,IF($C$9="Recharger 902HD",'902HD-Metric'!R116,IF($C$9="Contactor Field Drain C-4HD",'C-4HD-Metric'!I116,IF($C$9="Recharger 180HD",'180HD-Metric'!M116,0))))))))</f>
        <v/>
      </c>
      <c r="E110" s="124" t="str">
        <f>IF($C$9="Contactor 100HD",'100HD-Metric'!O116,IF($C$9="Recharger 150XLHD",'150XLHD-Metric'!O116,IF($C$9="Recharger 280HD",'280HD-Metric'!O116,IF($C$9="Recharger 330XLHD",'330XLHD-Metric'!O116,IF($C$9="Recharger 360HD",'360HD-Metric'!T116,IF($C$9="Recharger 902HD",'902HD-Metric'!T116,IF($C$9="Contactor Field Drain C-4HD",'C-4HD-Metric'!K116,IF($C$9="Recharger 180HD",'180HD-Metric'!O116,0))))))))</f>
        <v/>
      </c>
      <c r="F110" s="124" t="str">
        <f t="shared" si="2"/>
        <v/>
      </c>
      <c r="G110" s="71"/>
      <c r="L110" s="383" t="str">
        <f>IF($C$9="Contactor 100HD",'100HD-Metric'!I116,IF($C$9="Recharger 150XLHD",'150XLHD-Metric'!I116,IF($C$9="Recharger 280HD",'280HD-Metric'!I116,IF($C$9="Recharger 330XLHD",'330XLHD-Metric'!I116,IF($C$9="Recharger 360HD",'360HD-Metric'!N116,IF($C$9="Recharger 902HD",'902HD-Metric'!N116,IF($C$9="Recharger 180HD",'180HD-Metric'!I116,"")))))))</f>
        <v/>
      </c>
      <c r="Q110" s="122"/>
      <c r="S110" s="127"/>
      <c r="T110" s="127"/>
    </row>
    <row r="111" spans="1:20" x14ac:dyDescent="0.2">
      <c r="A111" s="181">
        <f>IF($C$9="Contactor 100HD",'100HD-Metric'!B117,IF($C$9="Recharger 150XLHD",'150XLHD-Metric'!B117,IF($C$9="Recharger 280HD",'280HD-Metric'!B117,IF($C$9="Recharger 330XLHD",'330XLHD-Metric'!B117,IF($C$9="Recharger 360HD",'360HD-Metric'!B117,IF($C$9="Recharger 902HD",'902HD-Metric'!B117,IF($C$9="Contactor Field Drain C-4HD",'C-4HD-Metric'!B117,IF($C$9="Recharger 180HD",'180HD-Metric'!B117,0))))))))</f>
        <v>-482.59999999999997</v>
      </c>
      <c r="B111" s="125" t="str">
        <f>IF($C$9="Contactor 100HD",'100HD-Metric'!G117,IF($C$9="Recharger 150XLHD",'150XLHD-Metric'!G117,IF($C$9="Recharger 280HD",'280HD-Metric'!G117,IF($C$9="Recharger 330XLHD",'330XLHD-Metric'!G117,IF($C$9="Recharger 360HD",'360HD-Metric'!K117,IF($C$9="Recharger 902HD",'902HD-Metric'!K117,IF($C$9="Contactor Field Drain C-4HD",'C-4HD-Metric'!E117,IF($C$9="Recharger 180HD",'180HD-Metric'!G117,0))))))))</f>
        <v/>
      </c>
      <c r="C111" s="124" t="str">
        <f>IF($C$9="Contactor 100HD",'100HD-Metric'!K117,IF($C$9="Recharger 150XLHD",'150XLHD-Metric'!K117,IF($C$9="Recharger 280HD",'280HD-Metric'!K117,IF($C$9="Recharger 330XLHD",'330XLHD-Metric'!K117,IF($C$9="Recharger 360HD",'360HD-Metric'!P117,IF($C$9="Recharger 902HD",'902HD-Metric'!P117,IF($C$9="Contactor Field Drain C-4HD",'C-4HD-Metric'!G117,IF($C$9="Recharger 180HD",'180HD-Metric'!K117,0))))))))</f>
        <v/>
      </c>
      <c r="D111" s="124" t="str">
        <f>IF($C$9="Contactor 100HD",'100HD-Metric'!M117,IF($C$9="Recharger 150XLHD",'150XLHD-Metric'!M117,IF($C$9="Recharger 280HD",'280HD-Metric'!M117,IF($C$9="Recharger 330XLHD",'330XLHD-Metric'!M117,IF($C$9="Recharger 360HD",'360HD-Metric'!R117,IF($C$9="Recharger 902HD",'902HD-Metric'!R117,IF($C$9="Contactor Field Drain C-4HD",'C-4HD-Metric'!I117,IF($C$9="Recharger 180HD",'180HD-Metric'!M117,0))))))))</f>
        <v/>
      </c>
      <c r="E111" s="124" t="str">
        <f>IF($C$9="Contactor 100HD",'100HD-Metric'!O117,IF($C$9="Recharger 150XLHD",'150XLHD-Metric'!O117,IF($C$9="Recharger 280HD",'280HD-Metric'!O117,IF($C$9="Recharger 330XLHD",'330XLHD-Metric'!O117,IF($C$9="Recharger 360HD",'360HD-Metric'!T117,IF($C$9="Recharger 902HD",'902HD-Metric'!T117,IF($C$9="Contactor Field Drain C-4HD",'C-4HD-Metric'!K117,IF($C$9="Recharger 180HD",'180HD-Metric'!O117,0))))))))</f>
        <v/>
      </c>
      <c r="F111" s="124" t="str">
        <f t="shared" si="2"/>
        <v/>
      </c>
      <c r="G111" s="71"/>
      <c r="L111" s="383" t="str">
        <f>IF($C$9="Contactor 100HD",'100HD-Metric'!I117,IF($C$9="Recharger 150XLHD",'150XLHD-Metric'!I117,IF($C$9="Recharger 280HD",'280HD-Metric'!I117,IF($C$9="Recharger 330XLHD",'330XLHD-Metric'!I117,IF($C$9="Recharger 360HD",'360HD-Metric'!N117,IF($C$9="Recharger 902HD",'902HD-Metric'!N117,IF($C$9="Recharger 180HD",'180HD-Metric'!I117,"")))))))</f>
        <v/>
      </c>
      <c r="Q111" s="122"/>
      <c r="S111" s="127"/>
      <c r="T111" s="127"/>
    </row>
    <row r="112" spans="1:20" x14ac:dyDescent="0.2">
      <c r="A112" s="181">
        <f>IF($C$9="Contactor 100HD",'100HD-Metric'!B118,IF($C$9="Recharger 150XLHD",'150XLHD-Metric'!B118,IF($C$9="Recharger 280HD",'280HD-Metric'!B118,IF($C$9="Recharger 330XLHD",'330XLHD-Metric'!B118,IF($C$9="Recharger 360HD",'360HD-Metric'!B118,IF($C$9="Recharger 902HD",'902HD-Metric'!B118,IF($C$9="Contactor Field Drain C-4HD",'C-4HD-Metric'!B118,IF($C$9="Recharger 180HD",'180HD-Metric'!B118,0))))))))</f>
        <v>-508</v>
      </c>
      <c r="B112" s="125" t="str">
        <f>IF($C$9="Contactor 100HD",'100HD-Metric'!G118,IF($C$9="Recharger 150XLHD",'150XLHD-Metric'!G118,IF($C$9="Recharger 280HD",'280HD-Metric'!G118,IF($C$9="Recharger 330XLHD",'330XLHD-Metric'!G118,IF($C$9="Recharger 360HD",'360HD-Metric'!K118,IF($C$9="Recharger 902HD",'902HD-Metric'!K118,IF($C$9="Contactor Field Drain C-4HD",'C-4HD-Metric'!E118,IF($C$9="Recharger 180HD",'180HD-Metric'!G118,0))))))))</f>
        <v/>
      </c>
      <c r="C112" s="124" t="str">
        <f>IF($C$9="Contactor 100HD",'100HD-Metric'!K118,IF($C$9="Recharger 150XLHD",'150XLHD-Metric'!K118,IF($C$9="Recharger 280HD",'280HD-Metric'!K118,IF($C$9="Recharger 330XLHD",'330XLHD-Metric'!K118,IF($C$9="Recharger 360HD",'360HD-Metric'!P118,IF($C$9="Recharger 902HD",'902HD-Metric'!P118,IF($C$9="Contactor Field Drain C-4HD",'C-4HD-Metric'!G118,IF($C$9="Recharger 180HD",'180HD-Metric'!K118,0))))))))</f>
        <v/>
      </c>
      <c r="D112" s="124" t="str">
        <f>IF($C$9="Contactor 100HD",'100HD-Metric'!M118,IF($C$9="Recharger 150XLHD",'150XLHD-Metric'!M118,IF($C$9="Recharger 280HD",'280HD-Metric'!M118,IF($C$9="Recharger 330XLHD",'330XLHD-Metric'!M118,IF($C$9="Recharger 360HD",'360HD-Metric'!R118,IF($C$9="Recharger 902HD",'902HD-Metric'!R118,IF($C$9="Contactor Field Drain C-4HD",'C-4HD-Metric'!I118,IF($C$9="Recharger 180HD",'180HD-Metric'!M118,0))))))))</f>
        <v/>
      </c>
      <c r="E112" s="124" t="str">
        <f>IF($C$9="Contactor 100HD",'100HD-Metric'!O118,IF($C$9="Recharger 150XLHD",'150XLHD-Metric'!O118,IF($C$9="Recharger 280HD",'280HD-Metric'!O118,IF($C$9="Recharger 330XLHD",'330XLHD-Metric'!O118,IF($C$9="Recharger 360HD",'360HD-Metric'!T118,IF($C$9="Recharger 902HD",'902HD-Metric'!T118,IF($C$9="Contactor Field Drain C-4HD",'C-4HD-Metric'!K118,IF($C$9="Recharger 180HD",'180HD-Metric'!O118,0))))))))</f>
        <v/>
      </c>
      <c r="F112" s="124" t="str">
        <f t="shared" si="2"/>
        <v/>
      </c>
      <c r="G112" s="71"/>
      <c r="L112" s="383" t="str">
        <f>IF($C$9="Contactor 100HD",'100HD-Metric'!I118,IF($C$9="Recharger 150XLHD",'150XLHD-Metric'!I118,IF($C$9="Recharger 280HD",'280HD-Metric'!I118,IF($C$9="Recharger 330XLHD",'330XLHD-Metric'!I118,IF($C$9="Recharger 360HD",'360HD-Metric'!N118,IF($C$9="Recharger 902HD",'902HD-Metric'!N118,IF($C$9="Recharger 180HD",'180HD-Metric'!I118,"")))))))</f>
        <v/>
      </c>
      <c r="Q112" s="122"/>
      <c r="S112" s="127"/>
      <c r="T112" s="127"/>
    </row>
    <row r="113" spans="1:20" x14ac:dyDescent="0.2">
      <c r="A113" s="181">
        <f>IF($C$9="Contactor 100HD",'100HD-Metric'!B119,IF($C$9="Recharger 150XLHD",'150XLHD-Metric'!B119,IF($C$9="Recharger 280HD",'280HD-Metric'!B119,IF($C$9="Recharger 330XLHD",'330XLHD-Metric'!B119,IF($C$9="Recharger 360HD",'360HD-Metric'!B119,IF($C$9="Recharger 902HD",'902HD-Metric'!B119,IF($C$9="Contactor Field Drain C-4HD",'C-4HD-Metric'!B119,IF($C$9="Recharger 180HD",'180HD-Metric'!B119,0))))))))</f>
        <v>-533.4</v>
      </c>
      <c r="B113" s="125" t="str">
        <f>IF($C$9="Contactor 100HD",'100HD-Metric'!G119,IF($C$9="Recharger 150XLHD",'150XLHD-Metric'!G119,IF($C$9="Recharger 280HD",'280HD-Metric'!G119,IF($C$9="Recharger 330XLHD",'330XLHD-Metric'!G119,IF($C$9="Recharger 360HD",'360HD-Metric'!K119,IF($C$9="Recharger 902HD",'902HD-Metric'!K119,IF($C$9="Contactor Field Drain C-4HD",'C-4HD-Metric'!E119,IF($C$9="Recharger 180HD",'180HD-Metric'!G119,0))))))))</f>
        <v/>
      </c>
      <c r="C113" s="124" t="str">
        <f>IF($C$9="Contactor 100HD",'100HD-Metric'!K119,IF($C$9="Recharger 150XLHD",'150XLHD-Metric'!K119,IF($C$9="Recharger 280HD",'280HD-Metric'!K119,IF($C$9="Recharger 330XLHD",'330XLHD-Metric'!K119,IF($C$9="Recharger 360HD",'360HD-Metric'!P119,IF($C$9="Recharger 902HD",'902HD-Metric'!P119,IF($C$9="Contactor Field Drain C-4HD",'C-4HD-Metric'!G119,IF($C$9="Recharger 180HD",'180HD-Metric'!K119,0))))))))</f>
        <v/>
      </c>
      <c r="D113" s="124" t="str">
        <f>IF($C$9="Contactor 100HD",'100HD-Metric'!M119,IF($C$9="Recharger 150XLHD",'150XLHD-Metric'!M119,IF($C$9="Recharger 280HD",'280HD-Metric'!M119,IF($C$9="Recharger 330XLHD",'330XLHD-Metric'!M119,IF($C$9="Recharger 360HD",'360HD-Metric'!R119,IF($C$9="Recharger 902HD",'902HD-Metric'!R119,IF($C$9="Contactor Field Drain C-4HD",'C-4HD-Metric'!I119,IF($C$9="Recharger 180HD",'180HD-Metric'!M119,0))))))))</f>
        <v/>
      </c>
      <c r="E113" s="124" t="str">
        <f>IF($C$9="Contactor 100HD",'100HD-Metric'!O119,IF($C$9="Recharger 150XLHD",'150XLHD-Metric'!O119,IF($C$9="Recharger 280HD",'280HD-Metric'!O119,IF($C$9="Recharger 330XLHD",'330XLHD-Metric'!O119,IF($C$9="Recharger 360HD",'360HD-Metric'!T119,IF($C$9="Recharger 902HD",'902HD-Metric'!T119,IF($C$9="Contactor Field Drain C-4HD",'C-4HD-Metric'!K119,IF($C$9="Recharger 180HD",'180HD-Metric'!O119,0))))))))</f>
        <v/>
      </c>
      <c r="F113" s="124" t="str">
        <f t="shared" si="2"/>
        <v/>
      </c>
      <c r="G113" s="71"/>
      <c r="L113" s="383" t="str">
        <f>IF($C$9="Contactor 100HD",'100HD-Metric'!I119,IF($C$9="Recharger 150XLHD",'150XLHD-Metric'!I119,IF($C$9="Recharger 280HD",'280HD-Metric'!I119,IF($C$9="Recharger 330XLHD",'330XLHD-Metric'!I119,IF($C$9="Recharger 360HD",'360HD-Metric'!N119,IF($C$9="Recharger 902HD",'902HD-Metric'!N119,IF($C$9="Recharger 180HD",'180HD-Metric'!I119,"")))))))</f>
        <v/>
      </c>
      <c r="Q113" s="122"/>
      <c r="S113" s="127"/>
      <c r="T113" s="127"/>
    </row>
    <row r="114" spans="1:20" x14ac:dyDescent="0.2">
      <c r="A114" s="181">
        <f>IF($C$9="Contactor 100HD",'100HD-Metric'!B120,IF($C$9="Recharger 150XLHD",'150XLHD-Metric'!B120,IF($C$9="Recharger 280HD",'280HD-Metric'!B120,IF($C$9="Recharger 330XLHD",'330XLHD-Metric'!B120,IF($C$9="Recharger 360HD",'360HD-Metric'!B120,IF($C$9="Recharger 902HD",'902HD-Metric'!B120,IF($C$9="Contactor Field Drain C-4HD",'C-4HD-Metric'!B120,IF($C$9="Recharger 180HD",'180HD-Metric'!B120,0))))))))</f>
        <v>-558.79999999999995</v>
      </c>
      <c r="B114" s="125" t="str">
        <f>IF($C$9="Contactor 100HD",'100HD-Metric'!G120,IF($C$9="Recharger 150XLHD",'150XLHD-Metric'!G120,IF($C$9="Recharger 280HD",'280HD-Metric'!G120,IF($C$9="Recharger 330XLHD",'330XLHD-Metric'!G120,IF($C$9="Recharger 360HD",'360HD-Metric'!K120,IF($C$9="Recharger 902HD",'902HD-Metric'!K120,IF($C$9="Contactor Field Drain C-4HD",'C-4HD-Metric'!E120,IF($C$9="Recharger 180HD",'180HD-Metric'!G120,0))))))))</f>
        <v/>
      </c>
      <c r="C114" s="124" t="str">
        <f>IF($C$9="Contactor 100HD",'100HD-Metric'!K120,IF($C$9="Recharger 150XLHD",'150XLHD-Metric'!K120,IF($C$9="Recharger 280HD",'280HD-Metric'!K120,IF($C$9="Recharger 330XLHD",'330XLHD-Metric'!K120,IF($C$9="Recharger 360HD",'360HD-Metric'!P120,IF($C$9="Recharger 902HD",'902HD-Metric'!P120,IF($C$9="Contactor Field Drain C-4HD",'C-4HD-Metric'!G120,IF($C$9="Recharger 180HD",'180HD-Metric'!K120,0))))))))</f>
        <v/>
      </c>
      <c r="D114" s="124" t="str">
        <f>IF($C$9="Contactor 100HD",'100HD-Metric'!M120,IF($C$9="Recharger 150XLHD",'150XLHD-Metric'!M120,IF($C$9="Recharger 280HD",'280HD-Metric'!M120,IF($C$9="Recharger 330XLHD",'330XLHD-Metric'!M120,IF($C$9="Recharger 360HD",'360HD-Metric'!R120,IF($C$9="Recharger 902HD",'902HD-Metric'!R120,IF($C$9="Contactor Field Drain C-4HD",'C-4HD-Metric'!I120,IF($C$9="Recharger 180HD",'180HD-Metric'!M120,0))))))))</f>
        <v/>
      </c>
      <c r="E114" s="124" t="str">
        <f>IF($C$9="Contactor 100HD",'100HD-Metric'!O120,IF($C$9="Recharger 150XLHD",'150XLHD-Metric'!O120,IF($C$9="Recharger 280HD",'280HD-Metric'!O120,IF($C$9="Recharger 330XLHD",'330XLHD-Metric'!O120,IF($C$9="Recharger 360HD",'360HD-Metric'!T120,IF($C$9="Recharger 902HD",'902HD-Metric'!T120,IF($C$9="Contactor Field Drain C-4HD",'C-4HD-Metric'!K120,IF($C$9="Recharger 180HD",'180HD-Metric'!O120,0))))))))</f>
        <v/>
      </c>
      <c r="F114" s="124" t="str">
        <f t="shared" si="2"/>
        <v/>
      </c>
      <c r="G114" s="71"/>
      <c r="L114" s="383" t="str">
        <f>IF($C$9="Contactor 100HD",'100HD-Metric'!I120,IF($C$9="Recharger 150XLHD",'150XLHD-Metric'!I120,IF($C$9="Recharger 280HD",'280HD-Metric'!I120,IF($C$9="Recharger 330XLHD",'330XLHD-Metric'!I120,IF($C$9="Recharger 360HD",'360HD-Metric'!N120,IF($C$9="Recharger 902HD",'902HD-Metric'!N120,IF($C$9="Recharger 180HD",'180HD-Metric'!I120,"")))))))</f>
        <v/>
      </c>
      <c r="Q114" s="122"/>
      <c r="S114" s="127"/>
      <c r="T114" s="127"/>
    </row>
    <row r="115" spans="1:20" x14ac:dyDescent="0.2">
      <c r="A115" s="181">
        <f>IF($C$9="Contactor 100HD",'100HD-Metric'!B121,IF($C$9="Recharger 150XLHD",'150XLHD-Metric'!B121,IF($C$9="Recharger 280HD",'280HD-Metric'!B121,IF($C$9="Recharger 330XLHD",'330XLHD-Metric'!B121,IF($C$9="Recharger 360HD",'360HD-Metric'!B121,IF($C$9="Recharger 902HD",'902HD-Metric'!B121,IF($C$9="Contactor Field Drain C-4HD",'C-4HD-Metric'!B121,IF($C$9="Recharger 180HD",'180HD-Metric'!B121,0))))))))</f>
        <v>-584.19999999999993</v>
      </c>
      <c r="B115" s="125" t="str">
        <f>IF($C$9="Contactor 100HD",'100HD-Metric'!G121,IF($C$9="Recharger 150XLHD",'150XLHD-Metric'!G121,IF($C$9="Recharger 280HD",'280HD-Metric'!G121,IF($C$9="Recharger 330XLHD",'330XLHD-Metric'!G121,IF($C$9="Recharger 360HD",'360HD-Metric'!K121,IF($C$9="Recharger 902HD",'902HD-Metric'!K121,IF($C$9="Contactor Field Drain C-4HD",'C-4HD-Metric'!E121,IF($C$9="Recharger 180HD",'180HD-Metric'!G121,0))))))))</f>
        <v/>
      </c>
      <c r="C115" s="124" t="str">
        <f>IF($C$9="Contactor 100HD",'100HD-Metric'!K121,IF($C$9="Recharger 150XLHD",'150XLHD-Metric'!K121,IF($C$9="Recharger 280HD",'280HD-Metric'!K121,IF($C$9="Recharger 330XLHD",'330XLHD-Metric'!K121,IF($C$9="Recharger 360HD",'360HD-Metric'!P121,IF($C$9="Recharger 902HD",'902HD-Metric'!P121,IF($C$9="Contactor Field Drain C-4HD",'C-4HD-Metric'!G121,IF($C$9="Recharger 180HD",'180HD-Metric'!K121,0))))))))</f>
        <v/>
      </c>
      <c r="D115" s="124" t="str">
        <f>IF($C$9="Contactor 100HD",'100HD-Metric'!M121,IF($C$9="Recharger 150XLHD",'150XLHD-Metric'!M121,IF($C$9="Recharger 280HD",'280HD-Metric'!M121,IF($C$9="Recharger 330XLHD",'330XLHD-Metric'!M121,IF($C$9="Recharger 360HD",'360HD-Metric'!R121,IF($C$9="Recharger 902HD",'902HD-Metric'!R121,IF($C$9="Contactor Field Drain C-4HD",'C-4HD-Metric'!I121,IF($C$9="Recharger 180HD",'180HD-Metric'!M121,0))))))))</f>
        <v/>
      </c>
      <c r="E115" s="124" t="str">
        <f>IF($C$9="Contactor 100HD",'100HD-Metric'!O121,IF($C$9="Recharger 150XLHD",'150XLHD-Metric'!O121,IF($C$9="Recharger 280HD",'280HD-Metric'!O121,IF($C$9="Recharger 330XLHD",'330XLHD-Metric'!O121,IF($C$9="Recharger 360HD",'360HD-Metric'!T121,IF($C$9="Recharger 902HD",'902HD-Metric'!T121,IF($C$9="Contactor Field Drain C-4HD",'C-4HD-Metric'!K121,IF($C$9="Recharger 180HD",'180HD-Metric'!O121,0))))))))</f>
        <v/>
      </c>
      <c r="F115" s="124" t="str">
        <f t="shared" si="2"/>
        <v/>
      </c>
      <c r="G115" s="71"/>
      <c r="L115" s="383" t="str">
        <f>IF($C$9="Contactor 100HD",'100HD-Metric'!I121,IF($C$9="Recharger 150XLHD",'150XLHD-Metric'!I121,IF($C$9="Recharger 280HD",'280HD-Metric'!I121,IF($C$9="Recharger 330XLHD",'330XLHD-Metric'!I121,IF($C$9="Recharger 360HD",'360HD-Metric'!N121,IF($C$9="Recharger 902HD",'902HD-Metric'!N121,IF($C$9="Recharger 180HD",'180HD-Metric'!I121,"")))))))</f>
        <v/>
      </c>
      <c r="Q115" s="122"/>
      <c r="S115" s="127"/>
      <c r="T115" s="127"/>
    </row>
    <row r="116" spans="1:20" x14ac:dyDescent="0.2">
      <c r="A116" s="181">
        <f>IF($C$9="Contactor 100HD",'100HD-Metric'!B122,IF($C$9="Recharger 150XLHD",'150XLHD-Metric'!B122,IF($C$9="Recharger 280HD",'280HD-Metric'!B122,IF($C$9="Recharger 330XLHD",'330XLHD-Metric'!B122,IF($C$9="Recharger 360HD",'360HD-Metric'!B122,IF($C$9="Recharger 902HD",'902HD-Metric'!B122,IF($C$9="Contactor Field Drain C-4HD",'C-4HD-Metric'!B122,IF($C$9="Recharger 180HD",'180HD-Metric'!B122,0))))))))</f>
        <v>-609.59999999999991</v>
      </c>
      <c r="B116" s="125" t="str">
        <f>IF($C$9="Contactor 100HD",'100HD-Metric'!G122,IF($C$9="Recharger 150XLHD",'150XLHD-Metric'!G122,IF($C$9="Recharger 280HD",'280HD-Metric'!G122,IF($C$9="Recharger 330XLHD",'330XLHD-Metric'!G122,IF($C$9="Recharger 360HD",'360HD-Metric'!K122,IF($C$9="Recharger 902HD",'902HD-Metric'!K122,IF($C$9="Contactor Field Drain C-4HD",'C-4HD-Metric'!E122,IF($C$9="Recharger 180HD",'180HD-Metric'!G122,0))))))))</f>
        <v/>
      </c>
      <c r="C116" s="124" t="str">
        <f>IF($C$9="Contactor 100HD",'100HD-Metric'!K122,IF($C$9="Recharger 150XLHD",'150XLHD-Metric'!K122,IF($C$9="Recharger 280HD",'280HD-Metric'!K122,IF($C$9="Recharger 330XLHD",'330XLHD-Metric'!K122,IF($C$9="Recharger 360HD",'360HD-Metric'!P122,IF($C$9="Recharger 902HD",'902HD-Metric'!P122,IF($C$9="Contactor Field Drain C-4HD",'C-4HD-Metric'!G122,IF($C$9="Recharger 180HD",'180HD-Metric'!K122,0))))))))</f>
        <v/>
      </c>
      <c r="D116" s="124" t="str">
        <f>IF($C$9="Contactor 100HD",'100HD-Metric'!M122,IF($C$9="Recharger 150XLHD",'150XLHD-Metric'!M122,IF($C$9="Recharger 280HD",'280HD-Metric'!M122,IF($C$9="Recharger 330XLHD",'330XLHD-Metric'!M122,IF($C$9="Recharger 360HD",'360HD-Metric'!R122,IF($C$9="Recharger 902HD",'902HD-Metric'!R122,IF($C$9="Contactor Field Drain C-4HD",'C-4HD-Metric'!I122,IF($C$9="Recharger 180HD",'180HD-Metric'!M122,0))))))))</f>
        <v/>
      </c>
      <c r="E116" s="124" t="str">
        <f>IF($C$9="Contactor 100HD",'100HD-Metric'!O122,IF($C$9="Recharger 150XLHD",'150XLHD-Metric'!O122,IF($C$9="Recharger 280HD",'280HD-Metric'!O122,IF($C$9="Recharger 330XLHD",'330XLHD-Metric'!O122,IF($C$9="Recharger 360HD",'360HD-Metric'!T122,IF($C$9="Recharger 902HD",'902HD-Metric'!T122,IF($C$9="Contactor Field Drain C-4HD",'C-4HD-Metric'!K122,IF($C$9="Recharger 180HD",'180HD-Metric'!O122,0))))))))</f>
        <v/>
      </c>
      <c r="F116" s="124" t="str">
        <f t="shared" si="2"/>
        <v/>
      </c>
      <c r="G116" s="71"/>
      <c r="L116" s="383" t="str">
        <f>IF($C$9="Contactor 100HD",'100HD-Metric'!I122,IF($C$9="Recharger 150XLHD",'150XLHD-Metric'!I122,IF($C$9="Recharger 280HD",'280HD-Metric'!I122,IF($C$9="Recharger 330XLHD",'330XLHD-Metric'!I122,IF($C$9="Recharger 360HD",'360HD-Metric'!N122,IF($C$9="Recharger 902HD",'902HD-Metric'!N122,IF($C$9="Recharger 180HD",'180HD-Metric'!I122,"")))))))</f>
        <v/>
      </c>
      <c r="Q116" s="122"/>
      <c r="S116" s="127"/>
      <c r="T116" s="127"/>
    </row>
    <row r="117" spans="1:20" x14ac:dyDescent="0.2">
      <c r="A117" s="181">
        <f>IF($C$9="Contactor 100HD",'100HD-Metric'!B123,IF($C$9="Recharger 150XLHD",'150XLHD-Metric'!B123,IF($C$9="Recharger 280HD",'280HD-Metric'!B123,IF($C$9="Recharger 330XLHD",'330XLHD-Metric'!B123,IF($C$9="Recharger 360HD",'360HD-Metric'!B123,IF($C$9="Recharger 902HD",'902HD-Metric'!B123,IF($C$9="Contactor Field Drain C-4HD",'C-4HD-Metric'!B123,IF($C$9="Recharger 180HD",'180HD-Metric'!B123,0))))))))</f>
        <v>-635</v>
      </c>
      <c r="B117" s="125" t="str">
        <f>IF($C$9="Contactor 100HD",'100HD-Metric'!G123,IF($C$9="Recharger 150XLHD",'150XLHD-Metric'!G123,IF($C$9="Recharger 280HD",'280HD-Metric'!G123,IF($C$9="Recharger 330XLHD",'330XLHD-Metric'!G123,IF($C$9="Recharger 360HD",'360HD-Metric'!K123,IF($C$9="Recharger 902HD",'902HD-Metric'!K123,IF($C$9="Contactor Field Drain C-4HD",'C-4HD-Metric'!E123,IF($C$9="Recharger 180HD",'180HD-Metric'!G123,0))))))))</f>
        <v/>
      </c>
      <c r="C117" s="124" t="str">
        <f>IF($C$9="Contactor 100HD",'100HD-Metric'!K123,IF($C$9="Recharger 150XLHD",'150XLHD-Metric'!K123,IF($C$9="Recharger 280HD",'280HD-Metric'!K123,IF($C$9="Recharger 330XLHD",'330XLHD-Metric'!K123,IF($C$9="Recharger 360HD",'360HD-Metric'!P123,IF($C$9="Recharger 902HD",'902HD-Metric'!P123,IF($C$9="Contactor Field Drain C-4HD",'C-4HD-Metric'!G123,IF($C$9="Recharger 180HD",'180HD-Metric'!K123,0))))))))</f>
        <v/>
      </c>
      <c r="D117" s="124" t="str">
        <f>IF($C$9="Contactor 100HD",'100HD-Metric'!M123,IF($C$9="Recharger 150XLHD",'150XLHD-Metric'!M123,IF($C$9="Recharger 280HD",'280HD-Metric'!M123,IF($C$9="Recharger 330XLHD",'330XLHD-Metric'!M123,IF($C$9="Recharger 360HD",'360HD-Metric'!R123,IF($C$9="Recharger 902HD",'902HD-Metric'!R123,IF($C$9="Contactor Field Drain C-4HD",'C-4HD-Metric'!I123,IF($C$9="Recharger 180HD",'180HD-Metric'!M123,0))))))))</f>
        <v/>
      </c>
      <c r="E117" s="124" t="str">
        <f>IF($C$9="Contactor 100HD",'100HD-Metric'!O123,IF($C$9="Recharger 150XLHD",'150XLHD-Metric'!O123,IF($C$9="Recharger 280HD",'280HD-Metric'!O123,IF($C$9="Recharger 330XLHD",'330XLHD-Metric'!O123,IF($C$9="Recharger 360HD",'360HD-Metric'!T123,IF($C$9="Recharger 902HD",'902HD-Metric'!T123,IF($C$9="Contactor Field Drain C-4HD",'C-4HD-Metric'!K123,IF($C$9="Recharger 180HD",'180HD-Metric'!O123,0))))))))</f>
        <v/>
      </c>
      <c r="F117" s="124" t="str">
        <f t="shared" si="2"/>
        <v/>
      </c>
      <c r="G117" s="71"/>
      <c r="L117" s="383" t="str">
        <f>IF($C$9="Contactor 100HD",'100HD-Metric'!I123,IF($C$9="Recharger 150XLHD",'150XLHD-Metric'!I123,IF($C$9="Recharger 280HD",'280HD-Metric'!I123,IF($C$9="Recharger 330XLHD",'330XLHD-Metric'!I123,IF($C$9="Recharger 360HD",'360HD-Metric'!N123,IF($C$9="Recharger 902HD",'902HD-Metric'!N123,IF($C$9="Recharger 180HD",'180HD-Metric'!I123,"")))))))</f>
        <v/>
      </c>
      <c r="Q117" s="122"/>
      <c r="S117" s="127"/>
      <c r="T117" s="127"/>
    </row>
    <row r="118" spans="1:20" x14ac:dyDescent="0.2">
      <c r="A118" s="181">
        <f>IF($C$9="Contactor 100HD",'100HD-Metric'!B124,IF($C$9="Recharger 150XLHD",'150XLHD-Metric'!B124,IF($C$9="Recharger 280HD",'280HD-Metric'!B124,IF($C$9="Recharger 330XLHD",'330XLHD-Metric'!B124,IF($C$9="Recharger 360HD",'360HD-Metric'!B124,IF($C$9="Recharger 902HD",'902HD-Metric'!B124,IF($C$9="Contactor Field Drain C-4HD",'C-4HD-Metric'!B124,IF($C$9="Recharger 180HD",'180HD-Metric'!B124,0))))))))</f>
        <v>-660.4</v>
      </c>
      <c r="B118" s="125" t="str">
        <f>IF($C$9="Contactor 100HD",'100HD-Metric'!G124,IF($C$9="Recharger 150XLHD",'150XLHD-Metric'!G124,IF($C$9="Recharger 280HD",'280HD-Metric'!G124,IF($C$9="Recharger 330XLHD",'330XLHD-Metric'!G124,IF($C$9="Recharger 360HD",'360HD-Metric'!K124,IF($C$9="Recharger 902HD",'902HD-Metric'!K124,IF($C$9="Contactor Field Drain C-4HD",'C-4HD-Metric'!E124,IF($C$9="Recharger 180HD",'180HD-Metric'!G124,0))))))))</f>
        <v/>
      </c>
      <c r="C118" s="124" t="str">
        <f>IF($C$9="Contactor 100HD",'100HD-Metric'!K124,IF($C$9="Recharger 150XLHD",'150XLHD-Metric'!K124,IF($C$9="Recharger 280HD",'280HD-Metric'!K124,IF($C$9="Recharger 330XLHD",'330XLHD-Metric'!K124,IF($C$9="Recharger 360HD",'360HD-Metric'!P124,IF($C$9="Recharger 902HD",'902HD-Metric'!P124,IF($C$9="Contactor Field Drain C-4HD",'C-4HD-Metric'!G124,IF($C$9="Recharger 180HD",'180HD-Metric'!K124,0))))))))</f>
        <v/>
      </c>
      <c r="D118" s="124" t="str">
        <f>IF($C$9="Contactor 100HD",'100HD-Metric'!M124,IF($C$9="Recharger 150XLHD",'150XLHD-Metric'!M124,IF($C$9="Recharger 280HD",'280HD-Metric'!M124,IF($C$9="Recharger 330XLHD",'330XLHD-Metric'!M124,IF($C$9="Recharger 360HD",'360HD-Metric'!R124,IF($C$9="Recharger 902HD",'902HD-Metric'!R124,IF($C$9="Contactor Field Drain C-4HD",'C-4HD-Metric'!I124,IF($C$9="Recharger 180HD",'180HD-Metric'!M124,0))))))))</f>
        <v/>
      </c>
      <c r="E118" s="124" t="str">
        <f>IF($C$9="Contactor 100HD",'100HD-Metric'!O124,IF($C$9="Recharger 150XLHD",'150XLHD-Metric'!O124,IF($C$9="Recharger 280HD",'280HD-Metric'!O124,IF($C$9="Recharger 330XLHD",'330XLHD-Metric'!O124,IF($C$9="Recharger 360HD",'360HD-Metric'!T124,IF($C$9="Recharger 902HD",'902HD-Metric'!T124,IF($C$9="Contactor Field Drain C-4HD",'C-4HD-Metric'!K124,IF($C$9="Recharger 180HD",'180HD-Metric'!O124,0))))))))</f>
        <v/>
      </c>
      <c r="F118" s="124" t="str">
        <f t="shared" si="2"/>
        <v/>
      </c>
      <c r="G118" s="71"/>
      <c r="L118" s="383" t="str">
        <f>IF($C$9="Contactor 100HD",'100HD-Metric'!I124,IF($C$9="Recharger 150XLHD",'150XLHD-Metric'!I124,IF($C$9="Recharger 280HD",'280HD-Metric'!I124,IF($C$9="Recharger 330XLHD",'330XLHD-Metric'!I124,IF($C$9="Recharger 360HD",'360HD-Metric'!N124,IF($C$9="Recharger 902HD",'902HD-Metric'!N124,IF($C$9="Recharger 180HD",'180HD-Metric'!I124,"")))))))</f>
        <v/>
      </c>
      <c r="Q118" s="122"/>
      <c r="S118" s="127"/>
      <c r="T118" s="127"/>
    </row>
    <row r="119" spans="1:20" x14ac:dyDescent="0.2">
      <c r="A119" s="181">
        <f>IF($C$9="Contactor 100HD",'100HD-Metric'!B125,IF($C$9="Recharger 150XLHD",'150XLHD-Metric'!B125,IF($C$9="Recharger 280HD",'280HD-Metric'!B125,IF($C$9="Recharger 330XLHD",'330XLHD-Metric'!B125,IF($C$9="Recharger 360HD",'360HD-Metric'!B125,IF($C$9="Recharger 902HD",'902HD-Metric'!B125,IF($C$9="Contactor Field Drain C-4HD",'C-4HD-Metric'!B125,IF($C$9="Recharger 180HD",'180HD-Metric'!B125,0))))))))</f>
        <v>-685.8</v>
      </c>
      <c r="B119" s="125" t="str">
        <f>IF($C$9="Contactor 100HD",'100HD-Metric'!G125,IF($C$9="Recharger 150XLHD",'150XLHD-Metric'!G125,IF($C$9="Recharger 280HD",'280HD-Metric'!G125,IF($C$9="Recharger 330XLHD",'330XLHD-Metric'!G125,IF($C$9="Recharger 360HD",'360HD-Metric'!K125,IF($C$9="Recharger 902HD",'902HD-Metric'!K125,IF($C$9="Contactor Field Drain C-4HD",'C-4HD-Metric'!E125,IF($C$9="Recharger 180HD",'180HD-Metric'!G125,0))))))))</f>
        <v/>
      </c>
      <c r="C119" s="124" t="str">
        <f>IF($C$9="Contactor 100HD",'100HD-Metric'!K125,IF($C$9="Recharger 150XLHD",'150XLHD-Metric'!K125,IF($C$9="Recharger 280HD",'280HD-Metric'!K125,IF($C$9="Recharger 330XLHD",'330XLHD-Metric'!K125,IF($C$9="Recharger 360HD",'360HD-Metric'!P125,IF($C$9="Recharger 902HD",'902HD-Metric'!P125,IF($C$9="Contactor Field Drain C-4HD",'C-4HD-Metric'!G125,IF($C$9="Recharger 180HD",'180HD-Metric'!K125,0))))))))</f>
        <v/>
      </c>
      <c r="D119" s="124" t="str">
        <f>IF($C$9="Contactor 100HD",'100HD-Metric'!M125,IF($C$9="Recharger 150XLHD",'150XLHD-Metric'!M125,IF($C$9="Recharger 280HD",'280HD-Metric'!M125,IF($C$9="Recharger 330XLHD",'330XLHD-Metric'!M125,IF($C$9="Recharger 360HD",'360HD-Metric'!R125,IF($C$9="Recharger 902HD",'902HD-Metric'!R125,IF($C$9="Contactor Field Drain C-4HD",'C-4HD-Metric'!I125,IF($C$9="Recharger 180HD",'180HD-Metric'!M125,0))))))))</f>
        <v/>
      </c>
      <c r="E119" s="124" t="str">
        <f>IF($C$9="Contactor 100HD",'100HD-Metric'!O125,IF($C$9="Recharger 150XLHD",'150XLHD-Metric'!O125,IF($C$9="Recharger 280HD",'280HD-Metric'!O125,IF($C$9="Recharger 330XLHD",'330XLHD-Metric'!O125,IF($C$9="Recharger 360HD",'360HD-Metric'!T125,IF($C$9="Recharger 902HD",'902HD-Metric'!T125,IF($C$9="Contactor Field Drain C-4HD",'C-4HD-Metric'!K125,IF($C$9="Recharger 180HD",'180HD-Metric'!O125,0))))))))</f>
        <v/>
      </c>
      <c r="F119" s="124" t="str">
        <f t="shared" ref="F119:F147" si="3">IF(A119&lt;0,"",C$16+A119/1000)</f>
        <v/>
      </c>
      <c r="G119" s="71"/>
      <c r="L119" s="383" t="str">
        <f>IF($C$9="Contactor 100HD",'100HD-Metric'!I125,IF($C$9="Recharger 150XLHD",'150XLHD-Metric'!I125,IF($C$9="Recharger 280HD",'280HD-Metric'!I125,IF($C$9="Recharger 330XLHD",'330XLHD-Metric'!I125,IF($C$9="Recharger 360HD",'360HD-Metric'!N125,IF($C$9="Recharger 902HD",'902HD-Metric'!N125,IF($C$9="Recharger 180HD",'180HD-Metric'!I125,"")))))))</f>
        <v/>
      </c>
      <c r="Q119" s="122"/>
      <c r="S119" s="127"/>
      <c r="T119" s="127"/>
    </row>
    <row r="120" spans="1:20" x14ac:dyDescent="0.2">
      <c r="A120" s="181">
        <f>IF($C$9="Contactor 100HD",'100HD-Metric'!B126,IF($C$9="Recharger 150XLHD",'150XLHD-Metric'!B126,IF($C$9="Recharger 280HD",'280HD-Metric'!B126,IF($C$9="Recharger 330XLHD",'330XLHD-Metric'!B126,IF($C$9="Recharger 360HD",'360HD-Metric'!B126,IF($C$9="Recharger 902HD",'902HD-Metric'!B126,IF($C$9="Contactor Field Drain C-4HD",'C-4HD-Metric'!B126,IF($C$9="Recharger 180HD",'180HD-Metric'!B126,0))))))))</f>
        <v>-711.19999999999993</v>
      </c>
      <c r="B120" s="125" t="str">
        <f>IF($C$9="Contactor 100HD",'100HD-Metric'!G126,IF($C$9="Recharger 150XLHD",'150XLHD-Metric'!G126,IF($C$9="Recharger 280HD",'280HD-Metric'!G126,IF($C$9="Recharger 330XLHD",'330XLHD-Metric'!G126,IF($C$9="Recharger 360HD",'360HD-Metric'!K126,IF($C$9="Recharger 902HD",'902HD-Metric'!K126,IF($C$9="Contactor Field Drain C-4HD",'C-4HD-Metric'!E126,IF($C$9="Recharger 180HD",'180HD-Metric'!G126,0))))))))</f>
        <v/>
      </c>
      <c r="C120" s="124" t="str">
        <f>IF($C$9="Contactor 100HD",'100HD-Metric'!K126,IF($C$9="Recharger 150XLHD",'150XLHD-Metric'!K126,IF($C$9="Recharger 280HD",'280HD-Metric'!K126,IF($C$9="Recharger 330XLHD",'330XLHD-Metric'!K126,IF($C$9="Recharger 360HD",'360HD-Metric'!P126,IF($C$9="Recharger 902HD",'902HD-Metric'!P126,IF($C$9="Contactor Field Drain C-4HD",'C-4HD-Metric'!G126,IF($C$9="Recharger 180HD",'180HD-Metric'!K126,0))))))))</f>
        <v/>
      </c>
      <c r="D120" s="124" t="str">
        <f>IF($C$9="Contactor 100HD",'100HD-Metric'!M126,IF($C$9="Recharger 150XLHD",'150XLHD-Metric'!M126,IF($C$9="Recharger 280HD",'280HD-Metric'!M126,IF($C$9="Recharger 330XLHD",'330XLHD-Metric'!M126,IF($C$9="Recharger 360HD",'360HD-Metric'!R126,IF($C$9="Recharger 902HD",'902HD-Metric'!R126,IF($C$9="Contactor Field Drain C-4HD",'C-4HD-Metric'!I126,IF($C$9="Recharger 180HD",'180HD-Metric'!M126,0))))))))</f>
        <v/>
      </c>
      <c r="E120" s="124" t="str">
        <f>IF($C$9="Contactor 100HD",'100HD-Metric'!O126,IF($C$9="Recharger 150XLHD",'150XLHD-Metric'!O126,IF($C$9="Recharger 280HD",'280HD-Metric'!O126,IF($C$9="Recharger 330XLHD",'330XLHD-Metric'!O126,IF($C$9="Recharger 360HD",'360HD-Metric'!T126,IF($C$9="Recharger 902HD",'902HD-Metric'!T126,IF($C$9="Contactor Field Drain C-4HD",'C-4HD-Metric'!K126,IF($C$9="Recharger 180HD",'180HD-Metric'!O126,0))))))))</f>
        <v/>
      </c>
      <c r="F120" s="124" t="str">
        <f t="shared" si="3"/>
        <v/>
      </c>
      <c r="G120" s="71"/>
      <c r="L120" s="383" t="str">
        <f>IF($C$9="Contactor 100HD",'100HD-Metric'!I126,IF($C$9="Recharger 150XLHD",'150XLHD-Metric'!I126,IF($C$9="Recharger 280HD",'280HD-Metric'!I126,IF($C$9="Recharger 330XLHD",'330XLHD-Metric'!I126,IF($C$9="Recharger 360HD",'360HD-Metric'!N126,IF($C$9="Recharger 902HD",'902HD-Metric'!N126,IF($C$9="Recharger 180HD",'180HD-Metric'!I126,"")))))))</f>
        <v/>
      </c>
      <c r="Q120" s="122"/>
      <c r="S120" s="127"/>
      <c r="T120" s="127"/>
    </row>
    <row r="121" spans="1:20" x14ac:dyDescent="0.2">
      <c r="A121" s="181">
        <f>IF($C$9="Contactor 100HD",'100HD-Metric'!B127,IF($C$9="Recharger 150XLHD",'150XLHD-Metric'!B127,IF($C$9="Recharger 280HD",'280HD-Metric'!B127,IF($C$9="Recharger 330XLHD",'330XLHD-Metric'!B127,IF($C$9="Recharger 360HD",'360HD-Metric'!B127,IF($C$9="Recharger 902HD",'902HD-Metric'!B127,IF($C$9="Contactor Field Drain C-4HD",'C-4HD-Metric'!B127,IF($C$9="Recharger 180HD",'180HD-Metric'!B127,0))))))))</f>
        <v>-736.59999999999991</v>
      </c>
      <c r="B121" s="125" t="str">
        <f>IF($C$9="Contactor 100HD",'100HD-Metric'!G127,IF($C$9="Recharger 150XLHD",'150XLHD-Metric'!G127,IF($C$9="Recharger 280HD",'280HD-Metric'!G127,IF($C$9="Recharger 330XLHD",'330XLHD-Metric'!G127,IF($C$9="Recharger 360HD",'360HD-Metric'!K127,IF($C$9="Recharger 902HD",'902HD-Metric'!K127,IF($C$9="Contactor Field Drain C-4HD",'C-4HD-Metric'!E127,IF($C$9="Recharger 180HD",'180HD-Metric'!G127,0))))))))</f>
        <v/>
      </c>
      <c r="C121" s="124" t="str">
        <f>IF($C$9="Contactor 100HD",'100HD-Metric'!K127,IF($C$9="Recharger 150XLHD",'150XLHD-Metric'!K127,IF($C$9="Recharger 280HD",'280HD-Metric'!K127,IF($C$9="Recharger 330XLHD",'330XLHD-Metric'!K127,IF($C$9="Recharger 360HD",'360HD-Metric'!P127,IF($C$9="Recharger 902HD",'902HD-Metric'!P127,IF($C$9="Contactor Field Drain C-4HD",'C-4HD-Metric'!G127,IF($C$9="Recharger 180HD",'180HD-Metric'!K127,0))))))))</f>
        <v/>
      </c>
      <c r="D121" s="124" t="str">
        <f>IF($C$9="Contactor 100HD",'100HD-Metric'!M127,IF($C$9="Recharger 150XLHD",'150XLHD-Metric'!M127,IF($C$9="Recharger 280HD",'280HD-Metric'!M127,IF($C$9="Recharger 330XLHD",'330XLHD-Metric'!M127,IF($C$9="Recharger 360HD",'360HD-Metric'!R127,IF($C$9="Recharger 902HD",'902HD-Metric'!R127,IF($C$9="Contactor Field Drain C-4HD",'C-4HD-Metric'!I127,IF($C$9="Recharger 180HD",'180HD-Metric'!M127,0))))))))</f>
        <v/>
      </c>
      <c r="E121" s="124" t="str">
        <f>IF($C$9="Contactor 100HD",'100HD-Metric'!O127,IF($C$9="Recharger 150XLHD",'150XLHD-Metric'!O127,IF($C$9="Recharger 280HD",'280HD-Metric'!O127,IF($C$9="Recharger 330XLHD",'330XLHD-Metric'!O127,IF($C$9="Recharger 360HD",'360HD-Metric'!T127,IF($C$9="Recharger 902HD",'902HD-Metric'!T127,IF($C$9="Contactor Field Drain C-4HD",'C-4HD-Metric'!K127,IF($C$9="Recharger 180HD",'180HD-Metric'!O127,0))))))))</f>
        <v/>
      </c>
      <c r="F121" s="124" t="str">
        <f t="shared" si="3"/>
        <v/>
      </c>
      <c r="G121" s="71"/>
      <c r="L121" s="383" t="str">
        <f>IF($C$9="Contactor 100HD",'100HD-Metric'!I127,IF($C$9="Recharger 150XLHD",'150XLHD-Metric'!I127,IF($C$9="Recharger 280HD",'280HD-Metric'!I127,IF($C$9="Recharger 330XLHD",'330XLHD-Metric'!I127,IF($C$9="Recharger 360HD",'360HD-Metric'!N127,IF($C$9="Recharger 902HD",'902HD-Metric'!N127,IF($C$9="Recharger 180HD",'180HD-Metric'!I127,"")))))))</f>
        <v/>
      </c>
      <c r="Q121" s="122"/>
      <c r="S121" s="127"/>
      <c r="T121" s="127"/>
    </row>
    <row r="122" spans="1:20" x14ac:dyDescent="0.2">
      <c r="A122" s="181">
        <f>IF($C$9="Contactor 100HD",'100HD-Metric'!B128,IF($C$9="Recharger 150XLHD",'150XLHD-Metric'!B128,IF($C$9="Recharger 280HD",'280HD-Metric'!B128,IF($C$9="Recharger 330XLHD",'330XLHD-Metric'!B128,IF($C$9="Recharger 360HD",'360HD-Metric'!B128,IF($C$9="Recharger 902HD",'902HD-Metric'!B128,IF($C$9="Contactor Field Drain C-4HD",'C-4HD-Metric'!B128,IF($C$9="Recharger 180HD",'180HD-Metric'!B128,0))))))))</f>
        <v>-762</v>
      </c>
      <c r="B122" s="125" t="str">
        <f>IF($C$9="Contactor 100HD",'100HD-Metric'!G128,IF($C$9="Recharger 150XLHD",'150XLHD-Metric'!G128,IF($C$9="Recharger 280HD",'280HD-Metric'!G128,IF($C$9="Recharger 330XLHD",'330XLHD-Metric'!G128,IF($C$9="Recharger 360HD",'360HD-Metric'!K128,IF($C$9="Recharger 902HD",'902HD-Metric'!K128,IF($C$9="Contactor Field Drain C-4HD",'C-4HD-Metric'!E128,IF($C$9="Recharger 180HD",'180HD-Metric'!G128,0))))))))</f>
        <v/>
      </c>
      <c r="C122" s="124" t="str">
        <f>IF($C$9="Contactor 100HD",'100HD-Metric'!K128,IF($C$9="Recharger 150XLHD",'150XLHD-Metric'!K128,IF($C$9="Recharger 280HD",'280HD-Metric'!K128,IF($C$9="Recharger 330XLHD",'330XLHD-Metric'!K128,IF($C$9="Recharger 360HD",'360HD-Metric'!P128,IF($C$9="Recharger 902HD",'902HD-Metric'!P128,IF($C$9="Contactor Field Drain C-4HD",'C-4HD-Metric'!G128,IF($C$9="Recharger 180HD",'180HD-Metric'!K128,0))))))))</f>
        <v/>
      </c>
      <c r="D122" s="124" t="str">
        <f>IF($C$9="Contactor 100HD",'100HD-Metric'!M128,IF($C$9="Recharger 150XLHD",'150XLHD-Metric'!M128,IF($C$9="Recharger 280HD",'280HD-Metric'!M128,IF($C$9="Recharger 330XLHD",'330XLHD-Metric'!M128,IF($C$9="Recharger 360HD",'360HD-Metric'!R128,IF($C$9="Recharger 902HD",'902HD-Metric'!R128,IF($C$9="Contactor Field Drain C-4HD",'C-4HD-Metric'!I128,IF($C$9="Recharger 180HD",'180HD-Metric'!M128,0))))))))</f>
        <v/>
      </c>
      <c r="E122" s="124" t="str">
        <f>IF($C$9="Contactor 100HD",'100HD-Metric'!O128,IF($C$9="Recharger 150XLHD",'150XLHD-Metric'!O128,IF($C$9="Recharger 280HD",'280HD-Metric'!O128,IF($C$9="Recharger 330XLHD",'330XLHD-Metric'!O128,IF($C$9="Recharger 360HD",'360HD-Metric'!T128,IF($C$9="Recharger 902HD",'902HD-Metric'!T128,IF($C$9="Contactor Field Drain C-4HD",'C-4HD-Metric'!K128,IF($C$9="Recharger 180HD",'180HD-Metric'!O128,0))))))))</f>
        <v/>
      </c>
      <c r="F122" s="124" t="str">
        <f t="shared" si="3"/>
        <v/>
      </c>
      <c r="G122" s="71"/>
      <c r="L122" s="383" t="str">
        <f>IF($C$9="Contactor 100HD",'100HD-Metric'!I128,IF($C$9="Recharger 150XLHD",'150XLHD-Metric'!I128,IF($C$9="Recharger 280HD",'280HD-Metric'!I128,IF($C$9="Recharger 330XLHD",'330XLHD-Metric'!I128,IF($C$9="Recharger 360HD",'360HD-Metric'!N128,IF($C$9="Recharger 902HD",'902HD-Metric'!N128,IF($C$9="Recharger 180HD",'180HD-Metric'!I128,"")))))))</f>
        <v/>
      </c>
      <c r="Q122" s="122"/>
      <c r="S122" s="127"/>
      <c r="T122" s="127"/>
    </row>
    <row r="123" spans="1:20" x14ac:dyDescent="0.2">
      <c r="A123" s="181">
        <f>IF($C$9="Contactor 100HD",'100HD-Metric'!B129,IF($C$9="Recharger 150XLHD",'150XLHD-Metric'!B129,IF($C$9="Recharger 280HD",'280HD-Metric'!B129,IF($C$9="Recharger 330XLHD",'330XLHD-Metric'!B129,IF($C$9="Recharger 360HD",'360HD-Metric'!B129,IF($C$9="Recharger 902HD",'902HD-Metric'!B129,IF($C$9="Contactor Field Drain C-4HD",'C-4HD-Metric'!B129,IF($C$9="Recharger 180HD",'180HD-Metric'!B129,0))))))))</f>
        <v>-787.4</v>
      </c>
      <c r="B123" s="125" t="str">
        <f>IF($C$9="Contactor 100HD",'100HD-Metric'!G129,IF($C$9="Recharger 150XLHD",'150XLHD-Metric'!G129,IF($C$9="Recharger 280HD",'280HD-Metric'!G129,IF($C$9="Recharger 330XLHD",'330XLHD-Metric'!G129,IF($C$9="Recharger 360HD",'360HD-Metric'!K129,IF($C$9="Recharger 902HD",'902HD-Metric'!K129,IF($C$9="Contactor Field Drain C-4HD",'C-4HD-Metric'!E129,IF($C$9="Recharger 180HD",'180HD-Metric'!G129,0))))))))</f>
        <v/>
      </c>
      <c r="C123" s="124" t="str">
        <f>IF($C$9="Contactor 100HD",'100HD-Metric'!K129,IF($C$9="Recharger 150XLHD",'150XLHD-Metric'!K129,IF($C$9="Recharger 280HD",'280HD-Metric'!K129,IF($C$9="Recharger 330XLHD",'330XLHD-Metric'!K129,IF($C$9="Recharger 360HD",'360HD-Metric'!P129,IF($C$9="Recharger 902HD",'902HD-Metric'!P129,IF($C$9="Contactor Field Drain C-4HD",'C-4HD-Metric'!G129,IF($C$9="Recharger 180HD",'180HD-Metric'!K129,0))))))))</f>
        <v/>
      </c>
      <c r="D123" s="124" t="str">
        <f>IF($C$9="Contactor 100HD",'100HD-Metric'!M129,IF($C$9="Recharger 150XLHD",'150XLHD-Metric'!M129,IF($C$9="Recharger 280HD",'280HD-Metric'!M129,IF($C$9="Recharger 330XLHD",'330XLHD-Metric'!M129,IF($C$9="Recharger 360HD",'360HD-Metric'!R129,IF($C$9="Recharger 902HD",'902HD-Metric'!R129,IF($C$9="Contactor Field Drain C-4HD",'C-4HD-Metric'!I129,IF($C$9="Recharger 180HD",'180HD-Metric'!M129,0))))))))</f>
        <v/>
      </c>
      <c r="E123" s="124" t="str">
        <f>IF($C$9="Contactor 100HD",'100HD-Metric'!O129,IF($C$9="Recharger 150XLHD",'150XLHD-Metric'!O129,IF($C$9="Recharger 280HD",'280HD-Metric'!O129,IF($C$9="Recharger 330XLHD",'330XLHD-Metric'!O129,IF($C$9="Recharger 360HD",'360HD-Metric'!T129,IF($C$9="Recharger 902HD",'902HD-Metric'!T129,IF($C$9="Contactor Field Drain C-4HD",'C-4HD-Metric'!K129,IF($C$9="Recharger 180HD",'180HD-Metric'!O129,0))))))))</f>
        <v/>
      </c>
      <c r="F123" s="124" t="str">
        <f t="shared" si="3"/>
        <v/>
      </c>
      <c r="G123" s="71"/>
      <c r="L123" s="383" t="str">
        <f>IF($C$9="Contactor 100HD",'100HD-Metric'!I129,IF($C$9="Recharger 150XLHD",'150XLHD-Metric'!I129,IF($C$9="Recharger 280HD",'280HD-Metric'!I129,IF($C$9="Recharger 330XLHD",'330XLHD-Metric'!I129,IF($C$9="Recharger 360HD",'360HD-Metric'!N129,IF($C$9="Recharger 902HD",'902HD-Metric'!N129,IF($C$9="Recharger 180HD",'180HD-Metric'!I129,"")))))))</f>
        <v/>
      </c>
      <c r="Q123" s="122"/>
      <c r="S123" s="127"/>
      <c r="T123" s="127"/>
    </row>
    <row r="124" spans="1:20" x14ac:dyDescent="0.2">
      <c r="A124" s="181">
        <f>IF($C$9="Contactor 100HD",'100HD-Metric'!B130,IF($C$9="Recharger 150XLHD",'150XLHD-Metric'!B130,IF($C$9="Recharger 280HD",'280HD-Metric'!B130,IF($C$9="Recharger 330XLHD",'330XLHD-Metric'!B130,IF($C$9="Recharger 360HD",'360HD-Metric'!B130,IF($C$9="Recharger 902HD",'902HD-Metric'!B130,IF($C$9="Contactor Field Drain C-4HD",'C-4HD-Metric'!B130,IF($C$9="Recharger 180HD",'180HD-Metric'!B130,0))))))))</f>
        <v>-812.8</v>
      </c>
      <c r="B124" s="125" t="str">
        <f>IF($C$9="Contactor 100HD",'100HD-Metric'!G130,IF($C$9="Recharger 150XLHD",'150XLHD-Metric'!G130,IF($C$9="Recharger 280HD",'280HD-Metric'!G130,IF($C$9="Recharger 330XLHD",'330XLHD-Metric'!G130,IF($C$9="Recharger 360HD",'360HD-Metric'!K130,IF($C$9="Recharger 902HD",'902HD-Metric'!K130,IF($C$9="Contactor Field Drain C-4HD",'C-4HD-Metric'!E130,IF($C$9="Recharger 180HD",'180HD-Metric'!G130,0))))))))</f>
        <v/>
      </c>
      <c r="C124" s="124" t="str">
        <f>IF($C$9="Contactor 100HD",'100HD-Metric'!K130,IF($C$9="Recharger 150XLHD",'150XLHD-Metric'!K130,IF($C$9="Recharger 280HD",'280HD-Metric'!K130,IF($C$9="Recharger 330XLHD",'330XLHD-Metric'!K130,IF($C$9="Recharger 360HD",'360HD-Metric'!P130,IF($C$9="Recharger 902HD",'902HD-Metric'!P130,IF($C$9="Contactor Field Drain C-4HD",'C-4HD-Metric'!G130,IF($C$9="Recharger 180HD",'180HD-Metric'!K130,0))))))))</f>
        <v/>
      </c>
      <c r="D124" s="124" t="str">
        <f>IF($C$9="Contactor 100HD",'100HD-Metric'!M130,IF($C$9="Recharger 150XLHD",'150XLHD-Metric'!M130,IF($C$9="Recharger 280HD",'280HD-Metric'!M130,IF($C$9="Recharger 330XLHD",'330XLHD-Metric'!M130,IF($C$9="Recharger 360HD",'360HD-Metric'!R130,IF($C$9="Recharger 902HD",'902HD-Metric'!R130,IF($C$9="Contactor Field Drain C-4HD",'C-4HD-Metric'!I130,IF($C$9="Recharger 180HD",'180HD-Metric'!M130,0))))))))</f>
        <v/>
      </c>
      <c r="E124" s="124" t="str">
        <f>IF($C$9="Contactor 100HD",'100HD-Metric'!O130,IF($C$9="Recharger 150XLHD",'150XLHD-Metric'!O130,IF($C$9="Recharger 280HD",'280HD-Metric'!O130,IF($C$9="Recharger 330XLHD",'330XLHD-Metric'!O130,IF($C$9="Recharger 360HD",'360HD-Metric'!T130,IF($C$9="Recharger 902HD",'902HD-Metric'!T130,IF($C$9="Contactor Field Drain C-4HD",'C-4HD-Metric'!K130,IF($C$9="Recharger 180HD",'180HD-Metric'!O130,0))))))))</f>
        <v/>
      </c>
      <c r="F124" s="124" t="str">
        <f t="shared" si="3"/>
        <v/>
      </c>
      <c r="G124" s="71"/>
      <c r="L124" s="383" t="str">
        <f>IF($C$9="Contactor 100HD",'100HD-Metric'!I130,IF($C$9="Recharger 150XLHD",'150XLHD-Metric'!I130,IF($C$9="Recharger 280HD",'280HD-Metric'!I130,IF($C$9="Recharger 330XLHD",'330XLHD-Metric'!I130,IF($C$9="Recharger 360HD",'360HD-Metric'!N130,IF($C$9="Recharger 902HD",'902HD-Metric'!N130,IF($C$9="Recharger 180HD",'180HD-Metric'!I130,"")))))))</f>
        <v/>
      </c>
      <c r="Q124" s="122"/>
      <c r="S124" s="127"/>
      <c r="T124" s="127"/>
    </row>
    <row r="125" spans="1:20" x14ac:dyDescent="0.2">
      <c r="A125" s="181">
        <f>IF($C$9="Contactor 100HD",'100HD-Metric'!B131,IF($C$9="Recharger 150XLHD",'150XLHD-Metric'!B131,IF($C$9="Recharger 280HD",'280HD-Metric'!B131,IF($C$9="Recharger 330XLHD",'330XLHD-Metric'!B131,IF($C$9="Recharger 360HD",'360HD-Metric'!B131,IF($C$9="Recharger 902HD",'902HD-Metric'!B131,IF($C$9="Contactor Field Drain C-4HD",'C-4HD-Metric'!B131,IF($C$9="Recharger 180HD",'180HD-Metric'!B131,0))))))))</f>
        <v>-838.19999999999993</v>
      </c>
      <c r="B125" s="125" t="str">
        <f>IF($C$9="Contactor 100HD",'100HD-Metric'!G131,IF($C$9="Recharger 150XLHD",'150XLHD-Metric'!G131,IF($C$9="Recharger 280HD",'280HD-Metric'!G131,IF($C$9="Recharger 330XLHD",'330XLHD-Metric'!G131,IF($C$9="Recharger 360HD",'360HD-Metric'!K131,IF($C$9="Recharger 902HD",'902HD-Metric'!K131,IF($C$9="Contactor Field Drain C-4HD",'C-4HD-Metric'!E131,IF($C$9="Recharger 180HD",'180HD-Metric'!G131,0))))))))</f>
        <v/>
      </c>
      <c r="C125" s="124" t="str">
        <f>IF($C$9="Contactor 100HD",'100HD-Metric'!K131,IF($C$9="Recharger 150XLHD",'150XLHD-Metric'!K131,IF($C$9="Recharger 280HD",'280HD-Metric'!K131,IF($C$9="Recharger 330XLHD",'330XLHD-Metric'!K131,IF($C$9="Recharger 360HD",'360HD-Metric'!P131,IF($C$9="Recharger 902HD",'902HD-Metric'!P131,IF($C$9="Contactor Field Drain C-4HD",'C-4HD-Metric'!G131,IF($C$9="Recharger 180HD",'180HD-Metric'!K131,0))))))))</f>
        <v/>
      </c>
      <c r="D125" s="124" t="str">
        <f>IF($C$9="Contactor 100HD",'100HD-Metric'!M131,IF($C$9="Recharger 150XLHD",'150XLHD-Metric'!M131,IF($C$9="Recharger 280HD",'280HD-Metric'!M131,IF($C$9="Recharger 330XLHD",'330XLHD-Metric'!M131,IF($C$9="Recharger 360HD",'360HD-Metric'!R131,IF($C$9="Recharger 902HD",'902HD-Metric'!R131,IF($C$9="Contactor Field Drain C-4HD",'C-4HD-Metric'!I131,IF($C$9="Recharger 180HD",'180HD-Metric'!M131,0))))))))</f>
        <v/>
      </c>
      <c r="E125" s="124" t="str">
        <f>IF($C$9="Contactor 100HD",'100HD-Metric'!O131,IF($C$9="Recharger 150XLHD",'150XLHD-Metric'!O131,IF($C$9="Recharger 280HD",'280HD-Metric'!O131,IF($C$9="Recharger 330XLHD",'330XLHD-Metric'!O131,IF($C$9="Recharger 360HD",'360HD-Metric'!T131,IF($C$9="Recharger 902HD",'902HD-Metric'!T131,IF($C$9="Contactor Field Drain C-4HD",'C-4HD-Metric'!K131,IF($C$9="Recharger 180HD",'180HD-Metric'!O131,0))))))))</f>
        <v/>
      </c>
      <c r="F125" s="124" t="str">
        <f t="shared" si="3"/>
        <v/>
      </c>
      <c r="G125" s="71"/>
      <c r="L125" s="383" t="str">
        <f>IF($C$9="Contactor 100HD",'100HD-Metric'!I131,IF($C$9="Recharger 150XLHD",'150XLHD-Metric'!I131,IF($C$9="Recharger 280HD",'280HD-Metric'!I131,IF($C$9="Recharger 330XLHD",'330XLHD-Metric'!I131,IF($C$9="Recharger 360HD",'360HD-Metric'!N131,IF($C$9="Recharger 902HD",'902HD-Metric'!N131,IF($C$9="Recharger 180HD",'180HD-Metric'!I131,"")))))))</f>
        <v/>
      </c>
      <c r="Q125" s="122"/>
      <c r="S125" s="127"/>
      <c r="T125" s="127"/>
    </row>
    <row r="126" spans="1:20" x14ac:dyDescent="0.2">
      <c r="A126" s="181">
        <f>IF($C$9="Contactor 100HD",'100HD-Metric'!B132,IF($C$9="Recharger 150XLHD",'150XLHD-Metric'!B132,IF($C$9="Recharger 280HD",'280HD-Metric'!B132,IF($C$9="Recharger 330XLHD",'330XLHD-Metric'!B132,IF($C$9="Recharger 360HD",'360HD-Metric'!B132,IF($C$9="Recharger 902HD",'902HD-Metric'!B132,IF($C$9="Contactor Field Drain C-4HD",'C-4HD-Metric'!B132,IF($C$9="Recharger 180HD",'180HD-Metric'!B132,0))))))))</f>
        <v>-863.59999999999991</v>
      </c>
      <c r="B126" s="125" t="str">
        <f>IF($C$9="Contactor 100HD",'100HD-Metric'!G132,IF($C$9="Recharger 150XLHD",'150XLHD-Metric'!G132,IF($C$9="Recharger 280HD",'280HD-Metric'!G132,IF($C$9="Recharger 330XLHD",'330XLHD-Metric'!G132,IF($C$9="Recharger 360HD",'360HD-Metric'!K132,IF($C$9="Recharger 902HD",'902HD-Metric'!K132,IF($C$9="Contactor Field Drain C-4HD",'C-4HD-Metric'!E132,IF($C$9="Recharger 180HD",'180HD-Metric'!G132,0))))))))</f>
        <v/>
      </c>
      <c r="C126" s="124" t="str">
        <f>IF($C$9="Contactor 100HD",'100HD-Metric'!K132,IF($C$9="Recharger 150XLHD",'150XLHD-Metric'!K132,IF($C$9="Recharger 280HD",'280HD-Metric'!K132,IF($C$9="Recharger 330XLHD",'330XLHD-Metric'!K132,IF($C$9="Recharger 360HD",'360HD-Metric'!P132,IF($C$9="Recharger 902HD",'902HD-Metric'!P132,IF($C$9="Contactor Field Drain C-4HD",'C-4HD-Metric'!G132,IF($C$9="Recharger 180HD",'180HD-Metric'!K132,0))))))))</f>
        <v/>
      </c>
      <c r="D126" s="124" t="str">
        <f>IF($C$9="Contactor 100HD",'100HD-Metric'!M132,IF($C$9="Recharger 150XLHD",'150XLHD-Metric'!M132,IF($C$9="Recharger 280HD",'280HD-Metric'!M132,IF($C$9="Recharger 330XLHD",'330XLHD-Metric'!M132,IF($C$9="Recharger 360HD",'360HD-Metric'!R132,IF($C$9="Recharger 902HD",'902HD-Metric'!R132,IF($C$9="Contactor Field Drain C-4HD",'C-4HD-Metric'!I132,IF($C$9="Recharger 180HD",'180HD-Metric'!M132,0))))))))</f>
        <v/>
      </c>
      <c r="E126" s="124" t="str">
        <f>IF($C$9="Contactor 100HD",'100HD-Metric'!O132,IF($C$9="Recharger 150XLHD",'150XLHD-Metric'!O132,IF($C$9="Recharger 280HD",'280HD-Metric'!O132,IF($C$9="Recharger 330XLHD",'330XLHD-Metric'!O132,IF($C$9="Recharger 360HD",'360HD-Metric'!T132,IF($C$9="Recharger 902HD",'902HD-Metric'!T132,IF($C$9="Contactor Field Drain C-4HD",'C-4HD-Metric'!K132,IF($C$9="Recharger 180HD",'180HD-Metric'!O132,0))))))))</f>
        <v/>
      </c>
      <c r="F126" s="124" t="str">
        <f t="shared" si="3"/>
        <v/>
      </c>
      <c r="G126" s="71"/>
      <c r="L126" s="383" t="str">
        <f>IF($C$9="Contactor 100HD",'100HD-Metric'!I132,IF($C$9="Recharger 150XLHD",'150XLHD-Metric'!I132,IF($C$9="Recharger 280HD",'280HD-Metric'!I132,IF($C$9="Recharger 330XLHD",'330XLHD-Metric'!I132,IF($C$9="Recharger 360HD",'360HD-Metric'!N132,IF($C$9="Recharger 902HD",'902HD-Metric'!N132,IF($C$9="Recharger 180HD",'180HD-Metric'!I132,"")))))))</f>
        <v/>
      </c>
      <c r="Q126" s="122"/>
      <c r="S126" s="127"/>
      <c r="T126" s="127"/>
    </row>
    <row r="127" spans="1:20" x14ac:dyDescent="0.2">
      <c r="A127" s="181">
        <f>IF($C$9="Contactor 100HD",'100HD-Metric'!B133,IF($C$9="Recharger 150XLHD",'150XLHD-Metric'!B133,IF($C$9="Recharger 280HD",'280HD-Metric'!B133,IF($C$9="Recharger 330XLHD",'330XLHD-Metric'!B133,IF($C$9="Recharger 360HD",'360HD-Metric'!B133,IF($C$9="Recharger 902HD",'902HD-Metric'!B133,IF($C$9="Contactor Field Drain C-4HD",'C-4HD-Metric'!B133,IF($C$9="Recharger 180HD",'180HD-Metric'!B133,0))))))))</f>
        <v>-889</v>
      </c>
      <c r="B127" s="125" t="str">
        <f>IF($C$9="Contactor 100HD",'100HD-Metric'!G133,IF($C$9="Recharger 150XLHD",'150XLHD-Metric'!G133,IF($C$9="Recharger 280HD",'280HD-Metric'!G133,IF($C$9="Recharger 330XLHD",'330XLHD-Metric'!G133,IF($C$9="Recharger 360HD",'360HD-Metric'!K133,IF($C$9="Recharger 902HD",'902HD-Metric'!K133,IF($C$9="Contactor Field Drain C-4HD",'C-4HD-Metric'!E133,IF($C$9="Recharger 180HD",'180HD-Metric'!G133,0))))))))</f>
        <v/>
      </c>
      <c r="C127" s="124" t="str">
        <f>IF($C$9="Contactor 100HD",'100HD-Metric'!K133,IF($C$9="Recharger 150XLHD",'150XLHD-Metric'!K133,IF($C$9="Recharger 280HD",'280HD-Metric'!K133,IF($C$9="Recharger 330XLHD",'330XLHD-Metric'!K133,IF($C$9="Recharger 360HD",'360HD-Metric'!P133,IF($C$9="Recharger 902HD",'902HD-Metric'!P133,IF($C$9="Contactor Field Drain C-4HD",'C-4HD-Metric'!G133,IF($C$9="Recharger 180HD",'180HD-Metric'!K133,0))))))))</f>
        <v/>
      </c>
      <c r="D127" s="124" t="str">
        <f>IF($C$9="Contactor 100HD",'100HD-Metric'!M133,IF($C$9="Recharger 150XLHD",'150XLHD-Metric'!M133,IF($C$9="Recharger 280HD",'280HD-Metric'!M133,IF($C$9="Recharger 330XLHD",'330XLHD-Metric'!M133,IF($C$9="Recharger 360HD",'360HD-Metric'!R133,IF($C$9="Recharger 902HD",'902HD-Metric'!R133,IF($C$9="Contactor Field Drain C-4HD",'C-4HD-Metric'!I133,IF($C$9="Recharger 180HD",'180HD-Metric'!M133,0))))))))</f>
        <v/>
      </c>
      <c r="E127" s="124" t="str">
        <f>IF($C$9="Contactor 100HD",'100HD-Metric'!O133,IF($C$9="Recharger 150XLHD",'150XLHD-Metric'!O133,IF($C$9="Recharger 280HD",'280HD-Metric'!O133,IF($C$9="Recharger 330XLHD",'330XLHD-Metric'!O133,IF($C$9="Recharger 360HD",'360HD-Metric'!T133,IF($C$9="Recharger 902HD",'902HD-Metric'!T133,IF($C$9="Contactor Field Drain C-4HD",'C-4HD-Metric'!K133,IF($C$9="Recharger 180HD",'180HD-Metric'!O133,0))))))))</f>
        <v/>
      </c>
      <c r="F127" s="124" t="str">
        <f t="shared" si="3"/>
        <v/>
      </c>
      <c r="G127" s="71"/>
      <c r="L127" s="383" t="str">
        <f>IF($C$9="Contactor 100HD",'100HD-Metric'!I133,IF($C$9="Recharger 150XLHD",'150XLHD-Metric'!I133,IF($C$9="Recharger 280HD",'280HD-Metric'!I133,IF($C$9="Recharger 330XLHD",'330XLHD-Metric'!I133,IF($C$9="Recharger 360HD",'360HD-Metric'!N133,IF($C$9="Recharger 902HD",'902HD-Metric'!N133,IF($C$9="Recharger 180HD",'180HD-Metric'!I133,"")))))))</f>
        <v/>
      </c>
      <c r="Q127" s="122"/>
      <c r="S127" s="127"/>
      <c r="T127" s="127"/>
    </row>
    <row r="128" spans="1:20" x14ac:dyDescent="0.2">
      <c r="A128" s="181">
        <f>IF($C$9="Contactor 100HD",'100HD-Metric'!B134,IF($C$9="Recharger 150XLHD",'150XLHD-Metric'!B134,IF($C$9="Recharger 280HD",'280HD-Metric'!B134,IF($C$9="Recharger 330XLHD",'330XLHD-Metric'!B134,IF($C$9="Recharger 360HD",'360HD-Metric'!B134,IF($C$9="Recharger 902HD",'902HD-Metric'!B134,IF($C$9="Contactor Field Drain C-4HD",'C-4HD-Metric'!B134,IF($C$9="Recharger 180HD",'180HD-Metric'!B134,0))))))))</f>
        <v>-914.4</v>
      </c>
      <c r="B128" s="125" t="str">
        <f>IF($C$9="Contactor 100HD",'100HD-Metric'!G134,IF($C$9="Recharger 150XLHD",'150XLHD-Metric'!G134,IF($C$9="Recharger 280HD",'280HD-Metric'!G134,IF($C$9="Recharger 330XLHD",'330XLHD-Metric'!G134,IF($C$9="Recharger 360HD",'360HD-Metric'!K134,IF($C$9="Recharger 902HD",'902HD-Metric'!K134,IF($C$9="Contactor Field Drain C-4HD",'C-4HD-Metric'!E134,IF($C$9="Recharger 180HD",'180HD-Metric'!G134,0))))))))</f>
        <v/>
      </c>
      <c r="C128" s="124" t="str">
        <f>IF($C$9="Contactor 100HD",'100HD-Metric'!K134,IF($C$9="Recharger 150XLHD",'150XLHD-Metric'!K134,IF($C$9="Recharger 280HD",'280HD-Metric'!K134,IF($C$9="Recharger 330XLHD",'330XLHD-Metric'!K134,IF($C$9="Recharger 360HD",'360HD-Metric'!P134,IF($C$9="Recharger 902HD",'902HD-Metric'!P134,IF($C$9="Contactor Field Drain C-4HD",'C-4HD-Metric'!G134,IF($C$9="Recharger 180HD",'180HD-Metric'!K134,0))))))))</f>
        <v/>
      </c>
      <c r="D128" s="124" t="str">
        <f>IF($C$9="Contactor 100HD",'100HD-Metric'!M134,IF($C$9="Recharger 150XLHD",'150XLHD-Metric'!M134,IF($C$9="Recharger 280HD",'280HD-Metric'!M134,IF($C$9="Recharger 330XLHD",'330XLHD-Metric'!M134,IF($C$9="Recharger 360HD",'360HD-Metric'!R134,IF($C$9="Recharger 902HD",'902HD-Metric'!R134,IF($C$9="Contactor Field Drain C-4HD",'C-4HD-Metric'!I134,IF($C$9="Recharger 180HD",'180HD-Metric'!M134,0))))))))</f>
        <v/>
      </c>
      <c r="E128" s="124" t="str">
        <f>IF($C$9="Contactor 100HD",'100HD-Metric'!O134,IF($C$9="Recharger 150XLHD",'150XLHD-Metric'!O134,IF($C$9="Recharger 280HD",'280HD-Metric'!O134,IF($C$9="Recharger 330XLHD",'330XLHD-Metric'!O134,IF($C$9="Recharger 360HD",'360HD-Metric'!T134,IF($C$9="Recharger 902HD",'902HD-Metric'!T134,IF($C$9="Contactor Field Drain C-4HD",'C-4HD-Metric'!K134,IF($C$9="Recharger 180HD",'180HD-Metric'!O134,0))))))))</f>
        <v/>
      </c>
      <c r="F128" s="124" t="str">
        <f t="shared" si="3"/>
        <v/>
      </c>
      <c r="G128" s="71"/>
      <c r="L128" s="383" t="str">
        <f>IF($C$9="Contactor 100HD",'100HD-Metric'!I134,IF($C$9="Recharger 150XLHD",'150XLHD-Metric'!I134,IF($C$9="Recharger 280HD",'280HD-Metric'!I134,IF($C$9="Recharger 330XLHD",'330XLHD-Metric'!I134,IF($C$9="Recharger 360HD",'360HD-Metric'!N134,IF($C$9="Recharger 902HD",'902HD-Metric'!N134,IF($C$9="Recharger 180HD",'180HD-Metric'!I134,"")))))))</f>
        <v/>
      </c>
      <c r="Q128" s="122"/>
      <c r="S128" s="127"/>
      <c r="T128" s="127"/>
    </row>
    <row r="129" spans="1:20" x14ac:dyDescent="0.2">
      <c r="A129" s="181">
        <f>IF($C$9="Contactor 100HD",'100HD-Metric'!B135,IF($C$9="Recharger 150XLHD",'150XLHD-Metric'!B135,IF($C$9="Recharger 280HD",'280HD-Metric'!B135,IF($C$9="Recharger 330XLHD",'330XLHD-Metric'!B135,IF($C$9="Recharger 360HD",'360HD-Metric'!B135,IF($C$9="Recharger 902HD",'902HD-Metric'!B135,IF($C$9="Contactor Field Drain C-4HD",'C-4HD-Metric'!B135,IF($C$9="Recharger 180HD",'180HD-Metric'!B135,0))))))))</f>
        <v>-939.8</v>
      </c>
      <c r="B129" s="125" t="str">
        <f>IF($C$9="Contactor 100HD",'100HD-Metric'!G135,IF($C$9="Recharger 150XLHD",'150XLHD-Metric'!G135,IF($C$9="Recharger 280HD",'280HD-Metric'!G135,IF($C$9="Recharger 330XLHD",'330XLHD-Metric'!G135,IF($C$9="Recharger 360HD",'360HD-Metric'!K135,IF($C$9="Recharger 902HD",'902HD-Metric'!K135,IF($C$9="Contactor Field Drain C-4HD",'C-4HD-Metric'!E135,IF($C$9="Recharger 180HD",'180HD-Metric'!G135,0))))))))</f>
        <v/>
      </c>
      <c r="C129" s="124" t="str">
        <f>IF($C$9="Contactor 100HD",'100HD-Metric'!K135,IF($C$9="Recharger 150XLHD",'150XLHD-Metric'!K135,IF($C$9="Recharger 280HD",'280HD-Metric'!K135,IF($C$9="Recharger 330XLHD",'330XLHD-Metric'!K135,IF($C$9="Recharger 360HD",'360HD-Metric'!P135,IF($C$9="Recharger 902HD",'902HD-Metric'!P135,IF($C$9="Contactor Field Drain C-4HD",'C-4HD-Metric'!G135,IF($C$9="Recharger 180HD",'180HD-Metric'!K135,0))))))))</f>
        <v/>
      </c>
      <c r="D129" s="124" t="str">
        <f>IF($C$9="Contactor 100HD",'100HD-Metric'!M135,IF($C$9="Recharger 150XLHD",'150XLHD-Metric'!M135,IF($C$9="Recharger 280HD",'280HD-Metric'!M135,IF($C$9="Recharger 330XLHD",'330XLHD-Metric'!M135,IF($C$9="Recharger 360HD",'360HD-Metric'!R135,IF($C$9="Recharger 902HD",'902HD-Metric'!R135,IF($C$9="Contactor Field Drain C-4HD",'C-4HD-Metric'!I135,IF($C$9="Recharger 180HD",'180HD-Metric'!M135,0))))))))</f>
        <v/>
      </c>
      <c r="E129" s="124" t="str">
        <f>IF($C$9="Contactor 100HD",'100HD-Metric'!O135,IF($C$9="Recharger 150XLHD",'150XLHD-Metric'!O135,IF($C$9="Recharger 280HD",'280HD-Metric'!O135,IF($C$9="Recharger 330XLHD",'330XLHD-Metric'!O135,IF($C$9="Recharger 360HD",'360HD-Metric'!T135,IF($C$9="Recharger 902HD",'902HD-Metric'!T135,IF($C$9="Contactor Field Drain C-4HD",'C-4HD-Metric'!K135,IF($C$9="Recharger 180HD",'180HD-Metric'!O135,0))))))))</f>
        <v/>
      </c>
      <c r="F129" s="124" t="str">
        <f t="shared" si="3"/>
        <v/>
      </c>
      <c r="G129" s="71"/>
      <c r="L129" s="383" t="str">
        <f>IF($C$9="Contactor 100HD",'100HD-Metric'!I135,IF($C$9="Recharger 150XLHD",'150XLHD-Metric'!I135,IF($C$9="Recharger 280HD",'280HD-Metric'!I135,IF($C$9="Recharger 330XLHD",'330XLHD-Metric'!I135,IF($C$9="Recharger 360HD",'360HD-Metric'!N135,IF($C$9="Recharger 902HD",'902HD-Metric'!N135,IF($C$9="Recharger 180HD",'180HD-Metric'!I135,"")))))))</f>
        <v/>
      </c>
      <c r="Q129" s="122"/>
      <c r="S129" s="127"/>
      <c r="T129" s="127"/>
    </row>
    <row r="130" spans="1:20" x14ac:dyDescent="0.2">
      <c r="A130" s="181">
        <f>IF($C$9="Contactor 100HD",'100HD-Metric'!B136,IF($C$9="Recharger 150XLHD",'150XLHD-Metric'!B136,IF($C$9="Recharger 280HD",'280HD-Metric'!B136,IF($C$9="Recharger 330XLHD",'330XLHD-Metric'!B136,IF($C$9="Recharger 360HD",'360HD-Metric'!B136,IF($C$9="Recharger 902HD",'902HD-Metric'!B136,IF($C$9="Contactor Field Drain C-4HD",'C-4HD-Metric'!B136,IF($C$9="Recharger 180HD",'180HD-Metric'!B136,0))))))))</f>
        <v>-965.19999999999993</v>
      </c>
      <c r="B130" s="125" t="str">
        <f>IF($C$9="Contactor 100HD",'100HD-Metric'!G136,IF($C$9="Recharger 150XLHD",'150XLHD-Metric'!G136,IF($C$9="Recharger 280HD",'280HD-Metric'!G136,IF($C$9="Recharger 330XLHD",'330XLHD-Metric'!G136,IF($C$9="Recharger 360HD",'360HD-Metric'!K136,IF($C$9="Recharger 902HD",'902HD-Metric'!K136,IF($C$9="Contactor Field Drain C-4HD",'C-4HD-Metric'!E136,IF($C$9="Recharger 180HD",'180HD-Metric'!G136,0))))))))</f>
        <v/>
      </c>
      <c r="C130" s="124" t="str">
        <f>IF($C$9="Contactor 100HD",'100HD-Metric'!K136,IF($C$9="Recharger 150XLHD",'150XLHD-Metric'!K136,IF($C$9="Recharger 280HD",'280HD-Metric'!K136,IF($C$9="Recharger 330XLHD",'330XLHD-Metric'!K136,IF($C$9="Recharger 360HD",'360HD-Metric'!P136,IF($C$9="Recharger 902HD",'902HD-Metric'!P136,IF($C$9="Contactor Field Drain C-4HD",'C-4HD-Metric'!G136,IF($C$9="Recharger 180HD",'180HD-Metric'!K136,0))))))))</f>
        <v/>
      </c>
      <c r="D130" s="124" t="str">
        <f>IF($C$9="Contactor 100HD",'100HD-Metric'!M136,IF($C$9="Recharger 150XLHD",'150XLHD-Metric'!M136,IF($C$9="Recharger 280HD",'280HD-Metric'!M136,IF($C$9="Recharger 330XLHD",'330XLHD-Metric'!M136,IF($C$9="Recharger 360HD",'360HD-Metric'!R136,IF($C$9="Recharger 902HD",'902HD-Metric'!R136,IF($C$9="Contactor Field Drain C-4HD",'C-4HD-Metric'!I136,IF($C$9="Recharger 180HD",'180HD-Metric'!M136,0))))))))</f>
        <v/>
      </c>
      <c r="E130" s="124" t="str">
        <f>IF($C$9="Contactor 100HD",'100HD-Metric'!O136,IF($C$9="Recharger 150XLHD",'150XLHD-Metric'!O136,IF($C$9="Recharger 280HD",'280HD-Metric'!O136,IF($C$9="Recharger 330XLHD",'330XLHD-Metric'!O136,IF($C$9="Recharger 360HD",'360HD-Metric'!T136,IF($C$9="Recharger 902HD",'902HD-Metric'!T136,IF($C$9="Contactor Field Drain C-4HD",'C-4HD-Metric'!K136,IF($C$9="Recharger 180HD",'180HD-Metric'!O136,0))))))))</f>
        <v/>
      </c>
      <c r="F130" s="124" t="str">
        <f t="shared" si="3"/>
        <v/>
      </c>
      <c r="G130" s="71"/>
      <c r="L130" s="383" t="str">
        <f>IF($C$9="Contactor 100HD",'100HD-Metric'!I136,IF($C$9="Recharger 150XLHD",'150XLHD-Metric'!I136,IF($C$9="Recharger 280HD",'280HD-Metric'!I136,IF($C$9="Recharger 330XLHD",'330XLHD-Metric'!I136,IF($C$9="Recharger 360HD",'360HD-Metric'!N136,IF($C$9="Recharger 902HD",'902HD-Metric'!N136,IF($C$9="Recharger 180HD",'180HD-Metric'!I136,"")))))))</f>
        <v/>
      </c>
      <c r="Q130" s="122"/>
      <c r="S130" s="127"/>
      <c r="T130" s="127"/>
    </row>
    <row r="131" spans="1:20" x14ac:dyDescent="0.2">
      <c r="A131" s="181">
        <f>IF($C$9="Contactor 100HD",'100HD-Metric'!B137,IF($C$9="Recharger 150XLHD",'150XLHD-Metric'!B137,IF($C$9="Recharger 280HD",'280HD-Metric'!B137,IF($C$9="Recharger 330XLHD",'330XLHD-Metric'!B137,IF($C$9="Recharger 360HD",'360HD-Metric'!B137,IF($C$9="Recharger 902HD",'902HD-Metric'!B137,IF($C$9="Contactor Field Drain C-4HD",'C-4HD-Metric'!B137,IF($C$9="Recharger 180HD",'180HD-Metric'!B137,0))))))))</f>
        <v>-990.59999999999991</v>
      </c>
      <c r="B131" s="125" t="str">
        <f>IF($C$9="Contactor 100HD",'100HD-Metric'!G137,IF($C$9="Recharger 150XLHD",'150XLHD-Metric'!G137,IF($C$9="Recharger 280HD",'280HD-Metric'!G137,IF($C$9="Recharger 330XLHD",'330XLHD-Metric'!G137,IF($C$9="Recharger 360HD",'360HD-Metric'!K137,IF($C$9="Recharger 902HD",'902HD-Metric'!K137,IF($C$9="Contactor Field Drain C-4HD",'C-4HD-Metric'!E137,IF($C$9="Recharger 180HD",'180HD-Metric'!G137,0))))))))</f>
        <v/>
      </c>
      <c r="C131" s="124" t="str">
        <f>IF($C$9="Contactor 100HD",'100HD-Metric'!K137,IF($C$9="Recharger 150XLHD",'150XLHD-Metric'!K137,IF($C$9="Recharger 280HD",'280HD-Metric'!K137,IF($C$9="Recharger 330XLHD",'330XLHD-Metric'!K137,IF($C$9="Recharger 360HD",'360HD-Metric'!P137,IF($C$9="Recharger 902HD",'902HD-Metric'!P137,IF($C$9="Contactor Field Drain C-4HD",'C-4HD-Metric'!G137,IF($C$9="Recharger 180HD",'180HD-Metric'!K137,0))))))))</f>
        <v/>
      </c>
      <c r="D131" s="124" t="str">
        <f>IF($C$9="Contactor 100HD",'100HD-Metric'!M137,IF($C$9="Recharger 150XLHD",'150XLHD-Metric'!M137,IF($C$9="Recharger 280HD",'280HD-Metric'!M137,IF($C$9="Recharger 330XLHD",'330XLHD-Metric'!M137,IF($C$9="Recharger 360HD",'360HD-Metric'!R137,IF($C$9="Recharger 902HD",'902HD-Metric'!R137,IF($C$9="Contactor Field Drain C-4HD",'C-4HD-Metric'!I137,IF($C$9="Recharger 180HD",'180HD-Metric'!M137,0))))))))</f>
        <v/>
      </c>
      <c r="E131" s="124" t="str">
        <f>IF($C$9="Contactor 100HD",'100HD-Metric'!O137,IF($C$9="Recharger 150XLHD",'150XLHD-Metric'!O137,IF($C$9="Recharger 280HD",'280HD-Metric'!O137,IF($C$9="Recharger 330XLHD",'330XLHD-Metric'!O137,IF($C$9="Recharger 360HD",'360HD-Metric'!T137,IF($C$9="Recharger 902HD",'902HD-Metric'!T137,IF($C$9="Contactor Field Drain C-4HD",'C-4HD-Metric'!K137,IF($C$9="Recharger 180HD",'180HD-Metric'!O137,0))))))))</f>
        <v/>
      </c>
      <c r="F131" s="124" t="str">
        <f t="shared" si="3"/>
        <v/>
      </c>
      <c r="G131" s="71"/>
      <c r="L131" s="383" t="str">
        <f>IF($C$9="Contactor 100HD",'100HD-Metric'!I137,IF($C$9="Recharger 150XLHD",'150XLHD-Metric'!I137,IF($C$9="Recharger 280HD",'280HD-Metric'!I137,IF($C$9="Recharger 330XLHD",'330XLHD-Metric'!I137,IF($C$9="Recharger 360HD",'360HD-Metric'!N137,IF($C$9="Recharger 902HD",'902HD-Metric'!N137,IF($C$9="Recharger 180HD",'180HD-Metric'!I137,"")))))))</f>
        <v/>
      </c>
      <c r="Q131" s="122"/>
      <c r="S131" s="127"/>
      <c r="T131" s="127"/>
    </row>
    <row r="132" spans="1:20" x14ac:dyDescent="0.2">
      <c r="A132" s="181">
        <f>IF($C$9="Contactor 100HD",'100HD-Metric'!B138,IF($C$9="Recharger 150XLHD",'150XLHD-Metric'!B138,IF($C$9="Recharger 280HD",'280HD-Metric'!B138,IF($C$9="Recharger 330XLHD",'330XLHD-Metric'!B138,IF($C$9="Recharger 360HD",'360HD-Metric'!B138,IF($C$9="Recharger 902HD",'902HD-Metric'!B138,IF($C$9="Contactor Field Drain C-4HD",'C-4HD-Metric'!B138,IF($C$9="Recharger 180HD",'180HD-Metric'!B138,0))))))))</f>
        <v>-1016</v>
      </c>
      <c r="B132" s="125" t="str">
        <f>IF($C$9="Contactor 100HD",'100HD-Metric'!G138,IF($C$9="Recharger 150XLHD",'150XLHD-Metric'!G138,IF($C$9="Recharger 280HD",'280HD-Metric'!G138,IF($C$9="Recharger 330XLHD",'330XLHD-Metric'!G138,IF($C$9="Recharger 360HD",'360HD-Metric'!K138,IF($C$9="Recharger 902HD",'902HD-Metric'!K138,IF($C$9="Contactor Field Drain C-4HD",'C-4HD-Metric'!E138,IF($C$9="Recharger 180HD",'180HD-Metric'!G138,0))))))))</f>
        <v/>
      </c>
      <c r="C132" s="124" t="str">
        <f>IF($C$9="Contactor 100HD",'100HD-Metric'!K138,IF($C$9="Recharger 150XLHD",'150XLHD-Metric'!K138,IF($C$9="Recharger 280HD",'280HD-Metric'!K138,IF($C$9="Recharger 330XLHD",'330XLHD-Metric'!K138,IF($C$9="Recharger 360HD",'360HD-Metric'!P138,IF($C$9="Recharger 902HD",'902HD-Metric'!P138,IF($C$9="Contactor Field Drain C-4HD",'C-4HD-Metric'!G138,IF($C$9="Recharger 180HD",'180HD-Metric'!K138,0))))))))</f>
        <v/>
      </c>
      <c r="D132" s="124" t="str">
        <f>IF($C$9="Contactor 100HD",'100HD-Metric'!M138,IF($C$9="Recharger 150XLHD",'150XLHD-Metric'!M138,IF($C$9="Recharger 280HD",'280HD-Metric'!M138,IF($C$9="Recharger 330XLHD",'330XLHD-Metric'!M138,IF($C$9="Recharger 360HD",'360HD-Metric'!R138,IF($C$9="Recharger 902HD",'902HD-Metric'!R138,IF($C$9="Contactor Field Drain C-4HD",'C-4HD-Metric'!I138,IF($C$9="Recharger 180HD",'180HD-Metric'!M138,0))))))))</f>
        <v/>
      </c>
      <c r="E132" s="124" t="str">
        <f>IF($C$9="Contactor 100HD",'100HD-Metric'!O138,IF($C$9="Recharger 150XLHD",'150XLHD-Metric'!O138,IF($C$9="Recharger 280HD",'280HD-Metric'!O138,IF($C$9="Recharger 330XLHD",'330XLHD-Metric'!O138,IF($C$9="Recharger 360HD",'360HD-Metric'!T138,IF($C$9="Recharger 902HD",'902HD-Metric'!T138,IF($C$9="Contactor Field Drain C-4HD",'C-4HD-Metric'!K138,IF($C$9="Recharger 180HD",'180HD-Metric'!O138,0))))))))</f>
        <v/>
      </c>
      <c r="F132" s="124" t="str">
        <f t="shared" si="3"/>
        <v/>
      </c>
      <c r="G132" s="71"/>
      <c r="L132" s="383" t="str">
        <f>IF($C$9="Contactor 100HD",'100HD-Metric'!I138,IF($C$9="Recharger 150XLHD",'150XLHD-Metric'!I138,IF($C$9="Recharger 280HD",'280HD-Metric'!I138,IF($C$9="Recharger 330XLHD",'330XLHD-Metric'!I138,IF($C$9="Recharger 360HD",'360HD-Metric'!N138,IF($C$9="Recharger 902HD",'902HD-Metric'!N138,IF($C$9="Recharger 180HD",'180HD-Metric'!I138,"")))))))</f>
        <v/>
      </c>
      <c r="Q132" s="122"/>
      <c r="S132" s="127"/>
      <c r="T132" s="127"/>
    </row>
    <row r="133" spans="1:20" x14ac:dyDescent="0.2">
      <c r="A133" s="181">
        <f>IF($C$9="Contactor 100HD",'100HD-Metric'!B139,IF($C$9="Recharger 150XLHD",'150XLHD-Metric'!B139,IF($C$9="Recharger 280HD",'280HD-Metric'!B139,IF($C$9="Recharger 330XLHD",'330XLHD-Metric'!B139,IF($C$9="Recharger 360HD",'360HD-Metric'!B139,IF($C$9="Recharger 902HD",'902HD-Metric'!B139,IF($C$9="Contactor Field Drain C-4HD",'C-4HD-Metric'!B139,IF($C$9="Recharger 180HD",'180HD-Metric'!B139,0))))))))</f>
        <v>-1041.3999999999999</v>
      </c>
      <c r="B133" s="125" t="str">
        <f>IF($C$9="Contactor 100HD",'100HD-Metric'!G139,IF($C$9="Recharger 150XLHD",'150XLHD-Metric'!G139,IF($C$9="Recharger 280HD",'280HD-Metric'!G139,IF($C$9="Recharger 330XLHD",'330XLHD-Metric'!G139,IF($C$9="Recharger 360HD",'360HD-Metric'!K139,IF($C$9="Recharger 902HD",'902HD-Metric'!K139,IF($C$9="Contactor Field Drain C-4HD",'C-4HD-Metric'!E139,IF($C$9="Recharger 180HD",'180HD-Metric'!G139,0))))))))</f>
        <v/>
      </c>
      <c r="C133" s="124" t="str">
        <f>IF($C$9="Contactor 100HD",'100HD-Metric'!K139,IF($C$9="Recharger 150XLHD",'150XLHD-Metric'!K139,IF($C$9="Recharger 280HD",'280HD-Metric'!K139,IF($C$9="Recharger 330XLHD",'330XLHD-Metric'!K139,IF($C$9="Recharger 360HD",'360HD-Metric'!P139,IF($C$9="Recharger 902HD",'902HD-Metric'!P139,IF($C$9="Contactor Field Drain C-4HD",'C-4HD-Metric'!G139,IF($C$9="Recharger 180HD",'180HD-Metric'!K139,0))))))))</f>
        <v/>
      </c>
      <c r="D133" s="124" t="str">
        <f>IF($C$9="Contactor 100HD",'100HD-Metric'!M139,IF($C$9="Recharger 150XLHD",'150XLHD-Metric'!M139,IF($C$9="Recharger 280HD",'280HD-Metric'!M139,IF($C$9="Recharger 330XLHD",'330XLHD-Metric'!M139,IF($C$9="Recharger 360HD",'360HD-Metric'!R139,IF($C$9="Recharger 902HD",'902HD-Metric'!R139,IF($C$9="Contactor Field Drain C-4HD",'C-4HD-Metric'!I139,IF($C$9="Recharger 180HD",'180HD-Metric'!M139,0))))))))</f>
        <v/>
      </c>
      <c r="E133" s="124" t="str">
        <f>IF($C$9="Contactor 100HD",'100HD-Metric'!O139,IF($C$9="Recharger 150XLHD",'150XLHD-Metric'!O139,IF($C$9="Recharger 280HD",'280HD-Metric'!O139,IF($C$9="Recharger 330XLHD",'330XLHD-Metric'!O139,IF($C$9="Recharger 360HD",'360HD-Metric'!T139,IF($C$9="Recharger 902HD",'902HD-Metric'!T139,IF($C$9="Contactor Field Drain C-4HD",'C-4HD-Metric'!K139,IF($C$9="Recharger 180HD",'180HD-Metric'!O139,0))))))))</f>
        <v/>
      </c>
      <c r="F133" s="124" t="str">
        <f t="shared" si="3"/>
        <v/>
      </c>
      <c r="G133" s="71"/>
      <c r="L133" s="383" t="str">
        <f>IF($C$9="Contactor 100HD",'100HD-Metric'!I139,IF($C$9="Recharger 150XLHD",'150XLHD-Metric'!I139,IF($C$9="Recharger 280HD",'280HD-Metric'!I139,IF($C$9="Recharger 330XLHD",'330XLHD-Metric'!I139,IF($C$9="Recharger 360HD",'360HD-Metric'!N139,IF($C$9="Recharger 902HD",'902HD-Metric'!N139,IF($C$9="Recharger 180HD",'180HD-Metric'!I139,"")))))))</f>
        <v/>
      </c>
      <c r="Q133" s="122"/>
      <c r="S133" s="127"/>
      <c r="T133" s="127"/>
    </row>
    <row r="134" spans="1:20" x14ac:dyDescent="0.2">
      <c r="A134" s="181">
        <f>IF($C$9="Contactor 100HD",'100HD-Metric'!B140,IF($C$9="Recharger 150XLHD",'150XLHD-Metric'!B140,IF($C$9="Recharger 280HD",'280HD-Metric'!B140,IF($C$9="Recharger 330XLHD",'330XLHD-Metric'!B140,IF($C$9="Recharger 360HD",'360HD-Metric'!B140,IF($C$9="Recharger 902HD",'902HD-Metric'!B140,IF($C$9="Contactor Field Drain C-4HD",'C-4HD-Metric'!B140,IF($C$9="Recharger 180HD",'180HD-Metric'!B140,0))))))))</f>
        <v>-1066.8</v>
      </c>
      <c r="B134" s="125" t="str">
        <f>IF($C$9="Contactor 100HD",'100HD-Metric'!G140,IF($C$9="Recharger 150XLHD",'150XLHD-Metric'!G140,IF($C$9="Recharger 280HD",'280HD-Metric'!G140,IF($C$9="Recharger 330XLHD",'330XLHD-Metric'!G140,IF($C$9="Recharger 360HD",'360HD-Metric'!K140,IF($C$9="Recharger 902HD",'902HD-Metric'!K140,IF($C$9="Contactor Field Drain C-4HD",'C-4HD-Metric'!E140,IF($C$9="Recharger 180HD",'180HD-Metric'!G140,0))))))))</f>
        <v/>
      </c>
      <c r="C134" s="124" t="str">
        <f>IF($C$9="Contactor 100HD",'100HD-Metric'!K140,IF($C$9="Recharger 150XLHD",'150XLHD-Metric'!K140,IF($C$9="Recharger 280HD",'280HD-Metric'!K140,IF($C$9="Recharger 330XLHD",'330XLHD-Metric'!K140,IF($C$9="Recharger 360HD",'360HD-Metric'!P140,IF($C$9="Recharger 902HD",'902HD-Metric'!P140,IF($C$9="Contactor Field Drain C-4HD",'C-4HD-Metric'!G140,IF($C$9="Recharger 180HD",'180HD-Metric'!K140,0))))))))</f>
        <v/>
      </c>
      <c r="D134" s="124" t="str">
        <f>IF($C$9="Contactor 100HD",'100HD-Metric'!M140,IF($C$9="Recharger 150XLHD",'150XLHD-Metric'!M140,IF($C$9="Recharger 280HD",'280HD-Metric'!M140,IF($C$9="Recharger 330XLHD",'330XLHD-Metric'!M140,IF($C$9="Recharger 360HD",'360HD-Metric'!R140,IF($C$9="Recharger 902HD",'902HD-Metric'!R140,IF($C$9="Contactor Field Drain C-4HD",'C-4HD-Metric'!I140,IF($C$9="Recharger 180HD",'180HD-Metric'!M140,0))))))))</f>
        <v/>
      </c>
      <c r="E134" s="124" t="str">
        <f>IF($C$9="Contactor 100HD",'100HD-Metric'!O140,IF($C$9="Recharger 150XLHD",'150XLHD-Metric'!O140,IF($C$9="Recharger 280HD",'280HD-Metric'!O140,IF($C$9="Recharger 330XLHD",'330XLHD-Metric'!O140,IF($C$9="Recharger 360HD",'360HD-Metric'!T140,IF($C$9="Recharger 902HD",'902HD-Metric'!T140,IF($C$9="Contactor Field Drain C-4HD",'C-4HD-Metric'!K140,IF($C$9="Recharger 180HD",'180HD-Metric'!O140,0))))))))</f>
        <v/>
      </c>
      <c r="F134" s="124" t="str">
        <f t="shared" si="3"/>
        <v/>
      </c>
      <c r="G134" s="71"/>
      <c r="L134" s="383" t="str">
        <f>IF($C$9="Contactor 100HD",'100HD-Metric'!I140,IF($C$9="Recharger 150XLHD",'150XLHD-Metric'!I140,IF($C$9="Recharger 280HD",'280HD-Metric'!I140,IF($C$9="Recharger 330XLHD",'330XLHD-Metric'!I140,IF($C$9="Recharger 360HD",'360HD-Metric'!N140,IF($C$9="Recharger 902HD",'902HD-Metric'!N140,IF($C$9="Recharger 180HD",'180HD-Metric'!I140,"")))))))</f>
        <v/>
      </c>
      <c r="Q134" s="122"/>
      <c r="S134" s="127"/>
      <c r="T134" s="127"/>
    </row>
    <row r="135" spans="1:20" x14ac:dyDescent="0.2">
      <c r="A135" s="181">
        <f>IF($C$9="Contactor 100HD",'100HD-Metric'!B141,IF($C$9="Recharger 150XLHD",'150XLHD-Metric'!B141,IF($C$9="Recharger 280HD",'280HD-Metric'!B141,IF($C$9="Recharger 330XLHD",'330XLHD-Metric'!B141,IF($C$9="Recharger 360HD",'360HD-Metric'!B141,IF($C$9="Recharger 902HD",'902HD-Metric'!B141,IF($C$9="Contactor Field Drain C-4HD",'C-4HD-Metric'!B141,IF($C$9="Recharger 180HD",'180HD-Metric'!B141,0))))))))</f>
        <v>-1092.2</v>
      </c>
      <c r="B135" s="125" t="str">
        <f>IF($C$9="Contactor 100HD",'100HD-Metric'!G141,IF($C$9="Recharger 150XLHD",'150XLHD-Metric'!G141,IF($C$9="Recharger 280HD",'280HD-Metric'!G141,IF($C$9="Recharger 330XLHD",'330XLHD-Metric'!G141,IF($C$9="Recharger 360HD",'360HD-Metric'!K141,IF($C$9="Recharger 902HD",'902HD-Metric'!K141,IF($C$9="Contactor Field Drain C-4HD",'C-4HD-Metric'!E141,IF($C$9="Recharger 180HD",'180HD-Metric'!G141,0))))))))</f>
        <v/>
      </c>
      <c r="C135" s="124" t="str">
        <f>IF($C$9="Contactor 100HD",'100HD-Metric'!K141,IF($C$9="Recharger 150XLHD",'150XLHD-Metric'!K141,IF($C$9="Recharger 280HD",'280HD-Metric'!K141,IF($C$9="Recharger 330XLHD",'330XLHD-Metric'!K141,IF($C$9="Recharger 360HD",'360HD-Metric'!P141,IF($C$9="Recharger 902HD",'902HD-Metric'!P141,IF($C$9="Contactor Field Drain C-4HD",'C-4HD-Metric'!G141,IF($C$9="Recharger 180HD",'180HD-Metric'!K141,0))))))))</f>
        <v/>
      </c>
      <c r="D135" s="124" t="str">
        <f>IF($C$9="Contactor 100HD",'100HD-Metric'!M141,IF($C$9="Recharger 150XLHD",'150XLHD-Metric'!M141,IF($C$9="Recharger 280HD",'280HD-Metric'!M141,IF($C$9="Recharger 330XLHD",'330XLHD-Metric'!M141,IF($C$9="Recharger 360HD",'360HD-Metric'!R141,IF($C$9="Recharger 902HD",'902HD-Metric'!R141,IF($C$9="Contactor Field Drain C-4HD",'C-4HD-Metric'!I141,IF($C$9="Recharger 180HD",'180HD-Metric'!M141,0))))))))</f>
        <v/>
      </c>
      <c r="E135" s="124" t="str">
        <f>IF($C$9="Contactor 100HD",'100HD-Metric'!O141,IF($C$9="Recharger 150XLHD",'150XLHD-Metric'!O141,IF($C$9="Recharger 280HD",'280HD-Metric'!O141,IF($C$9="Recharger 330XLHD",'330XLHD-Metric'!O141,IF($C$9="Recharger 360HD",'360HD-Metric'!T141,IF($C$9="Recharger 902HD",'902HD-Metric'!T141,IF($C$9="Contactor Field Drain C-4HD",'C-4HD-Metric'!K141,IF($C$9="Recharger 180HD",'180HD-Metric'!O141,0))))))))</f>
        <v/>
      </c>
      <c r="F135" s="124" t="str">
        <f t="shared" si="3"/>
        <v/>
      </c>
      <c r="G135" s="71"/>
      <c r="L135" s="383" t="str">
        <f>IF($C$9="Contactor 100HD",'100HD-Metric'!I141,IF($C$9="Recharger 150XLHD",'150XLHD-Metric'!I141,IF($C$9="Recharger 280HD",'280HD-Metric'!I141,IF($C$9="Recharger 330XLHD",'330XLHD-Metric'!I141,IF($C$9="Recharger 360HD",'360HD-Metric'!N141,IF($C$9="Recharger 902HD",'902HD-Metric'!N141,IF($C$9="Recharger 180HD",'180HD-Metric'!I141,"")))))))</f>
        <v/>
      </c>
      <c r="Q135" s="122"/>
      <c r="S135" s="127"/>
      <c r="T135" s="127"/>
    </row>
    <row r="136" spans="1:20" x14ac:dyDescent="0.2">
      <c r="A136" s="181">
        <f>IF($C$9="Contactor 100HD",'100HD-Metric'!B142,IF($C$9="Recharger 150XLHD",'150XLHD-Metric'!B142,IF($C$9="Recharger 280HD",'280HD-Metric'!B142,IF($C$9="Recharger 330XLHD",'330XLHD-Metric'!B142,IF($C$9="Recharger 360HD",'360HD-Metric'!B142,IF($C$9="Recharger 902HD",'902HD-Metric'!B142,IF($C$9="Contactor Field Drain C-4HD",'C-4HD-Metric'!B142,IF($C$9="Recharger 180HD",'180HD-Metric'!B142,0))))))))</f>
        <v>-1117.5999999999999</v>
      </c>
      <c r="B136" s="125" t="str">
        <f>IF($C$9="Contactor 100HD",'100HD-Metric'!G142,IF($C$9="Recharger 150XLHD",'150XLHD-Metric'!G142,IF($C$9="Recharger 280HD",'280HD-Metric'!G142,IF($C$9="Recharger 330XLHD",'330XLHD-Metric'!G142,IF($C$9="Recharger 360HD",'360HD-Metric'!K142,IF($C$9="Recharger 902HD",'902HD-Metric'!K142,IF($C$9="Contactor Field Drain C-4HD",'C-4HD-Metric'!E142,IF($C$9="Recharger 180HD",'180HD-Metric'!G142,0))))))))</f>
        <v/>
      </c>
      <c r="C136" s="124" t="str">
        <f>IF($C$9="Contactor 100HD",'100HD-Metric'!K142,IF($C$9="Recharger 150XLHD",'150XLHD-Metric'!K142,IF($C$9="Recharger 280HD",'280HD-Metric'!K142,IF($C$9="Recharger 330XLHD",'330XLHD-Metric'!K142,IF($C$9="Recharger 360HD",'360HD-Metric'!P142,IF($C$9="Recharger 902HD",'902HD-Metric'!P142,IF($C$9="Contactor Field Drain C-4HD",'C-4HD-Metric'!G142,IF($C$9="Recharger 180HD",'180HD-Metric'!K142,0))))))))</f>
        <v/>
      </c>
      <c r="D136" s="124" t="str">
        <f>IF($C$9="Contactor 100HD",'100HD-Metric'!M142,IF($C$9="Recharger 150XLHD",'150XLHD-Metric'!M142,IF($C$9="Recharger 280HD",'280HD-Metric'!M142,IF($C$9="Recharger 330XLHD",'330XLHD-Metric'!M142,IF($C$9="Recharger 360HD",'360HD-Metric'!R142,IF($C$9="Recharger 902HD",'902HD-Metric'!R142,IF($C$9="Contactor Field Drain C-4HD",'C-4HD-Metric'!I142,IF($C$9="Recharger 180HD",'180HD-Metric'!M142,0))))))))</f>
        <v/>
      </c>
      <c r="E136" s="124" t="str">
        <f>IF($C$9="Contactor 100HD",'100HD-Metric'!O142,IF($C$9="Recharger 150XLHD",'150XLHD-Metric'!O142,IF($C$9="Recharger 280HD",'280HD-Metric'!O142,IF($C$9="Recharger 330XLHD",'330XLHD-Metric'!O142,IF($C$9="Recharger 360HD",'360HD-Metric'!T142,IF($C$9="Recharger 902HD",'902HD-Metric'!T142,IF($C$9="Contactor Field Drain C-4HD",'C-4HD-Metric'!K142,IF($C$9="Recharger 180HD",'180HD-Metric'!O142,0))))))))</f>
        <v/>
      </c>
      <c r="F136" s="124" t="str">
        <f t="shared" si="3"/>
        <v/>
      </c>
      <c r="G136" s="71"/>
      <c r="L136" s="383" t="str">
        <f>IF($C$9="Contactor 100HD",'100HD-Metric'!I142,IF($C$9="Recharger 150XLHD",'150XLHD-Metric'!I142,IF($C$9="Recharger 280HD",'280HD-Metric'!I142,IF($C$9="Recharger 330XLHD",'330XLHD-Metric'!I142,IF($C$9="Recharger 360HD",'360HD-Metric'!N142,IF($C$9="Recharger 902HD",'902HD-Metric'!N142,IF($C$9="Recharger 180HD",'180HD-Metric'!I142,"")))))))</f>
        <v/>
      </c>
      <c r="Q136" s="122"/>
      <c r="S136" s="127"/>
      <c r="T136" s="127"/>
    </row>
    <row r="137" spans="1:20" x14ac:dyDescent="0.2">
      <c r="A137" s="181">
        <f>IF($C$9="Contactor 100HD",'100HD-Metric'!B143,IF($C$9="Recharger 150XLHD",'150XLHD-Metric'!B143,IF($C$9="Recharger 280HD",'280HD-Metric'!B143,IF($C$9="Recharger 330XLHD",'330XLHD-Metric'!B143,IF($C$9="Recharger 360HD",'360HD-Metric'!B143,IF($C$9="Recharger 902HD",'902HD-Metric'!B143,IF($C$9="Contactor Field Drain C-4HD",'C-4HD-Metric'!B143,IF($C$9="Recharger 180HD",'180HD-Metric'!B143,0))))))))</f>
        <v>-1143</v>
      </c>
      <c r="B137" s="125" t="str">
        <f>IF($C$9="Contactor 100HD",'100HD-Metric'!G143,IF($C$9="Recharger 150XLHD",'150XLHD-Metric'!G143,IF($C$9="Recharger 280HD",'280HD-Metric'!G143,IF($C$9="Recharger 330XLHD",'330XLHD-Metric'!G143,IF($C$9="Recharger 360HD",'360HD-Metric'!K143,IF($C$9="Recharger 902HD",'902HD-Metric'!K143,IF($C$9="Contactor Field Drain C-4HD",'C-4HD-Metric'!E143,IF($C$9="Recharger 180HD",'180HD-Metric'!G143,0))))))))</f>
        <v/>
      </c>
      <c r="C137" s="124" t="str">
        <f>IF($C$9="Contactor 100HD",'100HD-Metric'!K143,IF($C$9="Recharger 150XLHD",'150XLHD-Metric'!K143,IF($C$9="Recharger 280HD",'280HD-Metric'!K143,IF($C$9="Recharger 330XLHD",'330XLHD-Metric'!K143,IF($C$9="Recharger 360HD",'360HD-Metric'!P143,IF($C$9="Recharger 902HD",'902HD-Metric'!P143,IF($C$9="Contactor Field Drain C-4HD",'C-4HD-Metric'!G143,IF($C$9="Recharger 180HD",'180HD-Metric'!K143,0))))))))</f>
        <v/>
      </c>
      <c r="D137" s="124" t="str">
        <f>IF($C$9="Contactor 100HD",'100HD-Metric'!M143,IF($C$9="Recharger 150XLHD",'150XLHD-Metric'!M143,IF($C$9="Recharger 280HD",'280HD-Metric'!M143,IF($C$9="Recharger 330XLHD",'330XLHD-Metric'!M143,IF($C$9="Recharger 360HD",'360HD-Metric'!R143,IF($C$9="Recharger 902HD",'902HD-Metric'!R143,IF($C$9="Contactor Field Drain C-4HD",'C-4HD-Metric'!I143,IF($C$9="Recharger 180HD",'180HD-Metric'!M143,0))))))))</f>
        <v/>
      </c>
      <c r="E137" s="124" t="str">
        <f>IF($C$9="Contactor 100HD",'100HD-Metric'!O143,IF($C$9="Recharger 150XLHD",'150XLHD-Metric'!O143,IF($C$9="Recharger 280HD",'280HD-Metric'!O143,IF($C$9="Recharger 330XLHD",'330XLHD-Metric'!O143,IF($C$9="Recharger 360HD",'360HD-Metric'!T143,IF($C$9="Recharger 902HD",'902HD-Metric'!T143,IF($C$9="Contactor Field Drain C-4HD",'C-4HD-Metric'!K143,IF($C$9="Recharger 180HD",'180HD-Metric'!O143,0))))))))</f>
        <v/>
      </c>
      <c r="F137" s="124" t="str">
        <f t="shared" si="3"/>
        <v/>
      </c>
      <c r="G137" s="71"/>
      <c r="L137" s="383" t="str">
        <f>IF($C$9="Contactor 100HD",'100HD-Metric'!I143,IF($C$9="Recharger 150XLHD",'150XLHD-Metric'!I143,IF($C$9="Recharger 280HD",'280HD-Metric'!I143,IF($C$9="Recharger 330XLHD",'330XLHD-Metric'!I143,IF($C$9="Recharger 360HD",'360HD-Metric'!N143,IF($C$9="Recharger 902HD",'902HD-Metric'!N143,IF($C$9="Recharger 180HD",'180HD-Metric'!I143,"")))))))</f>
        <v/>
      </c>
      <c r="Q137" s="122"/>
      <c r="S137" s="127"/>
      <c r="T137" s="127"/>
    </row>
    <row r="138" spans="1:20" x14ac:dyDescent="0.2">
      <c r="A138" s="181">
        <f>IF($C$9="Contactor 100HD",'100HD-Metric'!B144,IF($C$9="Recharger 150XLHD",'150XLHD-Metric'!B144,IF($C$9="Recharger 280HD",'280HD-Metric'!B144,IF($C$9="Recharger 330XLHD",'330XLHD-Metric'!B144,IF($C$9="Recharger 360HD",'360HD-Metric'!B144,IF($C$9="Recharger 902HD",'902HD-Metric'!B144,IF($C$9="Contactor Field Drain C-4HD",'C-4HD-Metric'!B144,IF($C$9="Recharger 180HD",'180HD-Metric'!B144,0))))))))</f>
        <v>-1168.3999999999999</v>
      </c>
      <c r="B138" s="125" t="str">
        <f>IF($C$9="Contactor 100HD",'100HD-Metric'!G144,IF($C$9="Recharger 150XLHD",'150XLHD-Metric'!G144,IF($C$9="Recharger 280HD",'280HD-Metric'!G144,IF($C$9="Recharger 330XLHD",'330XLHD-Metric'!G144,IF($C$9="Recharger 360HD",'360HD-Metric'!K144,IF($C$9="Recharger 902HD",'902HD-Metric'!K144,IF($C$9="Contactor Field Drain C-4HD",'C-4HD-Metric'!E144,IF($C$9="Recharger 180HD",'180HD-Metric'!G144,0))))))))</f>
        <v/>
      </c>
      <c r="C138" s="124" t="str">
        <f>IF($C$9="Contactor 100HD",'100HD-Metric'!K144,IF($C$9="Recharger 150XLHD",'150XLHD-Metric'!K144,IF($C$9="Recharger 280HD",'280HD-Metric'!K144,IF($C$9="Recharger 330XLHD",'330XLHD-Metric'!K144,IF($C$9="Recharger 360HD",'360HD-Metric'!P144,IF($C$9="Recharger 902HD",'902HD-Metric'!P144,IF($C$9="Contactor Field Drain C-4HD",'C-4HD-Metric'!G144,IF($C$9="Recharger 180HD",'180HD-Metric'!K144,0))))))))</f>
        <v/>
      </c>
      <c r="D138" s="124" t="str">
        <f>IF($C$9="Contactor 100HD",'100HD-Metric'!M144,IF($C$9="Recharger 150XLHD",'150XLHD-Metric'!M144,IF($C$9="Recharger 280HD",'280HD-Metric'!M144,IF($C$9="Recharger 330XLHD",'330XLHD-Metric'!M144,IF($C$9="Recharger 360HD",'360HD-Metric'!R144,IF($C$9="Recharger 902HD",'902HD-Metric'!R144,IF($C$9="Contactor Field Drain C-4HD",'C-4HD-Metric'!I144,IF($C$9="Recharger 180HD",'180HD-Metric'!M144,0))))))))</f>
        <v/>
      </c>
      <c r="E138" s="124" t="str">
        <f>IF($C$9="Contactor 100HD",'100HD-Metric'!O144,IF($C$9="Recharger 150XLHD",'150XLHD-Metric'!O144,IF($C$9="Recharger 280HD",'280HD-Metric'!O144,IF($C$9="Recharger 330XLHD",'330XLHD-Metric'!O144,IF($C$9="Recharger 360HD",'360HD-Metric'!T144,IF($C$9="Recharger 902HD",'902HD-Metric'!T144,IF($C$9="Contactor Field Drain C-4HD",'C-4HD-Metric'!K144,IF($C$9="Recharger 180HD",'180HD-Metric'!O144,0))))))))</f>
        <v/>
      </c>
      <c r="F138" s="124" t="str">
        <f t="shared" si="3"/>
        <v/>
      </c>
      <c r="G138" s="71"/>
      <c r="L138" s="383" t="str">
        <f>IF($C$9="Contactor 100HD",'100HD-Metric'!I144,IF($C$9="Recharger 150XLHD",'150XLHD-Metric'!I144,IF($C$9="Recharger 280HD",'280HD-Metric'!I144,IF($C$9="Recharger 330XLHD",'330XLHD-Metric'!I144,IF($C$9="Recharger 360HD",'360HD-Metric'!N144,IF($C$9="Recharger 902HD",'902HD-Metric'!N144,IF($C$9="Recharger 180HD",'180HD-Metric'!I144,"")))))))</f>
        <v/>
      </c>
      <c r="Q138" s="122"/>
      <c r="S138" s="127"/>
      <c r="T138" s="127"/>
    </row>
    <row r="139" spans="1:20" x14ac:dyDescent="0.2">
      <c r="A139" s="181">
        <f>IF($C$9="Contactor 100HD",'100HD-Metric'!B145,IF($C$9="Recharger 150XLHD",'150XLHD-Metric'!B145,IF($C$9="Recharger 280HD",'280HD-Metric'!B145,IF($C$9="Recharger 330XLHD",'330XLHD-Metric'!B145,IF($C$9="Recharger 360HD",'360HD-Metric'!B145,IF($C$9="Recharger 902HD",'902HD-Metric'!B145,IF($C$9="Contactor Field Drain C-4HD",'C-4HD-Metric'!B145,IF($C$9="Recharger 180HD",'180HD-Metric'!B145,0))))))))</f>
        <v>-1193.8</v>
      </c>
      <c r="B139" s="125" t="str">
        <f>IF($C$9="Contactor 100HD",'100HD-Metric'!G145,IF($C$9="Recharger 150XLHD",'150XLHD-Metric'!G145,IF($C$9="Recharger 280HD",'280HD-Metric'!G145,IF($C$9="Recharger 330XLHD",'330XLHD-Metric'!G145,IF($C$9="Recharger 360HD",'360HD-Metric'!K145,IF($C$9="Recharger 902HD",'902HD-Metric'!K145,IF($C$9="Contactor Field Drain C-4HD",'C-4HD-Metric'!E145,IF($C$9="Recharger 180HD",'180HD-Metric'!G145,0))))))))</f>
        <v/>
      </c>
      <c r="C139" s="124" t="str">
        <f>IF($C$9="Contactor 100HD",'100HD-Metric'!K145,IF($C$9="Recharger 150XLHD",'150XLHD-Metric'!K145,IF($C$9="Recharger 280HD",'280HD-Metric'!K145,IF($C$9="Recharger 330XLHD",'330XLHD-Metric'!K145,IF($C$9="Recharger 360HD",'360HD-Metric'!P145,IF($C$9="Recharger 902HD",'902HD-Metric'!P145,IF($C$9="Contactor Field Drain C-4HD",'C-4HD-Metric'!G145,IF($C$9="Recharger 180HD",'180HD-Metric'!K145,0))))))))</f>
        <v/>
      </c>
      <c r="D139" s="124" t="str">
        <f>IF($C$9="Contactor 100HD",'100HD-Metric'!M145,IF($C$9="Recharger 150XLHD",'150XLHD-Metric'!M145,IF($C$9="Recharger 280HD",'280HD-Metric'!M145,IF($C$9="Recharger 330XLHD",'330XLHD-Metric'!M145,IF($C$9="Recharger 360HD",'360HD-Metric'!R145,IF($C$9="Recharger 902HD",'902HD-Metric'!R145,IF($C$9="Contactor Field Drain C-4HD",'C-4HD-Metric'!I145,IF($C$9="Recharger 180HD",'180HD-Metric'!M145,0))))))))</f>
        <v/>
      </c>
      <c r="E139" s="124" t="str">
        <f>IF($C$9="Contactor 100HD",'100HD-Metric'!O145,IF($C$9="Recharger 150XLHD",'150XLHD-Metric'!O145,IF($C$9="Recharger 280HD",'280HD-Metric'!O145,IF($C$9="Recharger 330XLHD",'330XLHD-Metric'!O145,IF($C$9="Recharger 360HD",'360HD-Metric'!T145,IF($C$9="Recharger 902HD",'902HD-Metric'!T145,IF($C$9="Contactor Field Drain C-4HD",'C-4HD-Metric'!K145,IF($C$9="Recharger 180HD",'180HD-Metric'!O145,0))))))))</f>
        <v/>
      </c>
      <c r="F139" s="124" t="str">
        <f t="shared" si="3"/>
        <v/>
      </c>
      <c r="G139" s="71"/>
      <c r="L139" s="383" t="str">
        <f>IF($C$9="Contactor 100HD",'100HD-Metric'!I145,IF($C$9="Recharger 150XLHD",'150XLHD-Metric'!I145,IF($C$9="Recharger 280HD",'280HD-Metric'!I145,IF($C$9="Recharger 330XLHD",'330XLHD-Metric'!I145,IF($C$9="Recharger 360HD",'360HD-Metric'!N145,IF($C$9="Recharger 902HD",'902HD-Metric'!N145,IF($C$9="Recharger 180HD",'180HD-Metric'!I145,"")))))))</f>
        <v/>
      </c>
      <c r="Q139" s="122"/>
      <c r="S139" s="127"/>
      <c r="T139" s="127"/>
    </row>
    <row r="140" spans="1:20" x14ac:dyDescent="0.2">
      <c r="A140" s="181">
        <f>IF($C$9="Contactor 100HD",'100HD-Metric'!B146,IF($C$9="Recharger 150XLHD",'150XLHD-Metric'!B146,IF($C$9="Recharger 280HD",'280HD-Metric'!B146,IF($C$9="Recharger 330XLHD",'330XLHD-Metric'!B146,IF($C$9="Recharger 360HD",'360HD-Metric'!B146,IF($C$9="Recharger 902HD",'902HD-Metric'!B146,IF($C$9="Contactor Field Drain C-4HD",'C-4HD-Metric'!B146,IF($C$9="Recharger 180HD",'180HD-Metric'!B146,0))))))))</f>
        <v>-1219.1999999999998</v>
      </c>
      <c r="B140" s="125" t="str">
        <f>IF($C$9="Contactor 100HD",'100HD-Metric'!G146,IF($C$9="Recharger 150XLHD",'150XLHD-Metric'!G146,IF($C$9="Recharger 280HD",'280HD-Metric'!G146,IF($C$9="Recharger 330XLHD",'330XLHD-Metric'!G146,IF($C$9="Recharger 360HD",'360HD-Metric'!K146,IF($C$9="Recharger 902HD",'902HD-Metric'!K146,IF($C$9="Contactor Field Drain C-4HD",'C-4HD-Metric'!E146,IF($C$9="Recharger 180HD",'180HD-Metric'!G146,0))))))))</f>
        <v/>
      </c>
      <c r="C140" s="124" t="str">
        <f>IF($C$9="Contactor 100HD",'100HD-Metric'!K146,IF($C$9="Recharger 150XLHD",'150XLHD-Metric'!K146,IF($C$9="Recharger 280HD",'280HD-Metric'!K146,IF($C$9="Recharger 330XLHD",'330XLHD-Metric'!K146,IF($C$9="Recharger 360HD",'360HD-Metric'!P146,IF($C$9="Recharger 902HD",'902HD-Metric'!P146,IF($C$9="Contactor Field Drain C-4HD",'C-4HD-Metric'!G146,IF($C$9="Recharger 180HD",'180HD-Metric'!K146,0))))))))</f>
        <v/>
      </c>
      <c r="D140" s="124" t="str">
        <f>IF($C$9="Contactor 100HD",'100HD-Metric'!M146,IF($C$9="Recharger 150XLHD",'150XLHD-Metric'!M146,IF($C$9="Recharger 280HD",'280HD-Metric'!M146,IF($C$9="Recharger 330XLHD",'330XLHD-Metric'!M146,IF($C$9="Recharger 360HD",'360HD-Metric'!R146,IF($C$9="Recharger 902HD",'902HD-Metric'!R146,IF($C$9="Contactor Field Drain C-4HD",'C-4HD-Metric'!I146,IF($C$9="Recharger 180HD",'180HD-Metric'!M146,0))))))))</f>
        <v/>
      </c>
      <c r="E140" s="124" t="str">
        <f>IF($C$9="Contactor 100HD",'100HD-Metric'!O146,IF($C$9="Recharger 150XLHD",'150XLHD-Metric'!O146,IF($C$9="Recharger 280HD",'280HD-Metric'!O146,IF($C$9="Recharger 330XLHD",'330XLHD-Metric'!O146,IF($C$9="Recharger 360HD",'360HD-Metric'!T146,IF($C$9="Recharger 902HD",'902HD-Metric'!T146,IF($C$9="Contactor Field Drain C-4HD",'C-4HD-Metric'!K146,IF($C$9="Recharger 180HD",'180HD-Metric'!O146,0))))))))</f>
        <v/>
      </c>
      <c r="F140" s="124" t="str">
        <f t="shared" si="3"/>
        <v/>
      </c>
      <c r="G140" s="71"/>
      <c r="L140" s="383" t="str">
        <f>IF($C$9="Contactor 100HD",'100HD-Metric'!I146,IF($C$9="Recharger 150XLHD",'150XLHD-Metric'!I146,IF($C$9="Recharger 280HD",'280HD-Metric'!I146,IF($C$9="Recharger 330XLHD",'330XLHD-Metric'!I146,IF($C$9="Recharger 360HD",'360HD-Metric'!N146,IF($C$9="Recharger 902HD",'902HD-Metric'!N146,IF($C$9="Recharger 180HD",'180HD-Metric'!I146,"")))))))</f>
        <v/>
      </c>
      <c r="Q140" s="122"/>
      <c r="S140" s="127"/>
      <c r="T140" s="127"/>
    </row>
    <row r="141" spans="1:20" x14ac:dyDescent="0.2">
      <c r="A141" s="181">
        <f>IF($C$9="Contactor 100HD",'100HD-Metric'!B147,IF($C$9="Recharger 150XLHD",'150XLHD-Metric'!B147,IF($C$9="Recharger 280HD",'280HD-Metric'!B147,IF($C$9="Recharger 330XLHD",'330XLHD-Metric'!B147,IF($C$9="Recharger 360HD",'360HD-Metric'!B147,IF($C$9="Recharger 902HD",'902HD-Metric'!B147,IF($C$9="Contactor Field Drain C-4HD",'C-4HD-Metric'!B147,IF($C$9="Recharger 180HD",'180HD-Metric'!B147,0))))))))</f>
        <v>-1244.5999999999999</v>
      </c>
      <c r="B141" s="125" t="str">
        <f>IF($C$9="Contactor 100HD",'100HD-Metric'!G147,IF($C$9="Recharger 150XLHD",'150XLHD-Metric'!G147,IF($C$9="Recharger 280HD",'280HD-Metric'!G147,IF($C$9="Recharger 330XLHD",'330XLHD-Metric'!G147,IF($C$9="Recharger 360HD",'360HD-Metric'!K147,IF($C$9="Recharger 902HD",'902HD-Metric'!K147,IF($C$9="Contactor Field Drain C-4HD",'C-4HD-Metric'!E147,IF($C$9="Recharger 180HD",'180HD-Metric'!G147,0))))))))</f>
        <v/>
      </c>
      <c r="C141" s="124" t="str">
        <f>IF($C$9="Contactor 100HD",'100HD-Metric'!K147,IF($C$9="Recharger 150XLHD",'150XLHD-Metric'!K147,IF($C$9="Recharger 280HD",'280HD-Metric'!K147,IF($C$9="Recharger 330XLHD",'330XLHD-Metric'!K147,IF($C$9="Recharger 360HD",'360HD-Metric'!P147,IF($C$9="Recharger 902HD",'902HD-Metric'!P147,IF($C$9="Contactor Field Drain C-4HD",'C-4HD-Metric'!G147,IF($C$9="Recharger 180HD",'180HD-Metric'!K147,0))))))))</f>
        <v/>
      </c>
      <c r="D141" s="124" t="str">
        <f>IF($C$9="Contactor 100HD",'100HD-Metric'!M147,IF($C$9="Recharger 150XLHD",'150XLHD-Metric'!M147,IF($C$9="Recharger 280HD",'280HD-Metric'!M147,IF($C$9="Recharger 330XLHD",'330XLHD-Metric'!M147,IF($C$9="Recharger 360HD",'360HD-Metric'!R147,IF($C$9="Recharger 902HD",'902HD-Metric'!R147,IF($C$9="Contactor Field Drain C-4HD",'C-4HD-Metric'!I147,IF($C$9="Recharger 180HD",'180HD-Metric'!M147,0))))))))</f>
        <v/>
      </c>
      <c r="E141" s="124" t="str">
        <f>IF($C$9="Contactor 100HD",'100HD-Metric'!O147,IF($C$9="Recharger 150XLHD",'150XLHD-Metric'!O147,IF($C$9="Recharger 280HD",'280HD-Metric'!O147,IF($C$9="Recharger 330XLHD",'330XLHD-Metric'!O147,IF($C$9="Recharger 360HD",'360HD-Metric'!T147,IF($C$9="Recharger 902HD",'902HD-Metric'!T147,IF($C$9="Contactor Field Drain C-4HD",'C-4HD-Metric'!K147,IF($C$9="Recharger 180HD",'180HD-Metric'!O147,0))))))))</f>
        <v/>
      </c>
      <c r="F141" s="124" t="str">
        <f t="shared" si="3"/>
        <v/>
      </c>
      <c r="G141" s="71"/>
      <c r="L141" s="383" t="str">
        <f>IF($C$9="Contactor 100HD",'100HD-Metric'!I147,IF($C$9="Recharger 150XLHD",'150XLHD-Metric'!I147,IF($C$9="Recharger 280HD",'280HD-Metric'!I147,IF($C$9="Recharger 330XLHD",'330XLHD-Metric'!I147,IF($C$9="Recharger 360HD",'360HD-Metric'!N147,IF($C$9="Recharger 902HD",'902HD-Metric'!N147,IF($C$9="Recharger 180HD",'180HD-Metric'!I147,"")))))))</f>
        <v/>
      </c>
      <c r="Q141" s="122"/>
      <c r="S141" s="127"/>
      <c r="T141" s="127"/>
    </row>
    <row r="142" spans="1:20" x14ac:dyDescent="0.2">
      <c r="A142" s="181">
        <f>IF($C$9="Contactor 100HD",'100HD-Metric'!B148,IF($C$9="Recharger 150XLHD",'150XLHD-Metric'!B148,IF($C$9="Recharger 280HD",'280HD-Metric'!B148,IF($C$9="Recharger 330XLHD",'330XLHD-Metric'!B148,IF($C$9="Recharger 360HD",'360HD-Metric'!B148,IF($C$9="Recharger 902HD",'902HD-Metric'!B148,IF($C$9="Contactor Field Drain C-4HD",'C-4HD-Metric'!B148,IF($C$9="Recharger 180HD",'180HD-Metric'!B148,0))))))))</f>
        <v>-1270</v>
      </c>
      <c r="B142" s="125" t="str">
        <f>IF($C$9="Contactor 100HD",'100HD-Metric'!G148,IF($C$9="Recharger 150XLHD",'150XLHD-Metric'!G148,IF($C$9="Recharger 280HD",'280HD-Metric'!G148,IF($C$9="Recharger 330XLHD",'330XLHD-Metric'!G148,IF($C$9="Recharger 360HD",'360HD-Metric'!K148,IF($C$9="Recharger 902HD",'902HD-Metric'!K148,IF($C$9="Contactor Field Drain C-4HD",'C-4HD-Metric'!E148,IF($C$9="Recharger 180HD",'180HD-Metric'!G148,0))))))))</f>
        <v/>
      </c>
      <c r="C142" s="124" t="str">
        <f>IF($C$9="Contactor 100HD",'100HD-Metric'!K148,IF($C$9="Recharger 150XLHD",'150XLHD-Metric'!K148,IF($C$9="Recharger 280HD",'280HD-Metric'!K148,IF($C$9="Recharger 330XLHD",'330XLHD-Metric'!K148,IF($C$9="Recharger 360HD",'360HD-Metric'!G148,IF($C$9="Recharger 902HD",'902HD-Metric'!P148,IF($C$9="Contactor Field Drain C-4HD",'C-4HD-Metric'!G148,IF($C$9="Recharger 180HD",'180HD-Metric'!K148,0))))))))</f>
        <v/>
      </c>
      <c r="D142" s="124" t="str">
        <f>IF($C$9="Contactor 100HD",'100HD-Metric'!M148,IF($C$9="Recharger 150XLHD",'150XLHD-Metric'!M148,IF($C$9="Recharger 280HD",'280HD-Metric'!M148,IF($C$9="Recharger 330XLHD",'330XLHD-Metric'!M148,IF($C$9="Recharger 360HD",'360HD-Metric'!R148,IF($C$9="Recharger 902HD",'902HD-Metric'!R148,IF($C$9="Contactor Field Drain C-4HD",'C-4HD-Metric'!I148,IF($C$9="Recharger 180HD",'180HD-Metric'!M148,0))))))))</f>
        <v/>
      </c>
      <c r="E142" s="124" t="str">
        <f>IF($C$9="Contactor 100HD",'100HD-Metric'!O148,IF($C$9="Recharger 150XLHD",'150XLHD-Metric'!O148,IF($C$9="Recharger 280HD",'280HD-Metric'!O148,IF($C$9="Recharger 330XLHD",'330XLHD-Metric'!O148,IF($C$9="Recharger 360HD",'360HD-Metric'!T148,IF($C$9="Recharger 902HD",'902HD-Metric'!T148,IF($C$9="Contactor Field Drain C-4HD",'C-4HD-Metric'!K148,IF($C$9="Recharger 180HD",'180HD-Metric'!O148,0))))))))</f>
        <v/>
      </c>
      <c r="F142" s="124" t="str">
        <f t="shared" si="3"/>
        <v/>
      </c>
      <c r="G142" s="71"/>
      <c r="L142" s="383" t="str">
        <f>IF($C$9="Contactor 100HD",'100HD-Metric'!I148,IF($C$9="Recharger 150XLHD",'150XLHD-Metric'!I148,IF($C$9="Recharger 280HD",'280HD-Metric'!I148,IF($C$9="Recharger 330XLHD",'330XLHD-Metric'!I148,IF($C$9="Recharger 360HD",'360HD-Metric'!N148,IF($C$9="Recharger 902HD",'902HD-Metric'!N148,IF($C$9="Recharger 180HD",'180HD-Metric'!I148,"")))))))</f>
        <v/>
      </c>
      <c r="Q142" s="122"/>
      <c r="S142" s="127"/>
      <c r="T142" s="127"/>
    </row>
    <row r="143" spans="1:20" x14ac:dyDescent="0.2">
      <c r="A143" s="181">
        <f>IF($C$9="Contactor 100HD",'100HD-Metric'!B149,IF($C$9="Recharger 150XLHD",'150XLHD-Metric'!B149,IF($C$9="Recharger 280HD",'280HD-Metric'!B149,IF($C$9="Recharger 330XLHD",'330XLHD-Metric'!B149,IF($C$9="Recharger 360HD",'360HD-Metric'!B149,IF($C$9="Recharger 902HD",'902HD-Metric'!B149,IF($C$9="Contactor Field Drain C-4HD",'C-4HD-Metric'!B149,IF($C$9="Recharger 180HD",'180HD-Metric'!B149,0))))))))</f>
        <v>-1295.3999999999999</v>
      </c>
      <c r="B143" s="125" t="str">
        <f>IF($C$9="Contactor 100HD",'100HD-Metric'!G149,IF($C$9="Recharger 150XLHD",'150XLHD-Metric'!G149,IF($C$9="Recharger 280HD",'280HD-Metric'!G149,IF($C$9="Recharger 330XLHD",'330XLHD-Metric'!G149,IF($C$9="Recharger 360HD",'360HD-Metric'!K149,IF($C$9="Recharger 902HD",'902HD-Metric'!K149,IF($C$9="Contactor Field Drain C-4HD",'C-4HD-Metric'!E149,IF($C$9="Recharger 180HD",'180HD-Metric'!G149,0))))))))</f>
        <v/>
      </c>
      <c r="C143" s="124" t="str">
        <f>IF($C$9="Contactor 100HD",'100HD-Metric'!K149,IF($C$9="Recharger 150XLHD",'150XLHD-Metric'!K149,IF($C$9="Recharger 280HD",'280HD-Metric'!K149,IF($C$9="Recharger 330XLHD",'330XLHD-Metric'!K149,IF($C$9="Recharger 360HD",'360HD-Metric'!G149,IF($C$9="Recharger 902HD",'902HD-Metric'!P149,IF($C$9="Contactor Field Drain C-4HD",'C-4HD-Metric'!G149,IF($C$9="Recharger 180HD",'180HD-Metric'!K149,0))))))))</f>
        <v/>
      </c>
      <c r="D143" s="124" t="str">
        <f>IF($C$9="Contactor 100HD",'100HD-Metric'!M149,IF($C$9="Recharger 150XLHD",'150XLHD-Metric'!M149,IF($C$9="Recharger 280HD",'280HD-Metric'!M149,IF($C$9="Recharger 330XLHD",'330XLHD-Metric'!M149,IF($C$9="Recharger 360HD",'360HD-Metric'!R149,IF($C$9="Recharger 902HD",'902HD-Metric'!R149,IF($C$9="Contactor Field Drain C-4HD",'C-4HD-Metric'!I149,IF($C$9="Recharger 180HD",'180HD-Metric'!M149,0))))))))</f>
        <v/>
      </c>
      <c r="E143" s="124" t="str">
        <f>IF($C$9="Contactor 100HD",'100HD-Metric'!O149,IF($C$9="Recharger 150XLHD",'150XLHD-Metric'!O149,IF($C$9="Recharger 280HD",'280HD-Metric'!O149,IF($C$9="Recharger 330XLHD",'330XLHD-Metric'!O149,IF($C$9="Recharger 360HD",'360HD-Metric'!T149,IF($C$9="Recharger 902HD",'902HD-Metric'!T149,IF($C$9="Contactor Field Drain C-4HD",'C-4HD-Metric'!K149,IF($C$9="Recharger 180HD",'180HD-Metric'!O149,0))))))))</f>
        <v/>
      </c>
      <c r="F143" s="124" t="str">
        <f t="shared" si="3"/>
        <v/>
      </c>
      <c r="G143" s="71"/>
      <c r="L143" s="383" t="str">
        <f>IF($C$9="Contactor 100HD",'100HD-Metric'!I149,IF($C$9="Recharger 150XLHD",'150XLHD-Metric'!I149,IF($C$9="Recharger 280HD",'280HD-Metric'!I149,IF($C$9="Recharger 330XLHD",'330XLHD-Metric'!I149,IF($C$9="Recharger 360HD",'360HD-Metric'!N149,IF($C$9="Recharger 902HD",'902HD-Metric'!N149,IF($C$9="Recharger 180HD",'180HD-Metric'!I149,"")))))))</f>
        <v/>
      </c>
      <c r="Q143" s="122"/>
      <c r="S143" s="127"/>
      <c r="T143" s="127"/>
    </row>
    <row r="144" spans="1:20" x14ac:dyDescent="0.2">
      <c r="A144" s="181">
        <f>IF($C$9="Contactor 100HD",'100HD-Metric'!B150,IF($C$9="Recharger 150XLHD",'150XLHD-Metric'!B150,IF($C$9="Recharger 280HD",'280HD-Metric'!B150,IF($C$9="Recharger 330XLHD",'330XLHD-Metric'!B150,IF($C$9="Recharger 360HD",'360HD-Metric'!B150,IF($C$9="Recharger 902HD",'902HD-Metric'!B150,IF($C$9="Contactor Field Drain C-4HD",'C-4HD-Metric'!B150,IF($C$9="Recharger 180HD",'180HD-Metric'!B150,0))))))))</f>
        <v>-1320.8</v>
      </c>
      <c r="B144" s="125" t="str">
        <f>IF($C$9="Contactor 100HD",'100HD-Metric'!G150,IF($C$9="Recharger 150XLHD",'150XLHD-Metric'!G150,IF($C$9="Recharger 280HD",'280HD-Metric'!G150,IF($C$9="Recharger 330XLHD",'330XLHD-Metric'!G150,IF($C$9="Recharger 360HD",'360HD-Metric'!K150,IF($C$9="Recharger 902HD",'902HD-Metric'!K150,IF($C$9="Contactor Field Drain C-4HD",'C-4HD-Metric'!E150,IF($C$9="Recharger 180HD",'180HD-Metric'!G150,0))))))))</f>
        <v/>
      </c>
      <c r="C144" s="124" t="str">
        <f>IF($C$9="Contactor 100HD",'100HD-Metric'!K150,IF($C$9="Recharger 150XLHD",'150XLHD-Metric'!K150,IF($C$9="Recharger 280HD",'280HD-Metric'!K150,IF($C$9="Recharger 330XLHD",'330XLHD-Metric'!K150,IF($C$9="Recharger 360HD",'360HD-Metric'!G150,IF($C$9="Recharger 902HD",'902HD-Metric'!P150,IF($C$9="Contactor Field Drain C-4HD",'C-4HD-Metric'!G150,IF($C$9="Recharger 180HD",'180HD-Metric'!K150,0))))))))</f>
        <v/>
      </c>
      <c r="D144" s="124" t="str">
        <f>IF($C$9="Contactor 100HD",'100HD-Metric'!M150,IF($C$9="Recharger 150XLHD",'150XLHD-Metric'!M150,IF($C$9="Recharger 280HD",'280HD-Metric'!M150,IF($C$9="Recharger 330XLHD",'330XLHD-Metric'!M150,IF($C$9="Recharger 360HD",'360HD-Metric'!R150,IF($C$9="Recharger 902HD",'902HD-Metric'!R150,IF($C$9="Contactor Field Drain C-4HD",'C-4HD-Metric'!I150,IF($C$9="Recharger 180HD",'180HD-Metric'!M150,0))))))))</f>
        <v/>
      </c>
      <c r="E144" s="124" t="str">
        <f>IF($C$9="Contactor 100HD",'100HD-Metric'!O150,IF($C$9="Recharger 150XLHD",'150XLHD-Metric'!O150,IF($C$9="Recharger 280HD",'280HD-Metric'!O150,IF($C$9="Recharger 330XLHD",'330XLHD-Metric'!O150,IF($C$9="Recharger 360HD",'360HD-Metric'!T150,IF($C$9="Recharger 902HD",'902HD-Metric'!T150,IF($C$9="Contactor Field Drain C-4HD",'C-4HD-Metric'!K150,IF($C$9="Recharger 180HD",'180HD-Metric'!O150,0))))))))</f>
        <v/>
      </c>
      <c r="F144" s="124" t="str">
        <f t="shared" si="3"/>
        <v/>
      </c>
      <c r="G144" s="71"/>
      <c r="L144" s="383" t="str">
        <f>IF($C$9="Contactor 100HD",'100HD-Metric'!I150,IF($C$9="Recharger 150XLHD",'150XLHD-Metric'!I150,IF($C$9="Recharger 280HD",'280HD-Metric'!I150,IF($C$9="Recharger 330XLHD",'330XLHD-Metric'!I150,IF($C$9="Recharger 360HD",'360HD-Metric'!N150,IF($C$9="Recharger 902HD",'902HD-Metric'!N150,IF($C$9="Recharger 180HD",'180HD-Metric'!I150,"")))))))</f>
        <v/>
      </c>
      <c r="Q144" s="122"/>
      <c r="S144" s="127"/>
      <c r="T144" s="127"/>
    </row>
    <row r="145" spans="1:20" x14ac:dyDescent="0.2">
      <c r="A145" s="181">
        <f>IF($C$9="Contactor 100HD",'100HD-Metric'!B151,IF($C$9="Recharger 150XLHD",'150XLHD-Metric'!B151,IF($C$9="Recharger 280HD",'280HD-Metric'!B151,IF($C$9="Recharger 330XLHD",'330XLHD-Metric'!B151,IF($C$9="Recharger 360HD",'360HD-Metric'!B151,IF($C$9="Recharger 902HD",'902HD-Metric'!B151,IF($C$9="Contactor Field Drain C-4HD",'C-4HD-Metric'!B151,IF($C$9="Recharger 180HD",'180HD-Metric'!B151,0))))))))</f>
        <v>-1346.1999999999998</v>
      </c>
      <c r="B145" s="125" t="str">
        <f>IF($C$9="Contactor 100HD",'100HD-Metric'!G151,IF($C$9="Recharger 150XLHD",'150XLHD-Metric'!G151,IF($C$9="Recharger 280HD",'280HD-Metric'!G151,IF($C$9="Recharger 330XLHD",'330XLHD-Metric'!G151,IF($C$9="Recharger 360HD",'360HD-Metric'!K151,IF($C$9="Recharger 902HD",'902HD-Metric'!K151,IF($C$9="Contactor Field Drain C-4HD",'C-4HD-Metric'!E151,IF($C$9="Recharger 180HD",'180HD-Metric'!G151,0))))))))</f>
        <v/>
      </c>
      <c r="C145" s="124" t="str">
        <f>IF($C$9="Contactor 100HD",'100HD-Metric'!K151,IF($C$9="Recharger 150XLHD",'150XLHD-Metric'!K151,IF($C$9="Recharger 280HD",'280HD-Metric'!K151,IF($C$9="Recharger 330XLHD",'330XLHD-Metric'!K151,IF($C$9="Recharger 360HD",'360HD-Metric'!G151,IF($C$9="Recharger 902HD",'902HD-Metric'!P151,IF($C$9="Contactor Field Drain C-4HD",'C-4HD-Metric'!G151,IF($C$9="Recharger 180HD",'180HD-Metric'!K151,0))))))))</f>
        <v/>
      </c>
      <c r="D145" s="124" t="str">
        <f>IF($C$9="Contactor 100HD",'100HD-Metric'!M151,IF($C$9="Recharger 150XLHD",'150XLHD-Metric'!M151,IF($C$9="Recharger 280HD",'280HD-Metric'!M151,IF($C$9="Recharger 330XLHD",'330XLHD-Metric'!M151,IF($C$9="Recharger 360HD",'360HD-Metric'!R151,IF($C$9="Recharger 902HD",'902HD-Metric'!R151,IF($C$9="Contactor Field Drain C-4HD",'C-4HD-Metric'!I151,IF($C$9="Recharger 180HD",'180HD-Metric'!M151,0))))))))</f>
        <v/>
      </c>
      <c r="E145" s="124" t="str">
        <f>IF($C$9="Contactor 100HD",'100HD-Metric'!O151,IF($C$9="Recharger 150XLHD",'150XLHD-Metric'!O151,IF($C$9="Recharger 280HD",'280HD-Metric'!O151,IF($C$9="Recharger 330XLHD",'330XLHD-Metric'!O151,IF($C$9="Recharger 360HD",'360HD-Metric'!T151,IF($C$9="Recharger 902HD",'902HD-Metric'!T151,IF($C$9="Contactor Field Drain C-4HD",'C-4HD-Metric'!K151,IF($C$9="Recharger 180HD",'180HD-Metric'!O151,0))))))))</f>
        <v/>
      </c>
      <c r="F145" s="124" t="str">
        <f t="shared" si="3"/>
        <v/>
      </c>
      <c r="G145" s="71"/>
      <c r="L145" s="383" t="str">
        <f>IF($C$9="Contactor 100HD",'100HD-Metric'!I151,IF($C$9="Recharger 150XLHD",'150XLHD-Metric'!I151,IF($C$9="Recharger 280HD",'280HD-Metric'!I151,IF($C$9="Recharger 330XLHD",'330XLHD-Metric'!I151,IF($C$9="Recharger 360HD",'360HD-Metric'!N151,IF($C$9="Recharger 902HD",'902HD-Metric'!N151,IF($C$9="Recharger 180HD",'180HD-Metric'!I151,"")))))))</f>
        <v/>
      </c>
      <c r="Q145" s="122"/>
      <c r="S145" s="127"/>
      <c r="T145" s="127"/>
    </row>
    <row r="146" spans="1:20" x14ac:dyDescent="0.2">
      <c r="A146" s="181">
        <f>IF($C$9="Contactor 100HD",'100HD-Metric'!B152,IF($C$9="Recharger 150XLHD",'150XLHD-Metric'!B152,IF($C$9="Recharger 280HD",'280HD-Metric'!B152,IF($C$9="Recharger 330XLHD",'330XLHD-Metric'!B152,IF($C$9="Recharger 360HD",'360HD-Metric'!B152,IF($C$9="Recharger 902HD",'902HD-Metric'!B152,IF($C$9="Contactor Field Drain C-4HD",'C-4HD-Metric'!B152,IF($C$9="Recharger 180HD",'180HD-Metric'!B152,0))))))))</f>
        <v>-1371.6</v>
      </c>
      <c r="B146" s="125" t="str">
        <f>IF($C$9="Contactor 100HD",'100HD-Metric'!G152,IF($C$9="Recharger 150XLHD",'150XLHD-Metric'!G152,IF($C$9="Recharger 280HD",'280HD-Metric'!G152,IF($C$9="Recharger 330XLHD",'330XLHD-Metric'!G152,IF($C$9="Recharger 360HD",'360HD-Metric'!K152,IF($C$9="Recharger 902HD",'902HD-Metric'!K152,IF($C$9="Contactor Field Drain C-4HD",'C-4HD-Metric'!E152,IF($C$9="Recharger 180HD",'180HD-Metric'!G152,0))))))))</f>
        <v/>
      </c>
      <c r="C146" s="124" t="str">
        <f>IF($C$9="Contactor 100HD",'100HD-Metric'!K152,IF($C$9="Recharger 150XLHD",'150XLHD-Metric'!K152,IF($C$9="Recharger 280HD",'280HD-Metric'!K152,IF($C$9="Recharger 330XLHD",'330XLHD-Metric'!K152,IF($C$9="Recharger 360HD",'360HD-Metric'!G152,IF($C$9="Recharger 902HD",'902HD-Metric'!P152,IF($C$9="Contactor Field Drain C-4HD",'C-4HD-Metric'!G152,IF($C$9="Recharger 180HD",'180HD-Metric'!K152,0))))))))</f>
        <v/>
      </c>
      <c r="D146" s="124" t="str">
        <f>IF($C$9="Contactor 100HD",'100HD-Metric'!M152,IF($C$9="Recharger 150XLHD",'150XLHD-Metric'!M152,IF($C$9="Recharger 280HD",'280HD-Metric'!M152,IF($C$9="Recharger 330XLHD",'330XLHD-Metric'!M152,IF($C$9="Recharger 360HD",'360HD-Metric'!R152,IF($C$9="Recharger 902HD",'902HD-Metric'!R152,IF($C$9="Contactor Field Drain C-4HD",'C-4HD-Metric'!I152,IF($C$9="Recharger 180HD",'180HD-Metric'!M152,0))))))))</f>
        <v/>
      </c>
      <c r="E146" s="124" t="str">
        <f>IF($C$9="Contactor 100HD",'100HD-Metric'!O152,IF($C$9="Recharger 150XLHD",'150XLHD-Metric'!O152,IF($C$9="Recharger 280HD",'280HD-Metric'!O152,IF($C$9="Recharger 330XLHD",'330XLHD-Metric'!O152,IF($C$9="Recharger 360HD",'360HD-Metric'!T152,IF($C$9="Recharger 902HD",'902HD-Metric'!T152,IF($C$9="Contactor Field Drain C-4HD",'C-4HD-Metric'!K152,IF($C$9="Recharger 180HD",'180HD-Metric'!O152,0))))))))</f>
        <v/>
      </c>
      <c r="F146" s="124" t="str">
        <f t="shared" si="3"/>
        <v/>
      </c>
      <c r="G146" s="71"/>
      <c r="L146" s="383" t="str">
        <f>IF($C$9="Contactor 100HD",'100HD-Metric'!I152,IF($C$9="Recharger 150XLHD",'150XLHD-Metric'!I152,IF($C$9="Recharger 280HD",'280HD-Metric'!I152,IF($C$9="Recharger 330XLHD",'330XLHD-Metric'!I152,IF($C$9="Recharger 360HD",'360HD-Metric'!N152,IF($C$9="Recharger 902HD",'902HD-Metric'!N152,IF($C$9="Recharger 180HD",'180HD-Metric'!I152,"")))))))</f>
        <v/>
      </c>
      <c r="Q146" s="122"/>
      <c r="S146" s="127"/>
      <c r="T146" s="127"/>
    </row>
    <row r="147" spans="1:20" x14ac:dyDescent="0.2">
      <c r="A147" s="181">
        <f>IF($C$9="Contactor 100HD",'100HD-Metric'!B153,IF($C$9="Recharger 150XLHD",'150XLHD-Metric'!B153,IF($C$9="Recharger 280HD",'280HD-Metric'!B153,IF($C$9="Recharger 330XLHD",'330XLHD-Metric'!B153,IF($C$9="Recharger 360HD",'360HD-Metric'!B153,IF($C$9="Recharger 902HD",'902HD-Metric'!B153,IF($C$9="Contactor Field Drain C-4HD",'C-4HD-Metric'!B153,IF($C$9="Recharger 180HD",'180HD-Metric'!B153,0))))))))</f>
        <v>-1397</v>
      </c>
      <c r="B147" s="125" t="str">
        <f>IF($C$9="Contactor 100HD",'100HD-Metric'!G153,IF($C$9="Recharger 150XLHD",'150XLHD-Metric'!G153,IF($C$9="Recharger 280HD",'280HD-Metric'!G153,IF($C$9="Recharger 330XLHD",'330XLHD-Metric'!G153,IF($C$9="Recharger 360HD",'360HD-Metric'!K153,IF($C$9="Recharger 902HD",'902HD-Metric'!K153,IF($C$9="Contactor Field Drain C-4HD",'C-4HD-Metric'!E153,IF($C$9="Recharger 180HD",'180HD-Metric'!G153,0))))))))</f>
        <v/>
      </c>
      <c r="C147" s="124" t="str">
        <f>IF($C$9="Contactor 100HD",'100HD-Metric'!K153,IF($C$9="Recharger 150XLHD",'150XLHD-Metric'!K153,IF($C$9="Recharger 280HD",'280HD-Metric'!K153,IF($C$9="Recharger 330XLHD",'330XLHD-Metric'!K153,IF($C$9="Recharger 360HD",'360HD-Metric'!G153,IF($C$9="Recharger 902HD",'902HD-Metric'!P153,IF($C$9="Contactor Field Drain C-4HD",'C-4HD-Metric'!G153,IF($C$9="Recharger 180HD",'180HD-Metric'!K153,0))))))))</f>
        <v/>
      </c>
      <c r="D147" s="124" t="str">
        <f>IF($C$9="Contactor 100HD",'100HD-Metric'!M153,IF($C$9="Recharger 150XLHD",'150XLHD-Metric'!M153,IF($C$9="Recharger 280HD",'280HD-Metric'!M153,IF($C$9="Recharger 330XLHD",'330XLHD-Metric'!M153,IF($C$9="Recharger 360HD",'360HD-Metric'!R153,IF($C$9="Recharger 902HD",'902HD-Metric'!R153,IF($C$9="Contactor Field Drain C-4HD",'C-4HD-Metric'!I153,IF($C$9="Recharger 180HD",'180HD-Metric'!M153,0))))))))</f>
        <v/>
      </c>
      <c r="E147" s="124" t="str">
        <f>IF($C$9="Contactor 100HD",'100HD-Metric'!O153,IF($C$9="Recharger 150XLHD",'150XLHD-Metric'!O153,IF($C$9="Recharger 280HD",'280HD-Metric'!O153,IF($C$9="Recharger 330XLHD",'330XLHD-Metric'!O153,IF($C$9="Recharger 360HD",'360HD-Metric'!T153,IF($C$9="Recharger 902HD",'902HD-Metric'!T153,IF($C$9="Contactor Field Drain C-4HD",'C-4HD-Metric'!K153,IF($C$9="Recharger 180HD",'180HD-Metric'!O153,0))))))))</f>
        <v/>
      </c>
      <c r="F147" s="124" t="str">
        <f t="shared" si="3"/>
        <v/>
      </c>
      <c r="G147" s="71"/>
      <c r="L147" s="383" t="str">
        <f>IF($C$9="Contactor 100HD",'100HD-Metric'!I153,IF($C$9="Recharger 150XLHD",'150XLHD-Metric'!I153,IF($C$9="Recharger 280HD",'280HD-Metric'!I153,IF($C$9="Recharger 330XLHD",'330XLHD-Metric'!I153,IF($C$9="Recharger 360HD",'360HD-Metric'!N153,IF($C$9="Recharger 902HD",'902HD-Metric'!N153,IF($C$9="Recharger 180HD",'180HD-Metric'!I153,"")))))))</f>
        <v/>
      </c>
      <c r="Q147" s="122"/>
      <c r="S147" s="127"/>
      <c r="T147" s="127"/>
    </row>
    <row r="148" spans="1:20" x14ac:dyDescent="0.2">
      <c r="A148" s="126"/>
      <c r="B148" s="125" t="str">
        <f>IF($C$9="Contactor 100HD",'100HD-Metric'!G154,IF($C$9="Recharger 150XLHD",'150XLHD-Metric'!G154,IF($C$9="Recharger 280HD",'280HD-Metric'!G154,IF($C$9="Recharger 330XLHD",'330XLHD-Metric'!G154,IF($C$9="Recharger 360HD",'360HD-Metric'!K154,IF($C$9="Recharger 902HD",'902HD-Metric'!K154,IF($C$9="Contactor Field Drain C-4HD",'C-4HD-Metric'!E154,IF($C$9="Recharger 180HD",'180HD-Metric'!G154,0))))))))</f>
        <v/>
      </c>
      <c r="C148" s="124"/>
      <c r="D148" s="124" t="str">
        <f>IF($C$9="Contactor 100HD",'100HD-Metric'!M154,IF($C$9="Recharger 150XLHD",'150XLHD-Metric'!M154,IF($C$9="Recharger 280HD",'280HD-Metric'!M154,IF($C$9="Recharger 330XLHD",'330XLHD-Metric'!M154,IF($C$9="Recharger 360HD",'360HD-Metric'!R154,IF($C$9="Recharger 902HD",'902HD-Metric'!R154,IF($C$9="Contactor Field Drain C-4HD",'C-4HD-Metric'!I154,IF($C$9="Recharger 180HD",'180HD-Metric'!M154,0))))))))</f>
        <v/>
      </c>
      <c r="E148" s="124" t="str">
        <f>IF($C$9="Contactor 100HD",'100HD-Metric'!O154,IF($C$9="Recharger 150XLHD",'150XLHD-Metric'!O154,IF($C$9="Recharger 280HD",'280HD-Metric'!O154,IF($C$9="Recharger 330XLHD",'330XLHD-Metric'!O154,IF($C$9="Recharger 360HD",'360HD-Metric'!T154,IF($C$9="Recharger 902HD",'902HD-Metric'!T154,IF($C$9="Contactor Field Drain C-4HD",'C-4HD-Metric'!K154,IF($C$9="Recharger 180HD",'180HD-Metric'!O154,0))))))))</f>
        <v/>
      </c>
      <c r="F148" s="124"/>
      <c r="G148" s="71"/>
      <c r="L148" s="383" t="str">
        <f>IF($C$9="Contactor 100HD",'100HD-Metric'!I154,IF($C$9="Recharger 150XLHD",'150XLHD-Metric'!I154,IF($C$9="Recharger 280HD",'280HD-Metric'!I154,IF($C$9="Recharger 330XLHD",'330XLHD-Metric'!I154,IF($C$9="Recharger 360HD",'360HD-Metric'!N154,IF($C$9="Recharger 902HD",'902HD-Metric'!N154,IF($C$9="Recharger 180HD",'180HD-Metric'!I154,"")))))))</f>
        <v/>
      </c>
      <c r="Q148" s="122"/>
      <c r="S148" s="127"/>
      <c r="T148" s="127"/>
    </row>
    <row r="149" spans="1:20" x14ac:dyDescent="0.2">
      <c r="A149" s="126"/>
      <c r="B149" s="125" t="str">
        <f>IF($C$9="Contactor 100HD",'100HD-Metric'!G155,IF($C$9="Recharger 150XLHD",'150XLHD-Metric'!G155,IF($C$9="Recharger 280HD",'280HD-Metric'!G155,IF($C$9="Recharger 330XLHD",'330XLHD-Metric'!G155,IF($C$9="Recharger 360HD",'360HD-Metric'!K155,IF($C$9="Recharger 902HD",'902HD-Metric'!K155,IF($C$9="Contactor Field Drain C-4HD",'C-4HD-Metric'!E155,IF($C$9="Recharger 180HD",'180HD-Metric'!G155,0))))))))</f>
        <v/>
      </c>
      <c r="C149" s="124"/>
      <c r="D149" s="124" t="str">
        <f>IF($C$9="Contactor 100HD",'100HD-Metric'!M155,IF($C$9="Recharger 150XLHD",'150XLHD-Metric'!M155,IF($C$9="Recharger 280HD",'280HD-Metric'!M155,IF($C$9="Recharger 330XLHD",'330XLHD-Metric'!M155,IF($C$9="Recharger 360HD",'360HD-Metric'!R155,IF($C$9="Recharger 902HD",'902HD-Metric'!R155,IF($C$9="Contactor Field Drain C-4HD",'C-4HD-Metric'!I155,IF($C$9="Recharger 180HD",'180HD-Metric'!M155,0))))))))</f>
        <v/>
      </c>
      <c r="E149" s="124" t="str">
        <f>IF($C$9="Contactor 100HD",'100HD-Metric'!O155,IF($C$9="Recharger 150XLHD",'150XLHD-Metric'!O155,IF($C$9="Recharger 280HD",'280HD-Metric'!O155,IF($C$9="Recharger 330XLHD",'330XLHD-Metric'!O155,IF($C$9="Recharger 360HD",'360HD-Metric'!T155,IF($C$9="Recharger 902HD",'902HD-Metric'!T155,IF($C$9="Contactor Field Drain C-4HD",'C-4HD-Metric'!K155,IF($C$9="Recharger 180HD",'180HD-Metric'!O155,0))))))))</f>
        <v/>
      </c>
      <c r="F149" s="124"/>
      <c r="G149" s="71"/>
      <c r="L149" s="383" t="str">
        <f>IF($C$9="Contactor 100HD",'100HD-Metric'!I155,IF($C$9="Recharger 150XLHD",'150XLHD-Metric'!I155,IF($C$9="Recharger 280HD",'280HD-Metric'!I155,IF($C$9="Recharger 330XLHD",'330XLHD-Metric'!I155,IF($C$9="Recharger 360HD",'360HD-Metric'!N155,IF($C$9="Recharger 902HD",'902HD-Metric'!N155,IF($C$9="Recharger 180HD",'180HD-Metric'!I155,"")))))))</f>
        <v/>
      </c>
      <c r="Q149" s="122"/>
      <c r="S149" s="127"/>
      <c r="T149" s="127"/>
    </row>
    <row r="150" spans="1:20" x14ac:dyDescent="0.2">
      <c r="A150" s="126"/>
      <c r="B150" s="125" t="str">
        <f>IF($C$9="Contactor 100HD",'100HD-Metric'!G156,IF($C$9="Recharger 150XLHD",'150XLHD-Metric'!G156,IF($C$9="Recharger 280HD",'280HD-Metric'!G156,IF($C$9="Recharger 330XLHD",'330XLHD-Metric'!G156,IF($C$9="Recharger 360HD",'360HD-Metric'!K156,IF($C$9="Recharger 902HD",'902HD-Metric'!K156,IF($C$9="Contactor Field Drain C-4HD",'C-4HD-Metric'!E156,IF($C$9="Recharger 180HD",'180HD-Metric'!G156,0))))))))</f>
        <v/>
      </c>
      <c r="C150" s="124"/>
      <c r="D150" s="124" t="str">
        <f>IF($C$9="Contactor 100HD",'100HD-Metric'!M156,IF($C$9="Recharger 150XLHD",'150XLHD-Metric'!M156,IF($C$9="Recharger 280HD",'280HD-Metric'!M156,IF($C$9="Recharger 330XLHD",'330XLHD-Metric'!M156,IF($C$9="Recharger 360HD",'360HD-Metric'!R156,IF($C$9="Recharger 902HD",'902HD-Metric'!R156,IF($C$9="Contactor Field Drain C-4HD",'C-4HD-Metric'!I156,IF($C$9="Recharger 180HD",'180HD-Metric'!M156,0))))))))</f>
        <v/>
      </c>
      <c r="E150" s="124" t="str">
        <f>IF($C$9="Contactor 100HD",'100HD-Metric'!O156,IF($C$9="Recharger 150XLHD",'150XLHD-Metric'!O156,IF($C$9="Recharger 280HD",'280HD-Metric'!O156,IF($C$9="Recharger 330XLHD",'330XLHD-Metric'!O156,IF($C$9="Recharger 360HD",'360HD-Metric'!T156,IF($C$9="Recharger 902HD",'902HD-Metric'!T156,IF($C$9="Contactor Field Drain C-4HD",'C-4HD-Metric'!K156,IF($C$9="Recharger 180HD",'180HD-Metric'!O156,0))))))))</f>
        <v/>
      </c>
      <c r="F150" s="124"/>
      <c r="G150" s="71"/>
      <c r="L150" s="383" t="str">
        <f>IF($C$9="Contactor 100HD",'100HD-Metric'!I156,IF($C$9="Recharger 150XLHD",'150XLHD-Metric'!I156,IF($C$9="Recharger 280HD",'280HD-Metric'!I156,IF($C$9="Recharger 330XLHD",'330XLHD-Metric'!I156,IF($C$9="Recharger 360HD",'360HD-Metric'!N156,IF($C$9="Recharger 902HD",'902HD-Metric'!N156,IF($C$9="Recharger 180HD",'180HD-Metric'!I156,"")))))))</f>
        <v/>
      </c>
      <c r="Q150" s="122"/>
      <c r="S150" s="127"/>
      <c r="T150" s="127"/>
    </row>
    <row r="151" spans="1:20" x14ac:dyDescent="0.2">
      <c r="A151" s="126"/>
      <c r="B151" s="125" t="str">
        <f>IF($C$9="Contactor 100HD",'100HD-Metric'!G157,IF($C$9="Recharger 150XLHD",'150XLHD-Metric'!G157,IF($C$9="Recharger 280HD",'280HD-Metric'!G157,IF($C$9="Recharger 330XLHD",'330XLHD-Metric'!G157,IF($C$9="Recharger 360HD",'360HD-Metric'!K157,IF($C$9="Recharger 902HD",'902HD-Metric'!K157,IF($C$9="Contactor Field Drain C-4HD",'C-4HD-Metric'!E157,IF($C$9="Recharger 180HD",'180HD-Metric'!G157,0))))))))</f>
        <v/>
      </c>
      <c r="C151" s="125" t="str">
        <f>IF($C$9="Contactor 100HD",'100HD-Metric'!I157,IF($C$9="Recharger 150XLHD",'150XLHD-Metric'!I157,IF($C$9="Recharger 280HD",'280HD-Metric'!I157,IF($C$9="Recharger 330XLHD",'330XLHD-Metric'!I157,IF($C$9="Recharger 360HD",'360HD-Metric'!N157,IF($C$9="Recharger 902HD",'902HD-Metric'!N157,IF($C$9="Recharger 180HD",'180HD-Metric'!I157,"")))))))</f>
        <v/>
      </c>
      <c r="D151" s="124"/>
      <c r="E151" s="124" t="str">
        <f>IF($C$9="Contactor 100HD",'100HD-Metric'!M157,IF($C$9="Recharger 150XLHD",'150XLHD-Metric'!M157,IF($C$9="Recharger 280HD",'280HD-Metric'!M157,IF($C$9="Recharger 330XLHD",'330XLHD-Metric'!M157,IF($C$9="Recharger 360HD",'360HD-Metric'!R157,IF($C$9="Recharger 902HD",'902HD-Metric'!R157,IF($C$9="Contactor Field Drain C-4HD",'C-4HD-Metric'!I157,IF($C$9="Recharger 180HD",'180HD-Metric'!M157,0))))))))</f>
        <v/>
      </c>
      <c r="F151" s="124" t="str">
        <f>IF($C$9="Contactor 100HD",'100HD-Metric'!O157,IF($C$9="Recharger 150XLHD",'150XLHD-Metric'!O157,IF($C$9="Recharger 280HD",'280HD-Metric'!O157,IF($C$9="Recharger 330XLHD",'330XLHD-Metric'!O157,IF($C$9="Recharger 360HD",'360HD-Metric'!T157,IF($C$9="Recharger 902HD",'902HD-Metric'!T157,IF($C$9="Contactor Field Drain C-4HD",'C-4HD-Metric'!K157,IF($C$9="Recharger 180HD",'180HD-Metric'!O157,0))))))))</f>
        <v/>
      </c>
      <c r="G151" s="124"/>
      <c r="Q151" s="122"/>
      <c r="S151" s="127"/>
      <c r="T151" s="127"/>
    </row>
    <row r="152" spans="1:20" x14ac:dyDescent="0.2">
      <c r="A152" s="126"/>
      <c r="B152" s="125" t="str">
        <f>IF($C$9="Contactor 100HD",'100HD-Metric'!G158,IF($C$9="Recharger 150XLHD",'150XLHD-Metric'!G158,IF($C$9="Recharger 280HD",'280HD-Metric'!G158,IF($C$9="Recharger 330XLHD",'330XLHD-Metric'!G158,IF($C$9="Recharger 360HD",'360HD-Metric'!K158,IF($C$9="Recharger 902HD",'902HD-Metric'!K158,IF($C$9="Contactor Field Drain C-4HD",'C-4HD-Metric'!E158,IF($C$9="Recharger 180HD",'180HD-Metric'!G158,0))))))))</f>
        <v/>
      </c>
      <c r="C152" s="125" t="str">
        <f>IF($C$9="Contactor 100HD",'100HD-Metric'!I158,IF($C$9="Recharger 150XLHD",'150XLHD-Metric'!I158,IF($C$9="Recharger 280HD",'280HD-Metric'!I158,IF($C$9="Recharger 330XLHD",'330XLHD-Metric'!I158,IF($C$9="Recharger 360HD",'360HD-Metric'!N158,IF($C$9="Recharger 902HD",'902HD-Metric'!N158,IF($C$9="Recharger 180HD",'180HD-Metric'!I158,"")))))))</f>
        <v/>
      </c>
      <c r="D152" s="124"/>
      <c r="E152" s="124" t="str">
        <f>IF($C$9="Contactor 100HD",'100HD-Metric'!M158,IF($C$9="Recharger 150XLHD",'150XLHD-Metric'!M158,IF($C$9="Recharger 280HD",'280HD-Metric'!M158,IF($C$9="Recharger 330XLHD",'330XLHD-Metric'!M158,IF($C$9="Recharger 360HD",'360HD-Metric'!R158,IF($C$9="Recharger 902HD",'902HD-Metric'!R158,IF($C$9="Contactor Field Drain C-4HD",'C-4HD-Metric'!I158,IF($C$9="Recharger 180HD",'180HD-Metric'!M158,0))))))))</f>
        <v/>
      </c>
      <c r="F152" s="124" t="str">
        <f>IF($C$9="Contactor 100HD",'100HD-Metric'!O158,IF($C$9="Recharger 150XLHD",'150XLHD-Metric'!O158,IF($C$9="Recharger 280HD",'280HD-Metric'!O158,IF($C$9="Recharger 330XLHD",'330XLHD-Metric'!O158,IF($C$9="Recharger 360HD",'360HD-Metric'!T158,IF($C$9="Recharger 902HD",'902HD-Metric'!T158,IF($C$9="Contactor Field Drain C-4HD",'C-4HD-Metric'!K158,IF($C$9="Recharger 180HD",'180HD-Metric'!O158,0))))))))</f>
        <v/>
      </c>
      <c r="G152" s="124"/>
      <c r="Q152" s="122"/>
      <c r="S152" s="127"/>
      <c r="T152" s="127"/>
    </row>
    <row r="153" spans="1:20" x14ac:dyDescent="0.2">
      <c r="A153" s="126"/>
      <c r="B153" s="125" t="str">
        <f>IF($C$9="Contactor 100HD",'100HD-Metric'!G159,IF($C$9="Recharger 150XLHD",'150XLHD-Metric'!G159,IF($C$9="Recharger 280HD",'280HD-Metric'!G159,IF($C$9="Recharger 330XLHD",'330XLHD-Metric'!G159,IF($C$9="Recharger 360HD",'360HD-Metric'!K159,IF($C$9="Recharger 902HD",'902HD-Metric'!K159,IF($C$9="Contactor Field Drain C-4HD",'C-4HD-Metric'!E159,IF($C$9="Recharger 180HD",'180HD-Metric'!G159,0))))))))</f>
        <v/>
      </c>
      <c r="C153" s="125" t="str">
        <f>IF($C$9="Contactor 100HD",'100HD-Metric'!I159,IF($C$9="Recharger 150XLHD",'150XLHD-Metric'!I159,IF($C$9="Recharger 280HD",'280HD-Metric'!I159,IF($C$9="Recharger 330XLHD",'330XLHD-Metric'!I159,IF($C$9="Recharger 360HD",'360HD-Metric'!N159,IF($C$9="Recharger 902HD",'902HD-Metric'!N159,IF($C$9="Recharger 180HD",'180HD-Metric'!I159,"")))))))</f>
        <v/>
      </c>
      <c r="D153" s="124"/>
      <c r="E153" s="124" t="str">
        <f>IF($C$9="Contactor 100HD",'100HD-Metric'!M159,IF($C$9="Recharger 150XLHD",'150XLHD-Metric'!M159,IF($C$9="Recharger 280HD",'280HD-Metric'!M159,IF($C$9="Recharger 330XLHD",'330XLHD-Metric'!M159,IF($C$9="Recharger 360HD",'360HD-Metric'!R159,IF($C$9="Recharger 902HD",'902HD-Metric'!R159,IF($C$9="Contactor Field Drain C-4HD",'C-4HD-Metric'!I159,IF($C$9="Recharger 180HD",'180HD-Metric'!M159,0))))))))</f>
        <v/>
      </c>
      <c r="F153" s="124" t="str">
        <f>IF($C$9="Contactor 100HD",'100HD-Metric'!O159,IF($C$9="Recharger 150XLHD",'150XLHD-Metric'!O159,IF($C$9="Recharger 280HD",'280HD-Metric'!O159,IF($C$9="Recharger 330XLHD",'330XLHD-Metric'!O159,IF($C$9="Recharger 360HD",'360HD-Metric'!T159,IF($C$9="Recharger 902HD",'902HD-Metric'!T159,IF($C$9="Contactor Field Drain C-4HD",'C-4HD-Metric'!K159,IF($C$9="Recharger 180HD",'180HD-Metric'!O159,0))))))))</f>
        <v/>
      </c>
      <c r="G153" s="124"/>
      <c r="Q153" s="122"/>
      <c r="S153" s="127"/>
      <c r="T153" s="127"/>
    </row>
    <row r="154" spans="1:20" x14ac:dyDescent="0.2">
      <c r="A154" s="126"/>
      <c r="B154" s="125" t="str">
        <f>IF($C$9="Contactor 100HD",'100HD-Metric'!G160,IF($C$9="Recharger 150XLHD",'150XLHD-Metric'!G160,IF($C$9="Recharger 280HD",'280HD-Metric'!G160,IF($C$9="Recharger 330XLHD",'330XLHD-Metric'!G160,IF($C$9="Recharger 360HD",'360HD-Metric'!K160,IF($C$9="Recharger 902HD",'902HD-Metric'!K160,IF($C$9="Contactor Field Drain C-4HD",'C-4HD-Metric'!E160,IF($C$9="Recharger 180HD",'180HD-Metric'!G160,0))))))))</f>
        <v/>
      </c>
      <c r="C154" s="125" t="str">
        <f>IF($C$9="Contactor 100HD",'100HD-Metric'!I160,IF($C$9="Recharger 150XLHD",'150XLHD-Metric'!I160,IF($C$9="Recharger 280HD",'280HD-Metric'!I160,IF($C$9="Recharger 330XLHD",'330XLHD-Metric'!I160,IF($C$9="Recharger 360HD",'360HD-Metric'!N160,IF($C$9="Recharger 902HD",'902HD-Metric'!N160,IF($C$9="Recharger 180HD",'180HD-Metric'!I160,"")))))))</f>
        <v/>
      </c>
      <c r="D154" s="124"/>
      <c r="E154" s="124" t="str">
        <f>IF($C$9="Contactor 100HD",'100HD-Metric'!M160,IF($C$9="Recharger 150XLHD",'150XLHD-Metric'!M160,IF($C$9="Recharger 280HD",'280HD-Metric'!M160,IF($C$9="Recharger 330XLHD",'330XLHD-Metric'!M160,IF($C$9="Recharger 360HD",'360HD-Metric'!R160,IF($C$9="Recharger 902HD",'902HD-Metric'!R160,IF($C$9="Contactor Field Drain C-4HD",'C-4HD-Metric'!I160,IF($C$9="Recharger 180HD",'180HD-Metric'!M160,0))))))))</f>
        <v/>
      </c>
      <c r="F154" s="124" t="str">
        <f>IF($C$9="Contactor 100HD",'100HD-Metric'!O160,IF($C$9="Recharger 150XLHD",'150XLHD-Metric'!O160,IF($C$9="Recharger 280HD",'280HD-Metric'!O160,IF($C$9="Recharger 330XLHD",'330XLHD-Metric'!O160,IF($C$9="Recharger 360HD",'360HD-Metric'!T160,IF($C$9="Recharger 902HD",'902HD-Metric'!T160,IF($C$9="Contactor Field Drain C-4HD",'C-4HD-Metric'!K160,IF($C$9="Recharger 180HD",'180HD-Metric'!O160,0))))))))</f>
        <v/>
      </c>
      <c r="G154" s="124"/>
      <c r="Q154" s="122"/>
      <c r="S154" s="127"/>
      <c r="T154" s="127"/>
    </row>
    <row r="155" spans="1:20" x14ac:dyDescent="0.2">
      <c r="A155" s="126"/>
      <c r="B155" s="125" t="str">
        <f>IF($C$9="Contactor 100HD",'100HD-Metric'!G161,IF($C$9="Recharger 150XLHD",'150XLHD-Metric'!G161,IF($C$9="Recharger 280HD",'280HD-Metric'!G161,IF($C$9="Recharger 330XLHD",'330XLHD-Metric'!G161,IF($C$9="Recharger 360HD",'360HD-Metric'!K161,IF($C$9="Recharger 902HD",'902HD-Metric'!K161,IF($C$9="Contactor Field Drain C-4HD",'C-4HD-Metric'!E161,IF($C$9="Recharger 180HD",'180HD-Metric'!G161,0))))))))</f>
        <v/>
      </c>
      <c r="C155" s="125" t="str">
        <f>IF($C$9="Contactor 100HD",'100HD-Metric'!I161,IF($C$9="Recharger 150XLHD",'150XLHD-Metric'!I161,IF($C$9="Recharger 280HD",'280HD-Metric'!I161,IF($C$9="Recharger 330XLHD",'330XLHD-Metric'!I161,IF($C$9="Recharger 360HD",'360HD-Metric'!N161,IF($C$9="Recharger 902HD",'902HD-Metric'!N161,IF($C$9="Recharger 180HD",'180HD-Metric'!I161,"")))))))</f>
        <v/>
      </c>
      <c r="D155" s="124"/>
      <c r="E155" s="124" t="str">
        <f>IF($C$9="Contactor 100HD",'100HD-Metric'!M161,IF($C$9="Recharger 150XLHD",'150XLHD-Metric'!M161,IF($C$9="Recharger 280HD",'280HD-Metric'!M161,IF($C$9="Recharger 330XLHD",'330XLHD-Metric'!M161,IF($C$9="Recharger 360HD",'360HD-Metric'!R161,IF($C$9="Recharger 902HD",'902HD-Metric'!R161,IF($C$9="Contactor Field Drain C-4HD",'C-4HD-Metric'!I161,IF($C$9="Recharger 180HD",'180HD-Metric'!M161,0))))))))</f>
        <v/>
      </c>
      <c r="F155" s="124" t="str">
        <f>IF($C$9="Contactor 100HD",'100HD-Metric'!O161,IF($C$9="Recharger 150XLHD",'150XLHD-Metric'!O161,IF($C$9="Recharger 280HD",'280HD-Metric'!O161,IF($C$9="Recharger 330XLHD",'330XLHD-Metric'!O161,IF($C$9="Recharger 360HD",'360HD-Metric'!T161,IF($C$9="Recharger 902HD",'902HD-Metric'!T161,IF($C$9="Contactor Field Drain C-4HD",'C-4HD-Metric'!K161,IF($C$9="Recharger 180HD",'180HD-Metric'!O161,0))))))))</f>
        <v/>
      </c>
      <c r="G155" s="124"/>
      <c r="Q155" s="122"/>
      <c r="S155" s="127"/>
      <c r="T155" s="127"/>
    </row>
    <row r="156" spans="1:20" x14ac:dyDescent="0.2">
      <c r="A156" s="126"/>
      <c r="B156" s="125" t="str">
        <f>IF($C$9="Contactor 100HD",'100HD-Metric'!G162,IF($C$9="Recharger 150XLHD",'150XLHD-Metric'!G162,IF($C$9="Recharger 280HD",'280HD-Metric'!G162,IF($C$9="Recharger 330XLHD",'330XLHD-Metric'!G162,IF($C$9="Recharger 360HD",'360HD-Metric'!K162,IF($C$9="Recharger 902HD",'902HD-Metric'!K162,IF($C$9="Contactor Field Drain C-4HD",'C-4HD-Metric'!E162,IF($C$9="Recharger 180HD",'180HD-Metric'!G162,0))))))))</f>
        <v/>
      </c>
      <c r="C156" s="125" t="str">
        <f>IF($C$9="Contactor 100HD",'100HD-Metric'!I162,IF($C$9="Recharger 150XLHD",'150XLHD-Metric'!I162,IF($C$9="Recharger 280HD",'280HD-Metric'!I162,IF($C$9="Recharger 330XLHD",'330XLHD-Metric'!I162,IF($C$9="Recharger 360HD",'360HD-Metric'!N162,IF($C$9="Recharger 902HD",'902HD-Metric'!N162,IF($C$9="Recharger 180HD",'180HD-Metric'!I162,"")))))))</f>
        <v/>
      </c>
      <c r="D156" s="124"/>
      <c r="E156" s="124" t="str">
        <f>IF($C$9="Contactor 100HD",'100HD-Metric'!M162,IF($C$9="Recharger 150XLHD",'150XLHD-Metric'!M162,IF($C$9="Recharger 280HD",'280HD-Metric'!M162,IF($C$9="Recharger 330XLHD",'330XLHD-Metric'!M162,IF($C$9="Recharger 360HD",'360HD-Metric'!R162,IF($C$9="Recharger 902HD",'902HD-Metric'!R162,IF($C$9="Contactor Field Drain C-4HD",'C-4HD-Metric'!I162,IF($C$9="Recharger 180HD",'180HD-Metric'!M162,0))))))))</f>
        <v/>
      </c>
      <c r="F156" s="124" t="str">
        <f>IF($C$9="Contactor 100HD",'100HD-Metric'!O162,IF($C$9="Recharger 150XLHD",'150XLHD-Metric'!O162,IF($C$9="Recharger 280HD",'280HD-Metric'!O162,IF($C$9="Recharger 330XLHD",'330XLHD-Metric'!O162,IF($C$9="Recharger 360HD",'360HD-Metric'!T162,IF($C$9="Recharger 902HD",'902HD-Metric'!T162,IF($C$9="Contactor Field Drain C-4HD",'C-4HD-Metric'!K162,IF($C$9="Recharger 180HD",'180HD-Metric'!O162,0))))))))</f>
        <v/>
      </c>
      <c r="G156" s="124"/>
      <c r="Q156" s="122"/>
      <c r="S156" s="127"/>
      <c r="T156" s="127"/>
    </row>
    <row r="157" spans="1:20" x14ac:dyDescent="0.2">
      <c r="A157" s="126"/>
      <c r="B157" s="125" t="str">
        <f>IF($C$9="Contactor 100HD",'100HD-Metric'!G163,IF($C$9="Recharger 150XLHD",'150XLHD-Metric'!G163,IF($C$9="Recharger 280HD",'280HD-Metric'!G163,IF($C$9="Recharger 330XLHD",'330XLHD-Metric'!G163,IF($C$9="Recharger 360HD",'360HD-Metric'!K163,IF($C$9="Recharger 902HD",'902HD-Metric'!K163,IF($C$9="Contactor Field Drain C-4HD",'C-4HD-Metric'!E163,IF($C$9="Recharger 180HD",'180HD-Metric'!G163,0))))))))</f>
        <v/>
      </c>
      <c r="C157" s="125" t="str">
        <f>IF($C$9="Contactor 100HD",'100HD-Metric'!I163,IF($C$9="Recharger 150XLHD",'150XLHD-Metric'!I163,IF($C$9="Recharger 280HD",'280HD-Metric'!I163,IF($C$9="Recharger 330XLHD",'330XLHD-Metric'!I163,IF($C$9="Recharger 360HD",'360HD-Metric'!N163,IF($C$9="Recharger 902HD",'902HD-Metric'!N163,IF($C$9="Recharger 180HD",'180HD-Metric'!I163,"")))))))</f>
        <v/>
      </c>
      <c r="D157" s="124"/>
      <c r="E157" s="124" t="str">
        <f>IF($C$9="Contactor 100HD",'100HD-Metric'!M163,IF($C$9="Recharger 150XLHD",'150XLHD-Metric'!M163,IF($C$9="Recharger 280HD",'280HD-Metric'!M163,IF($C$9="Recharger 330XLHD",'330XLHD-Metric'!M163,IF($C$9="Recharger 360HD",'360HD-Metric'!R163,IF($C$9="Recharger 902HD",'902HD-Metric'!R163,IF($C$9="Contactor Field Drain C-4HD",'C-4HD-Metric'!I163,IF($C$9="Recharger 180HD",'180HD-Metric'!M163,0))))))))</f>
        <v/>
      </c>
      <c r="F157" s="124" t="str">
        <f>IF($C$9="Contactor 100HD",'100HD-Metric'!O163,IF($C$9="Recharger 150XLHD",'150XLHD-Metric'!O163,IF($C$9="Recharger 280HD",'280HD-Metric'!O163,IF($C$9="Recharger 330XLHD",'330XLHD-Metric'!O163,IF($C$9="Recharger 360HD",'360HD-Metric'!T163,IF($C$9="Recharger 902HD",'902HD-Metric'!T163,IF($C$9="Contactor Field Drain C-4HD",'C-4HD-Metric'!K163,IF($C$9="Recharger 180HD",'180HD-Metric'!O163,0))))))))</f>
        <v/>
      </c>
      <c r="G157" s="124"/>
      <c r="Q157" s="122"/>
      <c r="S157" s="127"/>
      <c r="T157" s="127"/>
    </row>
    <row r="158" spans="1:20" x14ac:dyDescent="0.2">
      <c r="A158" s="126"/>
      <c r="B158" s="125" t="str">
        <f>IF($C$9="Contactor 100HD",'100HD-Metric'!G164,IF($C$9="Recharger 150XLHD",'150XLHD-Metric'!G164,IF($C$9="Recharger 280HD",'280HD-Metric'!G164,IF($C$9="Recharger 330XLHD",'330XLHD-Metric'!G164,IF($C$9="Recharger 360HD",'360HD-Metric'!K164,IF($C$9="Recharger 902HD",'902HD-Metric'!K164,IF($C$9="Contactor Field Drain C-4HD",'C-4HD-Metric'!E164,IF($C$9="Recharger 180HD",'180HD-Metric'!G164,0))))))))</f>
        <v/>
      </c>
      <c r="C158" s="125" t="str">
        <f>IF($C$9="Contactor 100HD",'100HD-Metric'!I164,IF($C$9="Recharger 150XLHD",'150XLHD-Metric'!I164,IF($C$9="Recharger 280HD",'280HD-Metric'!I164,IF($C$9="Recharger 330XLHD",'330XLHD-Metric'!I164,IF($C$9="Recharger 360HD",'360HD-Metric'!N164,IF($C$9="Recharger 902HD",'902HD-Metric'!N164,IF($C$9="Recharger 180HD",'180HD-Metric'!I164,"")))))))</f>
        <v/>
      </c>
      <c r="D158" s="124"/>
      <c r="E158" s="124" t="str">
        <f>IF($C$9="Contactor 100HD",'100HD-Metric'!M164,IF($C$9="Recharger 150XLHD",'150XLHD-Metric'!M164,IF($C$9="Recharger 280HD",'280HD-Metric'!M164,IF($C$9="Recharger 330XLHD",'330XLHD-Metric'!M164,IF($C$9="Recharger 360HD",'360HD-Metric'!R164,IF($C$9="Recharger 902HD",'902HD-Metric'!R164,IF($C$9="Contactor Field Drain C-4HD",'C-4HD-Metric'!I164,IF($C$9="Recharger 180HD",'180HD-Metric'!M164,0))))))))</f>
        <v/>
      </c>
      <c r="F158" s="124" t="str">
        <f>IF($C$9="Contactor 100HD",'100HD-Metric'!O164,IF($C$9="Recharger 150XLHD",'150XLHD-Metric'!O164,IF($C$9="Recharger 280HD",'280HD-Metric'!O164,IF($C$9="Recharger 330XLHD",'330XLHD-Metric'!O164,IF($C$9="Recharger 360HD",'360HD-Metric'!T164,IF($C$9="Recharger 902HD",'902HD-Metric'!T164,IF($C$9="Contactor Field Drain C-4HD",'C-4HD-Metric'!K164,IF($C$9="Recharger 180HD",'180HD-Metric'!O164,0))))))))</f>
        <v/>
      </c>
      <c r="G158" s="124"/>
      <c r="Q158" s="122"/>
      <c r="S158" s="127"/>
      <c r="T158" s="127"/>
    </row>
    <row r="159" spans="1:20" x14ac:dyDescent="0.2">
      <c r="A159" s="126"/>
      <c r="B159" s="125" t="str">
        <f>IF($C$9="Contactor 100HD",'100HD-Metric'!G165,IF($C$9="Recharger 150XLHD",'150XLHD-Metric'!G165,IF($C$9="Recharger 280HD",'280HD-Metric'!G165,IF($C$9="Recharger 330XLHD",'330XLHD-Metric'!G165,IF($C$9="Recharger 360HD",'360HD-Metric'!K165,IF($C$9="Recharger 902HD",'902HD-Metric'!K165,IF($C$9="Contactor Field Drain C-4HD",'C-4HD-Metric'!E165,IF($C$9="Recharger 180HD",'180HD-Metric'!G165,0))))))))</f>
        <v/>
      </c>
      <c r="C159" s="125" t="str">
        <f>IF($C$9="Contactor 100HD",'100HD-Metric'!I165,IF($C$9="Recharger 150XLHD",'150XLHD-Metric'!I165,IF($C$9="Recharger 280HD",'280HD-Metric'!I165,IF($C$9="Recharger 330XLHD",'330XLHD-Metric'!I165,IF($C$9="Recharger 360HD",'360HD-Metric'!N165,IF($C$9="Recharger 902HD",'902HD-Metric'!N165,IF($C$9="Recharger 180HD",'180HD-Metric'!I165,"")))))))</f>
        <v/>
      </c>
      <c r="D159" s="124"/>
      <c r="E159" s="124" t="str">
        <f>IF($C$9="Contactor 100HD",'100HD-Metric'!M165,IF($C$9="Recharger 150XLHD",'150XLHD-Metric'!M165,IF($C$9="Recharger 280HD",'280HD-Metric'!M165,IF($C$9="Recharger 330XLHD",'330XLHD-Metric'!M165,IF($C$9="Recharger 360HD",'360HD-Metric'!R165,IF($C$9="Recharger 902HD",'902HD-Metric'!R165,IF($C$9="Contactor Field Drain C-4HD",'C-4HD-Metric'!I165,IF($C$9="Recharger 180HD",'180HD-Metric'!M165,0))))))))</f>
        <v/>
      </c>
      <c r="F159" s="124" t="str">
        <f>IF($C$9="Contactor 100HD",'100HD-Metric'!O165,IF($C$9="Recharger 150XLHD",'150XLHD-Metric'!O165,IF($C$9="Recharger 280HD",'280HD-Metric'!O165,IF($C$9="Recharger 330XLHD",'330XLHD-Metric'!O165,IF($C$9="Recharger 360HD",'360HD-Metric'!T165,IF($C$9="Recharger 902HD",'902HD-Metric'!T165,IF($C$9="Contactor Field Drain C-4HD",'C-4HD-Metric'!K165,IF($C$9="Recharger 180HD",'180HD-Metric'!O165,0))))))))</f>
        <v/>
      </c>
      <c r="G159" s="124"/>
      <c r="Q159" s="122"/>
      <c r="S159" s="127"/>
      <c r="T159" s="127"/>
    </row>
    <row r="160" spans="1:20" x14ac:dyDescent="0.2">
      <c r="A160" s="126"/>
      <c r="B160" s="125" t="str">
        <f>IF($C$9="Contactor 100HD",'100HD-Metric'!G166,IF($C$9="Recharger 150XLHD",'150XLHD-Metric'!G166,IF($C$9="Recharger 280HD",'280HD-Metric'!G166,IF($C$9="Recharger 330XLHD",'330XLHD-Metric'!G166,IF($C$9="Recharger 360HD",'360HD-Metric'!K166,IF($C$9="Recharger 902HD",'902HD-Metric'!K166,IF($C$9="Contactor Field Drain C-4HD",'C-4HD-Metric'!E166,IF($C$9="Recharger 180HD",'180HD-Metric'!G166,0))))))))</f>
        <v/>
      </c>
      <c r="C160" s="125" t="str">
        <f>IF($C$9="Contactor 100HD",'100HD-Metric'!I166,IF($C$9="Recharger 150XLHD",'150XLHD-Metric'!I166,IF($C$9="Recharger 280HD",'280HD-Metric'!I166,IF($C$9="Recharger 330XLHD",'330XLHD-Metric'!I166,IF($C$9="Recharger 360HD",'360HD-Metric'!N166,IF($C$9="Recharger 902HD",'902HD-Metric'!N166,IF($C$9="Recharger 180HD",'180HD-Metric'!I166,"")))))))</f>
        <v/>
      </c>
      <c r="D160" s="124"/>
      <c r="E160" s="124" t="str">
        <f>IF($C$9="Contactor 100HD",'100HD-Metric'!M166,IF($C$9="Recharger 150XLHD",'150XLHD-Metric'!M166,IF($C$9="Recharger 280HD",'280HD-Metric'!M166,IF($C$9="Recharger 330XLHD",'330XLHD-Metric'!M166,IF($C$9="Recharger 360HD",'360HD-Metric'!R166,IF($C$9="Recharger 902HD",'902HD-Metric'!R166,IF($C$9="Contactor Field Drain C-4HD",'C-4HD-Metric'!I166,IF($C$9="Recharger 180HD",'180HD-Metric'!M166,0))))))))</f>
        <v/>
      </c>
      <c r="F160" s="124" t="str">
        <f>IF($C$9="Contactor 100HD",'100HD-Metric'!O166,IF($C$9="Recharger 150XLHD",'150XLHD-Metric'!O166,IF($C$9="Recharger 280HD",'280HD-Metric'!O166,IF($C$9="Recharger 330XLHD",'330XLHD-Metric'!O166,IF($C$9="Recharger 360HD",'360HD-Metric'!T166,IF($C$9="Recharger 902HD",'902HD-Metric'!T166,IF($C$9="Contactor Field Drain C-4HD",'C-4HD-Metric'!K166,IF($C$9="Recharger 180HD",'180HD-Metric'!O166,0))))))))</f>
        <v/>
      </c>
      <c r="G160" s="124"/>
      <c r="Q160" s="122"/>
      <c r="S160" s="127"/>
      <c r="T160" s="127"/>
    </row>
    <row r="161" spans="1:20" x14ac:dyDescent="0.2">
      <c r="A161" s="126"/>
      <c r="B161" s="125" t="str">
        <f>IF($C$9="Contactor 100HD",'100HD-Metric'!G167,IF($C$9="Recharger 150XLHD",'150XLHD-Metric'!G167,IF($C$9="Recharger 280HD",'280HD-Metric'!G167,IF($C$9="Recharger 330XLHD",'330XLHD-Metric'!G167,IF($C$9="Recharger 360HD",'360HD-Metric'!K167,IF($C$9="Recharger 902HD",'902HD-Metric'!K167,IF($C$9="Contactor Field Drain C-4HD",'C-4HD-Metric'!E167,IF($C$9="Recharger 180HD",'180HD-Metric'!G167,0))))))))</f>
        <v/>
      </c>
      <c r="C161" s="125" t="str">
        <f>IF($C$9="Contactor 100HD",'100HD-Metric'!I167,IF($C$9="Recharger 150XLHD",'150XLHD-Metric'!I167,IF($C$9="Recharger 280HD",'280HD-Metric'!I167,IF($C$9="Recharger 330XLHD",'330XLHD-Metric'!I167,IF($C$9="Recharger 360HD",'360HD-Metric'!N167,IF($C$9="Recharger 902HD",'902HD-Metric'!N167,IF($C$9="Recharger 180HD",'180HD-Metric'!I167,"")))))))</f>
        <v/>
      </c>
      <c r="D161" s="124"/>
      <c r="E161" s="124" t="str">
        <f>IF($C$9="Contactor 100HD",'100HD-Metric'!M167,IF($C$9="Recharger 150XLHD",'150XLHD-Metric'!M167,IF($C$9="Recharger 280HD",'280HD-Metric'!M167,IF($C$9="Recharger 330XLHD",'330XLHD-Metric'!M167,IF($C$9="Recharger 360HD",'360HD-Metric'!R167,IF($C$9="Recharger 902HD",'902HD-Metric'!R167,IF($C$9="Contactor Field Drain C-4HD",'C-4HD-Metric'!I167,IF($C$9="Recharger 180HD",'180HD-Metric'!M167,0))))))))</f>
        <v/>
      </c>
      <c r="F161" s="124" t="str">
        <f>IF($C$9="Contactor 100HD",'100HD-Metric'!O167,IF($C$9="Recharger 150XLHD",'150XLHD-Metric'!O167,IF($C$9="Recharger 280HD",'280HD-Metric'!O167,IF($C$9="Recharger 330XLHD",'330XLHD-Metric'!O167,IF($C$9="Recharger 360HD",'360HD-Metric'!T167,IF($C$9="Recharger 902HD",'902HD-Metric'!T167,IF($C$9="Contactor Field Drain C-4HD",'C-4HD-Metric'!K167,IF($C$9="Recharger 180HD",'180HD-Metric'!O167,0))))))))</f>
        <v/>
      </c>
      <c r="G161" s="124"/>
      <c r="Q161" s="122"/>
      <c r="S161" s="127"/>
      <c r="T161" s="127"/>
    </row>
    <row r="162" spans="1:20" x14ac:dyDescent="0.2">
      <c r="A162" s="126"/>
      <c r="B162" s="125" t="str">
        <f>IF($C$9="Contactor 100HD",'100HD-Metric'!G168,IF($C$9="Recharger 150XLHD",'150XLHD-Metric'!G168,IF($C$9="Recharger 280HD",'280HD-Metric'!G168,IF($C$9="Recharger 330XLHD",'330XLHD-Metric'!G168,IF($C$9="Recharger 360HD",'360HD-Metric'!K168,IF($C$9="Recharger 902HD",'902HD-Metric'!K168,IF($C$9="Contactor Field Drain C-4HD",'C-4HD-Metric'!E168,IF($C$9="Recharger 180HD",'180HD-Metric'!G168,0))))))))</f>
        <v/>
      </c>
      <c r="C162" s="125" t="str">
        <f>IF($C$9="Contactor 100HD",'100HD-Metric'!I168,IF($C$9="Recharger 150XLHD",'150XLHD-Metric'!I168,IF($C$9="Recharger 280HD",'280HD-Metric'!I168,IF($C$9="Recharger 330XLHD",'330XLHD-Metric'!I168,IF($C$9="Recharger 360HD",'360HD-Metric'!N168,IF($C$9="Recharger 902HD",'902HD-Metric'!N168,IF($C$9="Recharger 180HD",'180HD-Metric'!I168,"")))))))</f>
        <v/>
      </c>
      <c r="D162" s="124"/>
      <c r="E162" s="124" t="str">
        <f>IF($C$9="Contactor 100HD",'100HD-Metric'!M168,IF($C$9="Recharger 150XLHD",'150XLHD-Metric'!M168,IF($C$9="Recharger 280HD",'280HD-Metric'!M168,IF($C$9="Recharger 330XLHD",'330XLHD-Metric'!M168,IF($C$9="Recharger 360HD",'360HD-Metric'!R168,IF($C$9="Recharger 902HD",'902HD-Metric'!R168,IF($C$9="Contactor Field Drain C-4HD",'C-4HD-Metric'!I168,IF($C$9="Recharger 180HD",'180HD-Metric'!M168,0))))))))</f>
        <v/>
      </c>
      <c r="F162" s="124" t="str">
        <f>IF($C$9="Contactor 100HD",'100HD-Metric'!O168,IF($C$9="Recharger 150XLHD",'150XLHD-Metric'!O168,IF($C$9="Recharger 280HD",'280HD-Metric'!O168,IF($C$9="Recharger 330XLHD",'330XLHD-Metric'!O168,IF($C$9="Recharger 360HD",'360HD-Metric'!T168,IF($C$9="Recharger 902HD",'902HD-Metric'!T168,IF($C$9="Contactor Field Drain C-4HD",'C-4HD-Metric'!K168,IF($C$9="Recharger 180HD",'180HD-Metric'!O168,0))))))))</f>
        <v/>
      </c>
      <c r="G162" s="124"/>
      <c r="Q162" s="122"/>
      <c r="S162" s="127"/>
      <c r="T162" s="127"/>
    </row>
    <row r="163" spans="1:20" x14ac:dyDescent="0.2">
      <c r="A163" s="126"/>
      <c r="B163" s="125" t="str">
        <f>IF($C$9="Contactor 100HD",'100HD-Metric'!G169,IF($C$9="Recharger 150XLHD",'150XLHD-Metric'!G169,IF($C$9="Recharger 280HD",'280HD-Metric'!G169,IF($C$9="Recharger 330XLHD",'330XLHD-Metric'!G169,IF($C$9="Recharger 360HD",'360HD-Metric'!K169,IF($C$9="Recharger 902HD",'902HD-Metric'!K169,IF($C$9="Contactor Field Drain C-4HD",'C-4HD-Metric'!E169,IF($C$9="Recharger 180HD",'180HD-Metric'!G169,0))))))))</f>
        <v/>
      </c>
      <c r="C163" s="125" t="str">
        <f>IF($C$9="Contactor 100HD",'100HD-Metric'!I169,IF($C$9="Recharger 150XLHD",'150XLHD-Metric'!I169,IF($C$9="Recharger 280HD",'280HD-Metric'!I169,IF($C$9="Recharger 330XLHD",'330XLHD-Metric'!I169,IF($C$9="Recharger 360HD",'360HD-Metric'!N169,IF($C$9="Recharger 902HD",'902HD-Metric'!N169,IF($C$9="Recharger 180HD",'180HD-Metric'!I169,"")))))))</f>
        <v/>
      </c>
      <c r="D163" s="124"/>
      <c r="E163" s="124" t="str">
        <f>IF($C$9="Contactor 100HD",'100HD-Metric'!M169,IF($C$9="Recharger 150XLHD",'150XLHD-Metric'!M169,IF($C$9="Recharger 280HD",'280HD-Metric'!M169,IF($C$9="Recharger 330XLHD",'330XLHD-Metric'!M169,IF($C$9="Recharger 360HD",'360HD-Metric'!R169,IF($C$9="Recharger 902HD",'902HD-Metric'!R169,IF($C$9="Contactor Field Drain C-4HD",'C-4HD-Metric'!I169,IF($C$9="Recharger 180HD",'180HD-Metric'!M169,0))))))))</f>
        <v/>
      </c>
      <c r="F163" s="124" t="str">
        <f>IF($C$9="Contactor 100HD",'100HD-Metric'!O169,IF($C$9="Recharger 150XLHD",'150XLHD-Metric'!O169,IF($C$9="Recharger 280HD",'280HD-Metric'!O169,IF($C$9="Recharger 330XLHD",'330XLHD-Metric'!O169,IF($C$9="Recharger 360HD",'360HD-Metric'!T169,IF($C$9="Recharger 902HD",'902HD-Metric'!T169,IF($C$9="Contactor Field Drain C-4HD",'C-4HD-Metric'!K169,IF($C$9="Recharger 180HD",'180HD-Metric'!O169,0))))))))</f>
        <v/>
      </c>
      <c r="G163" s="124"/>
      <c r="Q163" s="122"/>
      <c r="S163" s="127"/>
      <c r="T163" s="127"/>
    </row>
    <row r="164" spans="1:20" x14ac:dyDescent="0.2">
      <c r="A164" s="126"/>
      <c r="B164" s="125" t="str">
        <f>IF($C$9="Contactor 100HD",'100HD-Metric'!G170,IF($C$9="Recharger 150XLHD",'150XLHD-Metric'!G170,IF($C$9="Recharger 280HD",'280HD-Metric'!G170,IF($C$9="Recharger 330XLHD",'330XLHD-Metric'!G170,IF($C$9="Recharger 360HD",'360HD-Metric'!K170,IF($C$9="Recharger 902HD",'902HD-Metric'!K170,IF($C$9="Contactor Field Drain C-4HD",'C-4HD-Metric'!E170,IF($C$9="Recharger 180HD",'180HD-Metric'!G170,0))))))))</f>
        <v/>
      </c>
      <c r="C164" s="125" t="str">
        <f>IF($C$9="Contactor 100HD",'100HD-Metric'!I170,IF($C$9="Recharger 150XLHD",'150XLHD-Metric'!I170,IF($C$9="Recharger 280HD",'280HD-Metric'!I170,IF($C$9="Recharger 330XLHD",'330XLHD-Metric'!I170,IF($C$9="Recharger 360HD",'360HD-Metric'!N170,IF($C$9="Recharger 902HD",'902HD-Metric'!N170,IF($C$9="Recharger 180HD",'180HD-Metric'!I170,"")))))))</f>
        <v/>
      </c>
      <c r="D164" s="124"/>
      <c r="E164" s="124" t="str">
        <f>IF($C$9="Contactor 100HD",'100HD-Metric'!M170,IF($C$9="Recharger 150XLHD",'150XLHD-Metric'!M170,IF($C$9="Recharger 280HD",'280HD-Metric'!M170,IF($C$9="Recharger 330XLHD",'330XLHD-Metric'!M170,IF($C$9="Recharger 360HD",'360HD-Metric'!R170,IF($C$9="Recharger 902HD",'902HD-Metric'!R170,IF($C$9="Contactor Field Drain C-4HD",'C-4HD-Metric'!I170,IF($C$9="Recharger 180HD",'180HD-Metric'!M170,0))))))))</f>
        <v/>
      </c>
      <c r="F164" s="124" t="str">
        <f>IF($C$9="Contactor 100HD",'100HD-Metric'!O170,IF($C$9="Recharger 150XLHD",'150XLHD-Metric'!O170,IF($C$9="Recharger 280HD",'280HD-Metric'!O170,IF($C$9="Recharger 330XLHD",'330XLHD-Metric'!O170,IF($C$9="Recharger 360HD",'360HD-Metric'!T170,IF($C$9="Recharger 902HD",'902HD-Metric'!T170,IF($C$9="Contactor Field Drain C-4HD",'C-4HD-Metric'!K170,IF($C$9="Recharger 180HD",'180HD-Metric'!O170,0))))))))</f>
        <v/>
      </c>
      <c r="G164" s="124"/>
      <c r="Q164" s="122"/>
      <c r="S164" s="127"/>
      <c r="T164" s="127"/>
    </row>
    <row r="165" spans="1:20" x14ac:dyDescent="0.2">
      <c r="A165" s="126"/>
      <c r="B165" s="125" t="str">
        <f>IF($C$9="Contactor 100HD",'100HD-Metric'!G171,IF($C$9="Recharger 150XLHD",'150XLHD-Metric'!G171,IF($C$9="Recharger 280HD",'280HD-Metric'!G171,IF($C$9="Recharger 330XLHD",'330XLHD-Metric'!G171,IF($C$9="Recharger 360HD",'360HD-Metric'!K171,IF($C$9="Recharger 902HD",'902HD-Metric'!K171,IF($C$9="Contactor Field Drain C-4HD",'C-4HD-Metric'!E171,IF($C$9="Recharger 180HD",'180HD-Metric'!G171,0))))))))</f>
        <v/>
      </c>
      <c r="C165" s="125" t="str">
        <f>IF($C$9="Contactor 100HD",'100HD-Metric'!I171,IF($C$9="Recharger 150XLHD",'150XLHD-Metric'!I171,IF($C$9="Recharger 280HD",'280HD-Metric'!I171,IF($C$9="Recharger 330XLHD",'330XLHD-Metric'!I171,IF($C$9="Recharger 360HD",'360HD-Metric'!N171,IF($C$9="Recharger 902HD",'902HD-Metric'!N171,IF($C$9="Recharger 180HD",'180HD-Metric'!I171,"")))))))</f>
        <v/>
      </c>
      <c r="D165" s="124"/>
      <c r="E165" s="124" t="str">
        <f>IF($C$9="Contactor 100HD",'100HD-Metric'!M171,IF($C$9="Recharger 150XLHD",'150XLHD-Metric'!M171,IF($C$9="Recharger 280HD",'280HD-Metric'!M171,IF($C$9="Recharger 330XLHD",'330XLHD-Metric'!M171,IF($C$9="Recharger 360HD",'360HD-Metric'!R171,IF($C$9="Recharger 902HD",'902HD-Metric'!R171,IF($C$9="Contactor Field Drain C-4HD",'C-4HD-Metric'!I171,IF($C$9="Recharger 180HD",'180HD-Metric'!M171,0))))))))</f>
        <v/>
      </c>
      <c r="F165" s="124" t="str">
        <f>IF($C$9="Contactor 100HD",'100HD-Metric'!O171,IF($C$9="Recharger 150XLHD",'150XLHD-Metric'!O171,IF($C$9="Recharger 280HD",'280HD-Metric'!O171,IF($C$9="Recharger 330XLHD",'330XLHD-Metric'!O171,IF($C$9="Recharger 360HD",'360HD-Metric'!T171,IF($C$9="Recharger 902HD",'902HD-Metric'!T171,IF($C$9="Contactor Field Drain C-4HD",'C-4HD-Metric'!K171,IF($C$9="Recharger 180HD",'180HD-Metric'!O171,0))))))))</f>
        <v/>
      </c>
      <c r="G165" s="124"/>
      <c r="Q165" s="122"/>
      <c r="S165" s="127"/>
      <c r="T165" s="127"/>
    </row>
    <row r="166" spans="1:20" x14ac:dyDescent="0.2">
      <c r="A166" s="126"/>
      <c r="B166" s="125" t="str">
        <f>IF($C$9="Contactor 100HD",'100HD-Metric'!G172,IF($C$9="Recharger 150XLHD",'150XLHD-Metric'!G172,IF($C$9="Recharger 280HD",'280HD-Metric'!G172,IF($C$9="Recharger 330XLHD",'330XLHD-Metric'!G172,IF($C$9="Recharger 360HD",'360HD-Metric'!K172,IF($C$9="Recharger 902HD",'902HD-Metric'!K172,IF($C$9="Contactor Field Drain C-4HD",'C-4HD-Metric'!E172,IF($C$9="Recharger 180HD",'180HD-Metric'!G172,0))))))))</f>
        <v/>
      </c>
      <c r="C166" s="125" t="str">
        <f>IF($C$9="Contactor 100HD",'100HD-Metric'!I172,IF($C$9="Recharger 150XLHD",'150XLHD-Metric'!I172,IF($C$9="Recharger 280HD",'280HD-Metric'!I172,IF($C$9="Recharger 330XLHD",'330XLHD-Metric'!I172,IF($C$9="Recharger 360HD",'360HD-Metric'!N172,IF($C$9="Recharger 902HD",'902HD-Metric'!N172,IF($C$9="Recharger 180HD",'180HD-Metric'!I172,"")))))))</f>
        <v/>
      </c>
      <c r="D166" s="124"/>
      <c r="E166" s="124" t="str">
        <f>IF($C$9="Contactor 100HD",'100HD-Metric'!M172,IF($C$9="Recharger 150XLHD",'150XLHD-Metric'!M172,IF($C$9="Recharger 280HD",'280HD-Metric'!M172,IF($C$9="Recharger 330XLHD",'330XLHD-Metric'!M172,IF($C$9="Recharger 360HD",'360HD-Metric'!R172,IF($C$9="Recharger 902HD",'902HD-Metric'!R172,IF($C$9="Contactor Field Drain C-4HD",'C-4HD-Metric'!I172,IF($C$9="Recharger 180HD",'180HD-Metric'!M172,0))))))))</f>
        <v/>
      </c>
      <c r="F166" s="124" t="str">
        <f>IF($C$9="Contactor 100HD",'100HD-Metric'!O172,IF($C$9="Recharger 150XLHD",'150XLHD-Metric'!O172,IF($C$9="Recharger 280HD",'280HD-Metric'!O172,IF($C$9="Recharger 330XLHD",'330XLHD-Metric'!O172,IF($C$9="Recharger 360HD",'360HD-Metric'!T172,IF($C$9="Recharger 902HD",'902HD-Metric'!T172,IF($C$9="Contactor Field Drain C-4HD",'C-4HD-Metric'!K172,IF($C$9="Recharger 180HD",'180HD-Metric'!O172,0))))))))</f>
        <v/>
      </c>
      <c r="G166" s="124"/>
      <c r="Q166" s="122"/>
      <c r="S166" s="127"/>
      <c r="T166" s="127"/>
    </row>
    <row r="167" spans="1:20" x14ac:dyDescent="0.2">
      <c r="A167" s="126"/>
      <c r="B167" s="125" t="str">
        <f>IF($C$9="Contactor 100HD",'100HD-Metric'!G173,IF($C$9="Recharger 150XLHD",'150XLHD-Metric'!G173,IF($C$9="Recharger 280HD",'280HD-Metric'!G173,IF($C$9="Recharger 330XLHD",'330XLHD-Metric'!G173,IF($C$9="Recharger 360HD",'360HD-Metric'!K173,IF($C$9="Recharger 902HD",'902HD-Metric'!K173,IF($C$9="Contactor Field Drain C-4HD",'C-4HD-Metric'!E173,IF($C$9="Recharger 180HD",'180HD-Metric'!G173,0))))))))</f>
        <v/>
      </c>
      <c r="C167" s="125" t="str">
        <f>IF($C$9="Contactor 100HD",'100HD-Metric'!I173,IF($C$9="Recharger 150XLHD",'150XLHD-Metric'!I173,IF($C$9="Recharger 280HD",'280HD-Metric'!I173,IF($C$9="Recharger 330XLHD",'330XLHD-Metric'!I173,IF($C$9="Recharger 360HD",'360HD-Metric'!N173,IF($C$9="Recharger 902HD",'902HD-Metric'!N173,IF($C$9="Recharger 180HD",'180HD-Metric'!I173,"")))))))</f>
        <v/>
      </c>
      <c r="D167" s="124"/>
      <c r="E167" s="124" t="str">
        <f>IF($C$9="Contactor 100HD",'100HD-Metric'!M173,IF($C$9="Recharger 150XLHD",'150XLHD-Metric'!M173,IF($C$9="Recharger 280HD",'280HD-Metric'!M173,IF($C$9="Recharger 330XLHD",'330XLHD-Metric'!M173,IF($C$9="Recharger 360HD",'360HD-Metric'!R173,IF($C$9="Recharger 902HD",'902HD-Metric'!R173,IF($C$9="Contactor Field Drain C-4HD",'C-4HD-Metric'!I173,IF($C$9="Recharger 180HD",'180HD-Metric'!M173,0))))))))</f>
        <v/>
      </c>
      <c r="F167" s="124" t="str">
        <f>IF($C$9="Contactor 100HD",'100HD-Metric'!O173,IF($C$9="Recharger 150XLHD",'150XLHD-Metric'!O173,IF($C$9="Recharger 280HD",'280HD-Metric'!O173,IF($C$9="Recharger 330XLHD",'330XLHD-Metric'!O173,IF($C$9="Recharger 360HD",'360HD-Metric'!T173,IF($C$9="Recharger 902HD",'902HD-Metric'!T173,IF($C$9="Contactor Field Drain C-4HD",'C-4HD-Metric'!K173,IF($C$9="Recharger 180HD",'180HD-Metric'!O173,0))))))))</f>
        <v/>
      </c>
      <c r="G167" s="124"/>
      <c r="Q167" s="122"/>
      <c r="S167" s="127"/>
      <c r="T167" s="127"/>
    </row>
    <row r="168" spans="1:20" x14ac:dyDescent="0.2">
      <c r="A168" s="126"/>
      <c r="B168" s="125" t="str">
        <f>IF($C$9="Contactor 100HD",'100HD-Metric'!G174,IF($C$9="Recharger 150XLHD",'150XLHD-Metric'!G174,IF($C$9="Recharger 280HD",'280HD-Metric'!G174,IF($C$9="Recharger 330XLHD",'330XLHD-Metric'!G174,IF($C$9="Recharger 360HD",'360HD-Metric'!K174,IF($C$9="Recharger 902HD",'902HD-Metric'!K174,IF($C$9="Contactor Field Drain C-4HD",'C-4HD-Metric'!E174,IF($C$9="Recharger 180HD",'180HD-Metric'!G174,0))))))))</f>
        <v/>
      </c>
      <c r="C168" s="125" t="str">
        <f>IF($C$9="Contactor 100HD",'100HD-Metric'!I174,IF($C$9="Recharger 150XLHD",'150XLHD-Metric'!I174,IF($C$9="Recharger 280HD",'280HD-Metric'!I174,IF($C$9="Recharger 330XLHD",'330XLHD-Metric'!I174,IF($C$9="Recharger 360HD",'360HD-Metric'!N174,IF($C$9="Recharger 902HD",'902HD-Metric'!N174,IF($C$9="Recharger 180HD",'180HD-Metric'!I174,"")))))))</f>
        <v/>
      </c>
      <c r="D168" s="124"/>
      <c r="E168" s="124" t="str">
        <f>IF($C$9="Contactor 100HD",'100HD-Metric'!M174,IF($C$9="Recharger 150XLHD",'150XLHD-Metric'!M174,IF($C$9="Recharger 280HD",'280HD-Metric'!M174,IF($C$9="Recharger 330XLHD",'330XLHD-Metric'!M174,IF($C$9="Recharger 360HD",'360HD-Metric'!R174,IF($C$9="Recharger 902HD",'902HD-Metric'!R174,IF($C$9="Contactor Field Drain C-4HD",'C-4HD-Metric'!I174,IF($C$9="Recharger 180HD",'180HD-Metric'!M174,0))))))))</f>
        <v/>
      </c>
      <c r="F168" s="124" t="str">
        <f>IF($C$9="Contactor 100HD",'100HD-Metric'!O174,IF($C$9="Recharger 150XLHD",'150XLHD-Metric'!O174,IF($C$9="Recharger 280HD",'280HD-Metric'!O174,IF($C$9="Recharger 330XLHD",'330XLHD-Metric'!O174,IF($C$9="Recharger 360HD",'360HD-Metric'!T174,IF($C$9="Recharger 902HD",'902HD-Metric'!T174,IF($C$9="Contactor Field Drain C-4HD",'C-4HD-Metric'!K174,IF($C$9="Recharger 180HD",'180HD-Metric'!O174,0))))))))</f>
        <v/>
      </c>
      <c r="G168" s="124"/>
      <c r="Q168" s="122"/>
      <c r="S168" s="127"/>
      <c r="T168" s="127"/>
    </row>
    <row r="169" spans="1:20" x14ac:dyDescent="0.2">
      <c r="A169" s="126"/>
      <c r="B169" s="125" t="str">
        <f>IF($C$9="Contactor 100HD",'100HD-Metric'!G175,IF($C$9="Recharger 150XLHD",'150XLHD-Metric'!G175,IF($C$9="Recharger 280HD",'280HD-Metric'!G175,IF($C$9="Recharger 330XLHD",'330XLHD-Metric'!G175,IF($C$9="Recharger 360HD",'360HD-Metric'!K175,IF($C$9="Recharger 902HD",'902HD-Metric'!K175,IF($C$9="Contactor Field Drain C-4HD",'C-4HD-Metric'!E175,IF($C$9="Recharger 180HD",'180HD-Metric'!G175,0))))))))</f>
        <v/>
      </c>
      <c r="C169" s="125" t="str">
        <f>IF($C$9="Contactor 100HD",'100HD-Metric'!I175,IF($C$9="Recharger 150XLHD",'150XLHD-Metric'!I175,IF($C$9="Recharger 280HD",'280HD-Metric'!I175,IF($C$9="Recharger 330XLHD",'330XLHD-Metric'!I175,IF($C$9="Recharger 360HD",'360HD-Metric'!N175,IF($C$9="Recharger 902HD",'902HD-Metric'!N175,IF($C$9="Recharger 180HD",'180HD-Metric'!I175,"")))))))</f>
        <v/>
      </c>
      <c r="D169" s="124"/>
      <c r="E169" s="124" t="str">
        <f>IF($C$9="Contactor 100HD",'100HD-Metric'!M175,IF($C$9="Recharger 150XLHD",'150XLHD-Metric'!M175,IF($C$9="Recharger 280HD",'280HD-Metric'!M175,IF($C$9="Recharger 330XLHD",'330XLHD-Metric'!M175,IF($C$9="Recharger 360HD",'360HD-Metric'!R175,IF($C$9="Recharger 902HD",'902HD-Metric'!R175,IF($C$9="Contactor Field Drain C-4HD",'C-4HD-Metric'!I175,IF($C$9="Recharger 180HD",'180HD-Metric'!M175,0))))))))</f>
        <v/>
      </c>
      <c r="F169" s="124" t="str">
        <f>IF($C$9="Contactor 100HD",'100HD-Metric'!O175,IF($C$9="Recharger 150XLHD",'150XLHD-Metric'!O175,IF($C$9="Recharger 280HD",'280HD-Metric'!O175,IF($C$9="Recharger 330XLHD",'330XLHD-Metric'!O175,IF($C$9="Recharger 360HD",'360HD-Metric'!T175,IF($C$9="Recharger 902HD",'902HD-Metric'!T175,IF($C$9="Contactor Field Drain C-4HD",'C-4HD-Metric'!K175,IF($C$9="Recharger 180HD",'180HD-Metric'!O175,0))))))))</f>
        <v/>
      </c>
      <c r="G169" s="124"/>
      <c r="Q169" s="122"/>
      <c r="S169" s="127"/>
      <c r="T169" s="127"/>
    </row>
    <row r="170" spans="1:20" x14ac:dyDescent="0.2">
      <c r="A170" s="126"/>
      <c r="B170" s="125" t="str">
        <f>IF($C$9="Contactor 100HD",'100HD-Metric'!G176,IF($C$9="Recharger 150XLHD",'150XLHD-Metric'!G176,IF($C$9="Recharger 280HD",'280HD-Metric'!G176,IF($C$9="Recharger 330XLHD",'330XLHD-Metric'!G176,IF($C$9="Recharger 360HD",'360HD-Metric'!K176,IF($C$9="Recharger 902HD",'902HD-Metric'!K176,IF($C$9="Contactor Field Drain C-4HD",'C-4HD-Metric'!E176,IF($C$9="Recharger 180HD",'180HD-Metric'!G176,0))))))))</f>
        <v/>
      </c>
      <c r="C170" s="125" t="str">
        <f>IF($C$9="Contactor 100HD",'100HD-Metric'!I176,IF($C$9="Recharger 150XLHD",'150XLHD-Metric'!I176,IF($C$9="Recharger 280HD",'280HD-Metric'!I176,IF($C$9="Recharger 330XLHD",'330XLHD-Metric'!I176,IF($C$9="Recharger 360HD",'360HD-Metric'!N176,IF($C$9="Recharger 902HD",'902HD-Metric'!N176,IF($C$9="Recharger 180HD",'180HD-Metric'!I176,"")))))))</f>
        <v/>
      </c>
      <c r="D170" s="124"/>
      <c r="E170" s="124" t="str">
        <f>IF($C$9="Contactor 100HD",'100HD-Metric'!M176,IF($C$9="Recharger 150XLHD",'150XLHD-Metric'!M176,IF($C$9="Recharger 280HD",'280HD-Metric'!M176,IF($C$9="Recharger 330XLHD",'330XLHD-Metric'!M176,IF($C$9="Recharger 360HD",'360HD-Metric'!R176,IF($C$9="Recharger 902HD",'902HD-Metric'!R176,IF($C$9="Contactor Field Drain C-4HD",'C-4HD-Metric'!I176,IF($C$9="Recharger 180HD",'180HD-Metric'!M176,0))))))))</f>
        <v/>
      </c>
      <c r="F170" s="124" t="str">
        <f>IF($C$9="Contactor 100HD",'100HD-Metric'!O176,IF($C$9="Recharger 150XLHD",'150XLHD-Metric'!O176,IF($C$9="Recharger 280HD",'280HD-Metric'!O176,IF($C$9="Recharger 330XLHD",'330XLHD-Metric'!O176,IF($C$9="Recharger 360HD",'360HD-Metric'!T176,IF($C$9="Recharger 902HD",'902HD-Metric'!T176,IF($C$9="Contactor Field Drain C-4HD",'C-4HD-Metric'!K176,IF($C$9="Recharger 180HD",'180HD-Metric'!O176,0))))))))</f>
        <v/>
      </c>
      <c r="G170" s="124"/>
      <c r="Q170" s="122"/>
      <c r="S170" s="127"/>
      <c r="T170" s="127"/>
    </row>
    <row r="171" spans="1:20" x14ac:dyDescent="0.2">
      <c r="A171" s="126"/>
      <c r="B171" s="125" t="str">
        <f>IF($C$9="Contactor 100HD",'100HD-Metric'!G177,IF($C$9="Recharger 150XLHD",'150XLHD-Metric'!G177,IF($C$9="Recharger 280HD",'280HD-Metric'!G177,IF($C$9="Recharger 330XLHD",'330XLHD-Metric'!G177,IF($C$9="Recharger 360HD",'360HD-Metric'!K177,IF($C$9="Recharger 902HD",'902HD-Metric'!K177,IF($C$9="Contactor Field Drain C-4HD",'C-4HD-Metric'!E177,IF($C$9="Recharger 180HD",'180HD-Metric'!G177,0))))))))</f>
        <v/>
      </c>
      <c r="C171" s="125" t="str">
        <f>IF($C$9="Contactor 100HD",'100HD-Metric'!I177,IF($C$9="Recharger 150XLHD",'150XLHD-Metric'!I177,IF($C$9="Recharger 280HD",'280HD-Metric'!I177,IF($C$9="Recharger 330XLHD",'330XLHD-Metric'!I177,IF($C$9="Recharger 360HD",'360HD-Metric'!N177,IF($C$9="Recharger 902HD",'902HD-Metric'!N177,IF($C$9="Recharger 180HD",'180HD-Metric'!I177,"")))))))</f>
        <v/>
      </c>
      <c r="D171" s="124"/>
      <c r="E171" s="124" t="str">
        <f>IF($C$9="Contactor 100HD",'100HD-Metric'!M177,IF($C$9="Recharger 150XLHD",'150XLHD-Metric'!M177,IF($C$9="Recharger 280HD",'280HD-Metric'!M177,IF($C$9="Recharger 330XLHD",'330XLHD-Metric'!M177,IF($C$9="Recharger 360HD",'360HD-Metric'!R177,IF($C$9="Recharger 902HD",'902HD-Metric'!R177,IF($C$9="Contactor Field Drain C-4HD",'C-4HD-Metric'!I177,IF($C$9="Recharger 180HD",'180HD-Metric'!M177,0))))))))</f>
        <v/>
      </c>
      <c r="F171" s="124" t="str">
        <f>IF($C$9="Contactor 100HD",'100HD-Metric'!O177,IF($C$9="Recharger 150XLHD",'150XLHD-Metric'!O177,IF($C$9="Recharger 280HD",'280HD-Metric'!O177,IF($C$9="Recharger 330XLHD",'330XLHD-Metric'!O177,IF($C$9="Recharger 360HD",'360HD-Metric'!T177,IF($C$9="Recharger 902HD",'902HD-Metric'!T177,IF($C$9="Contactor Field Drain C-4HD",'C-4HD-Metric'!K177,IF($C$9="Recharger 180HD",'180HD-Metric'!O177,0))))))))</f>
        <v/>
      </c>
      <c r="G171" s="124"/>
      <c r="Q171" s="122"/>
      <c r="S171" s="127"/>
      <c r="T171" s="127"/>
    </row>
    <row r="172" spans="1:20" x14ac:dyDescent="0.2">
      <c r="A172" s="126"/>
      <c r="B172" s="125" t="str">
        <f>IF($C$9="Contactor 100HD",'100HD-Metric'!G178,IF($C$9="Recharger 150XLHD",'150XLHD-Metric'!G178,IF($C$9="Recharger 280HD",'280HD-Metric'!G178,IF($C$9="Recharger 330XLHD",'330XLHD-Metric'!G178,IF($C$9="Recharger 360HD",'360HD-Metric'!K178,IF($C$9="Recharger 902HD",'902HD-Metric'!K178,IF($C$9="Contactor Field Drain C-4HD",'C-4HD-Metric'!E178,IF($C$9="Recharger 180HD",'180HD-Metric'!G178,0))))))))</f>
        <v/>
      </c>
      <c r="C172" s="125" t="str">
        <f>IF($C$9="Contactor 100HD",'100HD-Metric'!I178,IF($C$9="Recharger 150XLHD",'150XLHD-Metric'!I178,IF($C$9="Recharger 280HD",'280HD-Metric'!I178,IF($C$9="Recharger 330XLHD",'330XLHD-Metric'!I178,IF($C$9="Recharger 360HD",'360HD-Metric'!N178,IF($C$9="Recharger 902HD",'902HD-Metric'!N178,IF($C$9="Recharger 180HD",'180HD-Metric'!I178,"")))))))</f>
        <v/>
      </c>
      <c r="D172" s="124"/>
      <c r="E172" s="124" t="str">
        <f>IF($C$9="Contactor 100HD",'100HD-Metric'!M178,IF($C$9="Recharger 150XLHD",'150XLHD-Metric'!M178,IF($C$9="Recharger 280HD",'280HD-Metric'!M178,IF($C$9="Recharger 330XLHD",'330XLHD-Metric'!M178,IF($C$9="Recharger 360HD",'360HD-Metric'!R178,IF($C$9="Recharger 902HD",'902HD-Metric'!R178,IF($C$9="Contactor Field Drain C-4HD",'C-4HD-Metric'!I178,IF($C$9="Recharger 180HD",'180HD-Metric'!M178,0))))))))</f>
        <v/>
      </c>
      <c r="F172" s="124" t="str">
        <f>IF($C$9="Contactor 100HD",'100HD-Metric'!O178,IF($C$9="Recharger 150XLHD",'150XLHD-Metric'!O178,IF($C$9="Recharger 280HD",'280HD-Metric'!O178,IF($C$9="Recharger 330XLHD",'330XLHD-Metric'!O178,IF($C$9="Recharger 360HD",'360HD-Metric'!T178,IF($C$9="Recharger 902HD",'902HD-Metric'!T178,IF($C$9="Contactor Field Drain C-4HD",'C-4HD-Metric'!K178,IF($C$9="Recharger 180HD",'180HD-Metric'!O178,0))))))))</f>
        <v/>
      </c>
      <c r="G172" s="124"/>
      <c r="Q172" s="122"/>
      <c r="S172" s="127"/>
      <c r="T172" s="127"/>
    </row>
    <row r="173" spans="1:20" x14ac:dyDescent="0.2">
      <c r="A173" s="126"/>
      <c r="B173" s="125" t="str">
        <f>IF($C$9="Contactor 100HD",'100HD-Metric'!G179,IF($C$9="Recharger 150XLHD",'150XLHD-Metric'!G179,IF($C$9="Recharger 280HD",'280HD-Metric'!G179,IF($C$9="Recharger 330XLHD",'330XLHD-Metric'!G179,IF($C$9="Recharger 360HD",'360HD-Metric'!K179,IF($C$9="Recharger 902HD",'902HD-Metric'!K179,IF($C$9="Contactor Field Drain C-4HD",'C-4HD-Metric'!E179,IF($C$9="Recharger 180HD",'180HD-Metric'!G179,0))))))))</f>
        <v/>
      </c>
      <c r="C173" s="125" t="str">
        <f>IF($C$9="Contactor 100HD",'100HD-Metric'!I179,IF($C$9="Recharger 150XLHD",'150XLHD-Metric'!I179,IF($C$9="Recharger 280HD",'280HD-Metric'!I179,IF($C$9="Recharger 330XLHD",'330XLHD-Metric'!I179,IF($C$9="Recharger 360HD",'360HD-Metric'!N179,IF($C$9="Recharger 902HD",'902HD-Metric'!N179,IF($C$9="Recharger 180HD",'180HD-Metric'!I179,"")))))))</f>
        <v/>
      </c>
      <c r="D173" s="124"/>
      <c r="E173" s="124" t="str">
        <f>IF($C$9="Contactor 100HD",'100HD-Metric'!M179,IF($C$9="Recharger 150XLHD",'150XLHD-Metric'!M179,IF($C$9="Recharger 280HD",'280HD-Metric'!M179,IF($C$9="Recharger 330XLHD",'330XLHD-Metric'!M179,IF($C$9="Recharger 360HD",'360HD-Metric'!R179,IF($C$9="Recharger 902HD",'902HD-Metric'!R179,IF($C$9="Contactor Field Drain C-4HD",'C-4HD-Metric'!I179,IF($C$9="Recharger 180HD",'180HD-Metric'!M179,0))))))))</f>
        <v/>
      </c>
      <c r="F173" s="124" t="str">
        <f>IF($C$9="Contactor 100HD",'100HD-Metric'!O179,IF($C$9="Recharger 150XLHD",'150XLHD-Metric'!O179,IF($C$9="Recharger 280HD",'280HD-Metric'!O179,IF($C$9="Recharger 330XLHD",'330XLHD-Metric'!O179,IF($C$9="Recharger 360HD",'360HD-Metric'!T179,IF($C$9="Recharger 902HD",'902HD-Metric'!T179,IF($C$9="Contactor Field Drain C-4HD",'C-4HD-Metric'!K179,IF($C$9="Recharger 180HD",'180HD-Metric'!O179,0))))))))</f>
        <v/>
      </c>
      <c r="G173" s="124"/>
      <c r="Q173" s="122"/>
      <c r="S173" s="127"/>
      <c r="T173" s="127"/>
    </row>
    <row r="174" spans="1:20" x14ac:dyDescent="0.2">
      <c r="A174" s="126"/>
      <c r="B174" s="125" t="str">
        <f>IF($C$9="Contactor 100HD",'100HD-Metric'!G180,IF($C$9="Recharger 150XLHD",'150XLHD-Metric'!G180,IF($C$9="Recharger 280HD",'280HD-Metric'!G180,IF($C$9="Recharger 330XLHD",'330XLHD-Metric'!G180,IF($C$9="Recharger 360HD",'360HD-Metric'!K180,IF($C$9="Recharger 902HD",'902HD-Metric'!K180,IF($C$9="Contactor Field Drain C-4HD",'C-4HD-Metric'!E180,IF($C$9="Recharger 180HD",'180HD-Metric'!G180,0))))))))</f>
        <v/>
      </c>
      <c r="C174" s="125" t="str">
        <f>IF($C$9="Contactor 100HD",'100HD-Metric'!I180,IF($C$9="Recharger 150XLHD",'150XLHD-Metric'!I180,IF($C$9="Recharger 280HD",'280HD-Metric'!I180,IF($C$9="Recharger 330XLHD",'330XLHD-Metric'!I180,IF($C$9="Recharger 360HD",'360HD-Metric'!N180,IF($C$9="Recharger 902HD",'902HD-Metric'!N180,IF($C$9="Recharger 180HD",'180HD-Metric'!I180,"")))))))</f>
        <v/>
      </c>
      <c r="D174" s="124"/>
      <c r="E174" s="124" t="str">
        <f>IF($C$9="Contactor 100HD",'100HD-Metric'!M180,IF($C$9="Recharger 150XLHD",'150XLHD-Metric'!M180,IF($C$9="Recharger 280HD",'280HD-Metric'!M180,IF($C$9="Recharger 330XLHD",'330XLHD-Metric'!M180,IF($C$9="Recharger 360HD",'360HD-Metric'!R180,IF($C$9="Recharger 902HD",'902HD-Metric'!R180,IF($C$9="Contactor Field Drain C-4HD",'C-4HD-Metric'!I180,IF($C$9="Recharger 180HD",'180HD-Metric'!M180,0))))))))</f>
        <v/>
      </c>
      <c r="F174" s="124" t="str">
        <f>IF($C$9="Contactor 100HD",'100HD-Metric'!O180,IF($C$9="Recharger 150XLHD",'150XLHD-Metric'!O180,IF($C$9="Recharger 280HD",'280HD-Metric'!O180,IF($C$9="Recharger 330XLHD",'330XLHD-Metric'!O180,IF($C$9="Recharger 360HD",'360HD-Metric'!T180,IF($C$9="Recharger 902HD",'902HD-Metric'!T180,IF($C$9="Contactor Field Drain C-4HD",'C-4HD-Metric'!K180,IF($C$9="Recharger 180HD",'180HD-Metric'!O180,0))))))))</f>
        <v/>
      </c>
      <c r="G174" s="124"/>
      <c r="Q174" s="122"/>
      <c r="S174" s="127"/>
      <c r="T174" s="127"/>
    </row>
    <row r="175" spans="1:20" x14ac:dyDescent="0.2">
      <c r="A175" s="126"/>
      <c r="B175" s="125" t="str">
        <f>IF($C$9="Contactor 100HD",'100HD-Metric'!G181,IF($C$9="Recharger 150XLHD",'150XLHD-Metric'!G181,IF($C$9="Recharger 280HD",'280HD-Metric'!G181,IF($C$9="Recharger 330XLHD",'330XLHD-Metric'!G181,IF($C$9="Recharger 360HD",'360HD-Metric'!K181,IF($C$9="Recharger 902HD",'902HD-Metric'!K181,IF($C$9="Contactor Field Drain C-4HD",'C-4HD-Metric'!E181,IF($C$9="Recharger 180HD",'180HD-Metric'!G181,0))))))))</f>
        <v/>
      </c>
      <c r="C175" s="125" t="str">
        <f>IF($C$9="Contactor 100HD",'100HD-Metric'!I181,IF($C$9="Recharger 150XLHD",'150XLHD-Metric'!I181,IF($C$9="Recharger 280HD",'280HD-Metric'!I181,IF($C$9="Recharger 330XLHD",'330XLHD-Metric'!I181,IF($C$9="Recharger 360HD",'360HD-Metric'!N181,IF($C$9="Recharger 902HD",'902HD-Metric'!N181,IF($C$9="Recharger 180HD",'180HD-Metric'!I181,"")))))))</f>
        <v/>
      </c>
      <c r="D175" s="124"/>
      <c r="E175" s="124" t="str">
        <f>IF($C$9="Contactor 100HD",'100HD-Metric'!M181,IF($C$9="Recharger 150XLHD",'150XLHD-Metric'!M181,IF($C$9="Recharger 280HD",'280HD-Metric'!M181,IF($C$9="Recharger 330XLHD",'330XLHD-Metric'!M181,IF($C$9="Recharger 360HD",'360HD-Metric'!R181,IF($C$9="Recharger 902HD",'902HD-Metric'!R181,IF($C$9="Contactor Field Drain C-4HD",'C-4HD-Metric'!I181,IF($C$9="Recharger 180HD",'180HD-Metric'!M181,0))))))))</f>
        <v/>
      </c>
      <c r="F175" s="124" t="str">
        <f>IF($C$9="Contactor 100HD",'100HD-Metric'!O181,IF($C$9="Recharger 150XLHD",'150XLHD-Metric'!O181,IF($C$9="Recharger 280HD",'280HD-Metric'!O181,IF($C$9="Recharger 330XLHD",'330XLHD-Metric'!O181,IF($C$9="Recharger 360HD",'360HD-Metric'!T181,IF($C$9="Recharger 902HD",'902HD-Metric'!T181,IF($C$9="Contactor Field Drain C-4HD",'C-4HD-Metric'!K181,IF($C$9="Recharger 180HD",'180HD-Metric'!O181,0))))))))</f>
        <v/>
      </c>
      <c r="G175" s="124"/>
      <c r="Q175" s="122"/>
      <c r="S175" s="127"/>
      <c r="T175" s="127"/>
    </row>
    <row r="176" spans="1:20" x14ac:dyDescent="0.2">
      <c r="A176" s="126"/>
      <c r="B176" s="125" t="str">
        <f>IF($C$9="Contactor 100HD",'100HD-Metric'!G182,IF($C$9="Recharger 150XLHD",'150XLHD-Metric'!G182,IF($C$9="Recharger 280HD",'280HD-Metric'!G182,IF($C$9="Recharger 330XLHD",'330XLHD-Metric'!G182,IF($C$9="Recharger 360HD",'360HD-Metric'!K182,IF($C$9="Recharger 902HD",'902HD-Metric'!K182,IF($C$9="Contactor Field Drain C-4HD",'C-4HD-Metric'!E182,IF($C$9="Recharger 180HD",'180HD-Metric'!G182,0))))))))</f>
        <v/>
      </c>
      <c r="C176" s="125" t="str">
        <f>IF($C$9="Contactor 100HD",'100HD-Metric'!I182,IF($C$9="Recharger 150XLHD",'150XLHD-Metric'!I182,IF($C$9="Recharger 280HD",'280HD-Metric'!I182,IF($C$9="Recharger 330XLHD",'330XLHD-Metric'!I182,IF($C$9="Recharger 360HD",'360HD-Metric'!N182,IF($C$9="Recharger 902HD",'902HD-Metric'!N182,IF($C$9="Recharger 180HD",'180HD-Metric'!I182,"")))))))</f>
        <v/>
      </c>
      <c r="D176" s="124"/>
      <c r="E176" s="124" t="str">
        <f>IF($C$9="Contactor 100HD",'100HD-Metric'!M182,IF($C$9="Recharger 150XLHD",'150XLHD-Metric'!M182,IF($C$9="Recharger 280HD",'280HD-Metric'!M182,IF($C$9="Recharger 330XLHD",'330XLHD-Metric'!M182,IF($C$9="Recharger 360HD",'360HD-Metric'!R182,IF($C$9="Recharger 902HD",'902HD-Metric'!R182,IF($C$9="Contactor Field Drain C-4HD",'C-4HD-Metric'!I182,IF($C$9="Recharger 180HD",'180HD-Metric'!M182,0))))))))</f>
        <v/>
      </c>
      <c r="F176" s="124" t="str">
        <f>IF($C$9="Contactor 100HD",'100HD-Metric'!O182,IF($C$9="Recharger 150XLHD",'150XLHD-Metric'!O182,IF($C$9="Recharger 280HD",'280HD-Metric'!O182,IF($C$9="Recharger 330XLHD",'330XLHD-Metric'!O182,IF($C$9="Recharger 360HD",'360HD-Metric'!T182,IF($C$9="Recharger 902HD",'902HD-Metric'!T182,IF($C$9="Contactor Field Drain C-4HD",'C-4HD-Metric'!K182,IF($C$9="Recharger 180HD",'180HD-Metric'!O182,0))))))))</f>
        <v/>
      </c>
      <c r="G176" s="124"/>
      <c r="Q176" s="122"/>
      <c r="S176" s="127"/>
      <c r="T176" s="127"/>
    </row>
    <row r="177" spans="1:20" x14ac:dyDescent="0.2">
      <c r="A177" s="126"/>
      <c r="B177" s="125" t="str">
        <f>IF($C$9="Contactor 100HD",'100HD-Metric'!G183,IF($C$9="Recharger 150XLHD",'150XLHD-Metric'!G183,IF($C$9="Recharger 280HD",'280HD-Metric'!G183,IF($C$9="Recharger 330XLHD",'330XLHD-Metric'!G183,IF($C$9="Recharger 360HD",'360HD-Metric'!K183,IF($C$9="Recharger 902HD",'902HD-Metric'!K183,IF($C$9="Contactor Field Drain C-4HD",'C-4HD-Metric'!E183,IF($C$9="Recharger 180HD",'180HD-Metric'!G183,0))))))))</f>
        <v/>
      </c>
      <c r="C177" s="125" t="str">
        <f>IF($C$9="Contactor 100HD",'100HD-Metric'!I183,IF($C$9="Recharger 150XLHD",'150XLHD-Metric'!I183,IF($C$9="Recharger 280HD",'280HD-Metric'!I183,IF($C$9="Recharger 330XLHD",'330XLHD-Metric'!I183,IF($C$9="Recharger 360HD",'360HD-Metric'!N183,IF($C$9="Recharger 902HD",'902HD-Metric'!N183,IF($C$9="Recharger 180HD",'180HD-Metric'!I183,"")))))))</f>
        <v/>
      </c>
      <c r="D177" s="124"/>
      <c r="E177" s="124" t="str">
        <f>IF($C$9="Contactor 100HD",'100HD-Metric'!M183,IF($C$9="Recharger 150XLHD",'150XLHD-Metric'!M183,IF($C$9="Recharger 280HD",'280HD-Metric'!M183,IF($C$9="Recharger 330XLHD",'330XLHD-Metric'!M183,IF($C$9="Recharger 360HD",'360HD-Metric'!R183,IF($C$9="Recharger 902HD",'902HD-Metric'!R183,IF($C$9="Contactor Field Drain C-4HD",'C-4HD-Metric'!I183,IF($C$9="Recharger 180HD",'180HD-Metric'!M183,0))))))))</f>
        <v/>
      </c>
      <c r="F177" s="124" t="str">
        <f>IF($C$9="Contactor 100HD",'100HD-Metric'!O183,IF($C$9="Recharger 150XLHD",'150XLHD-Metric'!O183,IF($C$9="Recharger 280HD",'280HD-Metric'!O183,IF($C$9="Recharger 330XLHD",'330XLHD-Metric'!O183,IF($C$9="Recharger 360HD",'360HD-Metric'!T183,IF($C$9="Recharger 902HD",'902HD-Metric'!T183,IF($C$9="Contactor Field Drain C-4HD",'C-4HD-Metric'!K183,IF($C$9="Recharger 180HD",'180HD-Metric'!O183,0))))))))</f>
        <v/>
      </c>
      <c r="G177" s="124"/>
      <c r="Q177" s="122"/>
      <c r="S177" s="127"/>
      <c r="T177" s="127"/>
    </row>
    <row r="178" spans="1:20" x14ac:dyDescent="0.2">
      <c r="A178" s="126"/>
      <c r="B178" s="125" t="str">
        <f>IF($C$9="Contactor 100HD",'100HD-Metric'!G184,IF($C$9="Recharger 150XLHD",'150XLHD-Metric'!G184,IF($C$9="Recharger 280HD",'280HD-Metric'!G184,IF($C$9="Recharger 330XLHD",'330XLHD-Metric'!G184,IF($C$9="Recharger 360HD",'360HD-Metric'!K184,IF($C$9="Recharger 902HD",'902HD-Metric'!K184,IF($C$9="Contactor Field Drain C-4HD",'C-4HD-Metric'!E184,IF($C$9="Recharger 180HD",'180HD-Metric'!G184,0))))))))</f>
        <v/>
      </c>
      <c r="C178" s="125" t="str">
        <f>IF($C$9="Contactor 100HD",'100HD-Metric'!I184,IF($C$9="Recharger 150XLHD",'150XLHD-Metric'!I184,IF($C$9="Recharger 280HD",'280HD-Metric'!I184,IF($C$9="Recharger 330XLHD",'330XLHD-Metric'!I184,IF($C$9="Recharger 360HD",'360HD-Metric'!N184,IF($C$9="Recharger 902HD",'902HD-Metric'!N184,IF($C$9="Recharger 180HD",'180HD-Metric'!I184,"")))))))</f>
        <v/>
      </c>
      <c r="D178" s="124"/>
      <c r="E178" s="124" t="str">
        <f>IF($C$9="Contactor 100HD",'100HD-Metric'!M184,IF($C$9="Recharger 150XLHD",'150XLHD-Metric'!M184,IF($C$9="Recharger 280HD",'280HD-Metric'!M184,IF($C$9="Recharger 330XLHD",'330XLHD-Metric'!M184,IF($C$9="Recharger 360HD",'360HD-Metric'!R184,IF($C$9="Recharger 902HD",'902HD-Metric'!R184,IF($C$9="Contactor Field Drain C-4HD",'C-4HD-Metric'!I184,IF($C$9="Recharger 180HD",'180HD-Metric'!M184,0))))))))</f>
        <v/>
      </c>
      <c r="F178" s="124" t="str">
        <f>IF($C$9="Contactor 100HD",'100HD-Metric'!O184,IF($C$9="Recharger 150XLHD",'150XLHD-Metric'!O184,IF($C$9="Recharger 280HD",'280HD-Metric'!O184,IF($C$9="Recharger 330XLHD",'330XLHD-Metric'!O184,IF($C$9="Recharger 360HD",'360HD-Metric'!T184,IF($C$9="Recharger 902HD",'902HD-Metric'!T184,IF($C$9="Contactor Field Drain C-4HD",'C-4HD-Metric'!K184,IF($C$9="Recharger 180HD",'180HD-Metric'!O184,0))))))))</f>
        <v/>
      </c>
      <c r="G178" s="124"/>
      <c r="Q178" s="122"/>
      <c r="S178" s="127"/>
      <c r="T178" s="127"/>
    </row>
    <row r="179" spans="1:20" x14ac:dyDescent="0.2">
      <c r="A179" s="126"/>
      <c r="B179" s="125" t="str">
        <f>IF($C$9="Contactor 100HD",'100HD-Metric'!G185,IF($C$9="Recharger 150XLHD",'150XLHD-Metric'!G185,IF($C$9="Recharger 280HD",'280HD-Metric'!G185,IF($C$9="Recharger 330XLHD",'330XLHD-Metric'!G185,IF($C$9="Recharger 360HD",'360HD-Metric'!K185,IF($C$9="Recharger 902HD",'902HD-Metric'!K185,IF($C$9="Contactor Field Drain C-4HD",'C-4HD-Metric'!E185,IF($C$9="Recharger 180HD",'180HD-Metric'!G185,0))))))))</f>
        <v/>
      </c>
      <c r="C179" s="125" t="str">
        <f>IF($C$9="Contactor 100HD",'100HD-Metric'!I185,IF($C$9="Recharger 150XLHD",'150XLHD-Metric'!I185,IF($C$9="Recharger 280HD",'280HD-Metric'!I185,IF($C$9="Recharger 330XLHD",'330XLHD-Metric'!I185,IF($C$9="Recharger 360HD",'360HD-Metric'!N185,IF($C$9="Recharger 902HD",'902HD-Metric'!N185,IF($C$9="Recharger 180HD",'180HD-Metric'!I185,"")))))))</f>
        <v/>
      </c>
      <c r="D179" s="124"/>
      <c r="E179" s="124" t="str">
        <f>IF($C$9="Contactor 100HD",'100HD-Metric'!M185,IF($C$9="Recharger 150XLHD",'150XLHD-Metric'!M185,IF($C$9="Recharger 280HD",'280HD-Metric'!M185,IF($C$9="Recharger 330XLHD",'330XLHD-Metric'!M185,IF($C$9="Recharger 360HD",'360HD-Metric'!R185,IF($C$9="Recharger 902HD",'902HD-Metric'!R185,IF($C$9="Contactor Field Drain C-4HD",'C-4HD-Metric'!I185,IF($C$9="Recharger 180HD",'180HD-Metric'!M185,0))))))))</f>
        <v/>
      </c>
      <c r="F179" s="124" t="str">
        <f>IF($C$9="Contactor 100HD",'100HD-Metric'!O185,IF($C$9="Recharger 150XLHD",'150XLHD-Metric'!O185,IF($C$9="Recharger 280HD",'280HD-Metric'!O185,IF($C$9="Recharger 330XLHD",'330XLHD-Metric'!O185,IF($C$9="Recharger 360HD",'360HD-Metric'!T185,IF($C$9="Recharger 902HD",'902HD-Metric'!T185,IF($C$9="Contactor Field Drain C-4HD",'C-4HD-Metric'!K185,IF($C$9="Recharger 180HD",'180HD-Metric'!O185,0))))))))</f>
        <v/>
      </c>
      <c r="G179" s="124"/>
      <c r="Q179" s="122"/>
      <c r="S179" s="127"/>
      <c r="T179" s="127"/>
    </row>
    <row r="180" spans="1:20" x14ac:dyDescent="0.2">
      <c r="A180" s="126"/>
      <c r="B180" s="125" t="str">
        <f>IF($C$9="Contactor 100HD",'100HD-Metric'!G186,IF($C$9="Recharger 150XLHD",'150XLHD-Metric'!G186,IF($C$9="Recharger 280HD",'280HD-Metric'!G186,IF($C$9="Recharger 330XLHD",'330XLHD-Metric'!G186,IF($C$9="Recharger 360HD",'360HD-Metric'!K186,IF($C$9="Recharger 902HD",'902HD-Metric'!K186,IF($C$9="Contactor Field Drain C-4HD",'C-4HD-Metric'!E186,IF($C$9="Recharger 180HD",'180HD-Metric'!G186,0))))))))</f>
        <v/>
      </c>
      <c r="C180" s="125" t="str">
        <f>IF($C$9="Contactor 100HD",'100HD-Metric'!I186,IF($C$9="Recharger 150XLHD",'150XLHD-Metric'!I186,IF($C$9="Recharger 280HD",'280HD-Metric'!I186,IF($C$9="Recharger 330XLHD",'330XLHD-Metric'!I186,IF($C$9="Recharger 360HD",'360HD-Metric'!N186,IF($C$9="Recharger 902HD",'902HD-Metric'!N186,IF($C$9="Recharger 180HD",'180HD-Metric'!I186,"")))))))</f>
        <v/>
      </c>
      <c r="D180" s="124"/>
      <c r="E180" s="124" t="str">
        <f>IF($C$9="Contactor 100HD",'100HD-Metric'!M186,IF($C$9="Recharger 150XLHD",'150XLHD-Metric'!M186,IF($C$9="Recharger 280HD",'280HD-Metric'!M186,IF($C$9="Recharger 330XLHD",'330XLHD-Metric'!M186,IF($C$9="Recharger 360HD",'360HD-Metric'!R186,IF($C$9="Recharger 902HD",'902HD-Metric'!R186,IF($C$9="Contactor Field Drain C-4HD",'C-4HD-Metric'!I186,IF($C$9="Recharger 180HD",'180HD-Metric'!M186,0))))))))</f>
        <v/>
      </c>
      <c r="F180" s="124" t="str">
        <f>IF($C$9="Contactor 100HD",'100HD-Metric'!O186,IF($C$9="Recharger 150XLHD",'150XLHD-Metric'!O186,IF($C$9="Recharger 280HD",'280HD-Metric'!O186,IF($C$9="Recharger 330XLHD",'330XLHD-Metric'!O186,IF($C$9="Recharger 360HD",'360HD-Metric'!T186,IF($C$9="Recharger 902HD",'902HD-Metric'!T186,IF($C$9="Contactor Field Drain C-4HD",'C-4HD-Metric'!K186,IF($C$9="Recharger 180HD",'180HD-Metric'!O186,0))))))))</f>
        <v/>
      </c>
      <c r="G180" s="124"/>
      <c r="Q180" s="122"/>
      <c r="S180" s="127"/>
      <c r="T180" s="127"/>
    </row>
    <row r="181" spans="1:20" x14ac:dyDescent="0.2">
      <c r="A181" s="126"/>
      <c r="B181" s="125" t="str">
        <f>IF($C$9="Contactor 100HD",'100HD-Metric'!G187,IF($C$9="Recharger 150XLHD",'150XLHD-Metric'!G187,IF($C$9="Recharger 280HD",'280HD-Metric'!G187,IF($C$9="Recharger 330XLHD",'330XLHD-Metric'!G187,IF($C$9="Recharger 360HD",'360HD-Metric'!K187,IF($C$9="Recharger 902HD",'902HD-Metric'!K187,IF($C$9="Contactor Field Drain C-4HD",'C-4HD-Metric'!E187,IF($C$9="Recharger 180HD",'180HD-Metric'!G187,0))))))))</f>
        <v/>
      </c>
      <c r="C181" s="125" t="str">
        <f>IF($C$9="Contactor 100HD",'100HD-Metric'!I187,IF($C$9="Recharger 150XLHD",'150XLHD-Metric'!I187,IF($C$9="Recharger 280HD",'280HD-Metric'!I187,IF($C$9="Recharger 330XLHD",'330XLHD-Metric'!I187,IF($C$9="Recharger 360HD",'360HD-Metric'!N187,IF($C$9="Recharger 902HD",'902HD-Metric'!N187,IF($C$9="Recharger 180HD",'180HD-Metric'!I187,"")))))))</f>
        <v/>
      </c>
      <c r="D181" s="124"/>
      <c r="E181" s="124" t="str">
        <f>IF($C$9="Contactor 100HD",'100HD-Metric'!M187,IF($C$9="Recharger 150XLHD",'150XLHD-Metric'!M187,IF($C$9="Recharger 280HD",'280HD-Metric'!M187,IF($C$9="Recharger 330XLHD",'330XLHD-Metric'!M187,IF($C$9="Recharger 360HD",'360HD-Metric'!R187,IF($C$9="Recharger 902HD",'902HD-Metric'!R187,IF($C$9="Contactor Field Drain C-4HD",'C-4HD-Metric'!I187,IF($C$9="Recharger 180HD",'180HD-Metric'!M187,0))))))))</f>
        <v/>
      </c>
      <c r="F181" s="124" t="str">
        <f>IF($C$9="Contactor 100HD",'100HD-Metric'!O187,IF($C$9="Recharger 150XLHD",'150XLHD-Metric'!O187,IF($C$9="Recharger 280HD",'280HD-Metric'!O187,IF($C$9="Recharger 330XLHD",'330XLHD-Metric'!O187,IF($C$9="Recharger 360HD",'360HD-Metric'!T187,IF($C$9="Recharger 902HD",'902HD-Metric'!T187,IF($C$9="Contactor Field Drain C-4HD",'C-4HD-Metric'!K187,IF($C$9="Recharger 180HD",'180HD-Metric'!O187,0))))))))</f>
        <v/>
      </c>
      <c r="G181" s="124"/>
      <c r="Q181" s="122"/>
      <c r="S181" s="127"/>
      <c r="T181" s="127"/>
    </row>
    <row r="182" spans="1:20" x14ac:dyDescent="0.2">
      <c r="A182" s="126"/>
      <c r="B182" s="125" t="str">
        <f>IF($C$9="Contactor 100HD",'100HD-Metric'!G188,IF($C$9="Recharger 150XLHD",'150XLHD-Metric'!G188,IF($C$9="Recharger 280HD",'280HD-Metric'!G188,IF($C$9="Recharger 330XLHD",'330XLHD-Metric'!G188,IF($C$9="Recharger 360HD",'360HD-Metric'!K188,IF($C$9="Recharger 902HD",'902HD-Metric'!K188,IF($C$9="Contactor Field Drain C-4HD",'C-4HD-Metric'!E188,IF($C$9="Recharger 180HD",'180HD-Metric'!G188,0))))))))</f>
        <v/>
      </c>
      <c r="C182" s="125" t="str">
        <f>IF($C$9="Contactor 100HD",'100HD-Metric'!I188,IF($C$9="Recharger 150XLHD",'150XLHD-Metric'!I188,IF($C$9="Recharger 280HD",'280HD-Metric'!I188,IF($C$9="Recharger 330XLHD",'330XLHD-Metric'!I188,IF($C$9="Recharger 360HD",'360HD-Metric'!N188,IF($C$9="Recharger 902HD",'902HD-Metric'!N188,IF($C$9="Recharger 180HD",'180HD-Metric'!I188,"")))))))</f>
        <v/>
      </c>
      <c r="D182" s="124"/>
      <c r="E182" s="124" t="str">
        <f>IF($C$9="Contactor 100HD",'100HD-Metric'!M188,IF($C$9="Recharger 150XLHD",'150XLHD-Metric'!M188,IF($C$9="Recharger 280HD",'280HD-Metric'!M188,IF($C$9="Recharger 330XLHD",'330XLHD-Metric'!M188,IF($C$9="Recharger 360HD",'360HD-Metric'!R188,IF($C$9="Recharger 902HD",'902HD-Metric'!R188,IF($C$9="Contactor Field Drain C-4HD",'C-4HD-Metric'!I188,IF($C$9="Recharger 180HD",'180HD-Metric'!M188,0))))))))</f>
        <v/>
      </c>
      <c r="F182" s="124" t="str">
        <f>IF($C$9="Contactor 100HD",'100HD-Metric'!O188,IF($C$9="Recharger 150XLHD",'150XLHD-Metric'!O188,IF($C$9="Recharger 280HD",'280HD-Metric'!O188,IF($C$9="Recharger 330XLHD",'330XLHD-Metric'!O188,IF($C$9="Recharger 360HD",'360HD-Metric'!T188,IF($C$9="Recharger 902HD",'902HD-Metric'!T188,IF($C$9="Contactor Field Drain C-4HD",'C-4HD-Metric'!K188,IF($C$9="Recharger 180HD",'180HD-Metric'!O188,0))))))))</f>
        <v/>
      </c>
      <c r="G182" s="124"/>
      <c r="Q182" s="122"/>
      <c r="S182" s="127"/>
      <c r="T182" s="127"/>
    </row>
    <row r="183" spans="1:20" x14ac:dyDescent="0.2">
      <c r="A183" s="126"/>
      <c r="B183" s="125" t="str">
        <f>IF($C$9="Contactor 100HD",'100HD-Metric'!G189,IF($C$9="Recharger 150XLHD",'150XLHD-Metric'!G189,IF($C$9="Recharger 280HD",'280HD-Metric'!G189,IF($C$9="Recharger 330XLHD",'330XLHD-Metric'!G189,IF($C$9="Recharger 360HD",'360HD-Metric'!K189,IF($C$9="Recharger 902HD",'902HD-Metric'!K189,IF($C$9="Contactor Field Drain C-4HD",'C-4HD-Metric'!E189,IF($C$9="Recharger 180HD",'180HD-Metric'!G189,0))))))))</f>
        <v/>
      </c>
      <c r="C183" s="125" t="str">
        <f>IF($C$9="Contactor 100HD",'100HD-Metric'!I189,IF($C$9="Recharger 150XLHD",'150XLHD-Metric'!I189,IF($C$9="Recharger 280HD",'280HD-Metric'!I189,IF($C$9="Recharger 330XLHD",'330XLHD-Metric'!I189,IF($C$9="Recharger 360HD",'360HD-Metric'!N189,IF($C$9="Recharger 902HD",'902HD-Metric'!N189,IF($C$9="Recharger 180HD",'180HD-Metric'!I189,"")))))))</f>
        <v/>
      </c>
      <c r="D183" s="124"/>
      <c r="E183" s="124" t="str">
        <f>IF($C$9="Contactor 100HD",'100HD-Metric'!M189,IF($C$9="Recharger 150XLHD",'150XLHD-Metric'!M189,IF($C$9="Recharger 280HD",'280HD-Metric'!M189,IF($C$9="Recharger 330XLHD",'330XLHD-Metric'!M189,IF($C$9="Recharger 360HD",'360HD-Metric'!R189,IF($C$9="Recharger 902HD",'902HD-Metric'!R189,IF($C$9="Contactor Field Drain C-4HD",'C-4HD-Metric'!I189,IF($C$9="Recharger 180HD",'180HD-Metric'!M189,0))))))))</f>
        <v/>
      </c>
      <c r="F183" s="124" t="str">
        <f>IF($C$9="Contactor 100HD",'100HD-Metric'!O189,IF($C$9="Recharger 150XLHD",'150XLHD-Metric'!O189,IF($C$9="Recharger 280HD",'280HD-Metric'!O189,IF($C$9="Recharger 330XLHD",'330XLHD-Metric'!O189,IF($C$9="Recharger 360HD",'360HD-Metric'!T189,IF($C$9="Recharger 902HD",'902HD-Metric'!T189,IF($C$9="Contactor Field Drain C-4HD",'C-4HD-Metric'!K189,IF($C$9="Recharger 180HD",'180HD-Metric'!O189,0))))))))</f>
        <v/>
      </c>
      <c r="G183" s="124"/>
      <c r="Q183" s="122"/>
      <c r="S183" s="127"/>
      <c r="T183" s="127"/>
    </row>
    <row r="184" spans="1:20" x14ac:dyDescent="0.2">
      <c r="A184" s="126"/>
      <c r="B184" s="125" t="str">
        <f>IF($C$9="Contactor 100HD",'100HD-Metric'!G190,IF($C$9="Recharger 150XLHD",'150XLHD-Metric'!G190,IF($C$9="Recharger 280HD",'280HD-Metric'!G190,IF($C$9="Recharger 330XLHD",'330XLHD-Metric'!G190,IF($C$9="Recharger 360HD",'360HD-Metric'!K190,IF($C$9="Recharger 902HD",'902HD-Metric'!K190,IF($C$9="Contactor Field Drain C-4HD",'C-4HD-Metric'!E190,IF($C$9="Recharger 180HD",'180HD-Metric'!G190,0))))))))</f>
        <v/>
      </c>
      <c r="C184" s="125" t="str">
        <f>IF($C$9="Contactor 100HD",'100HD-Metric'!I190,IF($C$9="Recharger 150XLHD",'150XLHD-Metric'!I190,IF($C$9="Recharger 280HD",'280HD-Metric'!I190,IF($C$9="Recharger 330XLHD",'330XLHD-Metric'!I190,IF($C$9="Recharger 360HD",'360HD-Metric'!N190,IF($C$9="Recharger 902HD",'902HD-Metric'!N190,IF($C$9="Recharger 180HD",'180HD-Metric'!I190,"")))))))</f>
        <v/>
      </c>
      <c r="D184" s="124"/>
      <c r="E184" s="124" t="str">
        <f>IF($C$9="Contactor 100HD",'100HD-Metric'!M190,IF($C$9="Recharger 150XLHD",'150XLHD-Metric'!M190,IF($C$9="Recharger 280HD",'280HD-Metric'!M190,IF($C$9="Recharger 330XLHD",'330XLHD-Metric'!M190,IF($C$9="Recharger 360HD",'360HD-Metric'!R190,IF($C$9="Recharger 902HD",'902HD-Metric'!R190,IF($C$9="Contactor Field Drain C-4HD",'C-4HD-Metric'!I190,IF($C$9="Recharger 180HD",'180HD-Metric'!M190,0))))))))</f>
        <v/>
      </c>
      <c r="F184" s="124" t="str">
        <f>IF($C$9="Contactor 100HD",'100HD-Metric'!O190,IF($C$9="Recharger 150XLHD",'150XLHD-Metric'!O190,IF($C$9="Recharger 280HD",'280HD-Metric'!O190,IF($C$9="Recharger 330XLHD",'330XLHD-Metric'!O190,IF($C$9="Recharger 360HD",'360HD-Metric'!T190,IF($C$9="Recharger 902HD",'902HD-Metric'!T190,IF($C$9="Contactor Field Drain C-4HD",'C-4HD-Metric'!K190,IF($C$9="Recharger 180HD",'180HD-Metric'!O190,0))))))))</f>
        <v/>
      </c>
      <c r="G184" s="124"/>
      <c r="Q184" s="122"/>
      <c r="S184" s="127"/>
      <c r="T184" s="127"/>
    </row>
    <row r="185" spans="1:20" x14ac:dyDescent="0.2">
      <c r="A185" s="126"/>
      <c r="B185" s="125" t="str">
        <f>IF($C$9="Contactor 100HD",'100HD-Metric'!G191,IF($C$9="Recharger 150XLHD",'150XLHD-Metric'!G191,IF($C$9="Recharger 280HD",'280HD-Metric'!G191,IF($C$9="Recharger 330XLHD",'330XLHD-Metric'!G191,IF($C$9="Recharger 360HD",'360HD-Metric'!K191,IF($C$9="Recharger 902HD",'902HD-Metric'!K191,IF($C$9="Contactor Field Drain C-4HD",'C-4HD-Metric'!E191,IF($C$9="Recharger 180HD",'180HD-Metric'!G191,0))))))))</f>
        <v/>
      </c>
      <c r="C185" s="125" t="str">
        <f>IF($C$9="Contactor 100HD",'100HD-Metric'!I191,IF($C$9="Recharger 150XLHD",'150XLHD-Metric'!I191,IF($C$9="Recharger 280HD",'280HD-Metric'!I191,IF($C$9="Recharger 330XLHD",'330XLHD-Metric'!I191,IF($C$9="Recharger 360HD",'360HD-Metric'!N191,IF($C$9="Recharger 902HD",'902HD-Metric'!N191,IF($C$9="Recharger 180HD",'180HD-Metric'!I191,"")))))))</f>
        <v/>
      </c>
      <c r="D185" s="124"/>
      <c r="E185" s="124" t="str">
        <f>IF($C$9="Contactor 100HD",'100HD-Metric'!M191,IF($C$9="Recharger 150XLHD",'150XLHD-Metric'!M191,IF($C$9="Recharger 280HD",'280HD-Metric'!M191,IF($C$9="Recharger 330XLHD",'330XLHD-Metric'!M191,IF($C$9="Recharger 360HD",'360HD-Metric'!R191,IF($C$9="Recharger 902HD",'902HD-Metric'!R191,IF($C$9="Contactor Field Drain C-4HD",'C-4HD-Metric'!I191,IF($C$9="Recharger 180HD",'180HD-Metric'!M191,0))))))))</f>
        <v/>
      </c>
      <c r="F185" s="124" t="str">
        <f>IF($C$9="Contactor 100HD",'100HD-Metric'!O191,IF($C$9="Recharger 150XLHD",'150XLHD-Metric'!O191,IF($C$9="Recharger 280HD",'280HD-Metric'!O191,IF($C$9="Recharger 330XLHD",'330XLHD-Metric'!O191,IF($C$9="Recharger 360HD",'360HD-Metric'!T191,IF($C$9="Recharger 902HD",'902HD-Metric'!T191,IF($C$9="Contactor Field Drain C-4HD",'C-4HD-Metric'!K191,IF($C$9="Recharger 180HD",'180HD-Metric'!O191,0))))))))</f>
        <v/>
      </c>
      <c r="G185" s="124"/>
      <c r="Q185" s="122"/>
      <c r="S185" s="127"/>
      <c r="T185" s="127"/>
    </row>
    <row r="186" spans="1:20" x14ac:dyDescent="0.2">
      <c r="A186" s="126"/>
      <c r="B186" s="125" t="str">
        <f>IF($C$9="Contactor 100HD",'100HD-Metric'!G192,IF($C$9="Recharger 150XLHD",'150XLHD-Metric'!G192,IF($C$9="Recharger 280HD",'280HD-Metric'!G192,IF($C$9="Recharger 330XLHD",'330XLHD-Metric'!G192,IF($C$9="Recharger 360HD",'360HD-Metric'!K192,IF($C$9="Recharger 902HD",'902HD-Metric'!K192,IF($C$9="Contactor Field Drain C-4HD",'C-4HD-Metric'!E192,IF($C$9="Recharger 180HD",'180HD-Metric'!G192,0))))))))</f>
        <v/>
      </c>
      <c r="C186" s="125" t="str">
        <f>IF($C$9="Contactor 100HD",'100HD-Metric'!I192,IF($C$9="Recharger 150XLHD",'150XLHD-Metric'!I192,IF($C$9="Recharger 280HD",'280HD-Metric'!I192,IF($C$9="Recharger 330XLHD",'330XLHD-Metric'!I192,IF($C$9="Recharger 360HD",'360HD-Metric'!N192,IF($C$9="Recharger 902HD",'902HD-Metric'!N192,IF($C$9="Recharger 180HD",'180HD-Metric'!I192,"")))))))</f>
        <v/>
      </c>
      <c r="D186" s="124"/>
      <c r="E186" s="124" t="str">
        <f>IF($C$9="Contactor 100HD",'100HD-Metric'!M192,IF($C$9="Recharger 150XLHD",'150XLHD-Metric'!M192,IF($C$9="Recharger 280HD",'280HD-Metric'!M192,IF($C$9="Recharger 330XLHD",'330XLHD-Metric'!M192,IF($C$9="Recharger 360HD",'360HD-Metric'!R192,IF($C$9="Recharger 902HD",'902HD-Metric'!R192,IF($C$9="Contactor Field Drain C-4HD",'C-4HD-Metric'!I192,IF($C$9="Recharger 180HD",'180HD-Metric'!M192,0))))))))</f>
        <v/>
      </c>
      <c r="F186" s="124" t="str">
        <f>IF($C$9="Contactor 100HD",'100HD-Metric'!O192,IF($C$9="Recharger 150XLHD",'150XLHD-Metric'!O192,IF($C$9="Recharger 280HD",'280HD-Metric'!O192,IF($C$9="Recharger 330XLHD",'330XLHD-Metric'!O192,IF($C$9="Recharger 360HD",'360HD-Metric'!T192,IF($C$9="Recharger 902HD",'902HD-Metric'!T192,IF($C$9="Contactor Field Drain C-4HD",'C-4HD-Metric'!K192,IF($C$9="Recharger 180HD",'180HD-Metric'!O192,0))))))))</f>
        <v/>
      </c>
      <c r="G186" s="124"/>
      <c r="Q186" s="122"/>
      <c r="S186" s="127"/>
      <c r="T186" s="127"/>
    </row>
    <row r="187" spans="1:20" x14ac:dyDescent="0.2">
      <c r="A187" s="126"/>
      <c r="B187" s="125" t="str">
        <f>IF($C$9="Contactor 100HD",'100HD-Metric'!G193,IF($C$9="Recharger 150XLHD",'150XLHD-Metric'!G193,IF($C$9="Recharger 280HD",'280HD-Metric'!G193,IF($C$9="Recharger 330XLHD",'330XLHD-Metric'!G193,IF($C$9="Recharger 360HD",'360HD-Metric'!K193,IF($C$9="Recharger 902HD",'902HD-Metric'!K193,IF($C$9="Contactor Field Drain C-4HD",'C-4HD-Metric'!E193,IF($C$9="Recharger 180HD",'180HD-Metric'!G193,0))))))))</f>
        <v/>
      </c>
      <c r="C187" s="125" t="str">
        <f>IF($C$9="Contactor 100HD",'100HD-Metric'!I193,IF($C$9="Recharger 150XLHD",'150XLHD-Metric'!I193,IF($C$9="Recharger 280HD",'280HD-Metric'!I193,IF($C$9="Recharger 330XLHD",'330XLHD-Metric'!I193,IF($C$9="Recharger 360HD",'360HD-Metric'!N193,IF($C$9="Recharger 902HD",'902HD-Metric'!N193,IF($C$9="Recharger 180HD",'180HD-Metric'!I193,"")))))))</f>
        <v/>
      </c>
      <c r="D187" s="124"/>
      <c r="E187" s="124" t="str">
        <f>IF($C$9="Contactor 100HD",'100HD-Metric'!M193,IF($C$9="Recharger 150XLHD",'150XLHD-Metric'!M193,IF($C$9="Recharger 280HD",'280HD-Metric'!M193,IF($C$9="Recharger 330XLHD",'330XLHD-Metric'!M193,IF($C$9="Recharger 360HD",'360HD-Metric'!R193,IF($C$9="Recharger 902HD",'902HD-Metric'!R193,IF($C$9="Contactor Field Drain C-4HD",'C-4HD-Metric'!I193,IF($C$9="Recharger 180HD",'180HD-Metric'!M193,0))))))))</f>
        <v/>
      </c>
      <c r="F187" s="124" t="str">
        <f>IF($C$9="Contactor 100HD",'100HD-Metric'!O193,IF($C$9="Recharger 150XLHD",'150XLHD-Metric'!O193,IF($C$9="Recharger 280HD",'280HD-Metric'!O193,IF($C$9="Recharger 330XLHD",'330XLHD-Metric'!O193,IF($C$9="Recharger 360HD",'360HD-Metric'!T193,IF($C$9="Recharger 902HD",'902HD-Metric'!T193,IF($C$9="Contactor Field Drain C-4HD",'C-4HD-Metric'!K193,IF($C$9="Recharger 180HD",'180HD-Metric'!O193,0))))))))</f>
        <v/>
      </c>
      <c r="G187" s="124"/>
      <c r="Q187" s="122"/>
      <c r="S187" s="127"/>
      <c r="T187" s="127"/>
    </row>
    <row r="188" spans="1:20" x14ac:dyDescent="0.2">
      <c r="A188" s="126"/>
      <c r="B188" s="125" t="str">
        <f>IF($C$9="Contactor 100HD",'100HD-Metric'!G194,IF($C$9="Recharger 150XLHD",'150XLHD-Metric'!G194,IF($C$9="Recharger 280HD",'280HD-Metric'!G194,IF($C$9="Recharger 330XLHD",'330XLHD-Metric'!G194,IF($C$9="Recharger 360HD",'360HD-Metric'!K194,IF($C$9="Recharger 902HD",'902HD-Metric'!K194,IF($C$9="Contactor Field Drain C-4HD",'C-4HD-Metric'!E194,IF($C$9="Recharger 180HD",'180HD-Metric'!G194,0))))))))</f>
        <v/>
      </c>
      <c r="C188" s="125" t="str">
        <f>IF($C$9="Contactor 100HD",'100HD-Metric'!I194,IF($C$9="Recharger 150XLHD",'150XLHD-Metric'!I194,IF($C$9="Recharger 280HD",'280HD-Metric'!I194,IF($C$9="Recharger 330XLHD",'330XLHD-Metric'!I194,IF($C$9="Recharger 360HD",'360HD-Metric'!N194,IF($C$9="Recharger 902HD",'902HD-Metric'!N194,IF($C$9="Recharger 180HD",'180HD-Metric'!I194,"")))))))</f>
        <v/>
      </c>
      <c r="D188" s="124"/>
      <c r="E188" s="124" t="str">
        <f>IF($C$9="Contactor 100HD",'100HD-Metric'!M194,IF($C$9="Recharger 150XLHD",'150XLHD-Metric'!M194,IF($C$9="Recharger 280HD",'280HD-Metric'!M194,IF($C$9="Recharger 330XLHD",'330XLHD-Metric'!M194,IF($C$9="Recharger 360HD",'360HD-Metric'!R194,IF($C$9="Recharger 902HD",'902HD-Metric'!R194,IF($C$9="Contactor Field Drain C-4HD",'C-4HD-Metric'!I194,IF($C$9="Recharger 180HD",'180HD-Metric'!M194,0))))))))</f>
        <v/>
      </c>
      <c r="F188" s="124" t="str">
        <f>IF($C$9="Contactor 100HD",'100HD-Metric'!O194,IF($C$9="Recharger 150XLHD",'150XLHD-Metric'!O194,IF($C$9="Recharger 280HD",'280HD-Metric'!O194,IF($C$9="Recharger 330XLHD",'330XLHD-Metric'!O194,IF($C$9="Recharger 360HD",'360HD-Metric'!T194,IF($C$9="Recharger 902HD",'902HD-Metric'!T194,IF($C$9="Contactor Field Drain C-4HD",'C-4HD-Metric'!K194,IF($C$9="Recharger 180HD",'180HD-Metric'!O194,0))))))))</f>
        <v/>
      </c>
      <c r="G188" s="124"/>
      <c r="Q188" s="122"/>
      <c r="S188" s="127"/>
      <c r="T188" s="127"/>
    </row>
    <row r="189" spans="1:20" x14ac:dyDescent="0.2">
      <c r="A189" s="126"/>
      <c r="B189" s="125" t="str">
        <f>IF($C$9="Contactor 100HD",'100HD-Metric'!G195,IF($C$9="Recharger 150XLHD",'150XLHD-Metric'!G195,IF($C$9="Recharger 280HD",'280HD-Metric'!G195,IF($C$9="Recharger 330XLHD",'330XLHD-Metric'!G195,IF($C$9="Recharger 360HD",'360HD-Metric'!K195,IF($C$9="Recharger 902HD",'902HD-Metric'!K195,IF($C$9="Contactor Field Drain C-4HD",'C-4HD-Metric'!E195,IF($C$9="Recharger 180HD",'180HD-Metric'!G195,0))))))))</f>
        <v/>
      </c>
      <c r="C189" s="125" t="str">
        <f>IF($C$9="Contactor 100HD",'100HD-Metric'!I195,IF($C$9="Recharger 150XLHD",'150XLHD-Metric'!I195,IF($C$9="Recharger 280HD",'280HD-Metric'!I195,IF($C$9="Recharger 330XLHD",'330XLHD-Metric'!I195,IF($C$9="Recharger 360HD",'360HD-Metric'!N195,IF($C$9="Recharger 902HD",'902HD-Metric'!N195,IF($C$9="Recharger 180HD",'180HD-Metric'!I195,"")))))))</f>
        <v/>
      </c>
      <c r="D189" s="124"/>
      <c r="E189" s="124" t="str">
        <f>IF($C$9="Contactor 100HD",'100HD-Metric'!M195,IF($C$9="Recharger 150XLHD",'150XLHD-Metric'!M195,IF($C$9="Recharger 280HD",'280HD-Metric'!M195,IF($C$9="Recharger 330XLHD",'330XLHD-Metric'!M195,IF($C$9="Recharger 360HD",'360HD-Metric'!R195,IF($C$9="Recharger 902HD",'902HD-Metric'!R195,IF($C$9="Contactor Field Drain C-4HD",'C-4HD-Metric'!I195,IF($C$9="Recharger 180HD",'180HD-Metric'!M195,0))))))))</f>
        <v/>
      </c>
      <c r="F189" s="124" t="str">
        <f>IF($C$9="Contactor 100HD",'100HD-Metric'!O195,IF($C$9="Recharger 150XLHD",'150XLHD-Metric'!O195,IF($C$9="Recharger 280HD",'280HD-Metric'!O195,IF($C$9="Recharger 330XLHD",'330XLHD-Metric'!O195,IF($C$9="Recharger 360HD",'360HD-Metric'!T195,IF($C$9="Recharger 902HD",'902HD-Metric'!T195,IF($C$9="Contactor Field Drain C-4HD",'C-4HD-Metric'!K195,IF($C$9="Recharger 180HD",'180HD-Metric'!O195,0))))))))</f>
        <v/>
      </c>
      <c r="G189" s="124"/>
      <c r="Q189" s="122"/>
      <c r="S189" s="127"/>
      <c r="T189" s="127"/>
    </row>
    <row r="190" spans="1:20" x14ac:dyDescent="0.2">
      <c r="A190" s="126"/>
      <c r="B190" s="125" t="str">
        <f>IF($C$9="Contactor 100HD",'100HD-Metric'!G196,IF($C$9="Recharger 150XLHD",'150XLHD-Metric'!G196,IF($C$9="Recharger 280HD",'280HD-Metric'!G196,IF($C$9="Recharger 330XLHD",'330XLHD-Metric'!G196,IF($C$9="Recharger 360HD",'360HD-Metric'!K196,IF($C$9="Recharger 902HD",'902HD-Metric'!K196,IF($C$9="Contactor Field Drain C-4HD",'C-4HD-Metric'!E196,IF($C$9="Recharger 180HD",'180HD-Metric'!G196,0))))))))</f>
        <v/>
      </c>
      <c r="C190" s="125" t="str">
        <f>IF($C$9="Contactor 100HD",'100HD-Metric'!I196,IF($C$9="Recharger 150XLHD",'150XLHD-Metric'!I196,IF($C$9="Recharger 280HD",'280HD-Metric'!I196,IF($C$9="Recharger 330XLHD",'330XLHD-Metric'!I196,IF($C$9="Recharger 360HD",'360HD-Metric'!N196,IF($C$9="Recharger 902HD",'902HD-Metric'!N196,IF($C$9="Recharger 180HD",'180HD-Metric'!I196,"")))))))</f>
        <v/>
      </c>
      <c r="D190" s="124"/>
      <c r="E190" s="124" t="str">
        <f>IF($C$9="Contactor 100HD",'100HD-Metric'!M196,IF($C$9="Recharger 150XLHD",'150XLHD-Metric'!M196,IF($C$9="Recharger 280HD",'280HD-Metric'!M196,IF($C$9="Recharger 330XLHD",'330XLHD-Metric'!M196,IF($C$9="Recharger 360HD",'360HD-Metric'!R196,IF($C$9="Recharger 902HD",'902HD-Metric'!R196,IF($C$9="Contactor Field Drain C-4HD",'C-4HD-Metric'!I196,IF($C$9="Recharger 180HD",'180HD-Metric'!M196,0))))))))</f>
        <v/>
      </c>
      <c r="F190" s="124" t="str">
        <f>IF($C$9="Contactor 100HD",'100HD-Metric'!O196,IF($C$9="Recharger 150XLHD",'150XLHD-Metric'!O196,IF($C$9="Recharger 280HD",'280HD-Metric'!O196,IF($C$9="Recharger 330XLHD",'330XLHD-Metric'!O196,IF($C$9="Recharger 360HD",'360HD-Metric'!T196,IF($C$9="Recharger 902HD",'902HD-Metric'!T196,IF($C$9="Contactor Field Drain C-4HD",'C-4HD-Metric'!K196,IF($C$9="Recharger 180HD",'180HD-Metric'!O196,0))))))))</f>
        <v/>
      </c>
      <c r="G190" s="124"/>
      <c r="Q190" s="122"/>
      <c r="S190" s="127"/>
      <c r="T190" s="127"/>
    </row>
    <row r="191" spans="1:20" x14ac:dyDescent="0.2">
      <c r="A191" s="126"/>
      <c r="B191" s="125" t="str">
        <f>IF($C$9="Contactor 100HD",'100HD-Metric'!G197,IF($C$9="Recharger 150XLHD",'150XLHD-Metric'!G197,IF($C$9="Recharger 280HD",'280HD-Metric'!G197,IF($C$9="Recharger 330XLHD",'330XLHD-Metric'!G197,IF($C$9="Recharger 360HD",'360HD-Metric'!K197,IF($C$9="Recharger 902HD",'902HD-Metric'!K197,IF($C$9="Contactor Field Drain C-4HD",'C-4HD-Metric'!E197,IF($C$9="Recharger 180HD",'180HD-Metric'!G197,0))))))))</f>
        <v/>
      </c>
      <c r="C191" s="125" t="str">
        <f>IF($C$9="Contactor 100HD",'100HD-Metric'!I197,IF($C$9="Recharger 150XLHD",'150XLHD-Metric'!I197,IF($C$9="Recharger 280HD",'280HD-Metric'!I197,IF($C$9="Recharger 330XLHD",'330XLHD-Metric'!I197,IF($C$9="Recharger 360HD",'360HD-Metric'!N197,IF($C$9="Recharger 902HD",'902HD-Metric'!N197,IF($C$9="Recharger 180HD",'180HD-Metric'!I197,"")))))))</f>
        <v/>
      </c>
      <c r="D191" s="124"/>
      <c r="E191" s="124" t="str">
        <f>IF($C$9="Contactor 100HD",'100HD-Metric'!M197,IF($C$9="Recharger 150XLHD",'150XLHD-Metric'!M197,IF($C$9="Recharger 280HD",'280HD-Metric'!M197,IF($C$9="Recharger 330XLHD",'330XLHD-Metric'!M197,IF($C$9="Recharger 360HD",'360HD-Metric'!R197,IF($C$9="Recharger 902HD",'902HD-Metric'!R197,IF($C$9="Contactor Field Drain C-4HD",'C-4HD-Metric'!I197,IF($C$9="Recharger 180HD",'180HD-Metric'!M197,0))))))))</f>
        <v/>
      </c>
      <c r="F191" s="124" t="str">
        <f>IF($C$9="Contactor 100HD",'100HD-Metric'!O197,IF($C$9="Recharger 150XLHD",'150XLHD-Metric'!O197,IF($C$9="Recharger 280HD",'280HD-Metric'!O197,IF($C$9="Recharger 330XLHD",'330XLHD-Metric'!O197,IF($C$9="Recharger 360HD",'360HD-Metric'!T197,IF($C$9="Recharger 902HD",'902HD-Metric'!T197,IF($C$9="Contactor Field Drain C-4HD",'C-4HD-Metric'!K197,IF($C$9="Recharger 180HD",'180HD-Metric'!O197,0))))))))</f>
        <v/>
      </c>
      <c r="G191" s="124"/>
      <c r="Q191" s="122"/>
      <c r="S191" s="127"/>
      <c r="T191" s="127"/>
    </row>
    <row r="192" spans="1:20" x14ac:dyDescent="0.2">
      <c r="A192" s="126"/>
      <c r="B192" s="125" t="str">
        <f>IF($C$9="Contactor 100HD",'100HD-Metric'!G198,IF($C$9="Recharger 150XLHD",'150XLHD-Metric'!G198,IF($C$9="Recharger 280HD",'280HD-Metric'!G198,IF($C$9="Recharger 330XLHD",'330XLHD-Metric'!G198,IF($C$9="Recharger 360HD",'360HD-Metric'!K198,IF($C$9="Recharger 902HD",'902HD-Metric'!K198,IF($C$9="Contactor Field Drain C-4HD",'C-4HD-Metric'!E198,IF($C$9="Recharger 180HD",'180HD-Metric'!G198,0))))))))</f>
        <v/>
      </c>
      <c r="C192" s="125" t="str">
        <f>IF($C$9="Contactor 100HD",'100HD-Metric'!I198,IF($C$9="Recharger 150XLHD",'150XLHD-Metric'!I198,IF($C$9="Recharger 280HD",'280HD-Metric'!I198,IF($C$9="Recharger 330XLHD",'330XLHD-Metric'!I198,IF($C$9="Recharger 360HD",'360HD-Metric'!N198,IF($C$9="Recharger 902HD",'902HD-Metric'!N198,IF($C$9="Recharger 180HD",'180HD-Metric'!I198,"")))))))</f>
        <v/>
      </c>
      <c r="D192" s="124"/>
      <c r="E192" s="124" t="str">
        <f>IF($C$9="Contactor 100HD",'100HD-Metric'!M198,IF($C$9="Recharger 150XLHD",'150XLHD-Metric'!M198,IF($C$9="Recharger 280HD",'280HD-Metric'!M198,IF($C$9="Recharger 330XLHD",'330XLHD-Metric'!M198,IF($C$9="Recharger 360HD",'360HD-Metric'!R198,IF($C$9="Recharger 902HD",'902HD-Metric'!R198,IF($C$9="Contactor Field Drain C-4HD",'C-4HD-Metric'!I198,IF($C$9="Recharger 180HD",'180HD-Metric'!M198,0))))))))</f>
        <v/>
      </c>
      <c r="F192" s="124" t="str">
        <f>IF($C$9="Contactor 100HD",'100HD-Metric'!O198,IF($C$9="Recharger 150XLHD",'150XLHD-Metric'!O198,IF($C$9="Recharger 280HD",'280HD-Metric'!O198,IF($C$9="Recharger 330XLHD",'330XLHD-Metric'!O198,IF($C$9="Recharger 360HD",'360HD-Metric'!T198,IF($C$9="Recharger 902HD",'902HD-Metric'!T198,IF($C$9="Contactor Field Drain C-4HD",'C-4HD-Metric'!K198,IF($C$9="Recharger 180HD",'180HD-Metric'!O198,0))))))))</f>
        <v/>
      </c>
      <c r="G192" s="124"/>
      <c r="Q192" s="122"/>
      <c r="S192" s="127"/>
      <c r="T192" s="127"/>
    </row>
    <row r="193" spans="1:20" x14ac:dyDescent="0.2">
      <c r="A193" s="126"/>
      <c r="B193" s="125" t="str">
        <f>IF($C$9="Contactor 100HD",'100HD-Metric'!G199,IF($C$9="Recharger 150XLHD",'150XLHD-Metric'!G199,IF($C$9="Recharger 280HD",'280HD-Metric'!G199,IF($C$9="Recharger 330XLHD",'330XLHD-Metric'!G199,IF($C$9="Recharger 360HD",'360HD-Metric'!K199,IF($C$9="Recharger 902HD",'902HD-Metric'!K199,IF($C$9="Contactor Field Drain C-4HD",'C-4HD-Metric'!E199,IF($C$9="Recharger 180HD",'180HD-Metric'!G199,0))))))))</f>
        <v/>
      </c>
      <c r="C193" s="125" t="str">
        <f>IF($C$9="Contactor 100HD",'100HD-Metric'!I199,IF($C$9="Recharger 150XLHD",'150XLHD-Metric'!I199,IF($C$9="Recharger 280HD",'280HD-Metric'!I199,IF($C$9="Recharger 330XLHD",'330XLHD-Metric'!I199,IF($C$9="Recharger 360HD",'360HD-Metric'!N199,IF($C$9="Recharger 902HD",'902HD-Metric'!N199,IF($C$9="Recharger 180HD",'180HD-Metric'!I199,"")))))))</f>
        <v/>
      </c>
      <c r="D193" s="124"/>
      <c r="E193" s="124" t="str">
        <f>IF($C$9="Contactor 100HD",'100HD-Metric'!M199,IF($C$9="Recharger 150XLHD",'150XLHD-Metric'!M199,IF($C$9="Recharger 280HD",'280HD-Metric'!M199,IF($C$9="Recharger 330XLHD",'330XLHD-Metric'!M199,IF($C$9="Recharger 360HD",'360HD-Metric'!R199,IF($C$9="Recharger 902HD",'902HD-Metric'!R199,IF($C$9="Contactor Field Drain C-4HD",'C-4HD-Metric'!I199,IF($C$9="Recharger 180HD",'180HD-Metric'!M199,0))))))))</f>
        <v/>
      </c>
      <c r="F193" s="124" t="str">
        <f>IF($C$9="Contactor 100HD",'100HD-Metric'!O199,IF($C$9="Recharger 150XLHD",'150XLHD-Metric'!O199,IF($C$9="Recharger 280HD",'280HD-Metric'!O199,IF($C$9="Recharger 330XLHD",'330XLHD-Metric'!O199,IF($C$9="Recharger 360HD",'360HD-Metric'!T199,IF($C$9="Recharger 902HD",'902HD-Metric'!T199,IF($C$9="Contactor Field Drain C-4HD",'C-4HD-Metric'!K199,IF($C$9="Recharger 180HD",'180HD-Metric'!O199,0))))))))</f>
        <v/>
      </c>
      <c r="G193" s="124"/>
      <c r="Q193" s="122"/>
      <c r="S193" s="127"/>
      <c r="T193" s="127"/>
    </row>
    <row r="194" spans="1:20" x14ac:dyDescent="0.2">
      <c r="A194" s="126"/>
      <c r="B194" s="125" t="str">
        <f>IF($C$9="Contactor 100HD",'100HD-Metric'!G200,IF($C$9="Recharger 150XLHD",'150XLHD-Metric'!G200,IF($C$9="Recharger 280HD",'280HD-Metric'!G200,IF($C$9="Recharger 330XLHD",'330XLHD-Metric'!G200,IF($C$9="Recharger 360HD",'360HD-Metric'!K200,IF($C$9="Recharger 902HD",'902HD-Metric'!K200,IF($C$9="Contactor Field Drain C-4HD",'C-4HD-Metric'!E200,IF($C$9="Recharger 180HD",'180HD-Metric'!G200,0))))))))</f>
        <v/>
      </c>
      <c r="C194" s="125" t="str">
        <f>IF($C$9="Contactor 100HD",'100HD-Metric'!I200,IF($C$9="Recharger 150XLHD",'150XLHD-Metric'!I200,IF($C$9="Recharger 280HD",'280HD-Metric'!I200,IF($C$9="Recharger 330XLHD",'330XLHD-Metric'!I200,IF($C$9="Recharger 360HD",'360HD-Metric'!N200,IF($C$9="Recharger 902HD",'902HD-Metric'!N200,IF($C$9="Recharger 180HD",'180HD-Metric'!I200,"")))))))</f>
        <v/>
      </c>
      <c r="D194" s="124"/>
      <c r="E194" s="124" t="str">
        <f>IF($C$9="Contactor 100HD",'100HD-Metric'!M200,IF($C$9="Recharger 150XLHD",'150XLHD-Metric'!M200,IF($C$9="Recharger 280HD",'280HD-Metric'!M200,IF($C$9="Recharger 330XLHD",'330XLHD-Metric'!M200,IF($C$9="Recharger 360HD",'360HD-Metric'!R200,IF($C$9="Recharger 902HD",'902HD-Metric'!R200,IF($C$9="Contactor Field Drain C-4HD",'C-4HD-Metric'!I200,IF($C$9="Recharger 180HD",'180HD-Metric'!M200,0))))))))</f>
        <v/>
      </c>
      <c r="F194" s="124" t="str">
        <f>IF($C$9="Contactor 100HD",'100HD-Metric'!O200,IF($C$9="Recharger 150XLHD",'150XLHD-Metric'!O200,IF($C$9="Recharger 280HD",'280HD-Metric'!O200,IF($C$9="Recharger 330XLHD",'330XLHD-Metric'!O200,IF($C$9="Recharger 360HD",'360HD-Metric'!T200,IF($C$9="Recharger 902HD",'902HD-Metric'!T200,IF($C$9="Contactor Field Drain C-4HD",'C-4HD-Metric'!K200,IF($C$9="Recharger 180HD",'180HD-Metric'!O200,0))))))))</f>
        <v/>
      </c>
      <c r="G194" s="124"/>
      <c r="Q194" s="122"/>
      <c r="S194" s="127"/>
      <c r="T194" s="127"/>
    </row>
    <row r="195" spans="1:20" x14ac:dyDescent="0.2">
      <c r="A195" s="126"/>
      <c r="B195" s="125" t="str">
        <f>IF($C$9="Contactor 100HD",'100HD-Metric'!G201,IF($C$9="Recharger 150XLHD",'150XLHD-Metric'!G201,IF($C$9="Recharger 280HD",'280HD-Metric'!G201,IF($C$9="Recharger 330XLHD",'330XLHD-Metric'!G201,IF($C$9="Recharger 360HD",'360HD-Metric'!K201,IF($C$9="Recharger 902HD",'902HD-Metric'!K201,IF($C$9="Contactor Field Drain C-4HD",'C-4HD-Metric'!E201,IF($C$9="Recharger 180HD",'180HD-Metric'!G201,0))))))))</f>
        <v/>
      </c>
      <c r="C195" s="125" t="str">
        <f>IF($C$9="Contactor 100HD",'100HD-Metric'!I201,IF($C$9="Recharger 150XLHD",'150XLHD-Metric'!I201,IF($C$9="Recharger 280HD",'280HD-Metric'!I201,IF($C$9="Recharger 330XLHD",'330XLHD-Metric'!I201,IF($C$9="Recharger 360HD",'360HD-Metric'!N201,IF($C$9="Recharger 902HD",'902HD-Metric'!N201,IF($C$9="Recharger 180HD",'180HD-Metric'!I201,"")))))))</f>
        <v/>
      </c>
      <c r="D195" s="124"/>
      <c r="E195" s="124" t="str">
        <f>IF($C$9="Contactor 100HD",'100HD-Metric'!M201,IF($C$9="Recharger 150XLHD",'150XLHD-Metric'!M201,IF($C$9="Recharger 280HD",'280HD-Metric'!M201,IF($C$9="Recharger 330XLHD",'330XLHD-Metric'!M201,IF($C$9="Recharger 360HD",'360HD-Metric'!R201,IF($C$9="Recharger 902HD",'902HD-Metric'!R201,IF($C$9="Contactor Field Drain C-4HD",'C-4HD-Metric'!I201,IF($C$9="Recharger 180HD",'180HD-Metric'!M201,0))))))))</f>
        <v/>
      </c>
      <c r="F195" s="124" t="str">
        <f>IF($C$9="Contactor 100HD",'100HD-Metric'!O201,IF($C$9="Recharger 150XLHD",'150XLHD-Metric'!O201,IF($C$9="Recharger 280HD",'280HD-Metric'!O201,IF($C$9="Recharger 330XLHD",'330XLHD-Metric'!O201,IF($C$9="Recharger 360HD",'360HD-Metric'!T201,IF($C$9="Recharger 902HD",'902HD-Metric'!T201,IF($C$9="Contactor Field Drain C-4HD",'C-4HD-Metric'!K201,IF($C$9="Recharger 180HD",'180HD-Metric'!O201,0))))))))</f>
        <v/>
      </c>
      <c r="G195" s="124"/>
      <c r="Q195" s="122"/>
      <c r="S195" s="127"/>
      <c r="T195" s="127"/>
    </row>
    <row r="196" spans="1:20" x14ac:dyDescent="0.2">
      <c r="A196" s="126"/>
      <c r="B196" s="125" t="str">
        <f>IF($C$9="Contactor 100HD",'100HD-Metric'!G202,IF($C$9="Recharger 150XLHD",'150XLHD-Metric'!G202,IF($C$9="Recharger 280HD",'280HD-Metric'!G202,IF($C$9="Recharger 330XLHD",'330XLHD-Metric'!G202,IF($C$9="Recharger 360HD",'360HD-Metric'!K202,IF($C$9="Recharger 902HD",'902HD-Metric'!K202,IF($C$9="Contactor Field Drain C-4HD",'C-4HD-Metric'!E202,IF($C$9="Recharger 180HD",'180HD-Metric'!G202,0))))))))</f>
        <v/>
      </c>
      <c r="C196" s="125" t="str">
        <f>IF($C$9="Contactor 100HD",'100HD-Metric'!I202,IF($C$9="Recharger 150XLHD",'150XLHD-Metric'!I202,IF($C$9="Recharger 280HD",'280HD-Metric'!I202,IF($C$9="Recharger 330XLHD",'330XLHD-Metric'!I202,IF($C$9="Recharger 360HD",'360HD-Metric'!N202,IF($C$9="Recharger 902HD",'902HD-Metric'!N202,IF($C$9="Recharger 180HD",'180HD-Metric'!I202,"")))))))</f>
        <v/>
      </c>
      <c r="D196" s="124"/>
      <c r="E196" s="124" t="str">
        <f>IF($C$9="Contactor 100HD",'100HD-Metric'!M202,IF($C$9="Recharger 150XLHD",'150XLHD-Metric'!M202,IF($C$9="Recharger 280HD",'280HD-Metric'!M202,IF($C$9="Recharger 330XLHD",'330XLHD-Metric'!M202,IF($C$9="Recharger 360HD",'360HD-Metric'!R202,IF($C$9="Recharger 902HD",'902HD-Metric'!R202,IF($C$9="Contactor Field Drain C-4HD",'C-4HD-Metric'!I202,IF($C$9="Recharger 180HD",'180HD-Metric'!M202,0))))))))</f>
        <v/>
      </c>
      <c r="F196" s="124" t="str">
        <f>IF($C$9="Contactor 100HD",'100HD-Metric'!O202,IF($C$9="Recharger 150XLHD",'150XLHD-Metric'!O202,IF($C$9="Recharger 280HD",'280HD-Metric'!O202,IF($C$9="Recharger 330XLHD",'330XLHD-Metric'!O202,IF($C$9="Recharger 360HD",'360HD-Metric'!T202,IF($C$9="Recharger 902HD",'902HD-Metric'!T202,IF($C$9="Contactor Field Drain C-4HD",'C-4HD-Metric'!K202,IF($C$9="Recharger 180HD",'180HD-Metric'!O202,0))))))))</f>
        <v/>
      </c>
      <c r="G196" s="124"/>
      <c r="Q196" s="122"/>
      <c r="S196" s="127"/>
      <c r="T196" s="127"/>
    </row>
    <row r="197" spans="1:20" x14ac:dyDescent="0.2">
      <c r="A197" s="126"/>
      <c r="B197" s="125" t="str">
        <f>IF($C$9="Contactor 100HD",'100HD-Metric'!G203,IF($C$9="Recharger 150XLHD",'150XLHD-Metric'!G203,IF($C$9="Recharger 280HD",'280HD-Metric'!G203,IF($C$9="Recharger 330XLHD",'330XLHD-Metric'!G203,IF($C$9="Recharger 360HD",'360HD-Metric'!K203,IF($C$9="Recharger 902HD",'902HD-Metric'!K203,IF($C$9="Contactor Field Drain C-4HD",'C-4HD-Metric'!E203,IF($C$9="Recharger 180HD",'180HD-Metric'!G203,0))))))))</f>
        <v/>
      </c>
      <c r="C197" s="125" t="str">
        <f>IF($C$9="Contactor 100HD",'100HD-Metric'!I203,IF($C$9="Recharger 150XLHD",'150XLHD-Metric'!I203,IF($C$9="Recharger 280HD",'280HD-Metric'!I203,IF($C$9="Recharger 330XLHD",'330XLHD-Metric'!I203,IF($C$9="Recharger 360HD",'360HD-Metric'!N203,IF($C$9="Recharger 902HD",'902HD-Metric'!N203,IF($C$9="Recharger 180HD",'180HD-Metric'!I203,"")))))))</f>
        <v/>
      </c>
      <c r="D197" s="124"/>
      <c r="E197" s="124" t="str">
        <f>IF($C$9="Contactor 100HD",'100HD-Metric'!M203,IF($C$9="Recharger 150XLHD",'150XLHD-Metric'!M203,IF($C$9="Recharger 280HD",'280HD-Metric'!M203,IF($C$9="Recharger 330XLHD",'330XLHD-Metric'!M203,IF($C$9="Recharger 360HD",'360HD-Metric'!R203,IF($C$9="Recharger 902HD",'902HD-Metric'!R203,IF($C$9="Contactor Field Drain C-4HD",'C-4HD-Metric'!I203,IF($C$9="Recharger 180HD",'180HD-Metric'!M203,0))))))))</f>
        <v/>
      </c>
      <c r="F197" s="124" t="str">
        <f>IF($C$9="Contactor 100HD",'100HD-Metric'!O203,IF($C$9="Recharger 150XLHD",'150XLHD-Metric'!O203,IF($C$9="Recharger 280HD",'280HD-Metric'!O203,IF($C$9="Recharger 330XLHD",'330XLHD-Metric'!O203,IF($C$9="Recharger 360HD",'360HD-Metric'!T203,IF($C$9="Recharger 902HD",'902HD-Metric'!T203,IF($C$9="Contactor Field Drain C-4HD",'C-4HD-Metric'!K203,IF($C$9="Recharger 180HD",'180HD-Metric'!O203,0))))))))</f>
        <v/>
      </c>
      <c r="G197" s="124"/>
      <c r="Q197" s="122"/>
      <c r="S197" s="127"/>
      <c r="T197" s="127"/>
    </row>
    <row r="198" spans="1:20" x14ac:dyDescent="0.2">
      <c r="A198" s="126"/>
      <c r="B198" s="125" t="str">
        <f>IF($C$9="Contactor 100HD",'100HD-Metric'!G204,IF($C$9="Recharger 150XLHD",'150XLHD-Metric'!G204,IF($C$9="Recharger 280HD",'280HD-Metric'!G204,IF($C$9="Recharger 330XLHD",'330XLHD-Metric'!G204,IF($C$9="Recharger 360HD",'360HD-Metric'!K204,IF($C$9="Recharger 902HD",'902HD-Metric'!K204,IF($C$9="Contactor Field Drain C-4HD",'C-4HD-Metric'!E204,IF($C$9="Recharger 180HD",'180HD-Metric'!G204,0))))))))</f>
        <v/>
      </c>
      <c r="C198" s="125" t="str">
        <f>IF($C$9="Contactor 100HD",'100HD-Metric'!I204,IF($C$9="Recharger 150XLHD",'150XLHD-Metric'!I204,IF($C$9="Recharger 280HD",'280HD-Metric'!I204,IF($C$9="Recharger 330XLHD",'330XLHD-Metric'!I204,IF($C$9="Recharger 360HD",'360HD-Metric'!N204,IF($C$9="Recharger 902HD",'902HD-Metric'!N204,IF($C$9="Recharger 180HD",'180HD-Metric'!I204,"")))))))</f>
        <v/>
      </c>
      <c r="D198" s="124"/>
      <c r="E198" s="124" t="str">
        <f>IF($C$9="Contactor 100HD",'100HD-Metric'!M204,IF($C$9="Recharger 150XLHD",'150XLHD-Metric'!M204,IF($C$9="Recharger 280HD",'280HD-Metric'!M204,IF($C$9="Recharger 330XLHD",'330XLHD-Metric'!M204,IF($C$9="Recharger 360HD",'360HD-Metric'!R204,IF($C$9="Recharger 902HD",'902HD-Metric'!R204,IF($C$9="Contactor Field Drain C-4HD",'C-4HD-Metric'!I204,IF($C$9="Recharger 180HD",'180HD-Metric'!M204,0))))))))</f>
        <v/>
      </c>
      <c r="F198" s="124" t="str">
        <f>IF($C$9="Contactor 100HD",'100HD-Metric'!O204,IF($C$9="Recharger 150XLHD",'150XLHD-Metric'!O204,IF($C$9="Recharger 280HD",'280HD-Metric'!O204,IF($C$9="Recharger 330XLHD",'330XLHD-Metric'!O204,IF($C$9="Recharger 360HD",'360HD-Metric'!T204,IF($C$9="Recharger 902HD",'902HD-Metric'!T204,IF($C$9="Contactor Field Drain C-4HD",'C-4HD-Metric'!K204,IF($C$9="Recharger 180HD",'180HD-Metric'!O204,0))))))))</f>
        <v/>
      </c>
      <c r="G198" s="124"/>
      <c r="Q198" s="122"/>
      <c r="S198" s="127"/>
      <c r="T198" s="127"/>
    </row>
    <row r="199" spans="1:20" x14ac:dyDescent="0.2">
      <c r="A199" s="126"/>
      <c r="B199" s="125" t="str">
        <f>IF($C$9="Contactor 100HD",'100HD-Metric'!G205,IF($C$9="Recharger 150XLHD",'150XLHD-Metric'!G205,IF($C$9="Recharger 280HD",'280HD-Metric'!G205,IF($C$9="Recharger 330XLHD",'330XLHD-Metric'!G205,IF($C$9="Recharger 360HD",'360HD-Metric'!K205,IF($C$9="Recharger 902HD",'902HD-Metric'!K205,IF($C$9="Contactor Field Drain C-4HD",'C-4HD-Metric'!E205,IF($C$9="Recharger 180HD",'180HD-Metric'!G205,0))))))))</f>
        <v/>
      </c>
      <c r="C199" s="125" t="str">
        <f>IF($C$9="Contactor 100HD",'100HD-Metric'!I205,IF($C$9="Recharger 150XLHD",'150XLHD-Metric'!I205,IF($C$9="Recharger 280HD",'280HD-Metric'!I205,IF($C$9="Recharger 330XLHD",'330XLHD-Metric'!I205,IF($C$9="Recharger 360HD",'360HD-Metric'!N205,IF($C$9="Recharger 902HD",'902HD-Metric'!N205,IF($C$9="Recharger 180HD",'180HD-Metric'!I205,"")))))))</f>
        <v/>
      </c>
      <c r="D199" s="124"/>
      <c r="E199" s="124" t="str">
        <f>IF($C$9="Contactor 100HD",'100HD-Metric'!M205,IF($C$9="Recharger 150XLHD",'150XLHD-Metric'!M205,IF($C$9="Recharger 280HD",'280HD-Metric'!M205,IF($C$9="Recharger 330XLHD",'330XLHD-Metric'!M205,IF($C$9="Recharger 360HD",'360HD-Metric'!R205,IF($C$9="Recharger 902HD",'902HD-Metric'!R205,IF($C$9="Contactor Field Drain C-4HD",'C-4HD-Metric'!I205,IF($C$9="Recharger 180HD",'180HD-Metric'!M205,0))))))))</f>
        <v/>
      </c>
      <c r="F199" s="124" t="str">
        <f>IF($C$9="Contactor 100HD",'100HD-Metric'!O205,IF($C$9="Recharger 150XLHD",'150XLHD-Metric'!O205,IF($C$9="Recharger 280HD",'280HD-Metric'!O205,IF($C$9="Recharger 330XLHD",'330XLHD-Metric'!O205,IF($C$9="Recharger 360HD",'360HD-Metric'!T205,IF($C$9="Recharger 902HD",'902HD-Metric'!T205,IF($C$9="Contactor Field Drain C-4HD",'C-4HD-Metric'!K205,IF($C$9="Recharger 180HD",'180HD-Metric'!O205,0))))))))</f>
        <v/>
      </c>
      <c r="G199" s="124"/>
      <c r="Q199" s="122"/>
      <c r="S199" s="127"/>
      <c r="T199" s="127"/>
    </row>
    <row r="200" spans="1:20" x14ac:dyDescent="0.2">
      <c r="A200" s="126"/>
      <c r="B200" s="125" t="str">
        <f>IF($C$9="Contactor 100HD",'100HD-Metric'!G206,IF($C$9="Recharger 150XLHD",'150XLHD-Metric'!G206,IF($C$9="Recharger 280HD",'280HD-Metric'!G206,IF($C$9="Recharger 330XLHD",'330XLHD-Metric'!G206,IF($C$9="Recharger 360HD",'360HD-Metric'!K206,IF($C$9="Recharger 902HD",'902HD-Metric'!K206,IF($C$9="Contactor Field Drain C-4HD",'C-4HD-Metric'!E206,IF($C$9="Recharger 180HD",'180HD-Metric'!G206,0))))))))</f>
        <v/>
      </c>
      <c r="C200" s="125" t="str">
        <f>IF($C$9="Contactor 100HD",'100HD-Metric'!I206,IF($C$9="Recharger 150XLHD",'150XLHD-Metric'!I206,IF($C$9="Recharger 280HD",'280HD-Metric'!I206,IF($C$9="Recharger 330XLHD",'330XLHD-Metric'!I206,IF($C$9="Recharger 360HD",'360HD-Metric'!N206,IF($C$9="Recharger 902HD",'902HD-Metric'!N206,IF($C$9="Recharger 180HD",'180HD-Metric'!I206,"")))))))</f>
        <v/>
      </c>
      <c r="D200" s="124"/>
      <c r="E200" s="124" t="str">
        <f>IF($C$9="Contactor 100HD",'100HD-Metric'!M206,IF($C$9="Recharger 150XLHD",'150XLHD-Metric'!M206,IF($C$9="Recharger 280HD",'280HD-Metric'!M206,IF($C$9="Recharger 330XLHD",'330XLHD-Metric'!M206,IF($C$9="Recharger 360HD",'360HD-Metric'!R206,IF($C$9="Recharger 902HD",'902HD-Metric'!R206,IF($C$9="Contactor Field Drain C-4HD",'C-4HD-Metric'!I206,IF($C$9="Recharger 180HD",'180HD-Metric'!M206,0))))))))</f>
        <v/>
      </c>
      <c r="F200" s="124" t="str">
        <f>IF($C$9="Contactor 100HD",'100HD-Metric'!O206,IF($C$9="Recharger 150XLHD",'150XLHD-Metric'!O206,IF($C$9="Recharger 280HD",'280HD-Metric'!O206,IF($C$9="Recharger 330XLHD",'330XLHD-Metric'!O206,IF($C$9="Recharger 360HD",'360HD-Metric'!T206,IF($C$9="Recharger 902HD",'902HD-Metric'!T206,IF($C$9="Contactor Field Drain C-4HD",'C-4HD-Metric'!K206,IF($C$9="Recharger 180HD",'180HD-Metric'!O206,0))))))))</f>
        <v/>
      </c>
      <c r="G200" s="124"/>
      <c r="Q200" s="122"/>
      <c r="S200" s="127"/>
      <c r="T200" s="127"/>
    </row>
    <row r="201" spans="1:20" x14ac:dyDescent="0.2">
      <c r="A201" s="126"/>
      <c r="B201" s="125" t="str">
        <f>IF($C$9="Contactor 100HD",'100HD-Metric'!G207,IF($C$9="Recharger 150XLHD",'150XLHD-Metric'!G207,IF($C$9="Recharger 280HD",'280HD-Metric'!G207,IF($C$9="Recharger 330XLHD",'330XLHD-Metric'!G207,IF($C$9="Recharger 360HD",'360HD-Metric'!K207,IF($C$9="Recharger 902HD",'902HD-Metric'!K207,IF($C$9="Contactor Field Drain C-4HD",'C-4HD-Metric'!E207,IF($C$9="Recharger 180HD",'180HD-Metric'!G207,0))))))))</f>
        <v/>
      </c>
      <c r="C201" s="125" t="str">
        <f>IF($C$9="Contactor 100HD",'100HD-Metric'!I207,IF($C$9="Recharger 150XLHD",'150XLHD-Metric'!I207,IF($C$9="Recharger 280HD",'280HD-Metric'!I207,IF($C$9="Recharger 330XLHD",'330XLHD-Metric'!I207,IF($C$9="Recharger 360HD",'360HD-Metric'!N207,IF($C$9="Recharger 902HD",'902HD-Metric'!N207,IF($C$9="Recharger 180HD",'180HD-Metric'!I207,"")))))))</f>
        <v/>
      </c>
      <c r="D201" s="124"/>
      <c r="E201" s="124" t="str">
        <f>IF($C$9="Contactor 100HD",'100HD-Metric'!M207,IF($C$9="Recharger 150XLHD",'150XLHD-Metric'!M207,IF($C$9="Recharger 280HD",'280HD-Metric'!M207,IF($C$9="Recharger 330XLHD",'330XLHD-Metric'!M207,IF($C$9="Recharger 360HD",'360HD-Metric'!R207,IF($C$9="Recharger 902HD",'902HD-Metric'!R207,IF($C$9="Contactor Field Drain C-4HD",'C-4HD-Metric'!I207,IF($C$9="Recharger 180HD",'180HD-Metric'!M207,0))))))))</f>
        <v/>
      </c>
      <c r="F201" s="124" t="str">
        <f>IF($C$9="Contactor 100HD",'100HD-Metric'!O207,IF($C$9="Recharger 150XLHD",'150XLHD-Metric'!O207,IF($C$9="Recharger 280HD",'280HD-Metric'!O207,IF($C$9="Recharger 330XLHD",'330XLHD-Metric'!O207,IF($C$9="Recharger 360HD",'360HD-Metric'!T207,IF($C$9="Recharger 902HD",'902HD-Metric'!T207,IF($C$9="Contactor Field Drain C-4HD",'C-4HD-Metric'!K207,IF($C$9="Recharger 180HD",'180HD-Metric'!O207,0))))))))</f>
        <v/>
      </c>
      <c r="G201" s="124"/>
      <c r="Q201" s="122"/>
      <c r="S201" s="127"/>
      <c r="T201" s="127"/>
    </row>
    <row r="202" spans="1:20" x14ac:dyDescent="0.2">
      <c r="A202" s="126"/>
      <c r="B202" s="125" t="str">
        <f>IF($C$9="Contactor 100HD",'100HD-Metric'!G208,IF($C$9="Recharger 150XLHD",'150XLHD-Metric'!G208,IF($C$9="Recharger 280HD",'280HD-Metric'!G208,IF($C$9="Recharger 330XLHD",'330XLHD-Metric'!G208,IF($C$9="Recharger 360HD",'360HD-Metric'!K208,IF($C$9="Recharger 902HD",'902HD-Metric'!K208,IF($C$9="Contactor Field Drain C-4HD",'C-4HD-Metric'!E208,IF($C$9="Recharger 180HD",'180HD-Metric'!G208,0))))))))</f>
        <v/>
      </c>
      <c r="C202" s="125" t="str">
        <f>IF($C$9="Contactor 100HD",'100HD-Metric'!I208,IF($C$9="Recharger 150XLHD",'150XLHD-Metric'!I208,IF($C$9="Recharger 280HD",'280HD-Metric'!I208,IF($C$9="Recharger 330XLHD",'330XLHD-Metric'!I208,IF($C$9="Recharger 360HD",'360HD-Metric'!N208,IF($C$9="Recharger 902HD",'902HD-Metric'!N208,IF($C$9="Recharger 180HD",'180HD-Metric'!I208,"")))))))</f>
        <v/>
      </c>
      <c r="D202" s="124"/>
      <c r="E202" s="124" t="str">
        <f>IF($C$9="Contactor 100HD",'100HD-Metric'!M208,IF($C$9="Recharger 150XLHD",'150XLHD-Metric'!M208,IF($C$9="Recharger 280HD",'280HD-Metric'!M208,IF($C$9="Recharger 330XLHD",'330XLHD-Metric'!M208,IF($C$9="Recharger 360HD",'360HD-Metric'!R208,IF($C$9="Recharger 902HD",'902HD-Metric'!R208,IF($C$9="Contactor Field Drain C-4HD",'C-4HD-Metric'!I208,IF($C$9="Recharger 180HD",'180HD-Metric'!M208,0))))))))</f>
        <v/>
      </c>
      <c r="F202" s="124" t="str">
        <f>IF($C$9="Contactor 100HD",'100HD-Metric'!O208,IF($C$9="Recharger 150XLHD",'150XLHD-Metric'!O208,IF($C$9="Recharger 280HD",'280HD-Metric'!O208,IF($C$9="Recharger 330XLHD",'330XLHD-Metric'!O208,IF($C$9="Recharger 360HD",'360HD-Metric'!T208,IF($C$9="Recharger 902HD",'902HD-Metric'!T208,IF($C$9="Contactor Field Drain C-4HD",'C-4HD-Metric'!K208,IF($C$9="Recharger 180HD",'180HD-Metric'!O208,0))))))))</f>
        <v/>
      </c>
      <c r="G202" s="124"/>
      <c r="Q202" s="122"/>
      <c r="S202" s="127"/>
      <c r="T202" s="127"/>
    </row>
    <row r="203" spans="1:20" x14ac:dyDescent="0.2">
      <c r="A203" s="126"/>
      <c r="B203" s="125" t="str">
        <f>IF($C$9="Contactor 100HD",'100HD-Metric'!G209,IF($C$9="Recharger 150XLHD",'150XLHD-Metric'!G209,IF($C$9="Recharger 280HD",'280HD-Metric'!G209,IF($C$9="Recharger 330XLHD",'330XLHD-Metric'!G209,IF($C$9="Recharger 360HD",'360HD-Metric'!K209,IF($C$9="Recharger 902HD",'902HD-Metric'!K209,IF($C$9="Contactor Field Drain C-4HD",'C-4HD-Metric'!E209,IF($C$9="Recharger 180HD",'180HD-Metric'!G209,0))))))))</f>
        <v/>
      </c>
      <c r="C203" s="125" t="str">
        <f>IF($C$9="Contactor 100HD",'100HD-Metric'!I209,IF($C$9="Recharger 150XLHD",'150XLHD-Metric'!I209,IF($C$9="Recharger 280HD",'280HD-Metric'!I209,IF($C$9="Recharger 330XLHD",'330XLHD-Metric'!I209,IF($C$9="Recharger 360HD",'360HD-Metric'!N209,IF($C$9="Recharger 902HD",'902HD-Metric'!N209,IF($C$9="Recharger 180HD",'180HD-Metric'!I209,"")))))))</f>
        <v/>
      </c>
      <c r="D203" s="124"/>
      <c r="E203" s="124" t="str">
        <f>IF($C$9="Contactor 100HD",'100HD-Metric'!M209,IF($C$9="Recharger 150XLHD",'150XLHD-Metric'!M209,IF($C$9="Recharger 280HD",'280HD-Metric'!M209,IF($C$9="Recharger 330XLHD",'330XLHD-Metric'!M209,IF($C$9="Recharger 360HD",'360HD-Metric'!R209,IF($C$9="Recharger 902HD",'902HD-Metric'!R209,IF($C$9="Contactor Field Drain C-4HD",'C-4HD-Metric'!I209,IF($C$9="Recharger 180HD",'180HD-Metric'!M209,0))))))))</f>
        <v/>
      </c>
      <c r="F203" s="124" t="str">
        <f>IF($C$9="Contactor 100HD",'100HD-Metric'!O209,IF($C$9="Recharger 150XLHD",'150XLHD-Metric'!O209,IF($C$9="Recharger 280HD",'280HD-Metric'!O209,IF($C$9="Recharger 330XLHD",'330XLHD-Metric'!O209,IF($C$9="Recharger 360HD",'360HD-Metric'!T209,IF($C$9="Recharger 902HD",'902HD-Metric'!T209,IF($C$9="Contactor Field Drain C-4HD",'C-4HD-Metric'!K209,IF($C$9="Recharger 180HD",'180HD-Metric'!O209,0))))))))</f>
        <v/>
      </c>
      <c r="G203" s="124"/>
      <c r="Q203" s="122"/>
      <c r="S203" s="127"/>
      <c r="T203" s="127"/>
    </row>
    <row r="204" spans="1:20" x14ac:dyDescent="0.2">
      <c r="A204" s="126"/>
      <c r="B204" s="125" t="str">
        <f>IF($C$9="Contactor 100HD",'100HD-Metric'!G210,IF($C$9="Recharger 150XLHD",'150XLHD-Metric'!G210,IF($C$9="Recharger 280HD",'280HD-Metric'!G210,IF($C$9="Recharger 330XLHD",'330XLHD-Metric'!G210,IF($C$9="Recharger 360HD",'360HD-Metric'!K210,IF($C$9="Recharger 902HD",'902HD-Metric'!K210,IF($C$9="Contactor Field Drain C-4HD",'C-4HD-Metric'!E210,IF($C$9="Recharger 180HD",'180HD-Metric'!G210,0))))))))</f>
        <v/>
      </c>
      <c r="C204" s="125" t="str">
        <f>IF($C$9="Contactor 100HD",'100HD-Metric'!I210,IF($C$9="Recharger 150XLHD",'150XLHD-Metric'!I210,IF($C$9="Recharger 280HD",'280HD-Metric'!I210,IF($C$9="Recharger 330XLHD",'330XLHD-Metric'!I210,IF($C$9="Recharger 360HD",'360HD-Metric'!N210,IF($C$9="Recharger 902HD",'902HD-Metric'!N210,IF($C$9="Recharger 180HD",'180HD-Metric'!I210,"")))))))</f>
        <v/>
      </c>
      <c r="D204" s="124"/>
      <c r="E204" s="124" t="str">
        <f>IF($C$9="Contactor 100HD",'100HD-Metric'!M210,IF($C$9="Recharger 150XLHD",'150XLHD-Metric'!M210,IF($C$9="Recharger 280HD",'280HD-Metric'!M210,IF($C$9="Recharger 330XLHD",'330XLHD-Metric'!M210,IF($C$9="Recharger 360HD",'360HD-Metric'!R210,IF($C$9="Recharger 902HD",'902HD-Metric'!R210,IF($C$9="Contactor Field Drain C-4HD",'C-4HD-Metric'!I210,IF($C$9="Recharger 180HD",'180HD-Metric'!M210,0))))))))</f>
        <v/>
      </c>
      <c r="F204" s="124" t="str">
        <f>IF($C$9="Contactor 100HD",'100HD-Metric'!O210,IF($C$9="Recharger 150XLHD",'150XLHD-Metric'!O210,IF($C$9="Recharger 280HD",'280HD-Metric'!O210,IF($C$9="Recharger 330XLHD",'330XLHD-Metric'!O210,IF($C$9="Recharger 360HD",'360HD-Metric'!T210,IF($C$9="Recharger 902HD",'902HD-Metric'!T210,IF($C$9="Contactor Field Drain C-4HD",'C-4HD-Metric'!K210,IF($C$9="Recharger 180HD",'180HD-Metric'!O210,0))))))))</f>
        <v/>
      </c>
      <c r="G204" s="124"/>
      <c r="Q204" s="122"/>
      <c r="S204" s="127"/>
      <c r="T204" s="127"/>
    </row>
    <row r="205" spans="1:20" x14ac:dyDescent="0.2">
      <c r="A205" s="126"/>
      <c r="B205" s="125" t="str">
        <f>IF($C$9="Contactor 100HD",'100HD-Metric'!G211,IF($C$9="Recharger 150XLHD",'150XLHD-Metric'!G211,IF($C$9="Recharger 280HD",'280HD-Metric'!G211,IF($C$9="Recharger 330XLHD",'330XLHD-Metric'!G211,IF($C$9="Recharger 360HD",'360HD-Metric'!K211,IF($C$9="Recharger 902HD",'902HD-Metric'!K211,IF($C$9="Contactor Field Drain C-4HD",'C-4HD-Metric'!E211,IF($C$9="Recharger 180HD",'180HD-Metric'!G211,0))))))))</f>
        <v/>
      </c>
      <c r="C205" s="125" t="str">
        <f>IF($C$9="Contactor 100HD",'100HD-Metric'!I211,IF($C$9="Recharger 150XLHD",'150XLHD-Metric'!I211,IF($C$9="Recharger 280HD",'280HD-Metric'!I211,IF($C$9="Recharger 330XLHD",'330XLHD-Metric'!I211,IF($C$9="Recharger 360HD",'360HD-Metric'!N211,IF($C$9="Recharger 902HD",'902HD-Metric'!N211,IF($C$9="Recharger 180HD",'180HD-Metric'!I211,"")))))))</f>
        <v/>
      </c>
      <c r="D205" s="124"/>
      <c r="E205" s="124" t="str">
        <f>IF($C$9="Contactor 100HD",'100HD-Metric'!M211,IF($C$9="Recharger 150XLHD",'150XLHD-Metric'!M211,IF($C$9="Recharger 280HD",'280HD-Metric'!M211,IF($C$9="Recharger 330XLHD",'330XLHD-Metric'!M211,IF($C$9="Recharger 360HD",'360HD-Metric'!R211,IF($C$9="Recharger 902HD",'902HD-Metric'!R211,IF($C$9="Contactor Field Drain C-4HD",'C-4HD-Metric'!I211,IF($C$9="Recharger 180HD",'180HD-Metric'!M211,0))))))))</f>
        <v/>
      </c>
      <c r="F205" s="124" t="str">
        <f>IF($C$9="Contactor 100HD",'100HD-Metric'!O211,IF($C$9="Recharger 150XLHD",'150XLHD-Metric'!O211,IF($C$9="Recharger 280HD",'280HD-Metric'!O211,IF($C$9="Recharger 330XLHD",'330XLHD-Metric'!O211,IF($C$9="Recharger 360HD",'360HD-Metric'!T211,IF($C$9="Recharger 902HD",'902HD-Metric'!T211,IF($C$9="Contactor Field Drain C-4HD",'C-4HD-Metric'!K211,IF($C$9="Recharger 180HD",'180HD-Metric'!O211,0))))))))</f>
        <v/>
      </c>
      <c r="G205" s="124"/>
      <c r="Q205" s="122"/>
      <c r="S205" s="127"/>
      <c r="T205" s="127"/>
    </row>
    <row r="206" spans="1:20" x14ac:dyDescent="0.2">
      <c r="A206" s="126"/>
      <c r="B206" s="125" t="str">
        <f>IF($C$9="Contactor 100HD",'100HD-Metric'!G212,IF($C$9="Recharger 150XLHD",'150XLHD-Metric'!G212,IF($C$9="Recharger 280HD",'280HD-Metric'!G212,IF($C$9="Recharger 330XLHD",'330XLHD-Metric'!G212,IF($C$9="Recharger 360HD",'360HD-Metric'!K212,IF($C$9="Recharger 902HD",'902HD-Metric'!K212,IF($C$9="Contactor Field Drain C-4HD",'C-4HD-Metric'!E212,IF($C$9="Recharger 180HD",'180HD-Metric'!G212,0))))))))</f>
        <v/>
      </c>
      <c r="C206" s="125" t="str">
        <f>IF($C$9="Contactor 100HD",'100HD-Metric'!I212,IF($C$9="Recharger 150XLHD",'150XLHD-Metric'!I212,IF($C$9="Recharger 280HD",'280HD-Metric'!I212,IF($C$9="Recharger 330XLHD",'330XLHD-Metric'!I212,IF($C$9="Recharger 360HD",'360HD-Metric'!N212,IF($C$9="Recharger 902HD",'902HD-Metric'!N212,IF($C$9="Recharger 180HD",'180HD-Metric'!I212,"")))))))</f>
        <v/>
      </c>
      <c r="D206" s="124"/>
      <c r="E206" s="124" t="str">
        <f>IF($C$9="Contactor 100HD",'100HD-Metric'!M212,IF($C$9="Recharger 150XLHD",'150XLHD-Metric'!M212,IF($C$9="Recharger 280HD",'280HD-Metric'!M212,IF($C$9="Recharger 330XLHD",'330XLHD-Metric'!M212,IF($C$9="Recharger 360HD",'360HD-Metric'!R212,IF($C$9="Recharger 902HD",'902HD-Metric'!R212,IF($C$9="Contactor Field Drain C-4HD",'C-4HD-Metric'!I212,IF($C$9="Recharger 180HD",'180HD-Metric'!M212,0))))))))</f>
        <v/>
      </c>
      <c r="F206" s="124" t="str">
        <f>IF($C$9="Contactor 100HD",'100HD-Metric'!O212,IF($C$9="Recharger 150XLHD",'150XLHD-Metric'!O212,IF($C$9="Recharger 280HD",'280HD-Metric'!O212,IF($C$9="Recharger 330XLHD",'330XLHD-Metric'!O212,IF($C$9="Recharger 360HD",'360HD-Metric'!T212,IF($C$9="Recharger 902HD",'902HD-Metric'!T212,IF($C$9="Contactor Field Drain C-4HD",'C-4HD-Metric'!K212,IF($C$9="Recharger 180HD",'180HD-Metric'!O212,0))))))))</f>
        <v/>
      </c>
      <c r="G206" s="124"/>
      <c r="Q206" s="122"/>
      <c r="S206" s="127"/>
      <c r="T206" s="127"/>
    </row>
    <row r="207" spans="1:20" x14ac:dyDescent="0.2">
      <c r="A207" s="126"/>
      <c r="B207" s="125" t="str">
        <f>IF($C$9="Contactor 100HD",'100HD-Metric'!G213,IF($C$9="Recharger 150XLHD",'150XLHD-Metric'!G213,IF($C$9="Recharger 280HD",'280HD-Metric'!G213,IF($C$9="Recharger 330XLHD",'330XLHD-Metric'!G213,IF($C$9="Recharger 360HD",'360HD-Metric'!K213,IF($C$9="Recharger 902HD",'902HD-Metric'!K213,IF($C$9="Contactor Field Drain C-4HD",'C-4HD-Metric'!E213,IF($C$9="Recharger 180HD",'180HD-Metric'!G213,0))))))))</f>
        <v/>
      </c>
      <c r="C207" s="125" t="str">
        <f>IF($C$9="Contactor 100HD",'100HD-Metric'!I213,IF($C$9="Recharger 150XLHD",'150XLHD-Metric'!I213,IF($C$9="Recharger 280HD",'280HD-Metric'!I213,IF($C$9="Recharger 330XLHD",'330XLHD-Metric'!I213,IF($C$9="Recharger 360HD",'360HD-Metric'!N213,IF($C$9="Recharger 902HD",'902HD-Metric'!N213,IF($C$9="Recharger 180HD",'180HD-Metric'!I213,"")))))))</f>
        <v/>
      </c>
      <c r="D207" s="124"/>
      <c r="E207" s="124" t="str">
        <f>IF($C$9="Contactor 100HD",'100HD-Metric'!M213,IF($C$9="Recharger 150XLHD",'150XLHD-Metric'!M213,IF($C$9="Recharger 280HD",'280HD-Metric'!M213,IF($C$9="Recharger 330XLHD",'330XLHD-Metric'!M213,IF($C$9="Recharger 360HD",'360HD-Metric'!R213,IF($C$9="Recharger 902HD",'902HD-Metric'!R213,IF($C$9="Contactor Field Drain C-4HD",'C-4HD-Metric'!I213,IF($C$9="Recharger 180HD",'180HD-Metric'!M213,0))))))))</f>
        <v/>
      </c>
      <c r="F207" s="124" t="str">
        <f>IF($C$9="Contactor 100HD",'100HD-Metric'!O213,IF($C$9="Recharger 150XLHD",'150XLHD-Metric'!O213,IF($C$9="Recharger 280HD",'280HD-Metric'!O213,IF($C$9="Recharger 330XLHD",'330XLHD-Metric'!O213,IF($C$9="Recharger 360HD",'360HD-Metric'!T213,IF($C$9="Recharger 902HD",'902HD-Metric'!T213,IF($C$9="Contactor Field Drain C-4HD",'C-4HD-Metric'!K213,IF($C$9="Recharger 180HD",'180HD-Metric'!O213,0))))))))</f>
        <v/>
      </c>
      <c r="G207" s="124"/>
      <c r="Q207" s="122"/>
      <c r="S207" s="127"/>
      <c r="T207" s="127"/>
    </row>
    <row r="208" spans="1:20" x14ac:dyDescent="0.2">
      <c r="A208" s="126"/>
      <c r="B208" s="125" t="str">
        <f>IF($C$9="Contactor 100HD",'100HD-Metric'!G214,IF($C$9="Recharger 150XLHD",'150XLHD-Metric'!G214,IF($C$9="Recharger 280HD",'280HD-Metric'!G214,IF($C$9="Recharger 330XLHD",'330XLHD-Metric'!G214,IF($C$9="Recharger 360HD",'360HD-Metric'!K214,IF($C$9="Recharger 902HD",'902HD-Metric'!K214,IF($C$9="Contactor Field Drain C-4HD",'C-4HD-Metric'!E214,IF($C$9="Recharger 180HD",'180HD-Metric'!G214,0))))))))</f>
        <v/>
      </c>
      <c r="C208" s="125" t="str">
        <f>IF($C$9="Contactor 100HD",'100HD-Metric'!I214,IF($C$9="Recharger 150XLHD",'150XLHD-Metric'!I214,IF($C$9="Recharger 280HD",'280HD-Metric'!I214,IF($C$9="Recharger 330XLHD",'330XLHD-Metric'!I214,IF($C$9="Recharger 360HD",'360HD-Metric'!N214,IF($C$9="Recharger 902HD",'902HD-Metric'!N214,IF($C$9="Recharger 180HD",'180HD-Metric'!I214,"")))))))</f>
        <v/>
      </c>
      <c r="D208" s="124"/>
      <c r="E208" s="124" t="str">
        <f>IF($C$9="Contactor 100HD",'100HD-Metric'!M214,IF($C$9="Recharger 150XLHD",'150XLHD-Metric'!M214,IF($C$9="Recharger 280HD",'280HD-Metric'!M214,IF($C$9="Recharger 330XLHD",'330XLHD-Metric'!M214,IF($C$9="Recharger 360HD",'360HD-Metric'!R214,IF($C$9="Recharger 902HD",'902HD-Metric'!R214,IF($C$9="Contactor Field Drain C-4HD",'C-4HD-Metric'!I214,IF($C$9="Recharger 180HD",'180HD-Metric'!M214,0))))))))</f>
        <v/>
      </c>
      <c r="F208" s="124" t="str">
        <f>IF($C$9="Contactor 100HD",'100HD-Metric'!O214,IF($C$9="Recharger 150XLHD",'150XLHD-Metric'!O214,IF($C$9="Recharger 280HD",'280HD-Metric'!O214,IF($C$9="Recharger 330XLHD",'330XLHD-Metric'!O214,IF($C$9="Recharger 360HD",'360HD-Metric'!T214,IF($C$9="Recharger 902HD",'902HD-Metric'!T214,IF($C$9="Contactor Field Drain C-4HD",'C-4HD-Metric'!K214,IF($C$9="Recharger 180HD",'180HD-Metric'!O214,0))))))))</f>
        <v/>
      </c>
      <c r="G208" s="124"/>
      <c r="Q208" s="122"/>
      <c r="S208" s="127"/>
      <c r="T208" s="127"/>
    </row>
    <row r="209" spans="1:20" x14ac:dyDescent="0.2">
      <c r="A209" s="126"/>
      <c r="B209" s="125" t="str">
        <f>IF($C$9="Contactor 100HD",'100HD-Metric'!G215,IF($C$9="Recharger 150XLHD",'150XLHD-Metric'!G215,IF($C$9="Recharger 280HD",'280HD-Metric'!G215,IF($C$9="Recharger 330XLHD",'330XLHD-Metric'!G215,IF($C$9="Recharger 360HD",'360HD-Metric'!K215,IF($C$9="Recharger 902HD",'902HD-Metric'!K215,IF($C$9="Contactor Field Drain C-4HD",'C-4HD-Metric'!E215,IF($C$9="Recharger 180HD",'180HD-Metric'!G215,0))))))))</f>
        <v/>
      </c>
      <c r="C209" s="125" t="str">
        <f>IF($C$9="Contactor 100HD",'100HD-Metric'!I215,IF($C$9="Recharger 150XLHD",'150XLHD-Metric'!I215,IF($C$9="Recharger 280HD",'280HD-Metric'!I215,IF($C$9="Recharger 330XLHD",'330XLHD-Metric'!I215,IF($C$9="Recharger 360HD",'360HD-Metric'!N215,IF($C$9="Recharger 902HD",'902HD-Metric'!N215,IF($C$9="Recharger 180HD",'180HD-Metric'!I215,"")))))))</f>
        <v/>
      </c>
      <c r="D209" s="124"/>
      <c r="E209" s="124" t="str">
        <f>IF($C$9="Contactor 100HD",'100HD-Metric'!M215,IF($C$9="Recharger 150XLHD",'150XLHD-Metric'!M215,IF($C$9="Recharger 280HD",'280HD-Metric'!M215,IF($C$9="Recharger 330XLHD",'330XLHD-Metric'!M215,IF($C$9="Recharger 360HD",'360HD-Metric'!R215,IF($C$9="Recharger 902HD",'902HD-Metric'!R215,IF($C$9="Contactor Field Drain C-4HD",'C-4HD-Metric'!I215,IF($C$9="Recharger 180HD",'180HD-Metric'!M215,0))))))))</f>
        <v/>
      </c>
      <c r="F209" s="124" t="str">
        <f>IF($C$9="Contactor 100HD",'100HD-Metric'!O215,IF($C$9="Recharger 150XLHD",'150XLHD-Metric'!O215,IF($C$9="Recharger 280HD",'280HD-Metric'!O215,IF($C$9="Recharger 330XLHD",'330XLHD-Metric'!O215,IF($C$9="Recharger 360HD",'360HD-Metric'!T215,IF($C$9="Recharger 902HD",'902HD-Metric'!T215,IF($C$9="Contactor Field Drain C-4HD",'C-4HD-Metric'!K215,IF($C$9="Recharger 180HD",'180HD-Metric'!O215,0))))))))</f>
        <v/>
      </c>
      <c r="G209" s="124"/>
      <c r="Q209" s="122"/>
      <c r="S209" s="127"/>
      <c r="T209" s="127"/>
    </row>
    <row r="210" spans="1:20" x14ac:dyDescent="0.2">
      <c r="A210" s="126"/>
      <c r="B210" s="125" t="str">
        <f>IF($C$9="Contactor 100HD",'100HD-Metric'!G216,IF($C$9="Recharger 150XLHD",'150XLHD-Metric'!G216,IF($C$9="Recharger 280HD",'280HD-Metric'!G216,IF($C$9="Recharger 330XLHD",'330XLHD-Metric'!G216,IF($C$9="Recharger 360HD",'360HD-Metric'!K216,IF($C$9="Recharger 902HD",'902HD-Metric'!K216,IF($C$9="Contactor Field Drain C-4HD",'C-4HD-Metric'!E216,IF($C$9="Recharger 180HD",'180HD-Metric'!G216,0))))))))</f>
        <v/>
      </c>
      <c r="C210" s="125" t="str">
        <f>IF($C$9="Contactor 100HD",'100HD-Metric'!I216,IF($C$9="Recharger 150XLHD",'150XLHD-Metric'!I216,IF($C$9="Recharger 280HD",'280HD-Metric'!I216,IF($C$9="Recharger 330XLHD",'330XLHD-Metric'!I216,IF($C$9="Recharger 360HD",'360HD-Metric'!N216,IF($C$9="Recharger 902HD",'902HD-Metric'!N216,IF($C$9="Recharger 180HD",'180HD-Metric'!I216,"")))))))</f>
        <v/>
      </c>
      <c r="D210" s="124"/>
      <c r="E210" s="124" t="str">
        <f>IF($C$9="Contactor 100HD",'100HD-Metric'!M216,IF($C$9="Recharger 150XLHD",'150XLHD-Metric'!M216,IF($C$9="Recharger 280HD",'280HD-Metric'!M216,IF($C$9="Recharger 330XLHD",'330XLHD-Metric'!M216,IF($C$9="Recharger 360HD",'360HD-Metric'!R216,IF($C$9="Recharger 902HD",'902HD-Metric'!R216,IF($C$9="Contactor Field Drain C-4HD",'C-4HD-Metric'!I216,IF($C$9="Recharger 180HD",'180HD-Metric'!M216,0))))))))</f>
        <v/>
      </c>
      <c r="F210" s="124" t="str">
        <f>IF($C$9="Contactor 100HD",'100HD-Metric'!O216,IF($C$9="Recharger 150XLHD",'150XLHD-Metric'!O216,IF($C$9="Recharger 280HD",'280HD-Metric'!O216,IF($C$9="Recharger 330XLHD",'330XLHD-Metric'!O216,IF($C$9="Recharger 360HD",'360HD-Metric'!T216,IF($C$9="Recharger 902HD",'902HD-Metric'!T216,IF($C$9="Contactor Field Drain C-4HD",'C-4HD-Metric'!K216,IF($C$9="Recharger 180HD",'180HD-Metric'!O216,0))))))))</f>
        <v/>
      </c>
      <c r="G210" s="124"/>
      <c r="Q210" s="122"/>
      <c r="S210" s="127"/>
      <c r="T210" s="127"/>
    </row>
    <row r="211" spans="1:20" x14ac:dyDescent="0.2">
      <c r="A211" s="126"/>
      <c r="B211" s="125" t="str">
        <f>IF($C$9="Contactor 100HD",'100HD-Metric'!G217,IF($C$9="Recharger 150XLHD",'150XLHD-Metric'!G217,IF($C$9="Recharger 280HD",'280HD-Metric'!G217,IF($C$9="Recharger 330XLHD",'330XLHD-Metric'!G217,IF($C$9="Recharger 360HD",'360HD-Metric'!K217,IF($C$9="Recharger 902HD",'902HD-Metric'!K217,IF($C$9="Contactor Field Drain C-4HD",'C-4HD-Metric'!E217,IF($C$9="Recharger 180HD",'180HD-Metric'!G217,0))))))))</f>
        <v/>
      </c>
      <c r="C211" s="125" t="str">
        <f>IF($C$9="Contactor 100HD",'100HD-Metric'!I217,IF($C$9="Recharger 150XLHD",'150XLHD-Metric'!I217,IF($C$9="Recharger 280HD",'280HD-Metric'!I217,IF($C$9="Recharger 330XLHD",'330XLHD-Metric'!I217,IF($C$9="Recharger 360HD",'360HD-Metric'!N217,IF($C$9="Recharger 902HD",'902HD-Metric'!N217,IF($C$9="Recharger 180HD",'180HD-Metric'!I217,"")))))))</f>
        <v/>
      </c>
      <c r="D211" s="124"/>
      <c r="E211" s="124" t="str">
        <f>IF($C$9="Contactor 100HD",'100HD-Metric'!M217,IF($C$9="Recharger 150XLHD",'150XLHD-Metric'!M217,IF($C$9="Recharger 280HD",'280HD-Metric'!M217,IF($C$9="Recharger 330XLHD",'330XLHD-Metric'!M217,IF($C$9="Recharger 360HD",'360HD-Metric'!R217,IF($C$9="Recharger 902HD",'902HD-Metric'!R217,IF($C$9="Contactor Field Drain C-4HD",'C-4HD-Metric'!I217,IF($C$9="Recharger 180HD",'180HD-Metric'!M217,0))))))))</f>
        <v/>
      </c>
      <c r="F211" s="124" t="str">
        <f>IF($C$9="Contactor 100HD",'100HD-Metric'!O217,IF($C$9="Recharger 150XLHD",'150XLHD-Metric'!O217,IF($C$9="Recharger 280HD",'280HD-Metric'!O217,IF($C$9="Recharger 330XLHD",'330XLHD-Metric'!O217,IF($C$9="Recharger 360HD",'360HD-Metric'!T217,IF($C$9="Recharger 902HD",'902HD-Metric'!T217,IF($C$9="Contactor Field Drain C-4HD",'C-4HD-Metric'!K217,IF($C$9="Recharger 180HD",'180HD-Metric'!O217,0))))))))</f>
        <v/>
      </c>
      <c r="G211" s="124"/>
      <c r="Q211" s="122"/>
      <c r="S211" s="127"/>
      <c r="T211" s="127"/>
    </row>
    <row r="212" spans="1:20" x14ac:dyDescent="0.2">
      <c r="A212" s="126"/>
      <c r="B212" s="125" t="str">
        <f>IF($C$9="Contactor 100HD",'100HD-Metric'!G218,IF($C$9="Recharger 150XLHD",'150XLHD-Metric'!G218,IF($C$9="Recharger 280HD",'280HD-Metric'!G218,IF($C$9="Recharger 330XLHD",'330XLHD-Metric'!G218,IF($C$9="Recharger 360HD",'360HD-Metric'!K218,IF($C$9="Recharger 902HD",'902HD-Metric'!K218,IF($C$9="Contactor Field Drain C-4HD",'C-4HD-Metric'!E218,IF($C$9="Recharger 180HD",'180HD-Metric'!G218,0))))))))</f>
        <v/>
      </c>
      <c r="C212" s="125" t="str">
        <f>IF($C$9="Contactor 100HD",'100HD-Metric'!I218,IF($C$9="Recharger 150XLHD",'150XLHD-Metric'!I218,IF($C$9="Recharger 280HD",'280HD-Metric'!I218,IF($C$9="Recharger 330XLHD",'330XLHD-Metric'!I218,IF($C$9="Recharger 360HD",'360HD-Metric'!N218,IF($C$9="Recharger 902HD",'902HD-Metric'!N218,IF($C$9="Recharger 180HD",'180HD-Metric'!I218,"")))))))</f>
        <v/>
      </c>
      <c r="D212" s="124"/>
      <c r="E212" s="124" t="str">
        <f>IF($C$9="Contactor 100HD",'100HD-Metric'!M218,IF($C$9="Recharger 150XLHD",'150XLHD-Metric'!M218,IF($C$9="Recharger 280HD",'280HD-Metric'!M218,IF($C$9="Recharger 330XLHD",'330XLHD-Metric'!M218,IF($C$9="Recharger 360HD",'360HD-Metric'!R218,IF($C$9="Recharger 902HD",'902HD-Metric'!R218,IF($C$9="Contactor Field Drain C-4HD",'C-4HD-Metric'!I218,IF($C$9="Recharger 180HD",'180HD-Metric'!M218,0))))))))</f>
        <v/>
      </c>
      <c r="F212" s="124" t="str">
        <f>IF($C$9="Contactor 100HD",'100HD-Metric'!O218,IF($C$9="Recharger 150XLHD",'150XLHD-Metric'!O218,IF($C$9="Recharger 280HD",'280HD-Metric'!O218,IF($C$9="Recharger 330XLHD",'330XLHD-Metric'!O218,IF($C$9="Recharger 360HD",'360HD-Metric'!T218,IF($C$9="Recharger 902HD",'902HD-Metric'!T218,IF($C$9="Contactor Field Drain C-4HD",'C-4HD-Metric'!K218,IF($C$9="Recharger 180HD",'180HD-Metric'!O218,0))))))))</f>
        <v/>
      </c>
      <c r="G212" s="124"/>
      <c r="Q212" s="122"/>
      <c r="S212" s="127"/>
      <c r="T212" s="127"/>
    </row>
    <row r="213" spans="1:20" x14ac:dyDescent="0.2">
      <c r="A213" s="126"/>
      <c r="B213" s="125" t="str">
        <f>IF($C$9="Contactor 100HD",'100HD-Metric'!G219,IF($C$9="Recharger 150XLHD",'150XLHD-Metric'!G219,IF($C$9="Recharger 280HD",'280HD-Metric'!G219,IF($C$9="Recharger 330XLHD",'330XLHD-Metric'!G219,IF($C$9="Recharger 360HD",'360HD-Metric'!K219,IF($C$9="Recharger 902HD",'902HD-Metric'!K219,IF($C$9="Contactor Field Drain C-4HD",'C-4HD-Metric'!E219,IF($C$9="Recharger 180HD",'180HD-Metric'!G219,0))))))))</f>
        <v/>
      </c>
      <c r="C213" s="125" t="str">
        <f>IF($C$9="Contactor 100HD",'100HD-Metric'!I219,IF($C$9="Recharger 150XLHD",'150XLHD-Metric'!I219,IF($C$9="Recharger 280HD",'280HD-Metric'!I219,IF($C$9="Recharger 330XLHD",'330XLHD-Metric'!I219,IF($C$9="Recharger 360HD",'360HD-Metric'!N219,IF($C$9="Recharger 902HD",'902HD-Metric'!N219,IF($C$9="Recharger 180HD",'180HD-Metric'!I219,"")))))))</f>
        <v/>
      </c>
      <c r="D213" s="124"/>
      <c r="E213" s="124" t="str">
        <f>IF($C$9="Contactor 100HD",'100HD-Metric'!M219,IF($C$9="Recharger 150XLHD",'150XLHD-Metric'!M219,IF($C$9="Recharger 280HD",'280HD-Metric'!M219,IF($C$9="Recharger 330XLHD",'330XLHD-Metric'!M219,IF($C$9="Recharger 360HD",'360HD-Metric'!R219,IF($C$9="Recharger 902HD",'902HD-Metric'!R219,IF($C$9="Contactor Field Drain C-4HD",'C-4HD-Metric'!I219,IF($C$9="Recharger 180HD",'180HD-Metric'!M219,0))))))))</f>
        <v/>
      </c>
      <c r="F213" s="124" t="str">
        <f>IF($C$9="Contactor 100HD",'100HD-Metric'!O219,IF($C$9="Recharger 150XLHD",'150XLHD-Metric'!O219,IF($C$9="Recharger 280HD",'280HD-Metric'!O219,IF($C$9="Recharger 330XLHD",'330XLHD-Metric'!O219,IF($C$9="Recharger 360HD",'360HD-Metric'!T219,IF($C$9="Recharger 902HD",'902HD-Metric'!T219,IF($C$9="Contactor Field Drain C-4HD",'C-4HD-Metric'!K219,IF($C$9="Recharger 180HD",'180HD-Metric'!O219,0))))))))</f>
        <v/>
      </c>
      <c r="G213" s="124"/>
      <c r="Q213" s="122"/>
      <c r="S213" s="127"/>
      <c r="T213" s="127"/>
    </row>
    <row r="214" spans="1:20" x14ac:dyDescent="0.2">
      <c r="A214" s="126"/>
      <c r="B214" s="125" t="str">
        <f>IF($C$9="Contactor 100HD",'100HD-Metric'!G220,IF($C$9="Recharger 150XLHD",'150XLHD-Metric'!G220,IF($C$9="Recharger 280HD",'280HD-Metric'!G220,IF($C$9="Recharger 330XLHD",'330XLHD-Metric'!G220,IF($C$9="Recharger 360HD",'360HD-Metric'!K220,IF($C$9="Recharger 902HD",'902HD-Metric'!K220,IF($C$9="Contactor Field Drain C-4HD",'C-4HD-Metric'!E220,IF($C$9="Recharger 180HD",'180HD-Metric'!G220,0))))))))</f>
        <v/>
      </c>
      <c r="C214" s="125" t="str">
        <f>IF($C$9="Contactor 100HD",'100HD-Metric'!I220,IF($C$9="Recharger 150XLHD",'150XLHD-Metric'!I220,IF($C$9="Recharger 280HD",'280HD-Metric'!I220,IF($C$9="Recharger 330XLHD",'330XLHD-Metric'!I220,IF($C$9="Recharger 360HD",'360HD-Metric'!N220,IF($C$9="Recharger 902HD",'902HD-Metric'!N220,IF($C$9="Recharger 180HD",'180HD-Metric'!I220,"")))))))</f>
        <v/>
      </c>
      <c r="D214" s="124"/>
      <c r="E214" s="124" t="str">
        <f>IF($C$9="Contactor 100HD",'100HD-Metric'!M220,IF($C$9="Recharger 150XLHD",'150XLHD-Metric'!M220,IF($C$9="Recharger 280HD",'280HD-Metric'!M220,IF($C$9="Recharger 330XLHD",'330XLHD-Metric'!M220,IF($C$9="Recharger 360HD",'360HD-Metric'!R220,IF($C$9="Recharger 902HD",'902HD-Metric'!R220,IF($C$9="Contactor Field Drain C-4HD",'C-4HD-Metric'!I220,IF($C$9="Recharger 180HD",'180HD-Metric'!M220,0))))))))</f>
        <v/>
      </c>
      <c r="F214" s="124" t="str">
        <f>IF($C$9="Contactor 100HD",'100HD-Metric'!O220,IF($C$9="Recharger 150XLHD",'150XLHD-Metric'!O220,IF($C$9="Recharger 280HD",'280HD-Metric'!O220,IF($C$9="Recharger 330XLHD",'330XLHD-Metric'!O220,IF($C$9="Recharger 360HD",'360HD-Metric'!T220,IF($C$9="Recharger 902HD",'902HD-Metric'!T220,IF($C$9="Contactor Field Drain C-4HD",'C-4HD-Metric'!K220,IF($C$9="Recharger 180HD",'180HD-Metric'!O220,0))))))))</f>
        <v/>
      </c>
      <c r="G214" s="124"/>
      <c r="Q214" s="122"/>
      <c r="S214" s="127"/>
      <c r="T214" s="127"/>
    </row>
    <row r="215" spans="1:20" x14ac:dyDescent="0.2">
      <c r="A215" s="126"/>
      <c r="B215" s="125" t="str">
        <f>IF($C$9="Contactor 100HD",'100HD-Metric'!G221,IF($C$9="Recharger 150XLHD",'150XLHD-Metric'!G221,IF($C$9="Recharger 280HD",'280HD-Metric'!G221,IF($C$9="Recharger 330XLHD",'330XLHD-Metric'!G221,IF($C$9="Recharger 360HD",'360HD-Metric'!K221,IF($C$9="Recharger 902HD",'902HD-Metric'!K221,IF($C$9="Contactor Field Drain C-4HD",'C-4HD-Metric'!E221,IF($C$9="Recharger 180HD",'180HD-Metric'!G221,0))))))))</f>
        <v/>
      </c>
      <c r="C215" s="125" t="str">
        <f>IF($C$9="Contactor 100HD",'100HD-Metric'!I221,IF($C$9="Recharger 150XLHD",'150XLHD-Metric'!I221,IF($C$9="Recharger 280HD",'280HD-Metric'!I221,IF($C$9="Recharger 330XLHD",'330XLHD-Metric'!I221,IF($C$9="Recharger 360HD",'360HD-Metric'!N221,IF($C$9="Recharger 902HD",'902HD-Metric'!N221,IF($C$9="Recharger 180HD",'180HD-Metric'!I221,"")))))))</f>
        <v/>
      </c>
      <c r="D215" s="124"/>
      <c r="E215" s="124" t="str">
        <f>IF($C$9="Contactor 100HD",'100HD-Metric'!M221,IF($C$9="Recharger 150XLHD",'150XLHD-Metric'!M221,IF($C$9="Recharger 280HD",'280HD-Metric'!M221,IF($C$9="Recharger 330XLHD",'330XLHD-Metric'!M221,IF($C$9="Recharger 360HD",'360HD-Metric'!R221,IF($C$9="Recharger 902HD",'902HD-Metric'!R221,IF($C$9="Contactor Field Drain C-4HD",'C-4HD-Metric'!I221,IF($C$9="Recharger 180HD",'180HD-Metric'!M221,0))))))))</f>
        <v/>
      </c>
      <c r="F215" s="124" t="str">
        <f>IF($C$9="Contactor 100HD",'100HD-Metric'!O221,IF($C$9="Recharger 150XLHD",'150XLHD-Metric'!O221,IF($C$9="Recharger 280HD",'280HD-Metric'!O221,IF($C$9="Recharger 330XLHD",'330XLHD-Metric'!O221,IF($C$9="Recharger 360HD",'360HD-Metric'!T221,IF($C$9="Recharger 902HD",'902HD-Metric'!T221,IF($C$9="Contactor Field Drain C-4HD",'C-4HD-Metric'!K221,IF($C$9="Recharger 180HD",'180HD-Metric'!O221,0))))))))</f>
        <v/>
      </c>
      <c r="G215" s="124"/>
      <c r="Q215" s="122"/>
      <c r="S215" s="127"/>
      <c r="T215" s="127"/>
    </row>
    <row r="216" spans="1:20" x14ac:dyDescent="0.2">
      <c r="A216" s="126"/>
      <c r="B216" s="125" t="str">
        <f>IF($C$9="Contactor 100HD",'100HD-Metric'!G222,IF($C$9="Recharger 150XLHD",'150XLHD-Metric'!G222,IF($C$9="Recharger 280HD",'280HD-Metric'!G222,IF($C$9="Recharger 330XLHD",'330XLHD-Metric'!G222,IF($C$9="Recharger 360HD",'360HD-Metric'!K222,IF($C$9="Recharger 902HD",'902HD-Metric'!K222,IF($C$9="Contactor Field Drain C-4HD",'C-4HD-Metric'!E222,IF($C$9="Recharger 180HD",'180HD-Metric'!G222,0))))))))</f>
        <v/>
      </c>
      <c r="C216" s="125" t="str">
        <f>IF($C$9="Contactor 100HD",'100HD-Metric'!I222,IF($C$9="Recharger 150XLHD",'150XLHD-Metric'!I222,IF($C$9="Recharger 280HD",'280HD-Metric'!I222,IF($C$9="Recharger 330XLHD",'330XLHD-Metric'!I222,IF($C$9="Recharger 360HD",'360HD-Metric'!N222,IF($C$9="Recharger 902HD",'902HD-Metric'!N222,IF($C$9="Recharger 180HD",'180HD-Metric'!I222,"")))))))</f>
        <v/>
      </c>
      <c r="D216" s="124"/>
      <c r="E216" s="124" t="str">
        <f>IF($C$9="Contactor 100HD",'100HD-Metric'!M222,IF($C$9="Recharger 150XLHD",'150XLHD-Metric'!M222,IF($C$9="Recharger 280HD",'280HD-Metric'!M222,IF($C$9="Recharger 330XLHD",'330XLHD-Metric'!M222,IF($C$9="Recharger 360HD",'360HD-Metric'!R222,IF($C$9="Recharger 902HD",'902HD-Metric'!R222,IF($C$9="Contactor Field Drain C-4HD",'C-4HD-Metric'!I222,IF($C$9="Recharger 180HD",'180HD-Metric'!M222,0))))))))</f>
        <v/>
      </c>
      <c r="F216" s="124" t="str">
        <f>IF($C$9="Contactor 100HD",'100HD-Metric'!O222,IF($C$9="Recharger 150XLHD",'150XLHD-Metric'!O222,IF($C$9="Recharger 280HD",'280HD-Metric'!O222,IF($C$9="Recharger 330XLHD",'330XLHD-Metric'!O222,IF($C$9="Recharger 360HD",'360HD-Metric'!T222,IF($C$9="Recharger 902HD",'902HD-Metric'!T222,IF($C$9="Contactor Field Drain C-4HD",'C-4HD-Metric'!K222,IF($C$9="Recharger 180HD",'180HD-Metric'!O222,0))))))))</f>
        <v/>
      </c>
      <c r="G216" s="124"/>
      <c r="Q216" s="122"/>
      <c r="S216" s="127"/>
      <c r="T216" s="127"/>
    </row>
    <row r="217" spans="1:20" x14ac:dyDescent="0.2">
      <c r="A217" s="126"/>
      <c r="B217" s="125" t="str">
        <f>IF($C$9="Contactor 100HD",'100HD-Metric'!G223,IF($C$9="Recharger 150XLHD",'150XLHD-Metric'!G223,IF($C$9="Recharger 280HD",'280HD-Metric'!G223,IF($C$9="Recharger 330XLHD",'330XLHD-Metric'!G223,IF($C$9="Recharger 360HD",'360HD-Metric'!K223,IF($C$9="Recharger 902HD",'902HD-Metric'!K223,IF($C$9="Contactor Field Drain C-4HD",'C-4HD-Metric'!E223,IF($C$9="Recharger 180HD",'180HD-Metric'!G223,0))))))))</f>
        <v/>
      </c>
      <c r="C217" s="125" t="str">
        <f>IF($C$9="Contactor 100HD",'100HD-Metric'!I223,IF($C$9="Recharger 150XLHD",'150XLHD-Metric'!I223,IF($C$9="Recharger 280HD",'280HD-Metric'!I223,IF($C$9="Recharger 330XLHD",'330XLHD-Metric'!I223,IF($C$9="Recharger 360HD",'360HD-Metric'!N223,IF($C$9="Recharger 902HD",'902HD-Metric'!N223,IF($C$9="Recharger 180HD",'180HD-Metric'!I223,"")))))))</f>
        <v/>
      </c>
      <c r="D217" s="124"/>
      <c r="E217" s="124" t="str">
        <f>IF($C$9="Contactor 100HD",'100HD-Metric'!M223,IF($C$9="Recharger 150XLHD",'150XLHD-Metric'!M223,IF($C$9="Recharger 280HD",'280HD-Metric'!M223,IF($C$9="Recharger 330XLHD",'330XLHD-Metric'!M223,IF($C$9="Recharger 360HD",'360HD-Metric'!R223,IF($C$9="Recharger 902HD",'902HD-Metric'!R223,IF($C$9="Contactor Field Drain C-4HD",'C-4HD-Metric'!I223,IF($C$9="Recharger 180HD",'180HD-Metric'!M223,0))))))))</f>
        <v/>
      </c>
      <c r="F217" s="124" t="str">
        <f>IF($C$9="Contactor 100HD",'100HD-Metric'!O223,IF($C$9="Recharger 150XLHD",'150XLHD-Metric'!O223,IF($C$9="Recharger 280HD",'280HD-Metric'!O223,IF($C$9="Recharger 330XLHD",'330XLHD-Metric'!O223,IF($C$9="Recharger 360HD",'360HD-Metric'!T223,IF($C$9="Recharger 902HD",'902HD-Metric'!T223,IF($C$9="Contactor Field Drain C-4HD",'C-4HD-Metric'!K223,IF($C$9="Recharger 180HD",'180HD-Metric'!O223,0))))))))</f>
        <v/>
      </c>
      <c r="G217" s="124"/>
      <c r="Q217" s="122"/>
      <c r="S217" s="127"/>
      <c r="T217" s="127"/>
    </row>
    <row r="218" spans="1:20" x14ac:dyDescent="0.2">
      <c r="A218" s="126"/>
      <c r="B218" s="125" t="str">
        <f>IF($C$9="Contactor 100HD",'100HD-Metric'!G224,IF($C$9="Recharger 150XLHD",'150XLHD-Metric'!G224,IF($C$9="Recharger 280HD",'280HD-Metric'!G224,IF($C$9="Recharger 330XLHD",'330XLHD-Metric'!G224,IF($C$9="Recharger 360HD",'360HD-Metric'!K224,IF($C$9="Recharger 902HD",'902HD-Metric'!K224,IF($C$9="Contactor Field Drain C-4HD",'C-4HD-Metric'!E224,IF($C$9="Recharger 180HD",'180HD-Metric'!G224,0))))))))</f>
        <v/>
      </c>
      <c r="C218" s="125" t="str">
        <f>IF($C$9="Contactor 100HD",'100HD-Metric'!I224,IF($C$9="Recharger 150XLHD",'150XLHD-Metric'!I224,IF($C$9="Recharger 280HD",'280HD-Metric'!I224,IF($C$9="Recharger 330XLHD",'330XLHD-Metric'!I224,IF($C$9="Recharger 360HD",'360HD-Metric'!N224,IF($C$9="Recharger 902HD",'902HD-Metric'!N224,IF($C$9="Recharger 180HD",'180HD-Metric'!I224,"")))))))</f>
        <v/>
      </c>
      <c r="D218" s="124"/>
      <c r="E218" s="124" t="str">
        <f>IF($C$9="Contactor 100HD",'100HD-Metric'!M224,IF($C$9="Recharger 150XLHD",'150XLHD-Metric'!M224,IF($C$9="Recharger 280HD",'280HD-Metric'!M224,IF($C$9="Recharger 330XLHD",'330XLHD-Metric'!M224,IF($C$9="Recharger 360HD",'360HD-Metric'!R224,IF($C$9="Recharger 902HD",'902HD-Metric'!R224,IF($C$9="Contactor Field Drain C-4HD",'C-4HD-Metric'!I224,IF($C$9="Recharger 180HD",'180HD-Metric'!M224,0))))))))</f>
        <v/>
      </c>
      <c r="F218" s="124" t="str">
        <f>IF($C$9="Contactor 100HD",'100HD-Metric'!O224,IF($C$9="Recharger 150XLHD",'150XLHD-Metric'!O224,IF($C$9="Recharger 280HD",'280HD-Metric'!O224,IF($C$9="Recharger 330XLHD",'330XLHD-Metric'!O224,IF($C$9="Recharger 360HD",'360HD-Metric'!T224,IF($C$9="Recharger 902HD",'902HD-Metric'!T224,IF($C$9="Contactor Field Drain C-4HD",'C-4HD-Metric'!K224,IF($C$9="Recharger 180HD",'180HD-Metric'!O224,0))))))))</f>
        <v/>
      </c>
      <c r="G218" s="124"/>
      <c r="Q218" s="122"/>
      <c r="S218" s="127"/>
      <c r="T218" s="127"/>
    </row>
    <row r="219" spans="1:20" x14ac:dyDescent="0.2">
      <c r="A219" s="126"/>
      <c r="B219" s="125" t="str">
        <f>IF($C$9="Contactor 100HD",'100HD-Metric'!G225,IF($C$9="Recharger 150XLHD",'150XLHD-Metric'!G225,IF($C$9="Recharger 280HD",'280HD-Metric'!G225,IF($C$9="Recharger 330XLHD",'330XLHD-Metric'!G225,IF($C$9="Recharger 360HD",'360HD-Metric'!K225,IF($C$9="Recharger 902HD",'902HD-Metric'!K225,IF($C$9="Contactor Field Drain C-4HD",'C-4HD-Metric'!E225,IF($C$9="Recharger 180HD",'180HD-Metric'!G225,0))))))))</f>
        <v/>
      </c>
      <c r="C219" s="125" t="str">
        <f>IF($C$9="Contactor 100HD",'100HD-Metric'!I225,IF($C$9="Recharger 150XLHD",'150XLHD-Metric'!I225,IF($C$9="Recharger 280HD",'280HD-Metric'!I225,IF($C$9="Recharger 330XLHD",'330XLHD-Metric'!I225,IF($C$9="Recharger 360HD",'360HD-Metric'!N225,IF($C$9="Recharger 902HD",'902HD-Metric'!N225,IF($C$9="Recharger 180HD",'180HD-Metric'!I225,"")))))))</f>
        <v/>
      </c>
      <c r="D219" s="124"/>
      <c r="E219" s="124" t="str">
        <f>IF($C$9="Contactor 100HD",'100HD-Metric'!M225,IF($C$9="Recharger 150XLHD",'150XLHD-Metric'!M225,IF($C$9="Recharger 280HD",'280HD-Metric'!M225,IF($C$9="Recharger 330XLHD",'330XLHD-Metric'!M225,IF($C$9="Recharger 360HD",'360HD-Metric'!R225,IF($C$9="Recharger 902HD",'902HD-Metric'!R225,IF($C$9="Contactor Field Drain C-4HD",'C-4HD-Metric'!I225,IF($C$9="Recharger 180HD",'180HD-Metric'!M225,0))))))))</f>
        <v/>
      </c>
      <c r="F219" s="124" t="str">
        <f>IF($C$9="Contactor 100HD",'100HD-Metric'!O225,IF($C$9="Recharger 150XLHD",'150XLHD-Metric'!O225,IF($C$9="Recharger 280HD",'280HD-Metric'!O225,IF($C$9="Recharger 330XLHD",'330XLHD-Metric'!O225,IF($C$9="Recharger 360HD",'360HD-Metric'!T225,IF($C$9="Recharger 902HD",'902HD-Metric'!T225,IF($C$9="Contactor Field Drain C-4HD",'C-4HD-Metric'!K225,IF($C$9="Recharger 180HD",'180HD-Metric'!O225,0))))))))</f>
        <v/>
      </c>
      <c r="G219" s="124"/>
      <c r="Q219" s="122"/>
      <c r="S219" s="127"/>
      <c r="T219" s="127"/>
    </row>
    <row r="220" spans="1:20" x14ac:dyDescent="0.2">
      <c r="A220" s="126"/>
      <c r="B220" s="125" t="str">
        <f>IF($C$9="Contactor 100HD",'100HD-Metric'!G226,IF($C$9="Recharger 150XLHD",'150XLHD-Metric'!G226,IF($C$9="Recharger 280HD",'280HD-Metric'!G226,IF($C$9="Recharger 330XLHD",'330XLHD-Metric'!G226,IF($C$9="Recharger 360HD",'360HD-Metric'!K226,IF($C$9="Recharger 902HD",'902HD-Metric'!K226,IF($C$9="Contactor Field Drain C-4HD",'C-4HD-Metric'!E226,IF($C$9="Recharger 180HD",'180HD-Metric'!G226,0))))))))</f>
        <v/>
      </c>
      <c r="C220" s="125" t="str">
        <f>IF($C$9="Contactor 100HD",'100HD-Metric'!I226,IF($C$9="Recharger 150XLHD",'150XLHD-Metric'!I226,IF($C$9="Recharger 280HD",'280HD-Metric'!I226,IF($C$9="Recharger 330XLHD",'330XLHD-Metric'!I226,IF($C$9="Recharger 360HD",'360HD-Metric'!N226,IF($C$9="Recharger 902HD",'902HD-Metric'!N226,IF($C$9="Recharger 180HD",'180HD-Metric'!I226,"")))))))</f>
        <v/>
      </c>
      <c r="D220" s="124"/>
      <c r="E220" s="124" t="str">
        <f>IF($C$9="Contactor 100HD",'100HD-Metric'!M226,IF($C$9="Recharger 150XLHD",'150XLHD-Metric'!M226,IF($C$9="Recharger 280HD",'280HD-Metric'!M226,IF($C$9="Recharger 330XLHD",'330XLHD-Metric'!M226,IF($C$9="Recharger 360HD",'360HD-Metric'!R226,IF($C$9="Recharger 902HD",'902HD-Metric'!R226,IF($C$9="Contactor Field Drain C-4HD",'C-4HD-Metric'!I226,IF($C$9="Recharger 180HD",'180HD-Metric'!M226,0))))))))</f>
        <v/>
      </c>
      <c r="F220" s="124" t="str">
        <f>IF($C$9="Contactor 100HD",'100HD-Metric'!O226,IF($C$9="Recharger 150XLHD",'150XLHD-Metric'!O226,IF($C$9="Recharger 280HD",'280HD-Metric'!O226,IF($C$9="Recharger 330XLHD",'330XLHD-Metric'!O226,IF($C$9="Recharger 360HD",'360HD-Metric'!T226,IF($C$9="Recharger 902HD",'902HD-Metric'!T226,IF($C$9="Contactor Field Drain C-4HD",'C-4HD-Metric'!K226,IF($C$9="Recharger 180HD",'180HD-Metric'!O226,0))))))))</f>
        <v/>
      </c>
      <c r="G220" s="124"/>
      <c r="Q220" s="122"/>
      <c r="S220" s="127"/>
      <c r="T220" s="127"/>
    </row>
    <row r="221" spans="1:20" x14ac:dyDescent="0.2">
      <c r="A221" s="126"/>
      <c r="B221" s="125" t="str">
        <f>IF($C$9="Contactor 100HD",'100HD-Metric'!G227,IF($C$9="Recharger 150XLHD",'150XLHD-Metric'!G227,IF($C$9="Recharger 280HD",'280HD-Metric'!G227,IF($C$9="Recharger 330XLHD",'330XLHD-Metric'!G227,IF($C$9="Recharger 360HD",'360HD-Metric'!K227,IF($C$9="Recharger 902HD",'902HD-Metric'!K227,IF($C$9="Contactor Field Drain C-4HD",'C-4HD-Metric'!E227,IF($C$9="Recharger 180HD",'180HD-Metric'!G227,0))))))))</f>
        <v/>
      </c>
      <c r="C221" s="125" t="str">
        <f>IF($C$9="Contactor 100HD",'100HD-Metric'!I227,IF($C$9="Recharger 150XLHD",'150XLHD-Metric'!I227,IF($C$9="Recharger 280HD",'280HD-Metric'!I227,IF($C$9="Recharger 330XLHD",'330XLHD-Metric'!I227,IF($C$9="Recharger 360HD",'360HD-Metric'!N227,IF($C$9="Recharger 902HD",'902HD-Metric'!N227,IF($C$9="Recharger 180HD",'180HD-Metric'!I227,"")))))))</f>
        <v/>
      </c>
      <c r="D221" s="124"/>
      <c r="E221" s="124" t="str">
        <f>IF($C$9="Contactor 100HD",'100HD-Metric'!M227,IF($C$9="Recharger 150XLHD",'150XLHD-Metric'!M227,IF($C$9="Recharger 280HD",'280HD-Metric'!M227,IF($C$9="Recharger 330XLHD",'330XLHD-Metric'!M227,IF($C$9="Recharger 360HD",'360HD-Metric'!R227,IF($C$9="Recharger 902HD",'902HD-Metric'!R227,IF($C$9="Contactor Field Drain C-4HD",'C-4HD-Metric'!I227,IF($C$9="Recharger 180HD",'180HD-Metric'!M227,0))))))))</f>
        <v/>
      </c>
      <c r="F221" s="124" t="str">
        <f>IF($C$9="Contactor 100HD",'100HD-Metric'!O227,IF($C$9="Recharger 150XLHD",'150XLHD-Metric'!O227,IF($C$9="Recharger 280HD",'280HD-Metric'!O227,IF($C$9="Recharger 330XLHD",'330XLHD-Metric'!O227,IF($C$9="Recharger 360HD",'360HD-Metric'!T227,IF($C$9="Recharger 902HD",'902HD-Metric'!T227,IF($C$9="Contactor Field Drain C-4HD",'C-4HD-Metric'!K227,IF($C$9="Recharger 180HD",'180HD-Metric'!O227,0))))))))</f>
        <v/>
      </c>
      <c r="G221" s="124"/>
      <c r="Q221" s="122"/>
      <c r="S221" s="127"/>
      <c r="T221" s="127"/>
    </row>
    <row r="222" spans="1:20" x14ac:dyDescent="0.2">
      <c r="A222" s="126"/>
      <c r="B222" s="125" t="str">
        <f>IF($C$9="Contactor 100HD",'100HD-Metric'!G228,IF($C$9="Recharger 150XLHD",'150XLHD-Metric'!G228,IF($C$9="Recharger 280HD",'280HD-Metric'!G228,IF($C$9="Recharger 330XLHD",'330XLHD-Metric'!G228,IF($C$9="Recharger 360HD",'360HD-Metric'!K228,IF($C$9="Recharger 902HD",'902HD-Metric'!K228,IF($C$9="Contactor Field Drain C-4HD",'C-4HD-Metric'!E228,IF($C$9="Recharger 180HD",'180HD-Metric'!G228,0))))))))</f>
        <v/>
      </c>
      <c r="C222" s="125" t="str">
        <f>IF($C$9="Contactor 100HD",'100HD-Metric'!I228,IF($C$9="Recharger 150XLHD",'150XLHD-Metric'!I228,IF($C$9="Recharger 280HD",'280HD-Metric'!I228,IF($C$9="Recharger 330XLHD",'330XLHD-Metric'!I228,IF($C$9="Recharger 360HD",'360HD-Metric'!N228,IF($C$9="Recharger 902HD",'902HD-Metric'!N228,IF($C$9="Recharger 180HD",'180HD-Metric'!I228,"")))))))</f>
        <v/>
      </c>
      <c r="D222" s="124"/>
      <c r="E222" s="124" t="str">
        <f>IF($C$9="Contactor 100HD",'100HD-Metric'!M228,IF($C$9="Recharger 150XLHD",'150XLHD-Metric'!M228,IF($C$9="Recharger 280HD",'280HD-Metric'!M228,IF($C$9="Recharger 330XLHD",'330XLHD-Metric'!M228,IF($C$9="Recharger 360HD",'360HD-Metric'!R228,IF($C$9="Recharger 902HD",'902HD-Metric'!R228,IF($C$9="Contactor Field Drain C-4HD",'C-4HD-Metric'!I228,IF($C$9="Recharger 180HD",'180HD-Metric'!M228,0))))))))</f>
        <v/>
      </c>
      <c r="F222" s="124" t="str">
        <f>IF($C$9="Contactor 100HD",'100HD-Metric'!O228,IF($C$9="Recharger 150XLHD",'150XLHD-Metric'!O228,IF($C$9="Recharger 280HD",'280HD-Metric'!O228,IF($C$9="Recharger 330XLHD",'330XLHD-Metric'!O228,IF($C$9="Recharger 360HD",'360HD-Metric'!T228,IF($C$9="Recharger 902HD",'902HD-Metric'!T228,IF($C$9="Contactor Field Drain C-4HD",'C-4HD-Metric'!K228,IF($C$9="Recharger 180HD",'180HD-Metric'!O228,0))))))))</f>
        <v/>
      </c>
      <c r="G222" s="124"/>
      <c r="Q222" s="122"/>
      <c r="S222" s="127"/>
      <c r="T222" s="127"/>
    </row>
    <row r="223" spans="1:20" x14ac:dyDescent="0.2">
      <c r="A223" s="126"/>
      <c r="B223" s="125" t="str">
        <f>IF($C$9="Contactor 100HD",'100HD-Metric'!G229,IF($C$9="Recharger 150XLHD",'150XLHD-Metric'!G229,IF($C$9="Recharger 280HD",'280HD-Metric'!G229,IF($C$9="Recharger 330XLHD",'330XLHD-Metric'!G229,IF($C$9="Recharger 360HD",'360HD-Metric'!K229,IF($C$9="Recharger 902HD",'902HD-Metric'!K229,IF($C$9="Contactor Field Drain C-4HD",'C-4HD-Metric'!E229,IF($C$9="Recharger 180HD",'180HD-Metric'!G229,0))))))))</f>
        <v/>
      </c>
      <c r="C223" s="125" t="str">
        <f>IF($C$9="Contactor 100HD",'100HD-Metric'!I229,IF($C$9="Recharger 150XLHD",'150XLHD-Metric'!I229,IF($C$9="Recharger 280HD",'280HD-Metric'!I229,IF($C$9="Recharger 330XLHD",'330XLHD-Metric'!I229,IF($C$9="Recharger 360HD",'360HD-Metric'!N229,IF($C$9="Recharger 902HD",'902HD-Metric'!N229,IF($C$9="Recharger 180HD",'180HD-Metric'!I229,"")))))))</f>
        <v/>
      </c>
      <c r="D223" s="124"/>
      <c r="E223" s="124" t="str">
        <f>IF($C$9="Contactor 100HD",'100HD-Metric'!M229,IF($C$9="Recharger 150XLHD",'150XLHD-Metric'!M229,IF($C$9="Recharger 280HD",'280HD-Metric'!M229,IF($C$9="Recharger 330XLHD",'330XLHD-Metric'!M229,IF($C$9="Recharger 360HD",'360HD-Metric'!R229,IF($C$9="Recharger 902HD",'902HD-Metric'!R229,IF($C$9="Contactor Field Drain C-4HD",'C-4HD-Metric'!I229,IF($C$9="Recharger 180HD",'180HD-Metric'!M229,0))))))))</f>
        <v/>
      </c>
      <c r="F223" s="124" t="str">
        <f>IF($C$9="Contactor 100HD",'100HD-Metric'!O229,IF($C$9="Recharger 150XLHD",'150XLHD-Metric'!O229,IF($C$9="Recharger 280HD",'280HD-Metric'!O229,IF($C$9="Recharger 330XLHD",'330XLHD-Metric'!O229,IF($C$9="Recharger 360HD",'360HD-Metric'!T229,IF($C$9="Recharger 902HD",'902HD-Metric'!T229,IF($C$9="Contactor Field Drain C-4HD",'C-4HD-Metric'!K229,IF($C$9="Recharger 180HD",'180HD-Metric'!O229,0))))))))</f>
        <v/>
      </c>
      <c r="G223" s="124"/>
      <c r="Q223" s="122"/>
      <c r="S223" s="127"/>
      <c r="T223" s="127"/>
    </row>
    <row r="224" spans="1:20" x14ac:dyDescent="0.2">
      <c r="A224" s="126"/>
      <c r="B224" s="125" t="str">
        <f>IF($C$9="Contactor 100HD",'100HD-Metric'!G230,IF($C$9="Recharger 150XLHD",'150XLHD-Metric'!G230,IF($C$9="Recharger 280HD",'280HD-Metric'!G230,IF($C$9="Recharger 330XLHD",'330XLHD-Metric'!G230,IF($C$9="Recharger 360HD",'360HD-Metric'!K230,IF($C$9="Recharger 902HD",'902HD-Metric'!K230,IF($C$9="Contactor Field Drain C-4HD",'C-4HD-Metric'!E230,IF($C$9="Recharger 180HD",'180HD-Metric'!G230,0))))))))</f>
        <v/>
      </c>
      <c r="C224" s="125" t="str">
        <f>IF($C$9="Contactor 100HD",'100HD-Metric'!I230,IF($C$9="Recharger 150XLHD",'150XLHD-Metric'!I230,IF($C$9="Recharger 280HD",'280HD-Metric'!I230,IF($C$9="Recharger 330XLHD",'330XLHD-Metric'!I230,IF($C$9="Recharger 360HD",'360HD-Metric'!N230,IF($C$9="Recharger 902HD",'902HD-Metric'!N230,IF($C$9="Recharger 180HD",'180HD-Metric'!I230,"")))))))</f>
        <v/>
      </c>
      <c r="D224" s="124"/>
      <c r="E224" s="124" t="str">
        <f>IF($C$9="Contactor 100HD",'100HD-Metric'!M230,IF($C$9="Recharger 150XLHD",'150XLHD-Metric'!M230,IF($C$9="Recharger 280HD",'280HD-Metric'!M230,IF($C$9="Recharger 330XLHD",'330XLHD-Metric'!M230,IF($C$9="Recharger 360HD",'360HD-Metric'!R230,IF($C$9="Recharger 902HD",'902HD-Metric'!R230,IF($C$9="Contactor Field Drain C-4HD",'C-4HD-Metric'!I230,IF($C$9="Recharger 180HD",'180HD-Metric'!M230,0))))))))</f>
        <v/>
      </c>
      <c r="F224" s="124" t="str">
        <f>IF($C$9="Contactor 100HD",'100HD-Metric'!O230,IF($C$9="Recharger 150XLHD",'150XLHD-Metric'!O230,IF($C$9="Recharger 280HD",'280HD-Metric'!O230,IF($C$9="Recharger 330XLHD",'330XLHD-Metric'!O230,IF($C$9="Recharger 360HD",'360HD-Metric'!T230,IF($C$9="Recharger 902HD",'902HD-Metric'!T230,IF($C$9="Contactor Field Drain C-4HD",'C-4HD-Metric'!K230,IF($C$9="Recharger 180HD",'180HD-Metric'!O230,0))))))))</f>
        <v/>
      </c>
      <c r="G224" s="124"/>
      <c r="Q224" s="122"/>
      <c r="S224" s="127"/>
      <c r="T224" s="127"/>
    </row>
    <row r="225" spans="1:20" x14ac:dyDescent="0.2">
      <c r="A225" s="126"/>
      <c r="B225" s="125" t="str">
        <f>IF($C$9="Contactor 100HD",'100HD-Metric'!G231,IF($C$9="Recharger 150XLHD",'150XLHD-Metric'!G231,IF($C$9="Recharger 280HD",'280HD-Metric'!G231,IF($C$9="Recharger 330XLHD",'330XLHD-Metric'!G231,IF($C$9="Recharger 360HD",'360HD-Metric'!K231,IF($C$9="Recharger 902HD",'902HD-Metric'!K231,IF($C$9="Contactor Field Drain C-4HD",'C-4HD-Metric'!E231,IF($C$9="Recharger 180HD",'180HD-Metric'!G231,0))))))))</f>
        <v/>
      </c>
      <c r="C225" s="125" t="str">
        <f>IF($C$9="Contactor 100HD",'100HD-Metric'!I231,IF($C$9="Recharger 150XLHD",'150XLHD-Metric'!I231,IF($C$9="Recharger 280HD",'280HD-Metric'!I231,IF($C$9="Recharger 330XLHD",'330XLHD-Metric'!I231,IF($C$9="Recharger 360HD",'360HD-Metric'!N231,IF($C$9="Recharger 902HD",'902HD-Metric'!N231,IF($C$9="Recharger 180HD",'180HD-Metric'!I231,"")))))))</f>
        <v/>
      </c>
      <c r="D225" s="124"/>
      <c r="E225" s="124" t="str">
        <f>IF($C$9="Contactor 100HD",'100HD-Metric'!M231,IF($C$9="Recharger 150XLHD",'150XLHD-Metric'!M231,IF($C$9="Recharger 280HD",'280HD-Metric'!M231,IF($C$9="Recharger 330XLHD",'330XLHD-Metric'!M231,IF($C$9="Recharger 360HD",'360HD-Metric'!R231,IF($C$9="Recharger 902HD",'902HD-Metric'!R231,IF($C$9="Contactor Field Drain C-4HD",'C-4HD-Metric'!I231,IF($C$9="Recharger 180HD",'180HD-Metric'!M231,0))))))))</f>
        <v/>
      </c>
      <c r="F225" s="124" t="str">
        <f>IF($C$9="Contactor 100HD",'100HD-Metric'!O231,IF($C$9="Recharger 150XLHD",'150XLHD-Metric'!O231,IF($C$9="Recharger 280HD",'280HD-Metric'!O231,IF($C$9="Recharger 330XLHD",'330XLHD-Metric'!O231,IF($C$9="Recharger 360HD",'360HD-Metric'!T231,IF($C$9="Recharger 902HD",'902HD-Metric'!T231,IF($C$9="Contactor Field Drain C-4HD",'C-4HD-Metric'!K231,IF($C$9="Recharger 180HD",'180HD-Metric'!O231,0))))))))</f>
        <v/>
      </c>
      <c r="G225" s="124"/>
      <c r="Q225" s="122"/>
      <c r="S225" s="127"/>
      <c r="T225" s="127"/>
    </row>
    <row r="226" spans="1:20" x14ac:dyDescent="0.2">
      <c r="A226" s="126"/>
      <c r="B226" s="125" t="str">
        <f>IF($C$9="Contactor 100HD",'100HD-Metric'!G232,IF($C$9="Recharger 150XLHD",'150XLHD-Metric'!G232,IF($C$9="Recharger 280HD",'280HD-Metric'!G232,IF($C$9="Recharger 330XLHD",'330XLHD-Metric'!G232,IF($C$9="Recharger 360HD",'360HD-Metric'!K232,IF($C$9="Recharger 902HD",'902HD-Metric'!K232,IF($C$9="Contactor Field Drain C-4HD",'C-4HD-Metric'!E232,IF($C$9="Recharger 180HD",'180HD-Metric'!G232,0))))))))</f>
        <v/>
      </c>
      <c r="C226" s="125" t="str">
        <f>IF($C$9="Contactor 100HD",'100HD-Metric'!I232,IF($C$9="Recharger 150XLHD",'150XLHD-Metric'!I232,IF($C$9="Recharger 280HD",'280HD-Metric'!I232,IF($C$9="Recharger 330XLHD",'330XLHD-Metric'!I232,IF($C$9="Recharger 360HD",'360HD-Metric'!N232,IF($C$9="Recharger 902HD",'902HD-Metric'!N232,IF($C$9="Recharger 180HD",'180HD-Metric'!I232,"")))))))</f>
        <v/>
      </c>
      <c r="D226" s="124"/>
      <c r="E226" s="124" t="str">
        <f>IF($C$9="Contactor 100HD",'100HD-Metric'!M232,IF($C$9="Recharger 150XLHD",'150XLHD-Metric'!M232,IF($C$9="Recharger 280HD",'280HD-Metric'!M232,IF($C$9="Recharger 330XLHD",'330XLHD-Metric'!M232,IF($C$9="Recharger 360HD",'360HD-Metric'!R232,IF($C$9="Recharger 902HD",'902HD-Metric'!R232,IF($C$9="Contactor Field Drain C-4HD",'C-4HD-Metric'!I232,IF($C$9="Recharger 180HD",'180HD-Metric'!M232,0))))))))</f>
        <v/>
      </c>
      <c r="F226" s="124" t="str">
        <f>IF($C$9="Contactor 100HD",'100HD-Metric'!O232,IF($C$9="Recharger 150XLHD",'150XLHD-Metric'!O232,IF($C$9="Recharger 280HD",'280HD-Metric'!O232,IF($C$9="Recharger 330XLHD",'330XLHD-Metric'!O232,IF($C$9="Recharger 360HD",'360HD-Metric'!T232,IF($C$9="Recharger 902HD",'902HD-Metric'!T232,IF($C$9="Contactor Field Drain C-4HD",'C-4HD-Metric'!K232,IF($C$9="Recharger 180HD",'180HD-Metric'!O232,0))))))))</f>
        <v/>
      </c>
      <c r="G226" s="124"/>
      <c r="Q226" s="122"/>
      <c r="S226" s="127"/>
      <c r="T226" s="127"/>
    </row>
    <row r="227" spans="1:20" x14ac:dyDescent="0.2">
      <c r="A227" s="126"/>
      <c r="B227" s="125" t="str">
        <f>IF($C$9="Contactor 100HD",'100HD-Metric'!G233,IF($C$9="Recharger 150XLHD",'150XLHD-Metric'!G233,IF($C$9="Recharger 280HD",'280HD-Metric'!G233,IF($C$9="Recharger 330XLHD",'330XLHD-Metric'!G233,IF($C$9="Recharger 360HD",'360HD-Metric'!K233,IF($C$9="Recharger 902HD",'902HD-Metric'!K233,IF($C$9="Contactor Field Drain C-4HD",'C-4HD-Metric'!E233,IF($C$9="Recharger 180HD",'180HD-Metric'!G233,0))))))))</f>
        <v/>
      </c>
      <c r="C227" s="125"/>
      <c r="D227" s="124"/>
      <c r="E227" s="124"/>
      <c r="F227" s="124"/>
      <c r="G227" s="124"/>
      <c r="Q227" s="122"/>
      <c r="S227" s="127"/>
      <c r="T227" s="127"/>
    </row>
    <row r="228" spans="1:20" x14ac:dyDescent="0.2">
      <c r="A228" s="126"/>
      <c r="B228" s="125" t="str">
        <f>IF($C$9="Contactor 100HD",'100HD-Metric'!G234,IF($C$9="Recharger 150XLHD",'150XLHD-Metric'!G234,IF($C$9="Recharger 280HD",'280HD-Metric'!G234,IF($C$9="Recharger 330XLHD",'330XLHD-Metric'!G234,IF($C$9="Recharger 360HD",'360HD-Metric'!K234,IF($C$9="Recharger 902HD",'902HD-Metric'!K234,IF($C$9="Contactor Field Drain C-4HD",'C-4HD-Metric'!E234,IF($C$9="Recharger 180HD",'180HD-Metric'!G234,0))))))))</f>
        <v/>
      </c>
      <c r="C228" s="125"/>
      <c r="D228" s="124"/>
      <c r="E228" s="124"/>
      <c r="F228" s="124"/>
      <c r="G228" s="124"/>
      <c r="Q228" s="122"/>
      <c r="S228" s="127"/>
      <c r="T228" s="127"/>
    </row>
    <row r="229" spans="1:20" x14ac:dyDescent="0.2">
      <c r="A229" s="126"/>
      <c r="B229" s="125" t="str">
        <f>IF($C$9="Contactor 100HD",'100HD-Metric'!G235,IF($C$9="Recharger 150XLHD",'150XLHD-Metric'!G235,IF($C$9="Recharger 280HD",'280HD-Metric'!G235,IF($C$9="Recharger 330XLHD",'330XLHD-Metric'!G235,IF($C$9="Recharger 360HD",'360HD-Metric'!K235,IF($C$9="Recharger 902HD",'902HD-Metric'!K235,IF($C$9="Contactor Field Drain C-4HD",'C-4HD-Metric'!E235,IF($C$9="Recharger 180HD",'180HD-Metric'!G235,0))))))))</f>
        <v/>
      </c>
      <c r="C229" s="125"/>
      <c r="D229" s="124"/>
      <c r="E229" s="124"/>
      <c r="F229" s="124"/>
      <c r="G229" s="124"/>
      <c r="Q229" s="122"/>
      <c r="S229" s="127"/>
      <c r="T229" s="127"/>
    </row>
    <row r="230" spans="1:20" x14ac:dyDescent="0.2">
      <c r="A230" s="126"/>
      <c r="B230" s="125" t="str">
        <f>IF($C$9="Contactor 100HD",'100HD-Metric'!G236,IF($C$9="Recharger 150XLHD",'150XLHD-Metric'!G236,IF($C$9="Recharger 280HD",'280HD-Metric'!G236,IF($C$9="Recharger 330XLHD",'330XLHD-Metric'!G236,IF($C$9="Recharger 360HD",'360HD-Metric'!K236,IF($C$9="Recharger 902HD",'902HD-Metric'!K236,IF($C$9="Contactor Field Drain C-4HD",'C-4HD-Metric'!E236,IF($C$9="Recharger 180HD",'180HD-Metric'!G236,0))))))))</f>
        <v/>
      </c>
      <c r="C230" s="125"/>
      <c r="D230" s="124"/>
      <c r="E230" s="124"/>
      <c r="F230" s="124"/>
      <c r="G230" s="124"/>
      <c r="Q230" s="122"/>
      <c r="S230" s="127"/>
      <c r="T230" s="127"/>
    </row>
    <row r="231" spans="1:20" x14ac:dyDescent="0.2">
      <c r="A231" s="126"/>
      <c r="B231" s="125" t="str">
        <f>IF($C$9="Contactor 100HD",'100HD-Metric'!G237,IF($C$9="Recharger 150XLHD",'150XLHD-Metric'!G237,IF($C$9="Recharger 280HD",'280HD-Metric'!G237,IF($C$9="Recharger 330XLHD",'330XLHD-Metric'!G237,IF($C$9="Recharger 360HD",'360HD-Metric'!K237,IF($C$9="Recharger 902HD",'902HD-Metric'!K237,IF($C$9="Contactor Field Drain C-4HD",'C-4HD-Metric'!E237,IF($C$9="Recharger 180HD",'180HD-Metric'!G237,0))))))))</f>
        <v/>
      </c>
      <c r="C231" s="125"/>
      <c r="D231" s="124"/>
      <c r="E231" s="124"/>
      <c r="F231" s="124"/>
      <c r="G231" s="124"/>
      <c r="Q231" s="122"/>
      <c r="S231" s="127"/>
      <c r="T231" s="127"/>
    </row>
    <row r="232" spans="1:20" x14ac:dyDescent="0.2">
      <c r="A232" s="126"/>
      <c r="B232" s="125" t="str">
        <f>IF($C$9="Contactor 100HD",'100HD-Metric'!G238,IF($C$9="Recharger 150XLHD",'150XLHD-Metric'!G238,IF($C$9="Recharger 280HD",'280HD-Metric'!G238,IF($C$9="Recharger 330XLHD",'330XLHD-Metric'!G238,IF($C$9="Recharger 360HD",'360HD-Metric'!K238,IF($C$9="Recharger 902HD",'902HD-Metric'!K238,IF($C$9="Contactor Field Drain C-4HD",'C-4HD-Metric'!E238,IF($C$9="Recharger 180HD",'180HD-Metric'!G238,0))))))))</f>
        <v/>
      </c>
      <c r="C232" s="125"/>
      <c r="D232" s="124"/>
      <c r="E232" s="124"/>
      <c r="F232" s="124"/>
      <c r="G232" s="124"/>
      <c r="Q232" s="122"/>
      <c r="S232" s="127"/>
      <c r="T232" s="127"/>
    </row>
    <row r="233" spans="1:20" x14ac:dyDescent="0.2">
      <c r="A233" s="126"/>
      <c r="B233" s="125" t="str">
        <f>IF($C$9="Contactor 100HD",'100HD-Metric'!G239,IF($C$9="Recharger 150XLHD",'150XLHD-Metric'!G239,IF($C$9="Recharger 280HD",'280HD-Metric'!G239,IF($C$9="Recharger 330XLHD",'330XLHD-Metric'!G239,IF($C$9="Recharger 360HD",'360HD-Metric'!K239,IF($C$9="Recharger 902HD",'902HD-Metric'!K239,IF($C$9="Contactor Field Drain C-4HD",'C-4HD-Metric'!E239,IF($C$9="Recharger 180HD",'180HD-Metric'!G239,0))))))))</f>
        <v/>
      </c>
      <c r="C233" s="125"/>
      <c r="D233" s="124"/>
      <c r="E233" s="124"/>
      <c r="F233" s="124"/>
      <c r="G233" s="124"/>
      <c r="Q233" s="122"/>
      <c r="S233" s="127"/>
      <c r="T233" s="127"/>
    </row>
    <row r="234" spans="1:20" x14ac:dyDescent="0.2">
      <c r="A234" s="126"/>
      <c r="B234" s="125"/>
      <c r="C234" s="125"/>
      <c r="D234" s="124"/>
      <c r="E234" s="124"/>
      <c r="F234" s="124"/>
      <c r="G234" s="124"/>
      <c r="Q234" s="122"/>
      <c r="S234" s="127"/>
      <c r="T234" s="127"/>
    </row>
    <row r="235" spans="1:20" x14ac:dyDescent="0.2">
      <c r="A235" s="126"/>
      <c r="B235" s="125"/>
      <c r="C235" s="125"/>
      <c r="D235" s="124"/>
      <c r="E235" s="124"/>
      <c r="F235" s="124"/>
      <c r="G235" s="124"/>
      <c r="Q235" s="122"/>
      <c r="S235" s="127"/>
      <c r="T235" s="127"/>
    </row>
    <row r="236" spans="1:20" x14ac:dyDescent="0.2">
      <c r="A236" s="126"/>
      <c r="B236" s="125"/>
      <c r="C236" s="125"/>
      <c r="D236" s="124"/>
      <c r="E236" s="124"/>
      <c r="F236" s="124"/>
      <c r="G236" s="124"/>
      <c r="Q236" s="122"/>
      <c r="S236" s="127"/>
      <c r="T236" s="127"/>
    </row>
    <row r="237" spans="1:20" x14ac:dyDescent="0.2">
      <c r="A237" s="126"/>
      <c r="B237" s="125"/>
      <c r="C237" s="125"/>
      <c r="D237" s="124"/>
      <c r="E237" s="124"/>
      <c r="F237" s="124"/>
      <c r="G237" s="124"/>
      <c r="Q237" s="122"/>
      <c r="S237" s="127"/>
      <c r="T237" s="127"/>
    </row>
    <row r="238" spans="1:20" x14ac:dyDescent="0.2">
      <c r="A238" s="126"/>
      <c r="B238" s="125"/>
      <c r="C238" s="125"/>
      <c r="D238" s="124"/>
      <c r="E238" s="124"/>
      <c r="F238" s="124"/>
      <c r="G238" s="124"/>
      <c r="Q238" s="122"/>
      <c r="S238" s="127"/>
      <c r="T238" s="127"/>
    </row>
    <row r="239" spans="1:20" x14ac:dyDescent="0.2">
      <c r="A239" s="126"/>
      <c r="B239" s="125"/>
      <c r="C239" s="125"/>
      <c r="D239" s="124"/>
      <c r="E239" s="124"/>
      <c r="F239" s="124"/>
      <c r="G239" s="124"/>
      <c r="Q239" s="122"/>
      <c r="S239" s="127"/>
      <c r="T239" s="127"/>
    </row>
    <row r="240" spans="1:20" x14ac:dyDescent="0.2">
      <c r="A240" s="126"/>
      <c r="B240" s="125"/>
      <c r="C240" s="125"/>
      <c r="D240" s="124"/>
      <c r="E240" s="124"/>
      <c r="F240" s="124"/>
      <c r="G240" s="124"/>
      <c r="Q240" s="122"/>
      <c r="S240" s="127"/>
      <c r="T240" s="127"/>
    </row>
    <row r="241" spans="1:20" x14ac:dyDescent="0.2">
      <c r="A241" s="126"/>
      <c r="B241" s="125"/>
      <c r="C241" s="125"/>
      <c r="D241" s="124"/>
      <c r="E241" s="124"/>
      <c r="F241" s="124"/>
      <c r="G241" s="124"/>
      <c r="Q241" s="122"/>
      <c r="S241" s="127"/>
      <c r="T241" s="127"/>
    </row>
    <row r="242" spans="1:20" x14ac:dyDescent="0.2">
      <c r="A242" s="126"/>
      <c r="B242" s="125"/>
      <c r="C242" s="125"/>
      <c r="D242" s="124"/>
      <c r="E242" s="124"/>
      <c r="F242" s="124"/>
      <c r="G242" s="124"/>
      <c r="Q242" s="122"/>
      <c r="S242" s="127"/>
      <c r="T242" s="127"/>
    </row>
    <row r="243" spans="1:20" x14ac:dyDescent="0.2">
      <c r="A243" s="126"/>
      <c r="B243" s="125"/>
      <c r="C243" s="125"/>
      <c r="D243" s="124"/>
      <c r="E243" s="124"/>
      <c r="F243" s="124"/>
      <c r="G243" s="124"/>
      <c r="Q243" s="122"/>
      <c r="S243" s="127"/>
      <c r="T243" s="127"/>
    </row>
    <row r="244" spans="1:20" x14ac:dyDescent="0.2">
      <c r="A244" s="126"/>
      <c r="B244" s="125"/>
      <c r="C244" s="125"/>
      <c r="D244" s="124"/>
      <c r="E244" s="124"/>
      <c r="F244" s="124"/>
      <c r="G244" s="124"/>
      <c r="Q244" s="122"/>
      <c r="S244" s="127"/>
      <c r="T244" s="127"/>
    </row>
    <row r="245" spans="1:20" x14ac:dyDescent="0.2">
      <c r="A245" s="126"/>
      <c r="B245" s="125"/>
      <c r="C245" s="125"/>
      <c r="D245" s="124"/>
      <c r="E245" s="124"/>
      <c r="F245" s="124"/>
      <c r="G245" s="124"/>
      <c r="Q245" s="122"/>
      <c r="S245" s="127"/>
      <c r="T245" s="127"/>
    </row>
    <row r="246" spans="1:20" x14ac:dyDescent="0.2">
      <c r="A246" s="126"/>
      <c r="B246" s="125"/>
      <c r="C246" s="125"/>
      <c r="D246" s="124"/>
      <c r="E246" s="124"/>
      <c r="F246" s="124"/>
      <c r="G246" s="124"/>
      <c r="Q246" s="122"/>
      <c r="S246" s="127"/>
      <c r="T246" s="127"/>
    </row>
    <row r="247" spans="1:20" x14ac:dyDescent="0.2">
      <c r="A247" s="126"/>
      <c r="B247" s="125"/>
      <c r="C247" s="125"/>
      <c r="D247" s="124"/>
      <c r="E247" s="124"/>
      <c r="F247" s="124"/>
      <c r="G247" s="124"/>
      <c r="Q247" s="122"/>
      <c r="S247" s="127"/>
      <c r="T247" s="127"/>
    </row>
    <row r="248" spans="1:20" x14ac:dyDescent="0.2">
      <c r="A248" s="126"/>
      <c r="B248" s="125"/>
      <c r="C248" s="125"/>
      <c r="D248" s="124"/>
      <c r="E248" s="124"/>
      <c r="F248" s="124"/>
      <c r="G248" s="124"/>
      <c r="Q248" s="122"/>
      <c r="S248" s="127"/>
      <c r="T248" s="127"/>
    </row>
    <row r="249" spans="1:20" x14ac:dyDescent="0.2">
      <c r="A249" s="126"/>
      <c r="B249" s="125"/>
      <c r="C249" s="125"/>
      <c r="D249" s="124"/>
      <c r="E249" s="124"/>
      <c r="F249" s="124"/>
      <c r="G249" s="124"/>
      <c r="Q249" s="122"/>
      <c r="S249" s="127"/>
      <c r="T249" s="127"/>
    </row>
    <row r="250" spans="1:20" x14ac:dyDescent="0.2">
      <c r="A250" s="126"/>
      <c r="B250" s="125"/>
      <c r="C250" s="125"/>
      <c r="D250" s="124"/>
      <c r="E250" s="124"/>
      <c r="F250" s="124"/>
      <c r="G250" s="124"/>
      <c r="Q250" s="122"/>
      <c r="S250" s="127"/>
      <c r="T250" s="127"/>
    </row>
    <row r="251" spans="1:20" x14ac:dyDescent="0.2">
      <c r="A251" s="126"/>
      <c r="B251" s="125"/>
      <c r="C251" s="125"/>
      <c r="D251" s="124"/>
      <c r="E251" s="124"/>
      <c r="F251" s="124"/>
      <c r="G251" s="124"/>
      <c r="Q251" s="122"/>
      <c r="S251" s="127"/>
      <c r="T251" s="127"/>
    </row>
    <row r="252" spans="1:20" x14ac:dyDescent="0.2">
      <c r="A252" s="126"/>
      <c r="B252" s="125"/>
      <c r="C252" s="125"/>
      <c r="D252" s="124"/>
      <c r="E252" s="124"/>
      <c r="F252" s="124"/>
      <c r="G252" s="124"/>
      <c r="Q252" s="122"/>
      <c r="S252" s="127"/>
      <c r="T252" s="127"/>
    </row>
    <row r="253" spans="1:20" x14ac:dyDescent="0.2">
      <c r="A253" s="126"/>
      <c r="B253" s="125"/>
      <c r="C253" s="125"/>
      <c r="D253" s="124"/>
      <c r="E253" s="124"/>
      <c r="F253" s="124"/>
      <c r="G253" s="124"/>
      <c r="Q253" s="122"/>
      <c r="S253" s="127"/>
      <c r="T253" s="127"/>
    </row>
    <row r="254" spans="1:20" x14ac:dyDescent="0.2">
      <c r="A254" s="126"/>
      <c r="B254" s="125"/>
      <c r="C254" s="125"/>
      <c r="D254" s="124"/>
      <c r="E254" s="124"/>
      <c r="F254" s="124"/>
      <c r="G254" s="124"/>
      <c r="Q254" s="122"/>
      <c r="S254" s="127"/>
      <c r="T254" s="127"/>
    </row>
    <row r="255" spans="1:20" x14ac:dyDescent="0.2">
      <c r="A255" s="126"/>
      <c r="B255" s="125"/>
      <c r="C255" s="125"/>
      <c r="D255" s="124"/>
      <c r="E255" s="124"/>
      <c r="F255" s="124"/>
      <c r="G255" s="124"/>
      <c r="Q255" s="122"/>
      <c r="S255" s="127"/>
      <c r="T255" s="127"/>
    </row>
    <row r="256" spans="1:20" x14ac:dyDescent="0.2">
      <c r="A256" s="126"/>
      <c r="B256" s="125"/>
      <c r="C256" s="125"/>
      <c r="D256" s="124"/>
      <c r="E256" s="124"/>
      <c r="F256" s="124"/>
      <c r="G256" s="124"/>
      <c r="Q256" s="122"/>
      <c r="S256" s="127"/>
      <c r="T256" s="127"/>
    </row>
    <row r="257" spans="1:20" x14ac:dyDescent="0.2">
      <c r="A257" s="126"/>
      <c r="B257" s="125"/>
      <c r="C257" s="125"/>
      <c r="D257" s="124"/>
      <c r="E257" s="124"/>
      <c r="F257" s="124"/>
      <c r="G257" s="124"/>
      <c r="Q257" s="122"/>
      <c r="S257" s="127"/>
      <c r="T257" s="127"/>
    </row>
    <row r="258" spans="1:20" x14ac:dyDescent="0.2">
      <c r="A258" s="126"/>
      <c r="B258" s="125"/>
      <c r="C258" s="125"/>
      <c r="D258" s="124"/>
      <c r="E258" s="124"/>
      <c r="F258" s="124"/>
      <c r="G258" s="124"/>
      <c r="Q258" s="122"/>
      <c r="S258" s="127"/>
      <c r="T258" s="127"/>
    </row>
    <row r="259" spans="1:20" x14ac:dyDescent="0.2">
      <c r="A259" s="126"/>
      <c r="B259" s="125"/>
      <c r="C259" s="125"/>
      <c r="D259" s="124"/>
      <c r="E259" s="124"/>
      <c r="F259" s="124"/>
      <c r="G259" s="124"/>
      <c r="Q259" s="122"/>
      <c r="S259" s="127"/>
      <c r="T259" s="127"/>
    </row>
    <row r="260" spans="1:20" x14ac:dyDescent="0.2">
      <c r="A260" s="126"/>
      <c r="B260" s="125"/>
      <c r="C260" s="125"/>
      <c r="D260" s="124"/>
      <c r="E260" s="124"/>
      <c r="F260" s="124"/>
      <c r="G260" s="124"/>
      <c r="Q260" s="122"/>
      <c r="S260" s="127"/>
      <c r="T260" s="127"/>
    </row>
    <row r="261" spans="1:20" x14ac:dyDescent="0.2">
      <c r="A261" s="126"/>
      <c r="B261" s="125"/>
      <c r="C261" s="125"/>
      <c r="D261" s="124"/>
      <c r="E261" s="124"/>
      <c r="F261" s="124"/>
      <c r="G261" s="124"/>
      <c r="Q261" s="122"/>
      <c r="S261" s="127"/>
      <c r="T261" s="127"/>
    </row>
    <row r="262" spans="1:20" x14ac:dyDescent="0.2">
      <c r="A262" s="126"/>
      <c r="B262" s="125"/>
      <c r="C262" s="125"/>
      <c r="D262" s="124"/>
      <c r="E262" s="124"/>
      <c r="F262" s="124"/>
      <c r="G262" s="124"/>
      <c r="Q262" s="122"/>
      <c r="S262" s="127"/>
      <c r="T262" s="127"/>
    </row>
    <row r="263" spans="1:20" x14ac:dyDescent="0.2">
      <c r="A263" s="126"/>
      <c r="B263" s="125"/>
      <c r="C263" s="125"/>
      <c r="D263" s="124"/>
      <c r="E263" s="124"/>
      <c r="F263" s="124"/>
      <c r="G263" s="124"/>
      <c r="Q263" s="122"/>
      <c r="S263" s="127"/>
      <c r="T263" s="127"/>
    </row>
    <row r="264" spans="1:20" x14ac:dyDescent="0.2">
      <c r="A264" s="126"/>
      <c r="B264" s="125"/>
      <c r="C264" s="125"/>
      <c r="D264" s="124"/>
      <c r="E264" s="124"/>
      <c r="F264" s="124"/>
      <c r="G264" s="124"/>
      <c r="Q264" s="122"/>
      <c r="S264" s="127"/>
      <c r="T264" s="127"/>
    </row>
    <row r="265" spans="1:20" x14ac:dyDescent="0.2">
      <c r="A265" s="126"/>
      <c r="B265" s="125"/>
      <c r="C265" s="125"/>
      <c r="D265" s="124"/>
      <c r="E265" s="124"/>
      <c r="F265" s="124"/>
      <c r="G265" s="124"/>
      <c r="Q265" s="122"/>
      <c r="S265" s="127"/>
      <c r="T265" s="127"/>
    </row>
    <row r="266" spans="1:20" x14ac:dyDescent="0.2">
      <c r="A266" s="126"/>
      <c r="B266" s="125"/>
      <c r="C266" s="125"/>
      <c r="D266" s="124"/>
      <c r="E266" s="124"/>
      <c r="F266" s="124"/>
      <c r="G266" s="124"/>
      <c r="Q266" s="122"/>
      <c r="S266" s="127"/>
      <c r="T266" s="127"/>
    </row>
    <row r="267" spans="1:20" x14ac:dyDescent="0.2">
      <c r="A267" s="126"/>
      <c r="B267" s="125"/>
      <c r="C267" s="125"/>
      <c r="D267" s="124"/>
      <c r="E267" s="124"/>
      <c r="F267" s="124"/>
      <c r="G267" s="124"/>
      <c r="Q267" s="122"/>
      <c r="S267" s="127"/>
      <c r="T267" s="127"/>
    </row>
    <row r="268" spans="1:20" x14ac:dyDescent="0.2">
      <c r="A268" s="126"/>
      <c r="B268" s="125"/>
      <c r="C268" s="125"/>
      <c r="D268" s="124"/>
      <c r="E268" s="124"/>
      <c r="F268" s="124"/>
      <c r="G268" s="124"/>
      <c r="Q268" s="122"/>
      <c r="S268" s="127"/>
      <c r="T268" s="127"/>
    </row>
    <row r="269" spans="1:20" x14ac:dyDescent="0.2">
      <c r="A269" s="126"/>
      <c r="B269" s="125"/>
      <c r="C269" s="125"/>
      <c r="D269" s="124"/>
      <c r="E269" s="124"/>
      <c r="F269" s="124"/>
      <c r="G269" s="124"/>
      <c r="Q269" s="122"/>
      <c r="S269" s="127"/>
      <c r="T269" s="127"/>
    </row>
    <row r="270" spans="1:20" x14ac:dyDescent="0.2">
      <c r="A270" s="126"/>
      <c r="B270" s="125"/>
      <c r="C270" s="125"/>
      <c r="D270" s="124"/>
      <c r="E270" s="124"/>
      <c r="F270" s="124"/>
      <c r="G270" s="124"/>
      <c r="Q270" s="122"/>
      <c r="S270" s="127"/>
      <c r="T270" s="127"/>
    </row>
    <row r="271" spans="1:20" x14ac:dyDescent="0.2">
      <c r="A271" s="126"/>
      <c r="B271" s="125"/>
      <c r="C271" s="125"/>
      <c r="D271" s="124"/>
      <c r="E271" s="124"/>
      <c r="F271" s="124"/>
      <c r="G271" s="124"/>
      <c r="Q271" s="122"/>
      <c r="S271" s="127"/>
      <c r="T271" s="127"/>
    </row>
    <row r="272" spans="1:20" x14ac:dyDescent="0.2">
      <c r="A272" s="126"/>
      <c r="B272" s="125"/>
      <c r="C272" s="125"/>
      <c r="D272" s="124"/>
      <c r="E272" s="124"/>
      <c r="F272" s="124"/>
      <c r="G272" s="124"/>
      <c r="Q272" s="122"/>
      <c r="S272" s="127"/>
      <c r="T272" s="127"/>
    </row>
    <row r="273" spans="1:20" x14ac:dyDescent="0.2">
      <c r="A273" s="126"/>
      <c r="B273" s="125"/>
      <c r="C273" s="125"/>
      <c r="D273" s="124"/>
      <c r="E273" s="124"/>
      <c r="F273" s="124"/>
      <c r="G273" s="124"/>
      <c r="Q273" s="122"/>
      <c r="S273" s="127"/>
      <c r="T273" s="127"/>
    </row>
    <row r="274" spans="1:20" x14ac:dyDescent="0.2">
      <c r="A274" s="126"/>
      <c r="B274" s="125"/>
      <c r="C274" s="125"/>
      <c r="D274" s="124"/>
      <c r="E274" s="124"/>
      <c r="F274" s="124"/>
      <c r="G274" s="124"/>
      <c r="Q274" s="122"/>
      <c r="S274" s="127"/>
      <c r="T274" s="127"/>
    </row>
    <row r="275" spans="1:20" x14ac:dyDescent="0.2">
      <c r="A275" s="126"/>
      <c r="B275" s="125"/>
      <c r="C275" s="125"/>
      <c r="D275" s="124"/>
      <c r="E275" s="124"/>
      <c r="F275" s="124"/>
      <c r="G275" s="124"/>
      <c r="Q275" s="122"/>
      <c r="S275" s="127"/>
      <c r="T275" s="127"/>
    </row>
    <row r="276" spans="1:20" x14ac:dyDescent="0.2">
      <c r="A276" s="126"/>
      <c r="B276" s="125"/>
      <c r="C276" s="125"/>
      <c r="D276" s="124"/>
      <c r="E276" s="124"/>
      <c r="F276" s="124"/>
      <c r="G276" s="124"/>
      <c r="Q276" s="122"/>
      <c r="S276" s="127"/>
      <c r="T276" s="127"/>
    </row>
    <row r="277" spans="1:20" x14ac:dyDescent="0.2">
      <c r="A277" s="126"/>
      <c r="B277" s="125"/>
      <c r="C277" s="125"/>
      <c r="D277" s="124"/>
      <c r="E277" s="124"/>
      <c r="F277" s="124"/>
      <c r="G277" s="124"/>
      <c r="Q277" s="122"/>
      <c r="S277" s="127"/>
      <c r="T277" s="127"/>
    </row>
    <row r="278" spans="1:20" x14ac:dyDescent="0.2">
      <c r="A278" s="126"/>
      <c r="B278" s="125"/>
      <c r="C278" s="125"/>
      <c r="D278" s="124"/>
      <c r="E278" s="124"/>
      <c r="F278" s="124"/>
      <c r="G278" s="124"/>
      <c r="Q278" s="122"/>
      <c r="S278" s="127"/>
      <c r="T278" s="127"/>
    </row>
    <row r="279" spans="1:20" x14ac:dyDescent="0.2">
      <c r="A279" s="126"/>
      <c r="B279" s="125"/>
      <c r="C279" s="125"/>
      <c r="D279" s="124"/>
      <c r="E279" s="124"/>
      <c r="F279" s="124"/>
      <c r="G279" s="124"/>
      <c r="Q279" s="122"/>
      <c r="S279" s="127"/>
      <c r="T279" s="127"/>
    </row>
    <row r="280" spans="1:20" x14ac:dyDescent="0.2">
      <c r="A280" s="126"/>
      <c r="B280" s="125"/>
      <c r="C280" s="125"/>
      <c r="D280" s="124"/>
      <c r="E280" s="124"/>
      <c r="F280" s="124"/>
      <c r="G280" s="124"/>
      <c r="Q280" s="122"/>
      <c r="S280" s="127"/>
      <c r="T280" s="127"/>
    </row>
    <row r="281" spans="1:20" x14ac:dyDescent="0.2">
      <c r="A281" s="126"/>
      <c r="B281" s="125"/>
      <c r="C281" s="125"/>
      <c r="D281" s="124"/>
      <c r="E281" s="124"/>
      <c r="F281" s="124"/>
      <c r="G281" s="124"/>
      <c r="Q281" s="122"/>
      <c r="S281" s="127"/>
      <c r="T281" s="127"/>
    </row>
    <row r="282" spans="1:20" x14ac:dyDescent="0.2">
      <c r="A282" s="126"/>
      <c r="B282" s="125"/>
      <c r="C282" s="125"/>
      <c r="D282" s="124"/>
      <c r="E282" s="124"/>
      <c r="F282" s="124"/>
      <c r="G282" s="124"/>
      <c r="Q282" s="122"/>
      <c r="S282" s="127"/>
      <c r="T282" s="127"/>
    </row>
    <row r="283" spans="1:20" x14ac:dyDescent="0.2">
      <c r="A283" s="126"/>
      <c r="B283" s="125"/>
      <c r="C283" s="125"/>
      <c r="D283" s="124"/>
      <c r="E283" s="124"/>
      <c r="F283" s="124"/>
      <c r="G283" s="124"/>
      <c r="Q283" s="122"/>
      <c r="S283" s="127"/>
      <c r="T283" s="127"/>
    </row>
    <row r="284" spans="1:20" x14ac:dyDescent="0.2">
      <c r="A284" s="126"/>
      <c r="B284" s="125"/>
      <c r="C284" s="125"/>
      <c r="D284" s="124"/>
      <c r="E284" s="124"/>
      <c r="F284" s="124"/>
      <c r="G284" s="124"/>
      <c r="Q284" s="122"/>
      <c r="S284" s="127"/>
      <c r="T284" s="127"/>
    </row>
    <row r="285" spans="1:20" x14ac:dyDescent="0.2">
      <c r="A285" s="126"/>
      <c r="B285" s="125"/>
      <c r="C285" s="125"/>
      <c r="D285" s="124"/>
      <c r="E285" s="124"/>
      <c r="F285" s="124"/>
      <c r="G285" s="124"/>
      <c r="Q285" s="122"/>
      <c r="S285" s="127"/>
      <c r="T285" s="127"/>
    </row>
    <row r="286" spans="1:20" x14ac:dyDescent="0.2">
      <c r="A286" s="126"/>
      <c r="B286" s="125"/>
      <c r="C286" s="125"/>
      <c r="D286" s="124"/>
      <c r="E286" s="124"/>
      <c r="F286" s="124"/>
      <c r="G286" s="124"/>
      <c r="Q286" s="122"/>
      <c r="S286" s="127"/>
      <c r="T286" s="127"/>
    </row>
    <row r="287" spans="1:20" x14ac:dyDescent="0.2">
      <c r="A287" s="126"/>
      <c r="B287" s="125"/>
      <c r="C287" s="125"/>
      <c r="D287" s="124"/>
      <c r="E287" s="124"/>
      <c r="F287" s="124"/>
      <c r="G287" s="124"/>
      <c r="Q287" s="122"/>
      <c r="S287" s="127"/>
      <c r="T287" s="127"/>
    </row>
    <row r="288" spans="1:20" x14ac:dyDescent="0.2">
      <c r="A288" s="126"/>
      <c r="B288" s="125"/>
      <c r="C288" s="125"/>
      <c r="D288" s="124"/>
      <c r="E288" s="124"/>
      <c r="F288" s="124"/>
      <c r="G288" s="124"/>
      <c r="Q288" s="122"/>
      <c r="S288" s="127"/>
      <c r="T288" s="127"/>
    </row>
    <row r="289" spans="1:20" x14ac:dyDescent="0.2">
      <c r="A289" s="126"/>
      <c r="B289" s="125"/>
      <c r="C289" s="125"/>
      <c r="D289" s="124"/>
      <c r="E289" s="124"/>
      <c r="F289" s="124"/>
      <c r="G289" s="124"/>
      <c r="Q289" s="122"/>
      <c r="S289" s="127"/>
      <c r="T289" s="127"/>
    </row>
    <row r="290" spans="1:20" x14ac:dyDescent="0.2">
      <c r="A290" s="126"/>
      <c r="B290" s="125"/>
      <c r="C290" s="125"/>
      <c r="D290" s="124"/>
      <c r="E290" s="124"/>
      <c r="F290" s="124"/>
      <c r="G290" s="124"/>
      <c r="Q290" s="122"/>
      <c r="S290" s="127"/>
      <c r="T290" s="127"/>
    </row>
    <row r="291" spans="1:20" x14ac:dyDescent="0.2">
      <c r="A291" s="126"/>
      <c r="B291" s="125"/>
      <c r="C291" s="125"/>
      <c r="D291" s="124"/>
      <c r="E291" s="124"/>
      <c r="F291" s="124"/>
      <c r="G291" s="124"/>
      <c r="Q291" s="122"/>
      <c r="S291" s="127"/>
      <c r="T291" s="127"/>
    </row>
    <row r="292" spans="1:20" x14ac:dyDescent="0.2">
      <c r="A292" s="126"/>
      <c r="B292" s="125"/>
      <c r="C292" s="125"/>
      <c r="D292" s="124"/>
      <c r="E292" s="124"/>
      <c r="F292" s="124"/>
      <c r="G292" s="124"/>
      <c r="Q292" s="122"/>
      <c r="S292" s="127"/>
      <c r="T292" s="127"/>
    </row>
    <row r="293" spans="1:20" x14ac:dyDescent="0.2">
      <c r="A293" s="126"/>
      <c r="B293" s="125"/>
      <c r="C293" s="125"/>
      <c r="D293" s="124"/>
      <c r="E293" s="124"/>
      <c r="F293" s="124"/>
      <c r="G293" s="124"/>
      <c r="Q293" s="122"/>
      <c r="S293" s="127"/>
      <c r="T293" s="127"/>
    </row>
    <row r="294" spans="1:20" x14ac:dyDescent="0.2">
      <c r="A294" s="126"/>
      <c r="B294" s="125"/>
      <c r="C294" s="125"/>
      <c r="D294" s="124"/>
      <c r="E294" s="124"/>
      <c r="F294" s="124"/>
      <c r="G294" s="124"/>
      <c r="Q294" s="122"/>
      <c r="S294" s="127"/>
      <c r="T294" s="127"/>
    </row>
    <row r="295" spans="1:20" x14ac:dyDescent="0.2">
      <c r="A295" s="126"/>
      <c r="B295" s="125"/>
      <c r="C295" s="125"/>
      <c r="D295" s="124"/>
      <c r="E295" s="124"/>
      <c r="F295" s="124"/>
      <c r="G295" s="124"/>
      <c r="Q295" s="122"/>
      <c r="S295" s="127"/>
      <c r="T295" s="127"/>
    </row>
    <row r="296" spans="1:20" x14ac:dyDescent="0.2">
      <c r="A296" s="126"/>
      <c r="B296" s="125"/>
      <c r="C296" s="125"/>
      <c r="D296" s="124"/>
      <c r="E296" s="124"/>
      <c r="F296" s="124"/>
      <c r="G296" s="124"/>
      <c r="Q296" s="122"/>
      <c r="S296" s="127"/>
      <c r="T296" s="127"/>
    </row>
    <row r="297" spans="1:20" x14ac:dyDescent="0.2">
      <c r="A297" s="126"/>
      <c r="B297" s="125"/>
      <c r="C297" s="125"/>
      <c r="D297" s="124"/>
      <c r="E297" s="124"/>
      <c r="F297" s="124"/>
      <c r="G297" s="124"/>
      <c r="Q297" s="122"/>
      <c r="S297" s="127"/>
      <c r="T297" s="127"/>
    </row>
    <row r="298" spans="1:20" x14ac:dyDescent="0.2">
      <c r="A298" s="126"/>
      <c r="B298" s="125"/>
      <c r="C298" s="125"/>
      <c r="D298" s="124"/>
      <c r="E298" s="124"/>
      <c r="F298" s="124"/>
      <c r="G298" s="124"/>
      <c r="Q298" s="122"/>
      <c r="S298" s="127"/>
      <c r="T298" s="127"/>
    </row>
    <row r="299" spans="1:20" x14ac:dyDescent="0.2">
      <c r="A299" s="126"/>
      <c r="B299" s="125"/>
      <c r="C299" s="125"/>
      <c r="D299" s="124"/>
      <c r="E299" s="124"/>
      <c r="F299" s="124"/>
      <c r="G299" s="124"/>
      <c r="Q299" s="122"/>
      <c r="S299" s="127"/>
      <c r="T299" s="127"/>
    </row>
    <row r="300" spans="1:20" x14ac:dyDescent="0.2">
      <c r="A300" s="126"/>
      <c r="B300" s="125"/>
      <c r="C300" s="125"/>
      <c r="D300" s="124"/>
      <c r="E300" s="124"/>
      <c r="F300" s="124"/>
      <c r="G300" s="124"/>
      <c r="Q300" s="122"/>
      <c r="S300" s="127"/>
      <c r="T300" s="127"/>
    </row>
    <row r="301" spans="1:20" x14ac:dyDescent="0.2">
      <c r="A301" s="126"/>
      <c r="B301" s="125"/>
      <c r="C301" s="125"/>
      <c r="D301" s="124"/>
      <c r="E301" s="124"/>
      <c r="F301" s="124"/>
      <c r="G301" s="124"/>
      <c r="Q301" s="122"/>
      <c r="S301" s="127"/>
      <c r="T301" s="127"/>
    </row>
    <row r="302" spans="1:20" x14ac:dyDescent="0.2">
      <c r="A302" s="126"/>
      <c r="B302" s="125"/>
      <c r="C302" s="125"/>
      <c r="D302" s="124"/>
      <c r="E302" s="124"/>
      <c r="F302" s="124"/>
      <c r="G302" s="124"/>
      <c r="Q302" s="122"/>
      <c r="S302" s="127"/>
      <c r="T302" s="127"/>
    </row>
    <row r="303" spans="1:20" x14ac:dyDescent="0.2">
      <c r="A303" s="126"/>
      <c r="B303" s="125"/>
      <c r="C303" s="125"/>
      <c r="D303" s="124"/>
      <c r="E303" s="124"/>
      <c r="F303" s="124"/>
      <c r="G303" s="124"/>
      <c r="Q303" s="122"/>
      <c r="S303" s="127"/>
      <c r="T303" s="127"/>
    </row>
    <row r="304" spans="1:20" x14ac:dyDescent="0.2">
      <c r="A304" s="126"/>
      <c r="B304" s="125"/>
      <c r="C304" s="125"/>
      <c r="D304" s="124"/>
      <c r="E304" s="124"/>
      <c r="F304" s="124"/>
      <c r="G304" s="124"/>
      <c r="Q304" s="122"/>
      <c r="S304" s="127"/>
      <c r="T304" s="127"/>
    </row>
    <row r="305" spans="1:20" x14ac:dyDescent="0.2">
      <c r="A305" s="126"/>
      <c r="B305" s="125"/>
      <c r="C305" s="125"/>
      <c r="D305" s="124"/>
      <c r="E305" s="124"/>
      <c r="F305" s="124"/>
      <c r="G305" s="124"/>
      <c r="Q305" s="122"/>
      <c r="S305" s="127"/>
      <c r="T305" s="127"/>
    </row>
    <row r="306" spans="1:20" x14ac:dyDescent="0.2">
      <c r="A306" s="126"/>
      <c r="B306" s="125"/>
      <c r="C306" s="125"/>
      <c r="D306" s="124"/>
      <c r="E306" s="124"/>
      <c r="F306" s="124"/>
      <c r="G306" s="124"/>
      <c r="Q306" s="122"/>
      <c r="S306" s="127"/>
      <c r="T306" s="127"/>
    </row>
    <row r="307" spans="1:20" x14ac:dyDescent="0.2">
      <c r="A307" s="126"/>
      <c r="B307" s="125"/>
      <c r="C307" s="125"/>
      <c r="D307" s="124"/>
      <c r="E307" s="124"/>
      <c r="F307" s="124"/>
      <c r="G307" s="124"/>
      <c r="Q307" s="122"/>
      <c r="S307" s="127"/>
      <c r="T307" s="127"/>
    </row>
    <row r="308" spans="1:20" x14ac:dyDescent="0.2">
      <c r="A308" s="126"/>
      <c r="B308" s="125"/>
      <c r="C308" s="125"/>
      <c r="D308" s="124"/>
      <c r="E308" s="124"/>
      <c r="F308" s="124"/>
      <c r="G308" s="124"/>
      <c r="Q308" s="122"/>
      <c r="S308" s="127"/>
      <c r="T308" s="127"/>
    </row>
    <row r="309" spans="1:20" x14ac:dyDescent="0.2">
      <c r="A309" s="126"/>
      <c r="B309" s="125"/>
      <c r="C309" s="125"/>
      <c r="D309" s="124"/>
      <c r="E309" s="124"/>
      <c r="F309" s="124"/>
      <c r="G309" s="124"/>
      <c r="Q309" s="122"/>
      <c r="S309" s="127"/>
      <c r="T309" s="127"/>
    </row>
    <row r="310" spans="1:20" x14ac:dyDescent="0.2">
      <c r="A310" s="126"/>
      <c r="B310" s="125"/>
      <c r="C310" s="125"/>
      <c r="D310" s="124"/>
      <c r="E310" s="124"/>
      <c r="F310" s="124"/>
      <c r="G310" s="124"/>
      <c r="Q310" s="122"/>
      <c r="S310" s="127"/>
      <c r="T310" s="127"/>
    </row>
    <row r="311" spans="1:20" x14ac:dyDescent="0.2">
      <c r="A311" s="126"/>
      <c r="B311" s="125"/>
      <c r="C311" s="125"/>
      <c r="D311" s="124"/>
      <c r="E311" s="124"/>
      <c r="F311" s="124"/>
      <c r="G311" s="124"/>
      <c r="Q311" s="122"/>
      <c r="S311" s="127"/>
      <c r="T311" s="127"/>
    </row>
    <row r="312" spans="1:20" x14ac:dyDescent="0.2">
      <c r="A312" s="126"/>
      <c r="B312" s="125"/>
      <c r="C312" s="125"/>
      <c r="D312" s="124"/>
      <c r="E312" s="124"/>
      <c r="F312" s="124"/>
      <c r="G312" s="124"/>
      <c r="Q312" s="122"/>
      <c r="S312" s="127"/>
      <c r="T312" s="127"/>
    </row>
    <row r="313" spans="1:20" x14ac:dyDescent="0.2">
      <c r="A313" s="126"/>
      <c r="B313" s="125"/>
      <c r="C313" s="125"/>
      <c r="D313" s="124"/>
      <c r="E313" s="124"/>
      <c r="F313" s="124"/>
      <c r="G313" s="124"/>
      <c r="Q313" s="122"/>
      <c r="S313" s="127"/>
      <c r="T313" s="127"/>
    </row>
    <row r="314" spans="1:20" x14ac:dyDescent="0.2">
      <c r="A314" s="126"/>
      <c r="B314" s="125"/>
      <c r="C314" s="125"/>
      <c r="D314" s="124"/>
      <c r="E314" s="124"/>
      <c r="F314" s="124"/>
      <c r="G314" s="124"/>
      <c r="Q314" s="122"/>
      <c r="S314" s="127"/>
      <c r="T314" s="127"/>
    </row>
    <row r="315" spans="1:20" x14ac:dyDescent="0.2">
      <c r="A315" s="126"/>
      <c r="B315" s="125"/>
      <c r="C315" s="125"/>
      <c r="D315" s="124"/>
      <c r="E315" s="124"/>
      <c r="F315" s="124"/>
      <c r="G315" s="124"/>
      <c r="Q315" s="122"/>
      <c r="S315" s="127"/>
      <c r="T315" s="127"/>
    </row>
    <row r="316" spans="1:20" x14ac:dyDescent="0.2">
      <c r="A316" s="126"/>
      <c r="B316" s="125"/>
      <c r="C316" s="125"/>
      <c r="D316" s="124"/>
      <c r="E316" s="124"/>
      <c r="F316" s="124"/>
      <c r="G316" s="124"/>
      <c r="Q316" s="122"/>
      <c r="S316" s="127"/>
      <c r="T316" s="127"/>
    </row>
    <row r="317" spans="1:20" x14ac:dyDescent="0.2">
      <c r="A317" s="126"/>
      <c r="B317" s="125"/>
      <c r="C317" s="125"/>
      <c r="D317" s="124"/>
      <c r="E317" s="124"/>
      <c r="F317" s="124"/>
      <c r="G317" s="124"/>
      <c r="Q317" s="122"/>
      <c r="S317" s="127"/>
      <c r="T317" s="127"/>
    </row>
    <row r="318" spans="1:20" x14ac:dyDescent="0.2">
      <c r="A318" s="126"/>
      <c r="B318" s="125"/>
      <c r="C318" s="125"/>
      <c r="D318" s="124"/>
      <c r="E318" s="124"/>
      <c r="F318" s="124"/>
      <c r="G318" s="124"/>
      <c r="Q318" s="122"/>
      <c r="S318" s="127"/>
      <c r="T318" s="127"/>
    </row>
    <row r="319" spans="1:20" x14ac:dyDescent="0.2">
      <c r="A319" s="126"/>
      <c r="B319" s="125"/>
      <c r="C319" s="125"/>
      <c r="D319" s="124"/>
      <c r="E319" s="124"/>
      <c r="F319" s="124"/>
      <c r="G319" s="124"/>
      <c r="Q319" s="122"/>
      <c r="S319" s="127"/>
      <c r="T319" s="127"/>
    </row>
    <row r="320" spans="1:20" x14ac:dyDescent="0.2">
      <c r="A320" s="126"/>
      <c r="B320" s="125"/>
      <c r="C320" s="125"/>
      <c r="D320" s="124"/>
      <c r="E320" s="124"/>
      <c r="F320" s="124"/>
      <c r="G320" s="124"/>
      <c r="Q320" s="122"/>
      <c r="S320" s="127"/>
      <c r="T320" s="127"/>
    </row>
    <row r="321" spans="1:20" x14ac:dyDescent="0.2">
      <c r="A321" s="126"/>
      <c r="B321" s="125"/>
      <c r="C321" s="125"/>
      <c r="D321" s="124"/>
      <c r="E321" s="124"/>
      <c r="F321" s="124"/>
      <c r="G321" s="124"/>
      <c r="Q321" s="122"/>
      <c r="S321" s="127"/>
      <c r="T321" s="127"/>
    </row>
    <row r="322" spans="1:20" x14ac:dyDescent="0.2">
      <c r="A322" s="126"/>
      <c r="B322" s="125"/>
      <c r="C322" s="125"/>
      <c r="D322" s="124"/>
      <c r="E322" s="124"/>
      <c r="F322" s="124"/>
      <c r="G322" s="124"/>
      <c r="Q322" s="122"/>
      <c r="S322" s="127"/>
      <c r="T322" s="127"/>
    </row>
    <row r="323" spans="1:20" x14ac:dyDescent="0.2">
      <c r="A323" s="126"/>
      <c r="B323" s="125"/>
      <c r="C323" s="125"/>
      <c r="D323" s="124"/>
      <c r="E323" s="124"/>
      <c r="F323" s="124"/>
      <c r="G323" s="124"/>
      <c r="Q323" s="122"/>
      <c r="S323" s="127"/>
      <c r="T323" s="127"/>
    </row>
    <row r="324" spans="1:20" x14ac:dyDescent="0.2">
      <c r="A324" s="126"/>
      <c r="B324" s="125"/>
      <c r="C324" s="125"/>
      <c r="D324" s="124"/>
      <c r="E324" s="124"/>
      <c r="F324" s="124"/>
      <c r="G324" s="124"/>
      <c r="Q324" s="122"/>
      <c r="S324" s="127"/>
      <c r="T324" s="127"/>
    </row>
    <row r="325" spans="1:20" x14ac:dyDescent="0.2">
      <c r="A325" s="126"/>
      <c r="B325" s="125"/>
      <c r="C325" s="125"/>
      <c r="D325" s="124"/>
      <c r="E325" s="124"/>
      <c r="F325" s="124"/>
      <c r="G325" s="124"/>
      <c r="Q325" s="122"/>
      <c r="S325" s="127"/>
      <c r="T325" s="127"/>
    </row>
    <row r="326" spans="1:20" x14ac:dyDescent="0.2">
      <c r="Q326" s="122"/>
      <c r="S326" s="127"/>
      <c r="T326" s="127"/>
    </row>
    <row r="331" spans="1:20" s="122" customFormat="1" x14ac:dyDescent="0.2">
      <c r="A331" s="71"/>
      <c r="B331" s="71"/>
      <c r="C331" s="123"/>
    </row>
    <row r="332" spans="1:20" s="122" customFormat="1" x14ac:dyDescent="0.2">
      <c r="A332" s="71"/>
      <c r="B332" s="71"/>
      <c r="C332" s="123"/>
    </row>
    <row r="333" spans="1:20" s="122" customFormat="1" x14ac:dyDescent="0.2">
      <c r="A333" s="71"/>
      <c r="B333" s="71"/>
      <c r="C333" s="123"/>
    </row>
    <row r="334" spans="1:20" s="122" customFormat="1" x14ac:dyDescent="0.2">
      <c r="A334" s="71"/>
      <c r="B334" s="71"/>
      <c r="C334" s="123"/>
    </row>
    <row r="335" spans="1:20" s="122" customFormat="1" x14ac:dyDescent="0.2">
      <c r="A335" s="71"/>
      <c r="B335" s="71"/>
      <c r="C335" s="123"/>
    </row>
    <row r="336" spans="1:20" s="122" customFormat="1" x14ac:dyDescent="0.2">
      <c r="A336" s="71"/>
      <c r="B336" s="71"/>
      <c r="C336" s="123"/>
    </row>
    <row r="337" spans="1:3" s="122" customFormat="1" x14ac:dyDescent="0.2">
      <c r="A337" s="71"/>
      <c r="B337" s="71"/>
      <c r="C337" s="123"/>
    </row>
    <row r="338" spans="1:3" s="122" customFormat="1" x14ac:dyDescent="0.2">
      <c r="A338" s="71"/>
      <c r="B338" s="71"/>
      <c r="C338" s="123"/>
    </row>
    <row r="339" spans="1:3" s="122" customFormat="1" x14ac:dyDescent="0.2">
      <c r="A339" s="71"/>
      <c r="B339" s="71"/>
      <c r="C339" s="123"/>
    </row>
    <row r="340" spans="1:3" s="122" customFormat="1" x14ac:dyDescent="0.2">
      <c r="A340" s="71"/>
      <c r="B340" s="71"/>
      <c r="C340" s="123"/>
    </row>
    <row r="341" spans="1:3" s="122" customFormat="1" x14ac:dyDescent="0.2">
      <c r="A341" s="71"/>
      <c r="B341" s="71"/>
      <c r="C341" s="123"/>
    </row>
    <row r="342" spans="1:3" s="122" customFormat="1" x14ac:dyDescent="0.2">
      <c r="A342" s="71"/>
      <c r="B342" s="71"/>
      <c r="C342" s="123"/>
    </row>
    <row r="343" spans="1:3" s="122" customFormat="1" x14ac:dyDescent="0.2">
      <c r="A343" s="71"/>
      <c r="B343" s="71"/>
      <c r="C343" s="123"/>
    </row>
    <row r="344" spans="1:3" s="122" customFormat="1" x14ac:dyDescent="0.2">
      <c r="A344" s="71"/>
      <c r="B344" s="71"/>
      <c r="C344" s="123"/>
    </row>
    <row r="345" spans="1:3" s="122" customFormat="1" x14ac:dyDescent="0.2">
      <c r="A345" s="71"/>
      <c r="B345" s="71"/>
      <c r="C345" s="123"/>
    </row>
    <row r="346" spans="1:3" s="122" customFormat="1" x14ac:dyDescent="0.2">
      <c r="A346" s="71"/>
      <c r="B346" s="71"/>
      <c r="C346" s="123"/>
    </row>
    <row r="347" spans="1:3" s="122" customFormat="1" x14ac:dyDescent="0.2">
      <c r="A347" s="71"/>
      <c r="B347" s="71"/>
      <c r="C347" s="123"/>
    </row>
    <row r="348" spans="1:3" s="122" customFormat="1" x14ac:dyDescent="0.2">
      <c r="A348" s="71"/>
      <c r="B348" s="71"/>
      <c r="C348" s="123"/>
    </row>
    <row r="349" spans="1:3" s="122" customFormat="1" x14ac:dyDescent="0.2">
      <c r="A349" s="71"/>
      <c r="B349" s="71"/>
      <c r="C349" s="123"/>
    </row>
    <row r="350" spans="1:3" s="122" customFormat="1" x14ac:dyDescent="0.2">
      <c r="A350" s="71"/>
      <c r="B350" s="71"/>
      <c r="C350" s="123"/>
    </row>
    <row r="351" spans="1:3" s="122" customFormat="1" x14ac:dyDescent="0.2">
      <c r="A351" s="71"/>
      <c r="B351" s="71"/>
      <c r="C351" s="123"/>
    </row>
    <row r="352" spans="1:3" s="122" customFormat="1" x14ac:dyDescent="0.2">
      <c r="A352" s="71"/>
      <c r="B352" s="71"/>
      <c r="C352" s="123"/>
    </row>
    <row r="353" spans="1:3" s="122" customFormat="1" x14ac:dyDescent="0.2">
      <c r="A353" s="71"/>
      <c r="B353" s="71"/>
      <c r="C353" s="123"/>
    </row>
    <row r="354" spans="1:3" s="122" customFormat="1" x14ac:dyDescent="0.2">
      <c r="A354" s="71"/>
      <c r="B354" s="71"/>
      <c r="C354" s="123"/>
    </row>
    <row r="355" spans="1:3" s="122" customFormat="1" x14ac:dyDescent="0.2">
      <c r="A355" s="71"/>
      <c r="B355" s="71"/>
      <c r="C355" s="123"/>
    </row>
    <row r="356" spans="1:3" s="122" customFormat="1" x14ac:dyDescent="0.2">
      <c r="A356" s="71"/>
      <c r="B356" s="71"/>
      <c r="C356" s="123"/>
    </row>
    <row r="357" spans="1:3" s="122" customFormat="1" x14ac:dyDescent="0.2">
      <c r="A357" s="71"/>
      <c r="B357" s="71"/>
      <c r="C357" s="123"/>
    </row>
    <row r="358" spans="1:3" s="122" customFormat="1" x14ac:dyDescent="0.2">
      <c r="A358" s="71"/>
      <c r="B358" s="71"/>
      <c r="C358" s="123"/>
    </row>
    <row r="359" spans="1:3" s="122" customFormat="1" x14ac:dyDescent="0.2">
      <c r="A359" s="71"/>
      <c r="B359" s="71"/>
      <c r="C359" s="123"/>
    </row>
    <row r="360" spans="1:3" s="122" customFormat="1" x14ac:dyDescent="0.2">
      <c r="A360" s="71"/>
      <c r="B360" s="71"/>
      <c r="C360" s="123"/>
    </row>
    <row r="361" spans="1:3" s="122" customFormat="1" x14ac:dyDescent="0.2">
      <c r="A361" s="71"/>
      <c r="B361" s="71"/>
      <c r="C361" s="123"/>
    </row>
    <row r="362" spans="1:3" s="122" customFormat="1" x14ac:dyDescent="0.2">
      <c r="A362" s="71"/>
      <c r="B362" s="71"/>
      <c r="C362" s="123"/>
    </row>
    <row r="363" spans="1:3" s="122" customFormat="1" x14ac:dyDescent="0.2">
      <c r="A363" s="71"/>
      <c r="B363" s="71"/>
      <c r="C363" s="123"/>
    </row>
    <row r="364" spans="1:3" s="122" customFormat="1" x14ac:dyDescent="0.2">
      <c r="A364" s="71"/>
      <c r="B364" s="71"/>
      <c r="C364" s="123"/>
    </row>
    <row r="365" spans="1:3" s="122" customFormat="1" x14ac:dyDescent="0.2">
      <c r="A365" s="71"/>
      <c r="B365" s="71"/>
      <c r="C365" s="123"/>
    </row>
    <row r="366" spans="1:3" s="122" customFormat="1" x14ac:dyDescent="0.2">
      <c r="A366" s="71"/>
      <c r="B366" s="71"/>
      <c r="C366" s="123"/>
    </row>
    <row r="367" spans="1:3" s="122" customFormat="1" x14ac:dyDescent="0.2">
      <c r="A367" s="71"/>
      <c r="B367" s="71"/>
      <c r="C367" s="123"/>
    </row>
    <row r="368" spans="1:3" s="122" customFormat="1" x14ac:dyDescent="0.2">
      <c r="A368" s="71"/>
      <c r="B368" s="71"/>
      <c r="C368" s="123"/>
    </row>
    <row r="369" spans="1:3" s="122" customFormat="1" x14ac:dyDescent="0.2">
      <c r="A369" s="71"/>
      <c r="B369" s="71"/>
      <c r="C369" s="123"/>
    </row>
    <row r="370" spans="1:3" s="122" customFormat="1" x14ac:dyDescent="0.2">
      <c r="A370" s="71"/>
      <c r="B370" s="71"/>
      <c r="C370" s="123"/>
    </row>
    <row r="371" spans="1:3" s="122" customFormat="1" x14ac:dyDescent="0.2">
      <c r="A371" s="71"/>
      <c r="B371" s="71"/>
      <c r="C371" s="123"/>
    </row>
    <row r="372" spans="1:3" s="122" customFormat="1" x14ac:dyDescent="0.2">
      <c r="A372" s="71"/>
      <c r="B372" s="71"/>
      <c r="C372" s="123"/>
    </row>
    <row r="373" spans="1:3" s="122" customFormat="1" x14ac:dyDescent="0.2">
      <c r="A373" s="71"/>
      <c r="B373" s="71"/>
      <c r="C373" s="123"/>
    </row>
    <row r="374" spans="1:3" s="122" customFormat="1" x14ac:dyDescent="0.2">
      <c r="A374" s="71"/>
      <c r="B374" s="71"/>
      <c r="C374" s="123"/>
    </row>
    <row r="375" spans="1:3" s="122" customFormat="1" x14ac:dyDescent="0.2">
      <c r="A375" s="71"/>
      <c r="B375" s="71"/>
      <c r="C375" s="123"/>
    </row>
    <row r="376" spans="1:3" s="122" customFormat="1" x14ac:dyDescent="0.2">
      <c r="A376" s="71"/>
      <c r="B376" s="71"/>
      <c r="C376" s="123"/>
    </row>
    <row r="377" spans="1:3" s="122" customFormat="1" x14ac:dyDescent="0.2">
      <c r="A377" s="71"/>
      <c r="B377" s="71"/>
      <c r="C377" s="123"/>
    </row>
    <row r="378" spans="1:3" s="122" customFormat="1" x14ac:dyDescent="0.2">
      <c r="A378" s="71"/>
      <c r="B378" s="71"/>
      <c r="C378" s="123"/>
    </row>
    <row r="379" spans="1:3" s="122" customFormat="1" x14ac:dyDescent="0.2">
      <c r="A379" s="71"/>
      <c r="B379" s="71"/>
      <c r="C379" s="123"/>
    </row>
    <row r="380" spans="1:3" s="122" customFormat="1" x14ac:dyDescent="0.2">
      <c r="A380" s="71"/>
      <c r="B380" s="71"/>
      <c r="C380" s="123"/>
    </row>
    <row r="381" spans="1:3" s="122" customFormat="1" x14ac:dyDescent="0.2">
      <c r="A381" s="71"/>
      <c r="B381" s="71"/>
      <c r="C381" s="123"/>
    </row>
    <row r="382" spans="1:3" s="122" customFormat="1" x14ac:dyDescent="0.2">
      <c r="A382" s="71"/>
      <c r="B382" s="71"/>
      <c r="C382" s="123"/>
    </row>
    <row r="383" spans="1:3" s="122" customFormat="1" x14ac:dyDescent="0.2">
      <c r="A383" s="71"/>
      <c r="B383" s="71"/>
      <c r="C383" s="123"/>
    </row>
    <row r="384" spans="1:3" s="122" customFormat="1" x14ac:dyDescent="0.2">
      <c r="A384" s="71"/>
      <c r="B384" s="71"/>
      <c r="C384" s="123"/>
    </row>
    <row r="385" spans="1:3" s="122" customFormat="1" x14ac:dyDescent="0.2">
      <c r="A385" s="71"/>
      <c r="B385" s="71"/>
      <c r="C385" s="123"/>
    </row>
    <row r="386" spans="1:3" s="122" customFormat="1" x14ac:dyDescent="0.2">
      <c r="A386" s="71"/>
      <c r="B386" s="71"/>
      <c r="C386" s="123"/>
    </row>
    <row r="387" spans="1:3" s="122" customFormat="1" x14ac:dyDescent="0.2">
      <c r="A387" s="71"/>
      <c r="B387" s="71"/>
      <c r="C387" s="123"/>
    </row>
    <row r="388" spans="1:3" s="122" customFormat="1" x14ac:dyDescent="0.2">
      <c r="A388" s="71"/>
      <c r="B388" s="71"/>
      <c r="C388" s="123"/>
    </row>
    <row r="389" spans="1:3" s="122" customFormat="1" x14ac:dyDescent="0.2">
      <c r="A389" s="71"/>
      <c r="B389" s="71"/>
      <c r="C389" s="123"/>
    </row>
    <row r="390" spans="1:3" s="122" customFormat="1" x14ac:dyDescent="0.2">
      <c r="A390" s="71"/>
      <c r="B390" s="71"/>
      <c r="C390" s="123"/>
    </row>
    <row r="391" spans="1:3" s="122" customFormat="1" x14ac:dyDescent="0.2">
      <c r="A391" s="71"/>
      <c r="B391" s="71"/>
      <c r="C391" s="123"/>
    </row>
    <row r="392" spans="1:3" s="122" customFormat="1" x14ac:dyDescent="0.2">
      <c r="A392" s="71"/>
      <c r="B392" s="71"/>
      <c r="C392" s="123"/>
    </row>
    <row r="393" spans="1:3" s="122" customFormat="1" x14ac:dyDescent="0.2">
      <c r="A393" s="71"/>
      <c r="B393" s="71"/>
      <c r="C393" s="123"/>
    </row>
    <row r="394" spans="1:3" s="122" customFormat="1" x14ac:dyDescent="0.2">
      <c r="A394" s="71"/>
      <c r="B394" s="71"/>
      <c r="C394" s="123"/>
    </row>
    <row r="395" spans="1:3" s="122" customFormat="1" x14ac:dyDescent="0.2">
      <c r="A395" s="71"/>
      <c r="B395" s="71"/>
      <c r="C395" s="123"/>
    </row>
    <row r="396" spans="1:3" s="122" customFormat="1" x14ac:dyDescent="0.2">
      <c r="A396" s="71"/>
      <c r="B396" s="71"/>
      <c r="C396" s="123"/>
    </row>
    <row r="397" spans="1:3" s="122" customFormat="1" x14ac:dyDescent="0.2">
      <c r="A397" s="71"/>
      <c r="B397" s="71"/>
      <c r="C397" s="123"/>
    </row>
    <row r="398" spans="1:3" s="122" customFormat="1" x14ac:dyDescent="0.2">
      <c r="A398" s="71"/>
      <c r="B398" s="71"/>
      <c r="C398" s="123"/>
    </row>
    <row r="399" spans="1:3" s="122" customFormat="1" x14ac:dyDescent="0.2">
      <c r="A399" s="71"/>
      <c r="B399" s="71"/>
      <c r="C399" s="123"/>
    </row>
    <row r="400" spans="1:3" s="122" customFormat="1" x14ac:dyDescent="0.2">
      <c r="A400" s="71"/>
      <c r="B400" s="71"/>
      <c r="C400" s="123"/>
    </row>
    <row r="401" spans="1:3" s="122" customFormat="1" x14ac:dyDescent="0.2">
      <c r="A401" s="71"/>
      <c r="B401" s="71"/>
      <c r="C401" s="123"/>
    </row>
    <row r="402" spans="1:3" s="122" customFormat="1" x14ac:dyDescent="0.2">
      <c r="A402" s="71"/>
      <c r="B402" s="71"/>
      <c r="C402" s="123"/>
    </row>
    <row r="403" spans="1:3" s="122" customFormat="1" x14ac:dyDescent="0.2">
      <c r="A403" s="71"/>
      <c r="B403" s="71"/>
      <c r="C403" s="123"/>
    </row>
    <row r="404" spans="1:3" s="122" customFormat="1" x14ac:dyDescent="0.2">
      <c r="A404" s="71"/>
      <c r="B404" s="71"/>
      <c r="C404" s="123"/>
    </row>
    <row r="405" spans="1:3" s="122" customFormat="1" x14ac:dyDescent="0.2">
      <c r="A405" s="71"/>
      <c r="B405" s="71"/>
      <c r="C405" s="123"/>
    </row>
    <row r="406" spans="1:3" s="122" customFormat="1" x14ac:dyDescent="0.2">
      <c r="A406" s="71"/>
      <c r="B406" s="71"/>
      <c r="C406" s="123"/>
    </row>
    <row r="407" spans="1:3" s="122" customFormat="1" x14ac:dyDescent="0.2">
      <c r="A407" s="71"/>
      <c r="B407" s="71"/>
      <c r="C407" s="123"/>
    </row>
    <row r="408" spans="1:3" s="122" customFormat="1" x14ac:dyDescent="0.2">
      <c r="A408" s="71"/>
      <c r="B408" s="71"/>
      <c r="C408" s="123"/>
    </row>
    <row r="409" spans="1:3" s="122" customFormat="1" x14ac:dyDescent="0.2">
      <c r="A409" s="71"/>
      <c r="B409" s="71"/>
      <c r="C409" s="123"/>
    </row>
    <row r="410" spans="1:3" s="122" customFormat="1" x14ac:dyDescent="0.2">
      <c r="A410" s="71"/>
      <c r="B410" s="71"/>
      <c r="C410" s="123"/>
    </row>
    <row r="411" spans="1:3" s="122" customFormat="1" x14ac:dyDescent="0.2">
      <c r="A411" s="71"/>
      <c r="B411" s="71"/>
      <c r="C411" s="123"/>
    </row>
    <row r="412" spans="1:3" s="122" customFormat="1" x14ac:dyDescent="0.2">
      <c r="A412" s="71"/>
      <c r="B412" s="71"/>
      <c r="C412" s="123"/>
    </row>
    <row r="413" spans="1:3" s="122" customFormat="1" x14ac:dyDescent="0.2">
      <c r="A413" s="71"/>
      <c r="B413" s="71"/>
      <c r="C413" s="123"/>
    </row>
    <row r="414" spans="1:3" s="122" customFormat="1" x14ac:dyDescent="0.2">
      <c r="A414" s="71"/>
      <c r="B414" s="71"/>
      <c r="C414" s="123"/>
    </row>
    <row r="415" spans="1:3" s="122" customFormat="1" x14ac:dyDescent="0.2">
      <c r="A415" s="71"/>
      <c r="B415" s="71"/>
      <c r="C415" s="123"/>
    </row>
    <row r="416" spans="1:3" s="122" customFormat="1" x14ac:dyDescent="0.2">
      <c r="A416" s="71"/>
      <c r="B416" s="71"/>
      <c r="C416" s="123"/>
    </row>
    <row r="417" spans="1:3" s="122" customFormat="1" x14ac:dyDescent="0.2">
      <c r="A417" s="71"/>
      <c r="B417" s="71"/>
      <c r="C417" s="123"/>
    </row>
    <row r="418" spans="1:3" s="122" customFormat="1" x14ac:dyDescent="0.2">
      <c r="A418" s="71"/>
      <c r="B418" s="71"/>
      <c r="C418" s="123"/>
    </row>
    <row r="419" spans="1:3" s="122" customFormat="1" x14ac:dyDescent="0.2">
      <c r="A419" s="71"/>
      <c r="B419" s="71"/>
      <c r="C419" s="123"/>
    </row>
    <row r="420" spans="1:3" s="122" customFormat="1" x14ac:dyDescent="0.2">
      <c r="A420" s="71"/>
      <c r="B420" s="71"/>
      <c r="C420" s="123"/>
    </row>
    <row r="421" spans="1:3" s="122" customFormat="1" x14ac:dyDescent="0.2">
      <c r="A421" s="71"/>
      <c r="B421" s="71"/>
      <c r="C421" s="123"/>
    </row>
    <row r="422" spans="1:3" s="122" customFormat="1" x14ac:dyDescent="0.2">
      <c r="A422" s="71"/>
      <c r="B422" s="71"/>
      <c r="C422" s="123"/>
    </row>
    <row r="423" spans="1:3" s="122" customFormat="1" x14ac:dyDescent="0.2">
      <c r="A423" s="71"/>
      <c r="B423" s="71"/>
      <c r="C423" s="123"/>
    </row>
    <row r="424" spans="1:3" s="122" customFormat="1" x14ac:dyDescent="0.2">
      <c r="A424" s="71"/>
      <c r="B424" s="71"/>
      <c r="C424" s="123"/>
    </row>
    <row r="425" spans="1:3" s="122" customFormat="1" x14ac:dyDescent="0.2">
      <c r="A425" s="71"/>
      <c r="B425" s="71"/>
      <c r="C425" s="123"/>
    </row>
    <row r="426" spans="1:3" s="122" customFormat="1" x14ac:dyDescent="0.2">
      <c r="A426" s="71"/>
      <c r="B426" s="71"/>
      <c r="C426" s="123"/>
    </row>
    <row r="427" spans="1:3" s="122" customFormat="1" x14ac:dyDescent="0.2">
      <c r="A427" s="71"/>
      <c r="B427" s="71"/>
      <c r="C427" s="123"/>
    </row>
    <row r="428" spans="1:3" s="122" customFormat="1" x14ac:dyDescent="0.2">
      <c r="A428" s="71"/>
      <c r="B428" s="71"/>
      <c r="C428" s="123"/>
    </row>
    <row r="429" spans="1:3" s="122" customFormat="1" x14ac:dyDescent="0.2">
      <c r="A429" s="71"/>
      <c r="B429" s="71"/>
      <c r="C429" s="123"/>
    </row>
    <row r="430" spans="1:3" s="122" customFormat="1" x14ac:dyDescent="0.2">
      <c r="A430" s="71"/>
      <c r="B430" s="71"/>
      <c r="C430" s="123"/>
    </row>
    <row r="431" spans="1:3" s="122" customFormat="1" x14ac:dyDescent="0.2">
      <c r="A431" s="71"/>
      <c r="B431" s="71"/>
      <c r="C431" s="123"/>
    </row>
    <row r="432" spans="1:3" s="122" customFormat="1" x14ac:dyDescent="0.2">
      <c r="A432" s="71"/>
      <c r="B432" s="71"/>
      <c r="C432" s="123"/>
    </row>
    <row r="433" spans="1:3" s="122" customFormat="1" x14ac:dyDescent="0.2">
      <c r="A433" s="71"/>
      <c r="B433" s="71"/>
      <c r="C433" s="123"/>
    </row>
    <row r="434" spans="1:3" s="122" customFormat="1" x14ac:dyDescent="0.2">
      <c r="A434" s="71"/>
      <c r="B434" s="71"/>
      <c r="C434" s="123"/>
    </row>
    <row r="435" spans="1:3" s="122" customFormat="1" x14ac:dyDescent="0.2">
      <c r="A435" s="71"/>
      <c r="B435" s="71"/>
      <c r="C435" s="123"/>
    </row>
    <row r="436" spans="1:3" s="122" customFormat="1" x14ac:dyDescent="0.2">
      <c r="A436" s="71"/>
      <c r="B436" s="71"/>
      <c r="C436" s="123"/>
    </row>
    <row r="437" spans="1:3" s="122" customFormat="1" x14ac:dyDescent="0.2">
      <c r="A437" s="71"/>
      <c r="B437" s="71"/>
      <c r="C437" s="123"/>
    </row>
    <row r="438" spans="1:3" s="122" customFormat="1" x14ac:dyDescent="0.2">
      <c r="A438" s="71"/>
      <c r="B438" s="71"/>
      <c r="C438" s="123"/>
    </row>
    <row r="439" spans="1:3" s="122" customFormat="1" x14ac:dyDescent="0.2">
      <c r="A439" s="71"/>
      <c r="B439" s="71"/>
      <c r="C439" s="123"/>
    </row>
    <row r="440" spans="1:3" s="122" customFormat="1" x14ac:dyDescent="0.2">
      <c r="A440" s="71"/>
      <c r="B440" s="71"/>
      <c r="C440" s="123"/>
    </row>
    <row r="441" spans="1:3" s="122" customFormat="1" x14ac:dyDescent="0.2">
      <c r="A441" s="71"/>
      <c r="B441" s="71"/>
      <c r="C441" s="123"/>
    </row>
    <row r="442" spans="1:3" s="122" customFormat="1" x14ac:dyDescent="0.2">
      <c r="A442" s="71"/>
      <c r="B442" s="71"/>
      <c r="C442" s="123"/>
    </row>
    <row r="443" spans="1:3" s="122" customFormat="1" x14ac:dyDescent="0.2">
      <c r="A443" s="71"/>
      <c r="B443" s="71"/>
      <c r="C443" s="123"/>
    </row>
    <row r="444" spans="1:3" s="122" customFormat="1" x14ac:dyDescent="0.2">
      <c r="A444" s="71"/>
      <c r="B444" s="71"/>
      <c r="C444" s="123"/>
    </row>
    <row r="445" spans="1:3" s="122" customFormat="1" x14ac:dyDescent="0.2">
      <c r="A445" s="71"/>
      <c r="B445" s="71"/>
      <c r="C445" s="123"/>
    </row>
    <row r="446" spans="1:3" s="122" customFormat="1" x14ac:dyDescent="0.2">
      <c r="A446" s="71"/>
      <c r="B446" s="71"/>
      <c r="C446" s="123"/>
    </row>
    <row r="447" spans="1:3" s="122" customFormat="1" x14ac:dyDescent="0.2">
      <c r="A447" s="71"/>
      <c r="B447" s="71"/>
      <c r="C447" s="123"/>
    </row>
    <row r="448" spans="1:3" s="122" customFormat="1" x14ac:dyDescent="0.2">
      <c r="A448" s="71"/>
      <c r="B448" s="71"/>
      <c r="C448" s="123"/>
    </row>
    <row r="449" spans="1:3" s="122" customFormat="1" x14ac:dyDescent="0.2">
      <c r="A449" s="71"/>
      <c r="B449" s="71"/>
      <c r="C449" s="123"/>
    </row>
    <row r="450" spans="1:3" s="122" customFormat="1" x14ac:dyDescent="0.2">
      <c r="A450" s="71"/>
      <c r="B450" s="71"/>
      <c r="C450" s="123"/>
    </row>
    <row r="451" spans="1:3" s="122" customFormat="1" x14ac:dyDescent="0.2">
      <c r="A451" s="71"/>
      <c r="B451" s="71"/>
      <c r="C451" s="123"/>
    </row>
    <row r="452" spans="1:3" s="122" customFormat="1" x14ac:dyDescent="0.2">
      <c r="A452" s="71"/>
      <c r="B452" s="71"/>
      <c r="C452" s="123"/>
    </row>
    <row r="453" spans="1:3" s="122" customFormat="1" x14ac:dyDescent="0.2">
      <c r="A453" s="71"/>
      <c r="B453" s="71"/>
      <c r="C453" s="123"/>
    </row>
    <row r="454" spans="1:3" s="122" customFormat="1" x14ac:dyDescent="0.2">
      <c r="A454" s="71"/>
      <c r="B454" s="71"/>
      <c r="C454" s="123"/>
    </row>
    <row r="455" spans="1:3" s="122" customFormat="1" x14ac:dyDescent="0.2">
      <c r="A455" s="71"/>
      <c r="B455" s="71"/>
      <c r="C455" s="123"/>
    </row>
    <row r="456" spans="1:3" s="122" customFormat="1" x14ac:dyDescent="0.2">
      <c r="A456" s="71"/>
      <c r="B456" s="71"/>
      <c r="C456" s="123"/>
    </row>
    <row r="457" spans="1:3" s="122" customFormat="1" x14ac:dyDescent="0.2">
      <c r="A457" s="71"/>
      <c r="B457" s="71"/>
      <c r="C457" s="123"/>
    </row>
    <row r="458" spans="1:3" s="122" customFormat="1" x14ac:dyDescent="0.2">
      <c r="A458" s="71"/>
      <c r="B458" s="71"/>
      <c r="C458" s="123"/>
    </row>
    <row r="459" spans="1:3" s="122" customFormat="1" x14ac:dyDescent="0.2">
      <c r="A459" s="71"/>
      <c r="B459" s="71"/>
      <c r="C459" s="123"/>
    </row>
    <row r="460" spans="1:3" s="122" customFormat="1" x14ac:dyDescent="0.2">
      <c r="A460" s="71"/>
      <c r="B460" s="71"/>
      <c r="C460" s="123"/>
    </row>
    <row r="461" spans="1:3" s="122" customFormat="1" x14ac:dyDescent="0.2">
      <c r="A461" s="71"/>
      <c r="B461" s="71"/>
      <c r="C461" s="123"/>
    </row>
    <row r="462" spans="1:3" s="122" customFormat="1" x14ac:dyDescent="0.2">
      <c r="A462" s="71"/>
      <c r="B462" s="71"/>
      <c r="C462" s="123"/>
    </row>
    <row r="463" spans="1:3" s="122" customFormat="1" x14ac:dyDescent="0.2">
      <c r="A463" s="71"/>
      <c r="B463" s="71"/>
      <c r="C463" s="123"/>
    </row>
    <row r="464" spans="1:3" s="122" customFormat="1" x14ac:dyDescent="0.2">
      <c r="A464" s="71"/>
      <c r="B464" s="71"/>
      <c r="C464" s="123"/>
    </row>
    <row r="465" spans="1:3" s="122" customFormat="1" x14ac:dyDescent="0.2">
      <c r="A465" s="71"/>
      <c r="B465" s="71"/>
      <c r="C465" s="123"/>
    </row>
    <row r="466" spans="1:3" s="122" customFormat="1" x14ac:dyDescent="0.2">
      <c r="A466" s="71"/>
      <c r="B466" s="71"/>
      <c r="C466" s="123"/>
    </row>
    <row r="467" spans="1:3" s="122" customFormat="1" x14ac:dyDescent="0.2">
      <c r="A467" s="71"/>
      <c r="B467" s="71"/>
      <c r="C467" s="123"/>
    </row>
    <row r="468" spans="1:3" s="122" customFormat="1" x14ac:dyDescent="0.2">
      <c r="A468" s="71"/>
      <c r="B468" s="71"/>
      <c r="C468" s="123"/>
    </row>
    <row r="469" spans="1:3" s="122" customFormat="1" x14ac:dyDescent="0.2">
      <c r="A469" s="71"/>
      <c r="B469" s="71"/>
      <c r="C469" s="123"/>
    </row>
    <row r="470" spans="1:3" s="122" customFormat="1" x14ac:dyDescent="0.2">
      <c r="A470" s="71"/>
      <c r="B470" s="71"/>
      <c r="C470" s="123"/>
    </row>
    <row r="471" spans="1:3" s="122" customFormat="1" x14ac:dyDescent="0.2">
      <c r="A471" s="71"/>
      <c r="B471" s="71"/>
      <c r="C471" s="123"/>
    </row>
    <row r="472" spans="1:3" s="122" customFormat="1" x14ac:dyDescent="0.2">
      <c r="A472" s="71"/>
      <c r="B472" s="71"/>
      <c r="C472" s="123"/>
    </row>
    <row r="473" spans="1:3" s="122" customFormat="1" x14ac:dyDescent="0.2">
      <c r="A473" s="71"/>
      <c r="B473" s="71"/>
      <c r="C473" s="123"/>
    </row>
    <row r="474" spans="1:3" s="122" customFormat="1" x14ac:dyDescent="0.2">
      <c r="A474" s="71"/>
      <c r="B474" s="71"/>
      <c r="C474" s="123"/>
    </row>
    <row r="475" spans="1:3" s="122" customFormat="1" x14ac:dyDescent="0.2">
      <c r="A475" s="71"/>
      <c r="B475" s="71"/>
      <c r="C475" s="123"/>
    </row>
    <row r="476" spans="1:3" s="122" customFormat="1" x14ac:dyDescent="0.2">
      <c r="A476" s="71"/>
      <c r="B476" s="71"/>
      <c r="C476" s="123"/>
    </row>
    <row r="477" spans="1:3" s="122" customFormat="1" x14ac:dyDescent="0.2">
      <c r="A477" s="71"/>
      <c r="B477" s="71"/>
      <c r="C477" s="123"/>
    </row>
    <row r="478" spans="1:3" s="122" customFormat="1" x14ac:dyDescent="0.2">
      <c r="A478" s="71"/>
      <c r="B478" s="71"/>
      <c r="C478" s="123"/>
    </row>
    <row r="479" spans="1:3" s="122" customFormat="1" x14ac:dyDescent="0.2">
      <c r="A479" s="71"/>
      <c r="B479" s="71"/>
      <c r="C479" s="123"/>
    </row>
    <row r="480" spans="1:3" s="122" customFormat="1" x14ac:dyDescent="0.2">
      <c r="A480" s="71"/>
      <c r="B480" s="71"/>
      <c r="C480" s="123"/>
    </row>
    <row r="481" spans="1:3" s="122" customFormat="1" x14ac:dyDescent="0.2">
      <c r="A481" s="71"/>
      <c r="B481" s="71"/>
      <c r="C481" s="123"/>
    </row>
    <row r="482" spans="1:3" s="122" customFormat="1" x14ac:dyDescent="0.2">
      <c r="A482" s="71"/>
      <c r="B482" s="71"/>
      <c r="C482" s="123"/>
    </row>
    <row r="483" spans="1:3" s="122" customFormat="1" x14ac:dyDescent="0.2">
      <c r="A483" s="71"/>
      <c r="B483" s="71"/>
      <c r="C483" s="123"/>
    </row>
    <row r="484" spans="1:3" s="122" customFormat="1" x14ac:dyDescent="0.2">
      <c r="A484" s="71"/>
      <c r="B484" s="71"/>
      <c r="C484" s="123"/>
    </row>
    <row r="485" spans="1:3" s="122" customFormat="1" x14ac:dyDescent="0.2">
      <c r="A485" s="71"/>
      <c r="B485" s="71"/>
      <c r="C485" s="123"/>
    </row>
    <row r="486" spans="1:3" s="122" customFormat="1" x14ac:dyDescent="0.2">
      <c r="A486" s="71"/>
      <c r="B486" s="71"/>
      <c r="C486" s="123"/>
    </row>
    <row r="487" spans="1:3" s="122" customFormat="1" x14ac:dyDescent="0.2">
      <c r="A487" s="71"/>
      <c r="B487" s="71"/>
      <c r="C487" s="123"/>
    </row>
    <row r="488" spans="1:3" s="122" customFormat="1" x14ac:dyDescent="0.2">
      <c r="A488" s="71"/>
      <c r="B488" s="71"/>
      <c r="C488" s="123"/>
    </row>
    <row r="489" spans="1:3" s="122" customFormat="1" x14ac:dyDescent="0.2">
      <c r="A489" s="71"/>
      <c r="B489" s="71"/>
      <c r="C489" s="123"/>
    </row>
    <row r="490" spans="1:3" s="122" customFormat="1" x14ac:dyDescent="0.2">
      <c r="A490" s="71"/>
      <c r="B490" s="71"/>
      <c r="C490" s="123"/>
    </row>
    <row r="491" spans="1:3" s="122" customFormat="1" x14ac:dyDescent="0.2">
      <c r="A491" s="71"/>
      <c r="B491" s="71"/>
      <c r="C491" s="123"/>
    </row>
    <row r="492" spans="1:3" s="122" customFormat="1" x14ac:dyDescent="0.2">
      <c r="A492" s="71"/>
      <c r="B492" s="71"/>
      <c r="C492" s="123"/>
    </row>
    <row r="493" spans="1:3" s="122" customFormat="1" x14ac:dyDescent="0.2">
      <c r="A493" s="71"/>
      <c r="B493" s="71"/>
      <c r="C493" s="123"/>
    </row>
    <row r="494" spans="1:3" s="122" customFormat="1" x14ac:dyDescent="0.2">
      <c r="A494" s="71"/>
      <c r="B494" s="71"/>
      <c r="C494" s="123"/>
    </row>
    <row r="495" spans="1:3" s="122" customFormat="1" x14ac:dyDescent="0.2">
      <c r="A495" s="71"/>
      <c r="B495" s="71"/>
      <c r="C495" s="123"/>
    </row>
    <row r="496" spans="1:3" s="122" customFormat="1" x14ac:dyDescent="0.2">
      <c r="A496" s="71"/>
      <c r="B496" s="71"/>
      <c r="C496" s="123"/>
    </row>
    <row r="497" spans="1:3" s="122" customFormat="1" x14ac:dyDescent="0.2">
      <c r="A497" s="71"/>
      <c r="B497" s="71"/>
      <c r="C497" s="123"/>
    </row>
    <row r="498" spans="1:3" s="122" customFormat="1" x14ac:dyDescent="0.2">
      <c r="A498" s="71"/>
      <c r="B498" s="71"/>
      <c r="C498" s="123"/>
    </row>
    <row r="499" spans="1:3" s="122" customFormat="1" x14ac:dyDescent="0.2">
      <c r="A499" s="71"/>
      <c r="B499" s="71"/>
      <c r="C499" s="123"/>
    </row>
    <row r="500" spans="1:3" s="122" customFormat="1" x14ac:dyDescent="0.2">
      <c r="A500" s="71"/>
      <c r="B500" s="71"/>
      <c r="C500" s="123"/>
    </row>
    <row r="501" spans="1:3" s="122" customFormat="1" x14ac:dyDescent="0.2">
      <c r="A501" s="71"/>
      <c r="B501" s="71"/>
      <c r="C501" s="123"/>
    </row>
    <row r="502" spans="1:3" s="122" customFormat="1" x14ac:dyDescent="0.2">
      <c r="A502" s="71"/>
      <c r="B502" s="71"/>
      <c r="C502" s="123"/>
    </row>
    <row r="503" spans="1:3" s="122" customFormat="1" x14ac:dyDescent="0.2">
      <c r="A503" s="71"/>
      <c r="B503" s="71"/>
      <c r="C503" s="123"/>
    </row>
    <row r="504" spans="1:3" s="122" customFormat="1" x14ac:dyDescent="0.2">
      <c r="A504" s="71"/>
      <c r="B504" s="71"/>
      <c r="C504" s="123"/>
    </row>
    <row r="505" spans="1:3" s="122" customFormat="1" x14ac:dyDescent="0.2">
      <c r="A505" s="71"/>
      <c r="B505" s="71"/>
      <c r="C505" s="123"/>
    </row>
    <row r="506" spans="1:3" s="122" customFormat="1" x14ac:dyDescent="0.2">
      <c r="A506" s="71"/>
      <c r="B506" s="71"/>
      <c r="C506" s="123"/>
    </row>
    <row r="507" spans="1:3" s="122" customFormat="1" x14ac:dyDescent="0.2">
      <c r="A507" s="71"/>
      <c r="B507" s="71"/>
      <c r="C507" s="123"/>
    </row>
    <row r="508" spans="1:3" s="122" customFormat="1" x14ac:dyDescent="0.2">
      <c r="A508" s="71"/>
      <c r="B508" s="71"/>
      <c r="C508" s="123"/>
    </row>
    <row r="509" spans="1:3" s="122" customFormat="1" x14ac:dyDescent="0.2">
      <c r="A509" s="71"/>
      <c r="B509" s="71"/>
      <c r="C509" s="123"/>
    </row>
    <row r="510" spans="1:3" s="122" customFormat="1" x14ac:dyDescent="0.2">
      <c r="A510" s="71"/>
      <c r="B510" s="71"/>
      <c r="C510" s="123"/>
    </row>
    <row r="511" spans="1:3" s="122" customFormat="1" x14ac:dyDescent="0.2">
      <c r="A511" s="71"/>
      <c r="B511" s="71"/>
      <c r="C511" s="123"/>
    </row>
    <row r="512" spans="1:3" s="122" customFormat="1" x14ac:dyDescent="0.2">
      <c r="A512" s="71"/>
      <c r="B512" s="71"/>
      <c r="C512" s="123"/>
    </row>
    <row r="513" spans="1:3" s="122" customFormat="1" x14ac:dyDescent="0.2">
      <c r="A513" s="71"/>
      <c r="B513" s="71"/>
      <c r="C513" s="123"/>
    </row>
    <row r="514" spans="1:3" s="122" customFormat="1" x14ac:dyDescent="0.2">
      <c r="A514" s="71"/>
      <c r="B514" s="71"/>
      <c r="C514" s="123"/>
    </row>
    <row r="515" spans="1:3" s="122" customFormat="1" x14ac:dyDescent="0.2">
      <c r="A515" s="71"/>
      <c r="B515" s="71"/>
      <c r="C515" s="123"/>
    </row>
    <row r="516" spans="1:3" s="122" customFormat="1" x14ac:dyDescent="0.2">
      <c r="A516" s="71"/>
      <c r="B516" s="71"/>
      <c r="C516" s="123"/>
    </row>
    <row r="517" spans="1:3" s="122" customFormat="1" x14ac:dyDescent="0.2">
      <c r="A517" s="71"/>
      <c r="B517" s="71"/>
      <c r="C517" s="123"/>
    </row>
    <row r="518" spans="1:3" s="122" customFormat="1" x14ac:dyDescent="0.2">
      <c r="A518" s="71"/>
      <c r="B518" s="71"/>
      <c r="C518" s="123"/>
    </row>
    <row r="519" spans="1:3" s="122" customFormat="1" x14ac:dyDescent="0.2">
      <c r="A519" s="71"/>
      <c r="B519" s="71"/>
      <c r="C519" s="123"/>
    </row>
    <row r="520" spans="1:3" s="122" customFormat="1" x14ac:dyDescent="0.2">
      <c r="A520" s="71"/>
      <c r="B520" s="71"/>
      <c r="C520" s="123"/>
    </row>
    <row r="521" spans="1:3" s="122" customFormat="1" x14ac:dyDescent="0.2">
      <c r="A521" s="71"/>
      <c r="B521" s="71"/>
      <c r="C521" s="123"/>
    </row>
    <row r="522" spans="1:3" s="122" customFormat="1" x14ac:dyDescent="0.2">
      <c r="A522" s="71"/>
      <c r="B522" s="71"/>
      <c r="C522" s="123"/>
    </row>
    <row r="523" spans="1:3" s="122" customFormat="1" x14ac:dyDescent="0.2">
      <c r="A523" s="71"/>
      <c r="B523" s="71"/>
      <c r="C523" s="123"/>
    </row>
    <row r="524" spans="1:3" s="122" customFormat="1" x14ac:dyDescent="0.2">
      <c r="A524" s="71"/>
      <c r="B524" s="71"/>
      <c r="C524" s="123"/>
    </row>
    <row r="525" spans="1:3" s="122" customFormat="1" x14ac:dyDescent="0.2">
      <c r="A525" s="71"/>
      <c r="B525" s="71"/>
      <c r="C525" s="123"/>
    </row>
    <row r="526" spans="1:3" s="122" customFormat="1" x14ac:dyDescent="0.2">
      <c r="A526" s="71"/>
      <c r="B526" s="71"/>
      <c r="C526" s="123"/>
    </row>
    <row r="527" spans="1:3" s="122" customFormat="1" x14ac:dyDescent="0.2">
      <c r="A527" s="71"/>
      <c r="B527" s="71"/>
      <c r="C527" s="123"/>
    </row>
    <row r="528" spans="1:3" s="122" customFormat="1" x14ac:dyDescent="0.2">
      <c r="A528" s="71"/>
      <c r="B528" s="71"/>
      <c r="C528" s="123"/>
    </row>
    <row r="529" spans="1:3" s="122" customFormat="1" x14ac:dyDescent="0.2">
      <c r="A529" s="71"/>
      <c r="B529" s="71"/>
      <c r="C529" s="123"/>
    </row>
    <row r="530" spans="1:3" s="122" customFormat="1" x14ac:dyDescent="0.2">
      <c r="A530" s="71"/>
      <c r="B530" s="71"/>
      <c r="C530" s="123"/>
    </row>
    <row r="531" spans="1:3" s="122" customFormat="1" x14ac:dyDescent="0.2">
      <c r="A531" s="71"/>
      <c r="B531" s="71"/>
      <c r="C531" s="123"/>
    </row>
    <row r="532" spans="1:3" s="122" customFormat="1" x14ac:dyDescent="0.2">
      <c r="A532" s="71"/>
      <c r="B532" s="71"/>
      <c r="C532" s="123"/>
    </row>
    <row r="533" spans="1:3" s="122" customFormat="1" x14ac:dyDescent="0.2">
      <c r="A533" s="71"/>
      <c r="B533" s="71"/>
      <c r="C533" s="123"/>
    </row>
    <row r="534" spans="1:3" s="122" customFormat="1" x14ac:dyDescent="0.2">
      <c r="A534" s="71"/>
      <c r="B534" s="71"/>
      <c r="C534" s="123"/>
    </row>
    <row r="535" spans="1:3" s="122" customFormat="1" x14ac:dyDescent="0.2">
      <c r="A535" s="71"/>
      <c r="B535" s="71"/>
      <c r="C535" s="123"/>
    </row>
    <row r="536" spans="1:3" s="122" customFormat="1" x14ac:dyDescent="0.2">
      <c r="A536" s="71"/>
      <c r="B536" s="71"/>
      <c r="C536" s="123"/>
    </row>
    <row r="537" spans="1:3" s="122" customFormat="1" x14ac:dyDescent="0.2">
      <c r="A537" s="71"/>
      <c r="B537" s="71"/>
      <c r="C537" s="123"/>
    </row>
    <row r="538" spans="1:3" s="122" customFormat="1" x14ac:dyDescent="0.2">
      <c r="A538" s="71"/>
      <c r="B538" s="71"/>
      <c r="C538" s="123"/>
    </row>
    <row r="539" spans="1:3" s="122" customFormat="1" x14ac:dyDescent="0.2">
      <c r="A539" s="71"/>
      <c r="B539" s="71"/>
      <c r="C539" s="123"/>
    </row>
    <row r="540" spans="1:3" s="122" customFormat="1" x14ac:dyDescent="0.2">
      <c r="A540" s="71"/>
      <c r="B540" s="71"/>
      <c r="C540" s="123"/>
    </row>
    <row r="541" spans="1:3" s="122" customFormat="1" x14ac:dyDescent="0.2">
      <c r="A541" s="71"/>
      <c r="B541" s="71"/>
      <c r="C541" s="123"/>
    </row>
    <row r="542" spans="1:3" s="122" customFormat="1" x14ac:dyDescent="0.2">
      <c r="A542" s="71"/>
      <c r="B542" s="71"/>
      <c r="C542" s="123"/>
    </row>
    <row r="543" spans="1:3" s="122" customFormat="1" x14ac:dyDescent="0.2">
      <c r="A543" s="71"/>
      <c r="B543" s="71"/>
      <c r="C543" s="123"/>
    </row>
    <row r="544" spans="1:3" s="122" customFormat="1" x14ac:dyDescent="0.2">
      <c r="A544" s="71"/>
      <c r="B544" s="71"/>
      <c r="C544" s="123"/>
    </row>
    <row r="545" spans="1:3" s="122" customFormat="1" x14ac:dyDescent="0.2">
      <c r="A545" s="71"/>
      <c r="B545" s="71"/>
      <c r="C545" s="123"/>
    </row>
    <row r="546" spans="1:3" s="122" customFormat="1" x14ac:dyDescent="0.2">
      <c r="A546" s="71"/>
      <c r="B546" s="71"/>
      <c r="C546" s="123"/>
    </row>
    <row r="547" spans="1:3" s="122" customFormat="1" x14ac:dyDescent="0.2">
      <c r="A547" s="71"/>
      <c r="B547" s="71"/>
      <c r="C547" s="123"/>
    </row>
    <row r="548" spans="1:3" s="122" customFormat="1" x14ac:dyDescent="0.2">
      <c r="A548" s="71"/>
      <c r="B548" s="71"/>
      <c r="C548" s="123"/>
    </row>
    <row r="549" spans="1:3" s="122" customFormat="1" x14ac:dyDescent="0.2">
      <c r="A549" s="71"/>
      <c r="B549" s="71"/>
      <c r="C549" s="123"/>
    </row>
    <row r="550" spans="1:3" s="122" customFormat="1" x14ac:dyDescent="0.2">
      <c r="A550" s="71"/>
      <c r="B550" s="71"/>
      <c r="C550" s="123"/>
    </row>
    <row r="551" spans="1:3" s="122" customFormat="1" x14ac:dyDescent="0.2">
      <c r="A551" s="71"/>
      <c r="B551" s="71"/>
      <c r="C551" s="123"/>
    </row>
    <row r="552" spans="1:3" s="122" customFormat="1" x14ac:dyDescent="0.2">
      <c r="A552" s="71"/>
      <c r="B552" s="71"/>
      <c r="C552" s="123"/>
    </row>
    <row r="553" spans="1:3" s="122" customFormat="1" x14ac:dyDescent="0.2">
      <c r="A553" s="71"/>
      <c r="B553" s="71"/>
      <c r="C553" s="123"/>
    </row>
    <row r="554" spans="1:3" s="122" customFormat="1" x14ac:dyDescent="0.2">
      <c r="A554" s="71"/>
      <c r="B554" s="71"/>
      <c r="C554" s="123"/>
    </row>
    <row r="555" spans="1:3" s="122" customFormat="1" x14ac:dyDescent="0.2">
      <c r="A555" s="71"/>
      <c r="B555" s="71"/>
      <c r="C555" s="123"/>
    </row>
    <row r="556" spans="1:3" s="122" customFormat="1" x14ac:dyDescent="0.2">
      <c r="A556" s="71"/>
      <c r="B556" s="71"/>
      <c r="C556" s="123"/>
    </row>
    <row r="557" spans="1:3" s="122" customFormat="1" x14ac:dyDescent="0.2">
      <c r="A557" s="71"/>
      <c r="B557" s="71"/>
      <c r="C557" s="123"/>
    </row>
    <row r="558" spans="1:3" s="122" customFormat="1" x14ac:dyDescent="0.2">
      <c r="A558" s="71"/>
      <c r="B558" s="71"/>
      <c r="C558" s="123"/>
    </row>
    <row r="559" spans="1:3" s="122" customFormat="1" x14ac:dyDescent="0.2">
      <c r="A559" s="71"/>
      <c r="B559" s="71"/>
      <c r="C559" s="123"/>
    </row>
    <row r="560" spans="1:3" s="122" customFormat="1" x14ac:dyDescent="0.2">
      <c r="A560" s="71"/>
      <c r="B560" s="71"/>
      <c r="C560" s="123"/>
    </row>
    <row r="561" spans="1:3" s="122" customFormat="1" x14ac:dyDescent="0.2">
      <c r="A561" s="71"/>
      <c r="B561" s="71"/>
      <c r="C561" s="123"/>
    </row>
    <row r="562" spans="1:3" s="122" customFormat="1" x14ac:dyDescent="0.2">
      <c r="A562" s="71"/>
      <c r="B562" s="71"/>
      <c r="C562" s="123"/>
    </row>
    <row r="563" spans="1:3" s="122" customFormat="1" x14ac:dyDescent="0.2">
      <c r="A563" s="71"/>
      <c r="B563" s="71"/>
      <c r="C563" s="123"/>
    </row>
    <row r="564" spans="1:3" s="122" customFormat="1" x14ac:dyDescent="0.2">
      <c r="A564" s="71"/>
      <c r="B564" s="71"/>
      <c r="C564" s="123"/>
    </row>
    <row r="565" spans="1:3" s="122" customFormat="1" x14ac:dyDescent="0.2">
      <c r="A565" s="71"/>
      <c r="B565" s="71"/>
      <c r="C565" s="123"/>
    </row>
    <row r="566" spans="1:3" s="122" customFormat="1" x14ac:dyDescent="0.2">
      <c r="A566" s="71"/>
      <c r="B566" s="71"/>
      <c r="C566" s="123"/>
    </row>
    <row r="567" spans="1:3" s="122" customFormat="1" x14ac:dyDescent="0.2">
      <c r="A567" s="71"/>
      <c r="B567" s="71"/>
      <c r="C567" s="123"/>
    </row>
    <row r="568" spans="1:3" s="122" customFormat="1" x14ac:dyDescent="0.2">
      <c r="A568" s="71"/>
      <c r="B568" s="71"/>
      <c r="C568" s="123"/>
    </row>
    <row r="569" spans="1:3" s="122" customFormat="1" x14ac:dyDescent="0.2">
      <c r="A569" s="71"/>
      <c r="B569" s="71"/>
      <c r="C569" s="123"/>
    </row>
    <row r="570" spans="1:3" s="122" customFormat="1" x14ac:dyDescent="0.2">
      <c r="A570" s="71"/>
      <c r="B570" s="71"/>
      <c r="C570" s="123"/>
    </row>
    <row r="571" spans="1:3" s="122" customFormat="1" x14ac:dyDescent="0.2">
      <c r="A571" s="71"/>
      <c r="B571" s="71"/>
      <c r="C571" s="123"/>
    </row>
    <row r="572" spans="1:3" s="122" customFormat="1" x14ac:dyDescent="0.2">
      <c r="A572" s="71"/>
      <c r="B572" s="71"/>
      <c r="C572" s="123"/>
    </row>
    <row r="573" spans="1:3" s="122" customFormat="1" x14ac:dyDescent="0.2">
      <c r="A573" s="71"/>
      <c r="B573" s="71"/>
      <c r="C573" s="123"/>
    </row>
    <row r="574" spans="1:3" s="122" customFormat="1" x14ac:dyDescent="0.2">
      <c r="A574" s="71"/>
      <c r="B574" s="71"/>
      <c r="C574" s="123"/>
    </row>
    <row r="575" spans="1:3" s="122" customFormat="1" x14ac:dyDescent="0.2">
      <c r="A575" s="71"/>
      <c r="B575" s="71"/>
      <c r="C575" s="123"/>
    </row>
    <row r="576" spans="1:3" s="122" customFormat="1" x14ac:dyDescent="0.2">
      <c r="A576" s="71"/>
      <c r="B576" s="71"/>
      <c r="C576" s="123"/>
    </row>
    <row r="577" spans="1:3" s="122" customFormat="1" x14ac:dyDescent="0.2">
      <c r="A577" s="71"/>
      <c r="B577" s="71"/>
      <c r="C577" s="123"/>
    </row>
    <row r="578" spans="1:3" s="122" customFormat="1" x14ac:dyDescent="0.2">
      <c r="A578" s="71"/>
      <c r="B578" s="71"/>
      <c r="C578" s="123"/>
    </row>
    <row r="579" spans="1:3" s="122" customFormat="1" x14ac:dyDescent="0.2">
      <c r="A579" s="71"/>
      <c r="B579" s="71"/>
      <c r="C579" s="123"/>
    </row>
    <row r="580" spans="1:3" s="122" customFormat="1" x14ac:dyDescent="0.2">
      <c r="A580" s="71"/>
      <c r="B580" s="71"/>
      <c r="C580" s="123"/>
    </row>
    <row r="581" spans="1:3" s="122" customFormat="1" x14ac:dyDescent="0.2">
      <c r="A581" s="71"/>
      <c r="B581" s="71"/>
      <c r="C581" s="123"/>
    </row>
    <row r="582" spans="1:3" s="122" customFormat="1" x14ac:dyDescent="0.2">
      <c r="A582" s="71"/>
      <c r="B582" s="71"/>
      <c r="C582" s="123"/>
    </row>
    <row r="583" spans="1:3" s="122" customFormat="1" x14ac:dyDescent="0.2">
      <c r="A583" s="71"/>
      <c r="B583" s="71"/>
      <c r="C583" s="123"/>
    </row>
    <row r="584" spans="1:3" s="122" customFormat="1" x14ac:dyDescent="0.2">
      <c r="A584" s="71"/>
      <c r="B584" s="71"/>
      <c r="C584" s="123"/>
    </row>
    <row r="585" spans="1:3" s="122" customFormat="1" x14ac:dyDescent="0.2">
      <c r="A585" s="71"/>
      <c r="B585" s="71"/>
      <c r="C585" s="123"/>
    </row>
    <row r="586" spans="1:3" s="122" customFormat="1" x14ac:dyDescent="0.2">
      <c r="A586" s="71"/>
      <c r="B586" s="71"/>
      <c r="C586" s="123"/>
    </row>
    <row r="587" spans="1:3" s="122" customFormat="1" x14ac:dyDescent="0.2">
      <c r="A587" s="71"/>
      <c r="B587" s="71"/>
      <c r="C587" s="123"/>
    </row>
    <row r="588" spans="1:3" s="122" customFormat="1" x14ac:dyDescent="0.2">
      <c r="A588" s="71"/>
      <c r="B588" s="71"/>
      <c r="C588" s="123"/>
    </row>
    <row r="589" spans="1:3" s="122" customFormat="1" x14ac:dyDescent="0.2">
      <c r="A589" s="71"/>
      <c r="B589" s="71"/>
      <c r="C589" s="123"/>
    </row>
    <row r="590" spans="1:3" s="122" customFormat="1" x14ac:dyDescent="0.2">
      <c r="A590" s="71"/>
      <c r="B590" s="71"/>
      <c r="C590" s="123"/>
    </row>
    <row r="591" spans="1:3" s="122" customFormat="1" x14ac:dyDescent="0.2">
      <c r="A591" s="71"/>
      <c r="B591" s="71"/>
      <c r="C591" s="123"/>
    </row>
    <row r="592" spans="1:3" s="122" customFormat="1" x14ac:dyDescent="0.2">
      <c r="A592" s="71"/>
      <c r="B592" s="71"/>
      <c r="C592" s="123"/>
    </row>
    <row r="593" spans="1:3" s="122" customFormat="1" x14ac:dyDescent="0.2">
      <c r="A593" s="71"/>
      <c r="B593" s="71"/>
      <c r="C593" s="123"/>
    </row>
  </sheetData>
  <sheetProtection algorithmName="SHA-512" hashValue="oeyvzxdOZAmoAZAFxapwMmLU9V5v2MK2ccE5v6cN+epA8HgNODn1VEDw9odDgng+80dE/nvoN4+yOsatomQRDw==" saltValue="Uh/5G2BN/UqO3c+c7FTcJg==" spinCount="100000" sheet="1" objects="1" scenarios="1"/>
  <mergeCells count="16">
    <mergeCell ref="E16:F17"/>
    <mergeCell ref="A19:F19"/>
    <mergeCell ref="A20:F20"/>
    <mergeCell ref="B4:F4"/>
    <mergeCell ref="B5:F5"/>
    <mergeCell ref="B6:F6"/>
    <mergeCell ref="B7:F7"/>
    <mergeCell ref="A14:B14"/>
    <mergeCell ref="A15:B15"/>
    <mergeCell ref="A16:B16"/>
    <mergeCell ref="A13:B13"/>
    <mergeCell ref="L11:M11"/>
    <mergeCell ref="A9:B9"/>
    <mergeCell ref="A10:B10"/>
    <mergeCell ref="A11:B11"/>
    <mergeCell ref="A12:B12"/>
  </mergeCells>
  <conditionalFormatting sqref="A148:A325">
    <cfRule type="cellIs" dxfId="313" priority="24" stopIfTrue="1" operator="lessThanOrEqual">
      <formula>0</formula>
    </cfRule>
  </conditionalFormatting>
  <conditionalFormatting sqref="A23:A147">
    <cfRule type="cellIs" dxfId="312" priority="14" stopIfTrue="1" operator="lessThan">
      <formula>0</formula>
    </cfRule>
  </conditionalFormatting>
  <conditionalFormatting sqref="C15">
    <cfRule type="cellIs" dxfId="311" priority="7" stopIfTrue="1" operator="lessThan">
      <formula>$E$15</formula>
    </cfRule>
  </conditionalFormatting>
  <conditionalFormatting sqref="C13">
    <cfRule type="expression" dxfId="310" priority="5" stopIfTrue="1">
      <formula>E13="Min. of 9 Inches Required"</formula>
    </cfRule>
    <cfRule type="expression" dxfId="309" priority="6" stopIfTrue="1">
      <formula>E13="Min. of 6 Inches Required"</formula>
    </cfRule>
  </conditionalFormatting>
  <conditionalFormatting sqref="C14">
    <cfRule type="expression" dxfId="308" priority="3" stopIfTrue="1">
      <formula>E14="Min. of 6 Inches Required"</formula>
    </cfRule>
    <cfRule type="expression" dxfId="307" priority="4" stopIfTrue="1">
      <formula>E14="Min. of 12 Inches Required"</formula>
    </cfRule>
  </conditionalFormatting>
  <conditionalFormatting sqref="N11">
    <cfRule type="expression" dxfId="306" priority="1" stopIfTrue="1">
      <formula>$C$9="Contactor Field Drain C-4HD"</formula>
    </cfRule>
    <cfRule type="expression" dxfId="305" priority="2" stopIfTrue="1">
      <formula>$C$9="Contactor FD C-4HD"</formula>
    </cfRule>
  </conditionalFormatting>
  <dataValidations count="1">
    <dataValidation type="list" allowBlank="1" showInputMessage="1" showErrorMessage="1" sqref="C9" xr:uid="{00000000-0002-0000-0200-000000000000}">
      <formula1>"Contactor 100HD,Recharger 150XLHD,Recharger 180HD,Recharger 280HD,Recharger 330XLHD,Recharger 360HD,Recharger 902HD"</formula1>
    </dataValidation>
  </dataValidations>
  <hyperlinks>
    <hyperlink ref="F2" location="MetricButton" display="Click for Imperial" xr:uid="{4EFFE368-D0EE-42C4-9250-35ABAF3B5493}"/>
  </hyperlinks>
  <printOptions horizontalCentered="1"/>
  <pageMargins left="0.75" right="0.75" top="1" bottom="1" header="0.5" footer="0.5"/>
  <pageSetup scale="56" fitToHeight="2" orientation="portrait" r:id="rId1"/>
  <headerFooter alignWithMargins="0">
    <oddHeader>&amp;L&amp;"Arial,Bold"CULTEC&amp;8
&amp;"Arial,Regular"P.O. Box 280, 878 Federal Rd. 
Brookfield, CT 06804 USA&amp;R&amp;8Phone: 203-775-4416
www.cultec.com
CT-Tech@cultec.com</oddHeader>
    <oddFooter>&amp;L&amp;8Created on: &amp;D&amp;C&amp;8Copyright CULTEC. All Rights Reserved&amp;R&amp;P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7:X599"/>
  <sheetViews>
    <sheetView showGridLines="0" zoomScaleNormal="100" workbookViewId="0">
      <selection activeCell="A10" sqref="A10:I10"/>
    </sheetView>
  </sheetViews>
  <sheetFormatPr defaultRowHeight="12.75" x14ac:dyDescent="0.2"/>
  <cols>
    <col min="1" max="1" width="13" style="188" customWidth="1"/>
    <col min="2" max="2" width="12.140625" style="188" customWidth="1"/>
    <col min="3" max="3" width="13.85546875" style="188" customWidth="1"/>
    <col min="4" max="4" width="14.28515625" style="189" customWidth="1"/>
    <col min="5" max="6" width="15.28515625" style="189" customWidth="1"/>
    <col min="7" max="7" width="12.7109375" style="189" customWidth="1"/>
    <col min="8" max="8" width="14.140625" style="189" customWidth="1"/>
    <col min="9" max="10" width="9.28515625" style="188" customWidth="1"/>
    <col min="11" max="11" width="15.85546875" style="188" hidden="1" customWidth="1"/>
    <col min="12" max="12" width="9.140625" style="188" hidden="1" customWidth="1"/>
    <col min="13" max="13" width="8.5703125" style="188" hidden="1" customWidth="1"/>
    <col min="14" max="14" width="11.85546875" style="188" hidden="1" customWidth="1"/>
    <col min="15" max="15" width="11.140625" style="188" hidden="1" customWidth="1"/>
    <col min="16" max="23" width="9.140625" style="188" hidden="1" customWidth="1"/>
    <col min="24" max="24" width="9.140625" style="188" customWidth="1"/>
    <col min="25" max="16384" width="9.140625" style="188"/>
  </cols>
  <sheetData>
    <row r="7" spans="1:11" x14ac:dyDescent="0.2">
      <c r="A7" s="195"/>
      <c r="D7" s="215"/>
      <c r="E7" s="215"/>
      <c r="F7" s="215"/>
      <c r="G7" s="213"/>
      <c r="H7" s="213"/>
      <c r="I7" s="189"/>
    </row>
    <row r="8" spans="1:11" x14ac:dyDescent="0.2">
      <c r="H8" s="213"/>
      <c r="I8" s="189"/>
    </row>
    <row r="9" spans="1:11" ht="15.75" x14ac:dyDescent="0.25">
      <c r="A9" s="50" t="s">
        <v>40</v>
      </c>
      <c r="B9" s="71"/>
      <c r="C9" s="71"/>
      <c r="D9" s="169"/>
      <c r="E9" s="169"/>
      <c r="F9" s="50" t="s">
        <v>30</v>
      </c>
      <c r="G9" s="167"/>
      <c r="H9" s="213"/>
      <c r="I9" s="189"/>
    </row>
    <row r="10" spans="1:11" x14ac:dyDescent="0.2">
      <c r="A10" s="417"/>
      <c r="B10" s="417"/>
      <c r="C10" s="417"/>
      <c r="D10" s="417"/>
      <c r="E10" s="169"/>
      <c r="F10" s="62" t="s">
        <v>31</v>
      </c>
      <c r="G10" s="167"/>
      <c r="H10" s="213"/>
      <c r="I10" s="189"/>
    </row>
    <row r="11" spans="1:11" x14ac:dyDescent="0.2">
      <c r="A11" s="418"/>
      <c r="B11" s="418"/>
      <c r="C11" s="418"/>
      <c r="D11" s="418"/>
      <c r="E11" s="169"/>
      <c r="F11" s="395" t="s">
        <v>195</v>
      </c>
      <c r="G11" s="167"/>
      <c r="H11" s="213"/>
      <c r="I11" s="189"/>
    </row>
    <row r="12" spans="1:11" x14ac:dyDescent="0.2">
      <c r="A12" s="418"/>
      <c r="B12" s="418"/>
      <c r="C12" s="418"/>
      <c r="D12" s="418"/>
      <c r="E12" s="169"/>
      <c r="F12" s="62" t="s">
        <v>190</v>
      </c>
      <c r="G12" s="167"/>
      <c r="H12" s="213"/>
      <c r="I12" s="189"/>
    </row>
    <row r="13" spans="1:11" s="216" customFormat="1" x14ac:dyDescent="0.2">
      <c r="A13" s="419"/>
      <c r="B13" s="419"/>
      <c r="C13" s="419"/>
      <c r="D13" s="419"/>
      <c r="E13" s="168"/>
      <c r="F13" s="62" t="s">
        <v>191</v>
      </c>
      <c r="G13" s="167"/>
      <c r="H13" s="213"/>
      <c r="I13" s="189"/>
      <c r="J13" s="188"/>
      <c r="K13" s="188"/>
    </row>
    <row r="14" spans="1:11" x14ac:dyDescent="0.2">
      <c r="A14" s="169"/>
      <c r="B14" s="169"/>
      <c r="C14" s="169"/>
      <c r="D14" s="169"/>
      <c r="E14" s="168"/>
      <c r="F14" s="168"/>
      <c r="G14" s="167"/>
      <c r="H14" s="213"/>
      <c r="I14" s="189"/>
    </row>
    <row r="15" spans="1:11" x14ac:dyDescent="0.2">
      <c r="A15" s="137"/>
      <c r="B15" s="71"/>
      <c r="C15" s="71"/>
      <c r="D15" s="169"/>
      <c r="E15" s="162"/>
      <c r="F15" s="162"/>
      <c r="G15" s="122"/>
    </row>
    <row r="16" spans="1:11" x14ac:dyDescent="0.2">
      <c r="A16" s="166" t="s">
        <v>72</v>
      </c>
      <c r="B16" s="71"/>
      <c r="C16" s="163">
        <f>'Cumulative Volume- Imperial'!C10</f>
        <v>2</v>
      </c>
      <c r="D16" s="158" t="s">
        <v>44</v>
      </c>
      <c r="E16" s="168"/>
      <c r="F16" s="162"/>
      <c r="G16" s="167"/>
    </row>
    <row r="17" spans="1:20" x14ac:dyDescent="0.2">
      <c r="A17" s="165" t="s">
        <v>45</v>
      </c>
      <c r="B17" s="71"/>
      <c r="C17" s="163">
        <f>'Cumulative Volume- Imperial'!C11</f>
        <v>46</v>
      </c>
      <c r="D17" s="158" t="s">
        <v>44</v>
      </c>
      <c r="E17" s="168"/>
      <c r="F17" s="162"/>
      <c r="G17" s="167"/>
    </row>
    <row r="18" spans="1:20" x14ac:dyDescent="0.2">
      <c r="A18" s="165" t="s">
        <v>46</v>
      </c>
      <c r="B18" s="71"/>
      <c r="C18" s="163">
        <f>'Cumulative Volume- Imperial'!C12</f>
        <v>40</v>
      </c>
      <c r="D18" s="158" t="s">
        <v>47</v>
      </c>
      <c r="E18" s="164"/>
      <c r="F18" s="162"/>
      <c r="G18" s="122"/>
    </row>
    <row r="19" spans="1:20" x14ac:dyDescent="0.2">
      <c r="A19" s="71" t="s">
        <v>48</v>
      </c>
      <c r="B19" s="71"/>
      <c r="C19" s="163">
        <f>'Cumulative Volume- Imperial'!C13</f>
        <v>9</v>
      </c>
      <c r="D19" s="161" t="s">
        <v>49</v>
      </c>
      <c r="E19" s="164"/>
      <c r="F19" s="162"/>
      <c r="G19" s="122"/>
    </row>
    <row r="20" spans="1:20" x14ac:dyDescent="0.2">
      <c r="A20" s="71" t="s">
        <v>50</v>
      </c>
      <c r="B20" s="71"/>
      <c r="C20" s="163">
        <f>'Cumulative Volume- Imperial'!C14</f>
        <v>12</v>
      </c>
      <c r="D20" s="158" t="s">
        <v>49</v>
      </c>
      <c r="E20" s="162"/>
      <c r="F20" s="162"/>
      <c r="G20" s="122"/>
    </row>
    <row r="21" spans="1:20" ht="15" x14ac:dyDescent="0.2">
      <c r="A21" s="122" t="s">
        <v>51</v>
      </c>
      <c r="B21" s="71"/>
      <c r="C21" s="159">
        <f>'Cumulative Volume- Imperial'!C15</f>
        <v>1422.75</v>
      </c>
      <c r="D21" s="161" t="s">
        <v>52</v>
      </c>
      <c r="E21" s="160">
        <f>M46</f>
        <v>1865</v>
      </c>
      <c r="F21" s="160" t="s">
        <v>53</v>
      </c>
      <c r="G21" s="122"/>
    </row>
    <row r="22" spans="1:20" ht="15.75" customHeight="1" x14ac:dyDescent="0.25">
      <c r="A22" s="71" t="s">
        <v>54</v>
      </c>
      <c r="B22" s="71"/>
      <c r="C22" s="159">
        <f>'Cumulative Volume- Imperial'!C16</f>
        <v>0</v>
      </c>
      <c r="D22" s="158" t="s">
        <v>55</v>
      </c>
      <c r="E22" s="71"/>
      <c r="F22" s="157" t="s">
        <v>56</v>
      </c>
      <c r="G22" s="122"/>
      <c r="H22" s="210"/>
    </row>
    <row r="23" spans="1:20" ht="12.75" customHeight="1" x14ac:dyDescent="0.25">
      <c r="A23" s="71"/>
      <c r="B23" s="71"/>
      <c r="C23" s="71"/>
      <c r="D23" s="158"/>
      <c r="E23" s="71"/>
      <c r="F23" s="157" t="s">
        <v>57</v>
      </c>
      <c r="G23" s="122"/>
      <c r="H23" s="210"/>
    </row>
    <row r="24" spans="1:20" ht="12.75" customHeight="1" x14ac:dyDescent="0.25">
      <c r="H24" s="210"/>
      <c r="I24" s="189"/>
      <c r="J24" s="210"/>
    </row>
    <row r="25" spans="1:20" ht="18" x14ac:dyDescent="0.25">
      <c r="A25" s="71"/>
      <c r="B25" s="71"/>
      <c r="C25" s="71"/>
      <c r="D25" s="122"/>
      <c r="E25" s="122"/>
      <c r="G25" s="122"/>
      <c r="H25" s="210"/>
      <c r="I25" s="210"/>
      <c r="J25" s="210"/>
    </row>
    <row r="26" spans="1:20" ht="43.5" customHeight="1" x14ac:dyDescent="0.2">
      <c r="A26" s="420" t="s">
        <v>73</v>
      </c>
      <c r="B26" s="421"/>
      <c r="C26" s="421"/>
      <c r="D26" s="421"/>
      <c r="E26" s="421"/>
      <c r="F26" s="421"/>
      <c r="G26" s="422"/>
      <c r="I26" s="189"/>
    </row>
    <row r="27" spans="1:20" ht="68.25" customHeight="1" x14ac:dyDescent="0.2">
      <c r="A27" s="209" t="s">
        <v>58</v>
      </c>
      <c r="B27" s="207" t="s">
        <v>74</v>
      </c>
      <c r="C27" s="207" t="s">
        <v>75</v>
      </c>
      <c r="D27" s="207" t="s">
        <v>59</v>
      </c>
      <c r="E27" s="208" t="s">
        <v>60</v>
      </c>
      <c r="F27" s="207" t="s">
        <v>61</v>
      </c>
      <c r="G27" s="206" t="s">
        <v>62</v>
      </c>
    </row>
    <row r="28" spans="1:20" ht="19.5" customHeight="1" x14ac:dyDescent="0.2">
      <c r="A28" s="225" t="s">
        <v>63</v>
      </c>
      <c r="B28" s="242" t="s">
        <v>76</v>
      </c>
      <c r="C28" s="226" t="s">
        <v>64</v>
      </c>
      <c r="D28" s="226" t="s">
        <v>64</v>
      </c>
      <c r="E28" s="226" t="s">
        <v>64</v>
      </c>
      <c r="F28" s="226" t="s">
        <v>64</v>
      </c>
      <c r="G28" s="227" t="s">
        <v>55</v>
      </c>
    </row>
    <row r="29" spans="1:20" x14ac:dyDescent="0.2">
      <c r="A29" s="144">
        <f>O51</f>
        <v>29.5</v>
      </c>
      <c r="B29" s="126">
        <f t="shared" ref="B29:B92" si="0">IF(A29&lt;0,"",IF(Q33&gt;=1,LOOKUP(Q33,W$50:W$58,V$50:V$58),0))</f>
        <v>0</v>
      </c>
      <c r="C29" s="125">
        <f t="shared" ref="C29:C92" si="1">IF(A29=0,0,IF(A29&lt;0,"",B29*$M$45))</f>
        <v>0</v>
      </c>
      <c r="D29" s="124">
        <f t="shared" ref="D29:D92" si="2">IF(A29=0,0,IF(A29&lt;0,"",IF(B29=$V$50,((C$21*0.5/12)-C29)*N$53,((C$21*1/12)-C29)*N$53)))</f>
        <v>47.425000000000004</v>
      </c>
      <c r="E29" s="124">
        <f t="shared" ref="E29:E92" si="3">IF(A29=0,0,IF(A29&lt;0,"",C29+D29))</f>
        <v>47.425000000000004</v>
      </c>
      <c r="F29" s="124">
        <f t="shared" ref="F29:F92" si="4">IF(A29=0,0,IF(A29&lt;0," ",IF(A29=1,D29,E29+F30)))</f>
        <v>1774.0890999999992</v>
      </c>
      <c r="G29" s="124">
        <f t="shared" ref="G29:G92" si="5">IF(A29&lt;0,"",ROUND($C$22+(A29/12),2))</f>
        <v>2.46</v>
      </c>
    </row>
    <row r="30" spans="1:20" x14ac:dyDescent="0.2">
      <c r="A30" s="126">
        <f t="shared" ref="A30:A93" si="6">IF(Q33=0,0,IF(A29=" ","",IF(Q33=1,A29-0.5,A29-1)))</f>
        <v>28.5</v>
      </c>
      <c r="B30" s="126">
        <f t="shared" si="0"/>
        <v>0</v>
      </c>
      <c r="C30" s="125">
        <f t="shared" si="1"/>
        <v>0</v>
      </c>
      <c r="D30" s="124">
        <f t="shared" si="2"/>
        <v>47.425000000000004</v>
      </c>
      <c r="E30" s="124">
        <f t="shared" si="3"/>
        <v>47.425000000000004</v>
      </c>
      <c r="F30" s="124">
        <f t="shared" si="4"/>
        <v>1726.6640999999993</v>
      </c>
      <c r="G30" s="124">
        <f t="shared" si="5"/>
        <v>2.38</v>
      </c>
    </row>
    <row r="31" spans="1:20" x14ac:dyDescent="0.2">
      <c r="A31" s="126">
        <f t="shared" si="6"/>
        <v>27.5</v>
      </c>
      <c r="B31" s="126">
        <f t="shared" si="0"/>
        <v>0</v>
      </c>
      <c r="C31" s="125">
        <f t="shared" si="1"/>
        <v>0</v>
      </c>
      <c r="D31" s="124">
        <f t="shared" si="2"/>
        <v>47.425000000000004</v>
      </c>
      <c r="E31" s="124">
        <f t="shared" si="3"/>
        <v>47.425000000000004</v>
      </c>
      <c r="F31" s="124">
        <f t="shared" si="4"/>
        <v>1679.2390999999993</v>
      </c>
      <c r="G31" s="124">
        <f t="shared" si="5"/>
        <v>2.29</v>
      </c>
    </row>
    <row r="32" spans="1:20" x14ac:dyDescent="0.2">
      <c r="A32" s="126">
        <f t="shared" si="6"/>
        <v>26.5</v>
      </c>
      <c r="B32" s="126">
        <f t="shared" si="0"/>
        <v>0</v>
      </c>
      <c r="C32" s="125">
        <f t="shared" si="1"/>
        <v>0</v>
      </c>
      <c r="D32" s="124">
        <f t="shared" si="2"/>
        <v>47.425000000000004</v>
      </c>
      <c r="E32" s="124">
        <f t="shared" si="3"/>
        <v>47.425000000000004</v>
      </c>
      <c r="F32" s="124">
        <f t="shared" si="4"/>
        <v>1631.8140999999994</v>
      </c>
      <c r="G32" s="124">
        <f t="shared" si="5"/>
        <v>2.21</v>
      </c>
      <c r="P32" s="189"/>
      <c r="Q32" s="189">
        <v>-1</v>
      </c>
      <c r="R32" s="188">
        <v>-1</v>
      </c>
      <c r="S32" s="201" t="s">
        <v>77</v>
      </c>
      <c r="T32" s="201" t="s">
        <v>78</v>
      </c>
    </row>
    <row r="33" spans="1:23" x14ac:dyDescent="0.2">
      <c r="A33" s="126">
        <f t="shared" si="6"/>
        <v>25.5</v>
      </c>
      <c r="B33" s="126">
        <f t="shared" si="0"/>
        <v>0</v>
      </c>
      <c r="C33" s="125">
        <f t="shared" si="1"/>
        <v>0</v>
      </c>
      <c r="D33" s="124">
        <f t="shared" si="2"/>
        <v>47.425000000000004</v>
      </c>
      <c r="E33" s="124">
        <f t="shared" si="3"/>
        <v>47.425000000000004</v>
      </c>
      <c r="F33" s="124">
        <f t="shared" si="4"/>
        <v>1584.3890999999994</v>
      </c>
      <c r="G33" s="124">
        <f t="shared" si="5"/>
        <v>2.13</v>
      </c>
      <c r="Q33" s="189">
        <f>IF(AND(Q32&gt;=1,Q32&lt;8),Q32+1,IF(S33=0,1,IF(Q32=8,Q32+0.5,-1)))</f>
        <v>-1</v>
      </c>
      <c r="R33" s="188">
        <f t="shared" ref="R33:R96" si="7">IF(R32&gt;=1,R32+1,IF(S33=0,1,-1))</f>
        <v>-1</v>
      </c>
      <c r="S33" s="191">
        <f>C20</f>
        <v>12</v>
      </c>
      <c r="T33" s="191">
        <f>C19</f>
        <v>9</v>
      </c>
    </row>
    <row r="34" spans="1:23" x14ac:dyDescent="0.2">
      <c r="A34" s="126">
        <f t="shared" si="6"/>
        <v>24.5</v>
      </c>
      <c r="B34" s="126">
        <f t="shared" si="0"/>
        <v>0</v>
      </c>
      <c r="C34" s="125">
        <f t="shared" si="1"/>
        <v>0</v>
      </c>
      <c r="D34" s="124">
        <f t="shared" si="2"/>
        <v>47.425000000000004</v>
      </c>
      <c r="E34" s="124">
        <f t="shared" si="3"/>
        <v>47.425000000000004</v>
      </c>
      <c r="F34" s="124">
        <f t="shared" si="4"/>
        <v>1536.9640999999995</v>
      </c>
      <c r="G34" s="124">
        <f t="shared" si="5"/>
        <v>2.04</v>
      </c>
      <c r="Q34" s="189">
        <f t="shared" ref="Q34:Q97" si="8">IF(AND(Q33&gt;=1,Q33&lt;8),Q33+1,IF(S34=0,1,IF(Q33=8,Q33+0.5,-1)))</f>
        <v>-1</v>
      </c>
      <c r="R34" s="188">
        <f t="shared" si="7"/>
        <v>-1</v>
      </c>
      <c r="S34" s="191">
        <f t="shared" ref="S34:T49" si="9">S33-1</f>
        <v>11</v>
      </c>
      <c r="T34" s="191">
        <f t="shared" si="9"/>
        <v>8</v>
      </c>
    </row>
    <row r="35" spans="1:23" x14ac:dyDescent="0.2">
      <c r="A35" s="126">
        <f t="shared" si="6"/>
        <v>23.5</v>
      </c>
      <c r="B35" s="126">
        <f t="shared" si="0"/>
        <v>0</v>
      </c>
      <c r="C35" s="125">
        <f t="shared" si="1"/>
        <v>0</v>
      </c>
      <c r="D35" s="124">
        <f t="shared" si="2"/>
        <v>47.425000000000004</v>
      </c>
      <c r="E35" s="124">
        <f t="shared" si="3"/>
        <v>47.425000000000004</v>
      </c>
      <c r="F35" s="124">
        <f t="shared" si="4"/>
        <v>1489.5390999999995</v>
      </c>
      <c r="G35" s="124">
        <f t="shared" si="5"/>
        <v>1.96</v>
      </c>
      <c r="Q35" s="189">
        <f t="shared" si="8"/>
        <v>-1</v>
      </c>
      <c r="R35" s="188">
        <f t="shared" si="7"/>
        <v>-1</v>
      </c>
      <c r="S35" s="191">
        <f t="shared" si="9"/>
        <v>10</v>
      </c>
      <c r="T35" s="191">
        <f t="shared" si="9"/>
        <v>7</v>
      </c>
    </row>
    <row r="36" spans="1:23" x14ac:dyDescent="0.2">
      <c r="A36" s="126">
        <f t="shared" si="6"/>
        <v>22.5</v>
      </c>
      <c r="B36" s="126">
        <f t="shared" si="0"/>
        <v>0</v>
      </c>
      <c r="C36" s="125">
        <f t="shared" si="1"/>
        <v>0</v>
      </c>
      <c r="D36" s="124">
        <f t="shared" si="2"/>
        <v>47.425000000000004</v>
      </c>
      <c r="E36" s="124">
        <f t="shared" si="3"/>
        <v>47.425000000000004</v>
      </c>
      <c r="F36" s="124">
        <f t="shared" si="4"/>
        <v>1442.1140999999996</v>
      </c>
      <c r="G36" s="124">
        <f t="shared" si="5"/>
        <v>1.88</v>
      </c>
      <c r="Q36" s="189">
        <f t="shared" si="8"/>
        <v>-1</v>
      </c>
      <c r="R36" s="188">
        <f t="shared" si="7"/>
        <v>-1</v>
      </c>
      <c r="S36" s="191">
        <f t="shared" si="9"/>
        <v>9</v>
      </c>
      <c r="T36" s="191">
        <f t="shared" si="9"/>
        <v>6</v>
      </c>
    </row>
    <row r="37" spans="1:23" x14ac:dyDescent="0.2">
      <c r="A37" s="126">
        <f t="shared" si="6"/>
        <v>21.5</v>
      </c>
      <c r="B37" s="126">
        <f t="shared" si="0"/>
        <v>0</v>
      </c>
      <c r="C37" s="125">
        <f t="shared" si="1"/>
        <v>0</v>
      </c>
      <c r="D37" s="124">
        <f t="shared" si="2"/>
        <v>47.425000000000004</v>
      </c>
      <c r="E37" s="124">
        <f t="shared" si="3"/>
        <v>47.425000000000004</v>
      </c>
      <c r="F37" s="124">
        <f t="shared" si="4"/>
        <v>1394.6890999999996</v>
      </c>
      <c r="G37" s="124">
        <f t="shared" si="5"/>
        <v>1.79</v>
      </c>
      <c r="Q37" s="189">
        <f t="shared" si="8"/>
        <v>-1</v>
      </c>
      <c r="R37" s="188">
        <f t="shared" si="7"/>
        <v>-1</v>
      </c>
      <c r="S37" s="191">
        <f t="shared" si="9"/>
        <v>8</v>
      </c>
      <c r="T37" s="191">
        <f t="shared" si="9"/>
        <v>5</v>
      </c>
    </row>
    <row r="38" spans="1:23" x14ac:dyDescent="0.2">
      <c r="A38" s="126">
        <f t="shared" si="6"/>
        <v>20.5</v>
      </c>
      <c r="B38" s="126">
        <f t="shared" si="0"/>
        <v>0</v>
      </c>
      <c r="C38" s="125">
        <f t="shared" si="1"/>
        <v>0</v>
      </c>
      <c r="D38" s="124">
        <f t="shared" si="2"/>
        <v>47.425000000000004</v>
      </c>
      <c r="E38" s="124">
        <f t="shared" si="3"/>
        <v>47.425000000000004</v>
      </c>
      <c r="F38" s="124">
        <f t="shared" si="4"/>
        <v>1347.2640999999996</v>
      </c>
      <c r="G38" s="124">
        <f t="shared" si="5"/>
        <v>1.71</v>
      </c>
      <c r="N38" s="195" t="s">
        <v>79</v>
      </c>
      <c r="O38" s="188">
        <f>COUNTIF(S33:S129,"&gt;0")</f>
        <v>12</v>
      </c>
      <c r="Q38" s="189">
        <f t="shared" si="8"/>
        <v>-1</v>
      </c>
      <c r="R38" s="188">
        <f t="shared" si="7"/>
        <v>-1</v>
      </c>
      <c r="S38" s="191">
        <f t="shared" si="9"/>
        <v>7</v>
      </c>
      <c r="T38" s="191">
        <f t="shared" si="9"/>
        <v>4</v>
      </c>
    </row>
    <row r="39" spans="1:23" x14ac:dyDescent="0.2">
      <c r="A39" s="126">
        <f t="shared" si="6"/>
        <v>19.5</v>
      </c>
      <c r="B39" s="126">
        <f t="shared" si="0"/>
        <v>0</v>
      </c>
      <c r="C39" s="125">
        <f t="shared" si="1"/>
        <v>0</v>
      </c>
      <c r="D39" s="124">
        <f t="shared" si="2"/>
        <v>47.425000000000004</v>
      </c>
      <c r="E39" s="124">
        <f t="shared" si="3"/>
        <v>47.425000000000004</v>
      </c>
      <c r="F39" s="124">
        <f t="shared" si="4"/>
        <v>1299.8390999999997</v>
      </c>
      <c r="G39" s="124">
        <f t="shared" si="5"/>
        <v>1.63</v>
      </c>
      <c r="K39" s="188" t="s">
        <v>80</v>
      </c>
      <c r="M39" s="6">
        <f>C16</f>
        <v>2</v>
      </c>
      <c r="N39" s="10">
        <v>8</v>
      </c>
      <c r="Q39" s="189">
        <f t="shared" si="8"/>
        <v>-1</v>
      </c>
      <c r="R39" s="188">
        <f t="shared" si="7"/>
        <v>-1</v>
      </c>
      <c r="S39" s="191">
        <f t="shared" si="9"/>
        <v>6</v>
      </c>
      <c r="T39" s="191">
        <f t="shared" si="9"/>
        <v>3</v>
      </c>
    </row>
    <row r="40" spans="1:23" x14ac:dyDescent="0.2">
      <c r="A40" s="126">
        <f t="shared" si="6"/>
        <v>18.5</v>
      </c>
      <c r="B40" s="126">
        <f t="shared" si="0"/>
        <v>0</v>
      </c>
      <c r="C40" s="125">
        <f t="shared" si="1"/>
        <v>0</v>
      </c>
      <c r="D40" s="124">
        <f t="shared" si="2"/>
        <v>47.425000000000004</v>
      </c>
      <c r="E40" s="124">
        <f t="shared" si="3"/>
        <v>47.425000000000004</v>
      </c>
      <c r="F40" s="124">
        <f t="shared" si="4"/>
        <v>1252.4140999999997</v>
      </c>
      <c r="G40" s="124">
        <f t="shared" si="5"/>
        <v>1.54</v>
      </c>
      <c r="K40" s="188" t="s">
        <v>81</v>
      </c>
      <c r="M40" s="6">
        <f>C17-M39</f>
        <v>44</v>
      </c>
      <c r="N40" s="10">
        <v>8</v>
      </c>
      <c r="Q40" s="189">
        <f t="shared" si="8"/>
        <v>-1</v>
      </c>
      <c r="R40" s="188">
        <f t="shared" si="7"/>
        <v>-1</v>
      </c>
      <c r="S40" s="191">
        <f t="shared" si="9"/>
        <v>5</v>
      </c>
      <c r="T40" s="191">
        <f t="shared" si="9"/>
        <v>2</v>
      </c>
      <c r="V40" s="177"/>
      <c r="W40" s="222"/>
    </row>
    <row r="41" spans="1:23" x14ac:dyDescent="0.2">
      <c r="A41" s="126">
        <f t="shared" si="6"/>
        <v>17.5</v>
      </c>
      <c r="B41" s="126">
        <f t="shared" si="0"/>
        <v>2E-3</v>
      </c>
      <c r="C41" s="125">
        <f t="shared" si="1"/>
        <v>0.73799999999999999</v>
      </c>
      <c r="D41" s="124">
        <f t="shared" si="2"/>
        <v>23.417300000000001</v>
      </c>
      <c r="E41" s="124">
        <f t="shared" si="3"/>
        <v>24.1553</v>
      </c>
      <c r="F41" s="124">
        <f t="shared" si="4"/>
        <v>1204.9890999999998</v>
      </c>
      <c r="G41" s="124">
        <f t="shared" si="5"/>
        <v>1.46</v>
      </c>
      <c r="K41" s="188" t="s">
        <v>82</v>
      </c>
      <c r="M41" s="10">
        <v>1</v>
      </c>
      <c r="N41">
        <f>M39*0.5</f>
        <v>1</v>
      </c>
      <c r="Q41" s="189">
        <f t="shared" si="8"/>
        <v>-1</v>
      </c>
      <c r="R41" s="188">
        <f t="shared" si="7"/>
        <v>-1</v>
      </c>
      <c r="S41" s="191">
        <f t="shared" si="9"/>
        <v>4</v>
      </c>
      <c r="T41" s="191">
        <f t="shared" si="9"/>
        <v>1</v>
      </c>
      <c r="V41" s="223"/>
      <c r="W41" s="222"/>
    </row>
    <row r="42" spans="1:23" x14ac:dyDescent="0.2">
      <c r="A42" s="126">
        <f t="shared" si="6"/>
        <v>17</v>
      </c>
      <c r="B42" s="126">
        <f t="shared" si="0"/>
        <v>6.4000000000000001E-2</v>
      </c>
      <c r="C42" s="125">
        <f t="shared" si="1"/>
        <v>23.616</v>
      </c>
      <c r="D42" s="124">
        <f t="shared" si="2"/>
        <v>37.9786</v>
      </c>
      <c r="E42" s="124">
        <f t="shared" si="3"/>
        <v>61.5946</v>
      </c>
      <c r="F42" s="124">
        <f t="shared" si="4"/>
        <v>1180.8337999999999</v>
      </c>
      <c r="G42" s="124">
        <f t="shared" si="5"/>
        <v>1.42</v>
      </c>
      <c r="K42" s="188" t="s">
        <v>83</v>
      </c>
      <c r="M42" s="10">
        <f>0/12</f>
        <v>0</v>
      </c>
      <c r="N42"/>
      <c r="Q42" s="189">
        <f t="shared" si="8"/>
        <v>-1</v>
      </c>
      <c r="R42" s="188">
        <f t="shared" si="7"/>
        <v>-1</v>
      </c>
      <c r="S42" s="191">
        <f t="shared" si="9"/>
        <v>3</v>
      </c>
      <c r="T42" s="191">
        <f t="shared" si="9"/>
        <v>0</v>
      </c>
      <c r="V42" s="177"/>
      <c r="W42" s="222"/>
    </row>
    <row r="43" spans="1:23" x14ac:dyDescent="0.2">
      <c r="A43" s="126">
        <f t="shared" si="6"/>
        <v>16</v>
      </c>
      <c r="B43" s="126">
        <f t="shared" si="0"/>
        <v>0.16800000000000001</v>
      </c>
      <c r="C43" s="125">
        <f t="shared" si="1"/>
        <v>61.992000000000004</v>
      </c>
      <c r="D43" s="124">
        <f t="shared" si="2"/>
        <v>22.6282</v>
      </c>
      <c r="E43" s="124">
        <f t="shared" si="3"/>
        <v>84.620200000000011</v>
      </c>
      <c r="F43" s="124">
        <f t="shared" si="4"/>
        <v>1119.2392</v>
      </c>
      <c r="G43" s="124">
        <f t="shared" si="5"/>
        <v>1.33</v>
      </c>
      <c r="K43" s="188" t="s">
        <v>84</v>
      </c>
      <c r="M43" s="10">
        <f>(C16*O55+(2*M41)-M42)</f>
        <v>10</v>
      </c>
      <c r="N43"/>
      <c r="Q43" s="189">
        <f t="shared" si="8"/>
        <v>-1</v>
      </c>
      <c r="R43" s="188">
        <f t="shared" si="7"/>
        <v>-1</v>
      </c>
      <c r="S43" s="191">
        <f t="shared" si="9"/>
        <v>2</v>
      </c>
      <c r="T43" s="191">
        <f t="shared" si="9"/>
        <v>-1</v>
      </c>
      <c r="V43" s="177"/>
      <c r="W43" s="222"/>
    </row>
    <row r="44" spans="1:23" x14ac:dyDescent="0.2">
      <c r="A44" s="126">
        <f t="shared" si="6"/>
        <v>15</v>
      </c>
      <c r="B44" s="126">
        <f t="shared" si="0"/>
        <v>0.192</v>
      </c>
      <c r="C44" s="125">
        <f t="shared" si="1"/>
        <v>70.847999999999999</v>
      </c>
      <c r="D44" s="124">
        <f t="shared" si="2"/>
        <v>19.085800000000003</v>
      </c>
      <c r="E44" s="124">
        <f t="shared" si="3"/>
        <v>89.933800000000005</v>
      </c>
      <c r="F44" s="124">
        <f t="shared" si="4"/>
        <v>1034.6189999999999</v>
      </c>
      <c r="G44" s="124">
        <f t="shared" si="5"/>
        <v>1.25</v>
      </c>
      <c r="K44" s="188" t="s">
        <v>85</v>
      </c>
      <c r="M44" s="10">
        <f>((M47-2)*N39)+(2*8.25)+(2*1)</f>
        <v>186.5</v>
      </c>
      <c r="N44"/>
      <c r="Q44" s="189">
        <f t="shared" si="8"/>
        <v>-1</v>
      </c>
      <c r="R44" s="188">
        <f t="shared" si="7"/>
        <v>-1</v>
      </c>
      <c r="S44" s="191">
        <f t="shared" si="9"/>
        <v>1</v>
      </c>
      <c r="T44" s="191">
        <f t="shared" si="9"/>
        <v>-2</v>
      </c>
      <c r="V44" s="223"/>
      <c r="W44" s="222"/>
    </row>
    <row r="45" spans="1:23" x14ac:dyDescent="0.2">
      <c r="A45" s="126">
        <f t="shared" si="6"/>
        <v>14</v>
      </c>
      <c r="B45" s="126">
        <f t="shared" si="0"/>
        <v>0.224</v>
      </c>
      <c r="C45" s="125">
        <f t="shared" si="1"/>
        <v>82.656000000000006</v>
      </c>
      <c r="D45" s="124">
        <f t="shared" si="2"/>
        <v>14.362599999999999</v>
      </c>
      <c r="E45" s="124">
        <f t="shared" si="3"/>
        <v>97.018600000000006</v>
      </c>
      <c r="F45" s="124">
        <f t="shared" si="4"/>
        <v>944.68520000000001</v>
      </c>
      <c r="G45" s="124">
        <f t="shared" si="5"/>
        <v>1.17</v>
      </c>
      <c r="K45" s="189" t="s">
        <v>86</v>
      </c>
      <c r="L45" s="189"/>
      <c r="M45" s="199">
        <f>(M39*N39)+(M40*N40)+N41</f>
        <v>369</v>
      </c>
      <c r="Q45" s="189">
        <f t="shared" si="8"/>
        <v>1</v>
      </c>
      <c r="R45" s="188">
        <f t="shared" si="7"/>
        <v>1</v>
      </c>
      <c r="S45" s="191">
        <f t="shared" si="9"/>
        <v>0</v>
      </c>
      <c r="T45" s="191">
        <f t="shared" si="9"/>
        <v>-3</v>
      </c>
      <c r="V45" s="177"/>
      <c r="W45" s="222"/>
    </row>
    <row r="46" spans="1:23" x14ac:dyDescent="0.2">
      <c r="A46" s="126">
        <f t="shared" si="6"/>
        <v>13</v>
      </c>
      <c r="B46" s="126">
        <f t="shared" si="0"/>
        <v>0.23599999999999999</v>
      </c>
      <c r="C46" s="125">
        <f t="shared" si="1"/>
        <v>87.083999999999989</v>
      </c>
      <c r="D46" s="124">
        <f t="shared" si="2"/>
        <v>12.591400000000005</v>
      </c>
      <c r="E46" s="124">
        <f t="shared" si="3"/>
        <v>99.675399999999996</v>
      </c>
      <c r="F46" s="124">
        <f t="shared" si="4"/>
        <v>847.66660000000002</v>
      </c>
      <c r="G46" s="124">
        <f t="shared" si="5"/>
        <v>1.08</v>
      </c>
      <c r="K46" s="189" t="s">
        <v>87</v>
      </c>
      <c r="M46" s="4">
        <f>M44*M43</f>
        <v>1865</v>
      </c>
      <c r="Q46" s="189">
        <f t="shared" si="8"/>
        <v>2</v>
      </c>
      <c r="R46" s="188">
        <f t="shared" si="7"/>
        <v>2</v>
      </c>
      <c r="S46" s="191">
        <f t="shared" si="9"/>
        <v>-1</v>
      </c>
      <c r="T46" s="191">
        <f t="shared" si="9"/>
        <v>-4</v>
      </c>
      <c r="V46" s="177"/>
      <c r="W46" s="222"/>
    </row>
    <row r="47" spans="1:23" x14ac:dyDescent="0.2">
      <c r="A47" s="126">
        <f t="shared" si="6"/>
        <v>12</v>
      </c>
      <c r="B47" s="126">
        <f t="shared" si="0"/>
        <v>0.252</v>
      </c>
      <c r="C47" s="125">
        <f t="shared" si="1"/>
        <v>92.988</v>
      </c>
      <c r="D47" s="124">
        <f t="shared" si="2"/>
        <v>10.229800000000001</v>
      </c>
      <c r="E47" s="124">
        <f t="shared" si="3"/>
        <v>103.2178</v>
      </c>
      <c r="F47" s="124">
        <f t="shared" si="4"/>
        <v>747.99120000000005</v>
      </c>
      <c r="G47" s="124">
        <f t="shared" si="5"/>
        <v>1</v>
      </c>
      <c r="K47" s="191">
        <f>C16</f>
        <v>2</v>
      </c>
      <c r="L47" s="188" t="s">
        <v>88</v>
      </c>
      <c r="M47" s="197">
        <f>C17/C16</f>
        <v>23</v>
      </c>
      <c r="Q47" s="189">
        <f t="shared" si="8"/>
        <v>3</v>
      </c>
      <c r="R47" s="188">
        <f t="shared" si="7"/>
        <v>3</v>
      </c>
      <c r="S47" s="191">
        <f t="shared" si="9"/>
        <v>-2</v>
      </c>
      <c r="T47" s="191">
        <f t="shared" si="9"/>
        <v>-5</v>
      </c>
      <c r="V47" s="177"/>
      <c r="W47" s="222"/>
    </row>
    <row r="48" spans="1:23" x14ac:dyDescent="0.2">
      <c r="A48" s="126">
        <f t="shared" si="6"/>
        <v>11</v>
      </c>
      <c r="B48" s="126">
        <f t="shared" si="0"/>
        <v>0.26400000000000001</v>
      </c>
      <c r="C48" s="125">
        <f t="shared" si="1"/>
        <v>97.416000000000011</v>
      </c>
      <c r="D48" s="124">
        <f t="shared" si="2"/>
        <v>8.4585999999999952</v>
      </c>
      <c r="E48" s="124">
        <f t="shared" si="3"/>
        <v>105.8746</v>
      </c>
      <c r="F48" s="124">
        <f t="shared" si="4"/>
        <v>644.77340000000004</v>
      </c>
      <c r="G48" s="124">
        <f t="shared" si="5"/>
        <v>0.92</v>
      </c>
      <c r="Q48" s="189">
        <f t="shared" si="8"/>
        <v>4</v>
      </c>
      <c r="R48" s="188">
        <f t="shared" si="7"/>
        <v>4</v>
      </c>
      <c r="S48" s="191">
        <f t="shared" si="9"/>
        <v>-3</v>
      </c>
      <c r="T48" s="191">
        <f t="shared" si="9"/>
        <v>-6</v>
      </c>
      <c r="V48" s="177"/>
      <c r="W48" s="222"/>
    </row>
    <row r="49" spans="1:24" x14ac:dyDescent="0.2">
      <c r="A49" s="126">
        <f t="shared" si="6"/>
        <v>10</v>
      </c>
      <c r="B49" s="126">
        <f t="shared" si="0"/>
        <v>0.29199999999999998</v>
      </c>
      <c r="C49" s="125">
        <f t="shared" si="1"/>
        <v>107.74799999999999</v>
      </c>
      <c r="D49" s="124">
        <f t="shared" si="2"/>
        <v>4.3258000000000036</v>
      </c>
      <c r="E49" s="124">
        <f t="shared" si="3"/>
        <v>112.07379999999999</v>
      </c>
      <c r="F49" s="124">
        <f t="shared" si="4"/>
        <v>538.89880000000005</v>
      </c>
      <c r="G49" s="124">
        <f t="shared" si="5"/>
        <v>0.83</v>
      </c>
      <c r="K49" s="189"/>
      <c r="L49" s="189"/>
      <c r="Q49" s="189">
        <f t="shared" si="8"/>
        <v>5</v>
      </c>
      <c r="R49" s="188">
        <f t="shared" si="7"/>
        <v>5</v>
      </c>
      <c r="S49" s="191">
        <f t="shared" si="9"/>
        <v>-4</v>
      </c>
      <c r="T49" s="191">
        <f t="shared" si="9"/>
        <v>-7</v>
      </c>
      <c r="V49" s="177"/>
      <c r="W49" s="222"/>
    </row>
    <row r="50" spans="1:24" x14ac:dyDescent="0.2">
      <c r="A50" s="126">
        <f t="shared" si="6"/>
        <v>9</v>
      </c>
      <c r="B50" s="126">
        <f t="shared" si="0"/>
        <v>0</v>
      </c>
      <c r="C50" s="125">
        <f t="shared" si="1"/>
        <v>0</v>
      </c>
      <c r="D50" s="124">
        <f t="shared" si="2"/>
        <v>47.425000000000004</v>
      </c>
      <c r="E50" s="124">
        <f t="shared" si="3"/>
        <v>47.425000000000004</v>
      </c>
      <c r="F50" s="124">
        <f t="shared" si="4"/>
        <v>426.82500000000005</v>
      </c>
      <c r="G50" s="124">
        <f t="shared" si="5"/>
        <v>0.75</v>
      </c>
      <c r="K50" s="189"/>
      <c r="L50" s="189"/>
      <c r="O50" s="195" t="s">
        <v>89</v>
      </c>
      <c r="Q50" s="189">
        <f t="shared" si="8"/>
        <v>6</v>
      </c>
      <c r="R50" s="188">
        <f t="shared" si="7"/>
        <v>6</v>
      </c>
      <c r="S50" s="191">
        <f t="shared" ref="S50:T65" si="10">S49-1</f>
        <v>-5</v>
      </c>
      <c r="T50" s="191">
        <f t="shared" si="10"/>
        <v>-8</v>
      </c>
      <c r="V50" s="287">
        <v>2E-3</v>
      </c>
      <c r="W50" s="288">
        <v>1</v>
      </c>
      <c r="X50"/>
    </row>
    <row r="51" spans="1:24" x14ac:dyDescent="0.2">
      <c r="A51" s="126">
        <f t="shared" si="6"/>
        <v>8</v>
      </c>
      <c r="B51" s="126">
        <f t="shared" si="0"/>
        <v>0</v>
      </c>
      <c r="C51" s="125">
        <f t="shared" si="1"/>
        <v>0</v>
      </c>
      <c r="D51" s="124">
        <f t="shared" si="2"/>
        <v>47.425000000000004</v>
      </c>
      <c r="E51" s="124">
        <f t="shared" si="3"/>
        <v>47.425000000000004</v>
      </c>
      <c r="F51" s="124">
        <f t="shared" si="4"/>
        <v>379.40000000000003</v>
      </c>
      <c r="G51" s="124">
        <f t="shared" si="5"/>
        <v>0.67</v>
      </c>
      <c r="O51" s="196">
        <f>C19+8.5+C20</f>
        <v>29.5</v>
      </c>
      <c r="Q51" s="189">
        <f t="shared" si="8"/>
        <v>7</v>
      </c>
      <c r="R51" s="188">
        <f t="shared" si="7"/>
        <v>7</v>
      </c>
      <c r="S51" s="191">
        <f t="shared" si="10"/>
        <v>-6</v>
      </c>
      <c r="T51" s="191">
        <f t="shared" si="10"/>
        <v>-9</v>
      </c>
      <c r="V51" s="289">
        <v>6.4000000000000001E-2</v>
      </c>
      <c r="W51" s="290">
        <v>2</v>
      </c>
      <c r="X51"/>
    </row>
    <row r="52" spans="1:24" x14ac:dyDescent="0.2">
      <c r="A52" s="126">
        <f t="shared" si="6"/>
        <v>7</v>
      </c>
      <c r="B52" s="126">
        <f t="shared" si="0"/>
        <v>0</v>
      </c>
      <c r="C52" s="125">
        <f t="shared" si="1"/>
        <v>0</v>
      </c>
      <c r="D52" s="124">
        <f t="shared" si="2"/>
        <v>47.425000000000004</v>
      </c>
      <c r="E52" s="124">
        <f t="shared" si="3"/>
        <v>47.425000000000004</v>
      </c>
      <c r="F52" s="124">
        <f t="shared" si="4"/>
        <v>331.97500000000002</v>
      </c>
      <c r="G52" s="124">
        <f t="shared" si="5"/>
        <v>0.57999999999999996</v>
      </c>
      <c r="N52" s="195" t="s">
        <v>16</v>
      </c>
      <c r="Q52" s="189">
        <f t="shared" si="8"/>
        <v>8</v>
      </c>
      <c r="R52" s="188">
        <f t="shared" si="7"/>
        <v>8</v>
      </c>
      <c r="S52" s="191">
        <f t="shared" si="10"/>
        <v>-7</v>
      </c>
      <c r="T52" s="191">
        <f t="shared" si="10"/>
        <v>-10</v>
      </c>
      <c r="V52" s="289">
        <v>0.16800000000000001</v>
      </c>
      <c r="W52" s="290">
        <v>3</v>
      </c>
      <c r="X52"/>
    </row>
    <row r="53" spans="1:24" x14ac:dyDescent="0.2">
      <c r="A53" s="126">
        <f t="shared" si="6"/>
        <v>6</v>
      </c>
      <c r="B53" s="126">
        <f t="shared" si="0"/>
        <v>0</v>
      </c>
      <c r="C53" s="125">
        <f t="shared" si="1"/>
        <v>0</v>
      </c>
      <c r="D53" s="124">
        <f t="shared" si="2"/>
        <v>47.425000000000004</v>
      </c>
      <c r="E53" s="124">
        <f t="shared" si="3"/>
        <v>47.425000000000004</v>
      </c>
      <c r="F53" s="124">
        <f t="shared" si="4"/>
        <v>284.55</v>
      </c>
      <c r="G53" s="124">
        <f t="shared" si="5"/>
        <v>0.5</v>
      </c>
      <c r="K53" s="189"/>
      <c r="N53" s="195">
        <f>C18/100</f>
        <v>0.4</v>
      </c>
      <c r="Q53" s="189">
        <f t="shared" si="8"/>
        <v>8.5</v>
      </c>
      <c r="R53" s="188">
        <f t="shared" si="7"/>
        <v>9</v>
      </c>
      <c r="S53" s="191">
        <f t="shared" si="10"/>
        <v>-8</v>
      </c>
      <c r="T53" s="191">
        <f t="shared" si="10"/>
        <v>-11</v>
      </c>
      <c r="V53" s="289">
        <v>0.192</v>
      </c>
      <c r="W53" s="290">
        <v>4</v>
      </c>
      <c r="X53"/>
    </row>
    <row r="54" spans="1:24" x14ac:dyDescent="0.2">
      <c r="A54" s="126">
        <f t="shared" si="6"/>
        <v>5</v>
      </c>
      <c r="B54" s="126">
        <f t="shared" si="0"/>
        <v>0</v>
      </c>
      <c r="C54" s="125">
        <f t="shared" si="1"/>
        <v>0</v>
      </c>
      <c r="D54" s="124">
        <f t="shared" si="2"/>
        <v>47.425000000000004</v>
      </c>
      <c r="E54" s="124">
        <f t="shared" si="3"/>
        <v>47.425000000000004</v>
      </c>
      <c r="F54" s="124">
        <f t="shared" si="4"/>
        <v>237.12500000000003</v>
      </c>
      <c r="G54" s="124">
        <f t="shared" si="5"/>
        <v>0.42</v>
      </c>
      <c r="K54" s="189"/>
      <c r="O54" s="188" t="s">
        <v>90</v>
      </c>
      <c r="Q54" s="189">
        <f t="shared" si="8"/>
        <v>-1</v>
      </c>
      <c r="R54" s="188">
        <f t="shared" si="7"/>
        <v>10</v>
      </c>
      <c r="S54" s="191">
        <f t="shared" si="10"/>
        <v>-9</v>
      </c>
      <c r="T54" s="191">
        <f t="shared" si="10"/>
        <v>-12</v>
      </c>
      <c r="V54" s="289">
        <v>0.224</v>
      </c>
      <c r="W54" s="290">
        <v>5</v>
      </c>
      <c r="X54"/>
    </row>
    <row r="55" spans="1:24" x14ac:dyDescent="0.2">
      <c r="A55" s="126">
        <f t="shared" si="6"/>
        <v>4</v>
      </c>
      <c r="B55" s="126">
        <f t="shared" si="0"/>
        <v>0</v>
      </c>
      <c r="C55" s="125">
        <f t="shared" si="1"/>
        <v>0</v>
      </c>
      <c r="D55" s="124">
        <f t="shared" si="2"/>
        <v>47.425000000000004</v>
      </c>
      <c r="E55" s="124">
        <f t="shared" si="3"/>
        <v>47.425000000000004</v>
      </c>
      <c r="F55" s="124">
        <f t="shared" si="4"/>
        <v>189.70000000000002</v>
      </c>
      <c r="G55" s="124">
        <f t="shared" si="5"/>
        <v>0.33</v>
      </c>
      <c r="K55" s="189"/>
      <c r="O55" s="188">
        <v>4</v>
      </c>
      <c r="Q55" s="189">
        <f t="shared" si="8"/>
        <v>-1</v>
      </c>
      <c r="R55" s="188">
        <f t="shared" si="7"/>
        <v>11</v>
      </c>
      <c r="S55" s="191">
        <f t="shared" si="10"/>
        <v>-10</v>
      </c>
      <c r="T55" s="191">
        <f t="shared" si="10"/>
        <v>-13</v>
      </c>
      <c r="V55" s="289">
        <v>0.23599999999999999</v>
      </c>
      <c r="W55" s="290">
        <v>6</v>
      </c>
      <c r="X55"/>
    </row>
    <row r="56" spans="1:24" x14ac:dyDescent="0.2">
      <c r="A56" s="126">
        <f t="shared" si="6"/>
        <v>3</v>
      </c>
      <c r="B56" s="126">
        <f t="shared" si="0"/>
        <v>0</v>
      </c>
      <c r="C56" s="125">
        <f t="shared" si="1"/>
        <v>0</v>
      </c>
      <c r="D56" s="124">
        <f t="shared" si="2"/>
        <v>47.425000000000004</v>
      </c>
      <c r="E56" s="124">
        <f t="shared" si="3"/>
        <v>47.425000000000004</v>
      </c>
      <c r="F56" s="124">
        <f t="shared" si="4"/>
        <v>142.27500000000001</v>
      </c>
      <c r="G56" s="124">
        <f t="shared" si="5"/>
        <v>0.25</v>
      </c>
      <c r="K56" s="189"/>
      <c r="Q56" s="189">
        <f t="shared" si="8"/>
        <v>-1</v>
      </c>
      <c r="R56" s="188">
        <f t="shared" si="7"/>
        <v>12</v>
      </c>
      <c r="S56" s="191">
        <f t="shared" si="10"/>
        <v>-11</v>
      </c>
      <c r="T56" s="191">
        <f t="shared" si="10"/>
        <v>-14</v>
      </c>
      <c r="V56" s="289">
        <v>0.252</v>
      </c>
      <c r="W56" s="290">
        <v>7</v>
      </c>
      <c r="X56"/>
    </row>
    <row r="57" spans="1:24" x14ac:dyDescent="0.2">
      <c r="A57" s="126">
        <f t="shared" si="6"/>
        <v>2</v>
      </c>
      <c r="B57" s="126">
        <f t="shared" si="0"/>
        <v>0</v>
      </c>
      <c r="C57" s="125">
        <f t="shared" si="1"/>
        <v>0</v>
      </c>
      <c r="D57" s="124">
        <f t="shared" si="2"/>
        <v>47.425000000000004</v>
      </c>
      <c r="E57" s="124">
        <f t="shared" si="3"/>
        <v>47.425000000000004</v>
      </c>
      <c r="F57" s="124">
        <f t="shared" si="4"/>
        <v>94.850000000000009</v>
      </c>
      <c r="G57" s="124">
        <f t="shared" si="5"/>
        <v>0.17</v>
      </c>
      <c r="K57" s="189"/>
      <c r="Q57" s="189">
        <f t="shared" si="8"/>
        <v>-1</v>
      </c>
      <c r="R57" s="188">
        <f t="shared" si="7"/>
        <v>13</v>
      </c>
      <c r="S57" s="191">
        <f t="shared" si="10"/>
        <v>-12</v>
      </c>
      <c r="T57" s="191">
        <f t="shared" si="10"/>
        <v>-15</v>
      </c>
      <c r="V57" s="289">
        <v>0.26400000000000001</v>
      </c>
      <c r="W57" s="290">
        <v>8</v>
      </c>
      <c r="X57"/>
    </row>
    <row r="58" spans="1:24" x14ac:dyDescent="0.2">
      <c r="A58" s="126">
        <f t="shared" si="6"/>
        <v>1</v>
      </c>
      <c r="B58" s="126">
        <f t="shared" si="0"/>
        <v>0</v>
      </c>
      <c r="C58" s="125">
        <f t="shared" si="1"/>
        <v>0</v>
      </c>
      <c r="D58" s="124">
        <f t="shared" si="2"/>
        <v>47.425000000000004</v>
      </c>
      <c r="E58" s="124">
        <f t="shared" si="3"/>
        <v>47.425000000000004</v>
      </c>
      <c r="F58" s="124">
        <f t="shared" si="4"/>
        <v>47.425000000000004</v>
      </c>
      <c r="G58" s="124">
        <f t="shared" si="5"/>
        <v>0.08</v>
      </c>
      <c r="Q58" s="189">
        <f t="shared" si="8"/>
        <v>-1</v>
      </c>
      <c r="R58" s="188">
        <f t="shared" si="7"/>
        <v>14</v>
      </c>
      <c r="S58" s="191">
        <f t="shared" si="10"/>
        <v>-13</v>
      </c>
      <c r="T58" s="191">
        <f t="shared" si="10"/>
        <v>-16</v>
      </c>
      <c r="V58" s="291">
        <v>0.29199999999999998</v>
      </c>
      <c r="W58" s="292">
        <v>8.5</v>
      </c>
      <c r="X58"/>
    </row>
    <row r="59" spans="1:24" x14ac:dyDescent="0.2">
      <c r="A59" s="126">
        <f t="shared" si="6"/>
        <v>0</v>
      </c>
      <c r="B59" s="126">
        <f t="shared" si="0"/>
        <v>0</v>
      </c>
      <c r="C59" s="125">
        <f t="shared" si="1"/>
        <v>0</v>
      </c>
      <c r="D59" s="124">
        <f t="shared" si="2"/>
        <v>0</v>
      </c>
      <c r="E59" s="124">
        <f t="shared" si="3"/>
        <v>0</v>
      </c>
      <c r="F59" s="124">
        <f t="shared" si="4"/>
        <v>0</v>
      </c>
      <c r="G59" s="124">
        <f t="shared" si="5"/>
        <v>0</v>
      </c>
      <c r="Q59" s="189">
        <f t="shared" si="8"/>
        <v>-1</v>
      </c>
      <c r="R59" s="188">
        <f t="shared" si="7"/>
        <v>15</v>
      </c>
      <c r="S59" s="191">
        <f t="shared" si="10"/>
        <v>-14</v>
      </c>
      <c r="T59" s="191">
        <f t="shared" si="10"/>
        <v>-17</v>
      </c>
    </row>
    <row r="60" spans="1:24" x14ac:dyDescent="0.2">
      <c r="A60" s="126">
        <f t="shared" si="6"/>
        <v>-1</v>
      </c>
      <c r="B60" s="126" t="str">
        <f t="shared" si="0"/>
        <v/>
      </c>
      <c r="C60" s="125" t="str">
        <f t="shared" si="1"/>
        <v/>
      </c>
      <c r="D60" s="124" t="str">
        <f t="shared" si="2"/>
        <v/>
      </c>
      <c r="E60" s="124" t="str">
        <f t="shared" si="3"/>
        <v/>
      </c>
      <c r="F60" s="124" t="str">
        <f t="shared" si="4"/>
        <v xml:space="preserve"> </v>
      </c>
      <c r="G60" s="124" t="str">
        <f t="shared" si="5"/>
        <v/>
      </c>
      <c r="Q60" s="189">
        <f t="shared" si="8"/>
        <v>-1</v>
      </c>
      <c r="R60" s="188">
        <f t="shared" si="7"/>
        <v>16</v>
      </c>
      <c r="S60" s="191">
        <f t="shared" si="10"/>
        <v>-15</v>
      </c>
      <c r="T60" s="191">
        <f t="shared" si="10"/>
        <v>-18</v>
      </c>
    </row>
    <row r="61" spans="1:24" x14ac:dyDescent="0.2">
      <c r="A61" s="126">
        <f t="shared" si="6"/>
        <v>-2</v>
      </c>
      <c r="B61" s="126" t="str">
        <f t="shared" si="0"/>
        <v/>
      </c>
      <c r="C61" s="125" t="str">
        <f t="shared" si="1"/>
        <v/>
      </c>
      <c r="D61" s="124" t="str">
        <f t="shared" si="2"/>
        <v/>
      </c>
      <c r="E61" s="124" t="str">
        <f t="shared" si="3"/>
        <v/>
      </c>
      <c r="F61" s="124" t="str">
        <f t="shared" si="4"/>
        <v xml:space="preserve"> </v>
      </c>
      <c r="G61" s="124" t="str">
        <f t="shared" si="5"/>
        <v/>
      </c>
      <c r="Q61" s="189">
        <f t="shared" si="8"/>
        <v>-1</v>
      </c>
      <c r="R61" s="188">
        <f t="shared" si="7"/>
        <v>17</v>
      </c>
      <c r="S61" s="191">
        <f t="shared" si="10"/>
        <v>-16</v>
      </c>
      <c r="T61" s="191">
        <f t="shared" si="10"/>
        <v>-19</v>
      </c>
    </row>
    <row r="62" spans="1:24" x14ac:dyDescent="0.2">
      <c r="A62" s="126">
        <f t="shared" si="6"/>
        <v>-3</v>
      </c>
      <c r="B62" s="126" t="str">
        <f t="shared" si="0"/>
        <v/>
      </c>
      <c r="C62" s="125" t="str">
        <f t="shared" si="1"/>
        <v/>
      </c>
      <c r="D62" s="124" t="str">
        <f t="shared" si="2"/>
        <v/>
      </c>
      <c r="E62" s="124" t="str">
        <f t="shared" si="3"/>
        <v/>
      </c>
      <c r="F62" s="124" t="str">
        <f t="shared" si="4"/>
        <v xml:space="preserve"> </v>
      </c>
      <c r="G62" s="124" t="str">
        <f t="shared" si="5"/>
        <v/>
      </c>
      <c r="Q62" s="189">
        <f t="shared" si="8"/>
        <v>-1</v>
      </c>
      <c r="R62" s="188">
        <f t="shared" si="7"/>
        <v>18</v>
      </c>
      <c r="S62" s="191">
        <f t="shared" si="10"/>
        <v>-17</v>
      </c>
      <c r="T62" s="191">
        <f t="shared" si="10"/>
        <v>-20</v>
      </c>
    </row>
    <row r="63" spans="1:24" x14ac:dyDescent="0.2">
      <c r="A63" s="126">
        <f t="shared" si="6"/>
        <v>-4</v>
      </c>
      <c r="B63" s="126" t="str">
        <f t="shared" si="0"/>
        <v/>
      </c>
      <c r="C63" s="125" t="str">
        <f t="shared" si="1"/>
        <v/>
      </c>
      <c r="D63" s="124" t="str">
        <f t="shared" si="2"/>
        <v/>
      </c>
      <c r="E63" s="124" t="str">
        <f t="shared" si="3"/>
        <v/>
      </c>
      <c r="F63" s="124" t="str">
        <f t="shared" si="4"/>
        <v xml:space="preserve"> </v>
      </c>
      <c r="G63" s="124" t="str">
        <f t="shared" si="5"/>
        <v/>
      </c>
      <c r="Q63" s="189">
        <f t="shared" si="8"/>
        <v>-1</v>
      </c>
      <c r="R63" s="188">
        <f t="shared" si="7"/>
        <v>19</v>
      </c>
      <c r="S63" s="191">
        <f t="shared" si="10"/>
        <v>-18</v>
      </c>
      <c r="T63" s="191">
        <f t="shared" si="10"/>
        <v>-21</v>
      </c>
    </row>
    <row r="64" spans="1:24" x14ac:dyDescent="0.2">
      <c r="A64" s="126">
        <f t="shared" si="6"/>
        <v>-5</v>
      </c>
      <c r="B64" s="126" t="str">
        <f t="shared" si="0"/>
        <v/>
      </c>
      <c r="C64" s="125" t="str">
        <f t="shared" si="1"/>
        <v/>
      </c>
      <c r="D64" s="124" t="str">
        <f t="shared" si="2"/>
        <v/>
      </c>
      <c r="E64" s="124" t="str">
        <f t="shared" si="3"/>
        <v/>
      </c>
      <c r="F64" s="124" t="str">
        <f t="shared" si="4"/>
        <v xml:space="preserve"> </v>
      </c>
      <c r="G64" s="124" t="str">
        <f t="shared" si="5"/>
        <v/>
      </c>
      <c r="Q64" s="189">
        <f t="shared" si="8"/>
        <v>-1</v>
      </c>
      <c r="R64" s="188">
        <f t="shared" si="7"/>
        <v>20</v>
      </c>
      <c r="S64" s="191">
        <f t="shared" si="10"/>
        <v>-19</v>
      </c>
      <c r="T64" s="191">
        <f t="shared" si="10"/>
        <v>-22</v>
      </c>
    </row>
    <row r="65" spans="1:20" x14ac:dyDescent="0.2">
      <c r="A65" s="126">
        <f t="shared" si="6"/>
        <v>-6</v>
      </c>
      <c r="B65" s="126" t="str">
        <f t="shared" si="0"/>
        <v/>
      </c>
      <c r="C65" s="125" t="str">
        <f t="shared" si="1"/>
        <v/>
      </c>
      <c r="D65" s="124" t="str">
        <f t="shared" si="2"/>
        <v/>
      </c>
      <c r="E65" s="124" t="str">
        <f t="shared" si="3"/>
        <v/>
      </c>
      <c r="F65" s="124" t="str">
        <f t="shared" si="4"/>
        <v xml:space="preserve"> </v>
      </c>
      <c r="G65" s="124" t="str">
        <f t="shared" si="5"/>
        <v/>
      </c>
      <c r="Q65" s="189">
        <f t="shared" si="8"/>
        <v>-1</v>
      </c>
      <c r="R65" s="188">
        <f t="shared" si="7"/>
        <v>21</v>
      </c>
      <c r="S65" s="191">
        <f t="shared" si="10"/>
        <v>-20</v>
      </c>
      <c r="T65" s="191">
        <f t="shared" si="10"/>
        <v>-23</v>
      </c>
    </row>
    <row r="66" spans="1:20" x14ac:dyDescent="0.2">
      <c r="A66" s="126">
        <f t="shared" si="6"/>
        <v>-7</v>
      </c>
      <c r="B66" s="126" t="str">
        <f t="shared" si="0"/>
        <v/>
      </c>
      <c r="C66" s="125" t="str">
        <f t="shared" si="1"/>
        <v/>
      </c>
      <c r="D66" s="124" t="str">
        <f t="shared" si="2"/>
        <v/>
      </c>
      <c r="E66" s="124" t="str">
        <f t="shared" si="3"/>
        <v/>
      </c>
      <c r="F66" s="124" t="str">
        <f t="shared" si="4"/>
        <v xml:space="preserve"> </v>
      </c>
      <c r="G66" s="124" t="str">
        <f t="shared" si="5"/>
        <v/>
      </c>
      <c r="Q66" s="189">
        <f t="shared" si="8"/>
        <v>-1</v>
      </c>
      <c r="R66" s="188">
        <f t="shared" si="7"/>
        <v>22</v>
      </c>
      <c r="S66" s="191">
        <f t="shared" ref="S66:T81" si="11">S65-1</f>
        <v>-21</v>
      </c>
      <c r="T66" s="191">
        <f t="shared" si="11"/>
        <v>-24</v>
      </c>
    </row>
    <row r="67" spans="1:20" x14ac:dyDescent="0.2">
      <c r="A67" s="126">
        <f t="shared" si="6"/>
        <v>-8</v>
      </c>
      <c r="B67" s="126" t="str">
        <f t="shared" si="0"/>
        <v/>
      </c>
      <c r="C67" s="125" t="str">
        <f t="shared" si="1"/>
        <v/>
      </c>
      <c r="D67" s="124" t="str">
        <f t="shared" si="2"/>
        <v/>
      </c>
      <c r="E67" s="124" t="str">
        <f t="shared" si="3"/>
        <v/>
      </c>
      <c r="F67" s="124" t="str">
        <f t="shared" si="4"/>
        <v xml:space="preserve"> </v>
      </c>
      <c r="G67" s="124" t="str">
        <f t="shared" si="5"/>
        <v/>
      </c>
      <c r="Q67" s="189">
        <f t="shared" si="8"/>
        <v>-1</v>
      </c>
      <c r="R67" s="188">
        <f t="shared" si="7"/>
        <v>23</v>
      </c>
      <c r="S67" s="191">
        <f t="shared" si="11"/>
        <v>-22</v>
      </c>
      <c r="T67" s="191">
        <f t="shared" si="11"/>
        <v>-25</v>
      </c>
    </row>
    <row r="68" spans="1:20" x14ac:dyDescent="0.2">
      <c r="A68" s="126">
        <f t="shared" si="6"/>
        <v>-9</v>
      </c>
      <c r="B68" s="126" t="str">
        <f t="shared" si="0"/>
        <v/>
      </c>
      <c r="C68" s="125" t="str">
        <f t="shared" si="1"/>
        <v/>
      </c>
      <c r="D68" s="124" t="str">
        <f t="shared" si="2"/>
        <v/>
      </c>
      <c r="E68" s="124" t="str">
        <f t="shared" si="3"/>
        <v/>
      </c>
      <c r="F68" s="124" t="str">
        <f t="shared" si="4"/>
        <v xml:space="preserve"> </v>
      </c>
      <c r="G68" s="124" t="str">
        <f t="shared" si="5"/>
        <v/>
      </c>
      <c r="Q68" s="189">
        <f t="shared" si="8"/>
        <v>-1</v>
      </c>
      <c r="R68" s="188">
        <f t="shared" si="7"/>
        <v>24</v>
      </c>
      <c r="S68" s="191">
        <f t="shared" si="11"/>
        <v>-23</v>
      </c>
      <c r="T68" s="191">
        <f t="shared" si="11"/>
        <v>-26</v>
      </c>
    </row>
    <row r="69" spans="1:20" x14ac:dyDescent="0.2">
      <c r="A69" s="126">
        <f t="shared" si="6"/>
        <v>-10</v>
      </c>
      <c r="B69" s="126" t="str">
        <f t="shared" si="0"/>
        <v/>
      </c>
      <c r="C69" s="125" t="str">
        <f t="shared" si="1"/>
        <v/>
      </c>
      <c r="D69" s="124" t="str">
        <f t="shared" si="2"/>
        <v/>
      </c>
      <c r="E69" s="124" t="str">
        <f t="shared" si="3"/>
        <v/>
      </c>
      <c r="F69" s="124" t="str">
        <f t="shared" si="4"/>
        <v xml:space="preserve"> </v>
      </c>
      <c r="G69" s="124" t="str">
        <f t="shared" si="5"/>
        <v/>
      </c>
      <c r="Q69" s="189">
        <f t="shared" si="8"/>
        <v>-1</v>
      </c>
      <c r="R69" s="188">
        <f t="shared" si="7"/>
        <v>25</v>
      </c>
      <c r="S69" s="191">
        <f t="shared" si="11"/>
        <v>-24</v>
      </c>
      <c r="T69" s="191">
        <f t="shared" si="11"/>
        <v>-27</v>
      </c>
    </row>
    <row r="70" spans="1:20" x14ac:dyDescent="0.2">
      <c r="A70" s="126">
        <f t="shared" si="6"/>
        <v>-11</v>
      </c>
      <c r="B70" s="126" t="str">
        <f t="shared" si="0"/>
        <v/>
      </c>
      <c r="C70" s="125" t="str">
        <f t="shared" si="1"/>
        <v/>
      </c>
      <c r="D70" s="124" t="str">
        <f t="shared" si="2"/>
        <v/>
      </c>
      <c r="E70" s="124" t="str">
        <f t="shared" si="3"/>
        <v/>
      </c>
      <c r="F70" s="124" t="str">
        <f t="shared" si="4"/>
        <v xml:space="preserve"> </v>
      </c>
      <c r="G70" s="124" t="str">
        <f t="shared" si="5"/>
        <v/>
      </c>
      <c r="Q70" s="189">
        <f t="shared" si="8"/>
        <v>-1</v>
      </c>
      <c r="R70" s="188">
        <f t="shared" si="7"/>
        <v>26</v>
      </c>
      <c r="S70" s="191">
        <f t="shared" si="11"/>
        <v>-25</v>
      </c>
      <c r="T70" s="191">
        <f t="shared" si="11"/>
        <v>-28</v>
      </c>
    </row>
    <row r="71" spans="1:20" x14ac:dyDescent="0.2">
      <c r="A71" s="126">
        <f t="shared" si="6"/>
        <v>-12</v>
      </c>
      <c r="B71" s="126" t="str">
        <f t="shared" si="0"/>
        <v/>
      </c>
      <c r="C71" s="125" t="str">
        <f t="shared" si="1"/>
        <v/>
      </c>
      <c r="D71" s="124" t="str">
        <f t="shared" si="2"/>
        <v/>
      </c>
      <c r="E71" s="124" t="str">
        <f t="shared" si="3"/>
        <v/>
      </c>
      <c r="F71" s="124" t="str">
        <f t="shared" si="4"/>
        <v xml:space="preserve"> </v>
      </c>
      <c r="G71" s="124" t="str">
        <f t="shared" si="5"/>
        <v/>
      </c>
      <c r="Q71" s="189">
        <f t="shared" si="8"/>
        <v>-1</v>
      </c>
      <c r="R71" s="188">
        <f t="shared" si="7"/>
        <v>27</v>
      </c>
      <c r="S71" s="191">
        <f t="shared" si="11"/>
        <v>-26</v>
      </c>
      <c r="T71" s="191">
        <f t="shared" si="11"/>
        <v>-29</v>
      </c>
    </row>
    <row r="72" spans="1:20" x14ac:dyDescent="0.2">
      <c r="A72" s="126">
        <f t="shared" si="6"/>
        <v>-13</v>
      </c>
      <c r="B72" s="126" t="str">
        <f t="shared" si="0"/>
        <v/>
      </c>
      <c r="C72" s="125" t="str">
        <f t="shared" si="1"/>
        <v/>
      </c>
      <c r="D72" s="124" t="str">
        <f t="shared" si="2"/>
        <v/>
      </c>
      <c r="E72" s="124" t="str">
        <f t="shared" si="3"/>
        <v/>
      </c>
      <c r="F72" s="124" t="str">
        <f t="shared" si="4"/>
        <v xml:space="preserve"> </v>
      </c>
      <c r="G72" s="124" t="str">
        <f t="shared" si="5"/>
        <v/>
      </c>
      <c r="Q72" s="189">
        <f t="shared" si="8"/>
        <v>-1</v>
      </c>
      <c r="R72" s="188">
        <f t="shared" si="7"/>
        <v>28</v>
      </c>
      <c r="S72" s="191">
        <f t="shared" si="11"/>
        <v>-27</v>
      </c>
      <c r="T72" s="191">
        <f t="shared" si="11"/>
        <v>-30</v>
      </c>
    </row>
    <row r="73" spans="1:20" x14ac:dyDescent="0.2">
      <c r="A73" s="126">
        <f t="shared" si="6"/>
        <v>-14</v>
      </c>
      <c r="B73" s="126" t="str">
        <f t="shared" si="0"/>
        <v/>
      </c>
      <c r="C73" s="125" t="str">
        <f t="shared" si="1"/>
        <v/>
      </c>
      <c r="D73" s="124" t="str">
        <f t="shared" si="2"/>
        <v/>
      </c>
      <c r="E73" s="124" t="str">
        <f t="shared" si="3"/>
        <v/>
      </c>
      <c r="F73" s="124" t="str">
        <f t="shared" si="4"/>
        <v xml:space="preserve"> </v>
      </c>
      <c r="G73" s="124" t="str">
        <f t="shared" si="5"/>
        <v/>
      </c>
      <c r="Q73" s="189">
        <f t="shared" si="8"/>
        <v>-1</v>
      </c>
      <c r="R73" s="188">
        <f t="shared" si="7"/>
        <v>29</v>
      </c>
      <c r="S73" s="191">
        <f t="shared" si="11"/>
        <v>-28</v>
      </c>
      <c r="T73" s="191">
        <f t="shared" si="11"/>
        <v>-31</v>
      </c>
    </row>
    <row r="74" spans="1:20" x14ac:dyDescent="0.2">
      <c r="A74" s="126">
        <f t="shared" si="6"/>
        <v>-15</v>
      </c>
      <c r="B74" s="126" t="str">
        <f t="shared" si="0"/>
        <v/>
      </c>
      <c r="C74" s="125" t="str">
        <f t="shared" si="1"/>
        <v/>
      </c>
      <c r="D74" s="124" t="str">
        <f t="shared" si="2"/>
        <v/>
      </c>
      <c r="E74" s="124" t="str">
        <f t="shared" si="3"/>
        <v/>
      </c>
      <c r="F74" s="124" t="str">
        <f t="shared" si="4"/>
        <v xml:space="preserve"> </v>
      </c>
      <c r="G74" s="124" t="str">
        <f t="shared" si="5"/>
        <v/>
      </c>
      <c r="Q74" s="189">
        <f t="shared" si="8"/>
        <v>-1</v>
      </c>
      <c r="R74" s="188">
        <f t="shared" si="7"/>
        <v>30</v>
      </c>
      <c r="S74" s="191">
        <f t="shared" si="11"/>
        <v>-29</v>
      </c>
      <c r="T74" s="191">
        <f t="shared" si="11"/>
        <v>-32</v>
      </c>
    </row>
    <row r="75" spans="1:20" x14ac:dyDescent="0.2">
      <c r="A75" s="126">
        <f t="shared" si="6"/>
        <v>-16</v>
      </c>
      <c r="B75" s="126" t="str">
        <f t="shared" si="0"/>
        <v/>
      </c>
      <c r="C75" s="125" t="str">
        <f t="shared" si="1"/>
        <v/>
      </c>
      <c r="D75" s="124" t="str">
        <f t="shared" si="2"/>
        <v/>
      </c>
      <c r="E75" s="124" t="str">
        <f t="shared" si="3"/>
        <v/>
      </c>
      <c r="F75" s="124" t="str">
        <f t="shared" si="4"/>
        <v xml:space="preserve"> </v>
      </c>
      <c r="G75" s="124" t="str">
        <f t="shared" si="5"/>
        <v/>
      </c>
      <c r="Q75" s="189">
        <f t="shared" si="8"/>
        <v>-1</v>
      </c>
      <c r="R75" s="188">
        <f t="shared" si="7"/>
        <v>31</v>
      </c>
      <c r="S75" s="191">
        <f t="shared" si="11"/>
        <v>-30</v>
      </c>
      <c r="T75" s="191">
        <f t="shared" si="11"/>
        <v>-33</v>
      </c>
    </row>
    <row r="76" spans="1:20" x14ac:dyDescent="0.2">
      <c r="A76" s="126">
        <f t="shared" si="6"/>
        <v>-17</v>
      </c>
      <c r="B76" s="126" t="str">
        <f t="shared" si="0"/>
        <v/>
      </c>
      <c r="C76" s="125" t="str">
        <f t="shared" si="1"/>
        <v/>
      </c>
      <c r="D76" s="124" t="str">
        <f t="shared" si="2"/>
        <v/>
      </c>
      <c r="E76" s="124" t="str">
        <f t="shared" si="3"/>
        <v/>
      </c>
      <c r="F76" s="124" t="str">
        <f t="shared" si="4"/>
        <v xml:space="preserve"> </v>
      </c>
      <c r="G76" s="124" t="str">
        <f t="shared" si="5"/>
        <v/>
      </c>
      <c r="Q76" s="189">
        <f t="shared" si="8"/>
        <v>-1</v>
      </c>
      <c r="R76" s="188">
        <f t="shared" si="7"/>
        <v>32</v>
      </c>
      <c r="S76" s="191">
        <f t="shared" si="11"/>
        <v>-31</v>
      </c>
      <c r="T76" s="191">
        <f t="shared" si="11"/>
        <v>-34</v>
      </c>
    </row>
    <row r="77" spans="1:20" x14ac:dyDescent="0.2">
      <c r="A77" s="126">
        <f t="shared" si="6"/>
        <v>-18</v>
      </c>
      <c r="B77" s="126" t="str">
        <f t="shared" si="0"/>
        <v/>
      </c>
      <c r="C77" s="125" t="str">
        <f t="shared" si="1"/>
        <v/>
      </c>
      <c r="D77" s="124" t="str">
        <f t="shared" si="2"/>
        <v/>
      </c>
      <c r="E77" s="124" t="str">
        <f t="shared" si="3"/>
        <v/>
      </c>
      <c r="F77" s="124" t="str">
        <f t="shared" si="4"/>
        <v xml:space="preserve"> </v>
      </c>
      <c r="G77" s="124" t="str">
        <f t="shared" si="5"/>
        <v/>
      </c>
      <c r="Q77" s="189">
        <f t="shared" si="8"/>
        <v>-1</v>
      </c>
      <c r="R77" s="188">
        <f t="shared" si="7"/>
        <v>33</v>
      </c>
      <c r="S77" s="191">
        <f t="shared" si="11"/>
        <v>-32</v>
      </c>
      <c r="T77" s="191">
        <f t="shared" si="11"/>
        <v>-35</v>
      </c>
    </row>
    <row r="78" spans="1:20" x14ac:dyDescent="0.2">
      <c r="A78" s="126">
        <f t="shared" si="6"/>
        <v>-19</v>
      </c>
      <c r="B78" s="126" t="str">
        <f t="shared" si="0"/>
        <v/>
      </c>
      <c r="C78" s="125" t="str">
        <f t="shared" si="1"/>
        <v/>
      </c>
      <c r="D78" s="124" t="str">
        <f t="shared" si="2"/>
        <v/>
      </c>
      <c r="E78" s="124" t="str">
        <f t="shared" si="3"/>
        <v/>
      </c>
      <c r="F78" s="124" t="str">
        <f t="shared" si="4"/>
        <v xml:space="preserve"> </v>
      </c>
      <c r="G78" s="124" t="str">
        <f t="shared" si="5"/>
        <v/>
      </c>
      <c r="Q78" s="189">
        <f t="shared" si="8"/>
        <v>-1</v>
      </c>
      <c r="R78" s="188">
        <f t="shared" si="7"/>
        <v>34</v>
      </c>
      <c r="S78" s="191">
        <f t="shared" si="11"/>
        <v>-33</v>
      </c>
      <c r="T78" s="191">
        <f t="shared" si="11"/>
        <v>-36</v>
      </c>
    </row>
    <row r="79" spans="1:20" x14ac:dyDescent="0.2">
      <c r="A79" s="126">
        <f t="shared" si="6"/>
        <v>-20</v>
      </c>
      <c r="B79" s="126" t="str">
        <f t="shared" si="0"/>
        <v/>
      </c>
      <c r="C79" s="125" t="str">
        <f t="shared" si="1"/>
        <v/>
      </c>
      <c r="D79" s="124" t="str">
        <f t="shared" si="2"/>
        <v/>
      </c>
      <c r="E79" s="124" t="str">
        <f t="shared" si="3"/>
        <v/>
      </c>
      <c r="F79" s="124" t="str">
        <f t="shared" si="4"/>
        <v xml:space="preserve"> </v>
      </c>
      <c r="G79" s="124" t="str">
        <f t="shared" si="5"/>
        <v/>
      </c>
      <c r="Q79" s="189">
        <f t="shared" si="8"/>
        <v>-1</v>
      </c>
      <c r="R79" s="188">
        <f t="shared" si="7"/>
        <v>35</v>
      </c>
      <c r="S79" s="191">
        <f t="shared" si="11"/>
        <v>-34</v>
      </c>
      <c r="T79" s="191">
        <f t="shared" si="11"/>
        <v>-37</v>
      </c>
    </row>
    <row r="80" spans="1:20" x14ac:dyDescent="0.2">
      <c r="A80" s="126">
        <f t="shared" si="6"/>
        <v>-21</v>
      </c>
      <c r="B80" s="126" t="str">
        <f t="shared" si="0"/>
        <v/>
      </c>
      <c r="C80" s="125" t="str">
        <f t="shared" si="1"/>
        <v/>
      </c>
      <c r="D80" s="124" t="str">
        <f t="shared" si="2"/>
        <v/>
      </c>
      <c r="E80" s="124" t="str">
        <f t="shared" si="3"/>
        <v/>
      </c>
      <c r="F80" s="124" t="str">
        <f t="shared" si="4"/>
        <v xml:space="preserve"> </v>
      </c>
      <c r="G80" s="124" t="str">
        <f t="shared" si="5"/>
        <v/>
      </c>
      <c r="Q80" s="189">
        <f t="shared" si="8"/>
        <v>-1</v>
      </c>
      <c r="R80" s="188">
        <f t="shared" si="7"/>
        <v>36</v>
      </c>
      <c r="S80" s="191">
        <f t="shared" si="11"/>
        <v>-35</v>
      </c>
      <c r="T80" s="191">
        <f t="shared" si="11"/>
        <v>-38</v>
      </c>
    </row>
    <row r="81" spans="1:20" x14ac:dyDescent="0.2">
      <c r="A81" s="126">
        <f t="shared" si="6"/>
        <v>-22</v>
      </c>
      <c r="B81" s="126" t="str">
        <f t="shared" si="0"/>
        <v/>
      </c>
      <c r="C81" s="125" t="str">
        <f t="shared" si="1"/>
        <v/>
      </c>
      <c r="D81" s="124" t="str">
        <f t="shared" si="2"/>
        <v/>
      </c>
      <c r="E81" s="124" t="str">
        <f t="shared" si="3"/>
        <v/>
      </c>
      <c r="F81" s="124" t="str">
        <f t="shared" si="4"/>
        <v xml:space="preserve"> </v>
      </c>
      <c r="G81" s="124" t="str">
        <f t="shared" si="5"/>
        <v/>
      </c>
      <c r="Q81" s="189">
        <f t="shared" si="8"/>
        <v>-1</v>
      </c>
      <c r="R81" s="188">
        <f t="shared" si="7"/>
        <v>37</v>
      </c>
      <c r="S81" s="191">
        <f t="shared" si="11"/>
        <v>-36</v>
      </c>
      <c r="T81" s="191">
        <f t="shared" si="11"/>
        <v>-39</v>
      </c>
    </row>
    <row r="82" spans="1:20" x14ac:dyDescent="0.2">
      <c r="A82" s="126">
        <f t="shared" si="6"/>
        <v>-23</v>
      </c>
      <c r="B82" s="126" t="str">
        <f t="shared" si="0"/>
        <v/>
      </c>
      <c r="C82" s="125" t="str">
        <f t="shared" si="1"/>
        <v/>
      </c>
      <c r="D82" s="124" t="str">
        <f t="shared" si="2"/>
        <v/>
      </c>
      <c r="E82" s="124" t="str">
        <f t="shared" si="3"/>
        <v/>
      </c>
      <c r="F82" s="124" t="str">
        <f t="shared" si="4"/>
        <v xml:space="preserve"> </v>
      </c>
      <c r="G82" s="124" t="str">
        <f t="shared" si="5"/>
        <v/>
      </c>
      <c r="Q82" s="189">
        <f t="shared" si="8"/>
        <v>-1</v>
      </c>
      <c r="R82" s="188">
        <f t="shared" si="7"/>
        <v>38</v>
      </c>
      <c r="S82" s="191">
        <f t="shared" ref="S82:T97" si="12">S81-1</f>
        <v>-37</v>
      </c>
      <c r="T82" s="191">
        <f t="shared" si="12"/>
        <v>-40</v>
      </c>
    </row>
    <row r="83" spans="1:20" x14ac:dyDescent="0.2">
      <c r="A83" s="126">
        <f t="shared" si="6"/>
        <v>-24</v>
      </c>
      <c r="B83" s="126" t="str">
        <f t="shared" si="0"/>
        <v/>
      </c>
      <c r="C83" s="125" t="str">
        <f t="shared" si="1"/>
        <v/>
      </c>
      <c r="D83" s="124" t="str">
        <f t="shared" si="2"/>
        <v/>
      </c>
      <c r="E83" s="124" t="str">
        <f t="shared" si="3"/>
        <v/>
      </c>
      <c r="F83" s="124" t="str">
        <f t="shared" si="4"/>
        <v xml:space="preserve"> </v>
      </c>
      <c r="G83" s="124" t="str">
        <f t="shared" si="5"/>
        <v/>
      </c>
      <c r="Q83" s="189">
        <f t="shared" si="8"/>
        <v>-1</v>
      </c>
      <c r="R83" s="188">
        <f t="shared" si="7"/>
        <v>39</v>
      </c>
      <c r="S83" s="191">
        <f t="shared" si="12"/>
        <v>-38</v>
      </c>
      <c r="T83" s="191">
        <f t="shared" si="12"/>
        <v>-41</v>
      </c>
    </row>
    <row r="84" spans="1:20" x14ac:dyDescent="0.2">
      <c r="A84" s="126">
        <f t="shared" si="6"/>
        <v>-25</v>
      </c>
      <c r="B84" s="126" t="str">
        <f t="shared" si="0"/>
        <v/>
      </c>
      <c r="C84" s="125" t="str">
        <f t="shared" si="1"/>
        <v/>
      </c>
      <c r="D84" s="124" t="str">
        <f t="shared" si="2"/>
        <v/>
      </c>
      <c r="E84" s="124" t="str">
        <f t="shared" si="3"/>
        <v/>
      </c>
      <c r="F84" s="124" t="str">
        <f t="shared" si="4"/>
        <v xml:space="preserve"> </v>
      </c>
      <c r="G84" s="124" t="str">
        <f t="shared" si="5"/>
        <v/>
      </c>
      <c r="Q84" s="189">
        <f t="shared" si="8"/>
        <v>-1</v>
      </c>
      <c r="R84" s="188">
        <f t="shared" si="7"/>
        <v>40</v>
      </c>
      <c r="S84" s="191">
        <f t="shared" si="12"/>
        <v>-39</v>
      </c>
      <c r="T84" s="191">
        <f t="shared" si="12"/>
        <v>-42</v>
      </c>
    </row>
    <row r="85" spans="1:20" x14ac:dyDescent="0.2">
      <c r="A85" s="126">
        <f t="shared" si="6"/>
        <v>-26</v>
      </c>
      <c r="B85" s="126" t="str">
        <f t="shared" si="0"/>
        <v/>
      </c>
      <c r="C85" s="125" t="str">
        <f t="shared" si="1"/>
        <v/>
      </c>
      <c r="D85" s="124" t="str">
        <f t="shared" si="2"/>
        <v/>
      </c>
      <c r="E85" s="124" t="str">
        <f t="shared" si="3"/>
        <v/>
      </c>
      <c r="F85" s="124" t="str">
        <f t="shared" si="4"/>
        <v xml:space="preserve"> </v>
      </c>
      <c r="G85" s="124" t="str">
        <f t="shared" si="5"/>
        <v/>
      </c>
      <c r="Q85" s="189">
        <f t="shared" si="8"/>
        <v>-1</v>
      </c>
      <c r="R85" s="188">
        <f t="shared" si="7"/>
        <v>41</v>
      </c>
      <c r="S85" s="191">
        <f t="shared" si="12"/>
        <v>-40</v>
      </c>
      <c r="T85" s="191">
        <f t="shared" si="12"/>
        <v>-43</v>
      </c>
    </row>
    <row r="86" spans="1:20" x14ac:dyDescent="0.2">
      <c r="A86" s="126">
        <f t="shared" si="6"/>
        <v>-27</v>
      </c>
      <c r="B86" s="126" t="str">
        <f t="shared" si="0"/>
        <v/>
      </c>
      <c r="C86" s="125" t="str">
        <f t="shared" si="1"/>
        <v/>
      </c>
      <c r="D86" s="124" t="str">
        <f t="shared" si="2"/>
        <v/>
      </c>
      <c r="E86" s="124" t="str">
        <f t="shared" si="3"/>
        <v/>
      </c>
      <c r="F86" s="124" t="str">
        <f t="shared" si="4"/>
        <v xml:space="preserve"> </v>
      </c>
      <c r="G86" s="124" t="str">
        <f t="shared" si="5"/>
        <v/>
      </c>
      <c r="Q86" s="189">
        <f t="shared" si="8"/>
        <v>-1</v>
      </c>
      <c r="R86" s="188">
        <f t="shared" si="7"/>
        <v>42</v>
      </c>
      <c r="S86" s="191">
        <f t="shared" si="12"/>
        <v>-41</v>
      </c>
      <c r="T86" s="191">
        <f t="shared" si="12"/>
        <v>-44</v>
      </c>
    </row>
    <row r="87" spans="1:20" x14ac:dyDescent="0.2">
      <c r="A87" s="126">
        <f t="shared" si="6"/>
        <v>-28</v>
      </c>
      <c r="B87" s="126" t="str">
        <f t="shared" si="0"/>
        <v/>
      </c>
      <c r="C87" s="125" t="str">
        <f t="shared" si="1"/>
        <v/>
      </c>
      <c r="D87" s="124" t="str">
        <f t="shared" si="2"/>
        <v/>
      </c>
      <c r="E87" s="124" t="str">
        <f t="shared" si="3"/>
        <v/>
      </c>
      <c r="F87" s="124" t="str">
        <f t="shared" si="4"/>
        <v xml:space="preserve"> </v>
      </c>
      <c r="G87" s="124" t="str">
        <f t="shared" si="5"/>
        <v/>
      </c>
      <c r="Q87" s="189">
        <f t="shared" si="8"/>
        <v>-1</v>
      </c>
      <c r="R87" s="188">
        <f t="shared" si="7"/>
        <v>43</v>
      </c>
      <c r="S87" s="191">
        <f t="shared" si="12"/>
        <v>-42</v>
      </c>
      <c r="T87" s="191">
        <f t="shared" si="12"/>
        <v>-45</v>
      </c>
    </row>
    <row r="88" spans="1:20" x14ac:dyDescent="0.2">
      <c r="A88" s="126">
        <f t="shared" si="6"/>
        <v>-29</v>
      </c>
      <c r="B88" s="126" t="str">
        <f t="shared" si="0"/>
        <v/>
      </c>
      <c r="C88" s="125" t="str">
        <f t="shared" si="1"/>
        <v/>
      </c>
      <c r="D88" s="124" t="str">
        <f t="shared" si="2"/>
        <v/>
      </c>
      <c r="E88" s="124" t="str">
        <f t="shared" si="3"/>
        <v/>
      </c>
      <c r="F88" s="124" t="str">
        <f t="shared" si="4"/>
        <v xml:space="preserve"> </v>
      </c>
      <c r="G88" s="124" t="str">
        <f t="shared" si="5"/>
        <v/>
      </c>
      <c r="Q88" s="189">
        <f t="shared" si="8"/>
        <v>-1</v>
      </c>
      <c r="R88" s="188">
        <f t="shared" si="7"/>
        <v>44</v>
      </c>
      <c r="S88" s="191">
        <f t="shared" si="12"/>
        <v>-43</v>
      </c>
      <c r="T88" s="191">
        <f t="shared" si="12"/>
        <v>-46</v>
      </c>
    </row>
    <row r="89" spans="1:20" x14ac:dyDescent="0.2">
      <c r="A89" s="126">
        <f t="shared" si="6"/>
        <v>-30</v>
      </c>
      <c r="B89" s="126" t="str">
        <f t="shared" si="0"/>
        <v/>
      </c>
      <c r="C89" s="125" t="str">
        <f t="shared" si="1"/>
        <v/>
      </c>
      <c r="D89" s="124" t="str">
        <f t="shared" si="2"/>
        <v/>
      </c>
      <c r="E89" s="124" t="str">
        <f t="shared" si="3"/>
        <v/>
      </c>
      <c r="F89" s="124" t="str">
        <f t="shared" si="4"/>
        <v xml:space="preserve"> </v>
      </c>
      <c r="G89" s="124" t="str">
        <f t="shared" si="5"/>
        <v/>
      </c>
      <c r="Q89" s="189">
        <f t="shared" si="8"/>
        <v>-1</v>
      </c>
      <c r="R89" s="188">
        <f t="shared" si="7"/>
        <v>45</v>
      </c>
      <c r="S89" s="191">
        <f t="shared" si="12"/>
        <v>-44</v>
      </c>
      <c r="T89" s="191">
        <f t="shared" si="12"/>
        <v>-47</v>
      </c>
    </row>
    <row r="90" spans="1:20" x14ac:dyDescent="0.2">
      <c r="A90" s="126">
        <f t="shared" si="6"/>
        <v>-31</v>
      </c>
      <c r="B90" s="126" t="str">
        <f t="shared" si="0"/>
        <v/>
      </c>
      <c r="C90" s="125" t="str">
        <f t="shared" si="1"/>
        <v/>
      </c>
      <c r="D90" s="124" t="str">
        <f t="shared" si="2"/>
        <v/>
      </c>
      <c r="E90" s="124" t="str">
        <f t="shared" si="3"/>
        <v/>
      </c>
      <c r="F90" s="124" t="str">
        <f t="shared" si="4"/>
        <v xml:space="preserve"> </v>
      </c>
      <c r="G90" s="124" t="str">
        <f t="shared" si="5"/>
        <v/>
      </c>
      <c r="Q90" s="189">
        <f t="shared" si="8"/>
        <v>-1</v>
      </c>
      <c r="R90" s="188">
        <f t="shared" si="7"/>
        <v>46</v>
      </c>
      <c r="S90" s="191">
        <f t="shared" si="12"/>
        <v>-45</v>
      </c>
      <c r="T90" s="191">
        <f t="shared" si="12"/>
        <v>-48</v>
      </c>
    </row>
    <row r="91" spans="1:20" x14ac:dyDescent="0.2">
      <c r="A91" s="126">
        <f t="shared" si="6"/>
        <v>-32</v>
      </c>
      <c r="B91" s="126" t="str">
        <f t="shared" si="0"/>
        <v/>
      </c>
      <c r="C91" s="125" t="str">
        <f t="shared" si="1"/>
        <v/>
      </c>
      <c r="D91" s="124" t="str">
        <f t="shared" si="2"/>
        <v/>
      </c>
      <c r="E91" s="124" t="str">
        <f t="shared" si="3"/>
        <v/>
      </c>
      <c r="F91" s="124" t="str">
        <f t="shared" si="4"/>
        <v xml:space="preserve"> </v>
      </c>
      <c r="G91" s="124" t="str">
        <f t="shared" si="5"/>
        <v/>
      </c>
      <c r="Q91" s="189">
        <f t="shared" si="8"/>
        <v>-1</v>
      </c>
      <c r="R91" s="188">
        <f t="shared" si="7"/>
        <v>47</v>
      </c>
      <c r="S91" s="191">
        <f t="shared" si="12"/>
        <v>-46</v>
      </c>
      <c r="T91" s="191">
        <f t="shared" si="12"/>
        <v>-49</v>
      </c>
    </row>
    <row r="92" spans="1:20" x14ac:dyDescent="0.2">
      <c r="A92" s="126">
        <f t="shared" si="6"/>
        <v>-33</v>
      </c>
      <c r="B92" s="126" t="str">
        <f t="shared" si="0"/>
        <v/>
      </c>
      <c r="C92" s="125" t="str">
        <f t="shared" si="1"/>
        <v/>
      </c>
      <c r="D92" s="124" t="str">
        <f t="shared" si="2"/>
        <v/>
      </c>
      <c r="E92" s="124" t="str">
        <f t="shared" si="3"/>
        <v/>
      </c>
      <c r="F92" s="124" t="str">
        <f t="shared" si="4"/>
        <v xml:space="preserve"> </v>
      </c>
      <c r="G92" s="124" t="str">
        <f t="shared" si="5"/>
        <v/>
      </c>
      <c r="Q92" s="189">
        <f t="shared" si="8"/>
        <v>-1</v>
      </c>
      <c r="R92" s="188">
        <f t="shared" si="7"/>
        <v>48</v>
      </c>
      <c r="S92" s="191">
        <f t="shared" si="12"/>
        <v>-47</v>
      </c>
      <c r="T92" s="191">
        <f t="shared" si="12"/>
        <v>-50</v>
      </c>
    </row>
    <row r="93" spans="1:20" x14ac:dyDescent="0.2">
      <c r="A93" s="126">
        <f t="shared" si="6"/>
        <v>-34</v>
      </c>
      <c r="B93" s="126" t="str">
        <f t="shared" ref="B93:B156" si="13">IF(A93&lt;0,"",IF(Q97&gt;=1,LOOKUP(Q97,W$50:W$58,V$50:V$58),0))</f>
        <v/>
      </c>
      <c r="C93" s="125" t="str">
        <f t="shared" ref="C93:C156" si="14">IF(A93=0,0,IF(A93&lt;0,"",B93*$M$45))</f>
        <v/>
      </c>
      <c r="D93" s="124" t="str">
        <f t="shared" ref="D93:D156" si="15">IF(A93=0,0,IF(A93&lt;0,"",IF(B93=$V$50,((C$21*0.5/12)-C93)*N$53,((C$21*1/12)-C93)*N$53)))</f>
        <v/>
      </c>
      <c r="E93" s="124" t="str">
        <f t="shared" ref="E93:E156" si="16">IF(A93=0,0,IF(A93&lt;0,"",C93+D93))</f>
        <v/>
      </c>
      <c r="F93" s="124" t="str">
        <f t="shared" ref="F93:F156" si="17">IF(A93=0,0,IF(A93&lt;0," ",IF(A93=1,D93,E93+F94)))</f>
        <v xml:space="preserve"> </v>
      </c>
      <c r="G93" s="124" t="str">
        <f t="shared" ref="G93:G156" si="18">IF(A93&lt;0,"",ROUND($C$22+(A93/12),2))</f>
        <v/>
      </c>
      <c r="Q93" s="189">
        <f t="shared" si="8"/>
        <v>-1</v>
      </c>
      <c r="R93" s="188">
        <f t="shared" si="7"/>
        <v>49</v>
      </c>
      <c r="S93" s="191">
        <f t="shared" si="12"/>
        <v>-48</v>
      </c>
      <c r="T93" s="191">
        <f t="shared" si="12"/>
        <v>-51</v>
      </c>
    </row>
    <row r="94" spans="1:20" x14ac:dyDescent="0.2">
      <c r="A94" s="126">
        <f t="shared" ref="A94:A157" si="19">IF(Q97=0,0,IF(A93=" ","",IF(Q97=1,A93-0.5,A93-1)))</f>
        <v>-35</v>
      </c>
      <c r="B94" s="126" t="str">
        <f t="shared" si="13"/>
        <v/>
      </c>
      <c r="C94" s="125" t="str">
        <f t="shared" si="14"/>
        <v/>
      </c>
      <c r="D94" s="124" t="str">
        <f t="shared" si="15"/>
        <v/>
      </c>
      <c r="E94" s="124" t="str">
        <f t="shared" si="16"/>
        <v/>
      </c>
      <c r="F94" s="124" t="str">
        <f t="shared" si="17"/>
        <v xml:space="preserve"> </v>
      </c>
      <c r="G94" s="124" t="str">
        <f t="shared" si="18"/>
        <v/>
      </c>
      <c r="Q94" s="189">
        <f t="shared" si="8"/>
        <v>-1</v>
      </c>
      <c r="R94" s="188">
        <f t="shared" si="7"/>
        <v>50</v>
      </c>
      <c r="S94" s="191">
        <f t="shared" si="12"/>
        <v>-49</v>
      </c>
      <c r="T94" s="191">
        <f t="shared" si="12"/>
        <v>-52</v>
      </c>
    </row>
    <row r="95" spans="1:20" x14ac:dyDescent="0.2">
      <c r="A95" s="126">
        <f t="shared" si="19"/>
        <v>-36</v>
      </c>
      <c r="B95" s="126" t="str">
        <f t="shared" si="13"/>
        <v/>
      </c>
      <c r="C95" s="125" t="str">
        <f t="shared" si="14"/>
        <v/>
      </c>
      <c r="D95" s="124" t="str">
        <f t="shared" si="15"/>
        <v/>
      </c>
      <c r="E95" s="124" t="str">
        <f t="shared" si="16"/>
        <v/>
      </c>
      <c r="F95" s="124" t="str">
        <f t="shared" si="17"/>
        <v xml:space="preserve"> </v>
      </c>
      <c r="G95" s="124" t="str">
        <f t="shared" si="18"/>
        <v/>
      </c>
      <c r="Q95" s="189">
        <f t="shared" si="8"/>
        <v>-1</v>
      </c>
      <c r="R95" s="188">
        <f t="shared" si="7"/>
        <v>51</v>
      </c>
      <c r="S95" s="191">
        <f t="shared" si="12"/>
        <v>-50</v>
      </c>
      <c r="T95" s="191">
        <f t="shared" si="12"/>
        <v>-53</v>
      </c>
    </row>
    <row r="96" spans="1:20" x14ac:dyDescent="0.2">
      <c r="A96" s="126">
        <f t="shared" si="19"/>
        <v>-37</v>
      </c>
      <c r="B96" s="126" t="str">
        <f t="shared" si="13"/>
        <v/>
      </c>
      <c r="C96" s="125" t="str">
        <f t="shared" si="14"/>
        <v/>
      </c>
      <c r="D96" s="124" t="str">
        <f t="shared" si="15"/>
        <v/>
      </c>
      <c r="E96" s="124" t="str">
        <f t="shared" si="16"/>
        <v/>
      </c>
      <c r="F96" s="124" t="str">
        <f t="shared" si="17"/>
        <v xml:space="preserve"> </v>
      </c>
      <c r="G96" s="124" t="str">
        <f t="shared" si="18"/>
        <v/>
      </c>
      <c r="Q96" s="189">
        <f t="shared" si="8"/>
        <v>-1</v>
      </c>
      <c r="R96" s="188">
        <f t="shared" si="7"/>
        <v>52</v>
      </c>
      <c r="S96" s="191">
        <f t="shared" si="12"/>
        <v>-51</v>
      </c>
      <c r="T96" s="191">
        <f t="shared" si="12"/>
        <v>-54</v>
      </c>
    </row>
    <row r="97" spans="1:20" x14ac:dyDescent="0.2">
      <c r="A97" s="126">
        <f t="shared" si="19"/>
        <v>-38</v>
      </c>
      <c r="B97" s="126" t="str">
        <f t="shared" si="13"/>
        <v/>
      </c>
      <c r="C97" s="125" t="str">
        <f t="shared" si="14"/>
        <v/>
      </c>
      <c r="D97" s="124" t="str">
        <f t="shared" si="15"/>
        <v/>
      </c>
      <c r="E97" s="124" t="str">
        <f t="shared" si="16"/>
        <v/>
      </c>
      <c r="F97" s="124" t="str">
        <f t="shared" si="17"/>
        <v xml:space="preserve"> </v>
      </c>
      <c r="G97" s="124" t="str">
        <f t="shared" si="18"/>
        <v/>
      </c>
      <c r="Q97" s="189">
        <f t="shared" si="8"/>
        <v>-1</v>
      </c>
      <c r="R97" s="188">
        <f t="shared" ref="R97:R160" si="20">IF(R96&gt;=1,R96+1,IF(S97=0,1,-1))</f>
        <v>53</v>
      </c>
      <c r="S97" s="191">
        <f t="shared" si="12"/>
        <v>-52</v>
      </c>
      <c r="T97" s="191">
        <f t="shared" si="12"/>
        <v>-55</v>
      </c>
    </row>
    <row r="98" spans="1:20" x14ac:dyDescent="0.2">
      <c r="A98" s="126">
        <f t="shared" si="19"/>
        <v>-39</v>
      </c>
      <c r="B98" s="126" t="str">
        <f t="shared" si="13"/>
        <v/>
      </c>
      <c r="C98" s="125" t="str">
        <f t="shared" si="14"/>
        <v/>
      </c>
      <c r="D98" s="124" t="str">
        <f t="shared" si="15"/>
        <v/>
      </c>
      <c r="E98" s="124" t="str">
        <f t="shared" si="16"/>
        <v/>
      </c>
      <c r="F98" s="124" t="str">
        <f t="shared" si="17"/>
        <v xml:space="preserve"> </v>
      </c>
      <c r="G98" s="124" t="str">
        <f t="shared" si="18"/>
        <v/>
      </c>
      <c r="Q98" s="189">
        <f t="shared" ref="Q98:Q161" si="21">IF(AND(Q97&gt;=1,Q97&lt;8),Q97+1,IF(S98=0,1,IF(Q97=8,Q97+0.5,-1)))</f>
        <v>-1</v>
      </c>
      <c r="R98" s="188">
        <f t="shared" si="20"/>
        <v>54</v>
      </c>
      <c r="S98" s="191">
        <f t="shared" ref="S98:T113" si="22">S97-1</f>
        <v>-53</v>
      </c>
      <c r="T98" s="191">
        <f t="shared" si="22"/>
        <v>-56</v>
      </c>
    </row>
    <row r="99" spans="1:20" x14ac:dyDescent="0.2">
      <c r="A99" s="126">
        <f t="shared" si="19"/>
        <v>-40</v>
      </c>
      <c r="B99" s="126" t="str">
        <f t="shared" si="13"/>
        <v/>
      </c>
      <c r="C99" s="125" t="str">
        <f t="shared" si="14"/>
        <v/>
      </c>
      <c r="D99" s="124" t="str">
        <f t="shared" si="15"/>
        <v/>
      </c>
      <c r="E99" s="124" t="str">
        <f t="shared" si="16"/>
        <v/>
      </c>
      <c r="F99" s="124" t="str">
        <f t="shared" si="17"/>
        <v xml:space="preserve"> </v>
      </c>
      <c r="G99" s="124" t="str">
        <f t="shared" si="18"/>
        <v/>
      </c>
      <c r="Q99" s="189">
        <f t="shared" si="21"/>
        <v>-1</v>
      </c>
      <c r="R99" s="188">
        <f t="shared" si="20"/>
        <v>55</v>
      </c>
      <c r="S99" s="191">
        <f t="shared" si="22"/>
        <v>-54</v>
      </c>
      <c r="T99" s="191">
        <f t="shared" si="22"/>
        <v>-57</v>
      </c>
    </row>
    <row r="100" spans="1:20" x14ac:dyDescent="0.2">
      <c r="A100" s="126">
        <f t="shared" si="19"/>
        <v>-41</v>
      </c>
      <c r="B100" s="126" t="str">
        <f t="shared" si="13"/>
        <v/>
      </c>
      <c r="C100" s="125" t="str">
        <f t="shared" si="14"/>
        <v/>
      </c>
      <c r="D100" s="124" t="str">
        <f t="shared" si="15"/>
        <v/>
      </c>
      <c r="E100" s="124" t="str">
        <f t="shared" si="16"/>
        <v/>
      </c>
      <c r="F100" s="124" t="str">
        <f t="shared" si="17"/>
        <v xml:space="preserve"> </v>
      </c>
      <c r="G100" s="124" t="str">
        <f t="shared" si="18"/>
        <v/>
      </c>
      <c r="Q100" s="189">
        <f t="shared" si="21"/>
        <v>-1</v>
      </c>
      <c r="R100" s="188">
        <f t="shared" si="20"/>
        <v>56</v>
      </c>
      <c r="S100" s="191">
        <f t="shared" si="22"/>
        <v>-55</v>
      </c>
      <c r="T100" s="191">
        <f t="shared" si="22"/>
        <v>-58</v>
      </c>
    </row>
    <row r="101" spans="1:20" x14ac:dyDescent="0.2">
      <c r="A101" s="126">
        <f t="shared" si="19"/>
        <v>-42</v>
      </c>
      <c r="B101" s="126" t="str">
        <f t="shared" si="13"/>
        <v/>
      </c>
      <c r="C101" s="125" t="str">
        <f t="shared" si="14"/>
        <v/>
      </c>
      <c r="D101" s="124" t="str">
        <f t="shared" si="15"/>
        <v/>
      </c>
      <c r="E101" s="124" t="str">
        <f t="shared" si="16"/>
        <v/>
      </c>
      <c r="F101" s="124" t="str">
        <f t="shared" si="17"/>
        <v xml:space="preserve"> </v>
      </c>
      <c r="G101" s="124" t="str">
        <f t="shared" si="18"/>
        <v/>
      </c>
      <c r="Q101" s="189">
        <f t="shared" si="21"/>
        <v>-1</v>
      </c>
      <c r="R101" s="188">
        <f t="shared" si="20"/>
        <v>57</v>
      </c>
      <c r="S101" s="191">
        <f t="shared" si="22"/>
        <v>-56</v>
      </c>
      <c r="T101" s="191">
        <f t="shared" si="22"/>
        <v>-59</v>
      </c>
    </row>
    <row r="102" spans="1:20" x14ac:dyDescent="0.2">
      <c r="A102" s="126">
        <f t="shared" si="19"/>
        <v>-43</v>
      </c>
      <c r="B102" s="126" t="str">
        <f t="shared" si="13"/>
        <v/>
      </c>
      <c r="C102" s="125" t="str">
        <f t="shared" si="14"/>
        <v/>
      </c>
      <c r="D102" s="124" t="str">
        <f t="shared" si="15"/>
        <v/>
      </c>
      <c r="E102" s="124" t="str">
        <f t="shared" si="16"/>
        <v/>
      </c>
      <c r="F102" s="124" t="str">
        <f t="shared" si="17"/>
        <v xml:space="preserve"> </v>
      </c>
      <c r="G102" s="124" t="str">
        <f t="shared" si="18"/>
        <v/>
      </c>
      <c r="Q102" s="189">
        <f t="shared" si="21"/>
        <v>-1</v>
      </c>
      <c r="R102" s="188">
        <f t="shared" si="20"/>
        <v>58</v>
      </c>
      <c r="S102" s="191">
        <f t="shared" si="22"/>
        <v>-57</v>
      </c>
      <c r="T102" s="191">
        <f t="shared" si="22"/>
        <v>-60</v>
      </c>
    </row>
    <row r="103" spans="1:20" x14ac:dyDescent="0.2">
      <c r="A103" s="126">
        <f t="shared" si="19"/>
        <v>-44</v>
      </c>
      <c r="B103" s="126" t="str">
        <f t="shared" si="13"/>
        <v/>
      </c>
      <c r="C103" s="125" t="str">
        <f t="shared" si="14"/>
        <v/>
      </c>
      <c r="D103" s="124" t="str">
        <f t="shared" si="15"/>
        <v/>
      </c>
      <c r="E103" s="124" t="str">
        <f t="shared" si="16"/>
        <v/>
      </c>
      <c r="F103" s="124" t="str">
        <f t="shared" si="17"/>
        <v xml:space="preserve"> </v>
      </c>
      <c r="G103" s="124" t="str">
        <f t="shared" si="18"/>
        <v/>
      </c>
      <c r="Q103" s="189">
        <f t="shared" si="21"/>
        <v>-1</v>
      </c>
      <c r="R103" s="188">
        <f t="shared" si="20"/>
        <v>59</v>
      </c>
      <c r="S103" s="191">
        <f t="shared" si="22"/>
        <v>-58</v>
      </c>
      <c r="T103" s="191">
        <f t="shared" si="22"/>
        <v>-61</v>
      </c>
    </row>
    <row r="104" spans="1:20" x14ac:dyDescent="0.2">
      <c r="A104" s="126">
        <f t="shared" si="19"/>
        <v>-45</v>
      </c>
      <c r="B104" s="126" t="str">
        <f t="shared" si="13"/>
        <v/>
      </c>
      <c r="C104" s="125" t="str">
        <f t="shared" si="14"/>
        <v/>
      </c>
      <c r="D104" s="124" t="str">
        <f t="shared" si="15"/>
        <v/>
      </c>
      <c r="E104" s="124" t="str">
        <f t="shared" si="16"/>
        <v/>
      </c>
      <c r="F104" s="124" t="str">
        <f t="shared" si="17"/>
        <v xml:space="preserve"> </v>
      </c>
      <c r="G104" s="124" t="str">
        <f t="shared" si="18"/>
        <v/>
      </c>
      <c r="Q104" s="189">
        <f t="shared" si="21"/>
        <v>-1</v>
      </c>
      <c r="R104" s="188">
        <f t="shared" si="20"/>
        <v>60</v>
      </c>
      <c r="S104" s="191">
        <f t="shared" si="22"/>
        <v>-59</v>
      </c>
      <c r="T104" s="191">
        <f t="shared" si="22"/>
        <v>-62</v>
      </c>
    </row>
    <row r="105" spans="1:20" x14ac:dyDescent="0.2">
      <c r="A105" s="126">
        <f t="shared" si="19"/>
        <v>-46</v>
      </c>
      <c r="B105" s="126" t="str">
        <f t="shared" si="13"/>
        <v/>
      </c>
      <c r="C105" s="125" t="str">
        <f t="shared" si="14"/>
        <v/>
      </c>
      <c r="D105" s="124" t="str">
        <f t="shared" si="15"/>
        <v/>
      </c>
      <c r="E105" s="124" t="str">
        <f t="shared" si="16"/>
        <v/>
      </c>
      <c r="F105" s="124" t="str">
        <f t="shared" si="17"/>
        <v xml:space="preserve"> </v>
      </c>
      <c r="G105" s="124" t="str">
        <f t="shared" si="18"/>
        <v/>
      </c>
      <c r="Q105" s="189">
        <f t="shared" si="21"/>
        <v>-1</v>
      </c>
      <c r="R105" s="188">
        <f t="shared" si="20"/>
        <v>61</v>
      </c>
      <c r="S105" s="191">
        <f t="shared" si="22"/>
        <v>-60</v>
      </c>
      <c r="T105" s="191">
        <f t="shared" si="22"/>
        <v>-63</v>
      </c>
    </row>
    <row r="106" spans="1:20" x14ac:dyDescent="0.2">
      <c r="A106" s="126">
        <f t="shared" si="19"/>
        <v>-47</v>
      </c>
      <c r="B106" s="126" t="str">
        <f t="shared" si="13"/>
        <v/>
      </c>
      <c r="C106" s="125" t="str">
        <f t="shared" si="14"/>
        <v/>
      </c>
      <c r="D106" s="124" t="str">
        <f t="shared" si="15"/>
        <v/>
      </c>
      <c r="E106" s="124" t="str">
        <f t="shared" si="16"/>
        <v/>
      </c>
      <c r="F106" s="124" t="str">
        <f t="shared" si="17"/>
        <v xml:space="preserve"> </v>
      </c>
      <c r="G106" s="124" t="str">
        <f t="shared" si="18"/>
        <v/>
      </c>
      <c r="Q106" s="189">
        <f t="shared" si="21"/>
        <v>-1</v>
      </c>
      <c r="R106" s="188">
        <f t="shared" si="20"/>
        <v>62</v>
      </c>
      <c r="S106" s="191">
        <f t="shared" si="22"/>
        <v>-61</v>
      </c>
      <c r="T106" s="191">
        <f t="shared" si="22"/>
        <v>-64</v>
      </c>
    </row>
    <row r="107" spans="1:20" x14ac:dyDescent="0.2">
      <c r="A107" s="126">
        <f t="shared" si="19"/>
        <v>-48</v>
      </c>
      <c r="B107" s="126" t="str">
        <f t="shared" si="13"/>
        <v/>
      </c>
      <c r="C107" s="125" t="str">
        <f t="shared" si="14"/>
        <v/>
      </c>
      <c r="D107" s="124" t="str">
        <f t="shared" si="15"/>
        <v/>
      </c>
      <c r="E107" s="124" t="str">
        <f t="shared" si="16"/>
        <v/>
      </c>
      <c r="F107" s="124" t="str">
        <f t="shared" si="17"/>
        <v xml:space="preserve"> </v>
      </c>
      <c r="G107" s="124" t="str">
        <f t="shared" si="18"/>
        <v/>
      </c>
      <c r="Q107" s="189">
        <f t="shared" si="21"/>
        <v>-1</v>
      </c>
      <c r="R107" s="188">
        <f t="shared" si="20"/>
        <v>63</v>
      </c>
      <c r="S107" s="191">
        <f t="shared" si="22"/>
        <v>-62</v>
      </c>
      <c r="T107" s="191">
        <f t="shared" si="22"/>
        <v>-65</v>
      </c>
    </row>
    <row r="108" spans="1:20" x14ac:dyDescent="0.2">
      <c r="A108" s="126">
        <f t="shared" si="19"/>
        <v>-49</v>
      </c>
      <c r="B108" s="126" t="str">
        <f t="shared" si="13"/>
        <v/>
      </c>
      <c r="C108" s="125" t="str">
        <f t="shared" si="14"/>
        <v/>
      </c>
      <c r="D108" s="124" t="str">
        <f t="shared" si="15"/>
        <v/>
      </c>
      <c r="E108" s="124" t="str">
        <f t="shared" si="16"/>
        <v/>
      </c>
      <c r="F108" s="124" t="str">
        <f t="shared" si="17"/>
        <v xml:space="preserve"> </v>
      </c>
      <c r="G108" s="124" t="str">
        <f t="shared" si="18"/>
        <v/>
      </c>
      <c r="Q108" s="189">
        <f t="shared" si="21"/>
        <v>-1</v>
      </c>
      <c r="R108" s="188">
        <f t="shared" si="20"/>
        <v>64</v>
      </c>
      <c r="S108" s="191">
        <f t="shared" si="22"/>
        <v>-63</v>
      </c>
      <c r="T108" s="191">
        <f t="shared" si="22"/>
        <v>-66</v>
      </c>
    </row>
    <row r="109" spans="1:20" x14ac:dyDescent="0.2">
      <c r="A109" s="126">
        <f t="shared" si="19"/>
        <v>-50</v>
      </c>
      <c r="B109" s="126" t="str">
        <f t="shared" si="13"/>
        <v/>
      </c>
      <c r="C109" s="125" t="str">
        <f t="shared" si="14"/>
        <v/>
      </c>
      <c r="D109" s="124" t="str">
        <f t="shared" si="15"/>
        <v/>
      </c>
      <c r="E109" s="124" t="str">
        <f t="shared" si="16"/>
        <v/>
      </c>
      <c r="F109" s="124" t="str">
        <f t="shared" si="17"/>
        <v xml:space="preserve"> </v>
      </c>
      <c r="G109" s="124" t="str">
        <f t="shared" si="18"/>
        <v/>
      </c>
      <c r="Q109" s="189">
        <f t="shared" si="21"/>
        <v>-1</v>
      </c>
      <c r="R109" s="188">
        <f t="shared" si="20"/>
        <v>65</v>
      </c>
      <c r="S109" s="191">
        <f t="shared" si="22"/>
        <v>-64</v>
      </c>
      <c r="T109" s="191">
        <f t="shared" si="22"/>
        <v>-67</v>
      </c>
    </row>
    <row r="110" spans="1:20" x14ac:dyDescent="0.2">
      <c r="A110" s="126">
        <f t="shared" si="19"/>
        <v>-51</v>
      </c>
      <c r="B110" s="126" t="str">
        <f t="shared" si="13"/>
        <v/>
      </c>
      <c r="C110" s="125" t="str">
        <f t="shared" si="14"/>
        <v/>
      </c>
      <c r="D110" s="124" t="str">
        <f t="shared" si="15"/>
        <v/>
      </c>
      <c r="E110" s="124" t="str">
        <f t="shared" si="16"/>
        <v/>
      </c>
      <c r="F110" s="124" t="str">
        <f t="shared" si="17"/>
        <v xml:space="preserve"> </v>
      </c>
      <c r="G110" s="124" t="str">
        <f t="shared" si="18"/>
        <v/>
      </c>
      <c r="Q110" s="189">
        <f t="shared" si="21"/>
        <v>-1</v>
      </c>
      <c r="R110" s="188">
        <f t="shared" si="20"/>
        <v>66</v>
      </c>
      <c r="S110" s="191">
        <f t="shared" si="22"/>
        <v>-65</v>
      </c>
      <c r="T110" s="191">
        <f t="shared" si="22"/>
        <v>-68</v>
      </c>
    </row>
    <row r="111" spans="1:20" x14ac:dyDescent="0.2">
      <c r="A111" s="126">
        <f t="shared" si="19"/>
        <v>-52</v>
      </c>
      <c r="B111" s="126" t="str">
        <f t="shared" si="13"/>
        <v/>
      </c>
      <c r="C111" s="125" t="str">
        <f t="shared" si="14"/>
        <v/>
      </c>
      <c r="D111" s="124" t="str">
        <f t="shared" si="15"/>
        <v/>
      </c>
      <c r="E111" s="124" t="str">
        <f t="shared" si="16"/>
        <v/>
      </c>
      <c r="F111" s="124" t="str">
        <f t="shared" si="17"/>
        <v xml:space="preserve"> </v>
      </c>
      <c r="G111" s="124" t="str">
        <f t="shared" si="18"/>
        <v/>
      </c>
      <c r="Q111" s="189">
        <f t="shared" si="21"/>
        <v>-1</v>
      </c>
      <c r="R111" s="188">
        <f t="shared" si="20"/>
        <v>67</v>
      </c>
      <c r="S111" s="191">
        <f t="shared" si="22"/>
        <v>-66</v>
      </c>
      <c r="T111" s="191">
        <f t="shared" si="22"/>
        <v>-69</v>
      </c>
    </row>
    <row r="112" spans="1:20" x14ac:dyDescent="0.2">
      <c r="A112" s="126">
        <f t="shared" si="19"/>
        <v>-53</v>
      </c>
      <c r="B112" s="126" t="str">
        <f t="shared" si="13"/>
        <v/>
      </c>
      <c r="C112" s="125" t="str">
        <f t="shared" si="14"/>
        <v/>
      </c>
      <c r="D112" s="124" t="str">
        <f t="shared" si="15"/>
        <v/>
      </c>
      <c r="E112" s="124" t="str">
        <f t="shared" si="16"/>
        <v/>
      </c>
      <c r="F112" s="124" t="str">
        <f t="shared" si="17"/>
        <v xml:space="preserve"> </v>
      </c>
      <c r="G112" s="124" t="str">
        <f t="shared" si="18"/>
        <v/>
      </c>
      <c r="Q112" s="189">
        <f t="shared" si="21"/>
        <v>-1</v>
      </c>
      <c r="R112" s="188">
        <f t="shared" si="20"/>
        <v>68</v>
      </c>
      <c r="S112" s="191">
        <f t="shared" si="22"/>
        <v>-67</v>
      </c>
      <c r="T112" s="191">
        <f t="shared" si="22"/>
        <v>-70</v>
      </c>
    </row>
    <row r="113" spans="1:20" x14ac:dyDescent="0.2">
      <c r="A113" s="126">
        <f t="shared" si="19"/>
        <v>-54</v>
      </c>
      <c r="B113" s="126" t="str">
        <f t="shared" si="13"/>
        <v/>
      </c>
      <c r="C113" s="125" t="str">
        <f t="shared" si="14"/>
        <v/>
      </c>
      <c r="D113" s="124" t="str">
        <f t="shared" si="15"/>
        <v/>
      </c>
      <c r="E113" s="124" t="str">
        <f t="shared" si="16"/>
        <v/>
      </c>
      <c r="F113" s="124" t="str">
        <f t="shared" si="17"/>
        <v xml:space="preserve"> </v>
      </c>
      <c r="G113" s="124" t="str">
        <f t="shared" si="18"/>
        <v/>
      </c>
      <c r="Q113" s="189">
        <f t="shared" si="21"/>
        <v>-1</v>
      </c>
      <c r="R113" s="188">
        <f t="shared" si="20"/>
        <v>69</v>
      </c>
      <c r="S113" s="191">
        <f t="shared" si="22"/>
        <v>-68</v>
      </c>
      <c r="T113" s="191">
        <f t="shared" si="22"/>
        <v>-71</v>
      </c>
    </row>
    <row r="114" spans="1:20" x14ac:dyDescent="0.2">
      <c r="A114" s="126">
        <f t="shared" si="19"/>
        <v>-55</v>
      </c>
      <c r="B114" s="126" t="str">
        <f t="shared" si="13"/>
        <v/>
      </c>
      <c r="C114" s="125" t="str">
        <f t="shared" si="14"/>
        <v/>
      </c>
      <c r="D114" s="124" t="str">
        <f t="shared" si="15"/>
        <v/>
      </c>
      <c r="E114" s="124" t="str">
        <f t="shared" si="16"/>
        <v/>
      </c>
      <c r="F114" s="124" t="str">
        <f t="shared" si="17"/>
        <v xml:space="preserve"> </v>
      </c>
      <c r="G114" s="124" t="str">
        <f t="shared" si="18"/>
        <v/>
      </c>
      <c r="Q114" s="189">
        <f t="shared" si="21"/>
        <v>-1</v>
      </c>
      <c r="R114" s="188">
        <f t="shared" si="20"/>
        <v>70</v>
      </c>
      <c r="S114" s="191">
        <f t="shared" ref="S114:T129" si="23">S113-1</f>
        <v>-69</v>
      </c>
      <c r="T114" s="191">
        <f t="shared" si="23"/>
        <v>-72</v>
      </c>
    </row>
    <row r="115" spans="1:20" x14ac:dyDescent="0.2">
      <c r="A115" s="126">
        <f t="shared" si="19"/>
        <v>-56</v>
      </c>
      <c r="B115" s="126" t="str">
        <f t="shared" si="13"/>
        <v/>
      </c>
      <c r="C115" s="125" t="str">
        <f t="shared" si="14"/>
        <v/>
      </c>
      <c r="D115" s="124" t="str">
        <f t="shared" si="15"/>
        <v/>
      </c>
      <c r="E115" s="124" t="str">
        <f t="shared" si="16"/>
        <v/>
      </c>
      <c r="F115" s="124" t="str">
        <f t="shared" si="17"/>
        <v xml:space="preserve"> </v>
      </c>
      <c r="G115" s="124" t="str">
        <f t="shared" si="18"/>
        <v/>
      </c>
      <c r="Q115" s="189">
        <f t="shared" si="21"/>
        <v>-1</v>
      </c>
      <c r="R115" s="188">
        <f t="shared" si="20"/>
        <v>71</v>
      </c>
      <c r="S115" s="191">
        <f t="shared" si="23"/>
        <v>-70</v>
      </c>
      <c r="T115" s="191">
        <f t="shared" si="23"/>
        <v>-73</v>
      </c>
    </row>
    <row r="116" spans="1:20" x14ac:dyDescent="0.2">
      <c r="A116" s="126">
        <f t="shared" si="19"/>
        <v>-57</v>
      </c>
      <c r="B116" s="126" t="str">
        <f t="shared" si="13"/>
        <v/>
      </c>
      <c r="C116" s="125" t="str">
        <f t="shared" si="14"/>
        <v/>
      </c>
      <c r="D116" s="124" t="str">
        <f t="shared" si="15"/>
        <v/>
      </c>
      <c r="E116" s="124" t="str">
        <f t="shared" si="16"/>
        <v/>
      </c>
      <c r="F116" s="124" t="str">
        <f t="shared" si="17"/>
        <v xml:space="preserve"> </v>
      </c>
      <c r="G116" s="124" t="str">
        <f t="shared" si="18"/>
        <v/>
      </c>
      <c r="Q116" s="189">
        <f t="shared" si="21"/>
        <v>-1</v>
      </c>
      <c r="R116" s="188">
        <f t="shared" si="20"/>
        <v>72</v>
      </c>
      <c r="S116" s="191">
        <f t="shared" si="23"/>
        <v>-71</v>
      </c>
      <c r="T116" s="191">
        <f t="shared" si="23"/>
        <v>-74</v>
      </c>
    </row>
    <row r="117" spans="1:20" x14ac:dyDescent="0.2">
      <c r="A117" s="126">
        <f t="shared" si="19"/>
        <v>-58</v>
      </c>
      <c r="B117" s="126" t="str">
        <f t="shared" si="13"/>
        <v/>
      </c>
      <c r="C117" s="125" t="str">
        <f t="shared" si="14"/>
        <v/>
      </c>
      <c r="D117" s="124" t="str">
        <f t="shared" si="15"/>
        <v/>
      </c>
      <c r="E117" s="124" t="str">
        <f t="shared" si="16"/>
        <v/>
      </c>
      <c r="F117" s="124" t="str">
        <f t="shared" si="17"/>
        <v xml:space="preserve"> </v>
      </c>
      <c r="G117" s="124" t="str">
        <f t="shared" si="18"/>
        <v/>
      </c>
      <c r="Q117" s="189">
        <f t="shared" si="21"/>
        <v>-1</v>
      </c>
      <c r="R117" s="188">
        <f t="shared" si="20"/>
        <v>73</v>
      </c>
      <c r="S117" s="191">
        <f t="shared" si="23"/>
        <v>-72</v>
      </c>
      <c r="T117" s="191">
        <f t="shared" si="23"/>
        <v>-75</v>
      </c>
    </row>
    <row r="118" spans="1:20" x14ac:dyDescent="0.2">
      <c r="A118" s="126">
        <f t="shared" si="19"/>
        <v>-59</v>
      </c>
      <c r="B118" s="126" t="str">
        <f t="shared" si="13"/>
        <v/>
      </c>
      <c r="C118" s="125" t="str">
        <f t="shared" si="14"/>
        <v/>
      </c>
      <c r="D118" s="124" t="str">
        <f t="shared" si="15"/>
        <v/>
      </c>
      <c r="E118" s="124" t="str">
        <f t="shared" si="16"/>
        <v/>
      </c>
      <c r="F118" s="124" t="str">
        <f t="shared" si="17"/>
        <v xml:space="preserve"> </v>
      </c>
      <c r="G118" s="124" t="str">
        <f t="shared" si="18"/>
        <v/>
      </c>
      <c r="Q118" s="189">
        <f t="shared" si="21"/>
        <v>-1</v>
      </c>
      <c r="R118" s="188">
        <f t="shared" si="20"/>
        <v>74</v>
      </c>
      <c r="S118" s="191">
        <f t="shared" si="23"/>
        <v>-73</v>
      </c>
      <c r="T118" s="191">
        <f t="shared" si="23"/>
        <v>-76</v>
      </c>
    </row>
    <row r="119" spans="1:20" x14ac:dyDescent="0.2">
      <c r="A119" s="126">
        <f t="shared" si="19"/>
        <v>-60</v>
      </c>
      <c r="B119" s="126" t="str">
        <f t="shared" si="13"/>
        <v/>
      </c>
      <c r="C119" s="125" t="str">
        <f t="shared" si="14"/>
        <v/>
      </c>
      <c r="D119" s="124" t="str">
        <f t="shared" si="15"/>
        <v/>
      </c>
      <c r="E119" s="124" t="str">
        <f t="shared" si="16"/>
        <v/>
      </c>
      <c r="F119" s="124" t="str">
        <f t="shared" si="17"/>
        <v xml:space="preserve"> </v>
      </c>
      <c r="G119" s="124" t="str">
        <f t="shared" si="18"/>
        <v/>
      </c>
      <c r="Q119" s="189">
        <f t="shared" si="21"/>
        <v>-1</v>
      </c>
      <c r="R119" s="188">
        <f t="shared" si="20"/>
        <v>75</v>
      </c>
      <c r="S119" s="191">
        <f t="shared" si="23"/>
        <v>-74</v>
      </c>
      <c r="T119" s="191">
        <f t="shared" si="23"/>
        <v>-77</v>
      </c>
    </row>
    <row r="120" spans="1:20" x14ac:dyDescent="0.2">
      <c r="A120" s="126">
        <f t="shared" si="19"/>
        <v>-61</v>
      </c>
      <c r="B120" s="126" t="str">
        <f t="shared" si="13"/>
        <v/>
      </c>
      <c r="C120" s="125" t="str">
        <f t="shared" si="14"/>
        <v/>
      </c>
      <c r="D120" s="124" t="str">
        <f t="shared" si="15"/>
        <v/>
      </c>
      <c r="E120" s="124" t="str">
        <f t="shared" si="16"/>
        <v/>
      </c>
      <c r="F120" s="124" t="str">
        <f t="shared" si="17"/>
        <v xml:space="preserve"> </v>
      </c>
      <c r="G120" s="124" t="str">
        <f t="shared" si="18"/>
        <v/>
      </c>
      <c r="Q120" s="189">
        <f t="shared" si="21"/>
        <v>-1</v>
      </c>
      <c r="R120" s="188">
        <f t="shared" si="20"/>
        <v>76</v>
      </c>
      <c r="S120" s="191">
        <f t="shared" si="23"/>
        <v>-75</v>
      </c>
      <c r="T120" s="191">
        <f t="shared" si="23"/>
        <v>-78</v>
      </c>
    </row>
    <row r="121" spans="1:20" x14ac:dyDescent="0.2">
      <c r="A121" s="126">
        <f t="shared" si="19"/>
        <v>-62</v>
      </c>
      <c r="B121" s="126" t="str">
        <f t="shared" si="13"/>
        <v/>
      </c>
      <c r="C121" s="125" t="str">
        <f t="shared" si="14"/>
        <v/>
      </c>
      <c r="D121" s="124" t="str">
        <f t="shared" si="15"/>
        <v/>
      </c>
      <c r="E121" s="124" t="str">
        <f t="shared" si="16"/>
        <v/>
      </c>
      <c r="F121" s="124" t="str">
        <f t="shared" si="17"/>
        <v xml:space="preserve"> </v>
      </c>
      <c r="G121" s="124" t="str">
        <f t="shared" si="18"/>
        <v/>
      </c>
      <c r="Q121" s="189">
        <f t="shared" si="21"/>
        <v>-1</v>
      </c>
      <c r="R121" s="188">
        <f t="shared" si="20"/>
        <v>77</v>
      </c>
      <c r="S121" s="191">
        <f t="shared" si="23"/>
        <v>-76</v>
      </c>
      <c r="T121" s="191">
        <f t="shared" si="23"/>
        <v>-79</v>
      </c>
    </row>
    <row r="122" spans="1:20" x14ac:dyDescent="0.2">
      <c r="A122" s="126">
        <f t="shared" si="19"/>
        <v>-63</v>
      </c>
      <c r="B122" s="126" t="str">
        <f t="shared" si="13"/>
        <v/>
      </c>
      <c r="C122" s="125" t="str">
        <f t="shared" si="14"/>
        <v/>
      </c>
      <c r="D122" s="124" t="str">
        <f t="shared" si="15"/>
        <v/>
      </c>
      <c r="E122" s="124" t="str">
        <f t="shared" si="16"/>
        <v/>
      </c>
      <c r="F122" s="124" t="str">
        <f t="shared" si="17"/>
        <v xml:space="preserve"> </v>
      </c>
      <c r="G122" s="124" t="str">
        <f t="shared" si="18"/>
        <v/>
      </c>
      <c r="Q122" s="189">
        <f t="shared" si="21"/>
        <v>-1</v>
      </c>
      <c r="R122" s="188">
        <f t="shared" si="20"/>
        <v>78</v>
      </c>
      <c r="S122" s="191">
        <f t="shared" si="23"/>
        <v>-77</v>
      </c>
      <c r="T122" s="191">
        <f t="shared" si="23"/>
        <v>-80</v>
      </c>
    </row>
    <row r="123" spans="1:20" x14ac:dyDescent="0.2">
      <c r="A123" s="126">
        <f t="shared" si="19"/>
        <v>-64</v>
      </c>
      <c r="B123" s="126" t="str">
        <f t="shared" si="13"/>
        <v/>
      </c>
      <c r="C123" s="125" t="str">
        <f t="shared" si="14"/>
        <v/>
      </c>
      <c r="D123" s="124" t="str">
        <f t="shared" si="15"/>
        <v/>
      </c>
      <c r="E123" s="124" t="str">
        <f t="shared" si="16"/>
        <v/>
      </c>
      <c r="F123" s="124" t="str">
        <f t="shared" si="17"/>
        <v xml:space="preserve"> </v>
      </c>
      <c r="G123" s="124" t="str">
        <f t="shared" si="18"/>
        <v/>
      </c>
      <c r="Q123" s="189">
        <f t="shared" si="21"/>
        <v>-1</v>
      </c>
      <c r="R123" s="188">
        <f t="shared" si="20"/>
        <v>79</v>
      </c>
      <c r="S123" s="191">
        <f t="shared" si="23"/>
        <v>-78</v>
      </c>
      <c r="T123" s="191">
        <f t="shared" si="23"/>
        <v>-81</v>
      </c>
    </row>
    <row r="124" spans="1:20" x14ac:dyDescent="0.2">
      <c r="A124" s="126">
        <f t="shared" si="19"/>
        <v>-65</v>
      </c>
      <c r="B124" s="126" t="str">
        <f t="shared" si="13"/>
        <v/>
      </c>
      <c r="C124" s="125" t="str">
        <f t="shared" si="14"/>
        <v/>
      </c>
      <c r="D124" s="124" t="str">
        <f t="shared" si="15"/>
        <v/>
      </c>
      <c r="E124" s="124" t="str">
        <f t="shared" si="16"/>
        <v/>
      </c>
      <c r="F124" s="124" t="str">
        <f t="shared" si="17"/>
        <v xml:space="preserve"> </v>
      </c>
      <c r="G124" s="124" t="str">
        <f t="shared" si="18"/>
        <v/>
      </c>
      <c r="Q124" s="189">
        <f t="shared" si="21"/>
        <v>-1</v>
      </c>
      <c r="R124" s="188">
        <f t="shared" si="20"/>
        <v>80</v>
      </c>
      <c r="S124" s="191">
        <f t="shared" si="23"/>
        <v>-79</v>
      </c>
      <c r="T124" s="191">
        <f t="shared" si="23"/>
        <v>-82</v>
      </c>
    </row>
    <row r="125" spans="1:20" x14ac:dyDescent="0.2">
      <c r="A125" s="126">
        <f t="shared" si="19"/>
        <v>-66</v>
      </c>
      <c r="B125" s="126" t="str">
        <f t="shared" si="13"/>
        <v/>
      </c>
      <c r="C125" s="125" t="str">
        <f t="shared" si="14"/>
        <v/>
      </c>
      <c r="D125" s="124" t="str">
        <f t="shared" si="15"/>
        <v/>
      </c>
      <c r="E125" s="124" t="str">
        <f t="shared" si="16"/>
        <v/>
      </c>
      <c r="F125" s="124" t="str">
        <f t="shared" si="17"/>
        <v xml:space="preserve"> </v>
      </c>
      <c r="G125" s="124" t="str">
        <f t="shared" si="18"/>
        <v/>
      </c>
      <c r="Q125" s="189">
        <f t="shared" si="21"/>
        <v>-1</v>
      </c>
      <c r="R125" s="188">
        <f t="shared" si="20"/>
        <v>81</v>
      </c>
      <c r="S125" s="191">
        <f t="shared" si="23"/>
        <v>-80</v>
      </c>
      <c r="T125" s="191">
        <f t="shared" si="23"/>
        <v>-83</v>
      </c>
    </row>
    <row r="126" spans="1:20" x14ac:dyDescent="0.2">
      <c r="A126" s="126">
        <f t="shared" si="19"/>
        <v>-67</v>
      </c>
      <c r="B126" s="126" t="str">
        <f t="shared" si="13"/>
        <v/>
      </c>
      <c r="C126" s="125" t="str">
        <f t="shared" si="14"/>
        <v/>
      </c>
      <c r="D126" s="124" t="str">
        <f t="shared" si="15"/>
        <v/>
      </c>
      <c r="E126" s="124" t="str">
        <f t="shared" si="16"/>
        <v/>
      </c>
      <c r="F126" s="124" t="str">
        <f t="shared" si="17"/>
        <v xml:space="preserve"> </v>
      </c>
      <c r="G126" s="124" t="str">
        <f t="shared" si="18"/>
        <v/>
      </c>
      <c r="Q126" s="189">
        <f t="shared" si="21"/>
        <v>-1</v>
      </c>
      <c r="R126" s="188">
        <f t="shared" si="20"/>
        <v>82</v>
      </c>
      <c r="S126" s="191">
        <f t="shared" si="23"/>
        <v>-81</v>
      </c>
      <c r="T126" s="191">
        <f t="shared" si="23"/>
        <v>-84</v>
      </c>
    </row>
    <row r="127" spans="1:20" x14ac:dyDescent="0.2">
      <c r="A127" s="126">
        <f t="shared" si="19"/>
        <v>-68</v>
      </c>
      <c r="B127" s="126" t="str">
        <f t="shared" si="13"/>
        <v/>
      </c>
      <c r="C127" s="125" t="str">
        <f t="shared" si="14"/>
        <v/>
      </c>
      <c r="D127" s="124" t="str">
        <f t="shared" si="15"/>
        <v/>
      </c>
      <c r="E127" s="124" t="str">
        <f t="shared" si="16"/>
        <v/>
      </c>
      <c r="F127" s="124" t="str">
        <f t="shared" si="17"/>
        <v xml:space="preserve"> </v>
      </c>
      <c r="G127" s="124" t="str">
        <f t="shared" si="18"/>
        <v/>
      </c>
      <c r="Q127" s="189">
        <f t="shared" si="21"/>
        <v>-1</v>
      </c>
      <c r="R127" s="188">
        <f t="shared" si="20"/>
        <v>83</v>
      </c>
      <c r="S127" s="191">
        <f t="shared" si="23"/>
        <v>-82</v>
      </c>
      <c r="T127" s="191">
        <f t="shared" si="23"/>
        <v>-85</v>
      </c>
    </row>
    <row r="128" spans="1:20" x14ac:dyDescent="0.2">
      <c r="A128" s="126">
        <f t="shared" si="19"/>
        <v>-69</v>
      </c>
      <c r="B128" s="126" t="str">
        <f t="shared" si="13"/>
        <v/>
      </c>
      <c r="C128" s="125" t="str">
        <f t="shared" si="14"/>
        <v/>
      </c>
      <c r="D128" s="124" t="str">
        <f t="shared" si="15"/>
        <v/>
      </c>
      <c r="E128" s="124" t="str">
        <f t="shared" si="16"/>
        <v/>
      </c>
      <c r="F128" s="124" t="str">
        <f t="shared" si="17"/>
        <v xml:space="preserve"> </v>
      </c>
      <c r="G128" s="124" t="str">
        <f t="shared" si="18"/>
        <v/>
      </c>
      <c r="Q128" s="189">
        <f t="shared" si="21"/>
        <v>-1</v>
      </c>
      <c r="R128" s="188">
        <f t="shared" si="20"/>
        <v>84</v>
      </c>
      <c r="S128" s="191">
        <f t="shared" si="23"/>
        <v>-83</v>
      </c>
      <c r="T128" s="191">
        <f t="shared" si="23"/>
        <v>-86</v>
      </c>
    </row>
    <row r="129" spans="1:20" x14ac:dyDescent="0.2">
      <c r="A129" s="126">
        <f t="shared" si="19"/>
        <v>-70</v>
      </c>
      <c r="B129" s="126" t="str">
        <f t="shared" si="13"/>
        <v/>
      </c>
      <c r="C129" s="125" t="str">
        <f t="shared" si="14"/>
        <v/>
      </c>
      <c r="D129" s="124" t="str">
        <f t="shared" si="15"/>
        <v/>
      </c>
      <c r="E129" s="124" t="str">
        <f t="shared" si="16"/>
        <v/>
      </c>
      <c r="F129" s="124" t="str">
        <f t="shared" si="17"/>
        <v xml:space="preserve"> </v>
      </c>
      <c r="G129" s="124" t="str">
        <f t="shared" si="18"/>
        <v/>
      </c>
      <c r="Q129" s="189">
        <f t="shared" si="21"/>
        <v>-1</v>
      </c>
      <c r="R129" s="188">
        <f t="shared" si="20"/>
        <v>85</v>
      </c>
      <c r="S129" s="191">
        <f t="shared" si="23"/>
        <v>-84</v>
      </c>
      <c r="T129" s="191">
        <f t="shared" si="23"/>
        <v>-87</v>
      </c>
    </row>
    <row r="130" spans="1:20" x14ac:dyDescent="0.2">
      <c r="A130" s="126">
        <f t="shared" si="19"/>
        <v>-71</v>
      </c>
      <c r="B130" s="126" t="str">
        <f t="shared" si="13"/>
        <v/>
      </c>
      <c r="C130" s="125" t="str">
        <f t="shared" si="14"/>
        <v/>
      </c>
      <c r="D130" s="124" t="str">
        <f t="shared" si="15"/>
        <v/>
      </c>
      <c r="E130" s="124" t="str">
        <f t="shared" si="16"/>
        <v/>
      </c>
      <c r="F130" s="124" t="str">
        <f t="shared" si="17"/>
        <v xml:space="preserve"> </v>
      </c>
      <c r="G130" s="124" t="str">
        <f t="shared" si="18"/>
        <v/>
      </c>
      <c r="Q130" s="189">
        <f t="shared" si="21"/>
        <v>-1</v>
      </c>
      <c r="R130" s="188">
        <f t="shared" si="20"/>
        <v>86</v>
      </c>
      <c r="S130" s="191">
        <f t="shared" ref="S130:T145" si="24">S129-1</f>
        <v>-85</v>
      </c>
      <c r="T130" s="191">
        <f t="shared" si="24"/>
        <v>-88</v>
      </c>
    </row>
    <row r="131" spans="1:20" x14ac:dyDescent="0.2">
      <c r="A131" s="126">
        <f t="shared" si="19"/>
        <v>-72</v>
      </c>
      <c r="B131" s="126" t="str">
        <f t="shared" si="13"/>
        <v/>
      </c>
      <c r="C131" s="125" t="str">
        <f t="shared" si="14"/>
        <v/>
      </c>
      <c r="D131" s="124" t="str">
        <f t="shared" si="15"/>
        <v/>
      </c>
      <c r="E131" s="124" t="str">
        <f t="shared" si="16"/>
        <v/>
      </c>
      <c r="F131" s="124" t="str">
        <f t="shared" si="17"/>
        <v xml:space="preserve"> </v>
      </c>
      <c r="G131" s="124" t="str">
        <f t="shared" si="18"/>
        <v/>
      </c>
      <c r="Q131" s="189">
        <f t="shared" si="21"/>
        <v>-1</v>
      </c>
      <c r="R131" s="188">
        <f t="shared" si="20"/>
        <v>87</v>
      </c>
      <c r="S131" s="191">
        <f t="shared" si="24"/>
        <v>-86</v>
      </c>
      <c r="T131" s="191">
        <f t="shared" si="24"/>
        <v>-89</v>
      </c>
    </row>
    <row r="132" spans="1:20" x14ac:dyDescent="0.2">
      <c r="A132" s="126">
        <f t="shared" si="19"/>
        <v>-73</v>
      </c>
      <c r="B132" s="126" t="str">
        <f t="shared" si="13"/>
        <v/>
      </c>
      <c r="C132" s="125" t="str">
        <f t="shared" si="14"/>
        <v/>
      </c>
      <c r="D132" s="124" t="str">
        <f t="shared" si="15"/>
        <v/>
      </c>
      <c r="E132" s="124" t="str">
        <f t="shared" si="16"/>
        <v/>
      </c>
      <c r="F132" s="124" t="str">
        <f t="shared" si="17"/>
        <v xml:space="preserve"> </v>
      </c>
      <c r="G132" s="124" t="str">
        <f t="shared" si="18"/>
        <v/>
      </c>
      <c r="Q132" s="189">
        <f t="shared" si="21"/>
        <v>-1</v>
      </c>
      <c r="R132" s="188">
        <f t="shared" si="20"/>
        <v>88</v>
      </c>
      <c r="S132" s="191">
        <f t="shared" si="24"/>
        <v>-87</v>
      </c>
      <c r="T132" s="191">
        <f t="shared" si="24"/>
        <v>-90</v>
      </c>
    </row>
    <row r="133" spans="1:20" x14ac:dyDescent="0.2">
      <c r="A133" s="126">
        <f t="shared" si="19"/>
        <v>-74</v>
      </c>
      <c r="B133" s="126" t="str">
        <f t="shared" si="13"/>
        <v/>
      </c>
      <c r="C133" s="125" t="str">
        <f t="shared" si="14"/>
        <v/>
      </c>
      <c r="D133" s="124" t="str">
        <f t="shared" si="15"/>
        <v/>
      </c>
      <c r="E133" s="124" t="str">
        <f t="shared" si="16"/>
        <v/>
      </c>
      <c r="F133" s="124" t="str">
        <f t="shared" si="17"/>
        <v xml:space="preserve"> </v>
      </c>
      <c r="G133" s="124" t="str">
        <f t="shared" si="18"/>
        <v/>
      </c>
      <c r="Q133" s="189">
        <f t="shared" si="21"/>
        <v>-1</v>
      </c>
      <c r="R133" s="188">
        <f t="shared" si="20"/>
        <v>89</v>
      </c>
      <c r="S133" s="191">
        <f t="shared" si="24"/>
        <v>-88</v>
      </c>
      <c r="T133" s="191">
        <f t="shared" si="24"/>
        <v>-91</v>
      </c>
    </row>
    <row r="134" spans="1:20" x14ac:dyDescent="0.2">
      <c r="A134" s="126">
        <f t="shared" si="19"/>
        <v>-75</v>
      </c>
      <c r="B134" s="126" t="str">
        <f t="shared" si="13"/>
        <v/>
      </c>
      <c r="C134" s="125" t="str">
        <f t="shared" si="14"/>
        <v/>
      </c>
      <c r="D134" s="124" t="str">
        <f t="shared" si="15"/>
        <v/>
      </c>
      <c r="E134" s="124" t="str">
        <f t="shared" si="16"/>
        <v/>
      </c>
      <c r="F134" s="124" t="str">
        <f t="shared" si="17"/>
        <v xml:space="preserve"> </v>
      </c>
      <c r="G134" s="124" t="str">
        <f t="shared" si="18"/>
        <v/>
      </c>
      <c r="Q134" s="189">
        <f t="shared" si="21"/>
        <v>-1</v>
      </c>
      <c r="R134" s="188">
        <f t="shared" si="20"/>
        <v>90</v>
      </c>
      <c r="S134" s="191">
        <f t="shared" si="24"/>
        <v>-89</v>
      </c>
      <c r="T134" s="191">
        <f t="shared" si="24"/>
        <v>-92</v>
      </c>
    </row>
    <row r="135" spans="1:20" x14ac:dyDescent="0.2">
      <c r="A135" s="126">
        <f t="shared" si="19"/>
        <v>-76</v>
      </c>
      <c r="B135" s="126" t="str">
        <f t="shared" si="13"/>
        <v/>
      </c>
      <c r="C135" s="125" t="str">
        <f t="shared" si="14"/>
        <v/>
      </c>
      <c r="D135" s="124" t="str">
        <f t="shared" si="15"/>
        <v/>
      </c>
      <c r="E135" s="124" t="str">
        <f t="shared" si="16"/>
        <v/>
      </c>
      <c r="F135" s="124" t="str">
        <f t="shared" si="17"/>
        <v xml:space="preserve"> </v>
      </c>
      <c r="G135" s="124" t="str">
        <f t="shared" si="18"/>
        <v/>
      </c>
      <c r="Q135" s="189">
        <f t="shared" si="21"/>
        <v>-1</v>
      </c>
      <c r="R135" s="188">
        <f t="shared" si="20"/>
        <v>91</v>
      </c>
      <c r="S135" s="191">
        <f t="shared" si="24"/>
        <v>-90</v>
      </c>
      <c r="T135" s="191">
        <f t="shared" si="24"/>
        <v>-93</v>
      </c>
    </row>
    <row r="136" spans="1:20" x14ac:dyDescent="0.2">
      <c r="A136" s="126">
        <f t="shared" si="19"/>
        <v>-77</v>
      </c>
      <c r="B136" s="126" t="str">
        <f t="shared" si="13"/>
        <v/>
      </c>
      <c r="C136" s="125" t="str">
        <f t="shared" si="14"/>
        <v/>
      </c>
      <c r="D136" s="124" t="str">
        <f t="shared" si="15"/>
        <v/>
      </c>
      <c r="E136" s="124" t="str">
        <f t="shared" si="16"/>
        <v/>
      </c>
      <c r="F136" s="124" t="str">
        <f t="shared" si="17"/>
        <v xml:space="preserve"> </v>
      </c>
      <c r="G136" s="124" t="str">
        <f t="shared" si="18"/>
        <v/>
      </c>
      <c r="Q136" s="189">
        <f t="shared" si="21"/>
        <v>-1</v>
      </c>
      <c r="R136" s="188">
        <f t="shared" si="20"/>
        <v>92</v>
      </c>
      <c r="S136" s="191">
        <f t="shared" si="24"/>
        <v>-91</v>
      </c>
      <c r="T136" s="191">
        <f t="shared" si="24"/>
        <v>-94</v>
      </c>
    </row>
    <row r="137" spans="1:20" x14ac:dyDescent="0.2">
      <c r="A137" s="126">
        <f t="shared" si="19"/>
        <v>-78</v>
      </c>
      <c r="B137" s="126" t="str">
        <f t="shared" si="13"/>
        <v/>
      </c>
      <c r="C137" s="125" t="str">
        <f t="shared" si="14"/>
        <v/>
      </c>
      <c r="D137" s="124" t="str">
        <f t="shared" si="15"/>
        <v/>
      </c>
      <c r="E137" s="124" t="str">
        <f t="shared" si="16"/>
        <v/>
      </c>
      <c r="F137" s="124" t="str">
        <f t="shared" si="17"/>
        <v xml:space="preserve"> </v>
      </c>
      <c r="G137" s="124" t="str">
        <f t="shared" si="18"/>
        <v/>
      </c>
      <c r="Q137" s="189">
        <f t="shared" si="21"/>
        <v>-1</v>
      </c>
      <c r="R137" s="188">
        <f t="shared" si="20"/>
        <v>93</v>
      </c>
      <c r="S137" s="191">
        <f t="shared" si="24"/>
        <v>-92</v>
      </c>
      <c r="T137" s="191">
        <f t="shared" si="24"/>
        <v>-95</v>
      </c>
    </row>
    <row r="138" spans="1:20" x14ac:dyDescent="0.2">
      <c r="A138" s="126">
        <f t="shared" si="19"/>
        <v>-79</v>
      </c>
      <c r="B138" s="126" t="str">
        <f t="shared" si="13"/>
        <v/>
      </c>
      <c r="C138" s="125" t="str">
        <f t="shared" si="14"/>
        <v/>
      </c>
      <c r="D138" s="124" t="str">
        <f t="shared" si="15"/>
        <v/>
      </c>
      <c r="E138" s="124" t="str">
        <f t="shared" si="16"/>
        <v/>
      </c>
      <c r="F138" s="124" t="str">
        <f t="shared" si="17"/>
        <v xml:space="preserve"> </v>
      </c>
      <c r="G138" s="124" t="str">
        <f t="shared" si="18"/>
        <v/>
      </c>
      <c r="Q138" s="189">
        <f t="shared" si="21"/>
        <v>-1</v>
      </c>
      <c r="R138" s="188">
        <f t="shared" si="20"/>
        <v>94</v>
      </c>
      <c r="S138" s="191">
        <f t="shared" si="24"/>
        <v>-93</v>
      </c>
      <c r="T138" s="191">
        <f t="shared" si="24"/>
        <v>-96</v>
      </c>
    </row>
    <row r="139" spans="1:20" x14ac:dyDescent="0.2">
      <c r="A139" s="126">
        <f t="shared" si="19"/>
        <v>-80</v>
      </c>
      <c r="B139" s="126" t="str">
        <f t="shared" si="13"/>
        <v/>
      </c>
      <c r="C139" s="125" t="str">
        <f t="shared" si="14"/>
        <v/>
      </c>
      <c r="D139" s="124" t="str">
        <f t="shared" si="15"/>
        <v/>
      </c>
      <c r="E139" s="124" t="str">
        <f t="shared" si="16"/>
        <v/>
      </c>
      <c r="F139" s="124" t="str">
        <f t="shared" si="17"/>
        <v xml:space="preserve"> </v>
      </c>
      <c r="G139" s="124" t="str">
        <f t="shared" si="18"/>
        <v/>
      </c>
      <c r="Q139" s="189">
        <f t="shared" si="21"/>
        <v>-1</v>
      </c>
      <c r="R139" s="188">
        <f t="shared" si="20"/>
        <v>95</v>
      </c>
      <c r="S139" s="191">
        <f t="shared" si="24"/>
        <v>-94</v>
      </c>
      <c r="T139" s="191">
        <f t="shared" si="24"/>
        <v>-97</v>
      </c>
    </row>
    <row r="140" spans="1:20" x14ac:dyDescent="0.2">
      <c r="A140" s="126">
        <f t="shared" si="19"/>
        <v>-81</v>
      </c>
      <c r="B140" s="126" t="str">
        <f t="shared" si="13"/>
        <v/>
      </c>
      <c r="C140" s="125" t="str">
        <f t="shared" si="14"/>
        <v/>
      </c>
      <c r="D140" s="124" t="str">
        <f t="shared" si="15"/>
        <v/>
      </c>
      <c r="E140" s="124" t="str">
        <f t="shared" si="16"/>
        <v/>
      </c>
      <c r="F140" s="124" t="str">
        <f t="shared" si="17"/>
        <v xml:space="preserve"> </v>
      </c>
      <c r="G140" s="124" t="str">
        <f t="shared" si="18"/>
        <v/>
      </c>
      <c r="Q140" s="189">
        <f t="shared" si="21"/>
        <v>-1</v>
      </c>
      <c r="R140" s="188">
        <f t="shared" si="20"/>
        <v>96</v>
      </c>
      <c r="S140" s="191">
        <f t="shared" si="24"/>
        <v>-95</v>
      </c>
      <c r="T140" s="191">
        <f t="shared" si="24"/>
        <v>-98</v>
      </c>
    </row>
    <row r="141" spans="1:20" x14ac:dyDescent="0.2">
      <c r="A141" s="126">
        <f t="shared" si="19"/>
        <v>-82</v>
      </c>
      <c r="B141" s="126" t="str">
        <f t="shared" si="13"/>
        <v/>
      </c>
      <c r="C141" s="125" t="str">
        <f t="shared" si="14"/>
        <v/>
      </c>
      <c r="D141" s="124" t="str">
        <f t="shared" si="15"/>
        <v/>
      </c>
      <c r="E141" s="124" t="str">
        <f t="shared" si="16"/>
        <v/>
      </c>
      <c r="F141" s="124" t="str">
        <f t="shared" si="17"/>
        <v xml:space="preserve"> </v>
      </c>
      <c r="G141" s="124" t="str">
        <f t="shared" si="18"/>
        <v/>
      </c>
      <c r="Q141" s="189">
        <f t="shared" si="21"/>
        <v>-1</v>
      </c>
      <c r="R141" s="188">
        <f t="shared" si="20"/>
        <v>97</v>
      </c>
      <c r="S141" s="191">
        <f t="shared" si="24"/>
        <v>-96</v>
      </c>
      <c r="T141" s="191">
        <f t="shared" si="24"/>
        <v>-99</v>
      </c>
    </row>
    <row r="142" spans="1:20" x14ac:dyDescent="0.2">
      <c r="A142" s="126">
        <f t="shared" si="19"/>
        <v>-83</v>
      </c>
      <c r="B142" s="126" t="str">
        <f t="shared" si="13"/>
        <v/>
      </c>
      <c r="C142" s="125" t="str">
        <f t="shared" si="14"/>
        <v/>
      </c>
      <c r="D142" s="124" t="str">
        <f t="shared" si="15"/>
        <v/>
      </c>
      <c r="E142" s="124" t="str">
        <f t="shared" si="16"/>
        <v/>
      </c>
      <c r="F142" s="124" t="str">
        <f t="shared" si="17"/>
        <v xml:space="preserve"> </v>
      </c>
      <c r="G142" s="124" t="str">
        <f t="shared" si="18"/>
        <v/>
      </c>
      <c r="Q142" s="189">
        <f t="shared" si="21"/>
        <v>-1</v>
      </c>
      <c r="R142" s="188">
        <f t="shared" si="20"/>
        <v>98</v>
      </c>
      <c r="S142" s="191">
        <f t="shared" si="24"/>
        <v>-97</v>
      </c>
      <c r="T142" s="191">
        <f t="shared" si="24"/>
        <v>-100</v>
      </c>
    </row>
    <row r="143" spans="1:20" x14ac:dyDescent="0.2">
      <c r="A143" s="126">
        <f t="shared" si="19"/>
        <v>-84</v>
      </c>
      <c r="B143" s="126" t="str">
        <f t="shared" si="13"/>
        <v/>
      </c>
      <c r="C143" s="125" t="str">
        <f t="shared" si="14"/>
        <v/>
      </c>
      <c r="D143" s="124" t="str">
        <f t="shared" si="15"/>
        <v/>
      </c>
      <c r="E143" s="124" t="str">
        <f t="shared" si="16"/>
        <v/>
      </c>
      <c r="F143" s="124" t="str">
        <f t="shared" si="17"/>
        <v xml:space="preserve"> </v>
      </c>
      <c r="G143" s="124" t="str">
        <f t="shared" si="18"/>
        <v/>
      </c>
      <c r="Q143" s="189">
        <f t="shared" si="21"/>
        <v>-1</v>
      </c>
      <c r="R143" s="188">
        <f t="shared" si="20"/>
        <v>99</v>
      </c>
      <c r="S143" s="191">
        <f t="shared" si="24"/>
        <v>-98</v>
      </c>
      <c r="T143" s="191">
        <f t="shared" si="24"/>
        <v>-101</v>
      </c>
    </row>
    <row r="144" spans="1:20" x14ac:dyDescent="0.2">
      <c r="A144" s="126">
        <f t="shared" si="19"/>
        <v>-85</v>
      </c>
      <c r="B144" s="126" t="str">
        <f t="shared" si="13"/>
        <v/>
      </c>
      <c r="C144" s="125" t="str">
        <f t="shared" si="14"/>
        <v/>
      </c>
      <c r="D144" s="124" t="str">
        <f t="shared" si="15"/>
        <v/>
      </c>
      <c r="E144" s="124" t="str">
        <f t="shared" si="16"/>
        <v/>
      </c>
      <c r="F144" s="124" t="str">
        <f t="shared" si="17"/>
        <v xml:space="preserve"> </v>
      </c>
      <c r="G144" s="124" t="str">
        <f t="shared" si="18"/>
        <v/>
      </c>
      <c r="Q144" s="189">
        <f t="shared" si="21"/>
        <v>-1</v>
      </c>
      <c r="R144" s="188">
        <f t="shared" si="20"/>
        <v>100</v>
      </c>
      <c r="S144" s="191">
        <f t="shared" si="24"/>
        <v>-99</v>
      </c>
      <c r="T144" s="191">
        <f t="shared" si="24"/>
        <v>-102</v>
      </c>
    </row>
    <row r="145" spans="1:20" x14ac:dyDescent="0.2">
      <c r="A145" s="126">
        <f t="shared" si="19"/>
        <v>-86</v>
      </c>
      <c r="B145" s="126" t="str">
        <f t="shared" si="13"/>
        <v/>
      </c>
      <c r="C145" s="125" t="str">
        <f t="shared" si="14"/>
        <v/>
      </c>
      <c r="D145" s="124" t="str">
        <f t="shared" si="15"/>
        <v/>
      </c>
      <c r="E145" s="124" t="str">
        <f t="shared" si="16"/>
        <v/>
      </c>
      <c r="F145" s="124" t="str">
        <f t="shared" si="17"/>
        <v xml:space="preserve"> </v>
      </c>
      <c r="G145" s="124" t="str">
        <f t="shared" si="18"/>
        <v/>
      </c>
      <c r="Q145" s="189">
        <f t="shared" si="21"/>
        <v>-1</v>
      </c>
      <c r="R145" s="188">
        <f t="shared" si="20"/>
        <v>101</v>
      </c>
      <c r="S145" s="191">
        <f t="shared" si="24"/>
        <v>-100</v>
      </c>
      <c r="T145" s="191">
        <f t="shared" si="24"/>
        <v>-103</v>
      </c>
    </row>
    <row r="146" spans="1:20" x14ac:dyDescent="0.2">
      <c r="A146" s="126">
        <f t="shared" si="19"/>
        <v>-87</v>
      </c>
      <c r="B146" s="126" t="str">
        <f t="shared" si="13"/>
        <v/>
      </c>
      <c r="C146" s="125" t="str">
        <f t="shared" si="14"/>
        <v/>
      </c>
      <c r="D146" s="124" t="str">
        <f t="shared" si="15"/>
        <v/>
      </c>
      <c r="E146" s="124" t="str">
        <f t="shared" si="16"/>
        <v/>
      </c>
      <c r="F146" s="124" t="str">
        <f t="shared" si="17"/>
        <v xml:space="preserve"> </v>
      </c>
      <c r="G146" s="124" t="str">
        <f t="shared" si="18"/>
        <v/>
      </c>
      <c r="Q146" s="189">
        <f t="shared" si="21"/>
        <v>-1</v>
      </c>
      <c r="R146" s="188">
        <f t="shared" si="20"/>
        <v>102</v>
      </c>
      <c r="S146" s="191">
        <f t="shared" ref="S146:T161" si="25">S145-1</f>
        <v>-101</v>
      </c>
      <c r="T146" s="191">
        <f t="shared" si="25"/>
        <v>-104</v>
      </c>
    </row>
    <row r="147" spans="1:20" x14ac:dyDescent="0.2">
      <c r="A147" s="126">
        <f t="shared" si="19"/>
        <v>-88</v>
      </c>
      <c r="B147" s="126" t="str">
        <f t="shared" si="13"/>
        <v/>
      </c>
      <c r="C147" s="125" t="str">
        <f t="shared" si="14"/>
        <v/>
      </c>
      <c r="D147" s="124" t="str">
        <f t="shared" si="15"/>
        <v/>
      </c>
      <c r="E147" s="124" t="str">
        <f t="shared" si="16"/>
        <v/>
      </c>
      <c r="F147" s="124" t="str">
        <f t="shared" si="17"/>
        <v xml:space="preserve"> </v>
      </c>
      <c r="G147" s="124" t="str">
        <f t="shared" si="18"/>
        <v/>
      </c>
      <c r="Q147" s="189">
        <f t="shared" si="21"/>
        <v>-1</v>
      </c>
      <c r="R147" s="188">
        <f t="shared" si="20"/>
        <v>103</v>
      </c>
      <c r="S147" s="191">
        <f t="shared" si="25"/>
        <v>-102</v>
      </c>
      <c r="T147" s="191">
        <f t="shared" si="25"/>
        <v>-105</v>
      </c>
    </row>
    <row r="148" spans="1:20" x14ac:dyDescent="0.2">
      <c r="A148" s="126">
        <f t="shared" si="19"/>
        <v>-89</v>
      </c>
      <c r="B148" s="126" t="str">
        <f t="shared" si="13"/>
        <v/>
      </c>
      <c r="C148" s="125" t="str">
        <f t="shared" si="14"/>
        <v/>
      </c>
      <c r="D148" s="124" t="str">
        <f t="shared" si="15"/>
        <v/>
      </c>
      <c r="E148" s="124" t="str">
        <f t="shared" si="16"/>
        <v/>
      </c>
      <c r="F148" s="124" t="str">
        <f t="shared" si="17"/>
        <v xml:space="preserve"> </v>
      </c>
      <c r="G148" s="124" t="str">
        <f t="shared" si="18"/>
        <v/>
      </c>
      <c r="Q148" s="189">
        <f t="shared" si="21"/>
        <v>-1</v>
      </c>
      <c r="R148" s="188">
        <f t="shared" si="20"/>
        <v>104</v>
      </c>
      <c r="S148" s="191">
        <f t="shared" si="25"/>
        <v>-103</v>
      </c>
      <c r="T148" s="191">
        <f t="shared" si="25"/>
        <v>-106</v>
      </c>
    </row>
    <row r="149" spans="1:20" x14ac:dyDescent="0.2">
      <c r="A149" s="126">
        <f t="shared" si="19"/>
        <v>-90</v>
      </c>
      <c r="B149" s="126" t="str">
        <f t="shared" si="13"/>
        <v/>
      </c>
      <c r="C149" s="125" t="str">
        <f t="shared" si="14"/>
        <v/>
      </c>
      <c r="D149" s="124" t="str">
        <f t="shared" si="15"/>
        <v/>
      </c>
      <c r="E149" s="124" t="str">
        <f t="shared" si="16"/>
        <v/>
      </c>
      <c r="F149" s="124" t="str">
        <f t="shared" si="17"/>
        <v xml:space="preserve"> </v>
      </c>
      <c r="G149" s="124" t="str">
        <f t="shared" si="18"/>
        <v/>
      </c>
      <c r="Q149" s="189">
        <f t="shared" si="21"/>
        <v>-1</v>
      </c>
      <c r="R149" s="188">
        <f t="shared" si="20"/>
        <v>105</v>
      </c>
      <c r="S149" s="191">
        <f t="shared" si="25"/>
        <v>-104</v>
      </c>
      <c r="T149" s="191">
        <f t="shared" si="25"/>
        <v>-107</v>
      </c>
    </row>
    <row r="150" spans="1:20" x14ac:dyDescent="0.2">
      <c r="A150" s="126">
        <f t="shared" si="19"/>
        <v>-91</v>
      </c>
      <c r="B150" s="126" t="str">
        <f t="shared" si="13"/>
        <v/>
      </c>
      <c r="C150" s="125" t="str">
        <f t="shared" si="14"/>
        <v/>
      </c>
      <c r="D150" s="124" t="str">
        <f t="shared" si="15"/>
        <v/>
      </c>
      <c r="E150" s="124" t="str">
        <f t="shared" si="16"/>
        <v/>
      </c>
      <c r="F150" s="124" t="str">
        <f t="shared" si="17"/>
        <v xml:space="preserve"> </v>
      </c>
      <c r="G150" s="124" t="str">
        <f t="shared" si="18"/>
        <v/>
      </c>
      <c r="Q150" s="189">
        <f t="shared" si="21"/>
        <v>-1</v>
      </c>
      <c r="R150" s="188">
        <f t="shared" si="20"/>
        <v>106</v>
      </c>
      <c r="S150" s="191">
        <f t="shared" si="25"/>
        <v>-105</v>
      </c>
      <c r="T150" s="191">
        <f t="shared" si="25"/>
        <v>-108</v>
      </c>
    </row>
    <row r="151" spans="1:20" x14ac:dyDescent="0.2">
      <c r="A151" s="126">
        <f t="shared" si="19"/>
        <v>-92</v>
      </c>
      <c r="B151" s="126" t="str">
        <f t="shared" si="13"/>
        <v/>
      </c>
      <c r="C151" s="125" t="str">
        <f t="shared" si="14"/>
        <v/>
      </c>
      <c r="D151" s="124" t="str">
        <f t="shared" si="15"/>
        <v/>
      </c>
      <c r="E151" s="124" t="str">
        <f t="shared" si="16"/>
        <v/>
      </c>
      <c r="F151" s="124" t="str">
        <f t="shared" si="17"/>
        <v xml:space="preserve"> </v>
      </c>
      <c r="G151" s="124" t="str">
        <f t="shared" si="18"/>
        <v/>
      </c>
      <c r="Q151" s="189">
        <f t="shared" si="21"/>
        <v>-1</v>
      </c>
      <c r="R151" s="188">
        <f t="shared" si="20"/>
        <v>107</v>
      </c>
      <c r="S151" s="191">
        <f t="shared" si="25"/>
        <v>-106</v>
      </c>
      <c r="T151" s="191">
        <f t="shared" si="25"/>
        <v>-109</v>
      </c>
    </row>
    <row r="152" spans="1:20" x14ac:dyDescent="0.2">
      <c r="A152" s="126">
        <f t="shared" si="19"/>
        <v>-93</v>
      </c>
      <c r="B152" s="126" t="str">
        <f t="shared" si="13"/>
        <v/>
      </c>
      <c r="C152" s="125" t="str">
        <f t="shared" si="14"/>
        <v/>
      </c>
      <c r="D152" s="124" t="str">
        <f t="shared" si="15"/>
        <v/>
      </c>
      <c r="E152" s="124" t="str">
        <f t="shared" si="16"/>
        <v/>
      </c>
      <c r="F152" s="124" t="str">
        <f t="shared" si="17"/>
        <v xml:space="preserve"> </v>
      </c>
      <c r="G152" s="124" t="str">
        <f t="shared" si="18"/>
        <v/>
      </c>
      <c r="Q152" s="189">
        <f t="shared" si="21"/>
        <v>-1</v>
      </c>
      <c r="R152" s="188">
        <f t="shared" si="20"/>
        <v>108</v>
      </c>
      <c r="S152" s="191">
        <f t="shared" si="25"/>
        <v>-107</v>
      </c>
      <c r="T152" s="191">
        <f t="shared" si="25"/>
        <v>-110</v>
      </c>
    </row>
    <row r="153" spans="1:20" x14ac:dyDescent="0.2">
      <c r="A153" s="126">
        <f t="shared" si="19"/>
        <v>-94</v>
      </c>
      <c r="B153" s="126" t="str">
        <f t="shared" si="13"/>
        <v/>
      </c>
      <c r="C153" s="125" t="str">
        <f t="shared" si="14"/>
        <v/>
      </c>
      <c r="D153" s="124" t="str">
        <f t="shared" si="15"/>
        <v/>
      </c>
      <c r="E153" s="124" t="str">
        <f t="shared" si="16"/>
        <v/>
      </c>
      <c r="F153" s="124" t="str">
        <f t="shared" si="17"/>
        <v xml:space="preserve"> </v>
      </c>
      <c r="G153" s="124" t="str">
        <f t="shared" si="18"/>
        <v/>
      </c>
      <c r="Q153" s="189">
        <f t="shared" si="21"/>
        <v>-1</v>
      </c>
      <c r="R153" s="188">
        <f t="shared" si="20"/>
        <v>109</v>
      </c>
      <c r="S153" s="191">
        <f t="shared" si="25"/>
        <v>-108</v>
      </c>
      <c r="T153" s="191">
        <f t="shared" si="25"/>
        <v>-111</v>
      </c>
    </row>
    <row r="154" spans="1:20" x14ac:dyDescent="0.2">
      <c r="A154" s="126">
        <f t="shared" si="19"/>
        <v>-95</v>
      </c>
      <c r="B154" s="126" t="str">
        <f t="shared" si="13"/>
        <v/>
      </c>
      <c r="C154" s="125" t="str">
        <f t="shared" si="14"/>
        <v/>
      </c>
      <c r="D154" s="124" t="str">
        <f t="shared" si="15"/>
        <v/>
      </c>
      <c r="E154" s="124" t="str">
        <f t="shared" si="16"/>
        <v/>
      </c>
      <c r="F154" s="124" t="str">
        <f t="shared" si="17"/>
        <v xml:space="preserve"> </v>
      </c>
      <c r="G154" s="124" t="str">
        <f t="shared" si="18"/>
        <v/>
      </c>
      <c r="Q154" s="189">
        <f t="shared" si="21"/>
        <v>-1</v>
      </c>
      <c r="R154" s="188">
        <f t="shared" si="20"/>
        <v>110</v>
      </c>
      <c r="S154" s="191">
        <f t="shared" si="25"/>
        <v>-109</v>
      </c>
      <c r="T154" s="191">
        <f t="shared" si="25"/>
        <v>-112</v>
      </c>
    </row>
    <row r="155" spans="1:20" x14ac:dyDescent="0.2">
      <c r="A155" s="126">
        <f t="shared" si="19"/>
        <v>-96</v>
      </c>
      <c r="B155" s="126" t="str">
        <f t="shared" si="13"/>
        <v/>
      </c>
      <c r="C155" s="125" t="str">
        <f t="shared" si="14"/>
        <v/>
      </c>
      <c r="D155" s="124" t="str">
        <f t="shared" si="15"/>
        <v/>
      </c>
      <c r="E155" s="124" t="str">
        <f t="shared" si="16"/>
        <v/>
      </c>
      <c r="F155" s="124" t="str">
        <f t="shared" si="17"/>
        <v xml:space="preserve"> </v>
      </c>
      <c r="G155" s="124" t="str">
        <f t="shared" si="18"/>
        <v/>
      </c>
      <c r="Q155" s="189">
        <f t="shared" si="21"/>
        <v>-1</v>
      </c>
      <c r="R155" s="188">
        <f t="shared" si="20"/>
        <v>111</v>
      </c>
      <c r="S155" s="191">
        <f t="shared" si="25"/>
        <v>-110</v>
      </c>
      <c r="T155" s="191">
        <f t="shared" si="25"/>
        <v>-113</v>
      </c>
    </row>
    <row r="156" spans="1:20" x14ac:dyDescent="0.2">
      <c r="A156" s="126">
        <f t="shared" si="19"/>
        <v>-97</v>
      </c>
      <c r="B156" s="126" t="str">
        <f t="shared" si="13"/>
        <v/>
      </c>
      <c r="C156" s="125" t="str">
        <f t="shared" si="14"/>
        <v/>
      </c>
      <c r="D156" s="124" t="str">
        <f t="shared" si="15"/>
        <v/>
      </c>
      <c r="E156" s="124" t="str">
        <f t="shared" si="16"/>
        <v/>
      </c>
      <c r="F156" s="124" t="str">
        <f t="shared" si="17"/>
        <v xml:space="preserve"> </v>
      </c>
      <c r="G156" s="124" t="str">
        <f t="shared" si="18"/>
        <v/>
      </c>
      <c r="Q156" s="189">
        <f t="shared" si="21"/>
        <v>-1</v>
      </c>
      <c r="R156" s="188">
        <f t="shared" si="20"/>
        <v>112</v>
      </c>
      <c r="S156" s="191">
        <f t="shared" si="25"/>
        <v>-111</v>
      </c>
      <c r="T156" s="191">
        <f t="shared" si="25"/>
        <v>-114</v>
      </c>
    </row>
    <row r="157" spans="1:20" x14ac:dyDescent="0.2">
      <c r="A157" s="126">
        <f t="shared" si="19"/>
        <v>-98</v>
      </c>
      <c r="B157" s="126" t="str">
        <f t="shared" ref="B157:B220" si="26">IF(A157&lt;0,"",IF(Q161&gt;=1,LOOKUP(Q161,W$50:W$58,V$50:V$58),0))</f>
        <v/>
      </c>
      <c r="C157" s="125" t="str">
        <f t="shared" ref="C157:C220" si="27">IF(A157=0,0,IF(A157&lt;0,"",B157*$M$45))</f>
        <v/>
      </c>
      <c r="D157" s="124" t="str">
        <f t="shared" ref="D157:D220" si="28">IF(A157=0,0,IF(A157&lt;0,"",IF(B157=$V$50,((C$21*0.5/12)-C157)*N$53,((C$21*1/12)-C157)*N$53)))</f>
        <v/>
      </c>
      <c r="E157" s="124" t="str">
        <f t="shared" ref="E157:E220" si="29">IF(A157=0,0,IF(A157&lt;0,"",C157+D157))</f>
        <v/>
      </c>
      <c r="F157" s="124" t="str">
        <f t="shared" ref="F157:F220" si="30">IF(A157=0,0,IF(A157&lt;0," ",IF(A157=1,D157,E157+F158)))</f>
        <v xml:space="preserve"> </v>
      </c>
      <c r="G157" s="124" t="str">
        <f t="shared" ref="G157:G220" si="31">IF(A157&lt;0,"",ROUND($C$22+(A157/12),2))</f>
        <v/>
      </c>
      <c r="Q157" s="189">
        <f t="shared" si="21"/>
        <v>-1</v>
      </c>
      <c r="R157" s="188">
        <f t="shared" si="20"/>
        <v>113</v>
      </c>
      <c r="S157" s="191">
        <f t="shared" si="25"/>
        <v>-112</v>
      </c>
      <c r="T157" s="191">
        <f t="shared" si="25"/>
        <v>-115</v>
      </c>
    </row>
    <row r="158" spans="1:20" x14ac:dyDescent="0.2">
      <c r="A158" s="126">
        <f t="shared" ref="A158:A221" si="32">IF(Q161=0,0,IF(A157=" ","",IF(Q161=1,A157-0.5,A157-1)))</f>
        <v>-99</v>
      </c>
      <c r="B158" s="126" t="str">
        <f t="shared" si="26"/>
        <v/>
      </c>
      <c r="C158" s="125" t="str">
        <f t="shared" si="27"/>
        <v/>
      </c>
      <c r="D158" s="124" t="str">
        <f t="shared" si="28"/>
        <v/>
      </c>
      <c r="E158" s="124" t="str">
        <f t="shared" si="29"/>
        <v/>
      </c>
      <c r="F158" s="124" t="str">
        <f t="shared" si="30"/>
        <v xml:space="preserve"> </v>
      </c>
      <c r="G158" s="124" t="str">
        <f t="shared" si="31"/>
        <v/>
      </c>
      <c r="Q158" s="189">
        <f t="shared" si="21"/>
        <v>-1</v>
      </c>
      <c r="R158" s="188">
        <f t="shared" si="20"/>
        <v>114</v>
      </c>
      <c r="S158" s="191">
        <f t="shared" si="25"/>
        <v>-113</v>
      </c>
      <c r="T158" s="191">
        <f t="shared" si="25"/>
        <v>-116</v>
      </c>
    </row>
    <row r="159" spans="1:20" x14ac:dyDescent="0.2">
      <c r="A159" s="126">
        <f t="shared" si="32"/>
        <v>-100</v>
      </c>
      <c r="B159" s="126" t="str">
        <f t="shared" si="26"/>
        <v/>
      </c>
      <c r="C159" s="125" t="str">
        <f t="shared" si="27"/>
        <v/>
      </c>
      <c r="D159" s="124" t="str">
        <f t="shared" si="28"/>
        <v/>
      </c>
      <c r="E159" s="124" t="str">
        <f t="shared" si="29"/>
        <v/>
      </c>
      <c r="F159" s="124" t="str">
        <f t="shared" si="30"/>
        <v xml:space="preserve"> </v>
      </c>
      <c r="G159" s="124" t="str">
        <f t="shared" si="31"/>
        <v/>
      </c>
      <c r="Q159" s="189">
        <f t="shared" si="21"/>
        <v>-1</v>
      </c>
      <c r="R159" s="188">
        <f t="shared" si="20"/>
        <v>115</v>
      </c>
      <c r="S159" s="191">
        <f t="shared" si="25"/>
        <v>-114</v>
      </c>
      <c r="T159" s="191">
        <f t="shared" si="25"/>
        <v>-117</v>
      </c>
    </row>
    <row r="160" spans="1:20" x14ac:dyDescent="0.2">
      <c r="A160" s="126">
        <f t="shared" si="32"/>
        <v>-101</v>
      </c>
      <c r="B160" s="126" t="str">
        <f t="shared" si="26"/>
        <v/>
      </c>
      <c r="C160" s="125" t="str">
        <f t="shared" si="27"/>
        <v/>
      </c>
      <c r="D160" s="124" t="str">
        <f t="shared" si="28"/>
        <v/>
      </c>
      <c r="E160" s="124" t="str">
        <f t="shared" si="29"/>
        <v/>
      </c>
      <c r="F160" s="124" t="str">
        <f t="shared" si="30"/>
        <v xml:space="preserve"> </v>
      </c>
      <c r="G160" s="124" t="str">
        <f t="shared" si="31"/>
        <v/>
      </c>
      <c r="Q160" s="189">
        <f t="shared" si="21"/>
        <v>-1</v>
      </c>
      <c r="R160" s="188">
        <f t="shared" si="20"/>
        <v>116</v>
      </c>
      <c r="S160" s="191">
        <f t="shared" si="25"/>
        <v>-115</v>
      </c>
      <c r="T160" s="191">
        <f t="shared" si="25"/>
        <v>-118</v>
      </c>
    </row>
    <row r="161" spans="1:20" x14ac:dyDescent="0.2">
      <c r="A161" s="126">
        <f t="shared" si="32"/>
        <v>-102</v>
      </c>
      <c r="B161" s="126" t="str">
        <f t="shared" si="26"/>
        <v/>
      </c>
      <c r="C161" s="125" t="str">
        <f t="shared" si="27"/>
        <v/>
      </c>
      <c r="D161" s="124" t="str">
        <f t="shared" si="28"/>
        <v/>
      </c>
      <c r="E161" s="124" t="str">
        <f t="shared" si="29"/>
        <v/>
      </c>
      <c r="F161" s="124" t="str">
        <f t="shared" si="30"/>
        <v xml:space="preserve"> </v>
      </c>
      <c r="G161" s="124" t="str">
        <f t="shared" si="31"/>
        <v/>
      </c>
      <c r="Q161" s="189">
        <f t="shared" si="21"/>
        <v>-1</v>
      </c>
      <c r="R161" s="188">
        <f t="shared" ref="R161:R224" si="33">IF(R160&gt;=1,R160+1,IF(S161=0,1,-1))</f>
        <v>117</v>
      </c>
      <c r="S161" s="191">
        <f t="shared" si="25"/>
        <v>-116</v>
      </c>
      <c r="T161" s="191">
        <f t="shared" si="25"/>
        <v>-119</v>
      </c>
    </row>
    <row r="162" spans="1:20" x14ac:dyDescent="0.2">
      <c r="A162" s="126">
        <f t="shared" si="32"/>
        <v>-103</v>
      </c>
      <c r="B162" s="126" t="str">
        <f t="shared" si="26"/>
        <v/>
      </c>
      <c r="C162" s="125" t="str">
        <f t="shared" si="27"/>
        <v/>
      </c>
      <c r="D162" s="124" t="str">
        <f t="shared" si="28"/>
        <v/>
      </c>
      <c r="E162" s="124" t="str">
        <f t="shared" si="29"/>
        <v/>
      </c>
      <c r="F162" s="124" t="str">
        <f t="shared" si="30"/>
        <v xml:space="preserve"> </v>
      </c>
      <c r="G162" s="124" t="str">
        <f t="shared" si="31"/>
        <v/>
      </c>
      <c r="Q162" s="189">
        <f t="shared" ref="Q162:Q225" si="34">IF(AND(Q161&gt;=1,Q161&lt;8),Q161+1,IF(S162=0,1,IF(Q161=8,Q161+0.5,-1)))</f>
        <v>-1</v>
      </c>
      <c r="R162" s="188">
        <f t="shared" si="33"/>
        <v>118</v>
      </c>
      <c r="S162" s="191">
        <f t="shared" ref="S162:T177" si="35">S161-1</f>
        <v>-117</v>
      </c>
      <c r="T162" s="191">
        <f t="shared" si="35"/>
        <v>-120</v>
      </c>
    </row>
    <row r="163" spans="1:20" x14ac:dyDescent="0.2">
      <c r="A163" s="126">
        <f t="shared" si="32"/>
        <v>-104</v>
      </c>
      <c r="B163" s="126" t="str">
        <f t="shared" si="26"/>
        <v/>
      </c>
      <c r="C163" s="125" t="str">
        <f t="shared" si="27"/>
        <v/>
      </c>
      <c r="D163" s="124" t="str">
        <f t="shared" si="28"/>
        <v/>
      </c>
      <c r="E163" s="124" t="str">
        <f t="shared" si="29"/>
        <v/>
      </c>
      <c r="F163" s="124" t="str">
        <f t="shared" si="30"/>
        <v xml:space="preserve"> </v>
      </c>
      <c r="G163" s="124" t="str">
        <f t="shared" si="31"/>
        <v/>
      </c>
      <c r="Q163" s="189">
        <f t="shared" si="34"/>
        <v>-1</v>
      </c>
      <c r="R163" s="188">
        <f t="shared" si="33"/>
        <v>119</v>
      </c>
      <c r="S163" s="191">
        <f t="shared" si="35"/>
        <v>-118</v>
      </c>
      <c r="T163" s="191">
        <f t="shared" si="35"/>
        <v>-121</v>
      </c>
    </row>
    <row r="164" spans="1:20" x14ac:dyDescent="0.2">
      <c r="A164" s="126">
        <f t="shared" si="32"/>
        <v>-105</v>
      </c>
      <c r="B164" s="126" t="str">
        <f t="shared" si="26"/>
        <v/>
      </c>
      <c r="C164" s="125" t="str">
        <f t="shared" si="27"/>
        <v/>
      </c>
      <c r="D164" s="124" t="str">
        <f t="shared" si="28"/>
        <v/>
      </c>
      <c r="E164" s="124" t="str">
        <f t="shared" si="29"/>
        <v/>
      </c>
      <c r="F164" s="124" t="str">
        <f t="shared" si="30"/>
        <v xml:space="preserve"> </v>
      </c>
      <c r="G164" s="124" t="str">
        <f t="shared" si="31"/>
        <v/>
      </c>
      <c r="Q164" s="189">
        <f t="shared" si="34"/>
        <v>-1</v>
      </c>
      <c r="R164" s="188">
        <f t="shared" si="33"/>
        <v>120</v>
      </c>
      <c r="S164" s="191">
        <f t="shared" si="35"/>
        <v>-119</v>
      </c>
      <c r="T164" s="191">
        <f t="shared" si="35"/>
        <v>-122</v>
      </c>
    </row>
    <row r="165" spans="1:20" x14ac:dyDescent="0.2">
      <c r="A165" s="126">
        <f t="shared" si="32"/>
        <v>-106</v>
      </c>
      <c r="B165" s="126" t="str">
        <f t="shared" si="26"/>
        <v/>
      </c>
      <c r="C165" s="125" t="str">
        <f t="shared" si="27"/>
        <v/>
      </c>
      <c r="D165" s="124" t="str">
        <f t="shared" si="28"/>
        <v/>
      </c>
      <c r="E165" s="124" t="str">
        <f t="shared" si="29"/>
        <v/>
      </c>
      <c r="F165" s="124" t="str">
        <f t="shared" si="30"/>
        <v xml:space="preserve"> </v>
      </c>
      <c r="G165" s="124" t="str">
        <f t="shared" si="31"/>
        <v/>
      </c>
      <c r="Q165" s="189">
        <f t="shared" si="34"/>
        <v>-1</v>
      </c>
      <c r="R165" s="188">
        <f t="shared" si="33"/>
        <v>121</v>
      </c>
      <c r="S165" s="191">
        <f t="shared" si="35"/>
        <v>-120</v>
      </c>
      <c r="T165" s="191">
        <f t="shared" si="35"/>
        <v>-123</v>
      </c>
    </row>
    <row r="166" spans="1:20" x14ac:dyDescent="0.2">
      <c r="A166" s="126">
        <f t="shared" si="32"/>
        <v>-107</v>
      </c>
      <c r="B166" s="126" t="str">
        <f t="shared" si="26"/>
        <v/>
      </c>
      <c r="C166" s="125" t="str">
        <f t="shared" si="27"/>
        <v/>
      </c>
      <c r="D166" s="124" t="str">
        <f t="shared" si="28"/>
        <v/>
      </c>
      <c r="E166" s="124" t="str">
        <f t="shared" si="29"/>
        <v/>
      </c>
      <c r="F166" s="124" t="str">
        <f t="shared" si="30"/>
        <v xml:space="preserve"> </v>
      </c>
      <c r="G166" s="124" t="str">
        <f t="shared" si="31"/>
        <v/>
      </c>
      <c r="Q166" s="189">
        <f t="shared" si="34"/>
        <v>-1</v>
      </c>
      <c r="R166" s="188">
        <f t="shared" si="33"/>
        <v>122</v>
      </c>
      <c r="S166" s="191">
        <f t="shared" si="35"/>
        <v>-121</v>
      </c>
      <c r="T166" s="191">
        <f t="shared" si="35"/>
        <v>-124</v>
      </c>
    </row>
    <row r="167" spans="1:20" x14ac:dyDescent="0.2">
      <c r="A167" s="126">
        <f t="shared" si="32"/>
        <v>-108</v>
      </c>
      <c r="B167" s="126" t="str">
        <f t="shared" si="26"/>
        <v/>
      </c>
      <c r="C167" s="125" t="str">
        <f t="shared" si="27"/>
        <v/>
      </c>
      <c r="D167" s="124" t="str">
        <f t="shared" si="28"/>
        <v/>
      </c>
      <c r="E167" s="124" t="str">
        <f t="shared" si="29"/>
        <v/>
      </c>
      <c r="F167" s="124" t="str">
        <f t="shared" si="30"/>
        <v xml:space="preserve"> </v>
      </c>
      <c r="G167" s="124" t="str">
        <f t="shared" si="31"/>
        <v/>
      </c>
      <c r="Q167" s="189">
        <f t="shared" si="34"/>
        <v>-1</v>
      </c>
      <c r="R167" s="188">
        <f t="shared" si="33"/>
        <v>123</v>
      </c>
      <c r="S167" s="191">
        <f t="shared" si="35"/>
        <v>-122</v>
      </c>
      <c r="T167" s="191">
        <f t="shared" si="35"/>
        <v>-125</v>
      </c>
    </row>
    <row r="168" spans="1:20" x14ac:dyDescent="0.2">
      <c r="A168" s="126">
        <f t="shared" si="32"/>
        <v>-109</v>
      </c>
      <c r="B168" s="126" t="str">
        <f t="shared" si="26"/>
        <v/>
      </c>
      <c r="C168" s="125" t="str">
        <f t="shared" si="27"/>
        <v/>
      </c>
      <c r="D168" s="124" t="str">
        <f t="shared" si="28"/>
        <v/>
      </c>
      <c r="E168" s="124" t="str">
        <f t="shared" si="29"/>
        <v/>
      </c>
      <c r="F168" s="124" t="str">
        <f t="shared" si="30"/>
        <v xml:space="preserve"> </v>
      </c>
      <c r="G168" s="124" t="str">
        <f t="shared" si="31"/>
        <v/>
      </c>
      <c r="Q168" s="189">
        <f t="shared" si="34"/>
        <v>-1</v>
      </c>
      <c r="R168" s="188">
        <f t="shared" si="33"/>
        <v>124</v>
      </c>
      <c r="S168" s="191">
        <f t="shared" si="35"/>
        <v>-123</v>
      </c>
      <c r="T168" s="191">
        <f t="shared" si="35"/>
        <v>-126</v>
      </c>
    </row>
    <row r="169" spans="1:20" x14ac:dyDescent="0.2">
      <c r="A169" s="126">
        <f t="shared" si="32"/>
        <v>-110</v>
      </c>
      <c r="B169" s="126" t="str">
        <f t="shared" si="26"/>
        <v/>
      </c>
      <c r="C169" s="125" t="str">
        <f t="shared" si="27"/>
        <v/>
      </c>
      <c r="D169" s="124" t="str">
        <f t="shared" si="28"/>
        <v/>
      </c>
      <c r="E169" s="124" t="str">
        <f t="shared" si="29"/>
        <v/>
      </c>
      <c r="F169" s="124" t="str">
        <f t="shared" si="30"/>
        <v xml:space="preserve"> </v>
      </c>
      <c r="G169" s="124" t="str">
        <f t="shared" si="31"/>
        <v/>
      </c>
      <c r="Q169" s="189">
        <f t="shared" si="34"/>
        <v>-1</v>
      </c>
      <c r="R169" s="188">
        <f t="shared" si="33"/>
        <v>125</v>
      </c>
      <c r="S169" s="191">
        <f t="shared" si="35"/>
        <v>-124</v>
      </c>
      <c r="T169" s="191">
        <f t="shared" si="35"/>
        <v>-127</v>
      </c>
    </row>
    <row r="170" spans="1:20" x14ac:dyDescent="0.2">
      <c r="A170" s="126">
        <f t="shared" si="32"/>
        <v>-111</v>
      </c>
      <c r="B170" s="126" t="str">
        <f t="shared" si="26"/>
        <v/>
      </c>
      <c r="C170" s="125" t="str">
        <f t="shared" si="27"/>
        <v/>
      </c>
      <c r="D170" s="124" t="str">
        <f t="shared" si="28"/>
        <v/>
      </c>
      <c r="E170" s="124" t="str">
        <f t="shared" si="29"/>
        <v/>
      </c>
      <c r="F170" s="124" t="str">
        <f t="shared" si="30"/>
        <v xml:space="preserve"> </v>
      </c>
      <c r="G170" s="124" t="str">
        <f t="shared" si="31"/>
        <v/>
      </c>
      <c r="Q170" s="189">
        <f t="shared" si="34"/>
        <v>-1</v>
      </c>
      <c r="R170" s="188">
        <f t="shared" si="33"/>
        <v>126</v>
      </c>
      <c r="S170" s="191">
        <f t="shared" si="35"/>
        <v>-125</v>
      </c>
      <c r="T170" s="191">
        <f t="shared" si="35"/>
        <v>-128</v>
      </c>
    </row>
    <row r="171" spans="1:20" x14ac:dyDescent="0.2">
      <c r="A171" s="126">
        <f t="shared" si="32"/>
        <v>-112</v>
      </c>
      <c r="B171" s="126" t="str">
        <f t="shared" si="26"/>
        <v/>
      </c>
      <c r="C171" s="125" t="str">
        <f t="shared" si="27"/>
        <v/>
      </c>
      <c r="D171" s="124" t="str">
        <f t="shared" si="28"/>
        <v/>
      </c>
      <c r="E171" s="124" t="str">
        <f t="shared" si="29"/>
        <v/>
      </c>
      <c r="F171" s="124" t="str">
        <f t="shared" si="30"/>
        <v xml:space="preserve"> </v>
      </c>
      <c r="G171" s="124" t="str">
        <f t="shared" si="31"/>
        <v/>
      </c>
      <c r="Q171" s="189">
        <f t="shared" si="34"/>
        <v>-1</v>
      </c>
      <c r="R171" s="188">
        <f t="shared" si="33"/>
        <v>127</v>
      </c>
      <c r="S171" s="191">
        <f t="shared" si="35"/>
        <v>-126</v>
      </c>
      <c r="T171" s="191">
        <f t="shared" si="35"/>
        <v>-129</v>
      </c>
    </row>
    <row r="172" spans="1:20" x14ac:dyDescent="0.2">
      <c r="A172" s="126">
        <f t="shared" si="32"/>
        <v>-113</v>
      </c>
      <c r="B172" s="126" t="str">
        <f t="shared" si="26"/>
        <v/>
      </c>
      <c r="C172" s="125" t="str">
        <f t="shared" si="27"/>
        <v/>
      </c>
      <c r="D172" s="124" t="str">
        <f t="shared" si="28"/>
        <v/>
      </c>
      <c r="E172" s="124" t="str">
        <f t="shared" si="29"/>
        <v/>
      </c>
      <c r="F172" s="124" t="str">
        <f t="shared" si="30"/>
        <v xml:space="preserve"> </v>
      </c>
      <c r="G172" s="124" t="str">
        <f t="shared" si="31"/>
        <v/>
      </c>
      <c r="Q172" s="189">
        <f t="shared" si="34"/>
        <v>-1</v>
      </c>
      <c r="R172" s="188">
        <f t="shared" si="33"/>
        <v>128</v>
      </c>
      <c r="S172" s="191">
        <f t="shared" si="35"/>
        <v>-127</v>
      </c>
      <c r="T172" s="191">
        <f t="shared" si="35"/>
        <v>-130</v>
      </c>
    </row>
    <row r="173" spans="1:20" x14ac:dyDescent="0.2">
      <c r="A173" s="126">
        <f t="shared" si="32"/>
        <v>-114</v>
      </c>
      <c r="B173" s="126" t="str">
        <f t="shared" si="26"/>
        <v/>
      </c>
      <c r="C173" s="125" t="str">
        <f t="shared" si="27"/>
        <v/>
      </c>
      <c r="D173" s="124" t="str">
        <f t="shared" si="28"/>
        <v/>
      </c>
      <c r="E173" s="124" t="str">
        <f t="shared" si="29"/>
        <v/>
      </c>
      <c r="F173" s="124" t="str">
        <f t="shared" si="30"/>
        <v xml:space="preserve"> </v>
      </c>
      <c r="G173" s="124" t="str">
        <f t="shared" si="31"/>
        <v/>
      </c>
      <c r="Q173" s="189">
        <f t="shared" si="34"/>
        <v>-1</v>
      </c>
      <c r="R173" s="188">
        <f t="shared" si="33"/>
        <v>129</v>
      </c>
      <c r="S173" s="191">
        <f t="shared" si="35"/>
        <v>-128</v>
      </c>
      <c r="T173" s="191">
        <f t="shared" si="35"/>
        <v>-131</v>
      </c>
    </row>
    <row r="174" spans="1:20" x14ac:dyDescent="0.2">
      <c r="A174" s="126">
        <f t="shared" si="32"/>
        <v>-115</v>
      </c>
      <c r="B174" s="126" t="str">
        <f t="shared" si="26"/>
        <v/>
      </c>
      <c r="C174" s="125" t="str">
        <f t="shared" si="27"/>
        <v/>
      </c>
      <c r="D174" s="124" t="str">
        <f t="shared" si="28"/>
        <v/>
      </c>
      <c r="E174" s="124" t="str">
        <f t="shared" si="29"/>
        <v/>
      </c>
      <c r="F174" s="124" t="str">
        <f t="shared" si="30"/>
        <v xml:space="preserve"> </v>
      </c>
      <c r="G174" s="124" t="str">
        <f t="shared" si="31"/>
        <v/>
      </c>
      <c r="Q174" s="189">
        <f t="shared" si="34"/>
        <v>-1</v>
      </c>
      <c r="R174" s="188">
        <f t="shared" si="33"/>
        <v>130</v>
      </c>
      <c r="S174" s="191">
        <f t="shared" si="35"/>
        <v>-129</v>
      </c>
      <c r="T174" s="191">
        <f t="shared" si="35"/>
        <v>-132</v>
      </c>
    </row>
    <row r="175" spans="1:20" x14ac:dyDescent="0.2">
      <c r="A175" s="126">
        <f t="shared" si="32"/>
        <v>-116</v>
      </c>
      <c r="B175" s="126" t="str">
        <f t="shared" si="26"/>
        <v/>
      </c>
      <c r="C175" s="125" t="str">
        <f t="shared" si="27"/>
        <v/>
      </c>
      <c r="D175" s="124" t="str">
        <f t="shared" si="28"/>
        <v/>
      </c>
      <c r="E175" s="124" t="str">
        <f t="shared" si="29"/>
        <v/>
      </c>
      <c r="F175" s="124" t="str">
        <f t="shared" si="30"/>
        <v xml:space="preserve"> </v>
      </c>
      <c r="G175" s="124" t="str">
        <f t="shared" si="31"/>
        <v/>
      </c>
      <c r="Q175" s="189">
        <f t="shared" si="34"/>
        <v>-1</v>
      </c>
      <c r="R175" s="188">
        <f t="shared" si="33"/>
        <v>131</v>
      </c>
      <c r="S175" s="191">
        <f t="shared" si="35"/>
        <v>-130</v>
      </c>
      <c r="T175" s="191">
        <f t="shared" si="35"/>
        <v>-133</v>
      </c>
    </row>
    <row r="176" spans="1:20" x14ac:dyDescent="0.2">
      <c r="A176" s="126">
        <f t="shared" si="32"/>
        <v>-117</v>
      </c>
      <c r="B176" s="126" t="str">
        <f t="shared" si="26"/>
        <v/>
      </c>
      <c r="C176" s="125" t="str">
        <f t="shared" si="27"/>
        <v/>
      </c>
      <c r="D176" s="124" t="str">
        <f t="shared" si="28"/>
        <v/>
      </c>
      <c r="E176" s="124" t="str">
        <f t="shared" si="29"/>
        <v/>
      </c>
      <c r="F176" s="124" t="str">
        <f t="shared" si="30"/>
        <v xml:space="preserve"> </v>
      </c>
      <c r="G176" s="124" t="str">
        <f t="shared" si="31"/>
        <v/>
      </c>
      <c r="Q176" s="189">
        <f t="shared" si="34"/>
        <v>-1</v>
      </c>
      <c r="R176" s="188">
        <f t="shared" si="33"/>
        <v>132</v>
      </c>
      <c r="S176" s="191">
        <f t="shared" si="35"/>
        <v>-131</v>
      </c>
      <c r="T176" s="191">
        <f t="shared" si="35"/>
        <v>-134</v>
      </c>
    </row>
    <row r="177" spans="1:20" x14ac:dyDescent="0.2">
      <c r="A177" s="126">
        <f t="shared" si="32"/>
        <v>-118</v>
      </c>
      <c r="B177" s="126" t="str">
        <f t="shared" si="26"/>
        <v/>
      </c>
      <c r="C177" s="125" t="str">
        <f t="shared" si="27"/>
        <v/>
      </c>
      <c r="D177" s="124" t="str">
        <f t="shared" si="28"/>
        <v/>
      </c>
      <c r="E177" s="124" t="str">
        <f t="shared" si="29"/>
        <v/>
      </c>
      <c r="F177" s="124" t="str">
        <f t="shared" si="30"/>
        <v xml:space="preserve"> </v>
      </c>
      <c r="G177" s="124" t="str">
        <f t="shared" si="31"/>
        <v/>
      </c>
      <c r="Q177" s="189">
        <f t="shared" si="34"/>
        <v>-1</v>
      </c>
      <c r="R177" s="188">
        <f t="shared" si="33"/>
        <v>133</v>
      </c>
      <c r="S177" s="191">
        <f t="shared" si="35"/>
        <v>-132</v>
      </c>
      <c r="T177" s="191">
        <f t="shared" si="35"/>
        <v>-135</v>
      </c>
    </row>
    <row r="178" spans="1:20" x14ac:dyDescent="0.2">
      <c r="A178" s="126">
        <f t="shared" si="32"/>
        <v>-119</v>
      </c>
      <c r="B178" s="126" t="str">
        <f t="shared" si="26"/>
        <v/>
      </c>
      <c r="C178" s="125" t="str">
        <f t="shared" si="27"/>
        <v/>
      </c>
      <c r="D178" s="124" t="str">
        <f t="shared" si="28"/>
        <v/>
      </c>
      <c r="E178" s="124" t="str">
        <f t="shared" si="29"/>
        <v/>
      </c>
      <c r="F178" s="124" t="str">
        <f t="shared" si="30"/>
        <v xml:space="preserve"> </v>
      </c>
      <c r="G178" s="124" t="str">
        <f t="shared" si="31"/>
        <v/>
      </c>
      <c r="Q178" s="189">
        <f t="shared" si="34"/>
        <v>-1</v>
      </c>
      <c r="R178" s="188">
        <f t="shared" si="33"/>
        <v>134</v>
      </c>
      <c r="S178" s="191">
        <f t="shared" ref="S178:T193" si="36">S177-1</f>
        <v>-133</v>
      </c>
      <c r="T178" s="191">
        <f t="shared" si="36"/>
        <v>-136</v>
      </c>
    </row>
    <row r="179" spans="1:20" x14ac:dyDescent="0.2">
      <c r="A179" s="126">
        <f t="shared" si="32"/>
        <v>-120</v>
      </c>
      <c r="B179" s="126" t="str">
        <f t="shared" si="26"/>
        <v/>
      </c>
      <c r="C179" s="125" t="str">
        <f t="shared" si="27"/>
        <v/>
      </c>
      <c r="D179" s="124" t="str">
        <f t="shared" si="28"/>
        <v/>
      </c>
      <c r="E179" s="124" t="str">
        <f t="shared" si="29"/>
        <v/>
      </c>
      <c r="F179" s="124" t="str">
        <f t="shared" si="30"/>
        <v xml:space="preserve"> </v>
      </c>
      <c r="G179" s="124" t="str">
        <f t="shared" si="31"/>
        <v/>
      </c>
      <c r="Q179" s="189">
        <f t="shared" si="34"/>
        <v>-1</v>
      </c>
      <c r="R179" s="188">
        <f t="shared" si="33"/>
        <v>135</v>
      </c>
      <c r="S179" s="191">
        <f t="shared" si="36"/>
        <v>-134</v>
      </c>
      <c r="T179" s="191">
        <f t="shared" si="36"/>
        <v>-137</v>
      </c>
    </row>
    <row r="180" spans="1:20" x14ac:dyDescent="0.2">
      <c r="A180" s="126">
        <f t="shared" si="32"/>
        <v>-121</v>
      </c>
      <c r="B180" s="126" t="str">
        <f t="shared" si="26"/>
        <v/>
      </c>
      <c r="C180" s="125" t="str">
        <f t="shared" si="27"/>
        <v/>
      </c>
      <c r="D180" s="124" t="str">
        <f t="shared" si="28"/>
        <v/>
      </c>
      <c r="E180" s="124" t="str">
        <f t="shared" si="29"/>
        <v/>
      </c>
      <c r="F180" s="124" t="str">
        <f t="shared" si="30"/>
        <v xml:space="preserve"> </v>
      </c>
      <c r="G180" s="124" t="str">
        <f t="shared" si="31"/>
        <v/>
      </c>
      <c r="Q180" s="189">
        <f t="shared" si="34"/>
        <v>-1</v>
      </c>
      <c r="R180" s="188">
        <f t="shared" si="33"/>
        <v>136</v>
      </c>
      <c r="S180" s="191">
        <f t="shared" si="36"/>
        <v>-135</v>
      </c>
      <c r="T180" s="191">
        <f t="shared" si="36"/>
        <v>-138</v>
      </c>
    </row>
    <row r="181" spans="1:20" x14ac:dyDescent="0.2">
      <c r="A181" s="126">
        <f t="shared" si="32"/>
        <v>-122</v>
      </c>
      <c r="B181" s="126" t="str">
        <f t="shared" si="26"/>
        <v/>
      </c>
      <c r="C181" s="125" t="str">
        <f t="shared" si="27"/>
        <v/>
      </c>
      <c r="D181" s="124" t="str">
        <f t="shared" si="28"/>
        <v/>
      </c>
      <c r="E181" s="124" t="str">
        <f t="shared" si="29"/>
        <v/>
      </c>
      <c r="F181" s="124" t="str">
        <f t="shared" si="30"/>
        <v xml:space="preserve"> </v>
      </c>
      <c r="G181" s="124" t="str">
        <f t="shared" si="31"/>
        <v/>
      </c>
      <c r="Q181" s="189">
        <f t="shared" si="34"/>
        <v>-1</v>
      </c>
      <c r="R181" s="188">
        <f t="shared" si="33"/>
        <v>137</v>
      </c>
      <c r="S181" s="191">
        <f t="shared" si="36"/>
        <v>-136</v>
      </c>
      <c r="T181" s="191">
        <f t="shared" si="36"/>
        <v>-139</v>
      </c>
    </row>
    <row r="182" spans="1:20" x14ac:dyDescent="0.2">
      <c r="A182" s="126">
        <f t="shared" si="32"/>
        <v>-123</v>
      </c>
      <c r="B182" s="126" t="str">
        <f t="shared" si="26"/>
        <v/>
      </c>
      <c r="C182" s="125" t="str">
        <f t="shared" si="27"/>
        <v/>
      </c>
      <c r="D182" s="124" t="str">
        <f t="shared" si="28"/>
        <v/>
      </c>
      <c r="E182" s="124" t="str">
        <f t="shared" si="29"/>
        <v/>
      </c>
      <c r="F182" s="124" t="str">
        <f t="shared" si="30"/>
        <v xml:space="preserve"> </v>
      </c>
      <c r="G182" s="124" t="str">
        <f t="shared" si="31"/>
        <v/>
      </c>
      <c r="Q182" s="189">
        <f t="shared" si="34"/>
        <v>-1</v>
      </c>
      <c r="R182" s="188">
        <f t="shared" si="33"/>
        <v>138</v>
      </c>
      <c r="S182" s="191">
        <f t="shared" si="36"/>
        <v>-137</v>
      </c>
      <c r="T182" s="191">
        <f t="shared" si="36"/>
        <v>-140</v>
      </c>
    </row>
    <row r="183" spans="1:20" x14ac:dyDescent="0.2">
      <c r="A183" s="126">
        <f t="shared" si="32"/>
        <v>-124</v>
      </c>
      <c r="B183" s="126" t="str">
        <f t="shared" si="26"/>
        <v/>
      </c>
      <c r="C183" s="125" t="str">
        <f t="shared" si="27"/>
        <v/>
      </c>
      <c r="D183" s="124" t="str">
        <f t="shared" si="28"/>
        <v/>
      </c>
      <c r="E183" s="124" t="str">
        <f t="shared" si="29"/>
        <v/>
      </c>
      <c r="F183" s="124" t="str">
        <f t="shared" si="30"/>
        <v xml:space="preserve"> </v>
      </c>
      <c r="G183" s="124" t="str">
        <f t="shared" si="31"/>
        <v/>
      </c>
      <c r="Q183" s="189">
        <f t="shared" si="34"/>
        <v>-1</v>
      </c>
      <c r="R183" s="188">
        <f t="shared" si="33"/>
        <v>139</v>
      </c>
      <c r="S183" s="191">
        <f t="shared" si="36"/>
        <v>-138</v>
      </c>
      <c r="T183" s="191">
        <f t="shared" si="36"/>
        <v>-141</v>
      </c>
    </row>
    <row r="184" spans="1:20" x14ac:dyDescent="0.2">
      <c r="A184" s="126">
        <f t="shared" si="32"/>
        <v>-125</v>
      </c>
      <c r="B184" s="126" t="str">
        <f t="shared" si="26"/>
        <v/>
      </c>
      <c r="C184" s="125" t="str">
        <f t="shared" si="27"/>
        <v/>
      </c>
      <c r="D184" s="124" t="str">
        <f t="shared" si="28"/>
        <v/>
      </c>
      <c r="E184" s="124" t="str">
        <f t="shared" si="29"/>
        <v/>
      </c>
      <c r="F184" s="124" t="str">
        <f t="shared" si="30"/>
        <v xml:space="preserve"> </v>
      </c>
      <c r="G184" s="124" t="str">
        <f t="shared" si="31"/>
        <v/>
      </c>
      <c r="Q184" s="189">
        <f t="shared" si="34"/>
        <v>-1</v>
      </c>
      <c r="R184" s="188">
        <f t="shared" si="33"/>
        <v>140</v>
      </c>
      <c r="S184" s="191">
        <f t="shared" si="36"/>
        <v>-139</v>
      </c>
      <c r="T184" s="191">
        <f t="shared" si="36"/>
        <v>-142</v>
      </c>
    </row>
    <row r="185" spans="1:20" x14ac:dyDescent="0.2">
      <c r="A185" s="126">
        <f t="shared" si="32"/>
        <v>-126</v>
      </c>
      <c r="B185" s="126" t="str">
        <f t="shared" si="26"/>
        <v/>
      </c>
      <c r="C185" s="125" t="str">
        <f t="shared" si="27"/>
        <v/>
      </c>
      <c r="D185" s="124" t="str">
        <f t="shared" si="28"/>
        <v/>
      </c>
      <c r="E185" s="124" t="str">
        <f t="shared" si="29"/>
        <v/>
      </c>
      <c r="F185" s="124" t="str">
        <f t="shared" si="30"/>
        <v xml:space="preserve"> </v>
      </c>
      <c r="G185" s="124" t="str">
        <f t="shared" si="31"/>
        <v/>
      </c>
      <c r="Q185" s="189">
        <f t="shared" si="34"/>
        <v>-1</v>
      </c>
      <c r="R185" s="188">
        <f t="shared" si="33"/>
        <v>141</v>
      </c>
      <c r="S185" s="191">
        <f t="shared" si="36"/>
        <v>-140</v>
      </c>
      <c r="T185" s="191">
        <f t="shared" si="36"/>
        <v>-143</v>
      </c>
    </row>
    <row r="186" spans="1:20" x14ac:dyDescent="0.2">
      <c r="A186" s="126">
        <f t="shared" si="32"/>
        <v>-127</v>
      </c>
      <c r="B186" s="126" t="str">
        <f t="shared" si="26"/>
        <v/>
      </c>
      <c r="C186" s="125" t="str">
        <f t="shared" si="27"/>
        <v/>
      </c>
      <c r="D186" s="124" t="str">
        <f t="shared" si="28"/>
        <v/>
      </c>
      <c r="E186" s="124" t="str">
        <f t="shared" si="29"/>
        <v/>
      </c>
      <c r="F186" s="124" t="str">
        <f t="shared" si="30"/>
        <v xml:space="preserve"> </v>
      </c>
      <c r="G186" s="124" t="str">
        <f t="shared" si="31"/>
        <v/>
      </c>
      <c r="Q186" s="189">
        <f t="shared" si="34"/>
        <v>-1</v>
      </c>
      <c r="R186" s="188">
        <f t="shared" si="33"/>
        <v>142</v>
      </c>
      <c r="S186" s="191">
        <f t="shared" si="36"/>
        <v>-141</v>
      </c>
      <c r="T186" s="191">
        <f t="shared" si="36"/>
        <v>-144</v>
      </c>
    </row>
    <row r="187" spans="1:20" x14ac:dyDescent="0.2">
      <c r="A187" s="126">
        <f t="shared" si="32"/>
        <v>-128</v>
      </c>
      <c r="B187" s="126" t="str">
        <f t="shared" si="26"/>
        <v/>
      </c>
      <c r="C187" s="125" t="str">
        <f t="shared" si="27"/>
        <v/>
      </c>
      <c r="D187" s="124" t="str">
        <f t="shared" si="28"/>
        <v/>
      </c>
      <c r="E187" s="124" t="str">
        <f t="shared" si="29"/>
        <v/>
      </c>
      <c r="F187" s="124" t="str">
        <f t="shared" si="30"/>
        <v xml:space="preserve"> </v>
      </c>
      <c r="G187" s="124" t="str">
        <f t="shared" si="31"/>
        <v/>
      </c>
      <c r="Q187" s="189">
        <f t="shared" si="34"/>
        <v>-1</v>
      </c>
      <c r="R187" s="188">
        <f t="shared" si="33"/>
        <v>143</v>
      </c>
      <c r="S187" s="191">
        <f t="shared" si="36"/>
        <v>-142</v>
      </c>
      <c r="T187" s="191">
        <f t="shared" si="36"/>
        <v>-145</v>
      </c>
    </row>
    <row r="188" spans="1:20" x14ac:dyDescent="0.2">
      <c r="A188" s="126">
        <f t="shared" si="32"/>
        <v>-129</v>
      </c>
      <c r="B188" s="126" t="str">
        <f t="shared" si="26"/>
        <v/>
      </c>
      <c r="C188" s="125" t="str">
        <f t="shared" si="27"/>
        <v/>
      </c>
      <c r="D188" s="124" t="str">
        <f t="shared" si="28"/>
        <v/>
      </c>
      <c r="E188" s="124" t="str">
        <f t="shared" si="29"/>
        <v/>
      </c>
      <c r="F188" s="124" t="str">
        <f t="shared" si="30"/>
        <v xml:space="preserve"> </v>
      </c>
      <c r="G188" s="124" t="str">
        <f t="shared" si="31"/>
        <v/>
      </c>
      <c r="Q188" s="189">
        <f t="shared" si="34"/>
        <v>-1</v>
      </c>
      <c r="R188" s="188">
        <f t="shared" si="33"/>
        <v>144</v>
      </c>
      <c r="S188" s="191">
        <f t="shared" si="36"/>
        <v>-143</v>
      </c>
      <c r="T188" s="191">
        <f t="shared" si="36"/>
        <v>-146</v>
      </c>
    </row>
    <row r="189" spans="1:20" x14ac:dyDescent="0.2">
      <c r="A189" s="126">
        <f t="shared" si="32"/>
        <v>-130</v>
      </c>
      <c r="B189" s="126" t="str">
        <f t="shared" si="26"/>
        <v/>
      </c>
      <c r="C189" s="125" t="str">
        <f t="shared" si="27"/>
        <v/>
      </c>
      <c r="D189" s="124" t="str">
        <f t="shared" si="28"/>
        <v/>
      </c>
      <c r="E189" s="124" t="str">
        <f t="shared" si="29"/>
        <v/>
      </c>
      <c r="F189" s="124" t="str">
        <f t="shared" si="30"/>
        <v xml:space="preserve"> </v>
      </c>
      <c r="G189" s="124" t="str">
        <f t="shared" si="31"/>
        <v/>
      </c>
      <c r="Q189" s="189">
        <f t="shared" si="34"/>
        <v>-1</v>
      </c>
      <c r="R189" s="188">
        <f t="shared" si="33"/>
        <v>145</v>
      </c>
      <c r="S189" s="191">
        <f t="shared" si="36"/>
        <v>-144</v>
      </c>
      <c r="T189" s="191">
        <f t="shared" si="36"/>
        <v>-147</v>
      </c>
    </row>
    <row r="190" spans="1:20" x14ac:dyDescent="0.2">
      <c r="A190" s="126">
        <f t="shared" si="32"/>
        <v>-131</v>
      </c>
      <c r="B190" s="126" t="str">
        <f t="shared" si="26"/>
        <v/>
      </c>
      <c r="C190" s="125" t="str">
        <f t="shared" si="27"/>
        <v/>
      </c>
      <c r="D190" s="124" t="str">
        <f t="shared" si="28"/>
        <v/>
      </c>
      <c r="E190" s="124" t="str">
        <f t="shared" si="29"/>
        <v/>
      </c>
      <c r="F190" s="124" t="str">
        <f t="shared" si="30"/>
        <v xml:space="preserve"> </v>
      </c>
      <c r="G190" s="124" t="str">
        <f t="shared" si="31"/>
        <v/>
      </c>
      <c r="Q190" s="189">
        <f t="shared" si="34"/>
        <v>-1</v>
      </c>
      <c r="R190" s="188">
        <f t="shared" si="33"/>
        <v>146</v>
      </c>
      <c r="S190" s="191">
        <f t="shared" si="36"/>
        <v>-145</v>
      </c>
      <c r="T190" s="191">
        <f t="shared" si="36"/>
        <v>-148</v>
      </c>
    </row>
    <row r="191" spans="1:20" x14ac:dyDescent="0.2">
      <c r="A191" s="126">
        <f t="shared" si="32"/>
        <v>-132</v>
      </c>
      <c r="B191" s="126" t="str">
        <f t="shared" si="26"/>
        <v/>
      </c>
      <c r="C191" s="125" t="str">
        <f t="shared" si="27"/>
        <v/>
      </c>
      <c r="D191" s="124" t="str">
        <f t="shared" si="28"/>
        <v/>
      </c>
      <c r="E191" s="124" t="str">
        <f t="shared" si="29"/>
        <v/>
      </c>
      <c r="F191" s="124" t="str">
        <f t="shared" si="30"/>
        <v xml:space="preserve"> </v>
      </c>
      <c r="G191" s="124" t="str">
        <f t="shared" si="31"/>
        <v/>
      </c>
      <c r="Q191" s="189">
        <f t="shared" si="34"/>
        <v>-1</v>
      </c>
      <c r="R191" s="188">
        <f t="shared" si="33"/>
        <v>147</v>
      </c>
      <c r="S191" s="191">
        <f t="shared" si="36"/>
        <v>-146</v>
      </c>
      <c r="T191" s="191">
        <f t="shared" si="36"/>
        <v>-149</v>
      </c>
    </row>
    <row r="192" spans="1:20" x14ac:dyDescent="0.2">
      <c r="A192" s="126">
        <f t="shared" si="32"/>
        <v>-133</v>
      </c>
      <c r="B192" s="126" t="str">
        <f t="shared" si="26"/>
        <v/>
      </c>
      <c r="C192" s="125" t="str">
        <f t="shared" si="27"/>
        <v/>
      </c>
      <c r="D192" s="124" t="str">
        <f t="shared" si="28"/>
        <v/>
      </c>
      <c r="E192" s="124" t="str">
        <f t="shared" si="29"/>
        <v/>
      </c>
      <c r="F192" s="124" t="str">
        <f t="shared" si="30"/>
        <v xml:space="preserve"> </v>
      </c>
      <c r="G192" s="124" t="str">
        <f t="shared" si="31"/>
        <v/>
      </c>
      <c r="Q192" s="189">
        <f t="shared" si="34"/>
        <v>-1</v>
      </c>
      <c r="R192" s="188">
        <f t="shared" si="33"/>
        <v>148</v>
      </c>
      <c r="S192" s="191">
        <f t="shared" si="36"/>
        <v>-147</v>
      </c>
      <c r="T192" s="191">
        <f t="shared" si="36"/>
        <v>-150</v>
      </c>
    </row>
    <row r="193" spans="1:20" x14ac:dyDescent="0.2">
      <c r="A193" s="126">
        <f t="shared" si="32"/>
        <v>-134</v>
      </c>
      <c r="B193" s="126" t="str">
        <f t="shared" si="26"/>
        <v/>
      </c>
      <c r="C193" s="125" t="str">
        <f t="shared" si="27"/>
        <v/>
      </c>
      <c r="D193" s="124" t="str">
        <f t="shared" si="28"/>
        <v/>
      </c>
      <c r="E193" s="124" t="str">
        <f t="shared" si="29"/>
        <v/>
      </c>
      <c r="F193" s="124" t="str">
        <f t="shared" si="30"/>
        <v xml:space="preserve"> </v>
      </c>
      <c r="G193" s="124" t="str">
        <f t="shared" si="31"/>
        <v/>
      </c>
      <c r="Q193" s="189">
        <f t="shared" si="34"/>
        <v>-1</v>
      </c>
      <c r="R193" s="188">
        <f t="shared" si="33"/>
        <v>149</v>
      </c>
      <c r="S193" s="191">
        <f t="shared" si="36"/>
        <v>-148</v>
      </c>
      <c r="T193" s="191">
        <f t="shared" si="36"/>
        <v>-151</v>
      </c>
    </row>
    <row r="194" spans="1:20" x14ac:dyDescent="0.2">
      <c r="A194" s="126">
        <f t="shared" si="32"/>
        <v>-135</v>
      </c>
      <c r="B194" s="126" t="str">
        <f t="shared" si="26"/>
        <v/>
      </c>
      <c r="C194" s="125" t="str">
        <f t="shared" si="27"/>
        <v/>
      </c>
      <c r="D194" s="124" t="str">
        <f t="shared" si="28"/>
        <v/>
      </c>
      <c r="E194" s="124" t="str">
        <f t="shared" si="29"/>
        <v/>
      </c>
      <c r="F194" s="124" t="str">
        <f t="shared" si="30"/>
        <v xml:space="preserve"> </v>
      </c>
      <c r="G194" s="124" t="str">
        <f t="shared" si="31"/>
        <v/>
      </c>
      <c r="Q194" s="189">
        <f t="shared" si="34"/>
        <v>-1</v>
      </c>
      <c r="R194" s="188">
        <f t="shared" si="33"/>
        <v>150</v>
      </c>
      <c r="S194" s="191">
        <f t="shared" ref="S194:T209" si="37">S193-1</f>
        <v>-149</v>
      </c>
      <c r="T194" s="191">
        <f t="shared" si="37"/>
        <v>-152</v>
      </c>
    </row>
    <row r="195" spans="1:20" x14ac:dyDescent="0.2">
      <c r="A195" s="126">
        <f t="shared" si="32"/>
        <v>-136</v>
      </c>
      <c r="B195" s="126" t="str">
        <f t="shared" si="26"/>
        <v/>
      </c>
      <c r="C195" s="125" t="str">
        <f t="shared" si="27"/>
        <v/>
      </c>
      <c r="D195" s="124" t="str">
        <f t="shared" si="28"/>
        <v/>
      </c>
      <c r="E195" s="124" t="str">
        <f t="shared" si="29"/>
        <v/>
      </c>
      <c r="F195" s="124" t="str">
        <f t="shared" si="30"/>
        <v xml:space="preserve"> </v>
      </c>
      <c r="G195" s="124" t="str">
        <f t="shared" si="31"/>
        <v/>
      </c>
      <c r="Q195" s="189">
        <f t="shared" si="34"/>
        <v>-1</v>
      </c>
      <c r="R195" s="188">
        <f t="shared" si="33"/>
        <v>151</v>
      </c>
      <c r="S195" s="191">
        <f t="shared" si="37"/>
        <v>-150</v>
      </c>
      <c r="T195" s="191">
        <f t="shared" si="37"/>
        <v>-153</v>
      </c>
    </row>
    <row r="196" spans="1:20" x14ac:dyDescent="0.2">
      <c r="A196" s="126">
        <f t="shared" si="32"/>
        <v>-137</v>
      </c>
      <c r="B196" s="126" t="str">
        <f t="shared" si="26"/>
        <v/>
      </c>
      <c r="C196" s="125" t="str">
        <f t="shared" si="27"/>
        <v/>
      </c>
      <c r="D196" s="124" t="str">
        <f t="shared" si="28"/>
        <v/>
      </c>
      <c r="E196" s="124" t="str">
        <f t="shared" si="29"/>
        <v/>
      </c>
      <c r="F196" s="124" t="str">
        <f t="shared" si="30"/>
        <v xml:space="preserve"> </v>
      </c>
      <c r="G196" s="124" t="str">
        <f t="shared" si="31"/>
        <v/>
      </c>
      <c r="Q196" s="189">
        <f t="shared" si="34"/>
        <v>-1</v>
      </c>
      <c r="R196" s="188">
        <f t="shared" si="33"/>
        <v>152</v>
      </c>
      <c r="S196" s="191">
        <f t="shared" si="37"/>
        <v>-151</v>
      </c>
      <c r="T196" s="191">
        <f t="shared" si="37"/>
        <v>-154</v>
      </c>
    </row>
    <row r="197" spans="1:20" x14ac:dyDescent="0.2">
      <c r="A197" s="126">
        <f t="shared" si="32"/>
        <v>-138</v>
      </c>
      <c r="B197" s="126" t="str">
        <f t="shared" si="26"/>
        <v/>
      </c>
      <c r="C197" s="125" t="str">
        <f t="shared" si="27"/>
        <v/>
      </c>
      <c r="D197" s="124" t="str">
        <f t="shared" si="28"/>
        <v/>
      </c>
      <c r="E197" s="124" t="str">
        <f t="shared" si="29"/>
        <v/>
      </c>
      <c r="F197" s="124" t="str">
        <f t="shared" si="30"/>
        <v xml:space="preserve"> </v>
      </c>
      <c r="G197" s="124" t="str">
        <f t="shared" si="31"/>
        <v/>
      </c>
      <c r="Q197" s="189">
        <f t="shared" si="34"/>
        <v>-1</v>
      </c>
      <c r="R197" s="188">
        <f t="shared" si="33"/>
        <v>153</v>
      </c>
      <c r="S197" s="191">
        <f t="shared" si="37"/>
        <v>-152</v>
      </c>
      <c r="T197" s="191">
        <f t="shared" si="37"/>
        <v>-155</v>
      </c>
    </row>
    <row r="198" spans="1:20" x14ac:dyDescent="0.2">
      <c r="A198" s="126">
        <f t="shared" si="32"/>
        <v>-139</v>
      </c>
      <c r="B198" s="126" t="str">
        <f t="shared" si="26"/>
        <v/>
      </c>
      <c r="C198" s="125" t="str">
        <f t="shared" si="27"/>
        <v/>
      </c>
      <c r="D198" s="124" t="str">
        <f t="shared" si="28"/>
        <v/>
      </c>
      <c r="E198" s="124" t="str">
        <f t="shared" si="29"/>
        <v/>
      </c>
      <c r="F198" s="124" t="str">
        <f t="shared" si="30"/>
        <v xml:space="preserve"> </v>
      </c>
      <c r="G198" s="124" t="str">
        <f t="shared" si="31"/>
        <v/>
      </c>
      <c r="Q198" s="189">
        <f t="shared" si="34"/>
        <v>-1</v>
      </c>
      <c r="R198" s="188">
        <f t="shared" si="33"/>
        <v>154</v>
      </c>
      <c r="S198" s="191">
        <f t="shared" si="37"/>
        <v>-153</v>
      </c>
      <c r="T198" s="191">
        <f t="shared" si="37"/>
        <v>-156</v>
      </c>
    </row>
    <row r="199" spans="1:20" x14ac:dyDescent="0.2">
      <c r="A199" s="126">
        <f t="shared" si="32"/>
        <v>-140</v>
      </c>
      <c r="B199" s="126" t="str">
        <f t="shared" si="26"/>
        <v/>
      </c>
      <c r="C199" s="125" t="str">
        <f t="shared" si="27"/>
        <v/>
      </c>
      <c r="D199" s="124" t="str">
        <f t="shared" si="28"/>
        <v/>
      </c>
      <c r="E199" s="124" t="str">
        <f t="shared" si="29"/>
        <v/>
      </c>
      <c r="F199" s="124" t="str">
        <f t="shared" si="30"/>
        <v xml:space="preserve"> </v>
      </c>
      <c r="G199" s="124" t="str">
        <f t="shared" si="31"/>
        <v/>
      </c>
      <c r="Q199" s="189">
        <f t="shared" si="34"/>
        <v>-1</v>
      </c>
      <c r="R199" s="188">
        <f t="shared" si="33"/>
        <v>155</v>
      </c>
      <c r="S199" s="191">
        <f t="shared" si="37"/>
        <v>-154</v>
      </c>
      <c r="T199" s="191">
        <f t="shared" si="37"/>
        <v>-157</v>
      </c>
    </row>
    <row r="200" spans="1:20" x14ac:dyDescent="0.2">
      <c r="A200" s="126">
        <f t="shared" si="32"/>
        <v>-141</v>
      </c>
      <c r="B200" s="126" t="str">
        <f t="shared" si="26"/>
        <v/>
      </c>
      <c r="C200" s="125" t="str">
        <f t="shared" si="27"/>
        <v/>
      </c>
      <c r="D200" s="124" t="str">
        <f t="shared" si="28"/>
        <v/>
      </c>
      <c r="E200" s="124" t="str">
        <f t="shared" si="29"/>
        <v/>
      </c>
      <c r="F200" s="124" t="str">
        <f t="shared" si="30"/>
        <v xml:space="preserve"> </v>
      </c>
      <c r="G200" s="124" t="str">
        <f t="shared" si="31"/>
        <v/>
      </c>
      <c r="Q200" s="189">
        <f t="shared" si="34"/>
        <v>-1</v>
      </c>
      <c r="R200" s="188">
        <f t="shared" si="33"/>
        <v>156</v>
      </c>
      <c r="S200" s="191">
        <f t="shared" si="37"/>
        <v>-155</v>
      </c>
      <c r="T200" s="191">
        <f t="shared" si="37"/>
        <v>-158</v>
      </c>
    </row>
    <row r="201" spans="1:20" x14ac:dyDescent="0.2">
      <c r="A201" s="126">
        <f t="shared" si="32"/>
        <v>-142</v>
      </c>
      <c r="B201" s="126" t="str">
        <f t="shared" si="26"/>
        <v/>
      </c>
      <c r="C201" s="125" t="str">
        <f t="shared" si="27"/>
        <v/>
      </c>
      <c r="D201" s="124" t="str">
        <f t="shared" si="28"/>
        <v/>
      </c>
      <c r="E201" s="124" t="str">
        <f t="shared" si="29"/>
        <v/>
      </c>
      <c r="F201" s="124" t="str">
        <f t="shared" si="30"/>
        <v xml:space="preserve"> </v>
      </c>
      <c r="G201" s="124" t="str">
        <f t="shared" si="31"/>
        <v/>
      </c>
      <c r="Q201" s="189">
        <f t="shared" si="34"/>
        <v>-1</v>
      </c>
      <c r="R201" s="188">
        <f t="shared" si="33"/>
        <v>157</v>
      </c>
      <c r="S201" s="191">
        <f t="shared" si="37"/>
        <v>-156</v>
      </c>
      <c r="T201" s="191">
        <f t="shared" si="37"/>
        <v>-159</v>
      </c>
    </row>
    <row r="202" spans="1:20" x14ac:dyDescent="0.2">
      <c r="A202" s="126">
        <f t="shared" si="32"/>
        <v>-143</v>
      </c>
      <c r="B202" s="126" t="str">
        <f t="shared" si="26"/>
        <v/>
      </c>
      <c r="C202" s="125" t="str">
        <f t="shared" si="27"/>
        <v/>
      </c>
      <c r="D202" s="124" t="str">
        <f t="shared" si="28"/>
        <v/>
      </c>
      <c r="E202" s="124" t="str">
        <f t="shared" si="29"/>
        <v/>
      </c>
      <c r="F202" s="124" t="str">
        <f t="shared" si="30"/>
        <v xml:space="preserve"> </v>
      </c>
      <c r="G202" s="124" t="str">
        <f t="shared" si="31"/>
        <v/>
      </c>
      <c r="Q202" s="189">
        <f t="shared" si="34"/>
        <v>-1</v>
      </c>
      <c r="R202" s="188">
        <f t="shared" si="33"/>
        <v>158</v>
      </c>
      <c r="S202" s="191">
        <f t="shared" si="37"/>
        <v>-157</v>
      </c>
      <c r="T202" s="191">
        <f t="shared" si="37"/>
        <v>-160</v>
      </c>
    </row>
    <row r="203" spans="1:20" x14ac:dyDescent="0.2">
      <c r="A203" s="126">
        <f t="shared" si="32"/>
        <v>-144</v>
      </c>
      <c r="B203" s="126" t="str">
        <f t="shared" si="26"/>
        <v/>
      </c>
      <c r="C203" s="125" t="str">
        <f t="shared" si="27"/>
        <v/>
      </c>
      <c r="D203" s="124" t="str">
        <f t="shared" si="28"/>
        <v/>
      </c>
      <c r="E203" s="124" t="str">
        <f t="shared" si="29"/>
        <v/>
      </c>
      <c r="F203" s="124" t="str">
        <f t="shared" si="30"/>
        <v xml:space="preserve"> </v>
      </c>
      <c r="G203" s="124" t="str">
        <f t="shared" si="31"/>
        <v/>
      </c>
      <c r="Q203" s="189">
        <f t="shared" si="34"/>
        <v>-1</v>
      </c>
      <c r="R203" s="188">
        <f t="shared" si="33"/>
        <v>159</v>
      </c>
      <c r="S203" s="191">
        <f t="shared" si="37"/>
        <v>-158</v>
      </c>
      <c r="T203" s="191">
        <f t="shared" si="37"/>
        <v>-161</v>
      </c>
    </row>
    <row r="204" spans="1:20" x14ac:dyDescent="0.2">
      <c r="A204" s="126">
        <f t="shared" si="32"/>
        <v>-145</v>
      </c>
      <c r="B204" s="126" t="str">
        <f t="shared" si="26"/>
        <v/>
      </c>
      <c r="C204" s="125" t="str">
        <f t="shared" si="27"/>
        <v/>
      </c>
      <c r="D204" s="124" t="str">
        <f t="shared" si="28"/>
        <v/>
      </c>
      <c r="E204" s="124" t="str">
        <f t="shared" si="29"/>
        <v/>
      </c>
      <c r="F204" s="124" t="str">
        <f t="shared" si="30"/>
        <v xml:space="preserve"> </v>
      </c>
      <c r="G204" s="124" t="str">
        <f t="shared" si="31"/>
        <v/>
      </c>
      <c r="Q204" s="189">
        <f t="shared" si="34"/>
        <v>-1</v>
      </c>
      <c r="R204" s="188">
        <f t="shared" si="33"/>
        <v>160</v>
      </c>
      <c r="S204" s="191">
        <f t="shared" si="37"/>
        <v>-159</v>
      </c>
      <c r="T204" s="191">
        <f t="shared" si="37"/>
        <v>-162</v>
      </c>
    </row>
    <row r="205" spans="1:20" x14ac:dyDescent="0.2">
      <c r="A205" s="126">
        <f t="shared" si="32"/>
        <v>-146</v>
      </c>
      <c r="B205" s="126" t="str">
        <f t="shared" si="26"/>
        <v/>
      </c>
      <c r="C205" s="125" t="str">
        <f t="shared" si="27"/>
        <v/>
      </c>
      <c r="D205" s="124" t="str">
        <f t="shared" si="28"/>
        <v/>
      </c>
      <c r="E205" s="124" t="str">
        <f t="shared" si="29"/>
        <v/>
      </c>
      <c r="F205" s="124" t="str">
        <f t="shared" si="30"/>
        <v xml:space="preserve"> </v>
      </c>
      <c r="G205" s="124" t="str">
        <f t="shared" si="31"/>
        <v/>
      </c>
      <c r="Q205" s="189">
        <f t="shared" si="34"/>
        <v>-1</v>
      </c>
      <c r="R205" s="188">
        <f t="shared" si="33"/>
        <v>161</v>
      </c>
      <c r="S205" s="191">
        <f t="shared" si="37"/>
        <v>-160</v>
      </c>
      <c r="T205" s="191">
        <f t="shared" si="37"/>
        <v>-163</v>
      </c>
    </row>
    <row r="206" spans="1:20" x14ac:dyDescent="0.2">
      <c r="A206" s="126">
        <f t="shared" si="32"/>
        <v>-147</v>
      </c>
      <c r="B206" s="126" t="str">
        <f t="shared" si="26"/>
        <v/>
      </c>
      <c r="C206" s="125" t="str">
        <f t="shared" si="27"/>
        <v/>
      </c>
      <c r="D206" s="124" t="str">
        <f t="shared" si="28"/>
        <v/>
      </c>
      <c r="E206" s="124" t="str">
        <f t="shared" si="29"/>
        <v/>
      </c>
      <c r="F206" s="124" t="str">
        <f t="shared" si="30"/>
        <v xml:space="preserve"> </v>
      </c>
      <c r="G206" s="124" t="str">
        <f t="shared" si="31"/>
        <v/>
      </c>
      <c r="Q206" s="189">
        <f t="shared" si="34"/>
        <v>-1</v>
      </c>
      <c r="R206" s="188">
        <f t="shared" si="33"/>
        <v>162</v>
      </c>
      <c r="S206" s="191">
        <f t="shared" si="37"/>
        <v>-161</v>
      </c>
      <c r="T206" s="191">
        <f t="shared" si="37"/>
        <v>-164</v>
      </c>
    </row>
    <row r="207" spans="1:20" x14ac:dyDescent="0.2">
      <c r="A207" s="126">
        <f t="shared" si="32"/>
        <v>-148</v>
      </c>
      <c r="B207" s="126" t="str">
        <f t="shared" si="26"/>
        <v/>
      </c>
      <c r="C207" s="125" t="str">
        <f t="shared" si="27"/>
        <v/>
      </c>
      <c r="D207" s="124" t="str">
        <f t="shared" si="28"/>
        <v/>
      </c>
      <c r="E207" s="124" t="str">
        <f t="shared" si="29"/>
        <v/>
      </c>
      <c r="F207" s="124" t="str">
        <f t="shared" si="30"/>
        <v xml:space="preserve"> </v>
      </c>
      <c r="G207" s="124" t="str">
        <f t="shared" si="31"/>
        <v/>
      </c>
      <c r="Q207" s="189">
        <f t="shared" si="34"/>
        <v>-1</v>
      </c>
      <c r="R207" s="188">
        <f t="shared" si="33"/>
        <v>163</v>
      </c>
      <c r="S207" s="191">
        <f t="shared" si="37"/>
        <v>-162</v>
      </c>
      <c r="T207" s="191">
        <f t="shared" si="37"/>
        <v>-165</v>
      </c>
    </row>
    <row r="208" spans="1:20" x14ac:dyDescent="0.2">
      <c r="A208" s="126">
        <f t="shared" si="32"/>
        <v>-149</v>
      </c>
      <c r="B208" s="126" t="str">
        <f t="shared" si="26"/>
        <v/>
      </c>
      <c r="C208" s="125" t="str">
        <f t="shared" si="27"/>
        <v/>
      </c>
      <c r="D208" s="124" t="str">
        <f t="shared" si="28"/>
        <v/>
      </c>
      <c r="E208" s="124" t="str">
        <f t="shared" si="29"/>
        <v/>
      </c>
      <c r="F208" s="124" t="str">
        <f t="shared" si="30"/>
        <v xml:space="preserve"> </v>
      </c>
      <c r="G208" s="124" t="str">
        <f t="shared" si="31"/>
        <v/>
      </c>
      <c r="Q208" s="189">
        <f t="shared" si="34"/>
        <v>-1</v>
      </c>
      <c r="R208" s="188">
        <f t="shared" si="33"/>
        <v>164</v>
      </c>
      <c r="S208" s="191">
        <f t="shared" si="37"/>
        <v>-163</v>
      </c>
      <c r="T208" s="191">
        <f t="shared" si="37"/>
        <v>-166</v>
      </c>
    </row>
    <row r="209" spans="1:20" x14ac:dyDescent="0.2">
      <c r="A209" s="126">
        <f t="shared" si="32"/>
        <v>-150</v>
      </c>
      <c r="B209" s="126" t="str">
        <f t="shared" si="26"/>
        <v/>
      </c>
      <c r="C209" s="125" t="str">
        <f t="shared" si="27"/>
        <v/>
      </c>
      <c r="D209" s="124" t="str">
        <f t="shared" si="28"/>
        <v/>
      </c>
      <c r="E209" s="124" t="str">
        <f t="shared" si="29"/>
        <v/>
      </c>
      <c r="F209" s="124" t="str">
        <f t="shared" si="30"/>
        <v xml:space="preserve"> </v>
      </c>
      <c r="G209" s="124" t="str">
        <f t="shared" si="31"/>
        <v/>
      </c>
      <c r="Q209" s="189">
        <f t="shared" si="34"/>
        <v>-1</v>
      </c>
      <c r="R209" s="188">
        <f t="shared" si="33"/>
        <v>165</v>
      </c>
      <c r="S209" s="191">
        <f t="shared" si="37"/>
        <v>-164</v>
      </c>
      <c r="T209" s="191">
        <f t="shared" si="37"/>
        <v>-167</v>
      </c>
    </row>
    <row r="210" spans="1:20" x14ac:dyDescent="0.2">
      <c r="A210" s="126">
        <f t="shared" si="32"/>
        <v>-151</v>
      </c>
      <c r="B210" s="126" t="str">
        <f t="shared" si="26"/>
        <v/>
      </c>
      <c r="C210" s="125" t="str">
        <f t="shared" si="27"/>
        <v/>
      </c>
      <c r="D210" s="124" t="str">
        <f t="shared" si="28"/>
        <v/>
      </c>
      <c r="E210" s="124" t="str">
        <f t="shared" si="29"/>
        <v/>
      </c>
      <c r="F210" s="124" t="str">
        <f t="shared" si="30"/>
        <v xml:space="preserve"> </v>
      </c>
      <c r="G210" s="124" t="str">
        <f t="shared" si="31"/>
        <v/>
      </c>
      <c r="Q210" s="189">
        <f t="shared" si="34"/>
        <v>-1</v>
      </c>
      <c r="R210" s="188">
        <f t="shared" si="33"/>
        <v>166</v>
      </c>
      <c r="S210" s="191">
        <f t="shared" ref="S210:T225" si="38">S209-1</f>
        <v>-165</v>
      </c>
      <c r="T210" s="191">
        <f t="shared" si="38"/>
        <v>-168</v>
      </c>
    </row>
    <row r="211" spans="1:20" x14ac:dyDescent="0.2">
      <c r="A211" s="126">
        <f t="shared" si="32"/>
        <v>-152</v>
      </c>
      <c r="B211" s="126" t="str">
        <f t="shared" si="26"/>
        <v/>
      </c>
      <c r="C211" s="125" t="str">
        <f t="shared" si="27"/>
        <v/>
      </c>
      <c r="D211" s="124" t="str">
        <f t="shared" si="28"/>
        <v/>
      </c>
      <c r="E211" s="124" t="str">
        <f t="shared" si="29"/>
        <v/>
      </c>
      <c r="F211" s="124" t="str">
        <f t="shared" si="30"/>
        <v xml:space="preserve"> </v>
      </c>
      <c r="G211" s="124" t="str">
        <f t="shared" si="31"/>
        <v/>
      </c>
      <c r="Q211" s="189">
        <f t="shared" si="34"/>
        <v>-1</v>
      </c>
      <c r="R211" s="188">
        <f t="shared" si="33"/>
        <v>167</v>
      </c>
      <c r="S211" s="191">
        <f t="shared" si="38"/>
        <v>-166</v>
      </c>
      <c r="T211" s="191">
        <f t="shared" si="38"/>
        <v>-169</v>
      </c>
    </row>
    <row r="212" spans="1:20" x14ac:dyDescent="0.2">
      <c r="A212" s="126">
        <f t="shared" si="32"/>
        <v>-153</v>
      </c>
      <c r="B212" s="126" t="str">
        <f t="shared" si="26"/>
        <v/>
      </c>
      <c r="C212" s="125" t="str">
        <f t="shared" si="27"/>
        <v/>
      </c>
      <c r="D212" s="124" t="str">
        <f t="shared" si="28"/>
        <v/>
      </c>
      <c r="E212" s="124" t="str">
        <f t="shared" si="29"/>
        <v/>
      </c>
      <c r="F212" s="124" t="str">
        <f t="shared" si="30"/>
        <v xml:space="preserve"> </v>
      </c>
      <c r="G212" s="124" t="str">
        <f t="shared" si="31"/>
        <v/>
      </c>
      <c r="Q212" s="189">
        <f t="shared" si="34"/>
        <v>-1</v>
      </c>
      <c r="R212" s="188">
        <f t="shared" si="33"/>
        <v>168</v>
      </c>
      <c r="S212" s="191">
        <f t="shared" si="38"/>
        <v>-167</v>
      </c>
      <c r="T212" s="191">
        <f t="shared" si="38"/>
        <v>-170</v>
      </c>
    </row>
    <row r="213" spans="1:20" x14ac:dyDescent="0.2">
      <c r="A213" s="126">
        <f t="shared" si="32"/>
        <v>-154</v>
      </c>
      <c r="B213" s="126" t="str">
        <f t="shared" si="26"/>
        <v/>
      </c>
      <c r="C213" s="125" t="str">
        <f t="shared" si="27"/>
        <v/>
      </c>
      <c r="D213" s="124" t="str">
        <f t="shared" si="28"/>
        <v/>
      </c>
      <c r="E213" s="124" t="str">
        <f t="shared" si="29"/>
        <v/>
      </c>
      <c r="F213" s="124" t="str">
        <f t="shared" si="30"/>
        <v xml:space="preserve"> </v>
      </c>
      <c r="G213" s="124" t="str">
        <f t="shared" si="31"/>
        <v/>
      </c>
      <c r="Q213" s="189">
        <f t="shared" si="34"/>
        <v>-1</v>
      </c>
      <c r="R213" s="188">
        <f t="shared" si="33"/>
        <v>169</v>
      </c>
      <c r="S213" s="191">
        <f t="shared" si="38"/>
        <v>-168</v>
      </c>
      <c r="T213" s="191">
        <f t="shared" si="38"/>
        <v>-171</v>
      </c>
    </row>
    <row r="214" spans="1:20" x14ac:dyDescent="0.2">
      <c r="A214" s="126">
        <f t="shared" si="32"/>
        <v>-155</v>
      </c>
      <c r="B214" s="126" t="str">
        <f t="shared" si="26"/>
        <v/>
      </c>
      <c r="C214" s="125" t="str">
        <f t="shared" si="27"/>
        <v/>
      </c>
      <c r="D214" s="124" t="str">
        <f t="shared" si="28"/>
        <v/>
      </c>
      <c r="E214" s="124" t="str">
        <f t="shared" si="29"/>
        <v/>
      </c>
      <c r="F214" s="124" t="str">
        <f t="shared" si="30"/>
        <v xml:space="preserve"> </v>
      </c>
      <c r="G214" s="124" t="str">
        <f t="shared" si="31"/>
        <v/>
      </c>
      <c r="Q214" s="189">
        <f t="shared" si="34"/>
        <v>-1</v>
      </c>
      <c r="R214" s="188">
        <f t="shared" si="33"/>
        <v>170</v>
      </c>
      <c r="S214" s="191">
        <f t="shared" si="38"/>
        <v>-169</v>
      </c>
      <c r="T214" s="191">
        <f t="shared" si="38"/>
        <v>-172</v>
      </c>
    </row>
    <row r="215" spans="1:20" x14ac:dyDescent="0.2">
      <c r="A215" s="126">
        <f t="shared" si="32"/>
        <v>-156</v>
      </c>
      <c r="B215" s="126" t="str">
        <f t="shared" si="26"/>
        <v/>
      </c>
      <c r="C215" s="125" t="str">
        <f t="shared" si="27"/>
        <v/>
      </c>
      <c r="D215" s="124" t="str">
        <f t="shared" si="28"/>
        <v/>
      </c>
      <c r="E215" s="124" t="str">
        <f t="shared" si="29"/>
        <v/>
      </c>
      <c r="F215" s="124" t="str">
        <f t="shared" si="30"/>
        <v xml:space="preserve"> </v>
      </c>
      <c r="G215" s="124" t="str">
        <f t="shared" si="31"/>
        <v/>
      </c>
      <c r="Q215" s="189">
        <f t="shared" si="34"/>
        <v>-1</v>
      </c>
      <c r="R215" s="188">
        <f t="shared" si="33"/>
        <v>171</v>
      </c>
      <c r="S215" s="191">
        <f t="shared" si="38"/>
        <v>-170</v>
      </c>
      <c r="T215" s="191">
        <f t="shared" si="38"/>
        <v>-173</v>
      </c>
    </row>
    <row r="216" spans="1:20" x14ac:dyDescent="0.2">
      <c r="A216" s="126">
        <f t="shared" si="32"/>
        <v>-157</v>
      </c>
      <c r="B216" s="126" t="str">
        <f t="shared" si="26"/>
        <v/>
      </c>
      <c r="C216" s="125" t="str">
        <f t="shared" si="27"/>
        <v/>
      </c>
      <c r="D216" s="124" t="str">
        <f t="shared" si="28"/>
        <v/>
      </c>
      <c r="E216" s="124" t="str">
        <f t="shared" si="29"/>
        <v/>
      </c>
      <c r="F216" s="124" t="str">
        <f t="shared" si="30"/>
        <v xml:space="preserve"> </v>
      </c>
      <c r="G216" s="124" t="str">
        <f t="shared" si="31"/>
        <v/>
      </c>
      <c r="Q216" s="189">
        <f t="shared" si="34"/>
        <v>-1</v>
      </c>
      <c r="R216" s="188">
        <f t="shared" si="33"/>
        <v>172</v>
      </c>
      <c r="S216" s="191">
        <f t="shared" si="38"/>
        <v>-171</v>
      </c>
      <c r="T216" s="191">
        <f t="shared" si="38"/>
        <v>-174</v>
      </c>
    </row>
    <row r="217" spans="1:20" x14ac:dyDescent="0.2">
      <c r="A217" s="126">
        <f t="shared" si="32"/>
        <v>-158</v>
      </c>
      <c r="B217" s="126" t="str">
        <f t="shared" si="26"/>
        <v/>
      </c>
      <c r="C217" s="125" t="str">
        <f t="shared" si="27"/>
        <v/>
      </c>
      <c r="D217" s="124" t="str">
        <f t="shared" si="28"/>
        <v/>
      </c>
      <c r="E217" s="124" t="str">
        <f t="shared" si="29"/>
        <v/>
      </c>
      <c r="F217" s="124" t="str">
        <f t="shared" si="30"/>
        <v xml:space="preserve"> </v>
      </c>
      <c r="G217" s="124" t="str">
        <f t="shared" si="31"/>
        <v/>
      </c>
      <c r="Q217" s="189">
        <f t="shared" si="34"/>
        <v>-1</v>
      </c>
      <c r="R217" s="188">
        <f t="shared" si="33"/>
        <v>173</v>
      </c>
      <c r="S217" s="191">
        <f t="shared" si="38"/>
        <v>-172</v>
      </c>
      <c r="T217" s="191">
        <f t="shared" si="38"/>
        <v>-175</v>
      </c>
    </row>
    <row r="218" spans="1:20" x14ac:dyDescent="0.2">
      <c r="A218" s="126">
        <f t="shared" si="32"/>
        <v>-159</v>
      </c>
      <c r="B218" s="126" t="str">
        <f t="shared" si="26"/>
        <v/>
      </c>
      <c r="C218" s="125" t="str">
        <f t="shared" si="27"/>
        <v/>
      </c>
      <c r="D218" s="124" t="str">
        <f t="shared" si="28"/>
        <v/>
      </c>
      <c r="E218" s="124" t="str">
        <f t="shared" si="29"/>
        <v/>
      </c>
      <c r="F218" s="124" t="str">
        <f t="shared" si="30"/>
        <v xml:space="preserve"> </v>
      </c>
      <c r="G218" s="124" t="str">
        <f t="shared" si="31"/>
        <v/>
      </c>
      <c r="Q218" s="189">
        <f t="shared" si="34"/>
        <v>-1</v>
      </c>
      <c r="R218" s="188">
        <f t="shared" si="33"/>
        <v>174</v>
      </c>
      <c r="S218" s="191">
        <f t="shared" si="38"/>
        <v>-173</v>
      </c>
      <c r="T218" s="191">
        <f t="shared" si="38"/>
        <v>-176</v>
      </c>
    </row>
    <row r="219" spans="1:20" x14ac:dyDescent="0.2">
      <c r="A219" s="126">
        <f t="shared" si="32"/>
        <v>-160</v>
      </c>
      <c r="B219" s="126" t="str">
        <f t="shared" si="26"/>
        <v/>
      </c>
      <c r="C219" s="125" t="str">
        <f t="shared" si="27"/>
        <v/>
      </c>
      <c r="D219" s="124" t="str">
        <f t="shared" si="28"/>
        <v/>
      </c>
      <c r="E219" s="124" t="str">
        <f t="shared" si="29"/>
        <v/>
      </c>
      <c r="F219" s="124" t="str">
        <f t="shared" si="30"/>
        <v xml:space="preserve"> </v>
      </c>
      <c r="G219" s="124" t="str">
        <f t="shared" si="31"/>
        <v/>
      </c>
      <c r="Q219" s="189">
        <f t="shared" si="34"/>
        <v>-1</v>
      </c>
      <c r="R219" s="188">
        <f t="shared" si="33"/>
        <v>175</v>
      </c>
      <c r="S219" s="191">
        <f t="shared" si="38"/>
        <v>-174</v>
      </c>
      <c r="T219" s="191">
        <f t="shared" si="38"/>
        <v>-177</v>
      </c>
    </row>
    <row r="220" spans="1:20" x14ac:dyDescent="0.2">
      <c r="A220" s="126">
        <f t="shared" si="32"/>
        <v>-161</v>
      </c>
      <c r="B220" s="126" t="str">
        <f t="shared" si="26"/>
        <v/>
      </c>
      <c r="C220" s="125" t="str">
        <f t="shared" si="27"/>
        <v/>
      </c>
      <c r="D220" s="124" t="str">
        <f t="shared" si="28"/>
        <v/>
      </c>
      <c r="E220" s="124" t="str">
        <f t="shared" si="29"/>
        <v/>
      </c>
      <c r="F220" s="124" t="str">
        <f t="shared" si="30"/>
        <v xml:space="preserve"> </v>
      </c>
      <c r="G220" s="124" t="str">
        <f t="shared" si="31"/>
        <v/>
      </c>
      <c r="Q220" s="189">
        <f t="shared" si="34"/>
        <v>-1</v>
      </c>
      <c r="R220" s="188">
        <f t="shared" si="33"/>
        <v>176</v>
      </c>
      <c r="S220" s="191">
        <f t="shared" si="38"/>
        <v>-175</v>
      </c>
      <c r="T220" s="191">
        <f t="shared" si="38"/>
        <v>-178</v>
      </c>
    </row>
    <row r="221" spans="1:20" x14ac:dyDescent="0.2">
      <c r="A221" s="126">
        <f t="shared" si="32"/>
        <v>-162</v>
      </c>
      <c r="B221" s="126" t="str">
        <f t="shared" ref="B221:B284" si="39">IF(A221&lt;0,"",IF(Q225&gt;=1,LOOKUP(Q225,W$50:W$58,V$50:V$58),0))</f>
        <v/>
      </c>
      <c r="C221" s="125" t="str">
        <f t="shared" ref="C221:C284" si="40">IF(A221=0,0,IF(A221&lt;0,"",B221*$M$45))</f>
        <v/>
      </c>
      <c r="D221" s="124" t="str">
        <f t="shared" ref="D221:D284" si="41">IF(A221=0,0,IF(A221&lt;0,"",IF(B221=$V$50,((C$21*0.5/12)-C221)*N$53,((C$21*1/12)-C221)*N$53)))</f>
        <v/>
      </c>
      <c r="E221" s="124" t="str">
        <f t="shared" ref="E221:E284" si="42">IF(A221=0,0,IF(A221&lt;0,"",C221+D221))</f>
        <v/>
      </c>
      <c r="F221" s="124" t="str">
        <f t="shared" ref="F221:F284" si="43">IF(A221=0,0,IF(A221&lt;0," ",IF(A221=1,D221,E221+F222)))</f>
        <v xml:space="preserve"> </v>
      </c>
      <c r="G221" s="124" t="str">
        <f t="shared" ref="G221:G284" si="44">IF(A221&lt;0,"",ROUND($C$22+(A221/12),2))</f>
        <v/>
      </c>
      <c r="Q221" s="189">
        <f t="shared" si="34"/>
        <v>-1</v>
      </c>
      <c r="R221" s="188">
        <f t="shared" si="33"/>
        <v>177</v>
      </c>
      <c r="S221" s="191">
        <f t="shared" si="38"/>
        <v>-176</v>
      </c>
      <c r="T221" s="191">
        <f t="shared" si="38"/>
        <v>-179</v>
      </c>
    </row>
    <row r="222" spans="1:20" x14ac:dyDescent="0.2">
      <c r="A222" s="126">
        <f t="shared" ref="A222:A285" si="45">IF(Q225=0,0,IF(A221=" ","",IF(Q225=1,A221-0.5,A221-1)))</f>
        <v>-163</v>
      </c>
      <c r="B222" s="126" t="str">
        <f t="shared" si="39"/>
        <v/>
      </c>
      <c r="C222" s="125" t="str">
        <f t="shared" si="40"/>
        <v/>
      </c>
      <c r="D222" s="124" t="str">
        <f t="shared" si="41"/>
        <v/>
      </c>
      <c r="E222" s="124" t="str">
        <f t="shared" si="42"/>
        <v/>
      </c>
      <c r="F222" s="124" t="str">
        <f t="shared" si="43"/>
        <v xml:space="preserve"> </v>
      </c>
      <c r="G222" s="124" t="str">
        <f t="shared" si="44"/>
        <v/>
      </c>
      <c r="Q222" s="189">
        <f t="shared" si="34"/>
        <v>-1</v>
      </c>
      <c r="R222" s="188">
        <f t="shared" si="33"/>
        <v>178</v>
      </c>
      <c r="S222" s="191">
        <f t="shared" si="38"/>
        <v>-177</v>
      </c>
      <c r="T222" s="191">
        <f t="shared" si="38"/>
        <v>-180</v>
      </c>
    </row>
    <row r="223" spans="1:20" x14ac:dyDescent="0.2">
      <c r="A223" s="126">
        <f t="shared" si="45"/>
        <v>-164</v>
      </c>
      <c r="B223" s="126" t="str">
        <f t="shared" si="39"/>
        <v/>
      </c>
      <c r="C223" s="125" t="str">
        <f t="shared" si="40"/>
        <v/>
      </c>
      <c r="D223" s="124" t="str">
        <f t="shared" si="41"/>
        <v/>
      </c>
      <c r="E223" s="124" t="str">
        <f t="shared" si="42"/>
        <v/>
      </c>
      <c r="F223" s="124" t="str">
        <f t="shared" si="43"/>
        <v xml:space="preserve"> </v>
      </c>
      <c r="G223" s="124" t="str">
        <f t="shared" si="44"/>
        <v/>
      </c>
      <c r="Q223" s="189">
        <f t="shared" si="34"/>
        <v>-1</v>
      </c>
      <c r="R223" s="188">
        <f t="shared" si="33"/>
        <v>179</v>
      </c>
      <c r="S223" s="191">
        <f t="shared" si="38"/>
        <v>-178</v>
      </c>
      <c r="T223" s="191">
        <f t="shared" si="38"/>
        <v>-181</v>
      </c>
    </row>
    <row r="224" spans="1:20" x14ac:dyDescent="0.2">
      <c r="A224" s="126">
        <f t="shared" si="45"/>
        <v>-165</v>
      </c>
      <c r="B224" s="126" t="str">
        <f t="shared" si="39"/>
        <v/>
      </c>
      <c r="C224" s="125" t="str">
        <f t="shared" si="40"/>
        <v/>
      </c>
      <c r="D224" s="124" t="str">
        <f t="shared" si="41"/>
        <v/>
      </c>
      <c r="E224" s="124" t="str">
        <f t="shared" si="42"/>
        <v/>
      </c>
      <c r="F224" s="124" t="str">
        <f t="shared" si="43"/>
        <v xml:space="preserve"> </v>
      </c>
      <c r="G224" s="124" t="str">
        <f t="shared" si="44"/>
        <v/>
      </c>
      <c r="Q224" s="189">
        <f t="shared" si="34"/>
        <v>-1</v>
      </c>
      <c r="R224" s="188">
        <f t="shared" si="33"/>
        <v>180</v>
      </c>
      <c r="S224" s="191">
        <f t="shared" si="38"/>
        <v>-179</v>
      </c>
      <c r="T224" s="191">
        <f t="shared" si="38"/>
        <v>-182</v>
      </c>
    </row>
    <row r="225" spans="1:20" x14ac:dyDescent="0.2">
      <c r="A225" s="126">
        <f t="shared" si="45"/>
        <v>-166</v>
      </c>
      <c r="B225" s="126" t="str">
        <f t="shared" si="39"/>
        <v/>
      </c>
      <c r="C225" s="125" t="str">
        <f t="shared" si="40"/>
        <v/>
      </c>
      <c r="D225" s="124" t="str">
        <f t="shared" si="41"/>
        <v/>
      </c>
      <c r="E225" s="124" t="str">
        <f t="shared" si="42"/>
        <v/>
      </c>
      <c r="F225" s="124" t="str">
        <f t="shared" si="43"/>
        <v xml:space="preserve"> </v>
      </c>
      <c r="G225" s="124" t="str">
        <f t="shared" si="44"/>
        <v/>
      </c>
      <c r="Q225" s="189">
        <f t="shared" si="34"/>
        <v>-1</v>
      </c>
      <c r="R225" s="188">
        <f t="shared" ref="R225:R288" si="46">IF(R224&gt;=1,R224+1,IF(S225=0,1,-1))</f>
        <v>181</v>
      </c>
      <c r="S225" s="191">
        <f t="shared" si="38"/>
        <v>-180</v>
      </c>
      <c r="T225" s="191">
        <f t="shared" si="38"/>
        <v>-183</v>
      </c>
    </row>
    <row r="226" spans="1:20" x14ac:dyDescent="0.2">
      <c r="A226" s="126">
        <f t="shared" si="45"/>
        <v>-167</v>
      </c>
      <c r="B226" s="126" t="str">
        <f t="shared" si="39"/>
        <v/>
      </c>
      <c r="C226" s="125" t="str">
        <f t="shared" si="40"/>
        <v/>
      </c>
      <c r="D226" s="124" t="str">
        <f t="shared" si="41"/>
        <v/>
      </c>
      <c r="E226" s="124" t="str">
        <f t="shared" si="42"/>
        <v/>
      </c>
      <c r="F226" s="124" t="str">
        <f t="shared" si="43"/>
        <v xml:space="preserve"> </v>
      </c>
      <c r="G226" s="124" t="str">
        <f t="shared" si="44"/>
        <v/>
      </c>
      <c r="Q226" s="189">
        <f t="shared" ref="Q226:Q289" si="47">IF(AND(Q225&gt;=1,Q225&lt;8),Q225+1,IF(S226=0,1,IF(Q225=8,Q225+0.5,-1)))</f>
        <v>-1</v>
      </c>
      <c r="R226" s="188">
        <f t="shared" si="46"/>
        <v>182</v>
      </c>
      <c r="S226" s="191">
        <f t="shared" ref="S226:T241" si="48">S225-1</f>
        <v>-181</v>
      </c>
      <c r="T226" s="191">
        <f t="shared" si="48"/>
        <v>-184</v>
      </c>
    </row>
    <row r="227" spans="1:20" x14ac:dyDescent="0.2">
      <c r="A227" s="126">
        <f t="shared" si="45"/>
        <v>-168</v>
      </c>
      <c r="B227" s="126" t="str">
        <f t="shared" si="39"/>
        <v/>
      </c>
      <c r="C227" s="125" t="str">
        <f t="shared" si="40"/>
        <v/>
      </c>
      <c r="D227" s="124" t="str">
        <f t="shared" si="41"/>
        <v/>
      </c>
      <c r="E227" s="124" t="str">
        <f t="shared" si="42"/>
        <v/>
      </c>
      <c r="F227" s="124" t="str">
        <f t="shared" si="43"/>
        <v xml:space="preserve"> </v>
      </c>
      <c r="G227" s="124" t="str">
        <f t="shared" si="44"/>
        <v/>
      </c>
      <c r="Q227" s="189">
        <f t="shared" si="47"/>
        <v>-1</v>
      </c>
      <c r="R227" s="188">
        <f t="shared" si="46"/>
        <v>183</v>
      </c>
      <c r="S227" s="191">
        <f t="shared" si="48"/>
        <v>-182</v>
      </c>
      <c r="T227" s="191">
        <f t="shared" si="48"/>
        <v>-185</v>
      </c>
    </row>
    <row r="228" spans="1:20" x14ac:dyDescent="0.2">
      <c r="A228" s="126">
        <f t="shared" si="45"/>
        <v>-169</v>
      </c>
      <c r="B228" s="126" t="str">
        <f t="shared" si="39"/>
        <v/>
      </c>
      <c r="C228" s="125" t="str">
        <f t="shared" si="40"/>
        <v/>
      </c>
      <c r="D228" s="124" t="str">
        <f t="shared" si="41"/>
        <v/>
      </c>
      <c r="E228" s="124" t="str">
        <f t="shared" si="42"/>
        <v/>
      </c>
      <c r="F228" s="124" t="str">
        <f t="shared" si="43"/>
        <v xml:space="preserve"> </v>
      </c>
      <c r="G228" s="124" t="str">
        <f t="shared" si="44"/>
        <v/>
      </c>
      <c r="Q228" s="189">
        <f t="shared" si="47"/>
        <v>-1</v>
      </c>
      <c r="R228" s="188">
        <f t="shared" si="46"/>
        <v>184</v>
      </c>
      <c r="S228" s="191">
        <f t="shared" si="48"/>
        <v>-183</v>
      </c>
      <c r="T228" s="191">
        <f t="shared" si="48"/>
        <v>-186</v>
      </c>
    </row>
    <row r="229" spans="1:20" x14ac:dyDescent="0.2">
      <c r="A229" s="126">
        <f t="shared" si="45"/>
        <v>-170</v>
      </c>
      <c r="B229" s="126" t="str">
        <f t="shared" si="39"/>
        <v/>
      </c>
      <c r="C229" s="125" t="str">
        <f t="shared" si="40"/>
        <v/>
      </c>
      <c r="D229" s="124" t="str">
        <f t="shared" si="41"/>
        <v/>
      </c>
      <c r="E229" s="124" t="str">
        <f t="shared" si="42"/>
        <v/>
      </c>
      <c r="F229" s="124" t="str">
        <f t="shared" si="43"/>
        <v xml:space="preserve"> </v>
      </c>
      <c r="G229" s="124" t="str">
        <f t="shared" si="44"/>
        <v/>
      </c>
      <c r="Q229" s="189">
        <f t="shared" si="47"/>
        <v>-1</v>
      </c>
      <c r="R229" s="188">
        <f t="shared" si="46"/>
        <v>185</v>
      </c>
      <c r="S229" s="191">
        <f t="shared" si="48"/>
        <v>-184</v>
      </c>
      <c r="T229" s="191">
        <f t="shared" si="48"/>
        <v>-187</v>
      </c>
    </row>
    <row r="230" spans="1:20" x14ac:dyDescent="0.2">
      <c r="A230" s="126">
        <f t="shared" si="45"/>
        <v>-171</v>
      </c>
      <c r="B230" s="126" t="str">
        <f t="shared" si="39"/>
        <v/>
      </c>
      <c r="C230" s="125" t="str">
        <f t="shared" si="40"/>
        <v/>
      </c>
      <c r="D230" s="124" t="str">
        <f t="shared" si="41"/>
        <v/>
      </c>
      <c r="E230" s="124" t="str">
        <f t="shared" si="42"/>
        <v/>
      </c>
      <c r="F230" s="124" t="str">
        <f t="shared" si="43"/>
        <v xml:space="preserve"> </v>
      </c>
      <c r="G230" s="124" t="str">
        <f t="shared" si="44"/>
        <v/>
      </c>
      <c r="Q230" s="189">
        <f t="shared" si="47"/>
        <v>-1</v>
      </c>
      <c r="R230" s="188">
        <f t="shared" si="46"/>
        <v>186</v>
      </c>
      <c r="S230" s="191">
        <f t="shared" si="48"/>
        <v>-185</v>
      </c>
      <c r="T230" s="191">
        <f t="shared" si="48"/>
        <v>-188</v>
      </c>
    </row>
    <row r="231" spans="1:20" x14ac:dyDescent="0.2">
      <c r="A231" s="126">
        <f t="shared" si="45"/>
        <v>-172</v>
      </c>
      <c r="B231" s="126" t="str">
        <f t="shared" si="39"/>
        <v/>
      </c>
      <c r="C231" s="125" t="str">
        <f t="shared" si="40"/>
        <v/>
      </c>
      <c r="D231" s="124" t="str">
        <f t="shared" si="41"/>
        <v/>
      </c>
      <c r="E231" s="124" t="str">
        <f t="shared" si="42"/>
        <v/>
      </c>
      <c r="F231" s="124" t="str">
        <f t="shared" si="43"/>
        <v xml:space="preserve"> </v>
      </c>
      <c r="G231" s="124" t="str">
        <f t="shared" si="44"/>
        <v/>
      </c>
      <c r="Q231" s="189">
        <f t="shared" si="47"/>
        <v>-1</v>
      </c>
      <c r="R231" s="188">
        <f t="shared" si="46"/>
        <v>187</v>
      </c>
      <c r="S231" s="191">
        <f t="shared" si="48"/>
        <v>-186</v>
      </c>
      <c r="T231" s="191">
        <f t="shared" si="48"/>
        <v>-189</v>
      </c>
    </row>
    <row r="232" spans="1:20" x14ac:dyDescent="0.2">
      <c r="A232" s="126">
        <f t="shared" si="45"/>
        <v>-173</v>
      </c>
      <c r="B232" s="126" t="str">
        <f t="shared" si="39"/>
        <v/>
      </c>
      <c r="C232" s="125" t="str">
        <f t="shared" si="40"/>
        <v/>
      </c>
      <c r="D232" s="124" t="str">
        <f t="shared" si="41"/>
        <v/>
      </c>
      <c r="E232" s="124" t="str">
        <f t="shared" si="42"/>
        <v/>
      </c>
      <c r="F232" s="124" t="str">
        <f t="shared" si="43"/>
        <v xml:space="preserve"> </v>
      </c>
      <c r="G232" s="124" t="str">
        <f t="shared" si="44"/>
        <v/>
      </c>
      <c r="Q232" s="189">
        <f t="shared" si="47"/>
        <v>-1</v>
      </c>
      <c r="R232" s="188">
        <f t="shared" si="46"/>
        <v>188</v>
      </c>
      <c r="S232" s="191">
        <f t="shared" si="48"/>
        <v>-187</v>
      </c>
      <c r="T232" s="191">
        <f t="shared" si="48"/>
        <v>-190</v>
      </c>
    </row>
    <row r="233" spans="1:20" x14ac:dyDescent="0.2">
      <c r="A233" s="126">
        <f t="shared" si="45"/>
        <v>-174</v>
      </c>
      <c r="B233" s="126" t="str">
        <f t="shared" si="39"/>
        <v/>
      </c>
      <c r="C233" s="125" t="str">
        <f t="shared" si="40"/>
        <v/>
      </c>
      <c r="D233" s="124" t="str">
        <f t="shared" si="41"/>
        <v/>
      </c>
      <c r="E233" s="124" t="str">
        <f t="shared" si="42"/>
        <v/>
      </c>
      <c r="F233" s="124" t="str">
        <f t="shared" si="43"/>
        <v xml:space="preserve"> </v>
      </c>
      <c r="G233" s="124" t="str">
        <f t="shared" si="44"/>
        <v/>
      </c>
      <c r="Q233" s="189">
        <f t="shared" si="47"/>
        <v>-1</v>
      </c>
      <c r="R233" s="188">
        <f t="shared" si="46"/>
        <v>189</v>
      </c>
      <c r="S233" s="191">
        <f t="shared" si="48"/>
        <v>-188</v>
      </c>
      <c r="T233" s="191">
        <f t="shared" si="48"/>
        <v>-191</v>
      </c>
    </row>
    <row r="234" spans="1:20" x14ac:dyDescent="0.2">
      <c r="A234" s="126">
        <f t="shared" si="45"/>
        <v>-175</v>
      </c>
      <c r="B234" s="126" t="str">
        <f t="shared" si="39"/>
        <v/>
      </c>
      <c r="C234" s="125" t="str">
        <f t="shared" si="40"/>
        <v/>
      </c>
      <c r="D234" s="124" t="str">
        <f t="shared" si="41"/>
        <v/>
      </c>
      <c r="E234" s="124" t="str">
        <f t="shared" si="42"/>
        <v/>
      </c>
      <c r="F234" s="124" t="str">
        <f t="shared" si="43"/>
        <v xml:space="preserve"> </v>
      </c>
      <c r="G234" s="124" t="str">
        <f t="shared" si="44"/>
        <v/>
      </c>
      <c r="Q234" s="189">
        <f t="shared" si="47"/>
        <v>-1</v>
      </c>
      <c r="R234" s="188">
        <f t="shared" si="46"/>
        <v>190</v>
      </c>
      <c r="S234" s="191">
        <f t="shared" si="48"/>
        <v>-189</v>
      </c>
      <c r="T234" s="191">
        <f t="shared" si="48"/>
        <v>-192</v>
      </c>
    </row>
    <row r="235" spans="1:20" x14ac:dyDescent="0.2">
      <c r="A235" s="126">
        <f t="shared" si="45"/>
        <v>-176</v>
      </c>
      <c r="B235" s="126" t="str">
        <f t="shared" si="39"/>
        <v/>
      </c>
      <c r="C235" s="125" t="str">
        <f t="shared" si="40"/>
        <v/>
      </c>
      <c r="D235" s="124" t="str">
        <f t="shared" si="41"/>
        <v/>
      </c>
      <c r="E235" s="124" t="str">
        <f t="shared" si="42"/>
        <v/>
      </c>
      <c r="F235" s="124" t="str">
        <f t="shared" si="43"/>
        <v xml:space="preserve"> </v>
      </c>
      <c r="G235" s="124" t="str">
        <f t="shared" si="44"/>
        <v/>
      </c>
      <c r="Q235" s="189">
        <f t="shared" si="47"/>
        <v>-1</v>
      </c>
      <c r="R235" s="188">
        <f t="shared" si="46"/>
        <v>191</v>
      </c>
      <c r="S235" s="191">
        <f t="shared" si="48"/>
        <v>-190</v>
      </c>
      <c r="T235" s="191">
        <f t="shared" si="48"/>
        <v>-193</v>
      </c>
    </row>
    <row r="236" spans="1:20" x14ac:dyDescent="0.2">
      <c r="A236" s="126">
        <f t="shared" si="45"/>
        <v>-177</v>
      </c>
      <c r="B236" s="126" t="str">
        <f t="shared" si="39"/>
        <v/>
      </c>
      <c r="C236" s="125" t="str">
        <f t="shared" si="40"/>
        <v/>
      </c>
      <c r="D236" s="124" t="str">
        <f t="shared" si="41"/>
        <v/>
      </c>
      <c r="E236" s="124" t="str">
        <f t="shared" si="42"/>
        <v/>
      </c>
      <c r="F236" s="124" t="str">
        <f t="shared" si="43"/>
        <v xml:space="preserve"> </v>
      </c>
      <c r="G236" s="124" t="str">
        <f t="shared" si="44"/>
        <v/>
      </c>
      <c r="Q236" s="189">
        <f t="shared" si="47"/>
        <v>-1</v>
      </c>
      <c r="R236" s="188">
        <f t="shared" si="46"/>
        <v>192</v>
      </c>
      <c r="S236" s="191">
        <f t="shared" si="48"/>
        <v>-191</v>
      </c>
      <c r="T236" s="191">
        <f t="shared" si="48"/>
        <v>-194</v>
      </c>
    </row>
    <row r="237" spans="1:20" x14ac:dyDescent="0.2">
      <c r="A237" s="126">
        <f t="shared" si="45"/>
        <v>-178</v>
      </c>
      <c r="B237" s="126" t="str">
        <f t="shared" si="39"/>
        <v/>
      </c>
      <c r="C237" s="125" t="str">
        <f t="shared" si="40"/>
        <v/>
      </c>
      <c r="D237" s="124" t="str">
        <f t="shared" si="41"/>
        <v/>
      </c>
      <c r="E237" s="124" t="str">
        <f t="shared" si="42"/>
        <v/>
      </c>
      <c r="F237" s="124" t="str">
        <f t="shared" si="43"/>
        <v xml:space="preserve"> </v>
      </c>
      <c r="G237" s="124" t="str">
        <f t="shared" si="44"/>
        <v/>
      </c>
      <c r="Q237" s="189">
        <f t="shared" si="47"/>
        <v>-1</v>
      </c>
      <c r="R237" s="188">
        <f t="shared" si="46"/>
        <v>193</v>
      </c>
      <c r="S237" s="191">
        <f t="shared" si="48"/>
        <v>-192</v>
      </c>
      <c r="T237" s="191">
        <f t="shared" si="48"/>
        <v>-195</v>
      </c>
    </row>
    <row r="238" spans="1:20" x14ac:dyDescent="0.2">
      <c r="A238" s="126">
        <f t="shared" si="45"/>
        <v>-179</v>
      </c>
      <c r="B238" s="126" t="str">
        <f t="shared" si="39"/>
        <v/>
      </c>
      <c r="C238" s="125" t="str">
        <f t="shared" si="40"/>
        <v/>
      </c>
      <c r="D238" s="124" t="str">
        <f t="shared" si="41"/>
        <v/>
      </c>
      <c r="E238" s="124" t="str">
        <f t="shared" si="42"/>
        <v/>
      </c>
      <c r="F238" s="124" t="str">
        <f t="shared" si="43"/>
        <v xml:space="preserve"> </v>
      </c>
      <c r="G238" s="124" t="str">
        <f t="shared" si="44"/>
        <v/>
      </c>
      <c r="Q238" s="189">
        <f t="shared" si="47"/>
        <v>-1</v>
      </c>
      <c r="R238" s="188">
        <f t="shared" si="46"/>
        <v>194</v>
      </c>
      <c r="S238" s="191">
        <f t="shared" si="48"/>
        <v>-193</v>
      </c>
      <c r="T238" s="191">
        <f t="shared" si="48"/>
        <v>-196</v>
      </c>
    </row>
    <row r="239" spans="1:20" x14ac:dyDescent="0.2">
      <c r="A239" s="126">
        <f t="shared" si="45"/>
        <v>-180</v>
      </c>
      <c r="B239" s="126" t="str">
        <f t="shared" si="39"/>
        <v/>
      </c>
      <c r="C239" s="125" t="str">
        <f t="shared" si="40"/>
        <v/>
      </c>
      <c r="D239" s="124" t="str">
        <f t="shared" si="41"/>
        <v/>
      </c>
      <c r="E239" s="124" t="str">
        <f t="shared" si="42"/>
        <v/>
      </c>
      <c r="F239" s="124" t="str">
        <f t="shared" si="43"/>
        <v xml:space="preserve"> </v>
      </c>
      <c r="G239" s="124" t="str">
        <f t="shared" si="44"/>
        <v/>
      </c>
      <c r="Q239" s="189">
        <f t="shared" si="47"/>
        <v>-1</v>
      </c>
      <c r="R239" s="188">
        <f t="shared" si="46"/>
        <v>195</v>
      </c>
      <c r="S239" s="191">
        <f t="shared" si="48"/>
        <v>-194</v>
      </c>
      <c r="T239" s="191">
        <f t="shared" si="48"/>
        <v>-197</v>
      </c>
    </row>
    <row r="240" spans="1:20" x14ac:dyDescent="0.2">
      <c r="A240" s="126">
        <f t="shared" si="45"/>
        <v>-181</v>
      </c>
      <c r="B240" s="126" t="str">
        <f t="shared" si="39"/>
        <v/>
      </c>
      <c r="C240" s="125" t="str">
        <f t="shared" si="40"/>
        <v/>
      </c>
      <c r="D240" s="124" t="str">
        <f t="shared" si="41"/>
        <v/>
      </c>
      <c r="E240" s="124" t="str">
        <f t="shared" si="42"/>
        <v/>
      </c>
      <c r="F240" s="124" t="str">
        <f t="shared" si="43"/>
        <v xml:space="preserve"> </v>
      </c>
      <c r="G240" s="124" t="str">
        <f t="shared" si="44"/>
        <v/>
      </c>
      <c r="Q240" s="189">
        <f t="shared" si="47"/>
        <v>-1</v>
      </c>
      <c r="R240" s="188">
        <f t="shared" si="46"/>
        <v>196</v>
      </c>
      <c r="S240" s="191">
        <f t="shared" si="48"/>
        <v>-195</v>
      </c>
      <c r="T240" s="191">
        <f t="shared" si="48"/>
        <v>-198</v>
      </c>
    </row>
    <row r="241" spans="1:20" x14ac:dyDescent="0.2">
      <c r="A241" s="126">
        <f t="shared" si="45"/>
        <v>-182</v>
      </c>
      <c r="B241" s="126" t="str">
        <f t="shared" si="39"/>
        <v/>
      </c>
      <c r="C241" s="125" t="str">
        <f t="shared" si="40"/>
        <v/>
      </c>
      <c r="D241" s="124" t="str">
        <f t="shared" si="41"/>
        <v/>
      </c>
      <c r="E241" s="124" t="str">
        <f t="shared" si="42"/>
        <v/>
      </c>
      <c r="F241" s="124" t="str">
        <f t="shared" si="43"/>
        <v xml:space="preserve"> </v>
      </c>
      <c r="G241" s="124" t="str">
        <f t="shared" si="44"/>
        <v/>
      </c>
      <c r="Q241" s="189">
        <f t="shared" si="47"/>
        <v>-1</v>
      </c>
      <c r="R241" s="188">
        <f t="shared" si="46"/>
        <v>197</v>
      </c>
      <c r="S241" s="191">
        <f t="shared" si="48"/>
        <v>-196</v>
      </c>
      <c r="T241" s="191">
        <f t="shared" si="48"/>
        <v>-199</v>
      </c>
    </row>
    <row r="242" spans="1:20" x14ac:dyDescent="0.2">
      <c r="A242" s="126">
        <f t="shared" si="45"/>
        <v>-183</v>
      </c>
      <c r="B242" s="126" t="str">
        <f t="shared" si="39"/>
        <v/>
      </c>
      <c r="C242" s="125" t="str">
        <f t="shared" si="40"/>
        <v/>
      </c>
      <c r="D242" s="124" t="str">
        <f t="shared" si="41"/>
        <v/>
      </c>
      <c r="E242" s="124" t="str">
        <f t="shared" si="42"/>
        <v/>
      </c>
      <c r="F242" s="124" t="str">
        <f t="shared" si="43"/>
        <v xml:space="preserve"> </v>
      </c>
      <c r="G242" s="124" t="str">
        <f t="shared" si="44"/>
        <v/>
      </c>
      <c r="Q242" s="189">
        <f t="shared" si="47"/>
        <v>-1</v>
      </c>
      <c r="R242" s="188">
        <f t="shared" si="46"/>
        <v>198</v>
      </c>
      <c r="S242" s="191">
        <f t="shared" ref="S242:T257" si="49">S241-1</f>
        <v>-197</v>
      </c>
      <c r="T242" s="191">
        <f t="shared" si="49"/>
        <v>-200</v>
      </c>
    </row>
    <row r="243" spans="1:20" x14ac:dyDescent="0.2">
      <c r="A243" s="126">
        <f t="shared" si="45"/>
        <v>-184</v>
      </c>
      <c r="B243" s="126" t="str">
        <f t="shared" si="39"/>
        <v/>
      </c>
      <c r="C243" s="125" t="str">
        <f t="shared" si="40"/>
        <v/>
      </c>
      <c r="D243" s="124" t="str">
        <f t="shared" si="41"/>
        <v/>
      </c>
      <c r="E243" s="124" t="str">
        <f t="shared" si="42"/>
        <v/>
      </c>
      <c r="F243" s="124" t="str">
        <f t="shared" si="43"/>
        <v xml:space="preserve"> </v>
      </c>
      <c r="G243" s="124" t="str">
        <f t="shared" si="44"/>
        <v/>
      </c>
      <c r="Q243" s="189">
        <f t="shared" si="47"/>
        <v>-1</v>
      </c>
      <c r="R243" s="188">
        <f t="shared" si="46"/>
        <v>199</v>
      </c>
      <c r="S243" s="191">
        <f t="shared" si="49"/>
        <v>-198</v>
      </c>
      <c r="T243" s="191">
        <f t="shared" si="49"/>
        <v>-201</v>
      </c>
    </row>
    <row r="244" spans="1:20" x14ac:dyDescent="0.2">
      <c r="A244" s="126">
        <f t="shared" si="45"/>
        <v>-185</v>
      </c>
      <c r="B244" s="126" t="str">
        <f t="shared" si="39"/>
        <v/>
      </c>
      <c r="C244" s="125" t="str">
        <f t="shared" si="40"/>
        <v/>
      </c>
      <c r="D244" s="124" t="str">
        <f t="shared" si="41"/>
        <v/>
      </c>
      <c r="E244" s="124" t="str">
        <f t="shared" si="42"/>
        <v/>
      </c>
      <c r="F244" s="124" t="str">
        <f t="shared" si="43"/>
        <v xml:space="preserve"> </v>
      </c>
      <c r="G244" s="124" t="str">
        <f t="shared" si="44"/>
        <v/>
      </c>
      <c r="Q244" s="189">
        <f t="shared" si="47"/>
        <v>-1</v>
      </c>
      <c r="R244" s="188">
        <f t="shared" si="46"/>
        <v>200</v>
      </c>
      <c r="S244" s="191">
        <f t="shared" si="49"/>
        <v>-199</v>
      </c>
      <c r="T244" s="191">
        <f t="shared" si="49"/>
        <v>-202</v>
      </c>
    </row>
    <row r="245" spans="1:20" x14ac:dyDescent="0.2">
      <c r="A245" s="126">
        <f t="shared" si="45"/>
        <v>-186</v>
      </c>
      <c r="B245" s="126" t="str">
        <f t="shared" si="39"/>
        <v/>
      </c>
      <c r="C245" s="125" t="str">
        <f t="shared" si="40"/>
        <v/>
      </c>
      <c r="D245" s="124" t="str">
        <f t="shared" si="41"/>
        <v/>
      </c>
      <c r="E245" s="124" t="str">
        <f t="shared" si="42"/>
        <v/>
      </c>
      <c r="F245" s="124" t="str">
        <f t="shared" si="43"/>
        <v xml:space="preserve"> </v>
      </c>
      <c r="G245" s="124" t="str">
        <f t="shared" si="44"/>
        <v/>
      </c>
      <c r="Q245" s="189">
        <f t="shared" si="47"/>
        <v>-1</v>
      </c>
      <c r="R245" s="188">
        <f t="shared" si="46"/>
        <v>201</v>
      </c>
      <c r="S245" s="191">
        <f t="shared" si="49"/>
        <v>-200</v>
      </c>
      <c r="T245" s="191">
        <f t="shared" si="49"/>
        <v>-203</v>
      </c>
    </row>
    <row r="246" spans="1:20" x14ac:dyDescent="0.2">
      <c r="A246" s="126">
        <f t="shared" si="45"/>
        <v>-187</v>
      </c>
      <c r="B246" s="126" t="str">
        <f t="shared" si="39"/>
        <v/>
      </c>
      <c r="C246" s="125" t="str">
        <f t="shared" si="40"/>
        <v/>
      </c>
      <c r="D246" s="124" t="str">
        <f t="shared" si="41"/>
        <v/>
      </c>
      <c r="E246" s="124" t="str">
        <f t="shared" si="42"/>
        <v/>
      </c>
      <c r="F246" s="124" t="str">
        <f t="shared" si="43"/>
        <v xml:space="preserve"> </v>
      </c>
      <c r="G246" s="124" t="str">
        <f t="shared" si="44"/>
        <v/>
      </c>
      <c r="Q246" s="189">
        <f t="shared" si="47"/>
        <v>-1</v>
      </c>
      <c r="R246" s="188">
        <f t="shared" si="46"/>
        <v>202</v>
      </c>
      <c r="S246" s="191">
        <f t="shared" si="49"/>
        <v>-201</v>
      </c>
      <c r="T246" s="191">
        <f t="shared" si="49"/>
        <v>-204</v>
      </c>
    </row>
    <row r="247" spans="1:20" x14ac:dyDescent="0.2">
      <c r="A247" s="126">
        <f t="shared" si="45"/>
        <v>-188</v>
      </c>
      <c r="B247" s="126" t="str">
        <f t="shared" si="39"/>
        <v/>
      </c>
      <c r="C247" s="125" t="str">
        <f t="shared" si="40"/>
        <v/>
      </c>
      <c r="D247" s="124" t="str">
        <f t="shared" si="41"/>
        <v/>
      </c>
      <c r="E247" s="124" t="str">
        <f t="shared" si="42"/>
        <v/>
      </c>
      <c r="F247" s="124" t="str">
        <f t="shared" si="43"/>
        <v xml:space="preserve"> </v>
      </c>
      <c r="G247" s="124" t="str">
        <f t="shared" si="44"/>
        <v/>
      </c>
      <c r="Q247" s="189">
        <f t="shared" si="47"/>
        <v>-1</v>
      </c>
      <c r="R247" s="188">
        <f t="shared" si="46"/>
        <v>203</v>
      </c>
      <c r="S247" s="191">
        <f t="shared" si="49"/>
        <v>-202</v>
      </c>
      <c r="T247" s="191">
        <f t="shared" si="49"/>
        <v>-205</v>
      </c>
    </row>
    <row r="248" spans="1:20" x14ac:dyDescent="0.2">
      <c r="A248" s="126">
        <f t="shared" si="45"/>
        <v>-189</v>
      </c>
      <c r="B248" s="126" t="str">
        <f t="shared" si="39"/>
        <v/>
      </c>
      <c r="C248" s="125" t="str">
        <f t="shared" si="40"/>
        <v/>
      </c>
      <c r="D248" s="124" t="str">
        <f t="shared" si="41"/>
        <v/>
      </c>
      <c r="E248" s="124" t="str">
        <f t="shared" si="42"/>
        <v/>
      </c>
      <c r="F248" s="124" t="str">
        <f t="shared" si="43"/>
        <v xml:space="preserve"> </v>
      </c>
      <c r="G248" s="124" t="str">
        <f t="shared" si="44"/>
        <v/>
      </c>
      <c r="Q248" s="189">
        <f t="shared" si="47"/>
        <v>-1</v>
      </c>
      <c r="R248" s="188">
        <f t="shared" si="46"/>
        <v>204</v>
      </c>
      <c r="S248" s="191">
        <f t="shared" si="49"/>
        <v>-203</v>
      </c>
      <c r="T248" s="191">
        <f t="shared" si="49"/>
        <v>-206</v>
      </c>
    </row>
    <row r="249" spans="1:20" x14ac:dyDescent="0.2">
      <c r="A249" s="126">
        <f t="shared" si="45"/>
        <v>-190</v>
      </c>
      <c r="B249" s="126" t="str">
        <f t="shared" si="39"/>
        <v/>
      </c>
      <c r="C249" s="125" t="str">
        <f t="shared" si="40"/>
        <v/>
      </c>
      <c r="D249" s="124" t="str">
        <f t="shared" si="41"/>
        <v/>
      </c>
      <c r="E249" s="124" t="str">
        <f t="shared" si="42"/>
        <v/>
      </c>
      <c r="F249" s="124" t="str">
        <f t="shared" si="43"/>
        <v xml:space="preserve"> </v>
      </c>
      <c r="G249" s="124" t="str">
        <f t="shared" si="44"/>
        <v/>
      </c>
      <c r="Q249" s="189">
        <f t="shared" si="47"/>
        <v>-1</v>
      </c>
      <c r="R249" s="188">
        <f t="shared" si="46"/>
        <v>205</v>
      </c>
      <c r="S249" s="191">
        <f t="shared" si="49"/>
        <v>-204</v>
      </c>
      <c r="T249" s="191">
        <f t="shared" si="49"/>
        <v>-207</v>
      </c>
    </row>
    <row r="250" spans="1:20" x14ac:dyDescent="0.2">
      <c r="A250" s="126">
        <f t="shared" si="45"/>
        <v>-191</v>
      </c>
      <c r="B250" s="126" t="str">
        <f t="shared" si="39"/>
        <v/>
      </c>
      <c r="C250" s="125" t="str">
        <f t="shared" si="40"/>
        <v/>
      </c>
      <c r="D250" s="124" t="str">
        <f t="shared" si="41"/>
        <v/>
      </c>
      <c r="E250" s="124" t="str">
        <f t="shared" si="42"/>
        <v/>
      </c>
      <c r="F250" s="124" t="str">
        <f t="shared" si="43"/>
        <v xml:space="preserve"> </v>
      </c>
      <c r="G250" s="124" t="str">
        <f t="shared" si="44"/>
        <v/>
      </c>
      <c r="Q250" s="189">
        <f t="shared" si="47"/>
        <v>-1</v>
      </c>
      <c r="R250" s="188">
        <f t="shared" si="46"/>
        <v>206</v>
      </c>
      <c r="S250" s="191">
        <f t="shared" si="49"/>
        <v>-205</v>
      </c>
      <c r="T250" s="191">
        <f t="shared" si="49"/>
        <v>-208</v>
      </c>
    </row>
    <row r="251" spans="1:20" x14ac:dyDescent="0.2">
      <c r="A251" s="126">
        <f t="shared" si="45"/>
        <v>-192</v>
      </c>
      <c r="B251" s="126" t="str">
        <f t="shared" si="39"/>
        <v/>
      </c>
      <c r="C251" s="125" t="str">
        <f t="shared" si="40"/>
        <v/>
      </c>
      <c r="D251" s="124" t="str">
        <f t="shared" si="41"/>
        <v/>
      </c>
      <c r="E251" s="124" t="str">
        <f t="shared" si="42"/>
        <v/>
      </c>
      <c r="F251" s="124" t="str">
        <f t="shared" si="43"/>
        <v xml:space="preserve"> </v>
      </c>
      <c r="G251" s="124" t="str">
        <f t="shared" si="44"/>
        <v/>
      </c>
      <c r="Q251" s="189">
        <f t="shared" si="47"/>
        <v>-1</v>
      </c>
      <c r="R251" s="188">
        <f t="shared" si="46"/>
        <v>207</v>
      </c>
      <c r="S251" s="191">
        <f t="shared" si="49"/>
        <v>-206</v>
      </c>
      <c r="T251" s="191">
        <f t="shared" si="49"/>
        <v>-209</v>
      </c>
    </row>
    <row r="252" spans="1:20" x14ac:dyDescent="0.2">
      <c r="A252" s="126">
        <f t="shared" si="45"/>
        <v>-193</v>
      </c>
      <c r="B252" s="126" t="str">
        <f t="shared" si="39"/>
        <v/>
      </c>
      <c r="C252" s="125" t="str">
        <f t="shared" si="40"/>
        <v/>
      </c>
      <c r="D252" s="124" t="str">
        <f t="shared" si="41"/>
        <v/>
      </c>
      <c r="E252" s="124" t="str">
        <f t="shared" si="42"/>
        <v/>
      </c>
      <c r="F252" s="124" t="str">
        <f t="shared" si="43"/>
        <v xml:space="preserve"> </v>
      </c>
      <c r="G252" s="124" t="str">
        <f t="shared" si="44"/>
        <v/>
      </c>
      <c r="Q252" s="189">
        <f t="shared" si="47"/>
        <v>-1</v>
      </c>
      <c r="R252" s="188">
        <f t="shared" si="46"/>
        <v>208</v>
      </c>
      <c r="S252" s="191">
        <f t="shared" si="49"/>
        <v>-207</v>
      </c>
      <c r="T252" s="191">
        <f t="shared" si="49"/>
        <v>-210</v>
      </c>
    </row>
    <row r="253" spans="1:20" x14ac:dyDescent="0.2">
      <c r="A253" s="126">
        <f t="shared" si="45"/>
        <v>-194</v>
      </c>
      <c r="B253" s="126" t="str">
        <f t="shared" si="39"/>
        <v/>
      </c>
      <c r="C253" s="125" t="str">
        <f t="shared" si="40"/>
        <v/>
      </c>
      <c r="D253" s="124" t="str">
        <f t="shared" si="41"/>
        <v/>
      </c>
      <c r="E253" s="124" t="str">
        <f t="shared" si="42"/>
        <v/>
      </c>
      <c r="F253" s="124" t="str">
        <f t="shared" si="43"/>
        <v xml:space="preserve"> </v>
      </c>
      <c r="G253" s="124" t="str">
        <f t="shared" si="44"/>
        <v/>
      </c>
      <c r="Q253" s="189">
        <f t="shared" si="47"/>
        <v>-1</v>
      </c>
      <c r="R253" s="188">
        <f t="shared" si="46"/>
        <v>209</v>
      </c>
      <c r="S253" s="191">
        <f t="shared" si="49"/>
        <v>-208</v>
      </c>
      <c r="T253" s="191">
        <f t="shared" si="49"/>
        <v>-211</v>
      </c>
    </row>
    <row r="254" spans="1:20" x14ac:dyDescent="0.2">
      <c r="A254" s="126">
        <f t="shared" si="45"/>
        <v>-195</v>
      </c>
      <c r="B254" s="126" t="str">
        <f t="shared" si="39"/>
        <v/>
      </c>
      <c r="C254" s="125" t="str">
        <f t="shared" si="40"/>
        <v/>
      </c>
      <c r="D254" s="124" t="str">
        <f t="shared" si="41"/>
        <v/>
      </c>
      <c r="E254" s="124" t="str">
        <f t="shared" si="42"/>
        <v/>
      </c>
      <c r="F254" s="124" t="str">
        <f t="shared" si="43"/>
        <v xml:space="preserve"> </v>
      </c>
      <c r="G254" s="124" t="str">
        <f t="shared" si="44"/>
        <v/>
      </c>
      <c r="Q254" s="189">
        <f t="shared" si="47"/>
        <v>-1</v>
      </c>
      <c r="R254" s="188">
        <f t="shared" si="46"/>
        <v>210</v>
      </c>
      <c r="S254" s="191">
        <f t="shared" si="49"/>
        <v>-209</v>
      </c>
      <c r="T254" s="191">
        <f t="shared" si="49"/>
        <v>-212</v>
      </c>
    </row>
    <row r="255" spans="1:20" x14ac:dyDescent="0.2">
      <c r="A255" s="126">
        <f t="shared" si="45"/>
        <v>-196</v>
      </c>
      <c r="B255" s="126" t="str">
        <f t="shared" si="39"/>
        <v/>
      </c>
      <c r="C255" s="125" t="str">
        <f t="shared" si="40"/>
        <v/>
      </c>
      <c r="D255" s="124" t="str">
        <f t="shared" si="41"/>
        <v/>
      </c>
      <c r="E255" s="124" t="str">
        <f t="shared" si="42"/>
        <v/>
      </c>
      <c r="F255" s="124" t="str">
        <f t="shared" si="43"/>
        <v xml:space="preserve"> </v>
      </c>
      <c r="G255" s="124" t="str">
        <f t="shared" si="44"/>
        <v/>
      </c>
      <c r="Q255" s="189">
        <f t="shared" si="47"/>
        <v>-1</v>
      </c>
      <c r="R255" s="188">
        <f t="shared" si="46"/>
        <v>211</v>
      </c>
      <c r="S255" s="191">
        <f t="shared" si="49"/>
        <v>-210</v>
      </c>
      <c r="T255" s="191">
        <f t="shared" si="49"/>
        <v>-213</v>
      </c>
    </row>
    <row r="256" spans="1:20" x14ac:dyDescent="0.2">
      <c r="A256" s="126">
        <f t="shared" si="45"/>
        <v>-197</v>
      </c>
      <c r="B256" s="126" t="str">
        <f t="shared" si="39"/>
        <v/>
      </c>
      <c r="C256" s="125" t="str">
        <f t="shared" si="40"/>
        <v/>
      </c>
      <c r="D256" s="124" t="str">
        <f t="shared" si="41"/>
        <v/>
      </c>
      <c r="E256" s="124" t="str">
        <f t="shared" si="42"/>
        <v/>
      </c>
      <c r="F256" s="124" t="str">
        <f t="shared" si="43"/>
        <v xml:space="preserve"> </v>
      </c>
      <c r="G256" s="124" t="str">
        <f t="shared" si="44"/>
        <v/>
      </c>
      <c r="Q256" s="189">
        <f t="shared" si="47"/>
        <v>-1</v>
      </c>
      <c r="R256" s="188">
        <f t="shared" si="46"/>
        <v>212</v>
      </c>
      <c r="S256" s="191">
        <f t="shared" si="49"/>
        <v>-211</v>
      </c>
      <c r="T256" s="191">
        <f t="shared" si="49"/>
        <v>-214</v>
      </c>
    </row>
    <row r="257" spans="1:20" x14ac:dyDescent="0.2">
      <c r="A257" s="126">
        <f t="shared" si="45"/>
        <v>-198</v>
      </c>
      <c r="B257" s="126" t="str">
        <f t="shared" si="39"/>
        <v/>
      </c>
      <c r="C257" s="125" t="str">
        <f t="shared" si="40"/>
        <v/>
      </c>
      <c r="D257" s="124" t="str">
        <f t="shared" si="41"/>
        <v/>
      </c>
      <c r="E257" s="124" t="str">
        <f t="shared" si="42"/>
        <v/>
      </c>
      <c r="F257" s="124" t="str">
        <f t="shared" si="43"/>
        <v xml:space="preserve"> </v>
      </c>
      <c r="G257" s="124" t="str">
        <f t="shared" si="44"/>
        <v/>
      </c>
      <c r="Q257" s="189">
        <f t="shared" si="47"/>
        <v>-1</v>
      </c>
      <c r="R257" s="188">
        <f t="shared" si="46"/>
        <v>213</v>
      </c>
      <c r="S257" s="191">
        <f t="shared" si="49"/>
        <v>-212</v>
      </c>
      <c r="T257" s="191">
        <f t="shared" si="49"/>
        <v>-215</v>
      </c>
    </row>
    <row r="258" spans="1:20" x14ac:dyDescent="0.2">
      <c r="A258" s="126">
        <f t="shared" si="45"/>
        <v>-199</v>
      </c>
      <c r="B258" s="126" t="str">
        <f t="shared" si="39"/>
        <v/>
      </c>
      <c r="C258" s="125" t="str">
        <f t="shared" si="40"/>
        <v/>
      </c>
      <c r="D258" s="124" t="str">
        <f t="shared" si="41"/>
        <v/>
      </c>
      <c r="E258" s="124" t="str">
        <f t="shared" si="42"/>
        <v/>
      </c>
      <c r="F258" s="124" t="str">
        <f t="shared" si="43"/>
        <v xml:space="preserve"> </v>
      </c>
      <c r="G258" s="124" t="str">
        <f t="shared" si="44"/>
        <v/>
      </c>
      <c r="Q258" s="189">
        <f t="shared" si="47"/>
        <v>-1</v>
      </c>
      <c r="R258" s="188">
        <f t="shared" si="46"/>
        <v>214</v>
      </c>
      <c r="S258" s="191">
        <f t="shared" ref="S258:T273" si="50">S257-1</f>
        <v>-213</v>
      </c>
      <c r="T258" s="191">
        <f t="shared" si="50"/>
        <v>-216</v>
      </c>
    </row>
    <row r="259" spans="1:20" x14ac:dyDescent="0.2">
      <c r="A259" s="126">
        <f t="shared" si="45"/>
        <v>-200</v>
      </c>
      <c r="B259" s="126" t="str">
        <f t="shared" si="39"/>
        <v/>
      </c>
      <c r="C259" s="125" t="str">
        <f t="shared" si="40"/>
        <v/>
      </c>
      <c r="D259" s="124" t="str">
        <f t="shared" si="41"/>
        <v/>
      </c>
      <c r="E259" s="124" t="str">
        <f t="shared" si="42"/>
        <v/>
      </c>
      <c r="F259" s="124" t="str">
        <f t="shared" si="43"/>
        <v xml:space="preserve"> </v>
      </c>
      <c r="G259" s="124" t="str">
        <f t="shared" si="44"/>
        <v/>
      </c>
      <c r="Q259" s="189">
        <f t="shared" si="47"/>
        <v>-1</v>
      </c>
      <c r="R259" s="188">
        <f t="shared" si="46"/>
        <v>215</v>
      </c>
      <c r="S259" s="191">
        <f t="shared" si="50"/>
        <v>-214</v>
      </c>
      <c r="T259" s="191">
        <f t="shared" si="50"/>
        <v>-217</v>
      </c>
    </row>
    <row r="260" spans="1:20" x14ac:dyDescent="0.2">
      <c r="A260" s="126">
        <f t="shared" si="45"/>
        <v>-201</v>
      </c>
      <c r="B260" s="126" t="str">
        <f t="shared" si="39"/>
        <v/>
      </c>
      <c r="C260" s="125" t="str">
        <f t="shared" si="40"/>
        <v/>
      </c>
      <c r="D260" s="124" t="str">
        <f t="shared" si="41"/>
        <v/>
      </c>
      <c r="E260" s="124" t="str">
        <f t="shared" si="42"/>
        <v/>
      </c>
      <c r="F260" s="124" t="str">
        <f t="shared" si="43"/>
        <v xml:space="preserve"> </v>
      </c>
      <c r="G260" s="124" t="str">
        <f t="shared" si="44"/>
        <v/>
      </c>
      <c r="Q260" s="189">
        <f t="shared" si="47"/>
        <v>-1</v>
      </c>
      <c r="R260" s="188">
        <f t="shared" si="46"/>
        <v>216</v>
      </c>
      <c r="S260" s="191">
        <f t="shared" si="50"/>
        <v>-215</v>
      </c>
      <c r="T260" s="191">
        <f t="shared" si="50"/>
        <v>-218</v>
      </c>
    </row>
    <row r="261" spans="1:20" x14ac:dyDescent="0.2">
      <c r="A261" s="126">
        <f t="shared" si="45"/>
        <v>-202</v>
      </c>
      <c r="B261" s="126" t="str">
        <f t="shared" si="39"/>
        <v/>
      </c>
      <c r="C261" s="125" t="str">
        <f t="shared" si="40"/>
        <v/>
      </c>
      <c r="D261" s="124" t="str">
        <f t="shared" si="41"/>
        <v/>
      </c>
      <c r="E261" s="124" t="str">
        <f t="shared" si="42"/>
        <v/>
      </c>
      <c r="F261" s="124" t="str">
        <f t="shared" si="43"/>
        <v xml:space="preserve"> </v>
      </c>
      <c r="G261" s="124" t="str">
        <f t="shared" si="44"/>
        <v/>
      </c>
      <c r="Q261" s="189">
        <f t="shared" si="47"/>
        <v>-1</v>
      </c>
      <c r="R261" s="188">
        <f t="shared" si="46"/>
        <v>217</v>
      </c>
      <c r="S261" s="191">
        <f t="shared" si="50"/>
        <v>-216</v>
      </c>
      <c r="T261" s="191">
        <f t="shared" si="50"/>
        <v>-219</v>
      </c>
    </row>
    <row r="262" spans="1:20" x14ac:dyDescent="0.2">
      <c r="A262" s="126">
        <f t="shared" si="45"/>
        <v>-203</v>
      </c>
      <c r="B262" s="126" t="str">
        <f t="shared" si="39"/>
        <v/>
      </c>
      <c r="C262" s="125" t="str">
        <f t="shared" si="40"/>
        <v/>
      </c>
      <c r="D262" s="124" t="str">
        <f t="shared" si="41"/>
        <v/>
      </c>
      <c r="E262" s="124" t="str">
        <f t="shared" si="42"/>
        <v/>
      </c>
      <c r="F262" s="124" t="str">
        <f t="shared" si="43"/>
        <v xml:space="preserve"> </v>
      </c>
      <c r="G262" s="124" t="str">
        <f t="shared" si="44"/>
        <v/>
      </c>
      <c r="Q262" s="189">
        <f t="shared" si="47"/>
        <v>-1</v>
      </c>
      <c r="R262" s="188">
        <f t="shared" si="46"/>
        <v>218</v>
      </c>
      <c r="S262" s="191">
        <f t="shared" si="50"/>
        <v>-217</v>
      </c>
      <c r="T262" s="191">
        <f t="shared" si="50"/>
        <v>-220</v>
      </c>
    </row>
    <row r="263" spans="1:20" x14ac:dyDescent="0.2">
      <c r="A263" s="126">
        <f t="shared" si="45"/>
        <v>-204</v>
      </c>
      <c r="B263" s="126" t="str">
        <f t="shared" si="39"/>
        <v/>
      </c>
      <c r="C263" s="125" t="str">
        <f t="shared" si="40"/>
        <v/>
      </c>
      <c r="D263" s="124" t="str">
        <f t="shared" si="41"/>
        <v/>
      </c>
      <c r="E263" s="124" t="str">
        <f t="shared" si="42"/>
        <v/>
      </c>
      <c r="F263" s="124" t="str">
        <f t="shared" si="43"/>
        <v xml:space="preserve"> </v>
      </c>
      <c r="G263" s="124" t="str">
        <f t="shared" si="44"/>
        <v/>
      </c>
      <c r="Q263" s="189">
        <f t="shared" si="47"/>
        <v>-1</v>
      </c>
      <c r="R263" s="188">
        <f t="shared" si="46"/>
        <v>219</v>
      </c>
      <c r="S263" s="191">
        <f t="shared" si="50"/>
        <v>-218</v>
      </c>
      <c r="T263" s="191">
        <f t="shared" si="50"/>
        <v>-221</v>
      </c>
    </row>
    <row r="264" spans="1:20" x14ac:dyDescent="0.2">
      <c r="A264" s="126">
        <f t="shared" si="45"/>
        <v>-205</v>
      </c>
      <c r="B264" s="126" t="str">
        <f t="shared" si="39"/>
        <v/>
      </c>
      <c r="C264" s="125" t="str">
        <f t="shared" si="40"/>
        <v/>
      </c>
      <c r="D264" s="124" t="str">
        <f t="shared" si="41"/>
        <v/>
      </c>
      <c r="E264" s="124" t="str">
        <f t="shared" si="42"/>
        <v/>
      </c>
      <c r="F264" s="124" t="str">
        <f t="shared" si="43"/>
        <v xml:space="preserve"> </v>
      </c>
      <c r="G264" s="124" t="str">
        <f t="shared" si="44"/>
        <v/>
      </c>
      <c r="Q264" s="189">
        <f t="shared" si="47"/>
        <v>-1</v>
      </c>
      <c r="R264" s="188">
        <f t="shared" si="46"/>
        <v>220</v>
      </c>
      <c r="S264" s="191">
        <f t="shared" si="50"/>
        <v>-219</v>
      </c>
      <c r="T264" s="191">
        <f t="shared" si="50"/>
        <v>-222</v>
      </c>
    </row>
    <row r="265" spans="1:20" x14ac:dyDescent="0.2">
      <c r="A265" s="126">
        <f t="shared" si="45"/>
        <v>-206</v>
      </c>
      <c r="B265" s="126" t="str">
        <f t="shared" si="39"/>
        <v/>
      </c>
      <c r="C265" s="125" t="str">
        <f t="shared" si="40"/>
        <v/>
      </c>
      <c r="D265" s="124" t="str">
        <f t="shared" si="41"/>
        <v/>
      </c>
      <c r="E265" s="124" t="str">
        <f t="shared" si="42"/>
        <v/>
      </c>
      <c r="F265" s="124" t="str">
        <f t="shared" si="43"/>
        <v xml:space="preserve"> </v>
      </c>
      <c r="G265" s="124" t="str">
        <f t="shared" si="44"/>
        <v/>
      </c>
      <c r="Q265" s="189">
        <f t="shared" si="47"/>
        <v>-1</v>
      </c>
      <c r="R265" s="188">
        <f t="shared" si="46"/>
        <v>221</v>
      </c>
      <c r="S265" s="191">
        <f t="shared" si="50"/>
        <v>-220</v>
      </c>
      <c r="T265" s="191">
        <f t="shared" si="50"/>
        <v>-223</v>
      </c>
    </row>
    <row r="266" spans="1:20" x14ac:dyDescent="0.2">
      <c r="A266" s="126">
        <f t="shared" si="45"/>
        <v>-207</v>
      </c>
      <c r="B266" s="126" t="str">
        <f t="shared" si="39"/>
        <v/>
      </c>
      <c r="C266" s="125" t="str">
        <f t="shared" si="40"/>
        <v/>
      </c>
      <c r="D266" s="124" t="str">
        <f t="shared" si="41"/>
        <v/>
      </c>
      <c r="E266" s="124" t="str">
        <f t="shared" si="42"/>
        <v/>
      </c>
      <c r="F266" s="124" t="str">
        <f t="shared" si="43"/>
        <v xml:space="preserve"> </v>
      </c>
      <c r="G266" s="124" t="str">
        <f t="shared" si="44"/>
        <v/>
      </c>
      <c r="Q266" s="189">
        <f t="shared" si="47"/>
        <v>-1</v>
      </c>
      <c r="R266" s="188">
        <f t="shared" si="46"/>
        <v>222</v>
      </c>
      <c r="S266" s="191">
        <f t="shared" si="50"/>
        <v>-221</v>
      </c>
      <c r="T266" s="191">
        <f t="shared" si="50"/>
        <v>-224</v>
      </c>
    </row>
    <row r="267" spans="1:20" x14ac:dyDescent="0.2">
      <c r="A267" s="126">
        <f t="shared" si="45"/>
        <v>-208</v>
      </c>
      <c r="B267" s="126" t="str">
        <f t="shared" si="39"/>
        <v/>
      </c>
      <c r="C267" s="125" t="str">
        <f t="shared" si="40"/>
        <v/>
      </c>
      <c r="D267" s="124" t="str">
        <f t="shared" si="41"/>
        <v/>
      </c>
      <c r="E267" s="124" t="str">
        <f t="shared" si="42"/>
        <v/>
      </c>
      <c r="F267" s="124" t="str">
        <f t="shared" si="43"/>
        <v xml:space="preserve"> </v>
      </c>
      <c r="G267" s="124" t="str">
        <f t="shared" si="44"/>
        <v/>
      </c>
      <c r="Q267" s="189">
        <f t="shared" si="47"/>
        <v>-1</v>
      </c>
      <c r="R267" s="188">
        <f t="shared" si="46"/>
        <v>223</v>
      </c>
      <c r="S267" s="191">
        <f t="shared" si="50"/>
        <v>-222</v>
      </c>
      <c r="T267" s="191">
        <f t="shared" si="50"/>
        <v>-225</v>
      </c>
    </row>
    <row r="268" spans="1:20" x14ac:dyDescent="0.2">
      <c r="A268" s="126">
        <f t="shared" si="45"/>
        <v>-209</v>
      </c>
      <c r="B268" s="126" t="str">
        <f t="shared" si="39"/>
        <v/>
      </c>
      <c r="C268" s="125" t="str">
        <f t="shared" si="40"/>
        <v/>
      </c>
      <c r="D268" s="124" t="str">
        <f t="shared" si="41"/>
        <v/>
      </c>
      <c r="E268" s="124" t="str">
        <f t="shared" si="42"/>
        <v/>
      </c>
      <c r="F268" s="124" t="str">
        <f t="shared" si="43"/>
        <v xml:space="preserve"> </v>
      </c>
      <c r="G268" s="124" t="str">
        <f t="shared" si="44"/>
        <v/>
      </c>
      <c r="Q268" s="189">
        <f t="shared" si="47"/>
        <v>-1</v>
      </c>
      <c r="R268" s="188">
        <f t="shared" si="46"/>
        <v>224</v>
      </c>
      <c r="S268" s="191">
        <f t="shared" si="50"/>
        <v>-223</v>
      </c>
      <c r="T268" s="191">
        <f t="shared" si="50"/>
        <v>-226</v>
      </c>
    </row>
    <row r="269" spans="1:20" x14ac:dyDescent="0.2">
      <c r="A269" s="126">
        <f t="shared" si="45"/>
        <v>-210</v>
      </c>
      <c r="B269" s="126" t="str">
        <f t="shared" si="39"/>
        <v/>
      </c>
      <c r="C269" s="125" t="str">
        <f t="shared" si="40"/>
        <v/>
      </c>
      <c r="D269" s="124" t="str">
        <f t="shared" si="41"/>
        <v/>
      </c>
      <c r="E269" s="124" t="str">
        <f t="shared" si="42"/>
        <v/>
      </c>
      <c r="F269" s="124" t="str">
        <f t="shared" si="43"/>
        <v xml:space="preserve"> </v>
      </c>
      <c r="G269" s="124" t="str">
        <f t="shared" si="44"/>
        <v/>
      </c>
      <c r="Q269" s="189">
        <f t="shared" si="47"/>
        <v>-1</v>
      </c>
      <c r="R269" s="188">
        <f t="shared" si="46"/>
        <v>225</v>
      </c>
      <c r="S269" s="191">
        <f t="shared" si="50"/>
        <v>-224</v>
      </c>
      <c r="T269" s="191">
        <f t="shared" si="50"/>
        <v>-227</v>
      </c>
    </row>
    <row r="270" spans="1:20" x14ac:dyDescent="0.2">
      <c r="A270" s="126">
        <f t="shared" si="45"/>
        <v>-211</v>
      </c>
      <c r="B270" s="126" t="str">
        <f t="shared" si="39"/>
        <v/>
      </c>
      <c r="C270" s="125" t="str">
        <f t="shared" si="40"/>
        <v/>
      </c>
      <c r="D270" s="124" t="str">
        <f t="shared" si="41"/>
        <v/>
      </c>
      <c r="E270" s="124" t="str">
        <f t="shared" si="42"/>
        <v/>
      </c>
      <c r="F270" s="124" t="str">
        <f t="shared" si="43"/>
        <v xml:space="preserve"> </v>
      </c>
      <c r="G270" s="124" t="str">
        <f t="shared" si="44"/>
        <v/>
      </c>
      <c r="Q270" s="189">
        <f t="shared" si="47"/>
        <v>-1</v>
      </c>
      <c r="R270" s="188">
        <f t="shared" si="46"/>
        <v>226</v>
      </c>
      <c r="S270" s="191">
        <f t="shared" si="50"/>
        <v>-225</v>
      </c>
      <c r="T270" s="191">
        <f t="shared" si="50"/>
        <v>-228</v>
      </c>
    </row>
    <row r="271" spans="1:20" x14ac:dyDescent="0.2">
      <c r="A271" s="126">
        <f t="shared" si="45"/>
        <v>-212</v>
      </c>
      <c r="B271" s="126" t="str">
        <f t="shared" si="39"/>
        <v/>
      </c>
      <c r="C271" s="125" t="str">
        <f t="shared" si="40"/>
        <v/>
      </c>
      <c r="D271" s="124" t="str">
        <f t="shared" si="41"/>
        <v/>
      </c>
      <c r="E271" s="124" t="str">
        <f t="shared" si="42"/>
        <v/>
      </c>
      <c r="F271" s="124" t="str">
        <f t="shared" si="43"/>
        <v xml:space="preserve"> </v>
      </c>
      <c r="G271" s="124" t="str">
        <f t="shared" si="44"/>
        <v/>
      </c>
      <c r="Q271" s="189">
        <f t="shared" si="47"/>
        <v>-1</v>
      </c>
      <c r="R271" s="188">
        <f t="shared" si="46"/>
        <v>227</v>
      </c>
      <c r="S271" s="191">
        <f t="shared" si="50"/>
        <v>-226</v>
      </c>
      <c r="T271" s="191">
        <f t="shared" si="50"/>
        <v>-229</v>
      </c>
    </row>
    <row r="272" spans="1:20" x14ac:dyDescent="0.2">
      <c r="A272" s="126">
        <f t="shared" si="45"/>
        <v>-213</v>
      </c>
      <c r="B272" s="126" t="str">
        <f t="shared" si="39"/>
        <v/>
      </c>
      <c r="C272" s="125" t="str">
        <f t="shared" si="40"/>
        <v/>
      </c>
      <c r="D272" s="124" t="str">
        <f t="shared" si="41"/>
        <v/>
      </c>
      <c r="E272" s="124" t="str">
        <f t="shared" si="42"/>
        <v/>
      </c>
      <c r="F272" s="124" t="str">
        <f t="shared" si="43"/>
        <v xml:space="preserve"> </v>
      </c>
      <c r="G272" s="124" t="str">
        <f t="shared" si="44"/>
        <v/>
      </c>
      <c r="Q272" s="189">
        <f t="shared" si="47"/>
        <v>-1</v>
      </c>
      <c r="R272" s="188">
        <f t="shared" si="46"/>
        <v>228</v>
      </c>
      <c r="S272" s="191">
        <f t="shared" si="50"/>
        <v>-227</v>
      </c>
      <c r="T272" s="191">
        <f t="shared" si="50"/>
        <v>-230</v>
      </c>
    </row>
    <row r="273" spans="1:20" x14ac:dyDescent="0.2">
      <c r="A273" s="126">
        <f t="shared" si="45"/>
        <v>-214</v>
      </c>
      <c r="B273" s="126" t="str">
        <f t="shared" si="39"/>
        <v/>
      </c>
      <c r="C273" s="125" t="str">
        <f t="shared" si="40"/>
        <v/>
      </c>
      <c r="D273" s="124" t="str">
        <f t="shared" si="41"/>
        <v/>
      </c>
      <c r="E273" s="124" t="str">
        <f t="shared" si="42"/>
        <v/>
      </c>
      <c r="F273" s="124" t="str">
        <f t="shared" si="43"/>
        <v xml:space="preserve"> </v>
      </c>
      <c r="G273" s="124" t="str">
        <f t="shared" si="44"/>
        <v/>
      </c>
      <c r="Q273" s="189">
        <f t="shared" si="47"/>
        <v>-1</v>
      </c>
      <c r="R273" s="188">
        <f t="shared" si="46"/>
        <v>229</v>
      </c>
      <c r="S273" s="191">
        <f t="shared" si="50"/>
        <v>-228</v>
      </c>
      <c r="T273" s="191">
        <f t="shared" si="50"/>
        <v>-231</v>
      </c>
    </row>
    <row r="274" spans="1:20" x14ac:dyDescent="0.2">
      <c r="A274" s="126">
        <f t="shared" si="45"/>
        <v>-215</v>
      </c>
      <c r="B274" s="126" t="str">
        <f t="shared" si="39"/>
        <v/>
      </c>
      <c r="C274" s="125" t="str">
        <f t="shared" si="40"/>
        <v/>
      </c>
      <c r="D274" s="124" t="str">
        <f t="shared" si="41"/>
        <v/>
      </c>
      <c r="E274" s="124" t="str">
        <f t="shared" si="42"/>
        <v/>
      </c>
      <c r="F274" s="124" t="str">
        <f t="shared" si="43"/>
        <v xml:space="preserve"> </v>
      </c>
      <c r="G274" s="124" t="str">
        <f t="shared" si="44"/>
        <v/>
      </c>
      <c r="Q274" s="189">
        <f t="shared" si="47"/>
        <v>-1</v>
      </c>
      <c r="R274" s="188">
        <f t="shared" si="46"/>
        <v>230</v>
      </c>
      <c r="S274" s="191">
        <f t="shared" ref="S274:T289" si="51">S273-1</f>
        <v>-229</v>
      </c>
      <c r="T274" s="191">
        <f t="shared" si="51"/>
        <v>-232</v>
      </c>
    </row>
    <row r="275" spans="1:20" x14ac:dyDescent="0.2">
      <c r="A275" s="126">
        <f t="shared" si="45"/>
        <v>-216</v>
      </c>
      <c r="B275" s="126" t="str">
        <f t="shared" si="39"/>
        <v/>
      </c>
      <c r="C275" s="125" t="str">
        <f t="shared" si="40"/>
        <v/>
      </c>
      <c r="D275" s="124" t="str">
        <f t="shared" si="41"/>
        <v/>
      </c>
      <c r="E275" s="124" t="str">
        <f t="shared" si="42"/>
        <v/>
      </c>
      <c r="F275" s="124" t="str">
        <f t="shared" si="43"/>
        <v xml:space="preserve"> </v>
      </c>
      <c r="G275" s="124" t="str">
        <f t="shared" si="44"/>
        <v/>
      </c>
      <c r="Q275" s="189">
        <f t="shared" si="47"/>
        <v>-1</v>
      </c>
      <c r="R275" s="188">
        <f t="shared" si="46"/>
        <v>231</v>
      </c>
      <c r="S275" s="191">
        <f t="shared" si="51"/>
        <v>-230</v>
      </c>
      <c r="T275" s="191">
        <f t="shared" si="51"/>
        <v>-233</v>
      </c>
    </row>
    <row r="276" spans="1:20" x14ac:dyDescent="0.2">
      <c r="A276" s="126">
        <f t="shared" si="45"/>
        <v>-217</v>
      </c>
      <c r="B276" s="126" t="str">
        <f t="shared" si="39"/>
        <v/>
      </c>
      <c r="C276" s="125" t="str">
        <f t="shared" si="40"/>
        <v/>
      </c>
      <c r="D276" s="124" t="str">
        <f t="shared" si="41"/>
        <v/>
      </c>
      <c r="E276" s="124" t="str">
        <f t="shared" si="42"/>
        <v/>
      </c>
      <c r="F276" s="124" t="str">
        <f t="shared" si="43"/>
        <v xml:space="preserve"> </v>
      </c>
      <c r="G276" s="124" t="str">
        <f t="shared" si="44"/>
        <v/>
      </c>
      <c r="Q276" s="189">
        <f t="shared" si="47"/>
        <v>-1</v>
      </c>
      <c r="R276" s="188">
        <f t="shared" si="46"/>
        <v>232</v>
      </c>
      <c r="S276" s="191">
        <f t="shared" si="51"/>
        <v>-231</v>
      </c>
      <c r="T276" s="191">
        <f t="shared" si="51"/>
        <v>-234</v>
      </c>
    </row>
    <row r="277" spans="1:20" x14ac:dyDescent="0.2">
      <c r="A277" s="126">
        <f t="shared" si="45"/>
        <v>-218</v>
      </c>
      <c r="B277" s="126" t="str">
        <f t="shared" si="39"/>
        <v/>
      </c>
      <c r="C277" s="125" t="str">
        <f t="shared" si="40"/>
        <v/>
      </c>
      <c r="D277" s="124" t="str">
        <f t="shared" si="41"/>
        <v/>
      </c>
      <c r="E277" s="124" t="str">
        <f t="shared" si="42"/>
        <v/>
      </c>
      <c r="F277" s="124" t="str">
        <f t="shared" si="43"/>
        <v xml:space="preserve"> </v>
      </c>
      <c r="G277" s="124" t="str">
        <f t="shared" si="44"/>
        <v/>
      </c>
      <c r="Q277" s="189">
        <f t="shared" si="47"/>
        <v>-1</v>
      </c>
      <c r="R277" s="188">
        <f t="shared" si="46"/>
        <v>233</v>
      </c>
      <c r="S277" s="191">
        <f t="shared" si="51"/>
        <v>-232</v>
      </c>
      <c r="T277" s="191">
        <f t="shared" si="51"/>
        <v>-235</v>
      </c>
    </row>
    <row r="278" spans="1:20" x14ac:dyDescent="0.2">
      <c r="A278" s="126">
        <f t="shared" si="45"/>
        <v>-219</v>
      </c>
      <c r="B278" s="126" t="str">
        <f t="shared" si="39"/>
        <v/>
      </c>
      <c r="C278" s="125" t="str">
        <f t="shared" si="40"/>
        <v/>
      </c>
      <c r="D278" s="124" t="str">
        <f t="shared" si="41"/>
        <v/>
      </c>
      <c r="E278" s="124" t="str">
        <f t="shared" si="42"/>
        <v/>
      </c>
      <c r="F278" s="124" t="str">
        <f t="shared" si="43"/>
        <v xml:space="preserve"> </v>
      </c>
      <c r="G278" s="124" t="str">
        <f t="shared" si="44"/>
        <v/>
      </c>
      <c r="Q278" s="189">
        <f t="shared" si="47"/>
        <v>-1</v>
      </c>
      <c r="R278" s="188">
        <f t="shared" si="46"/>
        <v>234</v>
      </c>
      <c r="S278" s="191">
        <f t="shared" si="51"/>
        <v>-233</v>
      </c>
      <c r="T278" s="191">
        <f t="shared" si="51"/>
        <v>-236</v>
      </c>
    </row>
    <row r="279" spans="1:20" x14ac:dyDescent="0.2">
      <c r="A279" s="126">
        <f t="shared" si="45"/>
        <v>-220</v>
      </c>
      <c r="B279" s="126" t="str">
        <f t="shared" si="39"/>
        <v/>
      </c>
      <c r="C279" s="125" t="str">
        <f t="shared" si="40"/>
        <v/>
      </c>
      <c r="D279" s="124" t="str">
        <f t="shared" si="41"/>
        <v/>
      </c>
      <c r="E279" s="124" t="str">
        <f t="shared" si="42"/>
        <v/>
      </c>
      <c r="F279" s="124" t="str">
        <f t="shared" si="43"/>
        <v xml:space="preserve"> </v>
      </c>
      <c r="G279" s="124" t="str">
        <f t="shared" si="44"/>
        <v/>
      </c>
      <c r="Q279" s="189">
        <f t="shared" si="47"/>
        <v>-1</v>
      </c>
      <c r="R279" s="188">
        <f t="shared" si="46"/>
        <v>235</v>
      </c>
      <c r="S279" s="191">
        <f t="shared" si="51"/>
        <v>-234</v>
      </c>
      <c r="T279" s="191">
        <f t="shared" si="51"/>
        <v>-237</v>
      </c>
    </row>
    <row r="280" spans="1:20" x14ac:dyDescent="0.2">
      <c r="A280" s="126">
        <f t="shared" si="45"/>
        <v>-221</v>
      </c>
      <c r="B280" s="126" t="str">
        <f t="shared" si="39"/>
        <v/>
      </c>
      <c r="C280" s="125" t="str">
        <f t="shared" si="40"/>
        <v/>
      </c>
      <c r="D280" s="124" t="str">
        <f t="shared" si="41"/>
        <v/>
      </c>
      <c r="E280" s="124" t="str">
        <f t="shared" si="42"/>
        <v/>
      </c>
      <c r="F280" s="124" t="str">
        <f t="shared" si="43"/>
        <v xml:space="preserve"> </v>
      </c>
      <c r="G280" s="124" t="str">
        <f t="shared" si="44"/>
        <v/>
      </c>
      <c r="Q280" s="189">
        <f t="shared" si="47"/>
        <v>-1</v>
      </c>
      <c r="R280" s="188">
        <f t="shared" si="46"/>
        <v>236</v>
      </c>
      <c r="S280" s="191">
        <f t="shared" si="51"/>
        <v>-235</v>
      </c>
      <c r="T280" s="191">
        <f t="shared" si="51"/>
        <v>-238</v>
      </c>
    </row>
    <row r="281" spans="1:20" x14ac:dyDescent="0.2">
      <c r="A281" s="126">
        <f t="shared" si="45"/>
        <v>-222</v>
      </c>
      <c r="B281" s="126" t="str">
        <f t="shared" si="39"/>
        <v/>
      </c>
      <c r="C281" s="125" t="str">
        <f t="shared" si="40"/>
        <v/>
      </c>
      <c r="D281" s="124" t="str">
        <f t="shared" si="41"/>
        <v/>
      </c>
      <c r="E281" s="124" t="str">
        <f t="shared" si="42"/>
        <v/>
      </c>
      <c r="F281" s="124" t="str">
        <f t="shared" si="43"/>
        <v xml:space="preserve"> </v>
      </c>
      <c r="G281" s="124" t="str">
        <f t="shared" si="44"/>
        <v/>
      </c>
      <c r="Q281" s="189">
        <f t="shared" si="47"/>
        <v>-1</v>
      </c>
      <c r="R281" s="188">
        <f t="shared" si="46"/>
        <v>237</v>
      </c>
      <c r="S281" s="191">
        <f t="shared" si="51"/>
        <v>-236</v>
      </c>
      <c r="T281" s="191">
        <f t="shared" si="51"/>
        <v>-239</v>
      </c>
    </row>
    <row r="282" spans="1:20" x14ac:dyDescent="0.2">
      <c r="A282" s="126">
        <f t="shared" si="45"/>
        <v>-223</v>
      </c>
      <c r="B282" s="126" t="str">
        <f t="shared" si="39"/>
        <v/>
      </c>
      <c r="C282" s="125" t="str">
        <f t="shared" si="40"/>
        <v/>
      </c>
      <c r="D282" s="124" t="str">
        <f t="shared" si="41"/>
        <v/>
      </c>
      <c r="E282" s="124" t="str">
        <f t="shared" si="42"/>
        <v/>
      </c>
      <c r="F282" s="124" t="str">
        <f t="shared" si="43"/>
        <v xml:space="preserve"> </v>
      </c>
      <c r="G282" s="124" t="str">
        <f t="shared" si="44"/>
        <v/>
      </c>
      <c r="Q282" s="189">
        <f t="shared" si="47"/>
        <v>-1</v>
      </c>
      <c r="R282" s="188">
        <f t="shared" si="46"/>
        <v>238</v>
      </c>
      <c r="S282" s="191">
        <f t="shared" si="51"/>
        <v>-237</v>
      </c>
      <c r="T282" s="191">
        <f t="shared" si="51"/>
        <v>-240</v>
      </c>
    </row>
    <row r="283" spans="1:20" x14ac:dyDescent="0.2">
      <c r="A283" s="126">
        <f t="shared" si="45"/>
        <v>-224</v>
      </c>
      <c r="B283" s="126" t="str">
        <f t="shared" si="39"/>
        <v/>
      </c>
      <c r="C283" s="125" t="str">
        <f t="shared" si="40"/>
        <v/>
      </c>
      <c r="D283" s="124" t="str">
        <f t="shared" si="41"/>
        <v/>
      </c>
      <c r="E283" s="124" t="str">
        <f t="shared" si="42"/>
        <v/>
      </c>
      <c r="F283" s="124" t="str">
        <f t="shared" si="43"/>
        <v xml:space="preserve"> </v>
      </c>
      <c r="G283" s="124" t="str">
        <f t="shared" si="44"/>
        <v/>
      </c>
      <c r="Q283" s="189">
        <f t="shared" si="47"/>
        <v>-1</v>
      </c>
      <c r="R283" s="188">
        <f t="shared" si="46"/>
        <v>239</v>
      </c>
      <c r="S283" s="191">
        <f t="shared" si="51"/>
        <v>-238</v>
      </c>
      <c r="T283" s="191">
        <f t="shared" si="51"/>
        <v>-241</v>
      </c>
    </row>
    <row r="284" spans="1:20" x14ac:dyDescent="0.2">
      <c r="A284" s="126">
        <f t="shared" si="45"/>
        <v>-225</v>
      </c>
      <c r="B284" s="126" t="str">
        <f t="shared" si="39"/>
        <v/>
      </c>
      <c r="C284" s="125" t="str">
        <f t="shared" si="40"/>
        <v/>
      </c>
      <c r="D284" s="124" t="str">
        <f t="shared" si="41"/>
        <v/>
      </c>
      <c r="E284" s="124" t="str">
        <f t="shared" si="42"/>
        <v/>
      </c>
      <c r="F284" s="124" t="str">
        <f t="shared" si="43"/>
        <v xml:space="preserve"> </v>
      </c>
      <c r="G284" s="124" t="str">
        <f t="shared" si="44"/>
        <v/>
      </c>
      <c r="Q284" s="189">
        <f t="shared" si="47"/>
        <v>-1</v>
      </c>
      <c r="R284" s="188">
        <f t="shared" si="46"/>
        <v>240</v>
      </c>
      <c r="S284" s="191">
        <f t="shared" si="51"/>
        <v>-239</v>
      </c>
      <c r="T284" s="191">
        <f t="shared" si="51"/>
        <v>-242</v>
      </c>
    </row>
    <row r="285" spans="1:20" x14ac:dyDescent="0.2">
      <c r="A285" s="126">
        <f t="shared" si="45"/>
        <v>-226</v>
      </c>
      <c r="B285" s="126" t="str">
        <f t="shared" ref="B285:B331" si="52">IF(A285&lt;0,"",IF(Q289&gt;=1,LOOKUP(Q289,W$50:W$58,V$50:V$58),0))</f>
        <v/>
      </c>
      <c r="C285" s="125" t="str">
        <f t="shared" ref="C285:C331" si="53">IF(A285=0,0,IF(A285&lt;0,"",B285*$M$45))</f>
        <v/>
      </c>
      <c r="D285" s="124" t="str">
        <f t="shared" ref="D285:D331" si="54">IF(A285=0,0,IF(A285&lt;0,"",IF(B285=$V$50,((C$21*0.5/12)-C285)*N$53,((C$21*1/12)-C285)*N$53)))</f>
        <v/>
      </c>
      <c r="E285" s="124" t="str">
        <f t="shared" ref="E285:E331" si="55">IF(A285=0,0,IF(A285&lt;0,"",C285+D285))</f>
        <v/>
      </c>
      <c r="F285" s="124" t="str">
        <f t="shared" ref="F285:F331" si="56">IF(A285=0,0,IF(A285&lt;0," ",IF(A285=1,D285,E285+F286)))</f>
        <v xml:space="preserve"> </v>
      </c>
      <c r="G285" s="124" t="str">
        <f t="shared" ref="G285:G331" si="57">IF(A285&lt;0,"",ROUND($C$22+(A285/12),2))</f>
        <v/>
      </c>
      <c r="Q285" s="189">
        <f t="shared" si="47"/>
        <v>-1</v>
      </c>
      <c r="R285" s="188">
        <f t="shared" si="46"/>
        <v>241</v>
      </c>
      <c r="S285" s="191">
        <f t="shared" si="51"/>
        <v>-240</v>
      </c>
      <c r="T285" s="191">
        <f t="shared" si="51"/>
        <v>-243</v>
      </c>
    </row>
    <row r="286" spans="1:20" x14ac:dyDescent="0.2">
      <c r="A286" s="126">
        <f t="shared" ref="A286:A331" si="58">IF(Q289=0,0,IF(A285=" ","",IF(Q289=1,A285-0.5,A285-1)))</f>
        <v>-227</v>
      </c>
      <c r="B286" s="126" t="str">
        <f t="shared" si="52"/>
        <v/>
      </c>
      <c r="C286" s="125" t="str">
        <f t="shared" si="53"/>
        <v/>
      </c>
      <c r="D286" s="124" t="str">
        <f t="shared" si="54"/>
        <v/>
      </c>
      <c r="E286" s="124" t="str">
        <f t="shared" si="55"/>
        <v/>
      </c>
      <c r="F286" s="124" t="str">
        <f t="shared" si="56"/>
        <v xml:space="preserve"> </v>
      </c>
      <c r="G286" s="124" t="str">
        <f t="shared" si="57"/>
        <v/>
      </c>
      <c r="Q286" s="189">
        <f t="shared" si="47"/>
        <v>-1</v>
      </c>
      <c r="R286" s="188">
        <f t="shared" si="46"/>
        <v>242</v>
      </c>
      <c r="S286" s="191">
        <f t="shared" si="51"/>
        <v>-241</v>
      </c>
      <c r="T286" s="191">
        <f t="shared" si="51"/>
        <v>-244</v>
      </c>
    </row>
    <row r="287" spans="1:20" x14ac:dyDescent="0.2">
      <c r="A287" s="126">
        <f t="shared" si="58"/>
        <v>-228</v>
      </c>
      <c r="B287" s="126" t="str">
        <f t="shared" si="52"/>
        <v/>
      </c>
      <c r="C287" s="125" t="str">
        <f t="shared" si="53"/>
        <v/>
      </c>
      <c r="D287" s="124" t="str">
        <f t="shared" si="54"/>
        <v/>
      </c>
      <c r="E287" s="124" t="str">
        <f t="shared" si="55"/>
        <v/>
      </c>
      <c r="F287" s="124" t="str">
        <f t="shared" si="56"/>
        <v xml:space="preserve"> </v>
      </c>
      <c r="G287" s="124" t="str">
        <f t="shared" si="57"/>
        <v/>
      </c>
      <c r="Q287" s="189">
        <f t="shared" si="47"/>
        <v>-1</v>
      </c>
      <c r="R287" s="188">
        <f t="shared" si="46"/>
        <v>243</v>
      </c>
      <c r="S287" s="191">
        <f t="shared" si="51"/>
        <v>-242</v>
      </c>
      <c r="T287" s="191">
        <f t="shared" si="51"/>
        <v>-245</v>
      </c>
    </row>
    <row r="288" spans="1:20" x14ac:dyDescent="0.2">
      <c r="A288" s="126">
        <f t="shared" si="58"/>
        <v>-229</v>
      </c>
      <c r="B288" s="126" t="str">
        <f t="shared" si="52"/>
        <v/>
      </c>
      <c r="C288" s="125" t="str">
        <f t="shared" si="53"/>
        <v/>
      </c>
      <c r="D288" s="124" t="str">
        <f t="shared" si="54"/>
        <v/>
      </c>
      <c r="E288" s="124" t="str">
        <f t="shared" si="55"/>
        <v/>
      </c>
      <c r="F288" s="124" t="str">
        <f t="shared" si="56"/>
        <v xml:space="preserve"> </v>
      </c>
      <c r="G288" s="124" t="str">
        <f t="shared" si="57"/>
        <v/>
      </c>
      <c r="Q288" s="189">
        <f t="shared" si="47"/>
        <v>-1</v>
      </c>
      <c r="R288" s="188">
        <f t="shared" si="46"/>
        <v>244</v>
      </c>
      <c r="S288" s="191">
        <f t="shared" si="51"/>
        <v>-243</v>
      </c>
      <c r="T288" s="191">
        <f t="shared" si="51"/>
        <v>-246</v>
      </c>
    </row>
    <row r="289" spans="1:20" x14ac:dyDescent="0.2">
      <c r="A289" s="126">
        <f t="shared" si="58"/>
        <v>-230</v>
      </c>
      <c r="B289" s="126" t="str">
        <f t="shared" si="52"/>
        <v/>
      </c>
      <c r="C289" s="125" t="str">
        <f t="shared" si="53"/>
        <v/>
      </c>
      <c r="D289" s="124" t="str">
        <f t="shared" si="54"/>
        <v/>
      </c>
      <c r="E289" s="124" t="str">
        <f t="shared" si="55"/>
        <v/>
      </c>
      <c r="F289" s="124" t="str">
        <f t="shared" si="56"/>
        <v xml:space="preserve"> </v>
      </c>
      <c r="G289" s="124" t="str">
        <f t="shared" si="57"/>
        <v/>
      </c>
      <c r="Q289" s="189">
        <f t="shared" si="47"/>
        <v>-1</v>
      </c>
      <c r="R289" s="188">
        <f t="shared" ref="R289:R332" si="59">IF(R288&gt;=1,R288+1,IF(S289=0,1,-1))</f>
        <v>245</v>
      </c>
      <c r="S289" s="191">
        <f t="shared" si="51"/>
        <v>-244</v>
      </c>
      <c r="T289" s="191">
        <f t="shared" si="51"/>
        <v>-247</v>
      </c>
    </row>
    <row r="290" spans="1:20" x14ac:dyDescent="0.2">
      <c r="A290" s="126">
        <f t="shared" si="58"/>
        <v>-231</v>
      </c>
      <c r="B290" s="126" t="str">
        <f t="shared" si="52"/>
        <v/>
      </c>
      <c r="C290" s="125" t="str">
        <f t="shared" si="53"/>
        <v/>
      </c>
      <c r="D290" s="124" t="str">
        <f t="shared" si="54"/>
        <v/>
      </c>
      <c r="E290" s="124" t="str">
        <f t="shared" si="55"/>
        <v/>
      </c>
      <c r="F290" s="124" t="str">
        <f t="shared" si="56"/>
        <v xml:space="preserve"> </v>
      </c>
      <c r="G290" s="124" t="str">
        <f t="shared" si="57"/>
        <v/>
      </c>
      <c r="Q290" s="189">
        <f t="shared" ref="Q290:Q332" si="60">IF(AND(Q289&gt;=1,Q289&lt;8),Q289+1,IF(S290=0,1,IF(Q289=8,Q289+0.5,-1)))</f>
        <v>-1</v>
      </c>
      <c r="R290" s="188">
        <f t="shared" si="59"/>
        <v>246</v>
      </c>
      <c r="S290" s="191">
        <f t="shared" ref="S290:T305" si="61">S289-1</f>
        <v>-245</v>
      </c>
      <c r="T290" s="191">
        <f t="shared" si="61"/>
        <v>-248</v>
      </c>
    </row>
    <row r="291" spans="1:20" x14ac:dyDescent="0.2">
      <c r="A291" s="126">
        <f t="shared" si="58"/>
        <v>-232</v>
      </c>
      <c r="B291" s="126" t="str">
        <f t="shared" si="52"/>
        <v/>
      </c>
      <c r="C291" s="125" t="str">
        <f t="shared" si="53"/>
        <v/>
      </c>
      <c r="D291" s="124" t="str">
        <f t="shared" si="54"/>
        <v/>
      </c>
      <c r="E291" s="124" t="str">
        <f t="shared" si="55"/>
        <v/>
      </c>
      <c r="F291" s="124" t="str">
        <f t="shared" si="56"/>
        <v xml:space="preserve"> </v>
      </c>
      <c r="G291" s="124" t="str">
        <f t="shared" si="57"/>
        <v/>
      </c>
      <c r="Q291" s="189">
        <f t="shared" si="60"/>
        <v>-1</v>
      </c>
      <c r="R291" s="188">
        <f t="shared" si="59"/>
        <v>247</v>
      </c>
      <c r="S291" s="191">
        <f t="shared" si="61"/>
        <v>-246</v>
      </c>
      <c r="T291" s="191">
        <f t="shared" si="61"/>
        <v>-249</v>
      </c>
    </row>
    <row r="292" spans="1:20" x14ac:dyDescent="0.2">
      <c r="A292" s="126">
        <f t="shared" si="58"/>
        <v>-233</v>
      </c>
      <c r="B292" s="126" t="str">
        <f t="shared" si="52"/>
        <v/>
      </c>
      <c r="C292" s="125" t="str">
        <f t="shared" si="53"/>
        <v/>
      </c>
      <c r="D292" s="124" t="str">
        <f t="shared" si="54"/>
        <v/>
      </c>
      <c r="E292" s="124" t="str">
        <f t="shared" si="55"/>
        <v/>
      </c>
      <c r="F292" s="124" t="str">
        <f t="shared" si="56"/>
        <v xml:space="preserve"> </v>
      </c>
      <c r="G292" s="124" t="str">
        <f t="shared" si="57"/>
        <v/>
      </c>
      <c r="Q292" s="189">
        <f t="shared" si="60"/>
        <v>-1</v>
      </c>
      <c r="R292" s="188">
        <f t="shared" si="59"/>
        <v>248</v>
      </c>
      <c r="S292" s="191">
        <f t="shared" si="61"/>
        <v>-247</v>
      </c>
      <c r="T292" s="191">
        <f t="shared" si="61"/>
        <v>-250</v>
      </c>
    </row>
    <row r="293" spans="1:20" x14ac:dyDescent="0.2">
      <c r="A293" s="126">
        <f t="shared" si="58"/>
        <v>-234</v>
      </c>
      <c r="B293" s="126" t="str">
        <f t="shared" si="52"/>
        <v/>
      </c>
      <c r="C293" s="125" t="str">
        <f t="shared" si="53"/>
        <v/>
      </c>
      <c r="D293" s="124" t="str">
        <f t="shared" si="54"/>
        <v/>
      </c>
      <c r="E293" s="124" t="str">
        <f t="shared" si="55"/>
        <v/>
      </c>
      <c r="F293" s="124" t="str">
        <f t="shared" si="56"/>
        <v xml:space="preserve"> </v>
      </c>
      <c r="G293" s="124" t="str">
        <f t="shared" si="57"/>
        <v/>
      </c>
      <c r="Q293" s="189">
        <f t="shared" si="60"/>
        <v>-1</v>
      </c>
      <c r="R293" s="188">
        <f t="shared" si="59"/>
        <v>249</v>
      </c>
      <c r="S293" s="191">
        <f t="shared" si="61"/>
        <v>-248</v>
      </c>
      <c r="T293" s="191">
        <f t="shared" si="61"/>
        <v>-251</v>
      </c>
    </row>
    <row r="294" spans="1:20" x14ac:dyDescent="0.2">
      <c r="A294" s="126">
        <f t="shared" si="58"/>
        <v>-235</v>
      </c>
      <c r="B294" s="126" t="str">
        <f t="shared" si="52"/>
        <v/>
      </c>
      <c r="C294" s="125" t="str">
        <f t="shared" si="53"/>
        <v/>
      </c>
      <c r="D294" s="124" t="str">
        <f t="shared" si="54"/>
        <v/>
      </c>
      <c r="E294" s="124" t="str">
        <f t="shared" si="55"/>
        <v/>
      </c>
      <c r="F294" s="124" t="str">
        <f t="shared" si="56"/>
        <v xml:space="preserve"> </v>
      </c>
      <c r="G294" s="124" t="str">
        <f t="shared" si="57"/>
        <v/>
      </c>
      <c r="Q294" s="189">
        <f t="shared" si="60"/>
        <v>-1</v>
      </c>
      <c r="R294" s="188">
        <f t="shared" si="59"/>
        <v>250</v>
      </c>
      <c r="S294" s="191">
        <f t="shared" si="61"/>
        <v>-249</v>
      </c>
      <c r="T294" s="191">
        <f t="shared" si="61"/>
        <v>-252</v>
      </c>
    </row>
    <row r="295" spans="1:20" x14ac:dyDescent="0.2">
      <c r="A295" s="126">
        <f t="shared" si="58"/>
        <v>-236</v>
      </c>
      <c r="B295" s="126" t="str">
        <f t="shared" si="52"/>
        <v/>
      </c>
      <c r="C295" s="125" t="str">
        <f t="shared" si="53"/>
        <v/>
      </c>
      <c r="D295" s="124" t="str">
        <f t="shared" si="54"/>
        <v/>
      </c>
      <c r="E295" s="124" t="str">
        <f t="shared" si="55"/>
        <v/>
      </c>
      <c r="F295" s="124" t="str">
        <f t="shared" si="56"/>
        <v xml:space="preserve"> </v>
      </c>
      <c r="G295" s="124" t="str">
        <f t="shared" si="57"/>
        <v/>
      </c>
      <c r="Q295" s="189">
        <f t="shared" si="60"/>
        <v>-1</v>
      </c>
      <c r="R295" s="188">
        <f t="shared" si="59"/>
        <v>251</v>
      </c>
      <c r="S295" s="191">
        <f t="shared" si="61"/>
        <v>-250</v>
      </c>
      <c r="T295" s="191">
        <f t="shared" si="61"/>
        <v>-253</v>
      </c>
    </row>
    <row r="296" spans="1:20" x14ac:dyDescent="0.2">
      <c r="A296" s="126">
        <f t="shared" si="58"/>
        <v>-237</v>
      </c>
      <c r="B296" s="126" t="str">
        <f t="shared" si="52"/>
        <v/>
      </c>
      <c r="C296" s="125" t="str">
        <f t="shared" si="53"/>
        <v/>
      </c>
      <c r="D296" s="124" t="str">
        <f t="shared" si="54"/>
        <v/>
      </c>
      <c r="E296" s="124" t="str">
        <f t="shared" si="55"/>
        <v/>
      </c>
      <c r="F296" s="124" t="str">
        <f t="shared" si="56"/>
        <v xml:space="preserve"> </v>
      </c>
      <c r="G296" s="124" t="str">
        <f t="shared" si="57"/>
        <v/>
      </c>
      <c r="Q296" s="189">
        <f t="shared" si="60"/>
        <v>-1</v>
      </c>
      <c r="R296" s="188">
        <f t="shared" si="59"/>
        <v>252</v>
      </c>
      <c r="S296" s="191">
        <f t="shared" si="61"/>
        <v>-251</v>
      </c>
      <c r="T296" s="191">
        <f t="shared" si="61"/>
        <v>-254</v>
      </c>
    </row>
    <row r="297" spans="1:20" x14ac:dyDescent="0.2">
      <c r="A297" s="126">
        <f t="shared" si="58"/>
        <v>-238</v>
      </c>
      <c r="B297" s="126" t="str">
        <f t="shared" si="52"/>
        <v/>
      </c>
      <c r="C297" s="125" t="str">
        <f t="shared" si="53"/>
        <v/>
      </c>
      <c r="D297" s="124" t="str">
        <f t="shared" si="54"/>
        <v/>
      </c>
      <c r="E297" s="124" t="str">
        <f t="shared" si="55"/>
        <v/>
      </c>
      <c r="F297" s="124" t="str">
        <f t="shared" si="56"/>
        <v xml:space="preserve"> </v>
      </c>
      <c r="G297" s="124" t="str">
        <f t="shared" si="57"/>
        <v/>
      </c>
      <c r="Q297" s="189">
        <f t="shared" si="60"/>
        <v>-1</v>
      </c>
      <c r="R297" s="188">
        <f t="shared" si="59"/>
        <v>253</v>
      </c>
      <c r="S297" s="191">
        <f t="shared" si="61"/>
        <v>-252</v>
      </c>
      <c r="T297" s="191">
        <f t="shared" si="61"/>
        <v>-255</v>
      </c>
    </row>
    <row r="298" spans="1:20" x14ac:dyDescent="0.2">
      <c r="A298" s="126">
        <f t="shared" si="58"/>
        <v>-239</v>
      </c>
      <c r="B298" s="126" t="str">
        <f t="shared" si="52"/>
        <v/>
      </c>
      <c r="C298" s="125" t="str">
        <f t="shared" si="53"/>
        <v/>
      </c>
      <c r="D298" s="124" t="str">
        <f t="shared" si="54"/>
        <v/>
      </c>
      <c r="E298" s="124" t="str">
        <f t="shared" si="55"/>
        <v/>
      </c>
      <c r="F298" s="124" t="str">
        <f t="shared" si="56"/>
        <v xml:space="preserve"> </v>
      </c>
      <c r="G298" s="124" t="str">
        <f t="shared" si="57"/>
        <v/>
      </c>
      <c r="Q298" s="189">
        <f t="shared" si="60"/>
        <v>-1</v>
      </c>
      <c r="R298" s="188">
        <f t="shared" si="59"/>
        <v>254</v>
      </c>
      <c r="S298" s="191">
        <f t="shared" si="61"/>
        <v>-253</v>
      </c>
      <c r="T298" s="191">
        <f t="shared" si="61"/>
        <v>-256</v>
      </c>
    </row>
    <row r="299" spans="1:20" x14ac:dyDescent="0.2">
      <c r="A299" s="126">
        <f t="shared" si="58"/>
        <v>-240</v>
      </c>
      <c r="B299" s="126" t="str">
        <f t="shared" si="52"/>
        <v/>
      </c>
      <c r="C299" s="125" t="str">
        <f t="shared" si="53"/>
        <v/>
      </c>
      <c r="D299" s="124" t="str">
        <f t="shared" si="54"/>
        <v/>
      </c>
      <c r="E299" s="124" t="str">
        <f t="shared" si="55"/>
        <v/>
      </c>
      <c r="F299" s="124" t="str">
        <f t="shared" si="56"/>
        <v xml:space="preserve"> </v>
      </c>
      <c r="G299" s="124" t="str">
        <f t="shared" si="57"/>
        <v/>
      </c>
      <c r="Q299" s="189">
        <f t="shared" si="60"/>
        <v>-1</v>
      </c>
      <c r="R299" s="188">
        <f t="shared" si="59"/>
        <v>255</v>
      </c>
      <c r="S299" s="191">
        <f t="shared" si="61"/>
        <v>-254</v>
      </c>
      <c r="T299" s="191">
        <f t="shared" si="61"/>
        <v>-257</v>
      </c>
    </row>
    <row r="300" spans="1:20" x14ac:dyDescent="0.2">
      <c r="A300" s="126">
        <f t="shared" si="58"/>
        <v>-241</v>
      </c>
      <c r="B300" s="126" t="str">
        <f t="shared" si="52"/>
        <v/>
      </c>
      <c r="C300" s="125" t="str">
        <f t="shared" si="53"/>
        <v/>
      </c>
      <c r="D300" s="124" t="str">
        <f t="shared" si="54"/>
        <v/>
      </c>
      <c r="E300" s="124" t="str">
        <f t="shared" si="55"/>
        <v/>
      </c>
      <c r="F300" s="124" t="str">
        <f t="shared" si="56"/>
        <v xml:space="preserve"> </v>
      </c>
      <c r="G300" s="124" t="str">
        <f t="shared" si="57"/>
        <v/>
      </c>
      <c r="Q300" s="189">
        <f t="shared" si="60"/>
        <v>-1</v>
      </c>
      <c r="R300" s="188">
        <f t="shared" si="59"/>
        <v>256</v>
      </c>
      <c r="S300" s="191">
        <f t="shared" si="61"/>
        <v>-255</v>
      </c>
      <c r="T300" s="191">
        <f t="shared" si="61"/>
        <v>-258</v>
      </c>
    </row>
    <row r="301" spans="1:20" x14ac:dyDescent="0.2">
      <c r="A301" s="126">
        <f t="shared" si="58"/>
        <v>-242</v>
      </c>
      <c r="B301" s="126" t="str">
        <f t="shared" si="52"/>
        <v/>
      </c>
      <c r="C301" s="125" t="str">
        <f t="shared" si="53"/>
        <v/>
      </c>
      <c r="D301" s="124" t="str">
        <f t="shared" si="54"/>
        <v/>
      </c>
      <c r="E301" s="124" t="str">
        <f t="shared" si="55"/>
        <v/>
      </c>
      <c r="F301" s="124" t="str">
        <f t="shared" si="56"/>
        <v xml:space="preserve"> </v>
      </c>
      <c r="G301" s="124" t="str">
        <f t="shared" si="57"/>
        <v/>
      </c>
      <c r="Q301" s="189">
        <f t="shared" si="60"/>
        <v>-1</v>
      </c>
      <c r="R301" s="188">
        <f t="shared" si="59"/>
        <v>257</v>
      </c>
      <c r="S301" s="191">
        <f t="shared" si="61"/>
        <v>-256</v>
      </c>
      <c r="T301" s="191">
        <f t="shared" si="61"/>
        <v>-259</v>
      </c>
    </row>
    <row r="302" spans="1:20" x14ac:dyDescent="0.2">
      <c r="A302" s="126">
        <f t="shared" si="58"/>
        <v>-243</v>
      </c>
      <c r="B302" s="126" t="str">
        <f t="shared" si="52"/>
        <v/>
      </c>
      <c r="C302" s="125" t="str">
        <f t="shared" si="53"/>
        <v/>
      </c>
      <c r="D302" s="124" t="str">
        <f t="shared" si="54"/>
        <v/>
      </c>
      <c r="E302" s="124" t="str">
        <f t="shared" si="55"/>
        <v/>
      </c>
      <c r="F302" s="124" t="str">
        <f t="shared" si="56"/>
        <v xml:space="preserve"> </v>
      </c>
      <c r="G302" s="124" t="str">
        <f t="shared" si="57"/>
        <v/>
      </c>
      <c r="Q302" s="189">
        <f t="shared" si="60"/>
        <v>-1</v>
      </c>
      <c r="R302" s="188">
        <f t="shared" si="59"/>
        <v>258</v>
      </c>
      <c r="S302" s="191">
        <f t="shared" si="61"/>
        <v>-257</v>
      </c>
      <c r="T302" s="191">
        <f t="shared" si="61"/>
        <v>-260</v>
      </c>
    </row>
    <row r="303" spans="1:20" x14ac:dyDescent="0.2">
      <c r="A303" s="126">
        <f t="shared" si="58"/>
        <v>-244</v>
      </c>
      <c r="B303" s="126" t="str">
        <f t="shared" si="52"/>
        <v/>
      </c>
      <c r="C303" s="125" t="str">
        <f t="shared" si="53"/>
        <v/>
      </c>
      <c r="D303" s="124" t="str">
        <f t="shared" si="54"/>
        <v/>
      </c>
      <c r="E303" s="124" t="str">
        <f t="shared" si="55"/>
        <v/>
      </c>
      <c r="F303" s="124" t="str">
        <f t="shared" si="56"/>
        <v xml:space="preserve"> </v>
      </c>
      <c r="G303" s="124" t="str">
        <f t="shared" si="57"/>
        <v/>
      </c>
      <c r="Q303" s="189">
        <f t="shared" si="60"/>
        <v>-1</v>
      </c>
      <c r="R303" s="188">
        <f t="shared" si="59"/>
        <v>259</v>
      </c>
      <c r="S303" s="191">
        <f t="shared" si="61"/>
        <v>-258</v>
      </c>
      <c r="T303" s="191">
        <f t="shared" si="61"/>
        <v>-261</v>
      </c>
    </row>
    <row r="304" spans="1:20" x14ac:dyDescent="0.2">
      <c r="A304" s="126">
        <f t="shared" si="58"/>
        <v>-245</v>
      </c>
      <c r="B304" s="126" t="str">
        <f t="shared" si="52"/>
        <v/>
      </c>
      <c r="C304" s="125" t="str">
        <f t="shared" si="53"/>
        <v/>
      </c>
      <c r="D304" s="124" t="str">
        <f t="shared" si="54"/>
        <v/>
      </c>
      <c r="E304" s="124" t="str">
        <f t="shared" si="55"/>
        <v/>
      </c>
      <c r="F304" s="124" t="str">
        <f t="shared" si="56"/>
        <v xml:space="preserve"> </v>
      </c>
      <c r="G304" s="124" t="str">
        <f t="shared" si="57"/>
        <v/>
      </c>
      <c r="Q304" s="189">
        <f t="shared" si="60"/>
        <v>-1</v>
      </c>
      <c r="R304" s="188">
        <f t="shared" si="59"/>
        <v>260</v>
      </c>
      <c r="S304" s="191">
        <f t="shared" si="61"/>
        <v>-259</v>
      </c>
      <c r="T304" s="191">
        <f t="shared" si="61"/>
        <v>-262</v>
      </c>
    </row>
    <row r="305" spans="1:20" x14ac:dyDescent="0.2">
      <c r="A305" s="126">
        <f t="shared" si="58"/>
        <v>-246</v>
      </c>
      <c r="B305" s="126" t="str">
        <f t="shared" si="52"/>
        <v/>
      </c>
      <c r="C305" s="125" t="str">
        <f t="shared" si="53"/>
        <v/>
      </c>
      <c r="D305" s="124" t="str">
        <f t="shared" si="54"/>
        <v/>
      </c>
      <c r="E305" s="124" t="str">
        <f t="shared" si="55"/>
        <v/>
      </c>
      <c r="F305" s="124" t="str">
        <f t="shared" si="56"/>
        <v xml:space="preserve"> </v>
      </c>
      <c r="G305" s="124" t="str">
        <f t="shared" si="57"/>
        <v/>
      </c>
      <c r="Q305" s="189">
        <f t="shared" si="60"/>
        <v>-1</v>
      </c>
      <c r="R305" s="188">
        <f t="shared" si="59"/>
        <v>261</v>
      </c>
      <c r="S305" s="191">
        <f t="shared" si="61"/>
        <v>-260</v>
      </c>
      <c r="T305" s="191">
        <f t="shared" si="61"/>
        <v>-263</v>
      </c>
    </row>
    <row r="306" spans="1:20" x14ac:dyDescent="0.2">
      <c r="A306" s="126">
        <f t="shared" si="58"/>
        <v>-247</v>
      </c>
      <c r="B306" s="126" t="str">
        <f t="shared" si="52"/>
        <v/>
      </c>
      <c r="C306" s="125" t="str">
        <f t="shared" si="53"/>
        <v/>
      </c>
      <c r="D306" s="124" t="str">
        <f t="shared" si="54"/>
        <v/>
      </c>
      <c r="E306" s="124" t="str">
        <f t="shared" si="55"/>
        <v/>
      </c>
      <c r="F306" s="124" t="str">
        <f t="shared" si="56"/>
        <v xml:space="preserve"> </v>
      </c>
      <c r="G306" s="124" t="str">
        <f t="shared" si="57"/>
        <v/>
      </c>
      <c r="Q306" s="189">
        <f t="shared" si="60"/>
        <v>-1</v>
      </c>
      <c r="R306" s="188">
        <f t="shared" si="59"/>
        <v>262</v>
      </c>
      <c r="S306" s="191">
        <f t="shared" ref="S306:T321" si="62">S305-1</f>
        <v>-261</v>
      </c>
      <c r="T306" s="191">
        <f t="shared" si="62"/>
        <v>-264</v>
      </c>
    </row>
    <row r="307" spans="1:20" x14ac:dyDescent="0.2">
      <c r="A307" s="126">
        <f t="shared" si="58"/>
        <v>-248</v>
      </c>
      <c r="B307" s="126" t="str">
        <f t="shared" si="52"/>
        <v/>
      </c>
      <c r="C307" s="125" t="str">
        <f t="shared" si="53"/>
        <v/>
      </c>
      <c r="D307" s="124" t="str">
        <f t="shared" si="54"/>
        <v/>
      </c>
      <c r="E307" s="124" t="str">
        <f t="shared" si="55"/>
        <v/>
      </c>
      <c r="F307" s="124" t="str">
        <f t="shared" si="56"/>
        <v xml:space="preserve"> </v>
      </c>
      <c r="G307" s="124" t="str">
        <f t="shared" si="57"/>
        <v/>
      </c>
      <c r="Q307" s="189">
        <f t="shared" si="60"/>
        <v>-1</v>
      </c>
      <c r="R307" s="188">
        <f t="shared" si="59"/>
        <v>263</v>
      </c>
      <c r="S307" s="191">
        <f t="shared" si="62"/>
        <v>-262</v>
      </c>
      <c r="T307" s="191">
        <f t="shared" si="62"/>
        <v>-265</v>
      </c>
    </row>
    <row r="308" spans="1:20" x14ac:dyDescent="0.2">
      <c r="A308" s="126">
        <f t="shared" si="58"/>
        <v>-249</v>
      </c>
      <c r="B308" s="126" t="str">
        <f t="shared" si="52"/>
        <v/>
      </c>
      <c r="C308" s="125" t="str">
        <f t="shared" si="53"/>
        <v/>
      </c>
      <c r="D308" s="124" t="str">
        <f t="shared" si="54"/>
        <v/>
      </c>
      <c r="E308" s="124" t="str">
        <f t="shared" si="55"/>
        <v/>
      </c>
      <c r="F308" s="124" t="str">
        <f t="shared" si="56"/>
        <v xml:space="preserve"> </v>
      </c>
      <c r="G308" s="124" t="str">
        <f t="shared" si="57"/>
        <v/>
      </c>
      <c r="Q308" s="189">
        <f t="shared" si="60"/>
        <v>-1</v>
      </c>
      <c r="R308" s="188">
        <f t="shared" si="59"/>
        <v>264</v>
      </c>
      <c r="S308" s="191">
        <f t="shared" si="62"/>
        <v>-263</v>
      </c>
      <c r="T308" s="191">
        <f t="shared" si="62"/>
        <v>-266</v>
      </c>
    </row>
    <row r="309" spans="1:20" x14ac:dyDescent="0.2">
      <c r="A309" s="126">
        <f t="shared" si="58"/>
        <v>-250</v>
      </c>
      <c r="B309" s="126" t="str">
        <f t="shared" si="52"/>
        <v/>
      </c>
      <c r="C309" s="125" t="str">
        <f t="shared" si="53"/>
        <v/>
      </c>
      <c r="D309" s="124" t="str">
        <f t="shared" si="54"/>
        <v/>
      </c>
      <c r="E309" s="124" t="str">
        <f t="shared" si="55"/>
        <v/>
      </c>
      <c r="F309" s="124" t="str">
        <f t="shared" si="56"/>
        <v xml:space="preserve"> </v>
      </c>
      <c r="G309" s="124" t="str">
        <f t="shared" si="57"/>
        <v/>
      </c>
      <c r="Q309" s="189">
        <f t="shared" si="60"/>
        <v>-1</v>
      </c>
      <c r="R309" s="188">
        <f t="shared" si="59"/>
        <v>265</v>
      </c>
      <c r="S309" s="191">
        <f t="shared" si="62"/>
        <v>-264</v>
      </c>
      <c r="T309" s="191">
        <f t="shared" si="62"/>
        <v>-267</v>
      </c>
    </row>
    <row r="310" spans="1:20" x14ac:dyDescent="0.2">
      <c r="A310" s="126">
        <f t="shared" si="58"/>
        <v>-251</v>
      </c>
      <c r="B310" s="126" t="str">
        <f t="shared" si="52"/>
        <v/>
      </c>
      <c r="C310" s="125" t="str">
        <f t="shared" si="53"/>
        <v/>
      </c>
      <c r="D310" s="124" t="str">
        <f t="shared" si="54"/>
        <v/>
      </c>
      <c r="E310" s="124" t="str">
        <f t="shared" si="55"/>
        <v/>
      </c>
      <c r="F310" s="124" t="str">
        <f t="shared" si="56"/>
        <v xml:space="preserve"> </v>
      </c>
      <c r="G310" s="124" t="str">
        <f t="shared" si="57"/>
        <v/>
      </c>
      <c r="Q310" s="189">
        <f t="shared" si="60"/>
        <v>-1</v>
      </c>
      <c r="R310" s="188">
        <f t="shared" si="59"/>
        <v>266</v>
      </c>
      <c r="S310" s="191">
        <f t="shared" si="62"/>
        <v>-265</v>
      </c>
      <c r="T310" s="191">
        <f t="shared" si="62"/>
        <v>-268</v>
      </c>
    </row>
    <row r="311" spans="1:20" x14ac:dyDescent="0.2">
      <c r="A311" s="126">
        <f t="shared" si="58"/>
        <v>-252</v>
      </c>
      <c r="B311" s="126" t="str">
        <f t="shared" si="52"/>
        <v/>
      </c>
      <c r="C311" s="125" t="str">
        <f t="shared" si="53"/>
        <v/>
      </c>
      <c r="D311" s="124" t="str">
        <f t="shared" si="54"/>
        <v/>
      </c>
      <c r="E311" s="124" t="str">
        <f t="shared" si="55"/>
        <v/>
      </c>
      <c r="F311" s="124" t="str">
        <f t="shared" si="56"/>
        <v xml:space="preserve"> </v>
      </c>
      <c r="G311" s="124" t="str">
        <f t="shared" si="57"/>
        <v/>
      </c>
      <c r="Q311" s="189">
        <f t="shared" si="60"/>
        <v>-1</v>
      </c>
      <c r="R311" s="188">
        <f t="shared" si="59"/>
        <v>267</v>
      </c>
      <c r="S311" s="191">
        <f t="shared" si="62"/>
        <v>-266</v>
      </c>
      <c r="T311" s="191">
        <f t="shared" si="62"/>
        <v>-269</v>
      </c>
    </row>
    <row r="312" spans="1:20" x14ac:dyDescent="0.2">
      <c r="A312" s="126">
        <f t="shared" si="58"/>
        <v>-253</v>
      </c>
      <c r="B312" s="126" t="str">
        <f t="shared" si="52"/>
        <v/>
      </c>
      <c r="C312" s="125" t="str">
        <f t="shared" si="53"/>
        <v/>
      </c>
      <c r="D312" s="124" t="str">
        <f t="shared" si="54"/>
        <v/>
      </c>
      <c r="E312" s="124" t="str">
        <f t="shared" si="55"/>
        <v/>
      </c>
      <c r="F312" s="124" t="str">
        <f t="shared" si="56"/>
        <v xml:space="preserve"> </v>
      </c>
      <c r="G312" s="124" t="str">
        <f t="shared" si="57"/>
        <v/>
      </c>
      <c r="Q312" s="189">
        <f t="shared" si="60"/>
        <v>-1</v>
      </c>
      <c r="R312" s="188">
        <f t="shared" si="59"/>
        <v>268</v>
      </c>
      <c r="S312" s="191">
        <f t="shared" si="62"/>
        <v>-267</v>
      </c>
      <c r="T312" s="191">
        <f t="shared" si="62"/>
        <v>-270</v>
      </c>
    </row>
    <row r="313" spans="1:20" x14ac:dyDescent="0.2">
      <c r="A313" s="126">
        <f t="shared" si="58"/>
        <v>-254</v>
      </c>
      <c r="B313" s="126" t="str">
        <f t="shared" si="52"/>
        <v/>
      </c>
      <c r="C313" s="125" t="str">
        <f t="shared" si="53"/>
        <v/>
      </c>
      <c r="D313" s="124" t="str">
        <f t="shared" si="54"/>
        <v/>
      </c>
      <c r="E313" s="124" t="str">
        <f t="shared" si="55"/>
        <v/>
      </c>
      <c r="F313" s="124" t="str">
        <f t="shared" si="56"/>
        <v xml:space="preserve"> </v>
      </c>
      <c r="G313" s="124" t="str">
        <f t="shared" si="57"/>
        <v/>
      </c>
      <c r="Q313" s="189">
        <f t="shared" si="60"/>
        <v>-1</v>
      </c>
      <c r="R313" s="188">
        <f t="shared" si="59"/>
        <v>269</v>
      </c>
      <c r="S313" s="191">
        <f t="shared" si="62"/>
        <v>-268</v>
      </c>
      <c r="T313" s="191">
        <f t="shared" si="62"/>
        <v>-271</v>
      </c>
    </row>
    <row r="314" spans="1:20" x14ac:dyDescent="0.2">
      <c r="A314" s="126">
        <f t="shared" si="58"/>
        <v>-255</v>
      </c>
      <c r="B314" s="126" t="str">
        <f t="shared" si="52"/>
        <v/>
      </c>
      <c r="C314" s="125" t="str">
        <f t="shared" si="53"/>
        <v/>
      </c>
      <c r="D314" s="124" t="str">
        <f t="shared" si="54"/>
        <v/>
      </c>
      <c r="E314" s="124" t="str">
        <f t="shared" si="55"/>
        <v/>
      </c>
      <c r="F314" s="124" t="str">
        <f t="shared" si="56"/>
        <v xml:space="preserve"> </v>
      </c>
      <c r="G314" s="124" t="str">
        <f t="shared" si="57"/>
        <v/>
      </c>
      <c r="Q314" s="189">
        <f t="shared" si="60"/>
        <v>-1</v>
      </c>
      <c r="R314" s="188">
        <f t="shared" si="59"/>
        <v>270</v>
      </c>
      <c r="S314" s="191">
        <f t="shared" si="62"/>
        <v>-269</v>
      </c>
      <c r="T314" s="191">
        <f t="shared" si="62"/>
        <v>-272</v>
      </c>
    </row>
    <row r="315" spans="1:20" x14ac:dyDescent="0.2">
      <c r="A315" s="126">
        <f t="shared" si="58"/>
        <v>-256</v>
      </c>
      <c r="B315" s="126" t="str">
        <f t="shared" si="52"/>
        <v/>
      </c>
      <c r="C315" s="125" t="str">
        <f t="shared" si="53"/>
        <v/>
      </c>
      <c r="D315" s="124" t="str">
        <f t="shared" si="54"/>
        <v/>
      </c>
      <c r="E315" s="124" t="str">
        <f t="shared" si="55"/>
        <v/>
      </c>
      <c r="F315" s="124" t="str">
        <f t="shared" si="56"/>
        <v xml:space="preserve"> </v>
      </c>
      <c r="G315" s="124" t="str">
        <f t="shared" si="57"/>
        <v/>
      </c>
      <c r="Q315" s="189">
        <f t="shared" si="60"/>
        <v>-1</v>
      </c>
      <c r="R315" s="188">
        <f t="shared" si="59"/>
        <v>271</v>
      </c>
      <c r="S315" s="191">
        <f t="shared" si="62"/>
        <v>-270</v>
      </c>
      <c r="T315" s="191">
        <f t="shared" si="62"/>
        <v>-273</v>
      </c>
    </row>
    <row r="316" spans="1:20" x14ac:dyDescent="0.2">
      <c r="A316" s="126">
        <f t="shared" si="58"/>
        <v>-257</v>
      </c>
      <c r="B316" s="126" t="str">
        <f t="shared" si="52"/>
        <v/>
      </c>
      <c r="C316" s="125" t="str">
        <f t="shared" si="53"/>
        <v/>
      </c>
      <c r="D316" s="124" t="str">
        <f t="shared" si="54"/>
        <v/>
      </c>
      <c r="E316" s="124" t="str">
        <f t="shared" si="55"/>
        <v/>
      </c>
      <c r="F316" s="124" t="str">
        <f t="shared" si="56"/>
        <v xml:space="preserve"> </v>
      </c>
      <c r="G316" s="124" t="str">
        <f t="shared" si="57"/>
        <v/>
      </c>
      <c r="Q316" s="189">
        <f t="shared" si="60"/>
        <v>-1</v>
      </c>
      <c r="R316" s="188">
        <f t="shared" si="59"/>
        <v>272</v>
      </c>
      <c r="S316" s="191">
        <f t="shared" si="62"/>
        <v>-271</v>
      </c>
      <c r="T316" s="191">
        <f t="shared" si="62"/>
        <v>-274</v>
      </c>
    </row>
    <row r="317" spans="1:20" x14ac:dyDescent="0.2">
      <c r="A317" s="126">
        <f t="shared" si="58"/>
        <v>-258</v>
      </c>
      <c r="B317" s="126" t="str">
        <f t="shared" si="52"/>
        <v/>
      </c>
      <c r="C317" s="125" t="str">
        <f t="shared" si="53"/>
        <v/>
      </c>
      <c r="D317" s="124" t="str">
        <f t="shared" si="54"/>
        <v/>
      </c>
      <c r="E317" s="124" t="str">
        <f t="shared" si="55"/>
        <v/>
      </c>
      <c r="F317" s="124" t="str">
        <f t="shared" si="56"/>
        <v xml:space="preserve"> </v>
      </c>
      <c r="G317" s="124" t="str">
        <f t="shared" si="57"/>
        <v/>
      </c>
      <c r="Q317" s="189">
        <f t="shared" si="60"/>
        <v>-1</v>
      </c>
      <c r="R317" s="188">
        <f t="shared" si="59"/>
        <v>273</v>
      </c>
      <c r="S317" s="191">
        <f t="shared" si="62"/>
        <v>-272</v>
      </c>
      <c r="T317" s="191">
        <f t="shared" si="62"/>
        <v>-275</v>
      </c>
    </row>
    <row r="318" spans="1:20" x14ac:dyDescent="0.2">
      <c r="A318" s="126">
        <f t="shared" si="58"/>
        <v>-259</v>
      </c>
      <c r="B318" s="126" t="str">
        <f t="shared" si="52"/>
        <v/>
      </c>
      <c r="C318" s="125" t="str">
        <f t="shared" si="53"/>
        <v/>
      </c>
      <c r="D318" s="124" t="str">
        <f t="shared" si="54"/>
        <v/>
      </c>
      <c r="E318" s="124" t="str">
        <f t="shared" si="55"/>
        <v/>
      </c>
      <c r="F318" s="124" t="str">
        <f t="shared" si="56"/>
        <v xml:space="preserve"> </v>
      </c>
      <c r="G318" s="124" t="str">
        <f t="shared" si="57"/>
        <v/>
      </c>
      <c r="Q318" s="189">
        <f t="shared" si="60"/>
        <v>-1</v>
      </c>
      <c r="R318" s="188">
        <f t="shared" si="59"/>
        <v>274</v>
      </c>
      <c r="S318" s="191">
        <f t="shared" si="62"/>
        <v>-273</v>
      </c>
      <c r="T318" s="191">
        <f t="shared" si="62"/>
        <v>-276</v>
      </c>
    </row>
    <row r="319" spans="1:20" x14ac:dyDescent="0.2">
      <c r="A319" s="126">
        <f t="shared" si="58"/>
        <v>-260</v>
      </c>
      <c r="B319" s="126" t="str">
        <f t="shared" si="52"/>
        <v/>
      </c>
      <c r="C319" s="125" t="str">
        <f t="shared" si="53"/>
        <v/>
      </c>
      <c r="D319" s="124" t="str">
        <f t="shared" si="54"/>
        <v/>
      </c>
      <c r="E319" s="124" t="str">
        <f t="shared" si="55"/>
        <v/>
      </c>
      <c r="F319" s="124" t="str">
        <f t="shared" si="56"/>
        <v xml:space="preserve"> </v>
      </c>
      <c r="G319" s="124" t="str">
        <f t="shared" si="57"/>
        <v/>
      </c>
      <c r="Q319" s="189">
        <f t="shared" si="60"/>
        <v>-1</v>
      </c>
      <c r="R319" s="188">
        <f t="shared" si="59"/>
        <v>275</v>
      </c>
      <c r="S319" s="191">
        <f t="shared" si="62"/>
        <v>-274</v>
      </c>
      <c r="T319" s="191">
        <f t="shared" si="62"/>
        <v>-277</v>
      </c>
    </row>
    <row r="320" spans="1:20" x14ac:dyDescent="0.2">
      <c r="A320" s="126">
        <f t="shared" si="58"/>
        <v>-261</v>
      </c>
      <c r="B320" s="126" t="str">
        <f t="shared" si="52"/>
        <v/>
      </c>
      <c r="C320" s="125" t="str">
        <f t="shared" si="53"/>
        <v/>
      </c>
      <c r="D320" s="124" t="str">
        <f t="shared" si="54"/>
        <v/>
      </c>
      <c r="E320" s="124" t="str">
        <f t="shared" si="55"/>
        <v/>
      </c>
      <c r="F320" s="124" t="str">
        <f t="shared" si="56"/>
        <v xml:space="preserve"> </v>
      </c>
      <c r="G320" s="124" t="str">
        <f t="shared" si="57"/>
        <v/>
      </c>
      <c r="Q320" s="189">
        <f t="shared" si="60"/>
        <v>-1</v>
      </c>
      <c r="R320" s="188">
        <f t="shared" si="59"/>
        <v>276</v>
      </c>
      <c r="S320" s="191">
        <f t="shared" si="62"/>
        <v>-275</v>
      </c>
      <c r="T320" s="191">
        <f t="shared" si="62"/>
        <v>-278</v>
      </c>
    </row>
    <row r="321" spans="1:20" x14ac:dyDescent="0.2">
      <c r="A321" s="126">
        <f t="shared" si="58"/>
        <v>-262</v>
      </c>
      <c r="B321" s="126" t="str">
        <f t="shared" si="52"/>
        <v/>
      </c>
      <c r="C321" s="125" t="str">
        <f t="shared" si="53"/>
        <v/>
      </c>
      <c r="D321" s="124" t="str">
        <f t="shared" si="54"/>
        <v/>
      </c>
      <c r="E321" s="124" t="str">
        <f t="shared" si="55"/>
        <v/>
      </c>
      <c r="F321" s="124" t="str">
        <f t="shared" si="56"/>
        <v xml:space="preserve"> </v>
      </c>
      <c r="G321" s="124" t="str">
        <f t="shared" si="57"/>
        <v/>
      </c>
      <c r="Q321" s="189">
        <f t="shared" si="60"/>
        <v>-1</v>
      </c>
      <c r="R321" s="188">
        <f t="shared" si="59"/>
        <v>277</v>
      </c>
      <c r="S321" s="191">
        <f t="shared" si="62"/>
        <v>-276</v>
      </c>
      <c r="T321" s="191">
        <f t="shared" si="62"/>
        <v>-279</v>
      </c>
    </row>
    <row r="322" spans="1:20" x14ac:dyDescent="0.2">
      <c r="A322" s="126">
        <f t="shared" si="58"/>
        <v>-263</v>
      </c>
      <c r="B322" s="126" t="str">
        <f t="shared" si="52"/>
        <v/>
      </c>
      <c r="C322" s="125" t="str">
        <f t="shared" si="53"/>
        <v/>
      </c>
      <c r="D322" s="124" t="str">
        <f t="shared" si="54"/>
        <v/>
      </c>
      <c r="E322" s="124" t="str">
        <f t="shared" si="55"/>
        <v/>
      </c>
      <c r="F322" s="124" t="str">
        <f t="shared" si="56"/>
        <v xml:space="preserve"> </v>
      </c>
      <c r="G322" s="124" t="str">
        <f t="shared" si="57"/>
        <v/>
      </c>
      <c r="Q322" s="189">
        <f t="shared" si="60"/>
        <v>-1</v>
      </c>
      <c r="R322" s="188">
        <f t="shared" si="59"/>
        <v>278</v>
      </c>
      <c r="S322" s="191">
        <f t="shared" ref="S322:T332" si="63">S321-1</f>
        <v>-277</v>
      </c>
      <c r="T322" s="191">
        <f t="shared" si="63"/>
        <v>-280</v>
      </c>
    </row>
    <row r="323" spans="1:20" x14ac:dyDescent="0.2">
      <c r="A323" s="126">
        <f t="shared" si="58"/>
        <v>-264</v>
      </c>
      <c r="B323" s="126" t="str">
        <f t="shared" si="52"/>
        <v/>
      </c>
      <c r="C323" s="125" t="str">
        <f t="shared" si="53"/>
        <v/>
      </c>
      <c r="D323" s="124" t="str">
        <f t="shared" si="54"/>
        <v/>
      </c>
      <c r="E323" s="124" t="str">
        <f t="shared" si="55"/>
        <v/>
      </c>
      <c r="F323" s="124" t="str">
        <f t="shared" si="56"/>
        <v xml:space="preserve"> </v>
      </c>
      <c r="G323" s="124" t="str">
        <f t="shared" si="57"/>
        <v/>
      </c>
      <c r="Q323" s="189">
        <f t="shared" si="60"/>
        <v>-1</v>
      </c>
      <c r="R323" s="188">
        <f t="shared" si="59"/>
        <v>279</v>
      </c>
      <c r="S323" s="191">
        <f t="shared" si="63"/>
        <v>-278</v>
      </c>
      <c r="T323" s="191">
        <f t="shared" si="63"/>
        <v>-281</v>
      </c>
    </row>
    <row r="324" spans="1:20" x14ac:dyDescent="0.2">
      <c r="A324" s="126">
        <f t="shared" si="58"/>
        <v>-265</v>
      </c>
      <c r="B324" s="126" t="str">
        <f t="shared" si="52"/>
        <v/>
      </c>
      <c r="C324" s="125" t="str">
        <f t="shared" si="53"/>
        <v/>
      </c>
      <c r="D324" s="124" t="str">
        <f t="shared" si="54"/>
        <v/>
      </c>
      <c r="E324" s="124" t="str">
        <f t="shared" si="55"/>
        <v/>
      </c>
      <c r="F324" s="124" t="str">
        <f t="shared" si="56"/>
        <v xml:space="preserve"> </v>
      </c>
      <c r="G324" s="124" t="str">
        <f t="shared" si="57"/>
        <v/>
      </c>
      <c r="Q324" s="189">
        <f t="shared" si="60"/>
        <v>-1</v>
      </c>
      <c r="R324" s="188">
        <f t="shared" si="59"/>
        <v>280</v>
      </c>
      <c r="S324" s="191">
        <f t="shared" si="63"/>
        <v>-279</v>
      </c>
      <c r="T324" s="191">
        <f t="shared" si="63"/>
        <v>-282</v>
      </c>
    </row>
    <row r="325" spans="1:20" x14ac:dyDescent="0.2">
      <c r="A325" s="126">
        <f t="shared" si="58"/>
        <v>-266</v>
      </c>
      <c r="B325" s="126" t="str">
        <f t="shared" si="52"/>
        <v/>
      </c>
      <c r="C325" s="125" t="str">
        <f t="shared" si="53"/>
        <v/>
      </c>
      <c r="D325" s="124" t="str">
        <f t="shared" si="54"/>
        <v/>
      </c>
      <c r="E325" s="124" t="str">
        <f t="shared" si="55"/>
        <v/>
      </c>
      <c r="F325" s="124" t="str">
        <f t="shared" si="56"/>
        <v xml:space="preserve"> </v>
      </c>
      <c r="G325" s="124" t="str">
        <f t="shared" si="57"/>
        <v/>
      </c>
      <c r="Q325" s="189">
        <f t="shared" si="60"/>
        <v>-1</v>
      </c>
      <c r="R325" s="188">
        <f t="shared" si="59"/>
        <v>281</v>
      </c>
      <c r="S325" s="191">
        <f t="shared" si="63"/>
        <v>-280</v>
      </c>
      <c r="T325" s="191">
        <f t="shared" si="63"/>
        <v>-283</v>
      </c>
    </row>
    <row r="326" spans="1:20" x14ac:dyDescent="0.2">
      <c r="A326" s="126">
        <f t="shared" si="58"/>
        <v>-267</v>
      </c>
      <c r="B326" s="126" t="str">
        <f t="shared" si="52"/>
        <v/>
      </c>
      <c r="C326" s="125" t="str">
        <f t="shared" si="53"/>
        <v/>
      </c>
      <c r="D326" s="124" t="str">
        <f t="shared" si="54"/>
        <v/>
      </c>
      <c r="E326" s="124" t="str">
        <f t="shared" si="55"/>
        <v/>
      </c>
      <c r="F326" s="124" t="str">
        <f t="shared" si="56"/>
        <v xml:space="preserve"> </v>
      </c>
      <c r="G326" s="124" t="str">
        <f t="shared" si="57"/>
        <v/>
      </c>
      <c r="Q326" s="189">
        <f t="shared" si="60"/>
        <v>-1</v>
      </c>
      <c r="R326" s="188">
        <f t="shared" si="59"/>
        <v>282</v>
      </c>
      <c r="S326" s="191">
        <f t="shared" si="63"/>
        <v>-281</v>
      </c>
      <c r="T326" s="191">
        <f t="shared" si="63"/>
        <v>-284</v>
      </c>
    </row>
    <row r="327" spans="1:20" x14ac:dyDescent="0.2">
      <c r="A327" s="126">
        <f t="shared" si="58"/>
        <v>-268</v>
      </c>
      <c r="B327" s="126" t="str">
        <f t="shared" si="52"/>
        <v/>
      </c>
      <c r="C327" s="125" t="str">
        <f t="shared" si="53"/>
        <v/>
      </c>
      <c r="D327" s="124" t="str">
        <f t="shared" si="54"/>
        <v/>
      </c>
      <c r="E327" s="124" t="str">
        <f t="shared" si="55"/>
        <v/>
      </c>
      <c r="F327" s="124" t="str">
        <f t="shared" si="56"/>
        <v xml:space="preserve"> </v>
      </c>
      <c r="G327" s="124" t="str">
        <f t="shared" si="57"/>
        <v/>
      </c>
      <c r="Q327" s="189">
        <f t="shared" si="60"/>
        <v>-1</v>
      </c>
      <c r="R327" s="188">
        <f t="shared" si="59"/>
        <v>283</v>
      </c>
      <c r="S327" s="191">
        <f t="shared" si="63"/>
        <v>-282</v>
      </c>
      <c r="T327" s="191">
        <f t="shared" si="63"/>
        <v>-285</v>
      </c>
    </row>
    <row r="328" spans="1:20" x14ac:dyDescent="0.2">
      <c r="A328" s="126">
        <f t="shared" si="58"/>
        <v>-269</v>
      </c>
      <c r="B328" s="126" t="str">
        <f t="shared" si="52"/>
        <v/>
      </c>
      <c r="C328" s="125" t="str">
        <f t="shared" si="53"/>
        <v/>
      </c>
      <c r="D328" s="124" t="str">
        <f t="shared" si="54"/>
        <v/>
      </c>
      <c r="E328" s="124" t="str">
        <f t="shared" si="55"/>
        <v/>
      </c>
      <c r="F328" s="124" t="str">
        <f t="shared" si="56"/>
        <v xml:space="preserve"> </v>
      </c>
      <c r="G328" s="124" t="str">
        <f t="shared" si="57"/>
        <v/>
      </c>
      <c r="Q328" s="189">
        <f t="shared" si="60"/>
        <v>-1</v>
      </c>
      <c r="R328" s="188">
        <f t="shared" si="59"/>
        <v>284</v>
      </c>
      <c r="S328" s="191">
        <f t="shared" si="63"/>
        <v>-283</v>
      </c>
      <c r="T328" s="191">
        <f t="shared" si="63"/>
        <v>-286</v>
      </c>
    </row>
    <row r="329" spans="1:20" x14ac:dyDescent="0.2">
      <c r="A329" s="126">
        <f t="shared" si="58"/>
        <v>-270</v>
      </c>
      <c r="B329" s="126" t="str">
        <f t="shared" si="52"/>
        <v/>
      </c>
      <c r="C329" s="125" t="str">
        <f t="shared" si="53"/>
        <v/>
      </c>
      <c r="D329" s="124" t="str">
        <f t="shared" si="54"/>
        <v/>
      </c>
      <c r="E329" s="124" t="str">
        <f t="shared" si="55"/>
        <v/>
      </c>
      <c r="F329" s="124" t="str">
        <f t="shared" si="56"/>
        <v xml:space="preserve"> </v>
      </c>
      <c r="G329" s="124" t="str">
        <f t="shared" si="57"/>
        <v/>
      </c>
      <c r="Q329" s="189">
        <f t="shared" si="60"/>
        <v>-1</v>
      </c>
      <c r="R329" s="188">
        <f t="shared" si="59"/>
        <v>285</v>
      </c>
      <c r="S329" s="191">
        <f t="shared" si="63"/>
        <v>-284</v>
      </c>
      <c r="T329" s="191">
        <f t="shared" si="63"/>
        <v>-287</v>
      </c>
    </row>
    <row r="330" spans="1:20" x14ac:dyDescent="0.2">
      <c r="A330" s="126">
        <f t="shared" si="58"/>
        <v>0</v>
      </c>
      <c r="B330" s="126">
        <f t="shared" si="52"/>
        <v>0</v>
      </c>
      <c r="C330" s="125">
        <f t="shared" si="53"/>
        <v>0</v>
      </c>
      <c r="D330" s="124">
        <f t="shared" si="54"/>
        <v>0</v>
      </c>
      <c r="E330" s="124">
        <f t="shared" si="55"/>
        <v>0</v>
      </c>
      <c r="F330" s="124">
        <f t="shared" si="56"/>
        <v>0</v>
      </c>
      <c r="G330" s="124">
        <f t="shared" si="57"/>
        <v>0</v>
      </c>
      <c r="Q330" s="189">
        <f t="shared" si="60"/>
        <v>-1</v>
      </c>
      <c r="R330" s="188">
        <f t="shared" si="59"/>
        <v>286</v>
      </c>
      <c r="S330" s="191">
        <f t="shared" si="63"/>
        <v>-285</v>
      </c>
      <c r="T330" s="191">
        <f t="shared" si="63"/>
        <v>-288</v>
      </c>
    </row>
    <row r="331" spans="1:20" x14ac:dyDescent="0.2">
      <c r="A331" s="126">
        <f t="shared" si="58"/>
        <v>0</v>
      </c>
      <c r="B331" s="126">
        <f t="shared" si="52"/>
        <v>0</v>
      </c>
      <c r="C331" s="125">
        <f t="shared" si="53"/>
        <v>0</v>
      </c>
      <c r="D331" s="124">
        <f t="shared" si="54"/>
        <v>0</v>
      </c>
      <c r="E331" s="124">
        <f t="shared" si="55"/>
        <v>0</v>
      </c>
      <c r="F331" s="124">
        <f t="shared" si="56"/>
        <v>0</v>
      </c>
      <c r="G331" s="124">
        <f t="shared" si="57"/>
        <v>0</v>
      </c>
      <c r="Q331" s="189">
        <f t="shared" si="60"/>
        <v>-1</v>
      </c>
      <c r="R331" s="188">
        <f t="shared" si="59"/>
        <v>287</v>
      </c>
      <c r="S331" s="191">
        <f t="shared" si="63"/>
        <v>-286</v>
      </c>
      <c r="T331" s="191">
        <f t="shared" si="63"/>
        <v>-289</v>
      </c>
    </row>
    <row r="332" spans="1:20" x14ac:dyDescent="0.2">
      <c r="A332" s="71"/>
      <c r="B332" s="71"/>
      <c r="C332" s="71"/>
      <c r="D332" s="122"/>
      <c r="E332" s="122"/>
      <c r="F332" s="122"/>
      <c r="G332" s="122"/>
      <c r="Q332" s="189">
        <f t="shared" si="60"/>
        <v>-1</v>
      </c>
      <c r="R332" s="188">
        <f t="shared" si="59"/>
        <v>288</v>
      </c>
      <c r="S332" s="191">
        <f t="shared" si="63"/>
        <v>-287</v>
      </c>
      <c r="T332" s="191">
        <f t="shared" si="63"/>
        <v>-290</v>
      </c>
    </row>
    <row r="333" spans="1:20" x14ac:dyDescent="0.2">
      <c r="A333" s="71"/>
      <c r="B333" s="71"/>
      <c r="C333" s="71"/>
      <c r="D333" s="122"/>
      <c r="E333" s="122"/>
      <c r="F333" s="122"/>
      <c r="G333" s="122"/>
    </row>
    <row r="334" spans="1:20" x14ac:dyDescent="0.2">
      <c r="A334" s="71"/>
      <c r="B334" s="71"/>
      <c r="C334" s="71"/>
      <c r="D334" s="122"/>
      <c r="E334" s="122"/>
      <c r="F334" s="122"/>
      <c r="G334" s="122"/>
    </row>
    <row r="335" spans="1:20" x14ac:dyDescent="0.2">
      <c r="A335" s="71"/>
      <c r="B335" s="71"/>
      <c r="C335" s="71"/>
      <c r="D335" s="122"/>
      <c r="E335" s="122"/>
      <c r="F335" s="122"/>
      <c r="G335" s="122"/>
    </row>
    <row r="336" spans="1:20" x14ac:dyDescent="0.2">
      <c r="A336" s="71"/>
      <c r="B336" s="71"/>
      <c r="C336" s="71"/>
      <c r="D336" s="122"/>
      <c r="E336" s="122"/>
      <c r="F336" s="122"/>
      <c r="G336" s="122"/>
    </row>
    <row r="337" spans="1:7" s="189" customFormat="1" x14ac:dyDescent="0.2">
      <c r="A337" s="71"/>
      <c r="B337" s="71"/>
      <c r="C337" s="71"/>
      <c r="D337" s="122"/>
      <c r="E337" s="122"/>
      <c r="F337" s="122"/>
      <c r="G337" s="122"/>
    </row>
    <row r="338" spans="1:7" s="189" customFormat="1" x14ac:dyDescent="0.2">
      <c r="A338" s="71"/>
      <c r="B338" s="71"/>
      <c r="C338" s="71"/>
      <c r="D338" s="122"/>
      <c r="E338" s="122"/>
      <c r="F338" s="122"/>
      <c r="G338" s="122"/>
    </row>
    <row r="339" spans="1:7" s="189" customFormat="1" x14ac:dyDescent="0.2">
      <c r="A339" s="71"/>
      <c r="B339" s="71"/>
      <c r="C339" s="71"/>
      <c r="D339" s="122"/>
      <c r="E339" s="122"/>
      <c r="F339" s="122"/>
      <c r="G339" s="122"/>
    </row>
    <row r="340" spans="1:7" s="189" customFormat="1" x14ac:dyDescent="0.2">
      <c r="A340" s="71"/>
      <c r="B340" s="71"/>
      <c r="C340" s="71"/>
      <c r="D340" s="122"/>
      <c r="E340" s="122"/>
      <c r="F340" s="122"/>
      <c r="G340" s="122"/>
    </row>
    <row r="341" spans="1:7" s="189" customFormat="1" x14ac:dyDescent="0.2">
      <c r="A341" s="71"/>
      <c r="B341" s="71"/>
      <c r="C341" s="71"/>
      <c r="D341" s="122"/>
      <c r="E341" s="122"/>
      <c r="F341" s="122"/>
      <c r="G341" s="122"/>
    </row>
    <row r="342" spans="1:7" s="189" customFormat="1" x14ac:dyDescent="0.2">
      <c r="A342" s="71"/>
      <c r="B342" s="71"/>
      <c r="C342" s="71"/>
      <c r="D342" s="122"/>
      <c r="E342" s="122"/>
      <c r="F342" s="122"/>
      <c r="G342" s="122"/>
    </row>
    <row r="343" spans="1:7" s="189" customFormat="1" x14ac:dyDescent="0.2">
      <c r="A343" s="71"/>
      <c r="B343" s="71"/>
      <c r="C343" s="71"/>
      <c r="D343" s="122"/>
      <c r="E343" s="122"/>
      <c r="F343" s="122"/>
      <c r="G343" s="122"/>
    </row>
    <row r="344" spans="1:7" s="189" customFormat="1" x14ac:dyDescent="0.2">
      <c r="A344" s="71"/>
      <c r="B344" s="71"/>
      <c r="C344" s="71"/>
      <c r="D344" s="122"/>
      <c r="E344" s="122"/>
      <c r="F344" s="122"/>
      <c r="G344" s="122"/>
    </row>
    <row r="345" spans="1:7" s="189" customFormat="1" x14ac:dyDescent="0.2">
      <c r="A345" s="71"/>
      <c r="B345" s="71"/>
      <c r="C345" s="71"/>
      <c r="D345" s="122"/>
      <c r="E345" s="122"/>
      <c r="F345" s="122"/>
      <c r="G345" s="122"/>
    </row>
    <row r="346" spans="1:7" s="189" customFormat="1" x14ac:dyDescent="0.2">
      <c r="A346" s="71"/>
      <c r="B346" s="71"/>
      <c r="C346" s="71"/>
      <c r="D346" s="122"/>
      <c r="E346" s="122"/>
      <c r="F346" s="122"/>
      <c r="G346" s="122"/>
    </row>
    <row r="347" spans="1:7" s="189" customFormat="1" x14ac:dyDescent="0.2">
      <c r="A347" s="71"/>
      <c r="B347" s="71"/>
      <c r="C347" s="71"/>
      <c r="D347" s="122"/>
      <c r="E347" s="122"/>
      <c r="F347" s="122"/>
      <c r="G347" s="122"/>
    </row>
    <row r="348" spans="1:7" s="189" customFormat="1" x14ac:dyDescent="0.2">
      <c r="A348" s="71"/>
      <c r="B348" s="71"/>
      <c r="C348" s="71"/>
      <c r="D348" s="122"/>
      <c r="E348" s="122"/>
      <c r="F348" s="122"/>
      <c r="G348" s="122"/>
    </row>
    <row r="349" spans="1:7" s="189" customFormat="1" x14ac:dyDescent="0.2">
      <c r="A349" s="71"/>
      <c r="B349" s="71"/>
      <c r="C349" s="71"/>
      <c r="D349" s="122"/>
      <c r="E349" s="122"/>
      <c r="F349" s="122"/>
      <c r="G349" s="122"/>
    </row>
    <row r="350" spans="1:7" s="189" customFormat="1" x14ac:dyDescent="0.2">
      <c r="A350" s="71"/>
      <c r="B350" s="71"/>
      <c r="C350" s="71"/>
      <c r="D350" s="122"/>
      <c r="E350" s="122"/>
      <c r="F350" s="122"/>
      <c r="G350" s="122"/>
    </row>
    <row r="351" spans="1:7" s="189" customFormat="1" x14ac:dyDescent="0.2">
      <c r="A351" s="71"/>
      <c r="B351" s="71"/>
      <c r="C351" s="71"/>
      <c r="D351" s="122"/>
      <c r="E351" s="122"/>
      <c r="F351" s="122"/>
      <c r="G351" s="122"/>
    </row>
    <row r="352" spans="1:7" s="189" customFormat="1" x14ac:dyDescent="0.2">
      <c r="A352" s="71"/>
      <c r="B352" s="71"/>
      <c r="C352" s="71"/>
      <c r="D352" s="122"/>
      <c r="E352" s="122"/>
      <c r="F352" s="122"/>
      <c r="G352" s="122"/>
    </row>
    <row r="353" spans="1:7" s="189" customFormat="1" x14ac:dyDescent="0.2">
      <c r="A353" s="71"/>
      <c r="B353" s="71"/>
      <c r="C353" s="71"/>
      <c r="D353" s="122"/>
      <c r="E353" s="122"/>
      <c r="F353" s="122"/>
      <c r="G353" s="122"/>
    </row>
    <row r="354" spans="1:7" s="189" customFormat="1" x14ac:dyDescent="0.2">
      <c r="A354" s="71"/>
      <c r="B354" s="71"/>
      <c r="C354" s="71"/>
      <c r="D354" s="122"/>
      <c r="E354" s="122"/>
      <c r="F354" s="122"/>
      <c r="G354" s="122"/>
    </row>
    <row r="355" spans="1:7" s="189" customFormat="1" x14ac:dyDescent="0.2">
      <c r="A355" s="71"/>
      <c r="B355" s="71"/>
      <c r="C355" s="71"/>
      <c r="D355" s="122"/>
      <c r="E355" s="122"/>
      <c r="F355" s="122"/>
      <c r="G355" s="122"/>
    </row>
    <row r="356" spans="1:7" s="189" customFormat="1" x14ac:dyDescent="0.2">
      <c r="A356" s="71"/>
      <c r="B356" s="71"/>
      <c r="C356" s="71"/>
      <c r="D356" s="122"/>
      <c r="E356" s="122"/>
      <c r="F356" s="122"/>
      <c r="G356" s="122"/>
    </row>
    <row r="357" spans="1:7" s="189" customFormat="1" x14ac:dyDescent="0.2">
      <c r="A357" s="71"/>
      <c r="B357" s="71"/>
      <c r="C357" s="71"/>
      <c r="D357" s="122"/>
      <c r="E357" s="122"/>
      <c r="F357" s="122"/>
      <c r="G357" s="122"/>
    </row>
    <row r="358" spans="1:7" s="189" customFormat="1" x14ac:dyDescent="0.2">
      <c r="A358" s="71"/>
      <c r="B358" s="71"/>
      <c r="C358" s="71"/>
      <c r="D358" s="122"/>
      <c r="E358" s="122"/>
      <c r="F358" s="122"/>
      <c r="G358" s="122"/>
    </row>
    <row r="359" spans="1:7" s="189" customFormat="1" x14ac:dyDescent="0.2">
      <c r="A359" s="71"/>
      <c r="B359" s="71"/>
      <c r="C359" s="71"/>
      <c r="D359" s="122"/>
      <c r="E359" s="122"/>
      <c r="F359" s="122"/>
      <c r="G359" s="122"/>
    </row>
    <row r="360" spans="1:7" s="189" customFormat="1" x14ac:dyDescent="0.2">
      <c r="A360" s="71"/>
      <c r="B360" s="71"/>
      <c r="C360" s="71"/>
      <c r="D360" s="122"/>
      <c r="E360" s="122"/>
      <c r="F360" s="122"/>
      <c r="G360" s="122"/>
    </row>
    <row r="361" spans="1:7" s="189" customFormat="1" x14ac:dyDescent="0.2">
      <c r="A361" s="71"/>
      <c r="B361" s="71"/>
      <c r="C361" s="71"/>
      <c r="D361" s="122"/>
      <c r="E361" s="122"/>
      <c r="F361" s="122"/>
      <c r="G361" s="122"/>
    </row>
    <row r="362" spans="1:7" s="189" customFormat="1" x14ac:dyDescent="0.2">
      <c r="A362" s="71"/>
      <c r="B362" s="71"/>
      <c r="C362" s="71"/>
      <c r="D362" s="122"/>
      <c r="E362" s="122"/>
      <c r="F362" s="122"/>
      <c r="G362" s="122"/>
    </row>
    <row r="363" spans="1:7" s="189" customFormat="1" x14ac:dyDescent="0.2">
      <c r="A363" s="71"/>
      <c r="B363" s="71"/>
      <c r="C363" s="71"/>
      <c r="D363" s="122"/>
      <c r="E363" s="122"/>
      <c r="F363" s="122"/>
      <c r="G363" s="122"/>
    </row>
    <row r="364" spans="1:7" s="189" customFormat="1" x14ac:dyDescent="0.2">
      <c r="A364" s="71"/>
      <c r="B364" s="71"/>
      <c r="C364" s="71"/>
      <c r="D364" s="122"/>
      <c r="E364" s="122"/>
      <c r="F364" s="122"/>
      <c r="G364" s="122"/>
    </row>
    <row r="365" spans="1:7" s="189" customFormat="1" x14ac:dyDescent="0.2">
      <c r="A365" s="71"/>
      <c r="B365" s="71"/>
      <c r="C365" s="71"/>
      <c r="D365" s="122"/>
      <c r="E365" s="122"/>
      <c r="F365" s="122"/>
      <c r="G365" s="122"/>
    </row>
    <row r="366" spans="1:7" s="189" customFormat="1" x14ac:dyDescent="0.2">
      <c r="A366" s="71"/>
      <c r="B366" s="71"/>
      <c r="C366" s="71"/>
      <c r="D366" s="122"/>
      <c r="E366" s="122"/>
      <c r="F366" s="122"/>
      <c r="G366" s="122"/>
    </row>
    <row r="367" spans="1:7" s="189" customFormat="1" x14ac:dyDescent="0.2">
      <c r="A367" s="71"/>
      <c r="B367" s="71"/>
      <c r="C367" s="71"/>
      <c r="D367" s="122"/>
      <c r="E367" s="122"/>
      <c r="F367" s="122"/>
      <c r="G367" s="122"/>
    </row>
    <row r="368" spans="1:7" s="189" customFormat="1" x14ac:dyDescent="0.2">
      <c r="A368" s="71"/>
      <c r="B368" s="71"/>
      <c r="C368" s="71"/>
      <c r="D368" s="122"/>
      <c r="E368" s="122"/>
      <c r="F368" s="122"/>
      <c r="G368" s="122"/>
    </row>
    <row r="369" spans="1:7" s="189" customFormat="1" x14ac:dyDescent="0.2">
      <c r="A369" s="71"/>
      <c r="B369" s="71"/>
      <c r="C369" s="71"/>
      <c r="D369" s="122"/>
      <c r="E369" s="122"/>
      <c r="F369" s="122"/>
      <c r="G369" s="122"/>
    </row>
    <row r="370" spans="1:7" s="189" customFormat="1" x14ac:dyDescent="0.2">
      <c r="A370" s="71"/>
      <c r="B370" s="71"/>
      <c r="C370" s="71"/>
      <c r="D370" s="122"/>
      <c r="E370" s="122"/>
      <c r="F370" s="122"/>
      <c r="G370" s="122"/>
    </row>
    <row r="371" spans="1:7" s="189" customFormat="1" x14ac:dyDescent="0.2">
      <c r="A371" s="71"/>
      <c r="B371" s="71"/>
      <c r="C371" s="71"/>
      <c r="D371" s="122"/>
      <c r="E371" s="122"/>
      <c r="F371" s="122"/>
      <c r="G371" s="122"/>
    </row>
    <row r="372" spans="1:7" s="189" customFormat="1" x14ac:dyDescent="0.2">
      <c r="A372" s="71"/>
      <c r="B372" s="71"/>
      <c r="C372" s="71"/>
      <c r="D372" s="122"/>
      <c r="E372" s="122"/>
      <c r="F372" s="122"/>
      <c r="G372" s="122"/>
    </row>
    <row r="373" spans="1:7" s="189" customFormat="1" x14ac:dyDescent="0.2">
      <c r="A373" s="71"/>
      <c r="B373" s="71"/>
      <c r="C373" s="71"/>
      <c r="D373" s="122"/>
      <c r="E373" s="122"/>
      <c r="F373" s="122"/>
      <c r="G373" s="122"/>
    </row>
    <row r="374" spans="1:7" s="189" customFormat="1" x14ac:dyDescent="0.2">
      <c r="A374" s="71"/>
      <c r="B374" s="71"/>
      <c r="C374" s="71"/>
      <c r="D374" s="122"/>
      <c r="E374" s="122"/>
      <c r="F374" s="122"/>
      <c r="G374" s="122"/>
    </row>
    <row r="375" spans="1:7" s="189" customFormat="1" x14ac:dyDescent="0.2">
      <c r="A375" s="71"/>
      <c r="B375" s="71"/>
      <c r="C375" s="71"/>
      <c r="D375" s="122"/>
      <c r="E375" s="122"/>
      <c r="F375" s="122"/>
      <c r="G375" s="122"/>
    </row>
    <row r="376" spans="1:7" s="189" customFormat="1" x14ac:dyDescent="0.2">
      <c r="A376" s="71"/>
      <c r="B376" s="71"/>
      <c r="C376" s="71"/>
      <c r="D376" s="122"/>
      <c r="E376" s="122"/>
      <c r="F376" s="122"/>
      <c r="G376" s="122"/>
    </row>
    <row r="377" spans="1:7" s="189" customFormat="1" x14ac:dyDescent="0.2">
      <c r="A377" s="71"/>
      <c r="B377" s="71"/>
      <c r="C377" s="71"/>
      <c r="D377" s="122"/>
      <c r="E377" s="122"/>
      <c r="F377" s="122"/>
      <c r="G377" s="122"/>
    </row>
    <row r="378" spans="1:7" s="189" customFormat="1" x14ac:dyDescent="0.2">
      <c r="A378" s="71"/>
      <c r="B378" s="71"/>
      <c r="C378" s="71"/>
      <c r="D378" s="122"/>
      <c r="E378" s="122"/>
      <c r="F378" s="122"/>
      <c r="G378" s="122"/>
    </row>
    <row r="379" spans="1:7" s="189" customFormat="1" x14ac:dyDescent="0.2">
      <c r="A379" s="71"/>
      <c r="B379" s="71"/>
      <c r="C379" s="71"/>
      <c r="D379" s="122"/>
      <c r="E379" s="122"/>
      <c r="F379" s="122"/>
      <c r="G379" s="122"/>
    </row>
    <row r="380" spans="1:7" s="189" customFormat="1" x14ac:dyDescent="0.2">
      <c r="A380" s="71"/>
      <c r="B380" s="71"/>
      <c r="C380" s="71"/>
      <c r="D380" s="122"/>
      <c r="E380" s="122"/>
      <c r="F380" s="122"/>
      <c r="G380" s="122"/>
    </row>
    <row r="381" spans="1:7" s="189" customFormat="1" x14ac:dyDescent="0.2">
      <c r="A381" s="71"/>
      <c r="B381" s="71"/>
      <c r="C381" s="71"/>
      <c r="D381" s="122"/>
      <c r="E381" s="122"/>
      <c r="F381" s="122"/>
      <c r="G381" s="122"/>
    </row>
    <row r="382" spans="1:7" s="189" customFormat="1" x14ac:dyDescent="0.2">
      <c r="A382" s="71"/>
      <c r="B382" s="71"/>
      <c r="C382" s="71"/>
      <c r="D382" s="122"/>
      <c r="E382" s="122"/>
      <c r="F382" s="122"/>
      <c r="G382" s="122"/>
    </row>
    <row r="383" spans="1:7" s="189" customFormat="1" x14ac:dyDescent="0.2">
      <c r="A383" s="71"/>
      <c r="B383" s="71"/>
      <c r="C383" s="71"/>
      <c r="D383" s="122"/>
      <c r="E383" s="122"/>
      <c r="F383" s="122"/>
      <c r="G383" s="122"/>
    </row>
    <row r="384" spans="1:7" s="189" customFormat="1" x14ac:dyDescent="0.2">
      <c r="A384" s="71"/>
      <c r="B384" s="71"/>
      <c r="C384" s="71"/>
      <c r="D384" s="122"/>
      <c r="E384" s="122"/>
      <c r="F384" s="122"/>
      <c r="G384" s="122"/>
    </row>
    <row r="385" spans="1:7" s="189" customFormat="1" x14ac:dyDescent="0.2">
      <c r="A385" s="71"/>
      <c r="B385" s="71"/>
      <c r="C385" s="71"/>
      <c r="D385" s="122"/>
      <c r="E385" s="122"/>
      <c r="F385" s="122"/>
      <c r="G385" s="122"/>
    </row>
    <row r="386" spans="1:7" s="189" customFormat="1" x14ac:dyDescent="0.2">
      <c r="A386" s="71"/>
      <c r="B386" s="71"/>
      <c r="C386" s="71"/>
      <c r="D386" s="122"/>
      <c r="E386" s="122"/>
      <c r="F386" s="122"/>
      <c r="G386" s="122"/>
    </row>
    <row r="387" spans="1:7" s="189" customFormat="1" x14ac:dyDescent="0.2">
      <c r="A387" s="71"/>
      <c r="B387" s="71"/>
      <c r="C387" s="71"/>
      <c r="D387" s="122"/>
      <c r="E387" s="122"/>
      <c r="F387" s="122"/>
      <c r="G387" s="122"/>
    </row>
    <row r="388" spans="1:7" s="189" customFormat="1" x14ac:dyDescent="0.2">
      <c r="A388" s="71"/>
      <c r="B388" s="71"/>
      <c r="C388" s="71"/>
      <c r="D388" s="122"/>
      <c r="E388" s="122"/>
      <c r="F388" s="122"/>
      <c r="G388" s="122"/>
    </row>
    <row r="389" spans="1:7" s="189" customFormat="1" x14ac:dyDescent="0.2">
      <c r="A389" s="71"/>
      <c r="B389" s="71"/>
      <c r="C389" s="71"/>
      <c r="D389" s="122"/>
      <c r="E389" s="122"/>
      <c r="F389" s="122"/>
      <c r="G389" s="122"/>
    </row>
    <row r="390" spans="1:7" s="189" customFormat="1" x14ac:dyDescent="0.2">
      <c r="A390" s="71"/>
      <c r="B390" s="71"/>
      <c r="C390" s="71"/>
      <c r="D390" s="122"/>
      <c r="E390" s="122"/>
      <c r="F390" s="122"/>
      <c r="G390" s="122"/>
    </row>
    <row r="391" spans="1:7" s="189" customFormat="1" x14ac:dyDescent="0.2">
      <c r="A391" s="71"/>
      <c r="B391" s="71"/>
      <c r="C391" s="71"/>
      <c r="D391" s="122"/>
      <c r="E391" s="122"/>
      <c r="F391" s="122"/>
      <c r="G391" s="122"/>
    </row>
    <row r="392" spans="1:7" s="189" customFormat="1" x14ac:dyDescent="0.2">
      <c r="A392" s="71"/>
      <c r="B392" s="71"/>
      <c r="C392" s="71"/>
      <c r="D392" s="122"/>
      <c r="E392" s="122"/>
      <c r="F392" s="122"/>
      <c r="G392" s="122"/>
    </row>
    <row r="393" spans="1:7" s="189" customFormat="1" x14ac:dyDescent="0.2">
      <c r="A393" s="71"/>
      <c r="B393" s="71"/>
      <c r="C393" s="71"/>
      <c r="D393" s="122"/>
      <c r="E393" s="122"/>
      <c r="F393" s="122"/>
      <c r="G393" s="122"/>
    </row>
    <row r="394" spans="1:7" s="189" customFormat="1" x14ac:dyDescent="0.2">
      <c r="A394" s="71"/>
      <c r="B394" s="71"/>
      <c r="C394" s="71"/>
      <c r="D394" s="122"/>
      <c r="E394" s="122"/>
      <c r="F394" s="122"/>
      <c r="G394" s="122"/>
    </row>
    <row r="395" spans="1:7" s="189" customFormat="1" x14ac:dyDescent="0.2">
      <c r="A395" s="71"/>
      <c r="B395" s="71"/>
      <c r="C395" s="71"/>
      <c r="D395" s="122"/>
      <c r="E395" s="122"/>
      <c r="F395" s="122"/>
      <c r="G395" s="122"/>
    </row>
    <row r="396" spans="1:7" s="189" customFormat="1" x14ac:dyDescent="0.2">
      <c r="A396" s="71"/>
      <c r="B396" s="71"/>
      <c r="C396" s="71"/>
      <c r="D396" s="122"/>
      <c r="E396" s="122"/>
      <c r="F396" s="122"/>
      <c r="G396" s="122"/>
    </row>
    <row r="397" spans="1:7" s="189" customFormat="1" x14ac:dyDescent="0.2">
      <c r="A397" s="71"/>
      <c r="B397" s="71"/>
      <c r="C397" s="71"/>
      <c r="D397" s="122"/>
      <c r="E397" s="122"/>
      <c r="F397" s="122"/>
      <c r="G397" s="122"/>
    </row>
    <row r="398" spans="1:7" s="189" customFormat="1" x14ac:dyDescent="0.2">
      <c r="A398" s="71"/>
      <c r="B398" s="71"/>
      <c r="C398" s="71"/>
      <c r="D398" s="122"/>
      <c r="E398" s="122"/>
      <c r="F398" s="122"/>
      <c r="G398" s="122"/>
    </row>
    <row r="399" spans="1:7" s="189" customFormat="1" x14ac:dyDescent="0.2">
      <c r="A399" s="71"/>
      <c r="B399" s="71"/>
      <c r="C399" s="71"/>
      <c r="D399" s="122"/>
      <c r="E399" s="122"/>
      <c r="F399" s="122"/>
      <c r="G399" s="122"/>
    </row>
    <row r="400" spans="1:7" s="189" customFormat="1" x14ac:dyDescent="0.2">
      <c r="A400" s="71"/>
      <c r="B400" s="71"/>
      <c r="C400" s="71"/>
      <c r="D400" s="122"/>
      <c r="E400" s="122"/>
      <c r="F400" s="122"/>
      <c r="G400" s="122"/>
    </row>
    <row r="401" spans="1:7" s="189" customFormat="1" x14ac:dyDescent="0.2">
      <c r="A401" s="71"/>
      <c r="B401" s="71"/>
      <c r="C401" s="71"/>
      <c r="D401" s="122"/>
      <c r="E401" s="122"/>
      <c r="F401" s="122"/>
      <c r="G401" s="122"/>
    </row>
    <row r="402" spans="1:7" s="189" customFormat="1" x14ac:dyDescent="0.2">
      <c r="A402" s="71"/>
      <c r="B402" s="71"/>
      <c r="C402" s="71"/>
      <c r="D402" s="122"/>
      <c r="E402" s="122"/>
      <c r="F402" s="122"/>
      <c r="G402" s="122"/>
    </row>
    <row r="403" spans="1:7" s="189" customFormat="1" x14ac:dyDescent="0.2">
      <c r="A403" s="71"/>
      <c r="B403" s="71"/>
      <c r="C403" s="71"/>
      <c r="D403" s="122"/>
      <c r="E403" s="122"/>
      <c r="F403" s="122"/>
      <c r="G403" s="122"/>
    </row>
    <row r="404" spans="1:7" s="189" customFormat="1" x14ac:dyDescent="0.2">
      <c r="A404" s="71"/>
      <c r="B404" s="71"/>
      <c r="C404" s="71"/>
      <c r="D404" s="122"/>
      <c r="E404" s="122"/>
      <c r="F404" s="122"/>
      <c r="G404" s="122"/>
    </row>
    <row r="405" spans="1:7" s="189" customFormat="1" x14ac:dyDescent="0.2">
      <c r="A405" s="71"/>
      <c r="B405" s="71"/>
      <c r="C405" s="71"/>
      <c r="D405" s="122"/>
      <c r="E405" s="122"/>
      <c r="F405" s="122"/>
      <c r="G405" s="122"/>
    </row>
    <row r="406" spans="1:7" s="189" customFormat="1" x14ac:dyDescent="0.2">
      <c r="A406" s="71"/>
      <c r="B406" s="71"/>
      <c r="C406" s="71"/>
      <c r="D406" s="122"/>
      <c r="E406" s="122"/>
      <c r="F406" s="122"/>
      <c r="G406" s="122"/>
    </row>
    <row r="407" spans="1:7" s="189" customFormat="1" x14ac:dyDescent="0.2">
      <c r="A407" s="71"/>
      <c r="B407" s="71"/>
      <c r="C407" s="71"/>
      <c r="D407" s="122"/>
      <c r="E407" s="122"/>
      <c r="F407" s="122"/>
      <c r="G407" s="122"/>
    </row>
    <row r="408" spans="1:7" s="189" customFormat="1" x14ac:dyDescent="0.2">
      <c r="A408" s="71"/>
      <c r="B408" s="71"/>
      <c r="C408" s="71"/>
      <c r="D408" s="122"/>
      <c r="E408" s="122"/>
      <c r="F408" s="122"/>
      <c r="G408" s="122"/>
    </row>
    <row r="409" spans="1:7" s="189" customFormat="1" x14ac:dyDescent="0.2">
      <c r="A409" s="71"/>
      <c r="B409" s="71"/>
      <c r="C409" s="71"/>
      <c r="D409" s="122"/>
      <c r="E409" s="122"/>
      <c r="F409" s="122"/>
      <c r="G409" s="122"/>
    </row>
    <row r="410" spans="1:7" s="189" customFormat="1" x14ac:dyDescent="0.2">
      <c r="A410" s="71"/>
      <c r="B410" s="71"/>
      <c r="C410" s="71"/>
      <c r="D410" s="122"/>
      <c r="E410" s="122"/>
      <c r="F410" s="122"/>
      <c r="G410" s="122"/>
    </row>
    <row r="411" spans="1:7" s="189" customFormat="1" x14ac:dyDescent="0.2">
      <c r="A411" s="71"/>
      <c r="B411" s="71"/>
      <c r="C411" s="71"/>
      <c r="D411" s="122"/>
      <c r="E411" s="122"/>
      <c r="F411" s="122"/>
      <c r="G411" s="122"/>
    </row>
    <row r="412" spans="1:7" s="189" customFormat="1" x14ac:dyDescent="0.2">
      <c r="A412" s="71"/>
      <c r="B412" s="71"/>
      <c r="C412" s="71"/>
      <c r="D412" s="122"/>
      <c r="E412" s="122"/>
      <c r="F412" s="122"/>
      <c r="G412" s="122"/>
    </row>
    <row r="413" spans="1:7" s="189" customFormat="1" x14ac:dyDescent="0.2">
      <c r="A413" s="71"/>
      <c r="B413" s="71"/>
      <c r="C413" s="71"/>
      <c r="D413" s="122"/>
      <c r="E413" s="122"/>
      <c r="F413" s="122"/>
      <c r="G413" s="122"/>
    </row>
    <row r="414" spans="1:7" s="189" customFormat="1" x14ac:dyDescent="0.2">
      <c r="A414" s="71"/>
      <c r="B414" s="71"/>
      <c r="C414" s="71"/>
      <c r="D414" s="122"/>
      <c r="E414" s="122"/>
      <c r="F414" s="122"/>
      <c r="G414" s="122"/>
    </row>
    <row r="415" spans="1:7" s="189" customFormat="1" x14ac:dyDescent="0.2">
      <c r="A415" s="71"/>
      <c r="B415" s="71"/>
      <c r="C415" s="71"/>
      <c r="D415" s="122"/>
      <c r="E415" s="122"/>
      <c r="F415" s="122"/>
      <c r="G415" s="122"/>
    </row>
    <row r="416" spans="1:7" s="189" customFormat="1" x14ac:dyDescent="0.2">
      <c r="A416" s="71"/>
      <c r="B416" s="71"/>
      <c r="C416" s="71"/>
      <c r="D416" s="122"/>
      <c r="E416" s="122"/>
      <c r="F416" s="122"/>
      <c r="G416" s="122"/>
    </row>
    <row r="417" spans="1:7" s="189" customFormat="1" x14ac:dyDescent="0.2">
      <c r="A417" s="71"/>
      <c r="B417" s="71"/>
      <c r="C417" s="71"/>
      <c r="D417" s="122"/>
      <c r="E417" s="122"/>
      <c r="F417" s="122"/>
      <c r="G417" s="122"/>
    </row>
    <row r="418" spans="1:7" s="189" customFormat="1" x14ac:dyDescent="0.2">
      <c r="A418" s="71"/>
      <c r="B418" s="71"/>
      <c r="C418" s="71"/>
      <c r="D418" s="122"/>
      <c r="E418" s="122"/>
      <c r="F418" s="122"/>
      <c r="G418" s="122"/>
    </row>
    <row r="419" spans="1:7" s="189" customFormat="1" x14ac:dyDescent="0.2">
      <c r="A419" s="71"/>
      <c r="B419" s="71"/>
      <c r="C419" s="71"/>
      <c r="D419" s="122"/>
      <c r="E419" s="122"/>
      <c r="F419" s="122"/>
      <c r="G419" s="122"/>
    </row>
    <row r="420" spans="1:7" s="189" customFormat="1" x14ac:dyDescent="0.2">
      <c r="A420" s="71"/>
      <c r="B420" s="71"/>
      <c r="C420" s="71"/>
      <c r="D420" s="122"/>
      <c r="E420" s="122"/>
      <c r="F420" s="122"/>
      <c r="G420" s="122"/>
    </row>
    <row r="421" spans="1:7" s="189" customFormat="1" x14ac:dyDescent="0.2">
      <c r="A421" s="71"/>
      <c r="B421" s="71"/>
      <c r="C421" s="71"/>
      <c r="D421" s="122"/>
      <c r="E421" s="122"/>
      <c r="F421" s="122"/>
      <c r="G421" s="122"/>
    </row>
    <row r="422" spans="1:7" s="189" customFormat="1" x14ac:dyDescent="0.2">
      <c r="A422" s="71"/>
      <c r="B422" s="71"/>
      <c r="C422" s="71"/>
      <c r="D422" s="122"/>
      <c r="E422" s="122"/>
      <c r="F422" s="122"/>
      <c r="G422" s="122"/>
    </row>
    <row r="423" spans="1:7" s="189" customFormat="1" x14ac:dyDescent="0.2">
      <c r="A423" s="71"/>
      <c r="B423" s="71"/>
      <c r="C423" s="71"/>
      <c r="D423" s="122"/>
      <c r="E423" s="122"/>
      <c r="F423" s="122"/>
      <c r="G423" s="122"/>
    </row>
    <row r="424" spans="1:7" s="189" customFormat="1" x14ac:dyDescent="0.2">
      <c r="A424" s="71"/>
      <c r="B424" s="71"/>
      <c r="C424" s="71"/>
      <c r="D424" s="122"/>
      <c r="E424" s="122"/>
      <c r="F424" s="122"/>
      <c r="G424" s="122"/>
    </row>
    <row r="425" spans="1:7" s="189" customFormat="1" x14ac:dyDescent="0.2">
      <c r="A425" s="71"/>
      <c r="B425" s="71"/>
      <c r="C425" s="71"/>
      <c r="D425" s="122"/>
      <c r="E425" s="122"/>
      <c r="F425" s="122"/>
      <c r="G425" s="122"/>
    </row>
    <row r="426" spans="1:7" s="189" customFormat="1" x14ac:dyDescent="0.2">
      <c r="A426" s="71"/>
      <c r="B426" s="71"/>
      <c r="C426" s="71"/>
      <c r="D426" s="122"/>
      <c r="E426" s="122"/>
      <c r="F426" s="122"/>
      <c r="G426" s="122"/>
    </row>
    <row r="427" spans="1:7" s="189" customFormat="1" x14ac:dyDescent="0.2">
      <c r="A427" s="71"/>
      <c r="B427" s="71"/>
      <c r="C427" s="71"/>
      <c r="D427" s="122"/>
      <c r="E427" s="122"/>
      <c r="F427" s="122"/>
      <c r="G427" s="122"/>
    </row>
    <row r="428" spans="1:7" s="189" customFormat="1" x14ac:dyDescent="0.2">
      <c r="A428" s="71"/>
      <c r="B428" s="71"/>
      <c r="C428" s="71"/>
      <c r="D428" s="122"/>
      <c r="E428" s="122"/>
      <c r="F428" s="122"/>
      <c r="G428" s="122"/>
    </row>
    <row r="429" spans="1:7" s="189" customFormat="1" x14ac:dyDescent="0.2">
      <c r="A429" s="71"/>
      <c r="B429" s="71"/>
      <c r="C429" s="71"/>
      <c r="D429" s="122"/>
      <c r="E429" s="122"/>
      <c r="F429" s="122"/>
      <c r="G429" s="122"/>
    </row>
    <row r="430" spans="1:7" s="189" customFormat="1" x14ac:dyDescent="0.2">
      <c r="A430" s="71"/>
      <c r="B430" s="71"/>
      <c r="C430" s="71"/>
      <c r="D430" s="122"/>
      <c r="E430" s="122"/>
      <c r="F430" s="122"/>
      <c r="G430" s="122"/>
    </row>
    <row r="431" spans="1:7" s="189" customFormat="1" x14ac:dyDescent="0.2">
      <c r="A431" s="71"/>
      <c r="B431" s="71"/>
      <c r="C431" s="71"/>
      <c r="D431" s="122"/>
      <c r="E431" s="122"/>
      <c r="F431" s="122"/>
      <c r="G431" s="122"/>
    </row>
    <row r="432" spans="1:7" s="189" customFormat="1" x14ac:dyDescent="0.2">
      <c r="A432" s="71"/>
      <c r="B432" s="71"/>
      <c r="C432" s="71"/>
      <c r="D432" s="122"/>
      <c r="E432" s="122"/>
      <c r="F432" s="122"/>
      <c r="G432" s="122"/>
    </row>
    <row r="433" spans="1:7" s="189" customFormat="1" x14ac:dyDescent="0.2">
      <c r="A433" s="71"/>
      <c r="B433" s="71"/>
      <c r="C433" s="71"/>
      <c r="D433" s="122"/>
      <c r="E433" s="122"/>
      <c r="F433" s="122"/>
      <c r="G433" s="122"/>
    </row>
    <row r="434" spans="1:7" s="189" customFormat="1" x14ac:dyDescent="0.2">
      <c r="A434" s="71"/>
      <c r="B434" s="71"/>
      <c r="C434" s="71"/>
      <c r="D434" s="122"/>
      <c r="E434" s="122"/>
      <c r="F434" s="122"/>
      <c r="G434" s="122"/>
    </row>
    <row r="435" spans="1:7" s="189" customFormat="1" x14ac:dyDescent="0.2">
      <c r="A435" s="71"/>
      <c r="B435" s="71"/>
      <c r="C435" s="71"/>
      <c r="D435" s="122"/>
      <c r="E435" s="122"/>
      <c r="F435" s="122"/>
      <c r="G435" s="122"/>
    </row>
    <row r="436" spans="1:7" s="189" customFormat="1" x14ac:dyDescent="0.2">
      <c r="A436" s="71"/>
      <c r="B436" s="71"/>
      <c r="C436" s="71"/>
      <c r="D436" s="122"/>
      <c r="E436" s="122"/>
      <c r="F436" s="122"/>
      <c r="G436" s="122"/>
    </row>
    <row r="437" spans="1:7" s="189" customFormat="1" x14ac:dyDescent="0.2">
      <c r="A437" s="71"/>
      <c r="B437" s="71"/>
      <c r="C437" s="71"/>
      <c r="D437" s="122"/>
      <c r="E437" s="122"/>
      <c r="F437" s="122"/>
      <c r="G437" s="122"/>
    </row>
    <row r="438" spans="1:7" s="189" customFormat="1" x14ac:dyDescent="0.2">
      <c r="A438" s="71"/>
      <c r="B438" s="71"/>
      <c r="C438" s="71"/>
      <c r="D438" s="122"/>
      <c r="E438" s="122"/>
      <c r="F438" s="122"/>
      <c r="G438" s="122"/>
    </row>
    <row r="439" spans="1:7" s="189" customFormat="1" x14ac:dyDescent="0.2">
      <c r="A439" s="71"/>
      <c r="B439" s="71"/>
      <c r="C439" s="71"/>
      <c r="D439" s="122"/>
      <c r="E439" s="122"/>
      <c r="F439" s="122"/>
      <c r="G439" s="122"/>
    </row>
    <row r="440" spans="1:7" s="189" customFormat="1" x14ac:dyDescent="0.2">
      <c r="A440" s="71"/>
      <c r="B440" s="71"/>
      <c r="C440" s="71"/>
      <c r="D440" s="122"/>
      <c r="E440" s="122"/>
      <c r="F440" s="122"/>
      <c r="G440" s="122"/>
    </row>
    <row r="441" spans="1:7" s="189" customFormat="1" x14ac:dyDescent="0.2">
      <c r="A441" s="71"/>
      <c r="B441" s="71"/>
      <c r="C441" s="71"/>
      <c r="D441" s="122"/>
      <c r="E441" s="122"/>
      <c r="F441" s="122"/>
      <c r="G441" s="122"/>
    </row>
    <row r="442" spans="1:7" s="189" customFormat="1" x14ac:dyDescent="0.2">
      <c r="A442" s="71"/>
      <c r="B442" s="71"/>
      <c r="C442" s="71"/>
      <c r="D442" s="122"/>
      <c r="E442" s="122"/>
      <c r="F442" s="122"/>
      <c r="G442" s="122"/>
    </row>
    <row r="443" spans="1:7" s="189" customFormat="1" x14ac:dyDescent="0.2">
      <c r="A443" s="71"/>
      <c r="B443" s="71"/>
      <c r="C443" s="71"/>
      <c r="D443" s="122"/>
      <c r="E443" s="122"/>
      <c r="F443" s="122"/>
      <c r="G443" s="122"/>
    </row>
    <row r="444" spans="1:7" s="189" customFormat="1" x14ac:dyDescent="0.2">
      <c r="A444" s="71"/>
      <c r="B444" s="71"/>
      <c r="C444" s="71"/>
      <c r="D444" s="122"/>
      <c r="E444" s="122"/>
      <c r="F444" s="122"/>
      <c r="G444" s="122"/>
    </row>
    <row r="445" spans="1:7" s="189" customFormat="1" x14ac:dyDescent="0.2">
      <c r="A445" s="71"/>
      <c r="B445" s="71"/>
      <c r="C445" s="71"/>
      <c r="D445" s="122"/>
      <c r="E445" s="122"/>
      <c r="F445" s="122"/>
      <c r="G445" s="122"/>
    </row>
    <row r="446" spans="1:7" s="189" customFormat="1" x14ac:dyDescent="0.2">
      <c r="A446" s="71"/>
      <c r="B446" s="71"/>
      <c r="C446" s="71"/>
      <c r="D446" s="122"/>
      <c r="E446" s="122"/>
      <c r="F446" s="122"/>
      <c r="G446" s="122"/>
    </row>
    <row r="447" spans="1:7" s="189" customFormat="1" x14ac:dyDescent="0.2">
      <c r="A447" s="71"/>
      <c r="B447" s="71"/>
      <c r="C447" s="71"/>
      <c r="D447" s="122"/>
      <c r="E447" s="122"/>
      <c r="F447" s="122"/>
      <c r="G447" s="122"/>
    </row>
    <row r="448" spans="1:7" s="189" customFormat="1" x14ac:dyDescent="0.2">
      <c r="A448" s="71"/>
      <c r="B448" s="71"/>
      <c r="C448" s="71"/>
      <c r="D448" s="122"/>
      <c r="E448" s="122"/>
      <c r="F448" s="122"/>
      <c r="G448" s="122"/>
    </row>
    <row r="449" spans="1:7" s="189" customFormat="1" x14ac:dyDescent="0.2">
      <c r="A449" s="71"/>
      <c r="B449" s="71"/>
      <c r="C449" s="71"/>
      <c r="D449" s="122"/>
      <c r="E449" s="122"/>
      <c r="F449" s="122"/>
      <c r="G449" s="122"/>
    </row>
    <row r="450" spans="1:7" s="189" customFormat="1" x14ac:dyDescent="0.2">
      <c r="A450" s="71"/>
      <c r="B450" s="71"/>
      <c r="C450" s="71"/>
      <c r="D450" s="122"/>
      <c r="E450" s="122"/>
      <c r="F450" s="122"/>
      <c r="G450" s="122"/>
    </row>
    <row r="451" spans="1:7" s="189" customFormat="1" x14ac:dyDescent="0.2">
      <c r="A451" s="71"/>
      <c r="B451" s="71"/>
      <c r="C451" s="71"/>
      <c r="D451" s="122"/>
      <c r="E451" s="122"/>
      <c r="F451" s="122"/>
      <c r="G451" s="122"/>
    </row>
    <row r="452" spans="1:7" s="189" customFormat="1" x14ac:dyDescent="0.2">
      <c r="A452" s="71"/>
      <c r="B452" s="71"/>
      <c r="C452" s="71"/>
      <c r="D452" s="122"/>
      <c r="E452" s="122"/>
      <c r="F452" s="122"/>
      <c r="G452" s="122"/>
    </row>
    <row r="453" spans="1:7" s="189" customFormat="1" x14ac:dyDescent="0.2">
      <c r="A453" s="71"/>
      <c r="B453" s="71"/>
      <c r="C453" s="71"/>
      <c r="D453" s="122"/>
      <c r="E453" s="122"/>
      <c r="F453" s="122"/>
      <c r="G453" s="122"/>
    </row>
    <row r="454" spans="1:7" s="189" customFormat="1" x14ac:dyDescent="0.2">
      <c r="A454" s="71"/>
      <c r="B454" s="71"/>
      <c r="C454" s="71"/>
      <c r="D454" s="122"/>
      <c r="E454" s="122"/>
      <c r="F454" s="122"/>
      <c r="G454" s="122"/>
    </row>
    <row r="455" spans="1:7" s="189" customFormat="1" x14ac:dyDescent="0.2">
      <c r="A455" s="71"/>
      <c r="B455" s="71"/>
      <c r="C455" s="71"/>
      <c r="D455" s="122"/>
      <c r="E455" s="122"/>
      <c r="F455" s="122"/>
      <c r="G455" s="122"/>
    </row>
    <row r="456" spans="1:7" s="189" customFormat="1" x14ac:dyDescent="0.2">
      <c r="A456" s="71"/>
      <c r="B456" s="71"/>
      <c r="C456" s="71"/>
      <c r="D456" s="122"/>
      <c r="E456" s="122"/>
      <c r="F456" s="122"/>
      <c r="G456" s="122"/>
    </row>
    <row r="457" spans="1:7" s="189" customFormat="1" x14ac:dyDescent="0.2">
      <c r="A457" s="71"/>
      <c r="B457" s="71"/>
      <c r="C457" s="71"/>
      <c r="D457" s="122"/>
      <c r="E457" s="122"/>
      <c r="F457" s="122"/>
      <c r="G457" s="122"/>
    </row>
    <row r="458" spans="1:7" s="189" customFormat="1" x14ac:dyDescent="0.2">
      <c r="A458" s="71"/>
      <c r="B458" s="71"/>
      <c r="C458" s="71"/>
      <c r="D458" s="122"/>
      <c r="E458" s="122"/>
      <c r="F458" s="122"/>
      <c r="G458" s="122"/>
    </row>
    <row r="459" spans="1:7" s="189" customFormat="1" x14ac:dyDescent="0.2">
      <c r="A459" s="71"/>
      <c r="B459" s="71"/>
      <c r="C459" s="71"/>
      <c r="D459" s="122"/>
      <c r="E459" s="122"/>
      <c r="F459" s="122"/>
      <c r="G459" s="122"/>
    </row>
    <row r="460" spans="1:7" s="189" customFormat="1" x14ac:dyDescent="0.2">
      <c r="A460" s="71"/>
      <c r="B460" s="71"/>
      <c r="C460" s="71"/>
      <c r="D460" s="122"/>
      <c r="E460" s="122"/>
      <c r="F460" s="122"/>
      <c r="G460" s="122"/>
    </row>
    <row r="461" spans="1:7" s="189" customFormat="1" x14ac:dyDescent="0.2">
      <c r="A461" s="71"/>
      <c r="B461" s="71"/>
      <c r="C461" s="71"/>
      <c r="D461" s="122"/>
      <c r="E461" s="122"/>
      <c r="F461" s="122"/>
      <c r="G461" s="122"/>
    </row>
    <row r="462" spans="1:7" s="189" customFormat="1" x14ac:dyDescent="0.2">
      <c r="A462" s="71"/>
      <c r="B462" s="71"/>
      <c r="C462" s="71"/>
      <c r="D462" s="122"/>
      <c r="E462" s="122"/>
      <c r="F462" s="122"/>
      <c r="G462" s="122"/>
    </row>
    <row r="463" spans="1:7" s="189" customFormat="1" x14ac:dyDescent="0.2">
      <c r="A463" s="71"/>
      <c r="B463" s="71"/>
      <c r="C463" s="71"/>
      <c r="D463" s="122"/>
      <c r="E463" s="122"/>
      <c r="F463" s="122"/>
      <c r="G463" s="122"/>
    </row>
    <row r="464" spans="1:7" s="189" customFormat="1" x14ac:dyDescent="0.2">
      <c r="A464" s="71"/>
      <c r="B464" s="71"/>
      <c r="C464" s="71"/>
      <c r="D464" s="122"/>
      <c r="E464" s="122"/>
      <c r="F464" s="122"/>
      <c r="G464" s="122"/>
    </row>
    <row r="465" spans="1:7" s="189" customFormat="1" x14ac:dyDescent="0.2">
      <c r="A465" s="71"/>
      <c r="B465" s="71"/>
      <c r="C465" s="71"/>
      <c r="D465" s="122"/>
      <c r="E465" s="122"/>
      <c r="F465" s="122"/>
      <c r="G465" s="122"/>
    </row>
    <row r="466" spans="1:7" s="189" customFormat="1" x14ac:dyDescent="0.2">
      <c r="A466" s="71"/>
      <c r="B466" s="71"/>
      <c r="C466" s="71"/>
      <c r="D466" s="122"/>
      <c r="E466" s="122"/>
      <c r="F466" s="122"/>
      <c r="G466" s="122"/>
    </row>
    <row r="467" spans="1:7" s="189" customFormat="1" x14ac:dyDescent="0.2">
      <c r="A467" s="71"/>
      <c r="B467" s="71"/>
      <c r="C467" s="71"/>
      <c r="D467" s="122"/>
      <c r="E467" s="122"/>
      <c r="F467" s="122"/>
      <c r="G467" s="122"/>
    </row>
    <row r="468" spans="1:7" s="189" customFormat="1" x14ac:dyDescent="0.2">
      <c r="A468" s="71"/>
      <c r="B468" s="71"/>
      <c r="C468" s="71"/>
      <c r="D468" s="122"/>
      <c r="E468" s="122"/>
      <c r="F468" s="122"/>
      <c r="G468" s="122"/>
    </row>
    <row r="469" spans="1:7" s="189" customFormat="1" x14ac:dyDescent="0.2">
      <c r="A469" s="71"/>
      <c r="B469" s="71"/>
      <c r="C469" s="71"/>
      <c r="D469" s="122"/>
      <c r="E469" s="122"/>
      <c r="F469" s="122"/>
      <c r="G469" s="122"/>
    </row>
    <row r="470" spans="1:7" s="189" customFormat="1" x14ac:dyDescent="0.2">
      <c r="A470" s="71"/>
      <c r="B470" s="71"/>
      <c r="C470" s="71"/>
      <c r="D470" s="122"/>
      <c r="E470" s="122"/>
      <c r="F470" s="122"/>
      <c r="G470" s="122"/>
    </row>
    <row r="471" spans="1:7" s="189" customFormat="1" x14ac:dyDescent="0.2">
      <c r="A471" s="71"/>
      <c r="B471" s="71"/>
      <c r="C471" s="71"/>
      <c r="D471" s="122"/>
      <c r="E471" s="122"/>
      <c r="F471" s="122"/>
      <c r="G471" s="122"/>
    </row>
    <row r="472" spans="1:7" s="189" customFormat="1" x14ac:dyDescent="0.2">
      <c r="A472" s="71"/>
      <c r="B472" s="71"/>
      <c r="C472" s="71"/>
      <c r="D472" s="122"/>
      <c r="E472" s="122"/>
      <c r="F472" s="122"/>
      <c r="G472" s="122"/>
    </row>
    <row r="473" spans="1:7" s="189" customFormat="1" x14ac:dyDescent="0.2">
      <c r="A473" s="71"/>
      <c r="B473" s="71"/>
      <c r="C473" s="71"/>
      <c r="D473" s="122"/>
      <c r="E473" s="122"/>
      <c r="F473" s="122"/>
      <c r="G473" s="122"/>
    </row>
    <row r="474" spans="1:7" s="189" customFormat="1" x14ac:dyDescent="0.2">
      <c r="A474" s="71"/>
      <c r="B474" s="71"/>
      <c r="C474" s="71"/>
      <c r="D474" s="122"/>
      <c r="E474" s="122"/>
      <c r="F474" s="122"/>
      <c r="G474" s="122"/>
    </row>
    <row r="475" spans="1:7" s="189" customFormat="1" x14ac:dyDescent="0.2">
      <c r="A475" s="71"/>
      <c r="B475" s="71"/>
      <c r="C475" s="71"/>
      <c r="D475" s="122"/>
      <c r="E475" s="122"/>
      <c r="F475" s="122"/>
      <c r="G475" s="122"/>
    </row>
    <row r="476" spans="1:7" s="189" customFormat="1" x14ac:dyDescent="0.2">
      <c r="A476" s="71"/>
      <c r="B476" s="71"/>
      <c r="C476" s="71"/>
      <c r="D476" s="122"/>
      <c r="E476" s="122"/>
      <c r="F476" s="122"/>
      <c r="G476" s="122"/>
    </row>
    <row r="477" spans="1:7" s="189" customFormat="1" x14ac:dyDescent="0.2">
      <c r="A477" s="71"/>
      <c r="B477" s="71"/>
      <c r="C477" s="71"/>
      <c r="D477" s="122"/>
      <c r="E477" s="122"/>
      <c r="F477" s="122"/>
      <c r="G477" s="122"/>
    </row>
    <row r="478" spans="1:7" s="189" customFormat="1" x14ac:dyDescent="0.2">
      <c r="A478" s="71"/>
      <c r="B478" s="71"/>
      <c r="C478" s="71"/>
      <c r="D478" s="122"/>
      <c r="E478" s="122"/>
      <c r="F478" s="122"/>
      <c r="G478" s="122"/>
    </row>
    <row r="479" spans="1:7" s="189" customFormat="1" x14ac:dyDescent="0.2">
      <c r="A479" s="71"/>
      <c r="B479" s="71"/>
      <c r="C479" s="71"/>
      <c r="D479" s="122"/>
      <c r="E479" s="122"/>
      <c r="F479" s="122"/>
      <c r="G479" s="122"/>
    </row>
    <row r="480" spans="1:7" s="189" customFormat="1" x14ac:dyDescent="0.2">
      <c r="A480" s="71"/>
      <c r="B480" s="71"/>
      <c r="C480" s="71"/>
      <c r="D480" s="122"/>
      <c r="E480" s="122"/>
      <c r="F480" s="122"/>
      <c r="G480" s="122"/>
    </row>
    <row r="481" spans="1:7" s="189" customFormat="1" x14ac:dyDescent="0.2">
      <c r="A481" s="71"/>
      <c r="B481" s="71"/>
      <c r="C481" s="71"/>
      <c r="D481" s="122"/>
      <c r="E481" s="122"/>
      <c r="F481" s="122"/>
      <c r="G481" s="122"/>
    </row>
    <row r="482" spans="1:7" s="189" customFormat="1" x14ac:dyDescent="0.2">
      <c r="A482" s="71"/>
      <c r="B482" s="71"/>
      <c r="C482" s="71"/>
      <c r="D482" s="122"/>
      <c r="E482" s="122"/>
      <c r="F482" s="122"/>
      <c r="G482" s="122"/>
    </row>
    <row r="483" spans="1:7" s="189" customFormat="1" x14ac:dyDescent="0.2">
      <c r="A483" s="71"/>
      <c r="B483" s="71"/>
      <c r="C483" s="71"/>
      <c r="D483" s="122"/>
      <c r="E483" s="122"/>
      <c r="F483" s="122"/>
      <c r="G483" s="122"/>
    </row>
    <row r="484" spans="1:7" s="189" customFormat="1" x14ac:dyDescent="0.2">
      <c r="A484" s="71"/>
      <c r="B484" s="71"/>
      <c r="C484" s="71"/>
      <c r="D484" s="122"/>
      <c r="E484" s="122"/>
      <c r="F484" s="122"/>
      <c r="G484" s="122"/>
    </row>
    <row r="485" spans="1:7" s="189" customFormat="1" x14ac:dyDescent="0.2">
      <c r="A485" s="71"/>
      <c r="B485" s="71"/>
      <c r="C485" s="71"/>
      <c r="D485" s="122"/>
      <c r="E485" s="122"/>
      <c r="F485" s="122"/>
      <c r="G485" s="122"/>
    </row>
    <row r="486" spans="1:7" s="189" customFormat="1" x14ac:dyDescent="0.2">
      <c r="A486" s="71"/>
      <c r="B486" s="71"/>
      <c r="C486" s="71"/>
      <c r="D486" s="122"/>
      <c r="E486" s="122"/>
      <c r="F486" s="122"/>
      <c r="G486" s="122"/>
    </row>
    <row r="487" spans="1:7" s="189" customFormat="1" x14ac:dyDescent="0.2">
      <c r="A487" s="71"/>
      <c r="B487" s="71"/>
      <c r="C487" s="71"/>
      <c r="D487" s="122"/>
      <c r="E487" s="122"/>
      <c r="F487" s="122"/>
      <c r="G487" s="122"/>
    </row>
    <row r="488" spans="1:7" s="189" customFormat="1" x14ac:dyDescent="0.2">
      <c r="A488" s="71"/>
      <c r="B488" s="71"/>
      <c r="C488" s="71"/>
      <c r="D488" s="122"/>
      <c r="E488" s="122"/>
      <c r="F488" s="122"/>
      <c r="G488" s="122"/>
    </row>
    <row r="489" spans="1:7" s="189" customFormat="1" x14ac:dyDescent="0.2">
      <c r="A489" s="71"/>
      <c r="B489" s="71"/>
      <c r="C489" s="71"/>
      <c r="D489" s="122"/>
      <c r="E489" s="122"/>
      <c r="F489" s="122"/>
      <c r="G489" s="122"/>
    </row>
    <row r="490" spans="1:7" s="189" customFormat="1" x14ac:dyDescent="0.2">
      <c r="A490" s="71"/>
      <c r="B490" s="71"/>
      <c r="C490" s="71"/>
      <c r="D490" s="122"/>
      <c r="E490" s="122"/>
      <c r="F490" s="122"/>
      <c r="G490" s="122"/>
    </row>
    <row r="491" spans="1:7" s="189" customFormat="1" x14ac:dyDescent="0.2">
      <c r="A491" s="71"/>
      <c r="B491" s="71"/>
      <c r="C491" s="71"/>
      <c r="D491" s="122"/>
      <c r="E491" s="122"/>
      <c r="F491" s="122"/>
      <c r="G491" s="122"/>
    </row>
    <row r="492" spans="1:7" s="189" customFormat="1" x14ac:dyDescent="0.2">
      <c r="A492" s="71"/>
      <c r="B492" s="71"/>
      <c r="C492" s="71"/>
      <c r="D492" s="122"/>
      <c r="E492" s="122"/>
      <c r="F492" s="122"/>
      <c r="G492" s="122"/>
    </row>
    <row r="493" spans="1:7" s="189" customFormat="1" x14ac:dyDescent="0.2">
      <c r="A493" s="71"/>
      <c r="B493" s="71"/>
      <c r="C493" s="71"/>
      <c r="D493" s="122"/>
      <c r="E493" s="122"/>
      <c r="F493" s="122"/>
      <c r="G493" s="122"/>
    </row>
    <row r="494" spans="1:7" s="189" customFormat="1" x14ac:dyDescent="0.2">
      <c r="A494" s="71"/>
      <c r="B494" s="71"/>
      <c r="C494" s="71"/>
      <c r="D494" s="122"/>
      <c r="E494" s="122"/>
      <c r="F494" s="122"/>
      <c r="G494" s="122"/>
    </row>
    <row r="495" spans="1:7" s="189" customFormat="1" x14ac:dyDescent="0.2">
      <c r="A495" s="71"/>
      <c r="B495" s="71"/>
      <c r="C495" s="71"/>
      <c r="D495" s="122"/>
      <c r="E495" s="122"/>
      <c r="F495" s="122"/>
      <c r="G495" s="122"/>
    </row>
    <row r="496" spans="1:7" s="189" customFormat="1" x14ac:dyDescent="0.2">
      <c r="A496" s="71"/>
      <c r="B496" s="71"/>
      <c r="C496" s="71"/>
      <c r="D496" s="122"/>
      <c r="E496" s="122"/>
      <c r="F496" s="122"/>
      <c r="G496" s="122"/>
    </row>
    <row r="497" spans="1:7" s="189" customFormat="1" x14ac:dyDescent="0.2">
      <c r="A497" s="71"/>
      <c r="B497" s="71"/>
      <c r="C497" s="71"/>
      <c r="D497" s="122"/>
      <c r="E497" s="122"/>
      <c r="F497" s="122"/>
      <c r="G497" s="122"/>
    </row>
    <row r="498" spans="1:7" s="189" customFormat="1" x14ac:dyDescent="0.2">
      <c r="A498" s="71"/>
      <c r="B498" s="71"/>
      <c r="C498" s="71"/>
      <c r="D498" s="122"/>
      <c r="E498" s="122"/>
      <c r="F498" s="122"/>
      <c r="G498" s="122"/>
    </row>
    <row r="499" spans="1:7" s="189" customFormat="1" x14ac:dyDescent="0.2">
      <c r="A499" s="71"/>
      <c r="B499" s="71"/>
      <c r="C499" s="71"/>
      <c r="D499" s="122"/>
      <c r="E499" s="122"/>
      <c r="F499" s="122"/>
      <c r="G499" s="122"/>
    </row>
    <row r="500" spans="1:7" s="189" customFormat="1" x14ac:dyDescent="0.2">
      <c r="A500" s="71"/>
      <c r="B500" s="71"/>
      <c r="C500" s="71"/>
      <c r="D500" s="122"/>
      <c r="E500" s="122"/>
      <c r="F500" s="122"/>
      <c r="G500" s="122"/>
    </row>
    <row r="501" spans="1:7" s="189" customFormat="1" x14ac:dyDescent="0.2">
      <c r="A501" s="71"/>
      <c r="B501" s="71"/>
      <c r="C501" s="71"/>
      <c r="D501" s="122"/>
      <c r="E501" s="122"/>
      <c r="F501" s="122"/>
      <c r="G501" s="122"/>
    </row>
    <row r="502" spans="1:7" s="189" customFormat="1" x14ac:dyDescent="0.2">
      <c r="A502" s="71"/>
      <c r="B502" s="71"/>
      <c r="C502" s="71"/>
      <c r="D502" s="122"/>
      <c r="E502" s="122"/>
      <c r="F502" s="122"/>
      <c r="G502" s="122"/>
    </row>
    <row r="503" spans="1:7" s="189" customFormat="1" x14ac:dyDescent="0.2">
      <c r="A503" s="71"/>
      <c r="B503" s="71"/>
      <c r="C503" s="71"/>
      <c r="D503" s="122"/>
      <c r="E503" s="122"/>
      <c r="F503" s="122"/>
      <c r="G503" s="122"/>
    </row>
    <row r="504" spans="1:7" s="189" customFormat="1" x14ac:dyDescent="0.2">
      <c r="A504" s="71"/>
      <c r="B504" s="71"/>
      <c r="C504" s="71"/>
      <c r="D504" s="122"/>
      <c r="E504" s="122"/>
      <c r="F504" s="122"/>
      <c r="G504" s="122"/>
    </row>
    <row r="505" spans="1:7" s="189" customFormat="1" x14ac:dyDescent="0.2">
      <c r="A505" s="71"/>
      <c r="B505" s="71"/>
      <c r="C505" s="71"/>
      <c r="D505" s="122"/>
      <c r="E505" s="122"/>
      <c r="F505" s="122"/>
      <c r="G505" s="122"/>
    </row>
    <row r="506" spans="1:7" s="189" customFormat="1" x14ac:dyDescent="0.2">
      <c r="A506" s="71"/>
      <c r="B506" s="71"/>
      <c r="C506" s="71"/>
      <c r="D506" s="122"/>
      <c r="E506" s="122"/>
      <c r="F506" s="122"/>
      <c r="G506" s="122"/>
    </row>
    <row r="507" spans="1:7" s="189" customFormat="1" x14ac:dyDescent="0.2">
      <c r="A507" s="71"/>
      <c r="B507" s="71"/>
      <c r="C507" s="71"/>
      <c r="D507" s="122"/>
      <c r="E507" s="122"/>
      <c r="F507" s="122"/>
      <c r="G507" s="122"/>
    </row>
    <row r="508" spans="1:7" s="189" customFormat="1" x14ac:dyDescent="0.2">
      <c r="A508" s="71"/>
      <c r="B508" s="71"/>
      <c r="C508" s="71"/>
      <c r="D508" s="122"/>
      <c r="E508" s="122"/>
      <c r="F508" s="122"/>
      <c r="G508" s="122"/>
    </row>
    <row r="509" spans="1:7" s="189" customFormat="1" x14ac:dyDescent="0.2">
      <c r="A509" s="71"/>
      <c r="B509" s="71"/>
      <c r="C509" s="71"/>
      <c r="D509" s="122"/>
      <c r="E509" s="122"/>
      <c r="F509" s="122"/>
      <c r="G509" s="122"/>
    </row>
    <row r="510" spans="1:7" s="189" customFormat="1" x14ac:dyDescent="0.2">
      <c r="A510" s="71"/>
      <c r="B510" s="71"/>
      <c r="C510" s="71"/>
      <c r="D510" s="122"/>
      <c r="E510" s="122"/>
      <c r="F510" s="122"/>
      <c r="G510" s="122"/>
    </row>
    <row r="511" spans="1:7" s="189" customFormat="1" x14ac:dyDescent="0.2">
      <c r="A511" s="71"/>
      <c r="B511" s="71"/>
      <c r="C511" s="71"/>
      <c r="D511" s="122"/>
      <c r="E511" s="122"/>
      <c r="F511" s="122"/>
      <c r="G511" s="122"/>
    </row>
    <row r="512" spans="1:7" s="189" customFormat="1" x14ac:dyDescent="0.2">
      <c r="A512" s="71"/>
      <c r="B512" s="71"/>
      <c r="C512" s="71"/>
      <c r="D512" s="122"/>
      <c r="E512" s="122"/>
      <c r="F512" s="122"/>
      <c r="G512" s="122"/>
    </row>
    <row r="513" spans="1:7" s="189" customFormat="1" x14ac:dyDescent="0.2">
      <c r="A513" s="71"/>
      <c r="B513" s="71"/>
      <c r="C513" s="71"/>
      <c r="D513" s="122"/>
      <c r="E513" s="122"/>
      <c r="F513" s="122"/>
      <c r="G513" s="122"/>
    </row>
    <row r="514" spans="1:7" s="189" customFormat="1" x14ac:dyDescent="0.2">
      <c r="A514" s="71"/>
      <c r="B514" s="71"/>
      <c r="C514" s="71"/>
      <c r="D514" s="122"/>
      <c r="E514" s="122"/>
      <c r="F514" s="122"/>
      <c r="G514" s="122"/>
    </row>
    <row r="515" spans="1:7" s="189" customFormat="1" x14ac:dyDescent="0.2">
      <c r="A515" s="71"/>
      <c r="B515" s="71"/>
      <c r="C515" s="71"/>
      <c r="D515" s="122"/>
      <c r="E515" s="122"/>
      <c r="F515" s="122"/>
      <c r="G515" s="122"/>
    </row>
    <row r="516" spans="1:7" s="189" customFormat="1" x14ac:dyDescent="0.2">
      <c r="A516" s="71"/>
      <c r="B516" s="71"/>
      <c r="C516" s="71"/>
      <c r="D516" s="122"/>
      <c r="E516" s="122"/>
      <c r="F516" s="122"/>
      <c r="G516" s="122"/>
    </row>
    <row r="517" spans="1:7" s="189" customFormat="1" x14ac:dyDescent="0.2">
      <c r="A517" s="71"/>
      <c r="B517" s="71"/>
      <c r="C517" s="71"/>
      <c r="D517" s="122"/>
      <c r="E517" s="122"/>
      <c r="F517" s="122"/>
      <c r="G517" s="122"/>
    </row>
    <row r="518" spans="1:7" s="189" customFormat="1" x14ac:dyDescent="0.2">
      <c r="A518" s="71"/>
      <c r="B518" s="71"/>
      <c r="C518" s="71"/>
      <c r="D518" s="122"/>
      <c r="E518" s="122"/>
      <c r="F518" s="122"/>
      <c r="G518" s="122"/>
    </row>
    <row r="519" spans="1:7" s="189" customFormat="1" x14ac:dyDescent="0.2">
      <c r="A519" s="71"/>
      <c r="B519" s="71"/>
      <c r="C519" s="71"/>
      <c r="D519" s="122"/>
      <c r="E519" s="122"/>
      <c r="F519" s="122"/>
      <c r="G519" s="122"/>
    </row>
    <row r="520" spans="1:7" s="189" customFormat="1" x14ac:dyDescent="0.2">
      <c r="A520" s="71"/>
      <c r="B520" s="71"/>
      <c r="C520" s="71"/>
      <c r="D520" s="122"/>
      <c r="E520" s="122"/>
      <c r="F520" s="122"/>
      <c r="G520" s="122"/>
    </row>
    <row r="521" spans="1:7" s="189" customFormat="1" x14ac:dyDescent="0.2">
      <c r="A521" s="71"/>
      <c r="B521" s="71"/>
      <c r="C521" s="71"/>
      <c r="D521" s="122"/>
      <c r="E521" s="122"/>
      <c r="F521" s="122"/>
      <c r="G521" s="122"/>
    </row>
    <row r="522" spans="1:7" s="189" customFormat="1" x14ac:dyDescent="0.2">
      <c r="A522" s="71"/>
      <c r="B522" s="71"/>
      <c r="C522" s="71"/>
      <c r="D522" s="122"/>
      <c r="E522" s="122"/>
      <c r="F522" s="122"/>
      <c r="G522" s="122"/>
    </row>
    <row r="523" spans="1:7" s="189" customFormat="1" x14ac:dyDescent="0.2">
      <c r="A523" s="71"/>
      <c r="B523" s="71"/>
      <c r="C523" s="71"/>
      <c r="D523" s="122"/>
      <c r="E523" s="122"/>
      <c r="F523" s="122"/>
      <c r="G523" s="122"/>
    </row>
    <row r="524" spans="1:7" s="189" customFormat="1" x14ac:dyDescent="0.2">
      <c r="A524" s="71"/>
      <c r="B524" s="71"/>
      <c r="C524" s="71"/>
      <c r="D524" s="122"/>
      <c r="E524" s="122"/>
      <c r="F524" s="122"/>
      <c r="G524" s="122"/>
    </row>
    <row r="525" spans="1:7" s="189" customFormat="1" x14ac:dyDescent="0.2">
      <c r="A525" s="71"/>
      <c r="B525" s="71"/>
      <c r="C525" s="71"/>
      <c r="D525" s="122"/>
      <c r="E525" s="122"/>
      <c r="F525" s="122"/>
      <c r="G525" s="122"/>
    </row>
    <row r="526" spans="1:7" s="189" customFormat="1" x14ac:dyDescent="0.2">
      <c r="A526" s="71"/>
      <c r="B526" s="71"/>
      <c r="C526" s="71"/>
      <c r="D526" s="122"/>
      <c r="E526" s="122"/>
      <c r="F526" s="122"/>
      <c r="G526" s="122"/>
    </row>
    <row r="527" spans="1:7" s="189" customFormat="1" x14ac:dyDescent="0.2">
      <c r="A527" s="71"/>
      <c r="B527" s="71"/>
      <c r="C527" s="71"/>
      <c r="D527" s="122"/>
      <c r="E527" s="122"/>
      <c r="F527" s="122"/>
      <c r="G527" s="122"/>
    </row>
    <row r="528" spans="1:7" s="189" customFormat="1" x14ac:dyDescent="0.2">
      <c r="A528" s="71"/>
      <c r="B528" s="71"/>
      <c r="C528" s="71"/>
      <c r="D528" s="122"/>
      <c r="E528" s="122"/>
      <c r="F528" s="122"/>
      <c r="G528" s="122"/>
    </row>
    <row r="529" spans="1:7" s="189" customFormat="1" x14ac:dyDescent="0.2">
      <c r="A529" s="71"/>
      <c r="B529" s="71"/>
      <c r="C529" s="71"/>
      <c r="D529" s="122"/>
      <c r="E529" s="122"/>
      <c r="F529" s="122"/>
      <c r="G529" s="122"/>
    </row>
    <row r="530" spans="1:7" s="189" customFormat="1" x14ac:dyDescent="0.2">
      <c r="A530" s="71"/>
      <c r="B530" s="71"/>
      <c r="C530" s="71"/>
      <c r="D530" s="122"/>
      <c r="E530" s="122"/>
      <c r="F530" s="122"/>
      <c r="G530" s="122"/>
    </row>
    <row r="531" spans="1:7" s="189" customFormat="1" x14ac:dyDescent="0.2">
      <c r="A531" s="71"/>
      <c r="B531" s="71"/>
      <c r="C531" s="71"/>
      <c r="D531" s="122"/>
      <c r="E531" s="122"/>
      <c r="F531" s="122"/>
      <c r="G531" s="122"/>
    </row>
    <row r="532" spans="1:7" s="189" customFormat="1" x14ac:dyDescent="0.2">
      <c r="A532" s="71"/>
      <c r="B532" s="71"/>
      <c r="C532" s="71"/>
      <c r="D532" s="122"/>
      <c r="E532" s="122"/>
      <c r="F532" s="122"/>
      <c r="G532" s="122"/>
    </row>
    <row r="533" spans="1:7" s="189" customFormat="1" x14ac:dyDescent="0.2">
      <c r="A533" s="71"/>
      <c r="B533" s="71"/>
      <c r="C533" s="71"/>
      <c r="D533" s="122"/>
      <c r="E533" s="122"/>
      <c r="F533" s="122"/>
      <c r="G533" s="122"/>
    </row>
    <row r="534" spans="1:7" s="189" customFormat="1" x14ac:dyDescent="0.2">
      <c r="A534" s="71"/>
      <c r="B534" s="71"/>
      <c r="C534" s="71"/>
      <c r="D534" s="122"/>
      <c r="E534" s="122"/>
      <c r="F534" s="122"/>
      <c r="G534" s="122"/>
    </row>
    <row r="535" spans="1:7" s="189" customFormat="1" x14ac:dyDescent="0.2">
      <c r="A535" s="71"/>
      <c r="B535" s="71"/>
      <c r="C535" s="71"/>
      <c r="D535" s="122"/>
      <c r="E535" s="122"/>
      <c r="F535" s="122"/>
      <c r="G535" s="122"/>
    </row>
    <row r="536" spans="1:7" s="189" customFormat="1" x14ac:dyDescent="0.2">
      <c r="A536" s="71"/>
      <c r="B536" s="71"/>
      <c r="C536" s="71"/>
      <c r="D536" s="122"/>
      <c r="E536" s="122"/>
      <c r="F536" s="122"/>
      <c r="G536" s="122"/>
    </row>
    <row r="537" spans="1:7" s="189" customFormat="1" x14ac:dyDescent="0.2">
      <c r="A537" s="71"/>
      <c r="B537" s="71"/>
      <c r="C537" s="71"/>
      <c r="D537" s="122"/>
      <c r="E537" s="122"/>
      <c r="F537" s="122"/>
      <c r="G537" s="122"/>
    </row>
    <row r="538" spans="1:7" s="189" customFormat="1" x14ac:dyDescent="0.2">
      <c r="A538" s="71"/>
      <c r="B538" s="71"/>
      <c r="C538" s="71"/>
      <c r="D538" s="122"/>
      <c r="E538" s="122"/>
      <c r="F538" s="122"/>
      <c r="G538" s="122"/>
    </row>
    <row r="539" spans="1:7" s="189" customFormat="1" x14ac:dyDescent="0.2">
      <c r="A539" s="71"/>
      <c r="B539" s="71"/>
      <c r="C539" s="71"/>
      <c r="D539" s="122"/>
      <c r="E539" s="122"/>
      <c r="F539" s="122"/>
      <c r="G539" s="122"/>
    </row>
    <row r="540" spans="1:7" s="189" customFormat="1" x14ac:dyDescent="0.2">
      <c r="A540" s="71"/>
      <c r="B540" s="71"/>
      <c r="C540" s="71"/>
      <c r="D540" s="122"/>
      <c r="E540" s="122"/>
      <c r="F540" s="122"/>
      <c r="G540" s="122"/>
    </row>
    <row r="541" spans="1:7" s="189" customFormat="1" x14ac:dyDescent="0.2">
      <c r="A541" s="71"/>
      <c r="B541" s="71"/>
      <c r="C541" s="71"/>
      <c r="D541" s="122"/>
      <c r="E541" s="122"/>
      <c r="F541" s="122"/>
      <c r="G541" s="122"/>
    </row>
    <row r="542" spans="1:7" s="189" customFormat="1" x14ac:dyDescent="0.2">
      <c r="A542" s="71"/>
      <c r="B542" s="71"/>
      <c r="C542" s="71"/>
      <c r="D542" s="122"/>
      <c r="E542" s="122"/>
      <c r="F542" s="122"/>
      <c r="G542" s="122"/>
    </row>
    <row r="543" spans="1:7" s="189" customFormat="1" x14ac:dyDescent="0.2">
      <c r="A543" s="71"/>
      <c r="B543" s="71"/>
      <c r="C543" s="71"/>
      <c r="D543" s="122"/>
      <c r="E543" s="122"/>
      <c r="F543" s="122"/>
      <c r="G543" s="122"/>
    </row>
    <row r="544" spans="1:7" s="189" customFormat="1" x14ac:dyDescent="0.2">
      <c r="A544" s="71"/>
      <c r="B544" s="71"/>
      <c r="C544" s="71"/>
      <c r="D544" s="122"/>
      <c r="E544" s="122"/>
      <c r="F544" s="122"/>
      <c r="G544" s="122"/>
    </row>
    <row r="545" spans="1:7" s="189" customFormat="1" x14ac:dyDescent="0.2">
      <c r="A545" s="71"/>
      <c r="B545" s="71"/>
      <c r="C545" s="71"/>
      <c r="D545" s="122"/>
      <c r="E545" s="122"/>
      <c r="F545" s="122"/>
      <c r="G545" s="122"/>
    </row>
    <row r="546" spans="1:7" s="189" customFormat="1" x14ac:dyDescent="0.2">
      <c r="A546" s="71"/>
      <c r="B546" s="71"/>
      <c r="C546" s="71"/>
      <c r="D546" s="122"/>
      <c r="E546" s="122"/>
      <c r="F546" s="122"/>
      <c r="G546" s="122"/>
    </row>
    <row r="547" spans="1:7" s="189" customFormat="1" x14ac:dyDescent="0.2">
      <c r="A547" s="71"/>
      <c r="B547" s="71"/>
      <c r="C547" s="71"/>
      <c r="D547" s="122"/>
      <c r="E547" s="122"/>
      <c r="F547" s="122"/>
      <c r="G547" s="122"/>
    </row>
    <row r="548" spans="1:7" s="189" customFormat="1" x14ac:dyDescent="0.2">
      <c r="A548" s="71"/>
      <c r="B548" s="71"/>
      <c r="C548" s="71"/>
      <c r="D548" s="122"/>
      <c r="E548" s="122"/>
      <c r="F548" s="122"/>
      <c r="G548" s="122"/>
    </row>
    <row r="549" spans="1:7" s="189" customFormat="1" x14ac:dyDescent="0.2">
      <c r="A549" s="71"/>
      <c r="B549" s="71"/>
      <c r="C549" s="71"/>
      <c r="D549" s="122"/>
      <c r="E549" s="122"/>
      <c r="F549" s="122"/>
      <c r="G549" s="122"/>
    </row>
    <row r="550" spans="1:7" s="189" customFormat="1" x14ac:dyDescent="0.2">
      <c r="A550" s="71"/>
      <c r="B550" s="71"/>
      <c r="C550" s="71"/>
      <c r="D550" s="122"/>
      <c r="E550" s="122"/>
      <c r="F550" s="122"/>
      <c r="G550" s="122"/>
    </row>
    <row r="551" spans="1:7" s="189" customFormat="1" x14ac:dyDescent="0.2">
      <c r="A551" s="71"/>
      <c r="B551" s="71"/>
      <c r="C551" s="71"/>
      <c r="D551" s="122"/>
      <c r="E551" s="122"/>
      <c r="F551" s="122"/>
      <c r="G551" s="122"/>
    </row>
    <row r="552" spans="1:7" s="189" customFormat="1" x14ac:dyDescent="0.2">
      <c r="A552" s="71"/>
      <c r="B552" s="71"/>
      <c r="C552" s="71"/>
      <c r="D552" s="122"/>
      <c r="E552" s="122"/>
      <c r="F552" s="122"/>
      <c r="G552" s="122"/>
    </row>
    <row r="553" spans="1:7" s="189" customFormat="1" x14ac:dyDescent="0.2">
      <c r="A553" s="71"/>
      <c r="B553" s="71"/>
      <c r="C553" s="71"/>
      <c r="D553" s="122"/>
      <c r="E553" s="122"/>
      <c r="F553" s="122"/>
      <c r="G553" s="122"/>
    </row>
    <row r="554" spans="1:7" s="189" customFormat="1" x14ac:dyDescent="0.2">
      <c r="A554" s="71"/>
      <c r="B554" s="71"/>
      <c r="C554" s="71"/>
      <c r="D554" s="122"/>
      <c r="E554" s="122"/>
      <c r="F554" s="122"/>
      <c r="G554" s="122"/>
    </row>
    <row r="555" spans="1:7" s="189" customFormat="1" x14ac:dyDescent="0.2">
      <c r="A555" s="71"/>
      <c r="B555" s="71"/>
      <c r="C555" s="71"/>
      <c r="D555" s="122"/>
      <c r="E555" s="122"/>
      <c r="F555" s="122"/>
      <c r="G555" s="122"/>
    </row>
    <row r="556" spans="1:7" s="189" customFormat="1" x14ac:dyDescent="0.2">
      <c r="A556" s="71"/>
      <c r="B556" s="71"/>
      <c r="C556" s="71"/>
      <c r="D556" s="122"/>
      <c r="E556" s="122"/>
      <c r="F556" s="122"/>
      <c r="G556" s="122"/>
    </row>
    <row r="557" spans="1:7" s="189" customFormat="1" x14ac:dyDescent="0.2">
      <c r="A557" s="71"/>
      <c r="B557" s="71"/>
      <c r="C557" s="71"/>
      <c r="D557" s="122"/>
      <c r="E557" s="122"/>
      <c r="F557" s="122"/>
      <c r="G557" s="122"/>
    </row>
    <row r="558" spans="1:7" s="189" customFormat="1" x14ac:dyDescent="0.2">
      <c r="A558" s="71"/>
      <c r="B558" s="71"/>
      <c r="C558" s="71"/>
      <c r="D558" s="122"/>
      <c r="E558" s="122"/>
      <c r="F558" s="122"/>
      <c r="G558" s="122"/>
    </row>
    <row r="559" spans="1:7" s="189" customFormat="1" x14ac:dyDescent="0.2">
      <c r="A559" s="71"/>
      <c r="B559" s="71"/>
      <c r="C559" s="71"/>
      <c r="D559" s="122"/>
      <c r="E559" s="122"/>
      <c r="F559" s="122"/>
      <c r="G559" s="122"/>
    </row>
    <row r="560" spans="1:7" s="189" customFormat="1" x14ac:dyDescent="0.2">
      <c r="A560" s="71"/>
      <c r="B560" s="71"/>
      <c r="C560" s="71"/>
      <c r="D560" s="122"/>
      <c r="E560" s="122"/>
      <c r="F560" s="122"/>
      <c r="G560" s="122"/>
    </row>
    <row r="561" spans="1:7" s="189" customFormat="1" x14ac:dyDescent="0.2">
      <c r="A561" s="71"/>
      <c r="B561" s="71"/>
      <c r="C561" s="71"/>
      <c r="D561" s="122"/>
      <c r="E561" s="122"/>
      <c r="F561" s="122"/>
      <c r="G561" s="122"/>
    </row>
    <row r="562" spans="1:7" s="189" customFormat="1" x14ac:dyDescent="0.2">
      <c r="A562" s="71"/>
      <c r="B562" s="71"/>
      <c r="C562" s="71"/>
      <c r="D562" s="122"/>
      <c r="E562" s="122"/>
      <c r="F562" s="122"/>
      <c r="G562" s="122"/>
    </row>
    <row r="563" spans="1:7" s="189" customFormat="1" x14ac:dyDescent="0.2">
      <c r="A563" s="71"/>
      <c r="B563" s="71"/>
      <c r="C563" s="71"/>
      <c r="D563" s="122"/>
      <c r="E563" s="122"/>
      <c r="F563" s="122"/>
      <c r="G563" s="122"/>
    </row>
    <row r="564" spans="1:7" s="189" customFormat="1" x14ac:dyDescent="0.2">
      <c r="A564" s="71"/>
      <c r="B564" s="71"/>
      <c r="C564" s="71"/>
      <c r="D564" s="122"/>
      <c r="E564" s="122"/>
      <c r="F564" s="122"/>
      <c r="G564" s="122"/>
    </row>
    <row r="565" spans="1:7" s="189" customFormat="1" x14ac:dyDescent="0.2">
      <c r="A565" s="71"/>
      <c r="B565" s="71"/>
      <c r="C565" s="71"/>
      <c r="D565" s="122"/>
      <c r="E565" s="122"/>
      <c r="F565" s="122"/>
      <c r="G565" s="122"/>
    </row>
    <row r="566" spans="1:7" s="189" customFormat="1" x14ac:dyDescent="0.2">
      <c r="A566" s="71"/>
      <c r="B566" s="71"/>
      <c r="C566" s="71"/>
      <c r="D566" s="122"/>
      <c r="E566" s="122"/>
      <c r="F566" s="122"/>
      <c r="G566" s="122"/>
    </row>
    <row r="567" spans="1:7" s="189" customFormat="1" x14ac:dyDescent="0.2">
      <c r="A567" s="71"/>
      <c r="B567" s="71"/>
      <c r="C567" s="71"/>
      <c r="D567" s="122"/>
      <c r="E567" s="122"/>
      <c r="F567" s="122"/>
      <c r="G567" s="122"/>
    </row>
    <row r="568" spans="1:7" s="189" customFormat="1" x14ac:dyDescent="0.2">
      <c r="A568" s="71"/>
      <c r="B568" s="71"/>
      <c r="C568" s="71"/>
      <c r="D568" s="122"/>
      <c r="E568" s="122"/>
      <c r="F568" s="122"/>
      <c r="G568" s="122"/>
    </row>
    <row r="569" spans="1:7" s="189" customFormat="1" x14ac:dyDescent="0.2">
      <c r="A569" s="71"/>
      <c r="B569" s="71"/>
      <c r="C569" s="71"/>
      <c r="D569" s="122"/>
      <c r="E569" s="122"/>
      <c r="F569" s="122"/>
      <c r="G569" s="122"/>
    </row>
    <row r="570" spans="1:7" s="189" customFormat="1" x14ac:dyDescent="0.2">
      <c r="A570" s="71"/>
      <c r="B570" s="71"/>
      <c r="C570" s="71"/>
      <c r="D570" s="122"/>
      <c r="E570" s="122"/>
      <c r="F570" s="122"/>
      <c r="G570" s="122"/>
    </row>
    <row r="571" spans="1:7" s="189" customFormat="1" x14ac:dyDescent="0.2">
      <c r="A571" s="71"/>
      <c r="B571" s="71"/>
      <c r="C571" s="71"/>
      <c r="D571" s="122"/>
      <c r="E571" s="122"/>
      <c r="F571" s="122"/>
      <c r="G571" s="122"/>
    </row>
    <row r="572" spans="1:7" s="189" customFormat="1" x14ac:dyDescent="0.2">
      <c r="A572" s="71"/>
      <c r="B572" s="71"/>
      <c r="C572" s="71"/>
      <c r="D572" s="122"/>
      <c r="E572" s="122"/>
      <c r="F572" s="122"/>
      <c r="G572" s="122"/>
    </row>
    <row r="573" spans="1:7" s="189" customFormat="1" x14ac:dyDescent="0.2">
      <c r="A573" s="71"/>
      <c r="B573" s="71"/>
      <c r="C573" s="71"/>
      <c r="D573" s="122"/>
      <c r="E573" s="122"/>
      <c r="F573" s="122"/>
      <c r="G573" s="122"/>
    </row>
    <row r="574" spans="1:7" s="189" customFormat="1" x14ac:dyDescent="0.2">
      <c r="A574" s="71"/>
      <c r="B574" s="71"/>
      <c r="C574" s="71"/>
      <c r="D574" s="122"/>
      <c r="E574" s="122"/>
      <c r="F574" s="122"/>
      <c r="G574" s="122"/>
    </row>
    <row r="575" spans="1:7" s="189" customFormat="1" x14ac:dyDescent="0.2">
      <c r="A575" s="71"/>
      <c r="B575" s="71"/>
      <c r="C575" s="71"/>
      <c r="D575" s="122"/>
      <c r="E575" s="122"/>
      <c r="F575" s="122"/>
      <c r="G575" s="122"/>
    </row>
    <row r="576" spans="1:7" s="189" customFormat="1" x14ac:dyDescent="0.2">
      <c r="A576" s="71"/>
      <c r="B576" s="71"/>
      <c r="C576" s="71"/>
      <c r="D576" s="122"/>
      <c r="E576" s="122"/>
      <c r="F576" s="122"/>
      <c r="G576" s="122"/>
    </row>
    <row r="577" spans="1:7" s="189" customFormat="1" x14ac:dyDescent="0.2">
      <c r="A577" s="71"/>
      <c r="B577" s="71"/>
      <c r="C577" s="71"/>
      <c r="D577" s="122"/>
      <c r="E577" s="122"/>
      <c r="F577" s="122"/>
      <c r="G577" s="122"/>
    </row>
    <row r="578" spans="1:7" s="189" customFormat="1" x14ac:dyDescent="0.2">
      <c r="A578" s="71"/>
      <c r="B578" s="71"/>
      <c r="C578" s="71"/>
      <c r="D578" s="122"/>
      <c r="E578" s="122"/>
      <c r="F578" s="122"/>
      <c r="G578" s="122"/>
    </row>
    <row r="579" spans="1:7" s="189" customFormat="1" x14ac:dyDescent="0.2">
      <c r="A579" s="71"/>
      <c r="B579" s="71"/>
      <c r="C579" s="71"/>
      <c r="D579" s="122"/>
      <c r="E579" s="122"/>
      <c r="F579" s="122"/>
      <c r="G579" s="122"/>
    </row>
    <row r="580" spans="1:7" s="189" customFormat="1" x14ac:dyDescent="0.2">
      <c r="A580" s="71"/>
      <c r="B580" s="71"/>
      <c r="C580" s="71"/>
      <c r="D580" s="122"/>
      <c r="E580" s="122"/>
      <c r="F580" s="122"/>
      <c r="G580" s="122"/>
    </row>
    <row r="581" spans="1:7" s="189" customFormat="1" x14ac:dyDescent="0.2">
      <c r="A581" s="71"/>
      <c r="B581" s="71"/>
      <c r="C581" s="71"/>
      <c r="D581" s="122"/>
      <c r="E581" s="122"/>
      <c r="F581" s="122"/>
      <c r="G581" s="122"/>
    </row>
    <row r="582" spans="1:7" s="189" customFormat="1" x14ac:dyDescent="0.2">
      <c r="A582" s="71"/>
      <c r="B582" s="71"/>
      <c r="C582" s="71"/>
      <c r="D582" s="122"/>
      <c r="E582" s="122"/>
      <c r="F582" s="122"/>
      <c r="G582" s="122"/>
    </row>
    <row r="583" spans="1:7" s="189" customFormat="1" x14ac:dyDescent="0.2">
      <c r="A583" s="71"/>
      <c r="B583" s="71"/>
      <c r="C583" s="71"/>
      <c r="D583" s="122"/>
      <c r="E583" s="122"/>
      <c r="F583" s="122"/>
      <c r="G583" s="122"/>
    </row>
    <row r="584" spans="1:7" s="189" customFormat="1" x14ac:dyDescent="0.2">
      <c r="A584" s="71"/>
      <c r="B584" s="71"/>
      <c r="C584" s="71"/>
      <c r="D584" s="122"/>
      <c r="E584" s="122"/>
      <c r="F584" s="122"/>
      <c r="G584" s="122"/>
    </row>
    <row r="585" spans="1:7" s="189" customFormat="1" x14ac:dyDescent="0.2">
      <c r="A585" s="71"/>
      <c r="B585" s="71"/>
      <c r="C585" s="71"/>
      <c r="D585" s="122"/>
      <c r="E585" s="122"/>
      <c r="F585" s="122"/>
      <c r="G585" s="122"/>
    </row>
    <row r="586" spans="1:7" s="189" customFormat="1" x14ac:dyDescent="0.2">
      <c r="A586" s="71"/>
      <c r="B586" s="71"/>
      <c r="C586" s="71"/>
      <c r="D586" s="122"/>
      <c r="E586" s="122"/>
      <c r="F586" s="122"/>
      <c r="G586" s="122"/>
    </row>
    <row r="587" spans="1:7" s="189" customFormat="1" x14ac:dyDescent="0.2">
      <c r="A587" s="71"/>
      <c r="B587" s="71"/>
      <c r="C587" s="71"/>
      <c r="D587" s="122"/>
      <c r="E587" s="122"/>
      <c r="F587" s="122"/>
      <c r="G587" s="122"/>
    </row>
    <row r="588" spans="1:7" s="189" customFormat="1" x14ac:dyDescent="0.2">
      <c r="A588" s="71"/>
      <c r="B588" s="71"/>
      <c r="C588" s="71"/>
      <c r="D588" s="122"/>
      <c r="E588" s="122"/>
      <c r="F588" s="122"/>
      <c r="G588" s="122"/>
    </row>
    <row r="589" spans="1:7" s="189" customFormat="1" x14ac:dyDescent="0.2">
      <c r="A589" s="71"/>
      <c r="B589" s="71"/>
      <c r="C589" s="71"/>
      <c r="D589" s="122"/>
      <c r="E589" s="122"/>
      <c r="F589" s="122"/>
      <c r="G589" s="122"/>
    </row>
    <row r="590" spans="1:7" s="189" customFormat="1" x14ac:dyDescent="0.2">
      <c r="A590" s="71"/>
      <c r="B590" s="71"/>
      <c r="C590" s="71"/>
      <c r="D590" s="122"/>
      <c r="E590" s="122"/>
      <c r="F590" s="122"/>
      <c r="G590" s="122"/>
    </row>
    <row r="591" spans="1:7" s="189" customFormat="1" x14ac:dyDescent="0.2">
      <c r="A591" s="71"/>
      <c r="B591" s="71"/>
      <c r="C591" s="71"/>
      <c r="D591" s="122"/>
      <c r="E591" s="122"/>
      <c r="F591" s="122"/>
      <c r="G591" s="122"/>
    </row>
    <row r="592" spans="1:7" s="189" customFormat="1" x14ac:dyDescent="0.2">
      <c r="A592" s="71"/>
      <c r="B592" s="71"/>
      <c r="C592" s="71"/>
      <c r="D592" s="122"/>
      <c r="E592" s="122"/>
      <c r="F592" s="122"/>
      <c r="G592" s="122"/>
    </row>
    <row r="593" spans="1:7" s="189" customFormat="1" x14ac:dyDescent="0.2">
      <c r="A593" s="71"/>
      <c r="B593" s="71"/>
      <c r="C593" s="71"/>
      <c r="D593" s="122"/>
      <c r="E593" s="122"/>
      <c r="F593" s="122"/>
      <c r="G593" s="122"/>
    </row>
    <row r="594" spans="1:7" s="189" customFormat="1" x14ac:dyDescent="0.2">
      <c r="A594" s="71"/>
      <c r="B594" s="71"/>
      <c r="C594" s="71"/>
      <c r="D594" s="122"/>
      <c r="E594" s="122"/>
      <c r="F594" s="122"/>
      <c r="G594" s="122"/>
    </row>
    <row r="595" spans="1:7" s="189" customFormat="1" x14ac:dyDescent="0.2">
      <c r="A595" s="71"/>
      <c r="B595" s="71"/>
      <c r="C595" s="71"/>
      <c r="D595" s="122"/>
      <c r="E595" s="122"/>
      <c r="F595" s="122"/>
      <c r="G595" s="122"/>
    </row>
    <row r="596" spans="1:7" s="189" customFormat="1" x14ac:dyDescent="0.2">
      <c r="A596" s="71"/>
      <c r="B596" s="71"/>
      <c r="C596" s="71"/>
      <c r="D596" s="122"/>
      <c r="E596" s="122"/>
      <c r="F596" s="122"/>
      <c r="G596" s="122"/>
    </row>
    <row r="597" spans="1:7" s="189" customFormat="1" x14ac:dyDescent="0.2">
      <c r="A597" s="71"/>
      <c r="B597" s="71"/>
      <c r="C597" s="71"/>
      <c r="D597" s="122"/>
      <c r="E597" s="122"/>
      <c r="F597" s="122"/>
      <c r="G597" s="122"/>
    </row>
    <row r="598" spans="1:7" s="189" customFormat="1" x14ac:dyDescent="0.2">
      <c r="A598" s="71"/>
      <c r="B598" s="71"/>
      <c r="C598" s="71"/>
      <c r="D598" s="122"/>
      <c r="E598" s="122"/>
      <c r="F598" s="122"/>
      <c r="G598" s="122"/>
    </row>
    <row r="599" spans="1:7" s="189" customFormat="1" x14ac:dyDescent="0.2">
      <c r="A599" s="71"/>
      <c r="B599" s="71"/>
      <c r="C599" s="71"/>
      <c r="D599" s="122"/>
      <c r="E599" s="122"/>
      <c r="F599" s="122"/>
      <c r="G599" s="122"/>
    </row>
  </sheetData>
  <sheetProtection algorithmName="SHA-512" hashValue="uuMuSGQ0mu4Y2WlHBbtykgddOFHs/JV4xjXIB4lcs/vfcJhON4KU73l5WdhE/AJL2aYv1t17SbiLV46hZocxGQ==" saltValue="n1cbVJTw6yg76A2mu0x9rg==" spinCount="100000" sheet="1" objects="1" scenarios="1"/>
  <mergeCells count="5">
    <mergeCell ref="A10:D10"/>
    <mergeCell ref="A11:D11"/>
    <mergeCell ref="A12:D12"/>
    <mergeCell ref="A13:D13"/>
    <mergeCell ref="A26:G26"/>
  </mergeCells>
  <conditionalFormatting sqref="A29:A331">
    <cfRule type="cellIs" dxfId="304" priority="2" stopIfTrue="1" operator="lessThan">
      <formula>0</formula>
    </cfRule>
  </conditionalFormatting>
  <conditionalFormatting sqref="C21">
    <cfRule type="cellIs" dxfId="303" priority="1" stopIfTrue="1" operator="lessThan">
      <formula>$E$21</formula>
    </cfRule>
  </conditionalFormatting>
  <dataValidations count="2">
    <dataValidation type="whole" operator="notBetween" allowBlank="1" showInputMessage="1" showErrorMessage="1" errorTitle="Min. Stone Cover Not Met" error="Minimum of 6&quot; Stone Above Required " sqref="C20" xr:uid="{00000000-0002-0000-0300-000000000000}">
      <formula1>0</formula1>
      <formula2>5</formula2>
    </dataValidation>
    <dataValidation type="whole" operator="notBetween" allowBlank="1" showInputMessage="1" showErrorMessage="1" errorTitle="Min. Stone Base Not Met" error="Minimum of 6&quot; Stone Base Required " sqref="C19" xr:uid="{00000000-0002-0000-0300-000001000000}">
      <formula1>0</formula1>
      <formula2>5</formula2>
    </dataValidation>
  </dataValidations>
  <hyperlinks>
    <hyperlink ref="F10" r:id="rId1" xr:uid="{00000000-0004-0000-0300-000000000000}"/>
    <hyperlink ref="F11" r:id="rId2" xr:uid="{00000000-0004-0000-0300-000001000000}"/>
    <hyperlink ref="F12" r:id="rId3" xr:uid="{00000000-0004-0000-0300-000002000000}"/>
    <hyperlink ref="F13" r:id="rId4" xr:uid="{00000000-0004-0000-0300-000003000000}"/>
  </hyperlinks>
  <pageMargins left="0.75" right="0.75" top="1" bottom="1" header="0.5" footer="0.5"/>
  <pageSetup scale="94" fitToHeight="0" orientation="portrait" r:id="rId5"/>
  <headerFooter alignWithMargins="0">
    <oddHeader>&amp;L&amp;"Arial,Bold"CULTEC&amp;8
&amp;"Arial,Regular"P.O. Box 280
Brookfield, CT 06804 USA&amp;R&amp;8Phone: 203-775-4416
www.cultec.com
CT-Tech@cultec.com</oddHeader>
    <oddFooter>&amp;L&amp;8Created on: &amp;D&amp;C&amp;8Copyright CULTEC. All Rights Reserved&amp;R&amp;8CULTEC Incremental Storage Calculator 10-23</oddFooter>
  </headerFooter>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7:AA599"/>
  <sheetViews>
    <sheetView showGridLines="0" zoomScaleNormal="100" workbookViewId="0">
      <selection activeCell="A10" sqref="A10:I10"/>
    </sheetView>
  </sheetViews>
  <sheetFormatPr defaultRowHeight="12.75" x14ac:dyDescent="0.2"/>
  <cols>
    <col min="1" max="1" width="13" style="188" customWidth="1"/>
    <col min="2" max="3" width="12.140625" style="188" hidden="1" customWidth="1"/>
    <col min="4" max="4" width="14.85546875" style="188" customWidth="1"/>
    <col min="5" max="5" width="12.28515625" style="190" bestFit="1" customWidth="1"/>
    <col min="6" max="6" width="14.28515625" style="189" customWidth="1"/>
    <col min="7" max="8" width="15.28515625" style="189" customWidth="1"/>
    <col min="9" max="9" width="12.7109375" style="189" customWidth="1"/>
    <col min="10" max="10" width="16.85546875" style="189" bestFit="1" customWidth="1"/>
    <col min="11" max="12" width="9.28515625" style="188" customWidth="1"/>
    <col min="13" max="13" width="15.85546875" style="188" hidden="1" customWidth="1"/>
    <col min="14" max="14" width="9.140625" style="188" hidden="1" customWidth="1"/>
    <col min="15" max="15" width="8.5703125" style="188" hidden="1" customWidth="1"/>
    <col min="16" max="16" width="11.85546875" style="188" hidden="1" customWidth="1"/>
    <col min="17" max="17" width="11.140625" style="188" hidden="1" customWidth="1"/>
    <col min="18" max="27" width="9.140625" style="188" hidden="1" customWidth="1"/>
    <col min="28" max="28" width="9.140625" style="188" customWidth="1"/>
    <col min="29" max="16384" width="9.140625" style="188"/>
  </cols>
  <sheetData>
    <row r="7" spans="1:13" x14ac:dyDescent="0.2">
      <c r="A7" s="195"/>
      <c r="E7" s="188"/>
      <c r="F7" s="215"/>
      <c r="G7" s="215"/>
      <c r="H7" s="215"/>
      <c r="I7" s="213"/>
      <c r="J7" s="213"/>
      <c r="K7" s="189"/>
    </row>
    <row r="8" spans="1:13" x14ac:dyDescent="0.2">
      <c r="J8" s="213"/>
      <c r="K8" s="189"/>
    </row>
    <row r="9" spans="1:13" ht="15.75" x14ac:dyDescent="0.25">
      <c r="A9" s="50" t="s">
        <v>40</v>
      </c>
      <c r="B9" s="71"/>
      <c r="C9" s="71"/>
      <c r="D9" s="71"/>
      <c r="E9" s="71"/>
      <c r="F9" s="169"/>
      <c r="G9" s="169"/>
      <c r="H9" s="50" t="s">
        <v>30</v>
      </c>
      <c r="I9" s="167"/>
      <c r="J9" s="213"/>
      <c r="K9" s="189"/>
    </row>
    <row r="10" spans="1:13" x14ac:dyDescent="0.2">
      <c r="A10" s="417"/>
      <c r="B10" s="417"/>
      <c r="C10" s="417"/>
      <c r="D10" s="417"/>
      <c r="E10" s="417"/>
      <c r="F10" s="417"/>
      <c r="G10" s="169"/>
      <c r="H10" s="62" t="s">
        <v>31</v>
      </c>
      <c r="I10" s="167"/>
      <c r="J10" s="213"/>
      <c r="K10" s="189"/>
    </row>
    <row r="11" spans="1:13" x14ac:dyDescent="0.2">
      <c r="A11" s="418"/>
      <c r="B11" s="418"/>
      <c r="C11" s="418"/>
      <c r="D11" s="418"/>
      <c r="E11" s="418"/>
      <c r="F11" s="418"/>
      <c r="G11" s="169"/>
      <c r="H11" s="395" t="s">
        <v>195</v>
      </c>
      <c r="I11" s="167"/>
      <c r="J11" s="213"/>
      <c r="K11" s="189"/>
    </row>
    <row r="12" spans="1:13" x14ac:dyDescent="0.2">
      <c r="A12" s="418"/>
      <c r="B12" s="418"/>
      <c r="C12" s="418"/>
      <c r="D12" s="418"/>
      <c r="E12" s="418"/>
      <c r="F12" s="418"/>
      <c r="G12" s="169"/>
      <c r="H12" s="62" t="s">
        <v>70</v>
      </c>
      <c r="I12" s="167"/>
      <c r="J12" s="213"/>
      <c r="K12" s="189"/>
    </row>
    <row r="13" spans="1:13" s="216" customFormat="1" x14ac:dyDescent="0.2">
      <c r="A13" s="419"/>
      <c r="B13" s="419"/>
      <c r="C13" s="419"/>
      <c r="D13" s="419"/>
      <c r="E13" s="419"/>
      <c r="F13" s="419"/>
      <c r="G13" s="168"/>
      <c r="H13" s="62" t="s">
        <v>71</v>
      </c>
      <c r="I13" s="167"/>
      <c r="J13" s="213"/>
      <c r="K13" s="189"/>
      <c r="L13" s="188"/>
      <c r="M13" s="188"/>
    </row>
    <row r="14" spans="1:13" x14ac:dyDescent="0.2">
      <c r="A14" s="169"/>
      <c r="B14" s="169"/>
      <c r="C14" s="169"/>
      <c r="D14" s="169"/>
      <c r="E14" s="169"/>
      <c r="F14" s="169"/>
      <c r="G14" s="168"/>
      <c r="H14" s="168"/>
      <c r="I14" s="167"/>
      <c r="J14" s="213"/>
      <c r="K14" s="189"/>
    </row>
    <row r="15" spans="1:13" x14ac:dyDescent="0.2">
      <c r="A15" s="137"/>
      <c r="B15" s="71"/>
      <c r="C15" s="71"/>
      <c r="D15" s="71"/>
      <c r="E15" s="71"/>
      <c r="F15" s="169"/>
      <c r="G15" s="162"/>
      <c r="H15" s="162"/>
      <c r="I15" s="122"/>
    </row>
    <row r="16" spans="1:13" x14ac:dyDescent="0.2">
      <c r="A16" s="166" t="s">
        <v>72</v>
      </c>
      <c r="B16" s="71"/>
      <c r="C16" s="71"/>
      <c r="D16" s="71"/>
      <c r="E16" s="163">
        <f>'Cumulative Volume- Imperial'!C10</f>
        <v>2</v>
      </c>
      <c r="F16" s="158" t="s">
        <v>44</v>
      </c>
      <c r="G16" s="168"/>
      <c r="H16" s="162"/>
      <c r="I16" s="167"/>
    </row>
    <row r="17" spans="1:22" x14ac:dyDescent="0.2">
      <c r="A17" s="165" t="s">
        <v>45</v>
      </c>
      <c r="B17" s="71"/>
      <c r="C17" s="71"/>
      <c r="D17" s="71"/>
      <c r="E17" s="163">
        <f>'Cumulative Volume- Imperial'!C11</f>
        <v>46</v>
      </c>
      <c r="F17" s="158" t="s">
        <v>44</v>
      </c>
      <c r="G17" s="168"/>
      <c r="H17" s="162"/>
      <c r="I17" s="167"/>
    </row>
    <row r="18" spans="1:22" x14ac:dyDescent="0.2">
      <c r="A18" s="166" t="s">
        <v>91</v>
      </c>
      <c r="B18" s="71"/>
      <c r="C18" s="71"/>
      <c r="D18" s="71"/>
      <c r="E18" s="163">
        <f>'Cumulative Volume- Imperial'!N11</f>
        <v>0</v>
      </c>
      <c r="F18" s="158" t="s">
        <v>44</v>
      </c>
      <c r="G18" s="164"/>
      <c r="H18" s="162"/>
      <c r="I18" s="122"/>
    </row>
    <row r="19" spans="1:22" x14ac:dyDescent="0.2">
      <c r="A19" s="165" t="s">
        <v>46</v>
      </c>
      <c r="B19" s="71"/>
      <c r="C19" s="71"/>
      <c r="D19" s="71"/>
      <c r="E19" s="163">
        <f>'Cumulative Volume- Imperial'!C12</f>
        <v>40</v>
      </c>
      <c r="F19" s="158" t="s">
        <v>47</v>
      </c>
      <c r="G19" s="164"/>
      <c r="H19" s="162"/>
      <c r="I19" s="122"/>
      <c r="K19" s="189"/>
    </row>
    <row r="20" spans="1:22" x14ac:dyDescent="0.2">
      <c r="A20" s="71" t="s">
        <v>48</v>
      </c>
      <c r="B20" s="71"/>
      <c r="C20" s="71"/>
      <c r="D20" s="71"/>
      <c r="E20" s="163">
        <f>'Cumulative Volume- Imperial'!C13</f>
        <v>9</v>
      </c>
      <c r="F20" s="161" t="s">
        <v>49</v>
      </c>
      <c r="G20" s="164"/>
      <c r="H20" s="162"/>
      <c r="I20" s="122"/>
      <c r="K20" s="189"/>
    </row>
    <row r="21" spans="1:22" x14ac:dyDescent="0.2">
      <c r="A21" s="71" t="s">
        <v>50</v>
      </c>
      <c r="B21" s="71"/>
      <c r="C21" s="71"/>
      <c r="D21" s="71"/>
      <c r="E21" s="163">
        <f>'Cumulative Volume- Imperial'!C14</f>
        <v>12</v>
      </c>
      <c r="F21" s="158" t="s">
        <v>49</v>
      </c>
      <c r="G21" s="162"/>
      <c r="H21" s="162"/>
      <c r="I21" s="122"/>
      <c r="K21" s="189"/>
    </row>
    <row r="22" spans="1:22" ht="15.75" customHeight="1" x14ac:dyDescent="0.25">
      <c r="A22" s="122" t="s">
        <v>51</v>
      </c>
      <c r="B22" s="71"/>
      <c r="C22" s="71"/>
      <c r="D22" s="71"/>
      <c r="E22" s="159">
        <f>'Cumulative Volume- Imperial'!C15</f>
        <v>1422.75</v>
      </c>
      <c r="F22" s="161" t="s">
        <v>52</v>
      </c>
      <c r="G22" s="160">
        <f>O47</f>
        <v>1457.1666666666665</v>
      </c>
      <c r="H22" s="160" t="s">
        <v>53</v>
      </c>
      <c r="I22" s="122"/>
      <c r="J22" s="210"/>
      <c r="K22" s="210"/>
      <c r="L22" s="210"/>
    </row>
    <row r="23" spans="1:22" ht="12.75" customHeight="1" x14ac:dyDescent="0.25">
      <c r="A23" s="71" t="s">
        <v>54</v>
      </c>
      <c r="B23" s="71"/>
      <c r="C23" s="71"/>
      <c r="D23" s="71"/>
      <c r="E23" s="159">
        <f>'Cumulative Volume- Imperial'!C16</f>
        <v>0</v>
      </c>
      <c r="F23" s="158" t="s">
        <v>55</v>
      </c>
      <c r="G23" s="71"/>
      <c r="H23" s="157" t="s">
        <v>56</v>
      </c>
      <c r="I23" s="122"/>
      <c r="J23" s="210"/>
      <c r="K23" s="189"/>
      <c r="L23" s="210"/>
    </row>
    <row r="24" spans="1:22" ht="12.75" customHeight="1" x14ac:dyDescent="0.25">
      <c r="A24" s="71"/>
      <c r="B24" s="71"/>
      <c r="C24" s="71"/>
      <c r="D24" s="71"/>
      <c r="E24" s="71"/>
      <c r="F24" s="158"/>
      <c r="G24" s="71"/>
      <c r="H24" s="157" t="s">
        <v>57</v>
      </c>
      <c r="I24" s="122"/>
      <c r="J24" s="210"/>
      <c r="K24" s="189"/>
      <c r="L24" s="210"/>
    </row>
    <row r="25" spans="1:22" ht="18" x14ac:dyDescent="0.25">
      <c r="A25" s="71"/>
      <c r="B25" s="71"/>
      <c r="C25" s="71"/>
      <c r="D25" s="71"/>
      <c r="E25" s="123"/>
      <c r="F25" s="122"/>
      <c r="G25" s="122"/>
      <c r="I25" s="122"/>
      <c r="J25" s="210"/>
      <c r="K25" s="210"/>
      <c r="L25" s="210"/>
    </row>
    <row r="26" spans="1:22" ht="43.5" customHeight="1" x14ac:dyDescent="0.2">
      <c r="A26" s="420" t="s">
        <v>92</v>
      </c>
      <c r="B26" s="421"/>
      <c r="C26" s="421"/>
      <c r="D26" s="421"/>
      <c r="E26" s="421"/>
      <c r="F26" s="421"/>
      <c r="G26" s="421"/>
      <c r="H26" s="421"/>
      <c r="I26" s="422"/>
      <c r="K26" s="189"/>
    </row>
    <row r="27" spans="1:22" ht="68.25" customHeight="1" x14ac:dyDescent="0.2">
      <c r="A27" s="209" t="s">
        <v>58</v>
      </c>
      <c r="B27" s="207" t="s">
        <v>74</v>
      </c>
      <c r="C27" s="207" t="s">
        <v>93</v>
      </c>
      <c r="D27" s="207" t="s">
        <v>75</v>
      </c>
      <c r="E27" s="207" t="s">
        <v>94</v>
      </c>
      <c r="F27" s="207" t="s">
        <v>59</v>
      </c>
      <c r="G27" s="208" t="s">
        <v>60</v>
      </c>
      <c r="H27" s="207" t="s">
        <v>61</v>
      </c>
      <c r="I27" s="206" t="s">
        <v>62</v>
      </c>
    </row>
    <row r="28" spans="1:22" ht="19.5" customHeight="1" x14ac:dyDescent="0.2">
      <c r="A28" s="225" t="s">
        <v>63</v>
      </c>
      <c r="B28" s="242" t="s">
        <v>76</v>
      </c>
      <c r="C28" s="242" t="s">
        <v>76</v>
      </c>
      <c r="D28" s="226" t="s">
        <v>64</v>
      </c>
      <c r="E28" s="226" t="s">
        <v>64</v>
      </c>
      <c r="F28" s="226" t="s">
        <v>64</v>
      </c>
      <c r="G28" s="226" t="s">
        <v>64</v>
      </c>
      <c r="H28" s="226" t="s">
        <v>64</v>
      </c>
      <c r="I28" s="227" t="s">
        <v>55</v>
      </c>
    </row>
    <row r="29" spans="1:22" x14ac:dyDescent="0.2">
      <c r="A29" s="144">
        <f>Q51</f>
        <v>33.5</v>
      </c>
      <c r="B29" s="126">
        <f t="shared" ref="B29:B92" si="0">IF(A29&lt;=0,"",IF(S33&gt;=1,LOOKUP(S33,Y$46:Y$58,X$46:X$58),0))</f>
        <v>0</v>
      </c>
      <c r="C29" s="125">
        <f t="shared" ref="C29:C92" si="1">IF(A29&lt;=0,"",IF(S33&gt;=6,LOOKUP(S33,Y$51:Y$58,Z$51:Z$58),0))</f>
        <v>0</v>
      </c>
      <c r="D29" s="125">
        <f>IF(A29=0,0,IF(A29&lt;0,"",B29*$O$45))</f>
        <v>0</v>
      </c>
      <c r="E29" s="125">
        <f>IF(A29=0,0,IF(A29&lt;0,"",C29*$O$46))</f>
        <v>0</v>
      </c>
      <c r="F29" s="124">
        <f>IF(A29=0,0,IF(A29&lt;0,"",IF(B29=0.0001,((E$22*0.5/12)-D29)*P$53,((E$22*1/12)-D29)*P$53)))</f>
        <v>47.425000000000004</v>
      </c>
      <c r="G29" s="124">
        <f>IF(A29=0,0,IF(A29&lt;0,"",D29+F29+E29))</f>
        <v>47.425000000000004</v>
      </c>
      <c r="H29" s="124">
        <f>IF(A29=0,0,IF(A29&lt;0," ",IF(A29=1,F29,G29+H30)))</f>
        <v>1979.2538599999993</v>
      </c>
      <c r="I29" s="124">
        <f>IF(A29&lt;0,"",ROUND($E$23+(A29/12),2))</f>
        <v>2.79</v>
      </c>
    </row>
    <row r="30" spans="1:22" x14ac:dyDescent="0.2">
      <c r="A30" s="126">
        <f>IF(S33=0,0,IF(A29=" ","",IF(S33=1,A29-0.5,A29-1)))</f>
        <v>32.5</v>
      </c>
      <c r="B30" s="126">
        <f t="shared" si="0"/>
        <v>0</v>
      </c>
      <c r="C30" s="125">
        <f t="shared" si="1"/>
        <v>0</v>
      </c>
      <c r="D30" s="125">
        <f t="shared" ref="D30:D93" si="2">IF(A30=0,0,IF(A30&lt;0,"",B30*$O$45))</f>
        <v>0</v>
      </c>
      <c r="E30" s="125">
        <f t="shared" ref="E30:E93" si="3">IF(A30=0,0,IF(A30&lt;0,"",C30*$O$46))</f>
        <v>0</v>
      </c>
      <c r="F30" s="124">
        <f t="shared" ref="F30:F93" si="4">IF(A30=0,0,IF(A30&lt;0,"",IF(B30=0.0001,((E$22*0.5/12)-D30)*P$53,((E$22*1/12)-D30)*P$53)))</f>
        <v>47.425000000000004</v>
      </c>
      <c r="G30" s="124">
        <f t="shared" ref="G30:G93" si="5">IF(A30=0,0,IF(A30&lt;0,"",D30+F30+E30))</f>
        <v>47.425000000000004</v>
      </c>
      <c r="H30" s="124">
        <f t="shared" ref="H30:H93" si="6">IF(A30=0,0,IF(A30&lt;0," ",IF(A30=1,F30,G30+H31)))</f>
        <v>1931.8288599999994</v>
      </c>
      <c r="I30" s="124">
        <f t="shared" ref="I30:I93" si="7">IF(A30&lt;0,"",ROUND($E$23+(A30/12),2))</f>
        <v>2.71</v>
      </c>
    </row>
    <row r="31" spans="1:22" x14ac:dyDescent="0.2">
      <c r="A31" s="126">
        <f t="shared" ref="A31:A94" si="8">IF(S34=0,0,IF(A30=" ","",IF(S34=1,A30-0.5,A30-1)))</f>
        <v>31.5</v>
      </c>
      <c r="B31" s="126">
        <f t="shared" si="0"/>
        <v>0</v>
      </c>
      <c r="C31" s="125">
        <f t="shared" si="1"/>
        <v>0</v>
      </c>
      <c r="D31" s="125">
        <f t="shared" si="2"/>
        <v>0</v>
      </c>
      <c r="E31" s="125">
        <f t="shared" si="3"/>
        <v>0</v>
      </c>
      <c r="F31" s="124">
        <f t="shared" si="4"/>
        <v>47.425000000000004</v>
      </c>
      <c r="G31" s="124">
        <f t="shared" si="5"/>
        <v>47.425000000000004</v>
      </c>
      <c r="H31" s="124">
        <f t="shared" si="6"/>
        <v>1884.4038599999994</v>
      </c>
      <c r="I31" s="124">
        <f t="shared" si="7"/>
        <v>2.63</v>
      </c>
    </row>
    <row r="32" spans="1:22" x14ac:dyDescent="0.2">
      <c r="A32" s="126">
        <f t="shared" si="8"/>
        <v>30.5</v>
      </c>
      <c r="B32" s="126">
        <f t="shared" si="0"/>
        <v>0</v>
      </c>
      <c r="C32" s="125">
        <f t="shared" si="1"/>
        <v>0</v>
      </c>
      <c r="D32" s="125">
        <f t="shared" si="2"/>
        <v>0</v>
      </c>
      <c r="E32" s="125">
        <f t="shared" si="3"/>
        <v>0</v>
      </c>
      <c r="F32" s="124">
        <f t="shared" si="4"/>
        <v>47.425000000000004</v>
      </c>
      <c r="G32" s="124">
        <f t="shared" si="5"/>
        <v>47.425000000000004</v>
      </c>
      <c r="H32" s="124">
        <f t="shared" si="6"/>
        <v>1836.9788599999995</v>
      </c>
      <c r="I32" s="124">
        <f t="shared" si="7"/>
        <v>2.54</v>
      </c>
      <c r="R32" s="189"/>
      <c r="S32" s="189">
        <v>-1</v>
      </c>
      <c r="T32" s="188">
        <v>-1</v>
      </c>
      <c r="U32" s="201" t="s">
        <v>77</v>
      </c>
      <c r="V32" s="201" t="s">
        <v>78</v>
      </c>
    </row>
    <row r="33" spans="1:27" x14ac:dyDescent="0.2">
      <c r="A33" s="126">
        <f t="shared" si="8"/>
        <v>29.5</v>
      </c>
      <c r="B33" s="126">
        <f t="shared" si="0"/>
        <v>0</v>
      </c>
      <c r="C33" s="125">
        <f t="shared" si="1"/>
        <v>0</v>
      </c>
      <c r="D33" s="125">
        <f t="shared" si="2"/>
        <v>0</v>
      </c>
      <c r="E33" s="125">
        <f t="shared" si="3"/>
        <v>0</v>
      </c>
      <c r="F33" s="124">
        <f t="shared" si="4"/>
        <v>47.425000000000004</v>
      </c>
      <c r="G33" s="124">
        <f t="shared" si="5"/>
        <v>47.425000000000004</v>
      </c>
      <c r="H33" s="124">
        <f t="shared" si="6"/>
        <v>1789.5538599999995</v>
      </c>
      <c r="I33" s="124">
        <f t="shared" si="7"/>
        <v>2.46</v>
      </c>
      <c r="S33" s="189">
        <f t="shared" ref="S33:S96" si="9">IF(AND(S32&gt;=1,S32&lt;12),S32+1,IF(U33=0,1,IF(S32=12,S32+0.5,-1)))</f>
        <v>-1</v>
      </c>
      <c r="T33" s="188">
        <f t="shared" ref="T33:T96" si="10">IF(T32&gt;=1,T32+1,IF(U33=0,1,-1))</f>
        <v>-1</v>
      </c>
      <c r="U33" s="191">
        <f>E21</f>
        <v>12</v>
      </c>
      <c r="V33" s="191">
        <f>E20</f>
        <v>9</v>
      </c>
    </row>
    <row r="34" spans="1:27" x14ac:dyDescent="0.2">
      <c r="A34" s="126">
        <f t="shared" si="8"/>
        <v>28.5</v>
      </c>
      <c r="B34" s="126">
        <f t="shared" si="0"/>
        <v>0</v>
      </c>
      <c r="C34" s="125">
        <f t="shared" si="1"/>
        <v>0</v>
      </c>
      <c r="D34" s="125">
        <f t="shared" si="2"/>
        <v>0</v>
      </c>
      <c r="E34" s="125">
        <f t="shared" si="3"/>
        <v>0</v>
      </c>
      <c r="F34" s="124">
        <f t="shared" si="4"/>
        <v>47.425000000000004</v>
      </c>
      <c r="G34" s="124">
        <f t="shared" si="5"/>
        <v>47.425000000000004</v>
      </c>
      <c r="H34" s="124">
        <f t="shared" si="6"/>
        <v>1742.1288599999996</v>
      </c>
      <c r="I34" s="124">
        <f t="shared" si="7"/>
        <v>2.38</v>
      </c>
      <c r="S34" s="189">
        <f t="shared" si="9"/>
        <v>-1</v>
      </c>
      <c r="T34" s="188">
        <f t="shared" si="10"/>
        <v>-1</v>
      </c>
      <c r="U34" s="191">
        <f t="shared" ref="U34:U97" si="11">U33-1</f>
        <v>11</v>
      </c>
      <c r="V34" s="191">
        <f t="shared" ref="V34:V97" si="12">V33-1</f>
        <v>8</v>
      </c>
    </row>
    <row r="35" spans="1:27" x14ac:dyDescent="0.2">
      <c r="A35" s="126">
        <f t="shared" si="8"/>
        <v>27.5</v>
      </c>
      <c r="B35" s="126">
        <f t="shared" si="0"/>
        <v>0</v>
      </c>
      <c r="C35" s="125">
        <f t="shared" si="1"/>
        <v>0</v>
      </c>
      <c r="D35" s="125">
        <f t="shared" si="2"/>
        <v>0</v>
      </c>
      <c r="E35" s="125">
        <f t="shared" si="3"/>
        <v>0</v>
      </c>
      <c r="F35" s="124">
        <f t="shared" si="4"/>
        <v>47.425000000000004</v>
      </c>
      <c r="G35" s="124">
        <f t="shared" si="5"/>
        <v>47.425000000000004</v>
      </c>
      <c r="H35" s="124">
        <f t="shared" si="6"/>
        <v>1694.7038599999996</v>
      </c>
      <c r="I35" s="124">
        <f t="shared" si="7"/>
        <v>2.29</v>
      </c>
      <c r="S35" s="189">
        <f t="shared" si="9"/>
        <v>-1</v>
      </c>
      <c r="T35" s="188">
        <f t="shared" si="10"/>
        <v>-1</v>
      </c>
      <c r="U35" s="191">
        <f t="shared" si="11"/>
        <v>10</v>
      </c>
      <c r="V35" s="191">
        <f t="shared" si="12"/>
        <v>7</v>
      </c>
    </row>
    <row r="36" spans="1:27" x14ac:dyDescent="0.2">
      <c r="A36" s="126">
        <f t="shared" si="8"/>
        <v>26.5</v>
      </c>
      <c r="B36" s="126">
        <f t="shared" si="0"/>
        <v>0</v>
      </c>
      <c r="C36" s="125">
        <f t="shared" si="1"/>
        <v>0</v>
      </c>
      <c r="D36" s="125">
        <f t="shared" si="2"/>
        <v>0</v>
      </c>
      <c r="E36" s="125">
        <f t="shared" si="3"/>
        <v>0</v>
      </c>
      <c r="F36" s="124">
        <f t="shared" si="4"/>
        <v>47.425000000000004</v>
      </c>
      <c r="G36" s="124">
        <f t="shared" si="5"/>
        <v>47.425000000000004</v>
      </c>
      <c r="H36" s="124">
        <f t="shared" si="6"/>
        <v>1647.2788599999997</v>
      </c>
      <c r="I36" s="124">
        <f t="shared" si="7"/>
        <v>2.21</v>
      </c>
      <c r="S36" s="189">
        <f t="shared" si="9"/>
        <v>-1</v>
      </c>
      <c r="T36" s="188">
        <f t="shared" si="10"/>
        <v>-1</v>
      </c>
      <c r="U36" s="191">
        <f t="shared" si="11"/>
        <v>9</v>
      </c>
      <c r="V36" s="191">
        <f t="shared" si="12"/>
        <v>6</v>
      </c>
    </row>
    <row r="37" spans="1:27" x14ac:dyDescent="0.2">
      <c r="A37" s="126">
        <f t="shared" si="8"/>
        <v>25.5</v>
      </c>
      <c r="B37" s="126">
        <f t="shared" si="0"/>
        <v>0</v>
      </c>
      <c r="C37" s="125">
        <f t="shared" si="1"/>
        <v>0</v>
      </c>
      <c r="D37" s="125">
        <f t="shared" si="2"/>
        <v>0</v>
      </c>
      <c r="E37" s="125">
        <f t="shared" si="3"/>
        <v>0</v>
      </c>
      <c r="F37" s="124">
        <f t="shared" si="4"/>
        <v>47.425000000000004</v>
      </c>
      <c r="G37" s="124">
        <f t="shared" si="5"/>
        <v>47.425000000000004</v>
      </c>
      <c r="H37" s="124">
        <f t="shared" si="6"/>
        <v>1599.8538599999997</v>
      </c>
      <c r="I37" s="124">
        <f t="shared" si="7"/>
        <v>2.13</v>
      </c>
      <c r="S37" s="189">
        <f t="shared" si="9"/>
        <v>-1</v>
      </c>
      <c r="T37" s="188">
        <f t="shared" si="10"/>
        <v>-1</v>
      </c>
      <c r="U37" s="191">
        <f t="shared" si="11"/>
        <v>8</v>
      </c>
      <c r="V37" s="191">
        <f t="shared" si="12"/>
        <v>5</v>
      </c>
    </row>
    <row r="38" spans="1:27" x14ac:dyDescent="0.2">
      <c r="A38" s="126">
        <f t="shared" si="8"/>
        <v>24.5</v>
      </c>
      <c r="B38" s="126">
        <f t="shared" si="0"/>
        <v>0</v>
      </c>
      <c r="C38" s="125">
        <f t="shared" si="1"/>
        <v>0</v>
      </c>
      <c r="D38" s="125">
        <f t="shared" si="2"/>
        <v>0</v>
      </c>
      <c r="E38" s="125">
        <f t="shared" si="3"/>
        <v>0</v>
      </c>
      <c r="F38" s="124">
        <f t="shared" si="4"/>
        <v>47.425000000000004</v>
      </c>
      <c r="G38" s="124">
        <f t="shared" si="5"/>
        <v>47.425000000000004</v>
      </c>
      <c r="H38" s="124">
        <f t="shared" si="6"/>
        <v>1552.4288599999998</v>
      </c>
      <c r="I38" s="124">
        <f t="shared" si="7"/>
        <v>2.04</v>
      </c>
      <c r="P38" s="195" t="s">
        <v>79</v>
      </c>
      <c r="Q38" s="188">
        <f>COUNTIF(U33:U129,"&gt;0")</f>
        <v>12</v>
      </c>
      <c r="S38" s="189">
        <f t="shared" si="9"/>
        <v>-1</v>
      </c>
      <c r="T38" s="188">
        <f t="shared" si="10"/>
        <v>-1</v>
      </c>
      <c r="U38" s="191">
        <f t="shared" si="11"/>
        <v>7</v>
      </c>
      <c r="V38" s="191">
        <f t="shared" si="12"/>
        <v>4</v>
      </c>
    </row>
    <row r="39" spans="1:27" x14ac:dyDescent="0.2">
      <c r="A39" s="126">
        <f t="shared" si="8"/>
        <v>23.5</v>
      </c>
      <c r="B39" s="126">
        <f t="shared" si="0"/>
        <v>0</v>
      </c>
      <c r="C39" s="125">
        <f t="shared" si="1"/>
        <v>0</v>
      </c>
      <c r="D39" s="125">
        <f t="shared" si="2"/>
        <v>0</v>
      </c>
      <c r="E39" s="125">
        <f t="shared" si="3"/>
        <v>0</v>
      </c>
      <c r="F39" s="124">
        <f t="shared" si="4"/>
        <v>47.425000000000004</v>
      </c>
      <c r="G39" s="124">
        <f t="shared" si="5"/>
        <v>47.425000000000004</v>
      </c>
      <c r="H39" s="124">
        <f t="shared" si="6"/>
        <v>1505.0038599999998</v>
      </c>
      <c r="I39" s="124">
        <f t="shared" si="7"/>
        <v>1.96</v>
      </c>
      <c r="M39" s="188" t="s">
        <v>80</v>
      </c>
      <c r="O39" s="200">
        <f>E16</f>
        <v>2</v>
      </c>
      <c r="P39" s="199">
        <v>8</v>
      </c>
      <c r="S39" s="189">
        <f t="shared" si="9"/>
        <v>-1</v>
      </c>
      <c r="T39" s="188">
        <f t="shared" si="10"/>
        <v>-1</v>
      </c>
      <c r="U39" s="191">
        <f t="shared" si="11"/>
        <v>6</v>
      </c>
      <c r="V39" s="191">
        <f t="shared" si="12"/>
        <v>3</v>
      </c>
    </row>
    <row r="40" spans="1:27" x14ac:dyDescent="0.2">
      <c r="A40" s="126">
        <f t="shared" si="8"/>
        <v>22.5</v>
      </c>
      <c r="B40" s="126">
        <f t="shared" si="0"/>
        <v>0</v>
      </c>
      <c r="C40" s="125">
        <f t="shared" si="1"/>
        <v>0</v>
      </c>
      <c r="D40" s="125">
        <f t="shared" si="2"/>
        <v>0</v>
      </c>
      <c r="E40" s="125">
        <f t="shared" si="3"/>
        <v>0</v>
      </c>
      <c r="F40" s="124">
        <f t="shared" si="4"/>
        <v>47.425000000000004</v>
      </c>
      <c r="G40" s="124">
        <f t="shared" si="5"/>
        <v>47.425000000000004</v>
      </c>
      <c r="H40" s="124">
        <f t="shared" si="6"/>
        <v>1457.5788599999998</v>
      </c>
      <c r="I40" s="124">
        <f t="shared" si="7"/>
        <v>1.88</v>
      </c>
      <c r="M40" s="188" t="s">
        <v>81</v>
      </c>
      <c r="O40" s="200">
        <f>E17-O39</f>
        <v>44</v>
      </c>
      <c r="P40" s="199">
        <v>7.5</v>
      </c>
      <c r="S40" s="189">
        <f t="shared" si="9"/>
        <v>-1</v>
      </c>
      <c r="T40" s="188">
        <f t="shared" si="10"/>
        <v>-1</v>
      </c>
      <c r="U40" s="191">
        <f t="shared" si="11"/>
        <v>5</v>
      </c>
      <c r="V40" s="191">
        <f t="shared" si="12"/>
        <v>2</v>
      </c>
      <c r="X40" s="177"/>
      <c r="Y40" s="222"/>
    </row>
    <row r="41" spans="1:27" x14ac:dyDescent="0.2">
      <c r="A41" s="126">
        <f t="shared" si="8"/>
        <v>21.5</v>
      </c>
      <c r="B41" s="126">
        <f t="shared" si="0"/>
        <v>1E-4</v>
      </c>
      <c r="C41" s="125">
        <f t="shared" si="1"/>
        <v>0</v>
      </c>
      <c r="D41" s="125">
        <f t="shared" si="2"/>
        <v>3.4599999999999999E-2</v>
      </c>
      <c r="E41" s="125">
        <f t="shared" si="3"/>
        <v>0</v>
      </c>
      <c r="F41" s="124">
        <f t="shared" si="4"/>
        <v>23.698660000000004</v>
      </c>
      <c r="G41" s="124">
        <f t="shared" si="5"/>
        <v>23.733260000000005</v>
      </c>
      <c r="H41" s="124">
        <f t="shared" si="6"/>
        <v>1410.1538599999999</v>
      </c>
      <c r="I41" s="124">
        <f t="shared" si="7"/>
        <v>1.79</v>
      </c>
      <c r="M41" s="188" t="s">
        <v>82</v>
      </c>
      <c r="O41" s="199">
        <v>1</v>
      </c>
      <c r="S41" s="189">
        <f t="shared" si="9"/>
        <v>-1</v>
      </c>
      <c r="T41" s="188">
        <f t="shared" si="10"/>
        <v>-1</v>
      </c>
      <c r="U41" s="191">
        <f t="shared" si="11"/>
        <v>4</v>
      </c>
      <c r="V41" s="191">
        <f t="shared" si="12"/>
        <v>1</v>
      </c>
      <c r="X41" s="223"/>
      <c r="Y41" s="222"/>
    </row>
    <row r="42" spans="1:27" x14ac:dyDescent="0.2">
      <c r="A42" s="126">
        <f t="shared" si="8"/>
        <v>21</v>
      </c>
      <c r="B42" s="126">
        <f t="shared" si="0"/>
        <v>2.4E-2</v>
      </c>
      <c r="C42" s="125">
        <f t="shared" si="1"/>
        <v>0</v>
      </c>
      <c r="D42" s="125">
        <f t="shared" si="2"/>
        <v>8.3040000000000003</v>
      </c>
      <c r="E42" s="125">
        <f t="shared" si="3"/>
        <v>0</v>
      </c>
      <c r="F42" s="124">
        <f t="shared" si="4"/>
        <v>44.103400000000001</v>
      </c>
      <c r="G42" s="124">
        <f t="shared" si="5"/>
        <v>52.407400000000003</v>
      </c>
      <c r="H42" s="124">
        <f t="shared" si="6"/>
        <v>1386.4205999999999</v>
      </c>
      <c r="I42" s="124">
        <f t="shared" si="7"/>
        <v>1.75</v>
      </c>
      <c r="M42" s="188" t="s">
        <v>83</v>
      </c>
      <c r="O42" s="199">
        <f>4/12</f>
        <v>0.33333333333333331</v>
      </c>
      <c r="S42" s="189">
        <f t="shared" si="9"/>
        <v>-1</v>
      </c>
      <c r="T42" s="188">
        <f t="shared" si="10"/>
        <v>-1</v>
      </c>
      <c r="U42" s="191">
        <f t="shared" si="11"/>
        <v>3</v>
      </c>
      <c r="V42" s="191">
        <f t="shared" si="12"/>
        <v>0</v>
      </c>
      <c r="X42" s="177"/>
      <c r="Y42" s="222"/>
    </row>
    <row r="43" spans="1:27" x14ac:dyDescent="0.2">
      <c r="A43" s="126">
        <f t="shared" si="8"/>
        <v>20</v>
      </c>
      <c r="B43" s="126">
        <f t="shared" si="0"/>
        <v>6.7000000000000004E-2</v>
      </c>
      <c r="C43" s="125">
        <f t="shared" si="1"/>
        <v>0</v>
      </c>
      <c r="D43" s="125">
        <f t="shared" si="2"/>
        <v>23.182000000000002</v>
      </c>
      <c r="E43" s="125">
        <f t="shared" si="3"/>
        <v>0</v>
      </c>
      <c r="F43" s="124">
        <f t="shared" si="4"/>
        <v>38.152200000000001</v>
      </c>
      <c r="G43" s="124">
        <f t="shared" si="5"/>
        <v>61.334200000000003</v>
      </c>
      <c r="H43" s="124">
        <f t="shared" si="6"/>
        <v>1334.0131999999999</v>
      </c>
      <c r="I43" s="124">
        <f t="shared" si="7"/>
        <v>1.67</v>
      </c>
      <c r="M43" s="188" t="s">
        <v>84</v>
      </c>
      <c r="O43" s="199">
        <f>(E16*Q55+(2*O41)-O42)</f>
        <v>8.3266666666666662</v>
      </c>
      <c r="S43" s="189">
        <f t="shared" si="9"/>
        <v>-1</v>
      </c>
      <c r="T43" s="188">
        <f t="shared" si="10"/>
        <v>-1</v>
      </c>
      <c r="U43" s="191">
        <f t="shared" si="11"/>
        <v>2</v>
      </c>
      <c r="V43" s="191">
        <f t="shared" si="12"/>
        <v>-1</v>
      </c>
      <c r="X43" s="177"/>
      <c r="Y43" s="222"/>
    </row>
    <row r="44" spans="1:27" x14ac:dyDescent="0.2">
      <c r="A44" s="126">
        <f t="shared" si="8"/>
        <v>19</v>
      </c>
      <c r="B44" s="126">
        <f t="shared" si="0"/>
        <v>0.11</v>
      </c>
      <c r="C44" s="125">
        <f t="shared" si="1"/>
        <v>0</v>
      </c>
      <c r="D44" s="125">
        <f t="shared" si="2"/>
        <v>38.06</v>
      </c>
      <c r="E44" s="125">
        <f t="shared" si="3"/>
        <v>0</v>
      </c>
      <c r="F44" s="124">
        <f t="shared" si="4"/>
        <v>32.201000000000001</v>
      </c>
      <c r="G44" s="124">
        <f t="shared" si="5"/>
        <v>70.260999999999996</v>
      </c>
      <c r="H44" s="124">
        <f t="shared" si="6"/>
        <v>1272.6789999999999</v>
      </c>
      <c r="I44" s="124">
        <f t="shared" si="7"/>
        <v>1.58</v>
      </c>
      <c r="M44" s="188" t="s">
        <v>85</v>
      </c>
      <c r="O44" s="199">
        <f>((O48-1)*P40)+(P39+(O41*2))</f>
        <v>175</v>
      </c>
      <c r="S44" s="189">
        <f t="shared" si="9"/>
        <v>-1</v>
      </c>
      <c r="T44" s="188">
        <f t="shared" si="10"/>
        <v>-1</v>
      </c>
      <c r="U44" s="191">
        <f t="shared" si="11"/>
        <v>1</v>
      </c>
      <c r="V44" s="191">
        <f t="shared" si="12"/>
        <v>-2</v>
      </c>
      <c r="X44" s="223"/>
      <c r="Y44" s="222"/>
    </row>
    <row r="45" spans="1:27" ht="13.5" thickBot="1" x14ac:dyDescent="0.25">
      <c r="A45" s="126">
        <f t="shared" si="8"/>
        <v>18</v>
      </c>
      <c r="B45" s="126">
        <f t="shared" si="0"/>
        <v>0.13900000000000001</v>
      </c>
      <c r="C45" s="125">
        <f t="shared" si="1"/>
        <v>0</v>
      </c>
      <c r="D45" s="125">
        <f t="shared" si="2"/>
        <v>48.094000000000001</v>
      </c>
      <c r="E45" s="125">
        <f t="shared" si="3"/>
        <v>0</v>
      </c>
      <c r="F45" s="124">
        <f t="shared" si="4"/>
        <v>28.187400000000004</v>
      </c>
      <c r="G45" s="124">
        <f t="shared" si="5"/>
        <v>76.281400000000005</v>
      </c>
      <c r="H45" s="124">
        <f t="shared" si="6"/>
        <v>1202.4179999999999</v>
      </c>
      <c r="I45" s="124">
        <f t="shared" si="7"/>
        <v>1.5</v>
      </c>
      <c r="M45" s="189" t="s">
        <v>86</v>
      </c>
      <c r="N45" s="189"/>
      <c r="O45" s="199">
        <f>(O39*P39)+(O40*P40)</f>
        <v>346</v>
      </c>
      <c r="S45" s="189">
        <f t="shared" si="9"/>
        <v>1</v>
      </c>
      <c r="T45" s="188">
        <f t="shared" si="10"/>
        <v>1</v>
      </c>
      <c r="U45" s="191">
        <f t="shared" si="11"/>
        <v>0</v>
      </c>
      <c r="V45" s="191">
        <f t="shared" si="12"/>
        <v>-3</v>
      </c>
      <c r="X45" s="177"/>
      <c r="Y45" s="222"/>
    </row>
    <row r="46" spans="1:27" x14ac:dyDescent="0.2">
      <c r="A46" s="126">
        <f t="shared" si="8"/>
        <v>17</v>
      </c>
      <c r="B46" s="126">
        <f t="shared" si="0"/>
        <v>0.159</v>
      </c>
      <c r="C46" s="125">
        <f t="shared" si="1"/>
        <v>1.3444275067750677E-3</v>
      </c>
      <c r="D46" s="125">
        <f t="shared" si="2"/>
        <v>55.014000000000003</v>
      </c>
      <c r="E46" s="125">
        <f t="shared" si="3"/>
        <v>0</v>
      </c>
      <c r="F46" s="124">
        <f t="shared" si="4"/>
        <v>25.4194</v>
      </c>
      <c r="G46" s="124">
        <f t="shared" si="5"/>
        <v>80.433400000000006</v>
      </c>
      <c r="H46" s="124">
        <f t="shared" si="6"/>
        <v>1126.1365999999998</v>
      </c>
      <c r="I46" s="124">
        <f t="shared" si="7"/>
        <v>1.42</v>
      </c>
      <c r="M46" s="188" t="s">
        <v>95</v>
      </c>
      <c r="O46" s="199">
        <f>E18*O42</f>
        <v>0</v>
      </c>
      <c r="S46" s="189">
        <f t="shared" si="9"/>
        <v>2</v>
      </c>
      <c r="T46" s="188">
        <f t="shared" si="10"/>
        <v>2</v>
      </c>
      <c r="U46" s="191">
        <f t="shared" si="11"/>
        <v>-1</v>
      </c>
      <c r="V46" s="191">
        <f t="shared" si="12"/>
        <v>-4</v>
      </c>
      <c r="X46" s="150">
        <v>1E-4</v>
      </c>
      <c r="Y46" s="149">
        <v>1</v>
      </c>
    </row>
    <row r="47" spans="1:27" x14ac:dyDescent="0.2">
      <c r="A47" s="126">
        <f t="shared" si="8"/>
        <v>16</v>
      </c>
      <c r="B47" s="126">
        <f t="shared" si="0"/>
        <v>0.17399999999999999</v>
      </c>
      <c r="C47" s="125">
        <f t="shared" si="1"/>
        <v>8.4617773261065933E-3</v>
      </c>
      <c r="D47" s="125">
        <f t="shared" si="2"/>
        <v>60.203999999999994</v>
      </c>
      <c r="E47" s="125">
        <f t="shared" si="3"/>
        <v>0</v>
      </c>
      <c r="F47" s="124">
        <f t="shared" si="4"/>
        <v>23.343400000000003</v>
      </c>
      <c r="G47" s="124">
        <f t="shared" si="5"/>
        <v>83.547399999999996</v>
      </c>
      <c r="H47" s="124">
        <f t="shared" si="6"/>
        <v>1045.7031999999999</v>
      </c>
      <c r="I47" s="124">
        <f t="shared" si="7"/>
        <v>1.33</v>
      </c>
      <c r="M47" s="189" t="s">
        <v>87</v>
      </c>
      <c r="O47" s="199">
        <f>O44*O43</f>
        <v>1457.1666666666665</v>
      </c>
      <c r="S47" s="189">
        <f t="shared" si="9"/>
        <v>3</v>
      </c>
      <c r="T47" s="188">
        <f t="shared" si="10"/>
        <v>3</v>
      </c>
      <c r="U47" s="191">
        <f t="shared" si="11"/>
        <v>-2</v>
      </c>
      <c r="V47" s="191">
        <f t="shared" si="12"/>
        <v>-5</v>
      </c>
      <c r="X47" s="135">
        <v>2.4E-2</v>
      </c>
      <c r="Y47" s="134">
        <v>2</v>
      </c>
      <c r="Z47" s="194"/>
      <c r="AA47" s="170"/>
    </row>
    <row r="48" spans="1:27" x14ac:dyDescent="0.2">
      <c r="A48" s="126">
        <f t="shared" si="8"/>
        <v>15</v>
      </c>
      <c r="B48" s="126">
        <f t="shared" si="0"/>
        <v>0.184</v>
      </c>
      <c r="C48" s="125">
        <f t="shared" si="1"/>
        <v>3.0738341237579046E-2</v>
      </c>
      <c r="D48" s="125">
        <f t="shared" si="2"/>
        <v>63.664000000000001</v>
      </c>
      <c r="E48" s="125">
        <f t="shared" si="3"/>
        <v>0</v>
      </c>
      <c r="F48" s="124">
        <f t="shared" si="4"/>
        <v>21.959400000000002</v>
      </c>
      <c r="G48" s="124">
        <f t="shared" si="5"/>
        <v>85.623400000000004</v>
      </c>
      <c r="H48" s="124">
        <f t="shared" si="6"/>
        <v>962.1558</v>
      </c>
      <c r="I48" s="124">
        <f t="shared" si="7"/>
        <v>1.25</v>
      </c>
      <c r="M48" s="191">
        <f>E16</f>
        <v>2</v>
      </c>
      <c r="N48" s="188" t="s">
        <v>88</v>
      </c>
      <c r="O48" s="197">
        <f>E17/E16</f>
        <v>23</v>
      </c>
      <c r="S48" s="189">
        <f t="shared" si="9"/>
        <v>4</v>
      </c>
      <c r="T48" s="188">
        <f t="shared" si="10"/>
        <v>4</v>
      </c>
      <c r="U48" s="191">
        <f t="shared" si="11"/>
        <v>-3</v>
      </c>
      <c r="V48" s="191">
        <f t="shared" si="12"/>
        <v>-6</v>
      </c>
      <c r="X48" s="135">
        <v>6.7000000000000004E-2</v>
      </c>
      <c r="Y48" s="134">
        <v>3</v>
      </c>
      <c r="Z48" s="194"/>
      <c r="AA48" s="170"/>
    </row>
    <row r="49" spans="1:27" x14ac:dyDescent="0.2">
      <c r="A49" s="126">
        <f t="shared" si="8"/>
        <v>14</v>
      </c>
      <c r="B49" s="126">
        <f t="shared" si="0"/>
        <v>0.192</v>
      </c>
      <c r="C49" s="125">
        <f t="shared" si="1"/>
        <v>4.1006803297199641E-2</v>
      </c>
      <c r="D49" s="125">
        <f t="shared" si="2"/>
        <v>66.432000000000002</v>
      </c>
      <c r="E49" s="125">
        <f t="shared" si="3"/>
        <v>0</v>
      </c>
      <c r="F49" s="124">
        <f t="shared" si="4"/>
        <v>20.8522</v>
      </c>
      <c r="G49" s="124">
        <f t="shared" si="5"/>
        <v>87.284199999999998</v>
      </c>
      <c r="H49" s="124">
        <f t="shared" si="6"/>
        <v>876.53240000000005</v>
      </c>
      <c r="I49" s="124">
        <f t="shared" si="7"/>
        <v>1.17</v>
      </c>
      <c r="M49" s="189"/>
      <c r="N49" s="189"/>
      <c r="S49" s="189">
        <f t="shared" si="9"/>
        <v>5</v>
      </c>
      <c r="T49" s="188">
        <f t="shared" si="10"/>
        <v>5</v>
      </c>
      <c r="U49" s="191">
        <f t="shared" si="11"/>
        <v>-4</v>
      </c>
      <c r="V49" s="191">
        <f t="shared" si="12"/>
        <v>-7</v>
      </c>
      <c r="X49" s="135">
        <v>0.11</v>
      </c>
      <c r="Y49" s="134">
        <v>4</v>
      </c>
      <c r="Z49" s="221"/>
      <c r="AA49" s="170"/>
    </row>
    <row r="50" spans="1:27" ht="13.5" thickBot="1" x14ac:dyDescent="0.25">
      <c r="A50" s="126">
        <f t="shared" si="8"/>
        <v>13</v>
      </c>
      <c r="B50" s="126">
        <f t="shared" si="0"/>
        <v>0.20300000000000001</v>
      </c>
      <c r="C50" s="125">
        <f t="shared" si="1"/>
        <v>4.5135360207768746E-2</v>
      </c>
      <c r="D50" s="125">
        <f t="shared" si="2"/>
        <v>70.238</v>
      </c>
      <c r="E50" s="125">
        <f t="shared" si="3"/>
        <v>0</v>
      </c>
      <c r="F50" s="124">
        <f t="shared" si="4"/>
        <v>19.329800000000002</v>
      </c>
      <c r="G50" s="124">
        <f t="shared" si="5"/>
        <v>89.567800000000005</v>
      </c>
      <c r="H50" s="124">
        <f t="shared" si="6"/>
        <v>789.24820000000011</v>
      </c>
      <c r="I50" s="124">
        <f t="shared" si="7"/>
        <v>1.08</v>
      </c>
      <c r="M50" s="189"/>
      <c r="N50" s="189"/>
      <c r="Q50" s="195" t="s">
        <v>89</v>
      </c>
      <c r="S50" s="189">
        <f t="shared" si="9"/>
        <v>6</v>
      </c>
      <c r="T50" s="188">
        <f t="shared" si="10"/>
        <v>6</v>
      </c>
      <c r="U50" s="191">
        <f t="shared" si="11"/>
        <v>-5</v>
      </c>
      <c r="V50" s="191">
        <f t="shared" si="12"/>
        <v>-8</v>
      </c>
      <c r="X50" s="135">
        <v>0.13900000000000001</v>
      </c>
      <c r="Y50" s="134">
        <v>5</v>
      </c>
      <c r="Z50" s="220"/>
      <c r="AA50" s="219"/>
    </row>
    <row r="51" spans="1:27" x14ac:dyDescent="0.2">
      <c r="A51" s="126">
        <f t="shared" si="8"/>
        <v>12</v>
      </c>
      <c r="B51" s="126">
        <f t="shared" si="0"/>
        <v>0.20300000000000001</v>
      </c>
      <c r="C51" s="125">
        <f t="shared" si="1"/>
        <v>4.7548978093947605E-2</v>
      </c>
      <c r="D51" s="125">
        <f t="shared" si="2"/>
        <v>70.238</v>
      </c>
      <c r="E51" s="125">
        <f t="shared" si="3"/>
        <v>0</v>
      </c>
      <c r="F51" s="124">
        <f t="shared" si="4"/>
        <v>19.329800000000002</v>
      </c>
      <c r="G51" s="124">
        <f t="shared" si="5"/>
        <v>89.567800000000005</v>
      </c>
      <c r="H51" s="124">
        <f t="shared" si="6"/>
        <v>699.68040000000008</v>
      </c>
      <c r="I51" s="124">
        <f t="shared" si="7"/>
        <v>1</v>
      </c>
      <c r="Q51" s="196">
        <f>E20+12.5+E21</f>
        <v>33.5</v>
      </c>
      <c r="S51" s="189">
        <f t="shared" si="9"/>
        <v>7</v>
      </c>
      <c r="T51" s="188">
        <f t="shared" si="10"/>
        <v>7</v>
      </c>
      <c r="U51" s="191">
        <f t="shared" si="11"/>
        <v>-6</v>
      </c>
      <c r="V51" s="191">
        <f t="shared" si="12"/>
        <v>-9</v>
      </c>
      <c r="X51" s="135">
        <v>0.159</v>
      </c>
      <c r="Y51" s="134">
        <v>6</v>
      </c>
      <c r="Z51" s="218">
        <v>1.3444275067750677E-3</v>
      </c>
      <c r="AA51" s="149">
        <v>1</v>
      </c>
    </row>
    <row r="52" spans="1:27" x14ac:dyDescent="0.2">
      <c r="A52" s="126">
        <f t="shared" si="8"/>
        <v>11</v>
      </c>
      <c r="B52" s="126">
        <f t="shared" si="0"/>
        <v>0.20300000000000001</v>
      </c>
      <c r="C52" s="125">
        <f t="shared" si="1"/>
        <v>4.9937895212285449E-2</v>
      </c>
      <c r="D52" s="125">
        <f t="shared" si="2"/>
        <v>70.238</v>
      </c>
      <c r="E52" s="125">
        <f t="shared" si="3"/>
        <v>0</v>
      </c>
      <c r="F52" s="124">
        <f t="shared" si="4"/>
        <v>19.329800000000002</v>
      </c>
      <c r="G52" s="124">
        <f t="shared" si="5"/>
        <v>89.567800000000005</v>
      </c>
      <c r="H52" s="124">
        <f t="shared" si="6"/>
        <v>610.11260000000004</v>
      </c>
      <c r="I52" s="124">
        <f t="shared" si="7"/>
        <v>0.92</v>
      </c>
      <c r="P52" s="195" t="s">
        <v>16</v>
      </c>
      <c r="S52" s="189">
        <f t="shared" si="9"/>
        <v>8</v>
      </c>
      <c r="T52" s="188">
        <f t="shared" si="10"/>
        <v>8</v>
      </c>
      <c r="U52" s="191">
        <f t="shared" si="11"/>
        <v>-7</v>
      </c>
      <c r="V52" s="191">
        <f t="shared" si="12"/>
        <v>-10</v>
      </c>
      <c r="X52" s="135">
        <v>0.17399999999999999</v>
      </c>
      <c r="Y52" s="134">
        <v>7</v>
      </c>
      <c r="Z52" s="136">
        <v>8.4617773261065933E-3</v>
      </c>
      <c r="AA52" s="134">
        <v>2</v>
      </c>
    </row>
    <row r="53" spans="1:27" x14ac:dyDescent="0.2">
      <c r="A53" s="126">
        <f t="shared" si="8"/>
        <v>10</v>
      </c>
      <c r="B53" s="126">
        <f t="shared" si="0"/>
        <v>0.223</v>
      </c>
      <c r="C53" s="125">
        <f t="shared" si="1"/>
        <v>7.0227811653116534E-2</v>
      </c>
      <c r="D53" s="125">
        <f t="shared" si="2"/>
        <v>77.158000000000001</v>
      </c>
      <c r="E53" s="125">
        <f t="shared" si="3"/>
        <v>0</v>
      </c>
      <c r="F53" s="124">
        <f t="shared" si="4"/>
        <v>16.561800000000002</v>
      </c>
      <c r="G53" s="124">
        <f t="shared" si="5"/>
        <v>93.719800000000006</v>
      </c>
      <c r="H53" s="124">
        <f t="shared" si="6"/>
        <v>520.54480000000001</v>
      </c>
      <c r="I53" s="124">
        <f t="shared" si="7"/>
        <v>0.83</v>
      </c>
      <c r="M53" s="189"/>
      <c r="P53" s="195">
        <f>E19/100</f>
        <v>0.4</v>
      </c>
      <c r="S53" s="189">
        <f t="shared" si="9"/>
        <v>9</v>
      </c>
      <c r="T53" s="188">
        <f t="shared" si="10"/>
        <v>9</v>
      </c>
      <c r="U53" s="191">
        <f t="shared" si="11"/>
        <v>-8</v>
      </c>
      <c r="V53" s="191">
        <f t="shared" si="12"/>
        <v>-11</v>
      </c>
      <c r="X53" s="136">
        <v>0.184</v>
      </c>
      <c r="Y53" s="134">
        <v>8</v>
      </c>
      <c r="Z53" s="136">
        <v>3.0738341237579046E-2</v>
      </c>
      <c r="AA53" s="134">
        <v>3</v>
      </c>
    </row>
    <row r="54" spans="1:27" x14ac:dyDescent="0.2">
      <c r="A54" s="126">
        <f t="shared" si="8"/>
        <v>9</v>
      </c>
      <c r="B54" s="126">
        <f t="shared" si="0"/>
        <v>0</v>
      </c>
      <c r="C54" s="125">
        <f t="shared" si="1"/>
        <v>0</v>
      </c>
      <c r="D54" s="125">
        <f t="shared" si="2"/>
        <v>0</v>
      </c>
      <c r="E54" s="125">
        <f t="shared" si="3"/>
        <v>0</v>
      </c>
      <c r="F54" s="124">
        <f t="shared" si="4"/>
        <v>47.425000000000004</v>
      </c>
      <c r="G54" s="124">
        <f t="shared" si="5"/>
        <v>47.425000000000004</v>
      </c>
      <c r="H54" s="124">
        <f t="shared" si="6"/>
        <v>426.82500000000005</v>
      </c>
      <c r="I54" s="124">
        <f t="shared" si="7"/>
        <v>0.75</v>
      </c>
      <c r="M54" s="189"/>
      <c r="Q54" s="188" t="s">
        <v>90</v>
      </c>
      <c r="S54" s="189">
        <f t="shared" si="9"/>
        <v>10</v>
      </c>
      <c r="T54" s="188">
        <f t="shared" si="10"/>
        <v>10</v>
      </c>
      <c r="U54" s="191">
        <f t="shared" si="11"/>
        <v>-9</v>
      </c>
      <c r="V54" s="191">
        <f t="shared" si="12"/>
        <v>-12</v>
      </c>
      <c r="X54" s="135">
        <v>0.192</v>
      </c>
      <c r="Y54" s="134">
        <v>9</v>
      </c>
      <c r="Z54" s="136">
        <v>4.1006803297199641E-2</v>
      </c>
      <c r="AA54" s="134">
        <v>4</v>
      </c>
    </row>
    <row r="55" spans="1:27" x14ac:dyDescent="0.2">
      <c r="A55" s="126">
        <f t="shared" si="8"/>
        <v>8</v>
      </c>
      <c r="B55" s="126">
        <f t="shared" si="0"/>
        <v>0</v>
      </c>
      <c r="C55" s="125">
        <f t="shared" si="1"/>
        <v>0</v>
      </c>
      <c r="D55" s="125">
        <f t="shared" si="2"/>
        <v>0</v>
      </c>
      <c r="E55" s="125">
        <f t="shared" si="3"/>
        <v>0</v>
      </c>
      <c r="F55" s="124">
        <f t="shared" si="4"/>
        <v>47.425000000000004</v>
      </c>
      <c r="G55" s="124">
        <f t="shared" si="5"/>
        <v>47.425000000000004</v>
      </c>
      <c r="H55" s="124">
        <f t="shared" si="6"/>
        <v>379.40000000000003</v>
      </c>
      <c r="I55" s="124">
        <f t="shared" si="7"/>
        <v>0.67</v>
      </c>
      <c r="M55" s="189"/>
      <c r="Q55" s="188">
        <v>3.33</v>
      </c>
      <c r="S55" s="189">
        <f t="shared" si="9"/>
        <v>11</v>
      </c>
      <c r="T55" s="188">
        <f t="shared" si="10"/>
        <v>11</v>
      </c>
      <c r="U55" s="191">
        <f t="shared" si="11"/>
        <v>-10</v>
      </c>
      <c r="V55" s="191">
        <f t="shared" si="12"/>
        <v>-13</v>
      </c>
      <c r="X55" s="135">
        <v>0.20300000000000001</v>
      </c>
      <c r="Y55" s="134">
        <v>10</v>
      </c>
      <c r="Z55" s="136">
        <v>4.5135360207768746E-2</v>
      </c>
      <c r="AA55" s="134">
        <v>5</v>
      </c>
    </row>
    <row r="56" spans="1:27" x14ac:dyDescent="0.2">
      <c r="A56" s="126">
        <f t="shared" si="8"/>
        <v>7</v>
      </c>
      <c r="B56" s="126">
        <f t="shared" si="0"/>
        <v>0</v>
      </c>
      <c r="C56" s="125">
        <f t="shared" si="1"/>
        <v>0</v>
      </c>
      <c r="D56" s="125">
        <f t="shared" si="2"/>
        <v>0</v>
      </c>
      <c r="E56" s="125">
        <f t="shared" si="3"/>
        <v>0</v>
      </c>
      <c r="F56" s="124">
        <f t="shared" si="4"/>
        <v>47.425000000000004</v>
      </c>
      <c r="G56" s="124">
        <f t="shared" si="5"/>
        <v>47.425000000000004</v>
      </c>
      <c r="H56" s="124">
        <f t="shared" si="6"/>
        <v>331.97500000000002</v>
      </c>
      <c r="I56" s="124">
        <f t="shared" si="7"/>
        <v>0.57999999999999996</v>
      </c>
      <c r="M56" s="189"/>
      <c r="S56" s="189">
        <f t="shared" si="9"/>
        <v>12</v>
      </c>
      <c r="T56" s="188">
        <f t="shared" si="10"/>
        <v>12</v>
      </c>
      <c r="U56" s="191">
        <f t="shared" si="11"/>
        <v>-11</v>
      </c>
      <c r="V56" s="191">
        <f t="shared" si="12"/>
        <v>-14</v>
      </c>
      <c r="X56" s="135">
        <v>0.20300000000000001</v>
      </c>
      <c r="Y56" s="134">
        <v>11</v>
      </c>
      <c r="Z56" s="136">
        <v>4.7548978093947605E-2</v>
      </c>
      <c r="AA56" s="134">
        <v>6</v>
      </c>
    </row>
    <row r="57" spans="1:27" x14ac:dyDescent="0.2">
      <c r="A57" s="126">
        <f t="shared" si="8"/>
        <v>6</v>
      </c>
      <c r="B57" s="126">
        <f t="shared" si="0"/>
        <v>0</v>
      </c>
      <c r="C57" s="125">
        <f t="shared" si="1"/>
        <v>0</v>
      </c>
      <c r="D57" s="125">
        <f t="shared" si="2"/>
        <v>0</v>
      </c>
      <c r="E57" s="125">
        <f t="shared" si="3"/>
        <v>0</v>
      </c>
      <c r="F57" s="124">
        <f t="shared" si="4"/>
        <v>47.425000000000004</v>
      </c>
      <c r="G57" s="124">
        <f t="shared" si="5"/>
        <v>47.425000000000004</v>
      </c>
      <c r="H57" s="124">
        <f t="shared" si="6"/>
        <v>284.55</v>
      </c>
      <c r="I57" s="124">
        <f t="shared" si="7"/>
        <v>0.5</v>
      </c>
      <c r="M57" s="189"/>
      <c r="S57" s="189">
        <f t="shared" si="9"/>
        <v>12.5</v>
      </c>
      <c r="T57" s="188">
        <f t="shared" si="10"/>
        <v>13</v>
      </c>
      <c r="U57" s="191">
        <f t="shared" si="11"/>
        <v>-12</v>
      </c>
      <c r="V57" s="191">
        <f t="shared" si="12"/>
        <v>-15</v>
      </c>
      <c r="X57" s="135">
        <v>0.20300000000000001</v>
      </c>
      <c r="Y57" s="134">
        <v>12</v>
      </c>
      <c r="Z57" s="136">
        <v>4.9937895212285449E-2</v>
      </c>
      <c r="AA57" s="134">
        <v>7</v>
      </c>
    </row>
    <row r="58" spans="1:27" ht="13.5" thickBot="1" x14ac:dyDescent="0.25">
      <c r="A58" s="126">
        <f t="shared" si="8"/>
        <v>5</v>
      </c>
      <c r="B58" s="126">
        <f t="shared" si="0"/>
        <v>0</v>
      </c>
      <c r="C58" s="125">
        <f t="shared" si="1"/>
        <v>0</v>
      </c>
      <c r="D58" s="125">
        <f t="shared" si="2"/>
        <v>0</v>
      </c>
      <c r="E58" s="125">
        <f t="shared" si="3"/>
        <v>0</v>
      </c>
      <c r="F58" s="124">
        <f t="shared" si="4"/>
        <v>47.425000000000004</v>
      </c>
      <c r="G58" s="124">
        <f t="shared" si="5"/>
        <v>47.425000000000004</v>
      </c>
      <c r="H58" s="124">
        <f t="shared" si="6"/>
        <v>237.12500000000003</v>
      </c>
      <c r="I58" s="124">
        <f t="shared" si="7"/>
        <v>0.42</v>
      </c>
      <c r="S58" s="189">
        <f t="shared" si="9"/>
        <v>-1</v>
      </c>
      <c r="T58" s="188">
        <f t="shared" si="10"/>
        <v>14</v>
      </c>
      <c r="U58" s="191">
        <f t="shared" si="11"/>
        <v>-13</v>
      </c>
      <c r="V58" s="191">
        <f t="shared" si="12"/>
        <v>-16</v>
      </c>
      <c r="X58" s="193">
        <v>0.223</v>
      </c>
      <c r="Y58" s="130">
        <v>12.5</v>
      </c>
      <c r="Z58" s="217">
        <v>7.0227811653116534E-2</v>
      </c>
      <c r="AA58" s="130">
        <v>8</v>
      </c>
    </row>
    <row r="59" spans="1:27" x14ac:dyDescent="0.2">
      <c r="A59" s="126">
        <f t="shared" si="8"/>
        <v>4</v>
      </c>
      <c r="B59" s="126">
        <f t="shared" si="0"/>
        <v>0</v>
      </c>
      <c r="C59" s="125">
        <f t="shared" si="1"/>
        <v>0</v>
      </c>
      <c r="D59" s="125">
        <f t="shared" si="2"/>
        <v>0</v>
      </c>
      <c r="E59" s="125">
        <f t="shared" si="3"/>
        <v>0</v>
      </c>
      <c r="F59" s="124">
        <f t="shared" si="4"/>
        <v>47.425000000000004</v>
      </c>
      <c r="G59" s="124">
        <f t="shared" si="5"/>
        <v>47.425000000000004</v>
      </c>
      <c r="H59" s="124">
        <f t="shared" si="6"/>
        <v>189.70000000000002</v>
      </c>
      <c r="I59" s="124">
        <f t="shared" si="7"/>
        <v>0.33</v>
      </c>
      <c r="S59" s="189">
        <f t="shared" si="9"/>
        <v>-1</v>
      </c>
      <c r="T59" s="188">
        <f t="shared" si="10"/>
        <v>15</v>
      </c>
      <c r="U59" s="191">
        <f t="shared" si="11"/>
        <v>-14</v>
      </c>
      <c r="V59" s="191">
        <f t="shared" si="12"/>
        <v>-17</v>
      </c>
    </row>
    <row r="60" spans="1:27" x14ac:dyDescent="0.2">
      <c r="A60" s="126">
        <f t="shared" si="8"/>
        <v>3</v>
      </c>
      <c r="B60" s="126">
        <f t="shared" si="0"/>
        <v>0</v>
      </c>
      <c r="C60" s="125">
        <f t="shared" si="1"/>
        <v>0</v>
      </c>
      <c r="D60" s="125">
        <f t="shared" si="2"/>
        <v>0</v>
      </c>
      <c r="E60" s="125">
        <f t="shared" si="3"/>
        <v>0</v>
      </c>
      <c r="F60" s="124">
        <f t="shared" si="4"/>
        <v>47.425000000000004</v>
      </c>
      <c r="G60" s="124">
        <f t="shared" si="5"/>
        <v>47.425000000000004</v>
      </c>
      <c r="H60" s="124">
        <f t="shared" si="6"/>
        <v>142.27500000000001</v>
      </c>
      <c r="I60" s="124">
        <f t="shared" si="7"/>
        <v>0.25</v>
      </c>
      <c r="S60" s="189">
        <f t="shared" si="9"/>
        <v>-1</v>
      </c>
      <c r="T60" s="188">
        <f t="shared" si="10"/>
        <v>16</v>
      </c>
      <c r="U60" s="191">
        <f t="shared" si="11"/>
        <v>-15</v>
      </c>
      <c r="V60" s="191">
        <f t="shared" si="12"/>
        <v>-18</v>
      </c>
    </row>
    <row r="61" spans="1:27" x14ac:dyDescent="0.2">
      <c r="A61" s="126">
        <f t="shared" si="8"/>
        <v>2</v>
      </c>
      <c r="B61" s="126">
        <f t="shared" si="0"/>
        <v>0</v>
      </c>
      <c r="C61" s="125">
        <f t="shared" si="1"/>
        <v>0</v>
      </c>
      <c r="D61" s="125">
        <f t="shared" si="2"/>
        <v>0</v>
      </c>
      <c r="E61" s="125">
        <f t="shared" si="3"/>
        <v>0</v>
      </c>
      <c r="F61" s="124">
        <f t="shared" si="4"/>
        <v>47.425000000000004</v>
      </c>
      <c r="G61" s="124">
        <f t="shared" si="5"/>
        <v>47.425000000000004</v>
      </c>
      <c r="H61" s="124">
        <f t="shared" si="6"/>
        <v>94.850000000000009</v>
      </c>
      <c r="I61" s="124">
        <f t="shared" si="7"/>
        <v>0.17</v>
      </c>
      <c r="S61" s="189">
        <f t="shared" si="9"/>
        <v>-1</v>
      </c>
      <c r="T61" s="188">
        <f t="shared" si="10"/>
        <v>17</v>
      </c>
      <c r="U61" s="191">
        <f t="shared" si="11"/>
        <v>-16</v>
      </c>
      <c r="V61" s="191">
        <f t="shared" si="12"/>
        <v>-19</v>
      </c>
    </row>
    <row r="62" spans="1:27" x14ac:dyDescent="0.2">
      <c r="A62" s="126">
        <f t="shared" si="8"/>
        <v>1</v>
      </c>
      <c r="B62" s="126">
        <f t="shared" si="0"/>
        <v>0</v>
      </c>
      <c r="C62" s="125">
        <f t="shared" si="1"/>
        <v>0</v>
      </c>
      <c r="D62" s="125">
        <f t="shared" si="2"/>
        <v>0</v>
      </c>
      <c r="E62" s="125">
        <f t="shared" si="3"/>
        <v>0</v>
      </c>
      <c r="F62" s="124">
        <f t="shared" si="4"/>
        <v>47.425000000000004</v>
      </c>
      <c r="G62" s="124">
        <f t="shared" si="5"/>
        <v>47.425000000000004</v>
      </c>
      <c r="H62" s="124">
        <f t="shared" si="6"/>
        <v>47.425000000000004</v>
      </c>
      <c r="I62" s="124">
        <f t="shared" si="7"/>
        <v>0.08</v>
      </c>
      <c r="S62" s="189">
        <f t="shared" si="9"/>
        <v>-1</v>
      </c>
      <c r="T62" s="188">
        <f t="shared" si="10"/>
        <v>18</v>
      </c>
      <c r="U62" s="191">
        <f t="shared" si="11"/>
        <v>-17</v>
      </c>
      <c r="V62" s="191">
        <f t="shared" si="12"/>
        <v>-20</v>
      </c>
    </row>
    <row r="63" spans="1:27" x14ac:dyDescent="0.2">
      <c r="A63" s="126">
        <f t="shared" si="8"/>
        <v>0</v>
      </c>
      <c r="B63" s="126" t="str">
        <f t="shared" si="0"/>
        <v/>
      </c>
      <c r="C63" s="125" t="str">
        <f t="shared" si="1"/>
        <v/>
      </c>
      <c r="D63" s="125">
        <f t="shared" si="2"/>
        <v>0</v>
      </c>
      <c r="E63" s="125">
        <f t="shared" si="3"/>
        <v>0</v>
      </c>
      <c r="F63" s="124">
        <f t="shared" si="4"/>
        <v>0</v>
      </c>
      <c r="G63" s="124">
        <f t="shared" si="5"/>
        <v>0</v>
      </c>
      <c r="H63" s="124">
        <f t="shared" si="6"/>
        <v>0</v>
      </c>
      <c r="I63" s="124">
        <f t="shared" si="7"/>
        <v>0</v>
      </c>
      <c r="S63" s="189">
        <f t="shared" si="9"/>
        <v>-1</v>
      </c>
      <c r="T63" s="188">
        <f t="shared" si="10"/>
        <v>19</v>
      </c>
      <c r="U63" s="191">
        <f t="shared" si="11"/>
        <v>-18</v>
      </c>
      <c r="V63" s="191">
        <f t="shared" si="12"/>
        <v>-21</v>
      </c>
    </row>
    <row r="64" spans="1:27" x14ac:dyDescent="0.2">
      <c r="A64" s="126">
        <f t="shared" si="8"/>
        <v>-1</v>
      </c>
      <c r="B64" s="126" t="str">
        <f t="shared" si="0"/>
        <v/>
      </c>
      <c r="C64" s="125" t="str">
        <f t="shared" si="1"/>
        <v/>
      </c>
      <c r="D64" s="125" t="str">
        <f t="shared" si="2"/>
        <v/>
      </c>
      <c r="E64" s="125" t="str">
        <f t="shared" si="3"/>
        <v/>
      </c>
      <c r="F64" s="124" t="str">
        <f t="shared" si="4"/>
        <v/>
      </c>
      <c r="G64" s="124" t="str">
        <f t="shared" si="5"/>
        <v/>
      </c>
      <c r="H64" s="124" t="str">
        <f t="shared" si="6"/>
        <v xml:space="preserve"> </v>
      </c>
      <c r="I64" s="124" t="str">
        <f t="shared" si="7"/>
        <v/>
      </c>
      <c r="S64" s="189">
        <f t="shared" si="9"/>
        <v>-1</v>
      </c>
      <c r="T64" s="188">
        <f t="shared" si="10"/>
        <v>20</v>
      </c>
      <c r="U64" s="191">
        <f t="shared" si="11"/>
        <v>-19</v>
      </c>
      <c r="V64" s="191">
        <f t="shared" si="12"/>
        <v>-22</v>
      </c>
    </row>
    <row r="65" spans="1:22" x14ac:dyDescent="0.2">
      <c r="A65" s="126">
        <f t="shared" si="8"/>
        <v>-2</v>
      </c>
      <c r="B65" s="126" t="str">
        <f t="shared" si="0"/>
        <v/>
      </c>
      <c r="C65" s="125" t="str">
        <f t="shared" si="1"/>
        <v/>
      </c>
      <c r="D65" s="125" t="str">
        <f t="shared" si="2"/>
        <v/>
      </c>
      <c r="E65" s="125" t="str">
        <f t="shared" si="3"/>
        <v/>
      </c>
      <c r="F65" s="124" t="str">
        <f t="shared" si="4"/>
        <v/>
      </c>
      <c r="G65" s="124" t="str">
        <f t="shared" si="5"/>
        <v/>
      </c>
      <c r="H65" s="124" t="str">
        <f t="shared" si="6"/>
        <v xml:space="preserve"> </v>
      </c>
      <c r="I65" s="124" t="str">
        <f t="shared" si="7"/>
        <v/>
      </c>
      <c r="S65" s="189">
        <f t="shared" si="9"/>
        <v>-1</v>
      </c>
      <c r="T65" s="188">
        <f t="shared" si="10"/>
        <v>21</v>
      </c>
      <c r="U65" s="191">
        <f t="shared" si="11"/>
        <v>-20</v>
      </c>
      <c r="V65" s="191">
        <f t="shared" si="12"/>
        <v>-23</v>
      </c>
    </row>
    <row r="66" spans="1:22" x14ac:dyDescent="0.2">
      <c r="A66" s="126">
        <f t="shared" si="8"/>
        <v>-3</v>
      </c>
      <c r="B66" s="126" t="str">
        <f t="shared" si="0"/>
        <v/>
      </c>
      <c r="C66" s="125" t="str">
        <f t="shared" si="1"/>
        <v/>
      </c>
      <c r="D66" s="125" t="str">
        <f t="shared" si="2"/>
        <v/>
      </c>
      <c r="E66" s="125" t="str">
        <f t="shared" si="3"/>
        <v/>
      </c>
      <c r="F66" s="124" t="str">
        <f t="shared" si="4"/>
        <v/>
      </c>
      <c r="G66" s="124" t="str">
        <f t="shared" si="5"/>
        <v/>
      </c>
      <c r="H66" s="124" t="str">
        <f t="shared" si="6"/>
        <v xml:space="preserve"> </v>
      </c>
      <c r="I66" s="124" t="str">
        <f t="shared" si="7"/>
        <v/>
      </c>
      <c r="S66" s="189">
        <f t="shared" si="9"/>
        <v>-1</v>
      </c>
      <c r="T66" s="188">
        <f t="shared" si="10"/>
        <v>22</v>
      </c>
      <c r="U66" s="191">
        <f t="shared" si="11"/>
        <v>-21</v>
      </c>
      <c r="V66" s="191">
        <f t="shared" si="12"/>
        <v>-24</v>
      </c>
    </row>
    <row r="67" spans="1:22" x14ac:dyDescent="0.2">
      <c r="A67" s="126">
        <f t="shared" si="8"/>
        <v>-4</v>
      </c>
      <c r="B67" s="126" t="str">
        <f t="shared" si="0"/>
        <v/>
      </c>
      <c r="C67" s="125" t="str">
        <f t="shared" si="1"/>
        <v/>
      </c>
      <c r="D67" s="125" t="str">
        <f t="shared" si="2"/>
        <v/>
      </c>
      <c r="E67" s="125" t="str">
        <f t="shared" si="3"/>
        <v/>
      </c>
      <c r="F67" s="124" t="str">
        <f t="shared" si="4"/>
        <v/>
      </c>
      <c r="G67" s="124" t="str">
        <f t="shared" si="5"/>
        <v/>
      </c>
      <c r="H67" s="124" t="str">
        <f t="shared" si="6"/>
        <v xml:space="preserve"> </v>
      </c>
      <c r="I67" s="124" t="str">
        <f t="shared" si="7"/>
        <v/>
      </c>
      <c r="S67" s="189">
        <f t="shared" si="9"/>
        <v>-1</v>
      </c>
      <c r="T67" s="188">
        <f t="shared" si="10"/>
        <v>23</v>
      </c>
      <c r="U67" s="191">
        <f t="shared" si="11"/>
        <v>-22</v>
      </c>
      <c r="V67" s="191">
        <f t="shared" si="12"/>
        <v>-25</v>
      </c>
    </row>
    <row r="68" spans="1:22" x14ac:dyDescent="0.2">
      <c r="A68" s="126">
        <f t="shared" si="8"/>
        <v>-5</v>
      </c>
      <c r="B68" s="126" t="str">
        <f t="shared" si="0"/>
        <v/>
      </c>
      <c r="C68" s="125" t="str">
        <f t="shared" si="1"/>
        <v/>
      </c>
      <c r="D68" s="125" t="str">
        <f t="shared" si="2"/>
        <v/>
      </c>
      <c r="E68" s="125" t="str">
        <f t="shared" si="3"/>
        <v/>
      </c>
      <c r="F68" s="124" t="str">
        <f t="shared" si="4"/>
        <v/>
      </c>
      <c r="G68" s="124" t="str">
        <f t="shared" si="5"/>
        <v/>
      </c>
      <c r="H68" s="124" t="str">
        <f t="shared" si="6"/>
        <v xml:space="preserve"> </v>
      </c>
      <c r="I68" s="124" t="str">
        <f t="shared" si="7"/>
        <v/>
      </c>
      <c r="S68" s="189">
        <f t="shared" si="9"/>
        <v>-1</v>
      </c>
      <c r="T68" s="188">
        <f t="shared" si="10"/>
        <v>24</v>
      </c>
      <c r="U68" s="191">
        <f t="shared" si="11"/>
        <v>-23</v>
      </c>
      <c r="V68" s="191">
        <f t="shared" si="12"/>
        <v>-26</v>
      </c>
    </row>
    <row r="69" spans="1:22" x14ac:dyDescent="0.2">
      <c r="A69" s="126">
        <f t="shared" si="8"/>
        <v>-6</v>
      </c>
      <c r="B69" s="126" t="str">
        <f t="shared" si="0"/>
        <v/>
      </c>
      <c r="C69" s="125" t="str">
        <f t="shared" si="1"/>
        <v/>
      </c>
      <c r="D69" s="125" t="str">
        <f t="shared" si="2"/>
        <v/>
      </c>
      <c r="E69" s="125" t="str">
        <f t="shared" si="3"/>
        <v/>
      </c>
      <c r="F69" s="124" t="str">
        <f t="shared" si="4"/>
        <v/>
      </c>
      <c r="G69" s="124" t="str">
        <f t="shared" si="5"/>
        <v/>
      </c>
      <c r="H69" s="124" t="str">
        <f t="shared" si="6"/>
        <v xml:space="preserve"> </v>
      </c>
      <c r="I69" s="124" t="str">
        <f t="shared" si="7"/>
        <v/>
      </c>
      <c r="S69" s="189">
        <f t="shared" si="9"/>
        <v>-1</v>
      </c>
      <c r="T69" s="188">
        <f t="shared" si="10"/>
        <v>25</v>
      </c>
      <c r="U69" s="191">
        <f t="shared" si="11"/>
        <v>-24</v>
      </c>
      <c r="V69" s="191">
        <f t="shared" si="12"/>
        <v>-27</v>
      </c>
    </row>
    <row r="70" spans="1:22" x14ac:dyDescent="0.2">
      <c r="A70" s="126">
        <f t="shared" si="8"/>
        <v>-7</v>
      </c>
      <c r="B70" s="126" t="str">
        <f t="shared" si="0"/>
        <v/>
      </c>
      <c r="C70" s="125" t="str">
        <f t="shared" si="1"/>
        <v/>
      </c>
      <c r="D70" s="125" t="str">
        <f t="shared" si="2"/>
        <v/>
      </c>
      <c r="E70" s="125" t="str">
        <f t="shared" si="3"/>
        <v/>
      </c>
      <c r="F70" s="124" t="str">
        <f t="shared" si="4"/>
        <v/>
      </c>
      <c r="G70" s="124" t="str">
        <f t="shared" si="5"/>
        <v/>
      </c>
      <c r="H70" s="124" t="str">
        <f t="shared" si="6"/>
        <v xml:space="preserve"> </v>
      </c>
      <c r="I70" s="124" t="str">
        <f t="shared" si="7"/>
        <v/>
      </c>
      <c r="S70" s="189">
        <f t="shared" si="9"/>
        <v>-1</v>
      </c>
      <c r="T70" s="188">
        <f t="shared" si="10"/>
        <v>26</v>
      </c>
      <c r="U70" s="191">
        <f t="shared" si="11"/>
        <v>-25</v>
      </c>
      <c r="V70" s="191">
        <f t="shared" si="12"/>
        <v>-28</v>
      </c>
    </row>
    <row r="71" spans="1:22" x14ac:dyDescent="0.2">
      <c r="A71" s="126">
        <f t="shared" si="8"/>
        <v>-8</v>
      </c>
      <c r="B71" s="126" t="str">
        <f t="shared" si="0"/>
        <v/>
      </c>
      <c r="C71" s="125" t="str">
        <f t="shared" si="1"/>
        <v/>
      </c>
      <c r="D71" s="125" t="str">
        <f t="shared" si="2"/>
        <v/>
      </c>
      <c r="E71" s="125" t="str">
        <f t="shared" si="3"/>
        <v/>
      </c>
      <c r="F71" s="124" t="str">
        <f t="shared" si="4"/>
        <v/>
      </c>
      <c r="G71" s="124" t="str">
        <f t="shared" si="5"/>
        <v/>
      </c>
      <c r="H71" s="124" t="str">
        <f t="shared" si="6"/>
        <v xml:space="preserve"> </v>
      </c>
      <c r="I71" s="124" t="str">
        <f t="shared" si="7"/>
        <v/>
      </c>
      <c r="S71" s="189">
        <f t="shared" si="9"/>
        <v>-1</v>
      </c>
      <c r="T71" s="188">
        <f t="shared" si="10"/>
        <v>27</v>
      </c>
      <c r="U71" s="191">
        <f t="shared" si="11"/>
        <v>-26</v>
      </c>
      <c r="V71" s="191">
        <f t="shared" si="12"/>
        <v>-29</v>
      </c>
    </row>
    <row r="72" spans="1:22" x14ac:dyDescent="0.2">
      <c r="A72" s="126">
        <f t="shared" si="8"/>
        <v>-9</v>
      </c>
      <c r="B72" s="126" t="str">
        <f t="shared" si="0"/>
        <v/>
      </c>
      <c r="C72" s="125" t="str">
        <f t="shared" si="1"/>
        <v/>
      </c>
      <c r="D72" s="125" t="str">
        <f t="shared" si="2"/>
        <v/>
      </c>
      <c r="E72" s="125" t="str">
        <f t="shared" si="3"/>
        <v/>
      </c>
      <c r="F72" s="124" t="str">
        <f t="shared" si="4"/>
        <v/>
      </c>
      <c r="G72" s="124" t="str">
        <f t="shared" si="5"/>
        <v/>
      </c>
      <c r="H72" s="124" t="str">
        <f t="shared" si="6"/>
        <v xml:space="preserve"> </v>
      </c>
      <c r="I72" s="124" t="str">
        <f t="shared" si="7"/>
        <v/>
      </c>
      <c r="S72" s="189">
        <f t="shared" si="9"/>
        <v>-1</v>
      </c>
      <c r="T72" s="188">
        <f t="shared" si="10"/>
        <v>28</v>
      </c>
      <c r="U72" s="191">
        <f t="shared" si="11"/>
        <v>-27</v>
      </c>
      <c r="V72" s="191">
        <f t="shared" si="12"/>
        <v>-30</v>
      </c>
    </row>
    <row r="73" spans="1:22" x14ac:dyDescent="0.2">
      <c r="A73" s="126">
        <f t="shared" si="8"/>
        <v>-10</v>
      </c>
      <c r="B73" s="126" t="str">
        <f t="shared" si="0"/>
        <v/>
      </c>
      <c r="C73" s="125" t="str">
        <f t="shared" si="1"/>
        <v/>
      </c>
      <c r="D73" s="125" t="str">
        <f t="shared" si="2"/>
        <v/>
      </c>
      <c r="E73" s="125" t="str">
        <f t="shared" si="3"/>
        <v/>
      </c>
      <c r="F73" s="124" t="str">
        <f t="shared" si="4"/>
        <v/>
      </c>
      <c r="G73" s="124" t="str">
        <f t="shared" si="5"/>
        <v/>
      </c>
      <c r="H73" s="124" t="str">
        <f t="shared" si="6"/>
        <v xml:space="preserve"> </v>
      </c>
      <c r="I73" s="124" t="str">
        <f t="shared" si="7"/>
        <v/>
      </c>
      <c r="S73" s="189">
        <f t="shared" si="9"/>
        <v>-1</v>
      </c>
      <c r="T73" s="188">
        <f t="shared" si="10"/>
        <v>29</v>
      </c>
      <c r="U73" s="191">
        <f t="shared" si="11"/>
        <v>-28</v>
      </c>
      <c r="V73" s="191">
        <f t="shared" si="12"/>
        <v>-31</v>
      </c>
    </row>
    <row r="74" spans="1:22" x14ac:dyDescent="0.2">
      <c r="A74" s="126">
        <f t="shared" si="8"/>
        <v>-11</v>
      </c>
      <c r="B74" s="126" t="str">
        <f t="shared" si="0"/>
        <v/>
      </c>
      <c r="C74" s="125" t="str">
        <f t="shared" si="1"/>
        <v/>
      </c>
      <c r="D74" s="125" t="str">
        <f t="shared" si="2"/>
        <v/>
      </c>
      <c r="E74" s="125" t="str">
        <f t="shared" si="3"/>
        <v/>
      </c>
      <c r="F74" s="124" t="str">
        <f t="shared" si="4"/>
        <v/>
      </c>
      <c r="G74" s="124" t="str">
        <f t="shared" si="5"/>
        <v/>
      </c>
      <c r="H74" s="124" t="str">
        <f t="shared" si="6"/>
        <v xml:space="preserve"> </v>
      </c>
      <c r="I74" s="124" t="str">
        <f t="shared" si="7"/>
        <v/>
      </c>
      <c r="S74" s="189">
        <f t="shared" si="9"/>
        <v>-1</v>
      </c>
      <c r="T74" s="188">
        <f t="shared" si="10"/>
        <v>30</v>
      </c>
      <c r="U74" s="191">
        <f t="shared" si="11"/>
        <v>-29</v>
      </c>
      <c r="V74" s="191">
        <f t="shared" si="12"/>
        <v>-32</v>
      </c>
    </row>
    <row r="75" spans="1:22" x14ac:dyDescent="0.2">
      <c r="A75" s="126">
        <f t="shared" si="8"/>
        <v>-12</v>
      </c>
      <c r="B75" s="126" t="str">
        <f t="shared" si="0"/>
        <v/>
      </c>
      <c r="C75" s="125" t="str">
        <f t="shared" si="1"/>
        <v/>
      </c>
      <c r="D75" s="125" t="str">
        <f t="shared" si="2"/>
        <v/>
      </c>
      <c r="E75" s="125" t="str">
        <f t="shared" si="3"/>
        <v/>
      </c>
      <c r="F75" s="124" t="str">
        <f t="shared" si="4"/>
        <v/>
      </c>
      <c r="G75" s="124" t="str">
        <f t="shared" si="5"/>
        <v/>
      </c>
      <c r="H75" s="124" t="str">
        <f t="shared" si="6"/>
        <v xml:space="preserve"> </v>
      </c>
      <c r="I75" s="124" t="str">
        <f t="shared" si="7"/>
        <v/>
      </c>
      <c r="S75" s="189">
        <f t="shared" si="9"/>
        <v>-1</v>
      </c>
      <c r="T75" s="188">
        <f t="shared" si="10"/>
        <v>31</v>
      </c>
      <c r="U75" s="191">
        <f t="shared" si="11"/>
        <v>-30</v>
      </c>
      <c r="V75" s="191">
        <f t="shared" si="12"/>
        <v>-33</v>
      </c>
    </row>
    <row r="76" spans="1:22" x14ac:dyDescent="0.2">
      <c r="A76" s="126">
        <f t="shared" si="8"/>
        <v>-13</v>
      </c>
      <c r="B76" s="126" t="str">
        <f t="shared" si="0"/>
        <v/>
      </c>
      <c r="C76" s="125" t="str">
        <f t="shared" si="1"/>
        <v/>
      </c>
      <c r="D76" s="125" t="str">
        <f t="shared" si="2"/>
        <v/>
      </c>
      <c r="E76" s="125" t="str">
        <f t="shared" si="3"/>
        <v/>
      </c>
      <c r="F76" s="124" t="str">
        <f t="shared" si="4"/>
        <v/>
      </c>
      <c r="G76" s="124" t="str">
        <f t="shared" si="5"/>
        <v/>
      </c>
      <c r="H76" s="124" t="str">
        <f t="shared" si="6"/>
        <v xml:space="preserve"> </v>
      </c>
      <c r="I76" s="124" t="str">
        <f t="shared" si="7"/>
        <v/>
      </c>
      <c r="S76" s="189">
        <f t="shared" si="9"/>
        <v>-1</v>
      </c>
      <c r="T76" s="188">
        <f t="shared" si="10"/>
        <v>32</v>
      </c>
      <c r="U76" s="191">
        <f t="shared" si="11"/>
        <v>-31</v>
      </c>
      <c r="V76" s="191">
        <f t="shared" si="12"/>
        <v>-34</v>
      </c>
    </row>
    <row r="77" spans="1:22" x14ac:dyDescent="0.2">
      <c r="A77" s="126">
        <f t="shared" si="8"/>
        <v>-14</v>
      </c>
      <c r="B77" s="126" t="str">
        <f t="shared" si="0"/>
        <v/>
      </c>
      <c r="C77" s="125" t="str">
        <f t="shared" si="1"/>
        <v/>
      </c>
      <c r="D77" s="125" t="str">
        <f t="shared" si="2"/>
        <v/>
      </c>
      <c r="E77" s="125" t="str">
        <f t="shared" si="3"/>
        <v/>
      </c>
      <c r="F77" s="124" t="str">
        <f t="shared" si="4"/>
        <v/>
      </c>
      <c r="G77" s="124" t="str">
        <f t="shared" si="5"/>
        <v/>
      </c>
      <c r="H77" s="124" t="str">
        <f t="shared" si="6"/>
        <v xml:space="preserve"> </v>
      </c>
      <c r="I77" s="124" t="str">
        <f t="shared" si="7"/>
        <v/>
      </c>
      <c r="S77" s="189">
        <f t="shared" si="9"/>
        <v>-1</v>
      </c>
      <c r="T77" s="188">
        <f t="shared" si="10"/>
        <v>33</v>
      </c>
      <c r="U77" s="191">
        <f t="shared" si="11"/>
        <v>-32</v>
      </c>
      <c r="V77" s="191">
        <f t="shared" si="12"/>
        <v>-35</v>
      </c>
    </row>
    <row r="78" spans="1:22" x14ac:dyDescent="0.2">
      <c r="A78" s="126">
        <f t="shared" si="8"/>
        <v>-15</v>
      </c>
      <c r="B78" s="126" t="str">
        <f t="shared" si="0"/>
        <v/>
      </c>
      <c r="C78" s="125" t="str">
        <f t="shared" si="1"/>
        <v/>
      </c>
      <c r="D78" s="125" t="str">
        <f t="shared" si="2"/>
        <v/>
      </c>
      <c r="E78" s="125" t="str">
        <f t="shared" si="3"/>
        <v/>
      </c>
      <c r="F78" s="124" t="str">
        <f t="shared" si="4"/>
        <v/>
      </c>
      <c r="G78" s="124" t="str">
        <f t="shared" si="5"/>
        <v/>
      </c>
      <c r="H78" s="124" t="str">
        <f t="shared" si="6"/>
        <v xml:space="preserve"> </v>
      </c>
      <c r="I78" s="124" t="str">
        <f t="shared" si="7"/>
        <v/>
      </c>
      <c r="S78" s="189">
        <f t="shared" si="9"/>
        <v>-1</v>
      </c>
      <c r="T78" s="188">
        <f t="shared" si="10"/>
        <v>34</v>
      </c>
      <c r="U78" s="191">
        <f t="shared" si="11"/>
        <v>-33</v>
      </c>
      <c r="V78" s="191">
        <f t="shared" si="12"/>
        <v>-36</v>
      </c>
    </row>
    <row r="79" spans="1:22" x14ac:dyDescent="0.2">
      <c r="A79" s="126">
        <f t="shared" si="8"/>
        <v>-16</v>
      </c>
      <c r="B79" s="126" t="str">
        <f t="shared" si="0"/>
        <v/>
      </c>
      <c r="C79" s="125" t="str">
        <f t="shared" si="1"/>
        <v/>
      </c>
      <c r="D79" s="125" t="str">
        <f t="shared" si="2"/>
        <v/>
      </c>
      <c r="E79" s="125" t="str">
        <f t="shared" si="3"/>
        <v/>
      </c>
      <c r="F79" s="124" t="str">
        <f t="shared" si="4"/>
        <v/>
      </c>
      <c r="G79" s="124" t="str">
        <f t="shared" si="5"/>
        <v/>
      </c>
      <c r="H79" s="124" t="str">
        <f t="shared" si="6"/>
        <v xml:space="preserve"> </v>
      </c>
      <c r="I79" s="124" t="str">
        <f t="shared" si="7"/>
        <v/>
      </c>
      <c r="S79" s="189">
        <f t="shared" si="9"/>
        <v>-1</v>
      </c>
      <c r="T79" s="188">
        <f t="shared" si="10"/>
        <v>35</v>
      </c>
      <c r="U79" s="191">
        <f t="shared" si="11"/>
        <v>-34</v>
      </c>
      <c r="V79" s="191">
        <f t="shared" si="12"/>
        <v>-37</v>
      </c>
    </row>
    <row r="80" spans="1:22" x14ac:dyDescent="0.2">
      <c r="A80" s="126">
        <f t="shared" si="8"/>
        <v>-17</v>
      </c>
      <c r="B80" s="126" t="str">
        <f t="shared" si="0"/>
        <v/>
      </c>
      <c r="C80" s="125" t="str">
        <f t="shared" si="1"/>
        <v/>
      </c>
      <c r="D80" s="125" t="str">
        <f t="shared" si="2"/>
        <v/>
      </c>
      <c r="E80" s="125" t="str">
        <f t="shared" si="3"/>
        <v/>
      </c>
      <c r="F80" s="124" t="str">
        <f t="shared" si="4"/>
        <v/>
      </c>
      <c r="G80" s="124" t="str">
        <f t="shared" si="5"/>
        <v/>
      </c>
      <c r="H80" s="124" t="str">
        <f t="shared" si="6"/>
        <v xml:space="preserve"> </v>
      </c>
      <c r="I80" s="124" t="str">
        <f t="shared" si="7"/>
        <v/>
      </c>
      <c r="S80" s="189">
        <f t="shared" si="9"/>
        <v>-1</v>
      </c>
      <c r="T80" s="188">
        <f t="shared" si="10"/>
        <v>36</v>
      </c>
      <c r="U80" s="191">
        <f t="shared" si="11"/>
        <v>-35</v>
      </c>
      <c r="V80" s="191">
        <f t="shared" si="12"/>
        <v>-38</v>
      </c>
    </row>
    <row r="81" spans="1:22" x14ac:dyDescent="0.2">
      <c r="A81" s="126">
        <f t="shared" si="8"/>
        <v>-18</v>
      </c>
      <c r="B81" s="126" t="str">
        <f t="shared" si="0"/>
        <v/>
      </c>
      <c r="C81" s="125" t="str">
        <f t="shared" si="1"/>
        <v/>
      </c>
      <c r="D81" s="125" t="str">
        <f t="shared" si="2"/>
        <v/>
      </c>
      <c r="E81" s="125" t="str">
        <f t="shared" si="3"/>
        <v/>
      </c>
      <c r="F81" s="124" t="str">
        <f t="shared" si="4"/>
        <v/>
      </c>
      <c r="G81" s="124" t="str">
        <f t="shared" si="5"/>
        <v/>
      </c>
      <c r="H81" s="124" t="str">
        <f t="shared" si="6"/>
        <v xml:space="preserve"> </v>
      </c>
      <c r="I81" s="124" t="str">
        <f t="shared" si="7"/>
        <v/>
      </c>
      <c r="S81" s="189">
        <f t="shared" si="9"/>
        <v>-1</v>
      </c>
      <c r="T81" s="188">
        <f t="shared" si="10"/>
        <v>37</v>
      </c>
      <c r="U81" s="191">
        <f t="shared" si="11"/>
        <v>-36</v>
      </c>
      <c r="V81" s="191">
        <f t="shared" si="12"/>
        <v>-39</v>
      </c>
    </row>
    <row r="82" spans="1:22" x14ac:dyDescent="0.2">
      <c r="A82" s="126">
        <f t="shared" si="8"/>
        <v>-19</v>
      </c>
      <c r="B82" s="126" t="str">
        <f t="shared" si="0"/>
        <v/>
      </c>
      <c r="C82" s="125" t="str">
        <f t="shared" si="1"/>
        <v/>
      </c>
      <c r="D82" s="125" t="str">
        <f t="shared" si="2"/>
        <v/>
      </c>
      <c r="E82" s="125" t="str">
        <f t="shared" si="3"/>
        <v/>
      </c>
      <c r="F82" s="124" t="str">
        <f t="shared" si="4"/>
        <v/>
      </c>
      <c r="G82" s="124" t="str">
        <f t="shared" si="5"/>
        <v/>
      </c>
      <c r="H82" s="124" t="str">
        <f t="shared" si="6"/>
        <v xml:space="preserve"> </v>
      </c>
      <c r="I82" s="124" t="str">
        <f t="shared" si="7"/>
        <v/>
      </c>
      <c r="S82" s="189">
        <f t="shared" si="9"/>
        <v>-1</v>
      </c>
      <c r="T82" s="188">
        <f t="shared" si="10"/>
        <v>38</v>
      </c>
      <c r="U82" s="191">
        <f t="shared" si="11"/>
        <v>-37</v>
      </c>
      <c r="V82" s="191">
        <f t="shared" si="12"/>
        <v>-40</v>
      </c>
    </row>
    <row r="83" spans="1:22" x14ac:dyDescent="0.2">
      <c r="A83" s="126">
        <f t="shared" si="8"/>
        <v>-20</v>
      </c>
      <c r="B83" s="126" t="str">
        <f t="shared" si="0"/>
        <v/>
      </c>
      <c r="C83" s="125" t="str">
        <f t="shared" si="1"/>
        <v/>
      </c>
      <c r="D83" s="125" t="str">
        <f t="shared" si="2"/>
        <v/>
      </c>
      <c r="E83" s="125" t="str">
        <f t="shared" si="3"/>
        <v/>
      </c>
      <c r="F83" s="124" t="str">
        <f t="shared" si="4"/>
        <v/>
      </c>
      <c r="G83" s="124" t="str">
        <f t="shared" si="5"/>
        <v/>
      </c>
      <c r="H83" s="124" t="str">
        <f t="shared" si="6"/>
        <v xml:space="preserve"> </v>
      </c>
      <c r="I83" s="124" t="str">
        <f t="shared" si="7"/>
        <v/>
      </c>
      <c r="S83" s="189">
        <f t="shared" si="9"/>
        <v>-1</v>
      </c>
      <c r="T83" s="188">
        <f t="shared" si="10"/>
        <v>39</v>
      </c>
      <c r="U83" s="191">
        <f t="shared" si="11"/>
        <v>-38</v>
      </c>
      <c r="V83" s="191">
        <f t="shared" si="12"/>
        <v>-41</v>
      </c>
    </row>
    <row r="84" spans="1:22" x14ac:dyDescent="0.2">
      <c r="A84" s="126">
        <f t="shared" si="8"/>
        <v>-21</v>
      </c>
      <c r="B84" s="126" t="str">
        <f t="shared" si="0"/>
        <v/>
      </c>
      <c r="C84" s="125" t="str">
        <f t="shared" si="1"/>
        <v/>
      </c>
      <c r="D84" s="125" t="str">
        <f t="shared" si="2"/>
        <v/>
      </c>
      <c r="E84" s="125" t="str">
        <f t="shared" si="3"/>
        <v/>
      </c>
      <c r="F84" s="124" t="str">
        <f t="shared" si="4"/>
        <v/>
      </c>
      <c r="G84" s="124" t="str">
        <f t="shared" si="5"/>
        <v/>
      </c>
      <c r="H84" s="124" t="str">
        <f t="shared" si="6"/>
        <v xml:space="preserve"> </v>
      </c>
      <c r="I84" s="124" t="str">
        <f t="shared" si="7"/>
        <v/>
      </c>
      <c r="S84" s="189">
        <f t="shared" si="9"/>
        <v>-1</v>
      </c>
      <c r="T84" s="188">
        <f t="shared" si="10"/>
        <v>40</v>
      </c>
      <c r="U84" s="191">
        <f t="shared" si="11"/>
        <v>-39</v>
      </c>
      <c r="V84" s="191">
        <f t="shared" si="12"/>
        <v>-42</v>
      </c>
    </row>
    <row r="85" spans="1:22" x14ac:dyDescent="0.2">
      <c r="A85" s="126">
        <f t="shared" si="8"/>
        <v>-22</v>
      </c>
      <c r="B85" s="126" t="str">
        <f t="shared" si="0"/>
        <v/>
      </c>
      <c r="C85" s="125" t="str">
        <f t="shared" si="1"/>
        <v/>
      </c>
      <c r="D85" s="125" t="str">
        <f t="shared" si="2"/>
        <v/>
      </c>
      <c r="E85" s="125" t="str">
        <f t="shared" si="3"/>
        <v/>
      </c>
      <c r="F85" s="124" t="str">
        <f t="shared" si="4"/>
        <v/>
      </c>
      <c r="G85" s="124" t="str">
        <f t="shared" si="5"/>
        <v/>
      </c>
      <c r="H85" s="124" t="str">
        <f t="shared" si="6"/>
        <v xml:space="preserve"> </v>
      </c>
      <c r="I85" s="124" t="str">
        <f t="shared" si="7"/>
        <v/>
      </c>
      <c r="S85" s="189">
        <f t="shared" si="9"/>
        <v>-1</v>
      </c>
      <c r="T85" s="188">
        <f t="shared" si="10"/>
        <v>41</v>
      </c>
      <c r="U85" s="191">
        <f t="shared" si="11"/>
        <v>-40</v>
      </c>
      <c r="V85" s="191">
        <f t="shared" si="12"/>
        <v>-43</v>
      </c>
    </row>
    <row r="86" spans="1:22" x14ac:dyDescent="0.2">
      <c r="A86" s="126">
        <f t="shared" si="8"/>
        <v>-23</v>
      </c>
      <c r="B86" s="126" t="str">
        <f t="shared" si="0"/>
        <v/>
      </c>
      <c r="C86" s="125" t="str">
        <f t="shared" si="1"/>
        <v/>
      </c>
      <c r="D86" s="125" t="str">
        <f t="shared" si="2"/>
        <v/>
      </c>
      <c r="E86" s="125" t="str">
        <f t="shared" si="3"/>
        <v/>
      </c>
      <c r="F86" s="124" t="str">
        <f t="shared" si="4"/>
        <v/>
      </c>
      <c r="G86" s="124" t="str">
        <f t="shared" si="5"/>
        <v/>
      </c>
      <c r="H86" s="124" t="str">
        <f t="shared" si="6"/>
        <v xml:space="preserve"> </v>
      </c>
      <c r="I86" s="124" t="str">
        <f t="shared" si="7"/>
        <v/>
      </c>
      <c r="S86" s="189">
        <f t="shared" si="9"/>
        <v>-1</v>
      </c>
      <c r="T86" s="188">
        <f t="shared" si="10"/>
        <v>42</v>
      </c>
      <c r="U86" s="191">
        <f t="shared" si="11"/>
        <v>-41</v>
      </c>
      <c r="V86" s="191">
        <f t="shared" si="12"/>
        <v>-44</v>
      </c>
    </row>
    <row r="87" spans="1:22" x14ac:dyDescent="0.2">
      <c r="A87" s="126">
        <f t="shared" si="8"/>
        <v>-24</v>
      </c>
      <c r="B87" s="126" t="str">
        <f t="shared" si="0"/>
        <v/>
      </c>
      <c r="C87" s="125" t="str">
        <f t="shared" si="1"/>
        <v/>
      </c>
      <c r="D87" s="125" t="str">
        <f t="shared" si="2"/>
        <v/>
      </c>
      <c r="E87" s="125" t="str">
        <f t="shared" si="3"/>
        <v/>
      </c>
      <c r="F87" s="124" t="str">
        <f t="shared" si="4"/>
        <v/>
      </c>
      <c r="G87" s="124" t="str">
        <f t="shared" si="5"/>
        <v/>
      </c>
      <c r="H87" s="124" t="str">
        <f t="shared" si="6"/>
        <v xml:space="preserve"> </v>
      </c>
      <c r="I87" s="124" t="str">
        <f t="shared" si="7"/>
        <v/>
      </c>
      <c r="S87" s="189">
        <f t="shared" si="9"/>
        <v>-1</v>
      </c>
      <c r="T87" s="188">
        <f t="shared" si="10"/>
        <v>43</v>
      </c>
      <c r="U87" s="191">
        <f t="shared" si="11"/>
        <v>-42</v>
      </c>
      <c r="V87" s="191">
        <f t="shared" si="12"/>
        <v>-45</v>
      </c>
    </row>
    <row r="88" spans="1:22" x14ac:dyDescent="0.2">
      <c r="A88" s="126">
        <f t="shared" si="8"/>
        <v>-25</v>
      </c>
      <c r="B88" s="126" t="str">
        <f t="shared" si="0"/>
        <v/>
      </c>
      <c r="C88" s="125" t="str">
        <f t="shared" si="1"/>
        <v/>
      </c>
      <c r="D88" s="125" t="str">
        <f t="shared" si="2"/>
        <v/>
      </c>
      <c r="E88" s="125" t="str">
        <f t="shared" si="3"/>
        <v/>
      </c>
      <c r="F88" s="124" t="str">
        <f t="shared" si="4"/>
        <v/>
      </c>
      <c r="G88" s="124" t="str">
        <f t="shared" si="5"/>
        <v/>
      </c>
      <c r="H88" s="124" t="str">
        <f t="shared" si="6"/>
        <v xml:space="preserve"> </v>
      </c>
      <c r="I88" s="124" t="str">
        <f t="shared" si="7"/>
        <v/>
      </c>
      <c r="S88" s="189">
        <f t="shared" si="9"/>
        <v>-1</v>
      </c>
      <c r="T88" s="188">
        <f t="shared" si="10"/>
        <v>44</v>
      </c>
      <c r="U88" s="191">
        <f t="shared" si="11"/>
        <v>-43</v>
      </c>
      <c r="V88" s="191">
        <f t="shared" si="12"/>
        <v>-46</v>
      </c>
    </row>
    <row r="89" spans="1:22" x14ac:dyDescent="0.2">
      <c r="A89" s="126">
        <f t="shared" si="8"/>
        <v>-26</v>
      </c>
      <c r="B89" s="126" t="str">
        <f t="shared" si="0"/>
        <v/>
      </c>
      <c r="C89" s="125" t="str">
        <f t="shared" si="1"/>
        <v/>
      </c>
      <c r="D89" s="125" t="str">
        <f t="shared" si="2"/>
        <v/>
      </c>
      <c r="E89" s="125" t="str">
        <f t="shared" si="3"/>
        <v/>
      </c>
      <c r="F89" s="124" t="str">
        <f t="shared" si="4"/>
        <v/>
      </c>
      <c r="G89" s="124" t="str">
        <f t="shared" si="5"/>
        <v/>
      </c>
      <c r="H89" s="124" t="str">
        <f t="shared" si="6"/>
        <v xml:space="preserve"> </v>
      </c>
      <c r="I89" s="124" t="str">
        <f t="shared" si="7"/>
        <v/>
      </c>
      <c r="S89" s="189">
        <f t="shared" si="9"/>
        <v>-1</v>
      </c>
      <c r="T89" s="188">
        <f t="shared" si="10"/>
        <v>45</v>
      </c>
      <c r="U89" s="191">
        <f t="shared" si="11"/>
        <v>-44</v>
      </c>
      <c r="V89" s="191">
        <f t="shared" si="12"/>
        <v>-47</v>
      </c>
    </row>
    <row r="90" spans="1:22" x14ac:dyDescent="0.2">
      <c r="A90" s="126">
        <f t="shared" si="8"/>
        <v>-27</v>
      </c>
      <c r="B90" s="126" t="str">
        <f t="shared" si="0"/>
        <v/>
      </c>
      <c r="C90" s="125" t="str">
        <f t="shared" si="1"/>
        <v/>
      </c>
      <c r="D90" s="125" t="str">
        <f t="shared" si="2"/>
        <v/>
      </c>
      <c r="E90" s="125" t="str">
        <f t="shared" si="3"/>
        <v/>
      </c>
      <c r="F90" s="124" t="str">
        <f t="shared" si="4"/>
        <v/>
      </c>
      <c r="G90" s="124" t="str">
        <f t="shared" si="5"/>
        <v/>
      </c>
      <c r="H90" s="124" t="str">
        <f t="shared" si="6"/>
        <v xml:space="preserve"> </v>
      </c>
      <c r="I90" s="124" t="str">
        <f t="shared" si="7"/>
        <v/>
      </c>
      <c r="S90" s="189">
        <f t="shared" si="9"/>
        <v>-1</v>
      </c>
      <c r="T90" s="188">
        <f t="shared" si="10"/>
        <v>46</v>
      </c>
      <c r="U90" s="191">
        <f t="shared" si="11"/>
        <v>-45</v>
      </c>
      <c r="V90" s="191">
        <f t="shared" si="12"/>
        <v>-48</v>
      </c>
    </row>
    <row r="91" spans="1:22" x14ac:dyDescent="0.2">
      <c r="A91" s="126">
        <f t="shared" si="8"/>
        <v>-28</v>
      </c>
      <c r="B91" s="126" t="str">
        <f t="shared" si="0"/>
        <v/>
      </c>
      <c r="C91" s="125" t="str">
        <f t="shared" si="1"/>
        <v/>
      </c>
      <c r="D91" s="125" t="str">
        <f t="shared" si="2"/>
        <v/>
      </c>
      <c r="E91" s="125" t="str">
        <f t="shared" si="3"/>
        <v/>
      </c>
      <c r="F91" s="124" t="str">
        <f t="shared" si="4"/>
        <v/>
      </c>
      <c r="G91" s="124" t="str">
        <f t="shared" si="5"/>
        <v/>
      </c>
      <c r="H91" s="124" t="str">
        <f t="shared" si="6"/>
        <v xml:space="preserve"> </v>
      </c>
      <c r="I91" s="124" t="str">
        <f t="shared" si="7"/>
        <v/>
      </c>
      <c r="S91" s="189">
        <f t="shared" si="9"/>
        <v>-1</v>
      </c>
      <c r="T91" s="188">
        <f t="shared" si="10"/>
        <v>47</v>
      </c>
      <c r="U91" s="191">
        <f t="shared" si="11"/>
        <v>-46</v>
      </c>
      <c r="V91" s="191">
        <f t="shared" si="12"/>
        <v>-49</v>
      </c>
    </row>
    <row r="92" spans="1:22" x14ac:dyDescent="0.2">
      <c r="A92" s="126">
        <f t="shared" si="8"/>
        <v>-29</v>
      </c>
      <c r="B92" s="126" t="str">
        <f t="shared" si="0"/>
        <v/>
      </c>
      <c r="C92" s="125" t="str">
        <f t="shared" si="1"/>
        <v/>
      </c>
      <c r="D92" s="125" t="str">
        <f t="shared" si="2"/>
        <v/>
      </c>
      <c r="E92" s="125" t="str">
        <f t="shared" si="3"/>
        <v/>
      </c>
      <c r="F92" s="124" t="str">
        <f t="shared" si="4"/>
        <v/>
      </c>
      <c r="G92" s="124" t="str">
        <f t="shared" si="5"/>
        <v/>
      </c>
      <c r="H92" s="124" t="str">
        <f t="shared" si="6"/>
        <v xml:space="preserve"> </v>
      </c>
      <c r="I92" s="124" t="str">
        <f t="shared" si="7"/>
        <v/>
      </c>
      <c r="S92" s="189">
        <f t="shared" si="9"/>
        <v>-1</v>
      </c>
      <c r="T92" s="188">
        <f t="shared" si="10"/>
        <v>48</v>
      </c>
      <c r="U92" s="191">
        <f t="shared" si="11"/>
        <v>-47</v>
      </c>
      <c r="V92" s="191">
        <f t="shared" si="12"/>
        <v>-50</v>
      </c>
    </row>
    <row r="93" spans="1:22" x14ac:dyDescent="0.2">
      <c r="A93" s="126">
        <f t="shared" si="8"/>
        <v>-30</v>
      </c>
      <c r="B93" s="126" t="str">
        <f t="shared" ref="B93:B156" si="13">IF(A93&lt;=0,"",IF(S97&gt;=1,LOOKUP(S97,Y$46:Y$58,X$46:X$58),0))</f>
        <v/>
      </c>
      <c r="C93" s="125" t="str">
        <f t="shared" ref="C93:C156" si="14">IF(A93&lt;=0,"",IF(S97&gt;=6,LOOKUP(S97,Y$51:Y$58,Z$51:Z$58),0))</f>
        <v/>
      </c>
      <c r="D93" s="125" t="str">
        <f t="shared" si="2"/>
        <v/>
      </c>
      <c r="E93" s="125" t="str">
        <f t="shared" si="3"/>
        <v/>
      </c>
      <c r="F93" s="124" t="str">
        <f t="shared" si="4"/>
        <v/>
      </c>
      <c r="G93" s="124" t="str">
        <f t="shared" si="5"/>
        <v/>
      </c>
      <c r="H93" s="124" t="str">
        <f t="shared" si="6"/>
        <v xml:space="preserve"> </v>
      </c>
      <c r="I93" s="124" t="str">
        <f t="shared" si="7"/>
        <v/>
      </c>
      <c r="S93" s="189">
        <f t="shared" si="9"/>
        <v>-1</v>
      </c>
      <c r="T93" s="188">
        <f t="shared" si="10"/>
        <v>49</v>
      </c>
      <c r="U93" s="191">
        <f t="shared" si="11"/>
        <v>-48</v>
      </c>
      <c r="V93" s="191">
        <f t="shared" si="12"/>
        <v>-51</v>
      </c>
    </row>
    <row r="94" spans="1:22" x14ac:dyDescent="0.2">
      <c r="A94" s="126">
        <f t="shared" si="8"/>
        <v>-31</v>
      </c>
      <c r="B94" s="126" t="str">
        <f t="shared" si="13"/>
        <v/>
      </c>
      <c r="C94" s="125" t="str">
        <f t="shared" si="14"/>
        <v/>
      </c>
      <c r="D94" s="125" t="str">
        <f t="shared" ref="D94:D157" si="15">IF(A94=0,0,IF(A94&lt;0,"",B94*$O$45))</f>
        <v/>
      </c>
      <c r="E94" s="125" t="str">
        <f t="shared" ref="E94:E157" si="16">IF(A94=0,0,IF(A94&lt;0,"",C94*$O$46))</f>
        <v/>
      </c>
      <c r="F94" s="124" t="str">
        <f t="shared" ref="F94:F157" si="17">IF(A94=0,0,IF(A94&lt;0,"",IF(B94=0.0001,((E$22*0.5/12)-D94)*P$53,((E$22*1/12)-D94)*P$53)))</f>
        <v/>
      </c>
      <c r="G94" s="124" t="str">
        <f t="shared" ref="G94:G157" si="18">IF(A94=0,0,IF(A94&lt;0,"",D94+F94+E94))</f>
        <v/>
      </c>
      <c r="H94" s="124" t="str">
        <f t="shared" ref="H94:H157" si="19">IF(A94=0,0,IF(A94&lt;0," ",IF(A94=1,F94,G94+H95)))</f>
        <v xml:space="preserve"> </v>
      </c>
      <c r="I94" s="124" t="str">
        <f t="shared" ref="I94:I157" si="20">IF(A94&lt;0,"",ROUND($E$23+(A94/12),2))</f>
        <v/>
      </c>
      <c r="S94" s="189">
        <f t="shared" si="9"/>
        <v>-1</v>
      </c>
      <c r="T94" s="188">
        <f t="shared" si="10"/>
        <v>50</v>
      </c>
      <c r="U94" s="191">
        <f t="shared" si="11"/>
        <v>-49</v>
      </c>
      <c r="V94" s="191">
        <f t="shared" si="12"/>
        <v>-52</v>
      </c>
    </row>
    <row r="95" spans="1:22" x14ac:dyDescent="0.2">
      <c r="A95" s="126">
        <f t="shared" ref="A95:A158" si="21">IF(S98=0,0,IF(A94=" ","",IF(S98=1,A94-0.5,A94-1)))</f>
        <v>-32</v>
      </c>
      <c r="B95" s="126" t="str">
        <f t="shared" si="13"/>
        <v/>
      </c>
      <c r="C95" s="125" t="str">
        <f t="shared" si="14"/>
        <v/>
      </c>
      <c r="D95" s="125" t="str">
        <f t="shared" si="15"/>
        <v/>
      </c>
      <c r="E95" s="125" t="str">
        <f t="shared" si="16"/>
        <v/>
      </c>
      <c r="F95" s="124" t="str">
        <f t="shared" si="17"/>
        <v/>
      </c>
      <c r="G95" s="124" t="str">
        <f t="shared" si="18"/>
        <v/>
      </c>
      <c r="H95" s="124" t="str">
        <f t="shared" si="19"/>
        <v xml:space="preserve"> </v>
      </c>
      <c r="I95" s="124" t="str">
        <f t="shared" si="20"/>
        <v/>
      </c>
      <c r="S95" s="189">
        <f t="shared" si="9"/>
        <v>-1</v>
      </c>
      <c r="T95" s="188">
        <f t="shared" si="10"/>
        <v>51</v>
      </c>
      <c r="U95" s="191">
        <f t="shared" si="11"/>
        <v>-50</v>
      </c>
      <c r="V95" s="191">
        <f t="shared" si="12"/>
        <v>-53</v>
      </c>
    </row>
    <row r="96" spans="1:22" x14ac:dyDescent="0.2">
      <c r="A96" s="126">
        <f t="shared" si="21"/>
        <v>-33</v>
      </c>
      <c r="B96" s="126" t="str">
        <f t="shared" si="13"/>
        <v/>
      </c>
      <c r="C96" s="125" t="str">
        <f t="shared" si="14"/>
        <v/>
      </c>
      <c r="D96" s="125" t="str">
        <f t="shared" si="15"/>
        <v/>
      </c>
      <c r="E96" s="125" t="str">
        <f t="shared" si="16"/>
        <v/>
      </c>
      <c r="F96" s="124" t="str">
        <f t="shared" si="17"/>
        <v/>
      </c>
      <c r="G96" s="124" t="str">
        <f t="shared" si="18"/>
        <v/>
      </c>
      <c r="H96" s="124" t="str">
        <f t="shared" si="19"/>
        <v xml:space="preserve"> </v>
      </c>
      <c r="I96" s="124" t="str">
        <f t="shared" si="20"/>
        <v/>
      </c>
      <c r="S96" s="189">
        <f t="shared" si="9"/>
        <v>-1</v>
      </c>
      <c r="T96" s="188">
        <f t="shared" si="10"/>
        <v>52</v>
      </c>
      <c r="U96" s="191">
        <f t="shared" si="11"/>
        <v>-51</v>
      </c>
      <c r="V96" s="191">
        <f t="shared" si="12"/>
        <v>-54</v>
      </c>
    </row>
    <row r="97" spans="1:22" x14ac:dyDescent="0.2">
      <c r="A97" s="126">
        <f t="shared" si="21"/>
        <v>-34</v>
      </c>
      <c r="B97" s="126" t="str">
        <f t="shared" si="13"/>
        <v/>
      </c>
      <c r="C97" s="125" t="str">
        <f t="shared" si="14"/>
        <v/>
      </c>
      <c r="D97" s="125" t="str">
        <f t="shared" si="15"/>
        <v/>
      </c>
      <c r="E97" s="125" t="str">
        <f t="shared" si="16"/>
        <v/>
      </c>
      <c r="F97" s="124" t="str">
        <f t="shared" si="17"/>
        <v/>
      </c>
      <c r="G97" s="124" t="str">
        <f t="shared" si="18"/>
        <v/>
      </c>
      <c r="H97" s="124" t="str">
        <f t="shared" si="19"/>
        <v xml:space="preserve"> </v>
      </c>
      <c r="I97" s="124" t="str">
        <f t="shared" si="20"/>
        <v/>
      </c>
      <c r="S97" s="189">
        <f t="shared" ref="S97:S160" si="22">IF(AND(S96&gt;=1,S96&lt;12),S96+1,IF(U97=0,1,IF(S96=12,S96+0.5,-1)))</f>
        <v>-1</v>
      </c>
      <c r="T97" s="188">
        <f t="shared" ref="T97:T160" si="23">IF(T96&gt;=1,T96+1,IF(U97=0,1,-1))</f>
        <v>53</v>
      </c>
      <c r="U97" s="191">
        <f t="shared" si="11"/>
        <v>-52</v>
      </c>
      <c r="V97" s="191">
        <f t="shared" si="12"/>
        <v>-55</v>
      </c>
    </row>
    <row r="98" spans="1:22" x14ac:dyDescent="0.2">
      <c r="A98" s="126">
        <f t="shared" si="21"/>
        <v>-35</v>
      </c>
      <c r="B98" s="126" t="str">
        <f t="shared" si="13"/>
        <v/>
      </c>
      <c r="C98" s="125" t="str">
        <f t="shared" si="14"/>
        <v/>
      </c>
      <c r="D98" s="125" t="str">
        <f t="shared" si="15"/>
        <v/>
      </c>
      <c r="E98" s="125" t="str">
        <f t="shared" si="16"/>
        <v/>
      </c>
      <c r="F98" s="124" t="str">
        <f t="shared" si="17"/>
        <v/>
      </c>
      <c r="G98" s="124" t="str">
        <f t="shared" si="18"/>
        <v/>
      </c>
      <c r="H98" s="124" t="str">
        <f t="shared" si="19"/>
        <v xml:space="preserve"> </v>
      </c>
      <c r="I98" s="124" t="str">
        <f t="shared" si="20"/>
        <v/>
      </c>
      <c r="S98" s="189">
        <f t="shared" si="22"/>
        <v>-1</v>
      </c>
      <c r="T98" s="188">
        <f t="shared" si="23"/>
        <v>54</v>
      </c>
      <c r="U98" s="191">
        <f t="shared" ref="U98:U161" si="24">U97-1</f>
        <v>-53</v>
      </c>
      <c r="V98" s="191">
        <f t="shared" ref="V98:V161" si="25">V97-1</f>
        <v>-56</v>
      </c>
    </row>
    <row r="99" spans="1:22" x14ac:dyDescent="0.2">
      <c r="A99" s="126">
        <f t="shared" si="21"/>
        <v>-36</v>
      </c>
      <c r="B99" s="126" t="str">
        <f t="shared" si="13"/>
        <v/>
      </c>
      <c r="C99" s="125" t="str">
        <f t="shared" si="14"/>
        <v/>
      </c>
      <c r="D99" s="125" t="str">
        <f t="shared" si="15"/>
        <v/>
      </c>
      <c r="E99" s="125" t="str">
        <f t="shared" si="16"/>
        <v/>
      </c>
      <c r="F99" s="124" t="str">
        <f t="shared" si="17"/>
        <v/>
      </c>
      <c r="G99" s="124" t="str">
        <f t="shared" si="18"/>
        <v/>
      </c>
      <c r="H99" s="124" t="str">
        <f t="shared" si="19"/>
        <v xml:space="preserve"> </v>
      </c>
      <c r="I99" s="124" t="str">
        <f t="shared" si="20"/>
        <v/>
      </c>
      <c r="S99" s="189">
        <f t="shared" si="22"/>
        <v>-1</v>
      </c>
      <c r="T99" s="188">
        <f t="shared" si="23"/>
        <v>55</v>
      </c>
      <c r="U99" s="191">
        <f t="shared" si="24"/>
        <v>-54</v>
      </c>
      <c r="V99" s="191">
        <f t="shared" si="25"/>
        <v>-57</v>
      </c>
    </row>
    <row r="100" spans="1:22" x14ac:dyDescent="0.2">
      <c r="A100" s="126">
        <f t="shared" si="21"/>
        <v>-37</v>
      </c>
      <c r="B100" s="126" t="str">
        <f t="shared" si="13"/>
        <v/>
      </c>
      <c r="C100" s="125" t="str">
        <f t="shared" si="14"/>
        <v/>
      </c>
      <c r="D100" s="125" t="str">
        <f t="shared" si="15"/>
        <v/>
      </c>
      <c r="E100" s="125" t="str">
        <f t="shared" si="16"/>
        <v/>
      </c>
      <c r="F100" s="124" t="str">
        <f t="shared" si="17"/>
        <v/>
      </c>
      <c r="G100" s="124" t="str">
        <f t="shared" si="18"/>
        <v/>
      </c>
      <c r="H100" s="124" t="str">
        <f t="shared" si="19"/>
        <v xml:space="preserve"> </v>
      </c>
      <c r="I100" s="124" t="str">
        <f t="shared" si="20"/>
        <v/>
      </c>
      <c r="S100" s="189">
        <f t="shared" si="22"/>
        <v>-1</v>
      </c>
      <c r="T100" s="188">
        <f t="shared" si="23"/>
        <v>56</v>
      </c>
      <c r="U100" s="191">
        <f t="shared" si="24"/>
        <v>-55</v>
      </c>
      <c r="V100" s="191">
        <f t="shared" si="25"/>
        <v>-58</v>
      </c>
    </row>
    <row r="101" spans="1:22" x14ac:dyDescent="0.2">
      <c r="A101" s="126">
        <f t="shared" si="21"/>
        <v>-38</v>
      </c>
      <c r="B101" s="126" t="str">
        <f t="shared" si="13"/>
        <v/>
      </c>
      <c r="C101" s="125" t="str">
        <f t="shared" si="14"/>
        <v/>
      </c>
      <c r="D101" s="125" t="str">
        <f t="shared" si="15"/>
        <v/>
      </c>
      <c r="E101" s="125" t="str">
        <f t="shared" si="16"/>
        <v/>
      </c>
      <c r="F101" s="124" t="str">
        <f t="shared" si="17"/>
        <v/>
      </c>
      <c r="G101" s="124" t="str">
        <f t="shared" si="18"/>
        <v/>
      </c>
      <c r="H101" s="124" t="str">
        <f t="shared" si="19"/>
        <v xml:space="preserve"> </v>
      </c>
      <c r="I101" s="124" t="str">
        <f t="shared" si="20"/>
        <v/>
      </c>
      <c r="S101" s="189">
        <f t="shared" si="22"/>
        <v>-1</v>
      </c>
      <c r="T101" s="188">
        <f t="shared" si="23"/>
        <v>57</v>
      </c>
      <c r="U101" s="191">
        <f t="shared" si="24"/>
        <v>-56</v>
      </c>
      <c r="V101" s="191">
        <f t="shared" si="25"/>
        <v>-59</v>
      </c>
    </row>
    <row r="102" spans="1:22" x14ac:dyDescent="0.2">
      <c r="A102" s="126">
        <f t="shared" si="21"/>
        <v>-39</v>
      </c>
      <c r="B102" s="126" t="str">
        <f t="shared" si="13"/>
        <v/>
      </c>
      <c r="C102" s="125" t="str">
        <f t="shared" si="14"/>
        <v/>
      </c>
      <c r="D102" s="125" t="str">
        <f t="shared" si="15"/>
        <v/>
      </c>
      <c r="E102" s="125" t="str">
        <f t="shared" si="16"/>
        <v/>
      </c>
      <c r="F102" s="124" t="str">
        <f t="shared" si="17"/>
        <v/>
      </c>
      <c r="G102" s="124" t="str">
        <f t="shared" si="18"/>
        <v/>
      </c>
      <c r="H102" s="124" t="str">
        <f t="shared" si="19"/>
        <v xml:space="preserve"> </v>
      </c>
      <c r="I102" s="124" t="str">
        <f t="shared" si="20"/>
        <v/>
      </c>
      <c r="S102" s="189">
        <f t="shared" si="22"/>
        <v>-1</v>
      </c>
      <c r="T102" s="188">
        <f t="shared" si="23"/>
        <v>58</v>
      </c>
      <c r="U102" s="191">
        <f t="shared" si="24"/>
        <v>-57</v>
      </c>
      <c r="V102" s="191">
        <f t="shared" si="25"/>
        <v>-60</v>
      </c>
    </row>
    <row r="103" spans="1:22" x14ac:dyDescent="0.2">
      <c r="A103" s="126">
        <f t="shared" si="21"/>
        <v>-40</v>
      </c>
      <c r="B103" s="126" t="str">
        <f t="shared" si="13"/>
        <v/>
      </c>
      <c r="C103" s="125" t="str">
        <f t="shared" si="14"/>
        <v/>
      </c>
      <c r="D103" s="125" t="str">
        <f t="shared" si="15"/>
        <v/>
      </c>
      <c r="E103" s="125" t="str">
        <f t="shared" si="16"/>
        <v/>
      </c>
      <c r="F103" s="124" t="str">
        <f t="shared" si="17"/>
        <v/>
      </c>
      <c r="G103" s="124" t="str">
        <f t="shared" si="18"/>
        <v/>
      </c>
      <c r="H103" s="124" t="str">
        <f t="shared" si="19"/>
        <v xml:space="preserve"> </v>
      </c>
      <c r="I103" s="124" t="str">
        <f t="shared" si="20"/>
        <v/>
      </c>
      <c r="S103" s="189">
        <f t="shared" si="22"/>
        <v>-1</v>
      </c>
      <c r="T103" s="188">
        <f t="shared" si="23"/>
        <v>59</v>
      </c>
      <c r="U103" s="191">
        <f t="shared" si="24"/>
        <v>-58</v>
      </c>
      <c r="V103" s="191">
        <f t="shared" si="25"/>
        <v>-61</v>
      </c>
    </row>
    <row r="104" spans="1:22" x14ac:dyDescent="0.2">
      <c r="A104" s="126">
        <f t="shared" si="21"/>
        <v>-41</v>
      </c>
      <c r="B104" s="126" t="str">
        <f t="shared" si="13"/>
        <v/>
      </c>
      <c r="C104" s="125" t="str">
        <f t="shared" si="14"/>
        <v/>
      </c>
      <c r="D104" s="125" t="str">
        <f t="shared" si="15"/>
        <v/>
      </c>
      <c r="E104" s="125" t="str">
        <f t="shared" si="16"/>
        <v/>
      </c>
      <c r="F104" s="124" t="str">
        <f t="shared" si="17"/>
        <v/>
      </c>
      <c r="G104" s="124" t="str">
        <f t="shared" si="18"/>
        <v/>
      </c>
      <c r="H104" s="124" t="str">
        <f t="shared" si="19"/>
        <v xml:space="preserve"> </v>
      </c>
      <c r="I104" s="124" t="str">
        <f t="shared" si="20"/>
        <v/>
      </c>
      <c r="S104" s="189">
        <f t="shared" si="22"/>
        <v>-1</v>
      </c>
      <c r="T104" s="188">
        <f t="shared" si="23"/>
        <v>60</v>
      </c>
      <c r="U104" s="191">
        <f t="shared" si="24"/>
        <v>-59</v>
      </c>
      <c r="V104" s="191">
        <f t="shared" si="25"/>
        <v>-62</v>
      </c>
    </row>
    <row r="105" spans="1:22" x14ac:dyDescent="0.2">
      <c r="A105" s="126">
        <f t="shared" si="21"/>
        <v>-42</v>
      </c>
      <c r="B105" s="126" t="str">
        <f t="shared" si="13"/>
        <v/>
      </c>
      <c r="C105" s="125" t="str">
        <f t="shared" si="14"/>
        <v/>
      </c>
      <c r="D105" s="125" t="str">
        <f t="shared" si="15"/>
        <v/>
      </c>
      <c r="E105" s="125" t="str">
        <f t="shared" si="16"/>
        <v/>
      </c>
      <c r="F105" s="124" t="str">
        <f t="shared" si="17"/>
        <v/>
      </c>
      <c r="G105" s="124" t="str">
        <f t="shared" si="18"/>
        <v/>
      </c>
      <c r="H105" s="124" t="str">
        <f t="shared" si="19"/>
        <v xml:space="preserve"> </v>
      </c>
      <c r="I105" s="124" t="str">
        <f t="shared" si="20"/>
        <v/>
      </c>
      <c r="S105" s="189">
        <f t="shared" si="22"/>
        <v>-1</v>
      </c>
      <c r="T105" s="188">
        <f t="shared" si="23"/>
        <v>61</v>
      </c>
      <c r="U105" s="191">
        <f t="shared" si="24"/>
        <v>-60</v>
      </c>
      <c r="V105" s="191">
        <f t="shared" si="25"/>
        <v>-63</v>
      </c>
    </row>
    <row r="106" spans="1:22" x14ac:dyDescent="0.2">
      <c r="A106" s="126">
        <f t="shared" si="21"/>
        <v>-43</v>
      </c>
      <c r="B106" s="126" t="str">
        <f t="shared" si="13"/>
        <v/>
      </c>
      <c r="C106" s="125" t="str">
        <f t="shared" si="14"/>
        <v/>
      </c>
      <c r="D106" s="125" t="str">
        <f t="shared" si="15"/>
        <v/>
      </c>
      <c r="E106" s="125" t="str">
        <f t="shared" si="16"/>
        <v/>
      </c>
      <c r="F106" s="124" t="str">
        <f t="shared" si="17"/>
        <v/>
      </c>
      <c r="G106" s="124" t="str">
        <f t="shared" si="18"/>
        <v/>
      </c>
      <c r="H106" s="124" t="str">
        <f t="shared" si="19"/>
        <v xml:space="preserve"> </v>
      </c>
      <c r="I106" s="124" t="str">
        <f t="shared" si="20"/>
        <v/>
      </c>
      <c r="S106" s="189">
        <f t="shared" si="22"/>
        <v>-1</v>
      </c>
      <c r="T106" s="188">
        <f t="shared" si="23"/>
        <v>62</v>
      </c>
      <c r="U106" s="191">
        <f t="shared" si="24"/>
        <v>-61</v>
      </c>
      <c r="V106" s="191">
        <f t="shared" si="25"/>
        <v>-64</v>
      </c>
    </row>
    <row r="107" spans="1:22" x14ac:dyDescent="0.2">
      <c r="A107" s="126">
        <f t="shared" si="21"/>
        <v>-44</v>
      </c>
      <c r="B107" s="126" t="str">
        <f t="shared" si="13"/>
        <v/>
      </c>
      <c r="C107" s="125" t="str">
        <f t="shared" si="14"/>
        <v/>
      </c>
      <c r="D107" s="125" t="str">
        <f t="shared" si="15"/>
        <v/>
      </c>
      <c r="E107" s="125" t="str">
        <f t="shared" si="16"/>
        <v/>
      </c>
      <c r="F107" s="124" t="str">
        <f t="shared" si="17"/>
        <v/>
      </c>
      <c r="G107" s="124" t="str">
        <f t="shared" si="18"/>
        <v/>
      </c>
      <c r="H107" s="124" t="str">
        <f t="shared" si="19"/>
        <v xml:space="preserve"> </v>
      </c>
      <c r="I107" s="124" t="str">
        <f t="shared" si="20"/>
        <v/>
      </c>
      <c r="S107" s="189">
        <f t="shared" si="22"/>
        <v>-1</v>
      </c>
      <c r="T107" s="188">
        <f t="shared" si="23"/>
        <v>63</v>
      </c>
      <c r="U107" s="191">
        <f t="shared" si="24"/>
        <v>-62</v>
      </c>
      <c r="V107" s="191">
        <f t="shared" si="25"/>
        <v>-65</v>
      </c>
    </row>
    <row r="108" spans="1:22" x14ac:dyDescent="0.2">
      <c r="A108" s="126">
        <f t="shared" si="21"/>
        <v>-45</v>
      </c>
      <c r="B108" s="126" t="str">
        <f t="shared" si="13"/>
        <v/>
      </c>
      <c r="C108" s="125" t="str">
        <f t="shared" si="14"/>
        <v/>
      </c>
      <c r="D108" s="125" t="str">
        <f t="shared" si="15"/>
        <v/>
      </c>
      <c r="E108" s="125" t="str">
        <f t="shared" si="16"/>
        <v/>
      </c>
      <c r="F108" s="124" t="str">
        <f t="shared" si="17"/>
        <v/>
      </c>
      <c r="G108" s="124" t="str">
        <f t="shared" si="18"/>
        <v/>
      </c>
      <c r="H108" s="124" t="str">
        <f t="shared" si="19"/>
        <v xml:space="preserve"> </v>
      </c>
      <c r="I108" s="124" t="str">
        <f t="shared" si="20"/>
        <v/>
      </c>
      <c r="S108" s="189">
        <f t="shared" si="22"/>
        <v>-1</v>
      </c>
      <c r="T108" s="188">
        <f t="shared" si="23"/>
        <v>64</v>
      </c>
      <c r="U108" s="191">
        <f t="shared" si="24"/>
        <v>-63</v>
      </c>
      <c r="V108" s="191">
        <f t="shared" si="25"/>
        <v>-66</v>
      </c>
    </row>
    <row r="109" spans="1:22" x14ac:dyDescent="0.2">
      <c r="A109" s="126">
        <f t="shared" si="21"/>
        <v>-46</v>
      </c>
      <c r="B109" s="126" t="str">
        <f t="shared" si="13"/>
        <v/>
      </c>
      <c r="C109" s="125" t="str">
        <f t="shared" si="14"/>
        <v/>
      </c>
      <c r="D109" s="125" t="str">
        <f t="shared" si="15"/>
        <v/>
      </c>
      <c r="E109" s="125" t="str">
        <f t="shared" si="16"/>
        <v/>
      </c>
      <c r="F109" s="124" t="str">
        <f t="shared" si="17"/>
        <v/>
      </c>
      <c r="G109" s="124" t="str">
        <f t="shared" si="18"/>
        <v/>
      </c>
      <c r="H109" s="124" t="str">
        <f t="shared" si="19"/>
        <v xml:space="preserve"> </v>
      </c>
      <c r="I109" s="124" t="str">
        <f t="shared" si="20"/>
        <v/>
      </c>
      <c r="S109" s="189">
        <f t="shared" si="22"/>
        <v>-1</v>
      </c>
      <c r="T109" s="188">
        <f t="shared" si="23"/>
        <v>65</v>
      </c>
      <c r="U109" s="191">
        <f t="shared" si="24"/>
        <v>-64</v>
      </c>
      <c r="V109" s="191">
        <f t="shared" si="25"/>
        <v>-67</v>
      </c>
    </row>
    <row r="110" spans="1:22" x14ac:dyDescent="0.2">
      <c r="A110" s="126">
        <f t="shared" si="21"/>
        <v>-47</v>
      </c>
      <c r="B110" s="126" t="str">
        <f t="shared" si="13"/>
        <v/>
      </c>
      <c r="C110" s="125" t="str">
        <f t="shared" si="14"/>
        <v/>
      </c>
      <c r="D110" s="125" t="str">
        <f t="shared" si="15"/>
        <v/>
      </c>
      <c r="E110" s="125" t="str">
        <f t="shared" si="16"/>
        <v/>
      </c>
      <c r="F110" s="124" t="str">
        <f t="shared" si="17"/>
        <v/>
      </c>
      <c r="G110" s="124" t="str">
        <f t="shared" si="18"/>
        <v/>
      </c>
      <c r="H110" s="124" t="str">
        <f t="shared" si="19"/>
        <v xml:space="preserve"> </v>
      </c>
      <c r="I110" s="124" t="str">
        <f t="shared" si="20"/>
        <v/>
      </c>
      <c r="S110" s="189">
        <f t="shared" si="22"/>
        <v>-1</v>
      </c>
      <c r="T110" s="188">
        <f t="shared" si="23"/>
        <v>66</v>
      </c>
      <c r="U110" s="191">
        <f t="shared" si="24"/>
        <v>-65</v>
      </c>
      <c r="V110" s="191">
        <f t="shared" si="25"/>
        <v>-68</v>
      </c>
    </row>
    <row r="111" spans="1:22" x14ac:dyDescent="0.2">
      <c r="A111" s="126">
        <f t="shared" si="21"/>
        <v>-48</v>
      </c>
      <c r="B111" s="126" t="str">
        <f t="shared" si="13"/>
        <v/>
      </c>
      <c r="C111" s="125" t="str">
        <f t="shared" si="14"/>
        <v/>
      </c>
      <c r="D111" s="125" t="str">
        <f t="shared" si="15"/>
        <v/>
      </c>
      <c r="E111" s="125" t="str">
        <f t="shared" si="16"/>
        <v/>
      </c>
      <c r="F111" s="124" t="str">
        <f t="shared" si="17"/>
        <v/>
      </c>
      <c r="G111" s="124" t="str">
        <f t="shared" si="18"/>
        <v/>
      </c>
      <c r="H111" s="124" t="str">
        <f t="shared" si="19"/>
        <v xml:space="preserve"> </v>
      </c>
      <c r="I111" s="124" t="str">
        <f t="shared" si="20"/>
        <v/>
      </c>
      <c r="S111" s="189">
        <f t="shared" si="22"/>
        <v>-1</v>
      </c>
      <c r="T111" s="188">
        <f t="shared" si="23"/>
        <v>67</v>
      </c>
      <c r="U111" s="191">
        <f t="shared" si="24"/>
        <v>-66</v>
      </c>
      <c r="V111" s="191">
        <f t="shared" si="25"/>
        <v>-69</v>
      </c>
    </row>
    <row r="112" spans="1:22" x14ac:dyDescent="0.2">
      <c r="A112" s="126">
        <f t="shared" si="21"/>
        <v>-49</v>
      </c>
      <c r="B112" s="126" t="str">
        <f t="shared" si="13"/>
        <v/>
      </c>
      <c r="C112" s="125" t="str">
        <f t="shared" si="14"/>
        <v/>
      </c>
      <c r="D112" s="125" t="str">
        <f t="shared" si="15"/>
        <v/>
      </c>
      <c r="E112" s="125" t="str">
        <f t="shared" si="16"/>
        <v/>
      </c>
      <c r="F112" s="124" t="str">
        <f t="shared" si="17"/>
        <v/>
      </c>
      <c r="G112" s="124" t="str">
        <f t="shared" si="18"/>
        <v/>
      </c>
      <c r="H112" s="124" t="str">
        <f t="shared" si="19"/>
        <v xml:space="preserve"> </v>
      </c>
      <c r="I112" s="124" t="str">
        <f t="shared" si="20"/>
        <v/>
      </c>
      <c r="S112" s="189">
        <f t="shared" si="22"/>
        <v>-1</v>
      </c>
      <c r="T112" s="188">
        <f t="shared" si="23"/>
        <v>68</v>
      </c>
      <c r="U112" s="191">
        <f t="shared" si="24"/>
        <v>-67</v>
      </c>
      <c r="V112" s="191">
        <f t="shared" si="25"/>
        <v>-70</v>
      </c>
    </row>
    <row r="113" spans="1:22" x14ac:dyDescent="0.2">
      <c r="A113" s="126">
        <f t="shared" si="21"/>
        <v>-50</v>
      </c>
      <c r="B113" s="126" t="str">
        <f t="shared" si="13"/>
        <v/>
      </c>
      <c r="C113" s="125" t="str">
        <f t="shared" si="14"/>
        <v/>
      </c>
      <c r="D113" s="125" t="str">
        <f t="shared" si="15"/>
        <v/>
      </c>
      <c r="E113" s="125" t="str">
        <f t="shared" si="16"/>
        <v/>
      </c>
      <c r="F113" s="124" t="str">
        <f t="shared" si="17"/>
        <v/>
      </c>
      <c r="G113" s="124" t="str">
        <f t="shared" si="18"/>
        <v/>
      </c>
      <c r="H113" s="124" t="str">
        <f t="shared" si="19"/>
        <v xml:space="preserve"> </v>
      </c>
      <c r="I113" s="124" t="str">
        <f t="shared" si="20"/>
        <v/>
      </c>
      <c r="S113" s="189">
        <f t="shared" si="22"/>
        <v>-1</v>
      </c>
      <c r="T113" s="188">
        <f t="shared" si="23"/>
        <v>69</v>
      </c>
      <c r="U113" s="191">
        <f t="shared" si="24"/>
        <v>-68</v>
      </c>
      <c r="V113" s="191">
        <f t="shared" si="25"/>
        <v>-71</v>
      </c>
    </row>
    <row r="114" spans="1:22" x14ac:dyDescent="0.2">
      <c r="A114" s="126">
        <f t="shared" si="21"/>
        <v>-51</v>
      </c>
      <c r="B114" s="126" t="str">
        <f t="shared" si="13"/>
        <v/>
      </c>
      <c r="C114" s="125" t="str">
        <f t="shared" si="14"/>
        <v/>
      </c>
      <c r="D114" s="125" t="str">
        <f t="shared" si="15"/>
        <v/>
      </c>
      <c r="E114" s="125" t="str">
        <f t="shared" si="16"/>
        <v/>
      </c>
      <c r="F114" s="124" t="str">
        <f t="shared" si="17"/>
        <v/>
      </c>
      <c r="G114" s="124" t="str">
        <f t="shared" si="18"/>
        <v/>
      </c>
      <c r="H114" s="124" t="str">
        <f t="shared" si="19"/>
        <v xml:space="preserve"> </v>
      </c>
      <c r="I114" s="124" t="str">
        <f t="shared" si="20"/>
        <v/>
      </c>
      <c r="S114" s="189">
        <f t="shared" si="22"/>
        <v>-1</v>
      </c>
      <c r="T114" s="188">
        <f t="shared" si="23"/>
        <v>70</v>
      </c>
      <c r="U114" s="191">
        <f t="shared" si="24"/>
        <v>-69</v>
      </c>
      <c r="V114" s="191">
        <f t="shared" si="25"/>
        <v>-72</v>
      </c>
    </row>
    <row r="115" spans="1:22" x14ac:dyDescent="0.2">
      <c r="A115" s="126">
        <f t="shared" si="21"/>
        <v>-52</v>
      </c>
      <c r="B115" s="126" t="str">
        <f t="shared" si="13"/>
        <v/>
      </c>
      <c r="C115" s="125" t="str">
        <f t="shared" si="14"/>
        <v/>
      </c>
      <c r="D115" s="125" t="str">
        <f t="shared" si="15"/>
        <v/>
      </c>
      <c r="E115" s="125" t="str">
        <f t="shared" si="16"/>
        <v/>
      </c>
      <c r="F115" s="124" t="str">
        <f t="shared" si="17"/>
        <v/>
      </c>
      <c r="G115" s="124" t="str">
        <f t="shared" si="18"/>
        <v/>
      </c>
      <c r="H115" s="124" t="str">
        <f t="shared" si="19"/>
        <v xml:space="preserve"> </v>
      </c>
      <c r="I115" s="124" t="str">
        <f t="shared" si="20"/>
        <v/>
      </c>
      <c r="S115" s="189">
        <f t="shared" si="22"/>
        <v>-1</v>
      </c>
      <c r="T115" s="188">
        <f t="shared" si="23"/>
        <v>71</v>
      </c>
      <c r="U115" s="191">
        <f t="shared" si="24"/>
        <v>-70</v>
      </c>
      <c r="V115" s="191">
        <f t="shared" si="25"/>
        <v>-73</v>
      </c>
    </row>
    <row r="116" spans="1:22" x14ac:dyDescent="0.2">
      <c r="A116" s="126">
        <f t="shared" si="21"/>
        <v>-53</v>
      </c>
      <c r="B116" s="126" t="str">
        <f t="shared" si="13"/>
        <v/>
      </c>
      <c r="C116" s="125" t="str">
        <f t="shared" si="14"/>
        <v/>
      </c>
      <c r="D116" s="125" t="str">
        <f t="shared" si="15"/>
        <v/>
      </c>
      <c r="E116" s="125" t="str">
        <f t="shared" si="16"/>
        <v/>
      </c>
      <c r="F116" s="124" t="str">
        <f t="shared" si="17"/>
        <v/>
      </c>
      <c r="G116" s="124" t="str">
        <f t="shared" si="18"/>
        <v/>
      </c>
      <c r="H116" s="124" t="str">
        <f t="shared" si="19"/>
        <v xml:space="preserve"> </v>
      </c>
      <c r="I116" s="124" t="str">
        <f t="shared" si="20"/>
        <v/>
      </c>
      <c r="S116" s="189">
        <f t="shared" si="22"/>
        <v>-1</v>
      </c>
      <c r="T116" s="188">
        <f t="shared" si="23"/>
        <v>72</v>
      </c>
      <c r="U116" s="191">
        <f t="shared" si="24"/>
        <v>-71</v>
      </c>
      <c r="V116" s="191">
        <f t="shared" si="25"/>
        <v>-74</v>
      </c>
    </row>
    <row r="117" spans="1:22" x14ac:dyDescent="0.2">
      <c r="A117" s="126">
        <f t="shared" si="21"/>
        <v>-54</v>
      </c>
      <c r="B117" s="126" t="str">
        <f t="shared" si="13"/>
        <v/>
      </c>
      <c r="C117" s="125" t="str">
        <f t="shared" si="14"/>
        <v/>
      </c>
      <c r="D117" s="125" t="str">
        <f t="shared" si="15"/>
        <v/>
      </c>
      <c r="E117" s="125" t="str">
        <f t="shared" si="16"/>
        <v/>
      </c>
      <c r="F117" s="124" t="str">
        <f t="shared" si="17"/>
        <v/>
      </c>
      <c r="G117" s="124" t="str">
        <f t="shared" si="18"/>
        <v/>
      </c>
      <c r="H117" s="124" t="str">
        <f t="shared" si="19"/>
        <v xml:space="preserve"> </v>
      </c>
      <c r="I117" s="124" t="str">
        <f t="shared" si="20"/>
        <v/>
      </c>
      <c r="S117" s="189">
        <f t="shared" si="22"/>
        <v>-1</v>
      </c>
      <c r="T117" s="188">
        <f t="shared" si="23"/>
        <v>73</v>
      </c>
      <c r="U117" s="191">
        <f t="shared" si="24"/>
        <v>-72</v>
      </c>
      <c r="V117" s="191">
        <f t="shared" si="25"/>
        <v>-75</v>
      </c>
    </row>
    <row r="118" spans="1:22" x14ac:dyDescent="0.2">
      <c r="A118" s="126">
        <f t="shared" si="21"/>
        <v>-55</v>
      </c>
      <c r="B118" s="126" t="str">
        <f t="shared" si="13"/>
        <v/>
      </c>
      <c r="C118" s="125" t="str">
        <f t="shared" si="14"/>
        <v/>
      </c>
      <c r="D118" s="125" t="str">
        <f t="shared" si="15"/>
        <v/>
      </c>
      <c r="E118" s="125" t="str">
        <f t="shared" si="16"/>
        <v/>
      </c>
      <c r="F118" s="124" t="str">
        <f t="shared" si="17"/>
        <v/>
      </c>
      <c r="G118" s="124" t="str">
        <f t="shared" si="18"/>
        <v/>
      </c>
      <c r="H118" s="124" t="str">
        <f t="shared" si="19"/>
        <v xml:space="preserve"> </v>
      </c>
      <c r="I118" s="124" t="str">
        <f t="shared" si="20"/>
        <v/>
      </c>
      <c r="S118" s="189">
        <f t="shared" si="22"/>
        <v>-1</v>
      </c>
      <c r="T118" s="188">
        <f t="shared" si="23"/>
        <v>74</v>
      </c>
      <c r="U118" s="191">
        <f t="shared" si="24"/>
        <v>-73</v>
      </c>
      <c r="V118" s="191">
        <f t="shared" si="25"/>
        <v>-76</v>
      </c>
    </row>
    <row r="119" spans="1:22" x14ac:dyDescent="0.2">
      <c r="A119" s="126">
        <f t="shared" si="21"/>
        <v>-56</v>
      </c>
      <c r="B119" s="126" t="str">
        <f t="shared" si="13"/>
        <v/>
      </c>
      <c r="C119" s="125" t="str">
        <f t="shared" si="14"/>
        <v/>
      </c>
      <c r="D119" s="125" t="str">
        <f t="shared" si="15"/>
        <v/>
      </c>
      <c r="E119" s="125" t="str">
        <f t="shared" si="16"/>
        <v/>
      </c>
      <c r="F119" s="124" t="str">
        <f t="shared" si="17"/>
        <v/>
      </c>
      <c r="G119" s="124" t="str">
        <f t="shared" si="18"/>
        <v/>
      </c>
      <c r="H119" s="124" t="str">
        <f t="shared" si="19"/>
        <v xml:space="preserve"> </v>
      </c>
      <c r="I119" s="124" t="str">
        <f t="shared" si="20"/>
        <v/>
      </c>
      <c r="S119" s="189">
        <f t="shared" si="22"/>
        <v>-1</v>
      </c>
      <c r="T119" s="188">
        <f t="shared" si="23"/>
        <v>75</v>
      </c>
      <c r="U119" s="191">
        <f t="shared" si="24"/>
        <v>-74</v>
      </c>
      <c r="V119" s="191">
        <f t="shared" si="25"/>
        <v>-77</v>
      </c>
    </row>
    <row r="120" spans="1:22" x14ac:dyDescent="0.2">
      <c r="A120" s="126">
        <f t="shared" si="21"/>
        <v>-57</v>
      </c>
      <c r="B120" s="126" t="str">
        <f t="shared" si="13"/>
        <v/>
      </c>
      <c r="C120" s="125" t="str">
        <f t="shared" si="14"/>
        <v/>
      </c>
      <c r="D120" s="125" t="str">
        <f t="shared" si="15"/>
        <v/>
      </c>
      <c r="E120" s="125" t="str">
        <f t="shared" si="16"/>
        <v/>
      </c>
      <c r="F120" s="124" t="str">
        <f t="shared" si="17"/>
        <v/>
      </c>
      <c r="G120" s="124" t="str">
        <f t="shared" si="18"/>
        <v/>
      </c>
      <c r="H120" s="124" t="str">
        <f t="shared" si="19"/>
        <v xml:space="preserve"> </v>
      </c>
      <c r="I120" s="124" t="str">
        <f t="shared" si="20"/>
        <v/>
      </c>
      <c r="S120" s="189">
        <f t="shared" si="22"/>
        <v>-1</v>
      </c>
      <c r="T120" s="188">
        <f t="shared" si="23"/>
        <v>76</v>
      </c>
      <c r="U120" s="191">
        <f t="shared" si="24"/>
        <v>-75</v>
      </c>
      <c r="V120" s="191">
        <f t="shared" si="25"/>
        <v>-78</v>
      </c>
    </row>
    <row r="121" spans="1:22" x14ac:dyDescent="0.2">
      <c r="A121" s="126">
        <f t="shared" si="21"/>
        <v>-58</v>
      </c>
      <c r="B121" s="126" t="str">
        <f t="shared" si="13"/>
        <v/>
      </c>
      <c r="C121" s="125" t="str">
        <f t="shared" si="14"/>
        <v/>
      </c>
      <c r="D121" s="125" t="str">
        <f t="shared" si="15"/>
        <v/>
      </c>
      <c r="E121" s="125" t="str">
        <f t="shared" si="16"/>
        <v/>
      </c>
      <c r="F121" s="124" t="str">
        <f t="shared" si="17"/>
        <v/>
      </c>
      <c r="G121" s="124" t="str">
        <f t="shared" si="18"/>
        <v/>
      </c>
      <c r="H121" s="124" t="str">
        <f t="shared" si="19"/>
        <v xml:space="preserve"> </v>
      </c>
      <c r="I121" s="124" t="str">
        <f t="shared" si="20"/>
        <v/>
      </c>
      <c r="S121" s="189">
        <f t="shared" si="22"/>
        <v>-1</v>
      </c>
      <c r="T121" s="188">
        <f t="shared" si="23"/>
        <v>77</v>
      </c>
      <c r="U121" s="191">
        <f t="shared" si="24"/>
        <v>-76</v>
      </c>
      <c r="V121" s="191">
        <f t="shared" si="25"/>
        <v>-79</v>
      </c>
    </row>
    <row r="122" spans="1:22" x14ac:dyDescent="0.2">
      <c r="A122" s="126">
        <f t="shared" si="21"/>
        <v>-59</v>
      </c>
      <c r="B122" s="126" t="str">
        <f t="shared" si="13"/>
        <v/>
      </c>
      <c r="C122" s="125" t="str">
        <f t="shared" si="14"/>
        <v/>
      </c>
      <c r="D122" s="125" t="str">
        <f t="shared" si="15"/>
        <v/>
      </c>
      <c r="E122" s="125" t="str">
        <f t="shared" si="16"/>
        <v/>
      </c>
      <c r="F122" s="124" t="str">
        <f t="shared" si="17"/>
        <v/>
      </c>
      <c r="G122" s="124" t="str">
        <f t="shared" si="18"/>
        <v/>
      </c>
      <c r="H122" s="124" t="str">
        <f t="shared" si="19"/>
        <v xml:space="preserve"> </v>
      </c>
      <c r="I122" s="124" t="str">
        <f t="shared" si="20"/>
        <v/>
      </c>
      <c r="S122" s="189">
        <f t="shared" si="22"/>
        <v>-1</v>
      </c>
      <c r="T122" s="188">
        <f t="shared" si="23"/>
        <v>78</v>
      </c>
      <c r="U122" s="191">
        <f t="shared" si="24"/>
        <v>-77</v>
      </c>
      <c r="V122" s="191">
        <f t="shared" si="25"/>
        <v>-80</v>
      </c>
    </row>
    <row r="123" spans="1:22" x14ac:dyDescent="0.2">
      <c r="A123" s="126">
        <f t="shared" si="21"/>
        <v>-60</v>
      </c>
      <c r="B123" s="126" t="str">
        <f t="shared" si="13"/>
        <v/>
      </c>
      <c r="C123" s="125" t="str">
        <f t="shared" si="14"/>
        <v/>
      </c>
      <c r="D123" s="125" t="str">
        <f t="shared" si="15"/>
        <v/>
      </c>
      <c r="E123" s="125" t="str">
        <f t="shared" si="16"/>
        <v/>
      </c>
      <c r="F123" s="124" t="str">
        <f t="shared" si="17"/>
        <v/>
      </c>
      <c r="G123" s="124" t="str">
        <f t="shared" si="18"/>
        <v/>
      </c>
      <c r="H123" s="124" t="str">
        <f t="shared" si="19"/>
        <v xml:space="preserve"> </v>
      </c>
      <c r="I123" s="124" t="str">
        <f t="shared" si="20"/>
        <v/>
      </c>
      <c r="S123" s="189">
        <f t="shared" si="22"/>
        <v>-1</v>
      </c>
      <c r="T123" s="188">
        <f t="shared" si="23"/>
        <v>79</v>
      </c>
      <c r="U123" s="191">
        <f t="shared" si="24"/>
        <v>-78</v>
      </c>
      <c r="V123" s="191">
        <f t="shared" si="25"/>
        <v>-81</v>
      </c>
    </row>
    <row r="124" spans="1:22" x14ac:dyDescent="0.2">
      <c r="A124" s="126">
        <f t="shared" si="21"/>
        <v>-61</v>
      </c>
      <c r="B124" s="126" t="str">
        <f t="shared" si="13"/>
        <v/>
      </c>
      <c r="C124" s="125" t="str">
        <f t="shared" si="14"/>
        <v/>
      </c>
      <c r="D124" s="125" t="str">
        <f t="shared" si="15"/>
        <v/>
      </c>
      <c r="E124" s="125" t="str">
        <f t="shared" si="16"/>
        <v/>
      </c>
      <c r="F124" s="124" t="str">
        <f t="shared" si="17"/>
        <v/>
      </c>
      <c r="G124" s="124" t="str">
        <f t="shared" si="18"/>
        <v/>
      </c>
      <c r="H124" s="124" t="str">
        <f t="shared" si="19"/>
        <v xml:space="preserve"> </v>
      </c>
      <c r="I124" s="124" t="str">
        <f t="shared" si="20"/>
        <v/>
      </c>
      <c r="S124" s="189">
        <f t="shared" si="22"/>
        <v>-1</v>
      </c>
      <c r="T124" s="188">
        <f t="shared" si="23"/>
        <v>80</v>
      </c>
      <c r="U124" s="191">
        <f t="shared" si="24"/>
        <v>-79</v>
      </c>
      <c r="V124" s="191">
        <f t="shared" si="25"/>
        <v>-82</v>
      </c>
    </row>
    <row r="125" spans="1:22" x14ac:dyDescent="0.2">
      <c r="A125" s="126">
        <f t="shared" si="21"/>
        <v>-62</v>
      </c>
      <c r="B125" s="126" t="str">
        <f t="shared" si="13"/>
        <v/>
      </c>
      <c r="C125" s="125" t="str">
        <f t="shared" si="14"/>
        <v/>
      </c>
      <c r="D125" s="125" t="str">
        <f t="shared" si="15"/>
        <v/>
      </c>
      <c r="E125" s="125" t="str">
        <f t="shared" si="16"/>
        <v/>
      </c>
      <c r="F125" s="124" t="str">
        <f t="shared" si="17"/>
        <v/>
      </c>
      <c r="G125" s="124" t="str">
        <f t="shared" si="18"/>
        <v/>
      </c>
      <c r="H125" s="124" t="str">
        <f t="shared" si="19"/>
        <v xml:space="preserve"> </v>
      </c>
      <c r="I125" s="124" t="str">
        <f t="shared" si="20"/>
        <v/>
      </c>
      <c r="S125" s="189">
        <f t="shared" si="22"/>
        <v>-1</v>
      </c>
      <c r="T125" s="188">
        <f t="shared" si="23"/>
        <v>81</v>
      </c>
      <c r="U125" s="191">
        <f t="shared" si="24"/>
        <v>-80</v>
      </c>
      <c r="V125" s="191">
        <f t="shared" si="25"/>
        <v>-83</v>
      </c>
    </row>
    <row r="126" spans="1:22" x14ac:dyDescent="0.2">
      <c r="A126" s="126">
        <f t="shared" si="21"/>
        <v>-63</v>
      </c>
      <c r="B126" s="126" t="str">
        <f t="shared" si="13"/>
        <v/>
      </c>
      <c r="C126" s="125" t="str">
        <f t="shared" si="14"/>
        <v/>
      </c>
      <c r="D126" s="125" t="str">
        <f t="shared" si="15"/>
        <v/>
      </c>
      <c r="E126" s="125" t="str">
        <f t="shared" si="16"/>
        <v/>
      </c>
      <c r="F126" s="124" t="str">
        <f t="shared" si="17"/>
        <v/>
      </c>
      <c r="G126" s="124" t="str">
        <f t="shared" si="18"/>
        <v/>
      </c>
      <c r="H126" s="124" t="str">
        <f t="shared" si="19"/>
        <v xml:space="preserve"> </v>
      </c>
      <c r="I126" s="124" t="str">
        <f t="shared" si="20"/>
        <v/>
      </c>
      <c r="S126" s="189">
        <f t="shared" si="22"/>
        <v>-1</v>
      </c>
      <c r="T126" s="188">
        <f t="shared" si="23"/>
        <v>82</v>
      </c>
      <c r="U126" s="191">
        <f t="shared" si="24"/>
        <v>-81</v>
      </c>
      <c r="V126" s="191">
        <f t="shared" si="25"/>
        <v>-84</v>
      </c>
    </row>
    <row r="127" spans="1:22" x14ac:dyDescent="0.2">
      <c r="A127" s="126">
        <f t="shared" si="21"/>
        <v>-64</v>
      </c>
      <c r="B127" s="126" t="str">
        <f t="shared" si="13"/>
        <v/>
      </c>
      <c r="C127" s="125" t="str">
        <f t="shared" si="14"/>
        <v/>
      </c>
      <c r="D127" s="125" t="str">
        <f t="shared" si="15"/>
        <v/>
      </c>
      <c r="E127" s="125" t="str">
        <f t="shared" si="16"/>
        <v/>
      </c>
      <c r="F127" s="124" t="str">
        <f t="shared" si="17"/>
        <v/>
      </c>
      <c r="G127" s="124" t="str">
        <f t="shared" si="18"/>
        <v/>
      </c>
      <c r="H127" s="124" t="str">
        <f t="shared" si="19"/>
        <v xml:space="preserve"> </v>
      </c>
      <c r="I127" s="124" t="str">
        <f t="shared" si="20"/>
        <v/>
      </c>
      <c r="S127" s="189">
        <f t="shared" si="22"/>
        <v>-1</v>
      </c>
      <c r="T127" s="188">
        <f t="shared" si="23"/>
        <v>83</v>
      </c>
      <c r="U127" s="191">
        <f t="shared" si="24"/>
        <v>-82</v>
      </c>
      <c r="V127" s="191">
        <f t="shared" si="25"/>
        <v>-85</v>
      </c>
    </row>
    <row r="128" spans="1:22" x14ac:dyDescent="0.2">
      <c r="A128" s="126">
        <f t="shared" si="21"/>
        <v>-65</v>
      </c>
      <c r="B128" s="126" t="str">
        <f t="shared" si="13"/>
        <v/>
      </c>
      <c r="C128" s="125" t="str">
        <f t="shared" si="14"/>
        <v/>
      </c>
      <c r="D128" s="125" t="str">
        <f t="shared" si="15"/>
        <v/>
      </c>
      <c r="E128" s="125" t="str">
        <f t="shared" si="16"/>
        <v/>
      </c>
      <c r="F128" s="124" t="str">
        <f t="shared" si="17"/>
        <v/>
      </c>
      <c r="G128" s="124" t="str">
        <f t="shared" si="18"/>
        <v/>
      </c>
      <c r="H128" s="124" t="str">
        <f t="shared" si="19"/>
        <v xml:space="preserve"> </v>
      </c>
      <c r="I128" s="124" t="str">
        <f t="shared" si="20"/>
        <v/>
      </c>
      <c r="S128" s="189">
        <f t="shared" si="22"/>
        <v>-1</v>
      </c>
      <c r="T128" s="188">
        <f t="shared" si="23"/>
        <v>84</v>
      </c>
      <c r="U128" s="191">
        <f t="shared" si="24"/>
        <v>-83</v>
      </c>
      <c r="V128" s="191">
        <f t="shared" si="25"/>
        <v>-86</v>
      </c>
    </row>
    <row r="129" spans="1:22" x14ac:dyDescent="0.2">
      <c r="A129" s="126">
        <f t="shared" si="21"/>
        <v>-66</v>
      </c>
      <c r="B129" s="126" t="str">
        <f t="shared" si="13"/>
        <v/>
      </c>
      <c r="C129" s="125" t="str">
        <f t="shared" si="14"/>
        <v/>
      </c>
      <c r="D129" s="125" t="str">
        <f t="shared" si="15"/>
        <v/>
      </c>
      <c r="E129" s="125" t="str">
        <f t="shared" si="16"/>
        <v/>
      </c>
      <c r="F129" s="124" t="str">
        <f t="shared" si="17"/>
        <v/>
      </c>
      <c r="G129" s="124" t="str">
        <f t="shared" si="18"/>
        <v/>
      </c>
      <c r="H129" s="124" t="str">
        <f t="shared" si="19"/>
        <v xml:space="preserve"> </v>
      </c>
      <c r="I129" s="124" t="str">
        <f t="shared" si="20"/>
        <v/>
      </c>
      <c r="S129" s="189">
        <f t="shared" si="22"/>
        <v>-1</v>
      </c>
      <c r="T129" s="188">
        <f t="shared" si="23"/>
        <v>85</v>
      </c>
      <c r="U129" s="191">
        <f t="shared" si="24"/>
        <v>-84</v>
      </c>
      <c r="V129" s="191">
        <f t="shared" si="25"/>
        <v>-87</v>
      </c>
    </row>
    <row r="130" spans="1:22" x14ac:dyDescent="0.2">
      <c r="A130" s="126">
        <f t="shared" si="21"/>
        <v>-67</v>
      </c>
      <c r="B130" s="126" t="str">
        <f t="shared" si="13"/>
        <v/>
      </c>
      <c r="C130" s="125" t="str">
        <f t="shared" si="14"/>
        <v/>
      </c>
      <c r="D130" s="125" t="str">
        <f t="shared" si="15"/>
        <v/>
      </c>
      <c r="E130" s="125" t="str">
        <f t="shared" si="16"/>
        <v/>
      </c>
      <c r="F130" s="124" t="str">
        <f t="shared" si="17"/>
        <v/>
      </c>
      <c r="G130" s="124" t="str">
        <f t="shared" si="18"/>
        <v/>
      </c>
      <c r="H130" s="124" t="str">
        <f t="shared" si="19"/>
        <v xml:space="preserve"> </v>
      </c>
      <c r="I130" s="124" t="str">
        <f t="shared" si="20"/>
        <v/>
      </c>
      <c r="S130" s="189">
        <f t="shared" si="22"/>
        <v>-1</v>
      </c>
      <c r="T130" s="188">
        <f t="shared" si="23"/>
        <v>86</v>
      </c>
      <c r="U130" s="191">
        <f t="shared" si="24"/>
        <v>-85</v>
      </c>
      <c r="V130" s="191">
        <f t="shared" si="25"/>
        <v>-88</v>
      </c>
    </row>
    <row r="131" spans="1:22" x14ac:dyDescent="0.2">
      <c r="A131" s="126">
        <f t="shared" si="21"/>
        <v>-68</v>
      </c>
      <c r="B131" s="126" t="str">
        <f t="shared" si="13"/>
        <v/>
      </c>
      <c r="C131" s="125" t="str">
        <f t="shared" si="14"/>
        <v/>
      </c>
      <c r="D131" s="125" t="str">
        <f t="shared" si="15"/>
        <v/>
      </c>
      <c r="E131" s="125" t="str">
        <f t="shared" si="16"/>
        <v/>
      </c>
      <c r="F131" s="124" t="str">
        <f t="shared" si="17"/>
        <v/>
      </c>
      <c r="G131" s="124" t="str">
        <f t="shared" si="18"/>
        <v/>
      </c>
      <c r="H131" s="124" t="str">
        <f t="shared" si="19"/>
        <v xml:space="preserve"> </v>
      </c>
      <c r="I131" s="124" t="str">
        <f t="shared" si="20"/>
        <v/>
      </c>
      <c r="S131" s="189">
        <f t="shared" si="22"/>
        <v>-1</v>
      </c>
      <c r="T131" s="188">
        <f t="shared" si="23"/>
        <v>87</v>
      </c>
      <c r="U131" s="191">
        <f t="shared" si="24"/>
        <v>-86</v>
      </c>
      <c r="V131" s="191">
        <f t="shared" si="25"/>
        <v>-89</v>
      </c>
    </row>
    <row r="132" spans="1:22" x14ac:dyDescent="0.2">
      <c r="A132" s="126">
        <f t="shared" si="21"/>
        <v>-69</v>
      </c>
      <c r="B132" s="126" t="str">
        <f t="shared" si="13"/>
        <v/>
      </c>
      <c r="C132" s="125" t="str">
        <f t="shared" si="14"/>
        <v/>
      </c>
      <c r="D132" s="125" t="str">
        <f t="shared" si="15"/>
        <v/>
      </c>
      <c r="E132" s="125" t="str">
        <f t="shared" si="16"/>
        <v/>
      </c>
      <c r="F132" s="124" t="str">
        <f t="shared" si="17"/>
        <v/>
      </c>
      <c r="G132" s="124" t="str">
        <f t="shared" si="18"/>
        <v/>
      </c>
      <c r="H132" s="124" t="str">
        <f t="shared" si="19"/>
        <v xml:space="preserve"> </v>
      </c>
      <c r="I132" s="124" t="str">
        <f t="shared" si="20"/>
        <v/>
      </c>
      <c r="S132" s="189">
        <f t="shared" si="22"/>
        <v>-1</v>
      </c>
      <c r="T132" s="188">
        <f t="shared" si="23"/>
        <v>88</v>
      </c>
      <c r="U132" s="191">
        <f t="shared" si="24"/>
        <v>-87</v>
      </c>
      <c r="V132" s="191">
        <f t="shared" si="25"/>
        <v>-90</v>
      </c>
    </row>
    <row r="133" spans="1:22" x14ac:dyDescent="0.2">
      <c r="A133" s="126">
        <f t="shared" si="21"/>
        <v>-70</v>
      </c>
      <c r="B133" s="126" t="str">
        <f t="shared" si="13"/>
        <v/>
      </c>
      <c r="C133" s="125" t="str">
        <f t="shared" si="14"/>
        <v/>
      </c>
      <c r="D133" s="125" t="str">
        <f t="shared" si="15"/>
        <v/>
      </c>
      <c r="E133" s="125" t="str">
        <f t="shared" si="16"/>
        <v/>
      </c>
      <c r="F133" s="124" t="str">
        <f t="shared" si="17"/>
        <v/>
      </c>
      <c r="G133" s="124" t="str">
        <f t="shared" si="18"/>
        <v/>
      </c>
      <c r="H133" s="124" t="str">
        <f t="shared" si="19"/>
        <v xml:space="preserve"> </v>
      </c>
      <c r="I133" s="124" t="str">
        <f t="shared" si="20"/>
        <v/>
      </c>
      <c r="S133" s="189">
        <f t="shared" si="22"/>
        <v>-1</v>
      </c>
      <c r="T133" s="188">
        <f t="shared" si="23"/>
        <v>89</v>
      </c>
      <c r="U133" s="191">
        <f t="shared" si="24"/>
        <v>-88</v>
      </c>
      <c r="V133" s="191">
        <f t="shared" si="25"/>
        <v>-91</v>
      </c>
    </row>
    <row r="134" spans="1:22" x14ac:dyDescent="0.2">
      <c r="A134" s="126">
        <f t="shared" si="21"/>
        <v>-71</v>
      </c>
      <c r="B134" s="126" t="str">
        <f t="shared" si="13"/>
        <v/>
      </c>
      <c r="C134" s="125" t="str">
        <f t="shared" si="14"/>
        <v/>
      </c>
      <c r="D134" s="125" t="str">
        <f t="shared" si="15"/>
        <v/>
      </c>
      <c r="E134" s="125" t="str">
        <f t="shared" si="16"/>
        <v/>
      </c>
      <c r="F134" s="124" t="str">
        <f t="shared" si="17"/>
        <v/>
      </c>
      <c r="G134" s="124" t="str">
        <f t="shared" si="18"/>
        <v/>
      </c>
      <c r="H134" s="124" t="str">
        <f t="shared" si="19"/>
        <v xml:space="preserve"> </v>
      </c>
      <c r="I134" s="124" t="str">
        <f t="shared" si="20"/>
        <v/>
      </c>
      <c r="S134" s="189">
        <f t="shared" si="22"/>
        <v>-1</v>
      </c>
      <c r="T134" s="188">
        <f t="shared" si="23"/>
        <v>90</v>
      </c>
      <c r="U134" s="191">
        <f t="shared" si="24"/>
        <v>-89</v>
      </c>
      <c r="V134" s="191">
        <f t="shared" si="25"/>
        <v>-92</v>
      </c>
    </row>
    <row r="135" spans="1:22" x14ac:dyDescent="0.2">
      <c r="A135" s="126">
        <f t="shared" si="21"/>
        <v>-72</v>
      </c>
      <c r="B135" s="126" t="str">
        <f t="shared" si="13"/>
        <v/>
      </c>
      <c r="C135" s="125" t="str">
        <f t="shared" si="14"/>
        <v/>
      </c>
      <c r="D135" s="125" t="str">
        <f t="shared" si="15"/>
        <v/>
      </c>
      <c r="E135" s="125" t="str">
        <f t="shared" si="16"/>
        <v/>
      </c>
      <c r="F135" s="124" t="str">
        <f t="shared" si="17"/>
        <v/>
      </c>
      <c r="G135" s="124" t="str">
        <f t="shared" si="18"/>
        <v/>
      </c>
      <c r="H135" s="124" t="str">
        <f t="shared" si="19"/>
        <v xml:space="preserve"> </v>
      </c>
      <c r="I135" s="124" t="str">
        <f t="shared" si="20"/>
        <v/>
      </c>
      <c r="S135" s="189">
        <f t="shared" si="22"/>
        <v>-1</v>
      </c>
      <c r="T135" s="188">
        <f t="shared" si="23"/>
        <v>91</v>
      </c>
      <c r="U135" s="191">
        <f t="shared" si="24"/>
        <v>-90</v>
      </c>
      <c r="V135" s="191">
        <f t="shared" si="25"/>
        <v>-93</v>
      </c>
    </row>
    <row r="136" spans="1:22" x14ac:dyDescent="0.2">
      <c r="A136" s="126">
        <f t="shared" si="21"/>
        <v>-73</v>
      </c>
      <c r="B136" s="126" t="str">
        <f t="shared" si="13"/>
        <v/>
      </c>
      <c r="C136" s="125" t="str">
        <f t="shared" si="14"/>
        <v/>
      </c>
      <c r="D136" s="125" t="str">
        <f t="shared" si="15"/>
        <v/>
      </c>
      <c r="E136" s="125" t="str">
        <f t="shared" si="16"/>
        <v/>
      </c>
      <c r="F136" s="124" t="str">
        <f t="shared" si="17"/>
        <v/>
      </c>
      <c r="G136" s="124" t="str">
        <f t="shared" si="18"/>
        <v/>
      </c>
      <c r="H136" s="124" t="str">
        <f t="shared" si="19"/>
        <v xml:space="preserve"> </v>
      </c>
      <c r="I136" s="124" t="str">
        <f t="shared" si="20"/>
        <v/>
      </c>
      <c r="S136" s="189">
        <f t="shared" si="22"/>
        <v>-1</v>
      </c>
      <c r="T136" s="188">
        <f t="shared" si="23"/>
        <v>92</v>
      </c>
      <c r="U136" s="191">
        <f t="shared" si="24"/>
        <v>-91</v>
      </c>
      <c r="V136" s="191">
        <f t="shared" si="25"/>
        <v>-94</v>
      </c>
    </row>
    <row r="137" spans="1:22" x14ac:dyDescent="0.2">
      <c r="A137" s="126">
        <f t="shared" si="21"/>
        <v>-74</v>
      </c>
      <c r="B137" s="126" t="str">
        <f t="shared" si="13"/>
        <v/>
      </c>
      <c r="C137" s="125" t="str">
        <f t="shared" si="14"/>
        <v/>
      </c>
      <c r="D137" s="125" t="str">
        <f t="shared" si="15"/>
        <v/>
      </c>
      <c r="E137" s="125" t="str">
        <f t="shared" si="16"/>
        <v/>
      </c>
      <c r="F137" s="124" t="str">
        <f t="shared" si="17"/>
        <v/>
      </c>
      <c r="G137" s="124" t="str">
        <f t="shared" si="18"/>
        <v/>
      </c>
      <c r="H137" s="124" t="str">
        <f t="shared" si="19"/>
        <v xml:space="preserve"> </v>
      </c>
      <c r="I137" s="124" t="str">
        <f t="shared" si="20"/>
        <v/>
      </c>
      <c r="S137" s="189">
        <f t="shared" si="22"/>
        <v>-1</v>
      </c>
      <c r="T137" s="188">
        <f t="shared" si="23"/>
        <v>93</v>
      </c>
      <c r="U137" s="191">
        <f t="shared" si="24"/>
        <v>-92</v>
      </c>
      <c r="V137" s="191">
        <f t="shared" si="25"/>
        <v>-95</v>
      </c>
    </row>
    <row r="138" spans="1:22" x14ac:dyDescent="0.2">
      <c r="A138" s="126">
        <f t="shared" si="21"/>
        <v>-75</v>
      </c>
      <c r="B138" s="126" t="str">
        <f t="shared" si="13"/>
        <v/>
      </c>
      <c r="C138" s="125" t="str">
        <f t="shared" si="14"/>
        <v/>
      </c>
      <c r="D138" s="125" t="str">
        <f t="shared" si="15"/>
        <v/>
      </c>
      <c r="E138" s="125" t="str">
        <f t="shared" si="16"/>
        <v/>
      </c>
      <c r="F138" s="124" t="str">
        <f t="shared" si="17"/>
        <v/>
      </c>
      <c r="G138" s="124" t="str">
        <f t="shared" si="18"/>
        <v/>
      </c>
      <c r="H138" s="124" t="str">
        <f t="shared" si="19"/>
        <v xml:space="preserve"> </v>
      </c>
      <c r="I138" s="124" t="str">
        <f t="shared" si="20"/>
        <v/>
      </c>
      <c r="S138" s="189">
        <f t="shared" si="22"/>
        <v>-1</v>
      </c>
      <c r="T138" s="188">
        <f t="shared" si="23"/>
        <v>94</v>
      </c>
      <c r="U138" s="191">
        <f t="shared" si="24"/>
        <v>-93</v>
      </c>
      <c r="V138" s="191">
        <f t="shared" si="25"/>
        <v>-96</v>
      </c>
    </row>
    <row r="139" spans="1:22" x14ac:dyDescent="0.2">
      <c r="A139" s="126">
        <f t="shared" si="21"/>
        <v>-76</v>
      </c>
      <c r="B139" s="126" t="str">
        <f t="shared" si="13"/>
        <v/>
      </c>
      <c r="C139" s="125" t="str">
        <f t="shared" si="14"/>
        <v/>
      </c>
      <c r="D139" s="125" t="str">
        <f t="shared" si="15"/>
        <v/>
      </c>
      <c r="E139" s="125" t="str">
        <f t="shared" si="16"/>
        <v/>
      </c>
      <c r="F139" s="124" t="str">
        <f t="shared" si="17"/>
        <v/>
      </c>
      <c r="G139" s="124" t="str">
        <f t="shared" si="18"/>
        <v/>
      </c>
      <c r="H139" s="124" t="str">
        <f t="shared" si="19"/>
        <v xml:space="preserve"> </v>
      </c>
      <c r="I139" s="124" t="str">
        <f t="shared" si="20"/>
        <v/>
      </c>
      <c r="S139" s="189">
        <f t="shared" si="22"/>
        <v>-1</v>
      </c>
      <c r="T139" s="188">
        <f t="shared" si="23"/>
        <v>95</v>
      </c>
      <c r="U139" s="191">
        <f t="shared" si="24"/>
        <v>-94</v>
      </c>
      <c r="V139" s="191">
        <f t="shared" si="25"/>
        <v>-97</v>
      </c>
    </row>
    <row r="140" spans="1:22" x14ac:dyDescent="0.2">
      <c r="A140" s="126">
        <f t="shared" si="21"/>
        <v>-77</v>
      </c>
      <c r="B140" s="126" t="str">
        <f t="shared" si="13"/>
        <v/>
      </c>
      <c r="C140" s="125" t="str">
        <f t="shared" si="14"/>
        <v/>
      </c>
      <c r="D140" s="125" t="str">
        <f t="shared" si="15"/>
        <v/>
      </c>
      <c r="E140" s="125" t="str">
        <f t="shared" si="16"/>
        <v/>
      </c>
      <c r="F140" s="124" t="str">
        <f t="shared" si="17"/>
        <v/>
      </c>
      <c r="G140" s="124" t="str">
        <f t="shared" si="18"/>
        <v/>
      </c>
      <c r="H140" s="124" t="str">
        <f t="shared" si="19"/>
        <v xml:space="preserve"> </v>
      </c>
      <c r="I140" s="124" t="str">
        <f t="shared" si="20"/>
        <v/>
      </c>
      <c r="S140" s="189">
        <f t="shared" si="22"/>
        <v>-1</v>
      </c>
      <c r="T140" s="188">
        <f t="shared" si="23"/>
        <v>96</v>
      </c>
      <c r="U140" s="191">
        <f t="shared" si="24"/>
        <v>-95</v>
      </c>
      <c r="V140" s="191">
        <f t="shared" si="25"/>
        <v>-98</v>
      </c>
    </row>
    <row r="141" spans="1:22" x14ac:dyDescent="0.2">
      <c r="A141" s="126">
        <f t="shared" si="21"/>
        <v>-78</v>
      </c>
      <c r="B141" s="126" t="str">
        <f t="shared" si="13"/>
        <v/>
      </c>
      <c r="C141" s="125" t="str">
        <f t="shared" si="14"/>
        <v/>
      </c>
      <c r="D141" s="125" t="str">
        <f t="shared" si="15"/>
        <v/>
      </c>
      <c r="E141" s="125" t="str">
        <f t="shared" si="16"/>
        <v/>
      </c>
      <c r="F141" s="124" t="str">
        <f t="shared" si="17"/>
        <v/>
      </c>
      <c r="G141" s="124" t="str">
        <f t="shared" si="18"/>
        <v/>
      </c>
      <c r="H141" s="124" t="str">
        <f t="shared" si="19"/>
        <v xml:space="preserve"> </v>
      </c>
      <c r="I141" s="124" t="str">
        <f t="shared" si="20"/>
        <v/>
      </c>
      <c r="S141" s="189">
        <f t="shared" si="22"/>
        <v>-1</v>
      </c>
      <c r="T141" s="188">
        <f t="shared" si="23"/>
        <v>97</v>
      </c>
      <c r="U141" s="191">
        <f t="shared" si="24"/>
        <v>-96</v>
      </c>
      <c r="V141" s="191">
        <f t="shared" si="25"/>
        <v>-99</v>
      </c>
    </row>
    <row r="142" spans="1:22" x14ac:dyDescent="0.2">
      <c r="A142" s="126">
        <f t="shared" si="21"/>
        <v>-79</v>
      </c>
      <c r="B142" s="126" t="str">
        <f t="shared" si="13"/>
        <v/>
      </c>
      <c r="C142" s="125" t="str">
        <f t="shared" si="14"/>
        <v/>
      </c>
      <c r="D142" s="125" t="str">
        <f t="shared" si="15"/>
        <v/>
      </c>
      <c r="E142" s="125" t="str">
        <f t="shared" si="16"/>
        <v/>
      </c>
      <c r="F142" s="124" t="str">
        <f t="shared" si="17"/>
        <v/>
      </c>
      <c r="G142" s="124" t="str">
        <f t="shared" si="18"/>
        <v/>
      </c>
      <c r="H142" s="124" t="str">
        <f t="shared" si="19"/>
        <v xml:space="preserve"> </v>
      </c>
      <c r="I142" s="124" t="str">
        <f t="shared" si="20"/>
        <v/>
      </c>
      <c r="S142" s="189">
        <f t="shared" si="22"/>
        <v>-1</v>
      </c>
      <c r="T142" s="188">
        <f t="shared" si="23"/>
        <v>98</v>
      </c>
      <c r="U142" s="191">
        <f t="shared" si="24"/>
        <v>-97</v>
      </c>
      <c r="V142" s="191">
        <f t="shared" si="25"/>
        <v>-100</v>
      </c>
    </row>
    <row r="143" spans="1:22" x14ac:dyDescent="0.2">
      <c r="A143" s="126">
        <f t="shared" si="21"/>
        <v>-80</v>
      </c>
      <c r="B143" s="126" t="str">
        <f t="shared" si="13"/>
        <v/>
      </c>
      <c r="C143" s="125" t="str">
        <f t="shared" si="14"/>
        <v/>
      </c>
      <c r="D143" s="125" t="str">
        <f t="shared" si="15"/>
        <v/>
      </c>
      <c r="E143" s="125" t="str">
        <f t="shared" si="16"/>
        <v/>
      </c>
      <c r="F143" s="124" t="str">
        <f t="shared" si="17"/>
        <v/>
      </c>
      <c r="G143" s="124" t="str">
        <f t="shared" si="18"/>
        <v/>
      </c>
      <c r="H143" s="124" t="str">
        <f t="shared" si="19"/>
        <v xml:space="preserve"> </v>
      </c>
      <c r="I143" s="124" t="str">
        <f t="shared" si="20"/>
        <v/>
      </c>
      <c r="S143" s="189">
        <f t="shared" si="22"/>
        <v>-1</v>
      </c>
      <c r="T143" s="188">
        <f t="shared" si="23"/>
        <v>99</v>
      </c>
      <c r="U143" s="191">
        <f t="shared" si="24"/>
        <v>-98</v>
      </c>
      <c r="V143" s="191">
        <f t="shared" si="25"/>
        <v>-101</v>
      </c>
    </row>
    <row r="144" spans="1:22" x14ac:dyDescent="0.2">
      <c r="A144" s="126">
        <f t="shared" si="21"/>
        <v>-81</v>
      </c>
      <c r="B144" s="126" t="str">
        <f t="shared" si="13"/>
        <v/>
      </c>
      <c r="C144" s="125" t="str">
        <f t="shared" si="14"/>
        <v/>
      </c>
      <c r="D144" s="125" t="str">
        <f t="shared" si="15"/>
        <v/>
      </c>
      <c r="E144" s="125" t="str">
        <f t="shared" si="16"/>
        <v/>
      </c>
      <c r="F144" s="124" t="str">
        <f t="shared" si="17"/>
        <v/>
      </c>
      <c r="G144" s="124" t="str">
        <f t="shared" si="18"/>
        <v/>
      </c>
      <c r="H144" s="124" t="str">
        <f t="shared" si="19"/>
        <v xml:space="preserve"> </v>
      </c>
      <c r="I144" s="124" t="str">
        <f t="shared" si="20"/>
        <v/>
      </c>
      <c r="S144" s="189">
        <f t="shared" si="22"/>
        <v>-1</v>
      </c>
      <c r="T144" s="188">
        <f t="shared" si="23"/>
        <v>100</v>
      </c>
      <c r="U144" s="191">
        <f t="shared" si="24"/>
        <v>-99</v>
      </c>
      <c r="V144" s="191">
        <f t="shared" si="25"/>
        <v>-102</v>
      </c>
    </row>
    <row r="145" spans="1:22" x14ac:dyDescent="0.2">
      <c r="A145" s="126">
        <f t="shared" si="21"/>
        <v>-82</v>
      </c>
      <c r="B145" s="126" t="str">
        <f t="shared" si="13"/>
        <v/>
      </c>
      <c r="C145" s="125" t="str">
        <f t="shared" si="14"/>
        <v/>
      </c>
      <c r="D145" s="125" t="str">
        <f t="shared" si="15"/>
        <v/>
      </c>
      <c r="E145" s="125" t="str">
        <f t="shared" si="16"/>
        <v/>
      </c>
      <c r="F145" s="124" t="str">
        <f t="shared" si="17"/>
        <v/>
      </c>
      <c r="G145" s="124" t="str">
        <f t="shared" si="18"/>
        <v/>
      </c>
      <c r="H145" s="124" t="str">
        <f t="shared" si="19"/>
        <v xml:space="preserve"> </v>
      </c>
      <c r="I145" s="124" t="str">
        <f t="shared" si="20"/>
        <v/>
      </c>
      <c r="S145" s="189">
        <f t="shared" si="22"/>
        <v>-1</v>
      </c>
      <c r="T145" s="188">
        <f t="shared" si="23"/>
        <v>101</v>
      </c>
      <c r="U145" s="191">
        <f t="shared" si="24"/>
        <v>-100</v>
      </c>
      <c r="V145" s="191">
        <f t="shared" si="25"/>
        <v>-103</v>
      </c>
    </row>
    <row r="146" spans="1:22" x14ac:dyDescent="0.2">
      <c r="A146" s="126">
        <f t="shared" si="21"/>
        <v>-83</v>
      </c>
      <c r="B146" s="126" t="str">
        <f t="shared" si="13"/>
        <v/>
      </c>
      <c r="C146" s="125" t="str">
        <f t="shared" si="14"/>
        <v/>
      </c>
      <c r="D146" s="125" t="str">
        <f t="shared" si="15"/>
        <v/>
      </c>
      <c r="E146" s="125" t="str">
        <f t="shared" si="16"/>
        <v/>
      </c>
      <c r="F146" s="124" t="str">
        <f t="shared" si="17"/>
        <v/>
      </c>
      <c r="G146" s="124" t="str">
        <f t="shared" si="18"/>
        <v/>
      </c>
      <c r="H146" s="124" t="str">
        <f t="shared" si="19"/>
        <v xml:space="preserve"> </v>
      </c>
      <c r="I146" s="124" t="str">
        <f t="shared" si="20"/>
        <v/>
      </c>
      <c r="S146" s="189">
        <f t="shared" si="22"/>
        <v>-1</v>
      </c>
      <c r="T146" s="188">
        <f t="shared" si="23"/>
        <v>102</v>
      </c>
      <c r="U146" s="191">
        <f t="shared" si="24"/>
        <v>-101</v>
      </c>
      <c r="V146" s="191">
        <f t="shared" si="25"/>
        <v>-104</v>
      </c>
    </row>
    <row r="147" spans="1:22" x14ac:dyDescent="0.2">
      <c r="A147" s="126">
        <f t="shared" si="21"/>
        <v>-84</v>
      </c>
      <c r="B147" s="126" t="str">
        <f t="shared" si="13"/>
        <v/>
      </c>
      <c r="C147" s="125" t="str">
        <f t="shared" si="14"/>
        <v/>
      </c>
      <c r="D147" s="125" t="str">
        <f t="shared" si="15"/>
        <v/>
      </c>
      <c r="E147" s="125" t="str">
        <f t="shared" si="16"/>
        <v/>
      </c>
      <c r="F147" s="124" t="str">
        <f t="shared" si="17"/>
        <v/>
      </c>
      <c r="G147" s="124" t="str">
        <f t="shared" si="18"/>
        <v/>
      </c>
      <c r="H147" s="124" t="str">
        <f t="shared" si="19"/>
        <v xml:space="preserve"> </v>
      </c>
      <c r="I147" s="124" t="str">
        <f t="shared" si="20"/>
        <v/>
      </c>
      <c r="S147" s="189">
        <f t="shared" si="22"/>
        <v>-1</v>
      </c>
      <c r="T147" s="188">
        <f t="shared" si="23"/>
        <v>103</v>
      </c>
      <c r="U147" s="191">
        <f t="shared" si="24"/>
        <v>-102</v>
      </c>
      <c r="V147" s="191">
        <f t="shared" si="25"/>
        <v>-105</v>
      </c>
    </row>
    <row r="148" spans="1:22" x14ac:dyDescent="0.2">
      <c r="A148" s="126">
        <f t="shared" si="21"/>
        <v>-85</v>
      </c>
      <c r="B148" s="126" t="str">
        <f t="shared" si="13"/>
        <v/>
      </c>
      <c r="C148" s="125" t="str">
        <f t="shared" si="14"/>
        <v/>
      </c>
      <c r="D148" s="125" t="str">
        <f t="shared" si="15"/>
        <v/>
      </c>
      <c r="E148" s="125" t="str">
        <f t="shared" si="16"/>
        <v/>
      </c>
      <c r="F148" s="124" t="str">
        <f t="shared" si="17"/>
        <v/>
      </c>
      <c r="G148" s="124" t="str">
        <f t="shared" si="18"/>
        <v/>
      </c>
      <c r="H148" s="124" t="str">
        <f t="shared" si="19"/>
        <v xml:space="preserve"> </v>
      </c>
      <c r="I148" s="124" t="str">
        <f t="shared" si="20"/>
        <v/>
      </c>
      <c r="S148" s="189">
        <f t="shared" si="22"/>
        <v>-1</v>
      </c>
      <c r="T148" s="188">
        <f t="shared" si="23"/>
        <v>104</v>
      </c>
      <c r="U148" s="191">
        <f t="shared" si="24"/>
        <v>-103</v>
      </c>
      <c r="V148" s="191">
        <f t="shared" si="25"/>
        <v>-106</v>
      </c>
    </row>
    <row r="149" spans="1:22" x14ac:dyDescent="0.2">
      <c r="A149" s="126">
        <f t="shared" si="21"/>
        <v>-86</v>
      </c>
      <c r="B149" s="126" t="str">
        <f t="shared" si="13"/>
        <v/>
      </c>
      <c r="C149" s="125" t="str">
        <f t="shared" si="14"/>
        <v/>
      </c>
      <c r="D149" s="125" t="str">
        <f t="shared" si="15"/>
        <v/>
      </c>
      <c r="E149" s="125" t="str">
        <f t="shared" si="16"/>
        <v/>
      </c>
      <c r="F149" s="124" t="str">
        <f t="shared" si="17"/>
        <v/>
      </c>
      <c r="G149" s="124" t="str">
        <f t="shared" si="18"/>
        <v/>
      </c>
      <c r="H149" s="124" t="str">
        <f t="shared" si="19"/>
        <v xml:space="preserve"> </v>
      </c>
      <c r="I149" s="124" t="str">
        <f t="shared" si="20"/>
        <v/>
      </c>
      <c r="S149" s="189">
        <f t="shared" si="22"/>
        <v>-1</v>
      </c>
      <c r="T149" s="188">
        <f t="shared" si="23"/>
        <v>105</v>
      </c>
      <c r="U149" s="191">
        <f t="shared" si="24"/>
        <v>-104</v>
      </c>
      <c r="V149" s="191">
        <f t="shared" si="25"/>
        <v>-107</v>
      </c>
    </row>
    <row r="150" spans="1:22" x14ac:dyDescent="0.2">
      <c r="A150" s="126">
        <f t="shared" si="21"/>
        <v>-87</v>
      </c>
      <c r="B150" s="126" t="str">
        <f t="shared" si="13"/>
        <v/>
      </c>
      <c r="C150" s="125" t="str">
        <f t="shared" si="14"/>
        <v/>
      </c>
      <c r="D150" s="125" t="str">
        <f t="shared" si="15"/>
        <v/>
      </c>
      <c r="E150" s="125" t="str">
        <f t="shared" si="16"/>
        <v/>
      </c>
      <c r="F150" s="124" t="str">
        <f t="shared" si="17"/>
        <v/>
      </c>
      <c r="G150" s="124" t="str">
        <f t="shared" si="18"/>
        <v/>
      </c>
      <c r="H150" s="124" t="str">
        <f t="shared" si="19"/>
        <v xml:space="preserve"> </v>
      </c>
      <c r="I150" s="124" t="str">
        <f t="shared" si="20"/>
        <v/>
      </c>
      <c r="S150" s="189">
        <f t="shared" si="22"/>
        <v>-1</v>
      </c>
      <c r="T150" s="188">
        <f t="shared" si="23"/>
        <v>106</v>
      </c>
      <c r="U150" s="191">
        <f t="shared" si="24"/>
        <v>-105</v>
      </c>
      <c r="V150" s="191">
        <f t="shared" si="25"/>
        <v>-108</v>
      </c>
    </row>
    <row r="151" spans="1:22" x14ac:dyDescent="0.2">
      <c r="A151" s="126">
        <f t="shared" si="21"/>
        <v>-88</v>
      </c>
      <c r="B151" s="126" t="str">
        <f t="shared" si="13"/>
        <v/>
      </c>
      <c r="C151" s="125" t="str">
        <f t="shared" si="14"/>
        <v/>
      </c>
      <c r="D151" s="125" t="str">
        <f t="shared" si="15"/>
        <v/>
      </c>
      <c r="E151" s="125" t="str">
        <f t="shared" si="16"/>
        <v/>
      </c>
      <c r="F151" s="124" t="str">
        <f t="shared" si="17"/>
        <v/>
      </c>
      <c r="G151" s="124" t="str">
        <f t="shared" si="18"/>
        <v/>
      </c>
      <c r="H151" s="124" t="str">
        <f t="shared" si="19"/>
        <v xml:space="preserve"> </v>
      </c>
      <c r="I151" s="124" t="str">
        <f t="shared" si="20"/>
        <v/>
      </c>
      <c r="S151" s="189">
        <f t="shared" si="22"/>
        <v>-1</v>
      </c>
      <c r="T151" s="188">
        <f t="shared" si="23"/>
        <v>107</v>
      </c>
      <c r="U151" s="191">
        <f t="shared" si="24"/>
        <v>-106</v>
      </c>
      <c r="V151" s="191">
        <f t="shared" si="25"/>
        <v>-109</v>
      </c>
    </row>
    <row r="152" spans="1:22" x14ac:dyDescent="0.2">
      <c r="A152" s="126">
        <f t="shared" si="21"/>
        <v>-89</v>
      </c>
      <c r="B152" s="126" t="str">
        <f t="shared" si="13"/>
        <v/>
      </c>
      <c r="C152" s="125" t="str">
        <f t="shared" si="14"/>
        <v/>
      </c>
      <c r="D152" s="125" t="str">
        <f t="shared" si="15"/>
        <v/>
      </c>
      <c r="E152" s="125" t="str">
        <f t="shared" si="16"/>
        <v/>
      </c>
      <c r="F152" s="124" t="str">
        <f t="shared" si="17"/>
        <v/>
      </c>
      <c r="G152" s="124" t="str">
        <f t="shared" si="18"/>
        <v/>
      </c>
      <c r="H152" s="124" t="str">
        <f t="shared" si="19"/>
        <v xml:space="preserve"> </v>
      </c>
      <c r="I152" s="124" t="str">
        <f t="shared" si="20"/>
        <v/>
      </c>
      <c r="S152" s="189">
        <f t="shared" si="22"/>
        <v>-1</v>
      </c>
      <c r="T152" s="188">
        <f t="shared" si="23"/>
        <v>108</v>
      </c>
      <c r="U152" s="191">
        <f t="shared" si="24"/>
        <v>-107</v>
      </c>
      <c r="V152" s="191">
        <f t="shared" si="25"/>
        <v>-110</v>
      </c>
    </row>
    <row r="153" spans="1:22" x14ac:dyDescent="0.2">
      <c r="A153" s="126">
        <f t="shared" si="21"/>
        <v>-90</v>
      </c>
      <c r="B153" s="126" t="str">
        <f t="shared" si="13"/>
        <v/>
      </c>
      <c r="C153" s="125" t="str">
        <f t="shared" si="14"/>
        <v/>
      </c>
      <c r="D153" s="125" t="str">
        <f t="shared" si="15"/>
        <v/>
      </c>
      <c r="E153" s="125" t="str">
        <f t="shared" si="16"/>
        <v/>
      </c>
      <c r="F153" s="124" t="str">
        <f t="shared" si="17"/>
        <v/>
      </c>
      <c r="G153" s="124" t="str">
        <f t="shared" si="18"/>
        <v/>
      </c>
      <c r="H153" s="124" t="str">
        <f t="shared" si="19"/>
        <v xml:space="preserve"> </v>
      </c>
      <c r="I153" s="124" t="str">
        <f t="shared" si="20"/>
        <v/>
      </c>
      <c r="S153" s="189">
        <f t="shared" si="22"/>
        <v>-1</v>
      </c>
      <c r="T153" s="188">
        <f t="shared" si="23"/>
        <v>109</v>
      </c>
      <c r="U153" s="191">
        <f t="shared" si="24"/>
        <v>-108</v>
      </c>
      <c r="V153" s="191">
        <f t="shared" si="25"/>
        <v>-111</v>
      </c>
    </row>
    <row r="154" spans="1:22" x14ac:dyDescent="0.2">
      <c r="A154" s="126">
        <f t="shared" si="21"/>
        <v>-91</v>
      </c>
      <c r="B154" s="126" t="str">
        <f t="shared" si="13"/>
        <v/>
      </c>
      <c r="C154" s="125" t="str">
        <f t="shared" si="14"/>
        <v/>
      </c>
      <c r="D154" s="125" t="str">
        <f t="shared" si="15"/>
        <v/>
      </c>
      <c r="E154" s="125" t="str">
        <f t="shared" si="16"/>
        <v/>
      </c>
      <c r="F154" s="124" t="str">
        <f t="shared" si="17"/>
        <v/>
      </c>
      <c r="G154" s="124" t="str">
        <f t="shared" si="18"/>
        <v/>
      </c>
      <c r="H154" s="124" t="str">
        <f t="shared" si="19"/>
        <v xml:space="preserve"> </v>
      </c>
      <c r="I154" s="124" t="str">
        <f t="shared" si="20"/>
        <v/>
      </c>
      <c r="S154" s="189">
        <f t="shared" si="22"/>
        <v>-1</v>
      </c>
      <c r="T154" s="188">
        <f t="shared" si="23"/>
        <v>110</v>
      </c>
      <c r="U154" s="191">
        <f t="shared" si="24"/>
        <v>-109</v>
      </c>
      <c r="V154" s="191">
        <f t="shared" si="25"/>
        <v>-112</v>
      </c>
    </row>
    <row r="155" spans="1:22" x14ac:dyDescent="0.2">
      <c r="A155" s="126">
        <f t="shared" si="21"/>
        <v>-92</v>
      </c>
      <c r="B155" s="126" t="str">
        <f t="shared" si="13"/>
        <v/>
      </c>
      <c r="C155" s="125" t="str">
        <f t="shared" si="14"/>
        <v/>
      </c>
      <c r="D155" s="125" t="str">
        <f t="shared" si="15"/>
        <v/>
      </c>
      <c r="E155" s="125" t="str">
        <f t="shared" si="16"/>
        <v/>
      </c>
      <c r="F155" s="124" t="str">
        <f t="shared" si="17"/>
        <v/>
      </c>
      <c r="G155" s="124" t="str">
        <f t="shared" si="18"/>
        <v/>
      </c>
      <c r="H155" s="124" t="str">
        <f t="shared" si="19"/>
        <v xml:space="preserve"> </v>
      </c>
      <c r="I155" s="124" t="str">
        <f t="shared" si="20"/>
        <v/>
      </c>
      <c r="S155" s="189">
        <f t="shared" si="22"/>
        <v>-1</v>
      </c>
      <c r="T155" s="188">
        <f t="shared" si="23"/>
        <v>111</v>
      </c>
      <c r="U155" s="191">
        <f t="shared" si="24"/>
        <v>-110</v>
      </c>
      <c r="V155" s="191">
        <f t="shared" si="25"/>
        <v>-113</v>
      </c>
    </row>
    <row r="156" spans="1:22" x14ac:dyDescent="0.2">
      <c r="A156" s="126">
        <f t="shared" si="21"/>
        <v>-93</v>
      </c>
      <c r="B156" s="126" t="str">
        <f t="shared" si="13"/>
        <v/>
      </c>
      <c r="C156" s="125" t="str">
        <f t="shared" si="14"/>
        <v/>
      </c>
      <c r="D156" s="125" t="str">
        <f t="shared" si="15"/>
        <v/>
      </c>
      <c r="E156" s="125" t="str">
        <f t="shared" si="16"/>
        <v/>
      </c>
      <c r="F156" s="124" t="str">
        <f t="shared" si="17"/>
        <v/>
      </c>
      <c r="G156" s="124" t="str">
        <f t="shared" si="18"/>
        <v/>
      </c>
      <c r="H156" s="124" t="str">
        <f t="shared" si="19"/>
        <v xml:space="preserve"> </v>
      </c>
      <c r="I156" s="124" t="str">
        <f t="shared" si="20"/>
        <v/>
      </c>
      <c r="S156" s="189">
        <f t="shared" si="22"/>
        <v>-1</v>
      </c>
      <c r="T156" s="188">
        <f t="shared" si="23"/>
        <v>112</v>
      </c>
      <c r="U156" s="191">
        <f t="shared" si="24"/>
        <v>-111</v>
      </c>
      <c r="V156" s="191">
        <f t="shared" si="25"/>
        <v>-114</v>
      </c>
    </row>
    <row r="157" spans="1:22" x14ac:dyDescent="0.2">
      <c r="A157" s="126">
        <f t="shared" si="21"/>
        <v>-94</v>
      </c>
      <c r="B157" s="126" t="str">
        <f t="shared" ref="B157:B220" si="26">IF(A157&lt;=0,"",IF(S161&gt;=1,LOOKUP(S161,Y$46:Y$58,X$46:X$58),0))</f>
        <v/>
      </c>
      <c r="C157" s="125" t="str">
        <f t="shared" ref="C157:C220" si="27">IF(A157&lt;=0,"",IF(S161&gt;=6,LOOKUP(S161,Y$51:Y$58,Z$51:Z$58),0))</f>
        <v/>
      </c>
      <c r="D157" s="125" t="str">
        <f t="shared" si="15"/>
        <v/>
      </c>
      <c r="E157" s="125" t="str">
        <f t="shared" si="16"/>
        <v/>
      </c>
      <c r="F157" s="124" t="str">
        <f t="shared" si="17"/>
        <v/>
      </c>
      <c r="G157" s="124" t="str">
        <f t="shared" si="18"/>
        <v/>
      </c>
      <c r="H157" s="124" t="str">
        <f t="shared" si="19"/>
        <v xml:space="preserve"> </v>
      </c>
      <c r="I157" s="124" t="str">
        <f t="shared" si="20"/>
        <v/>
      </c>
      <c r="S157" s="189">
        <f t="shared" si="22"/>
        <v>-1</v>
      </c>
      <c r="T157" s="188">
        <f t="shared" si="23"/>
        <v>113</v>
      </c>
      <c r="U157" s="191">
        <f t="shared" si="24"/>
        <v>-112</v>
      </c>
      <c r="V157" s="191">
        <f t="shared" si="25"/>
        <v>-115</v>
      </c>
    </row>
    <row r="158" spans="1:22" x14ac:dyDescent="0.2">
      <c r="A158" s="126">
        <f t="shared" si="21"/>
        <v>-95</v>
      </c>
      <c r="B158" s="126" t="str">
        <f t="shared" si="26"/>
        <v/>
      </c>
      <c r="C158" s="125" t="str">
        <f t="shared" si="27"/>
        <v/>
      </c>
      <c r="D158" s="125" t="str">
        <f t="shared" ref="D158:D221" si="28">IF(A158=0,0,IF(A158&lt;0,"",B158*$O$45))</f>
        <v/>
      </c>
      <c r="E158" s="125" t="str">
        <f t="shared" ref="E158:E221" si="29">IF(A158=0,0,IF(A158&lt;0,"",C158*$O$46))</f>
        <v/>
      </c>
      <c r="F158" s="124" t="str">
        <f t="shared" ref="F158:F221" si="30">IF(A158=0,0,IF(A158&lt;0,"",IF(B158=0.0001,((E$22*0.5/12)-D158)*P$53,((E$22*1/12)-D158)*P$53)))</f>
        <v/>
      </c>
      <c r="G158" s="124" t="str">
        <f t="shared" ref="G158:G221" si="31">IF(A158=0,0,IF(A158&lt;0,"",D158+F158+E158))</f>
        <v/>
      </c>
      <c r="H158" s="124" t="str">
        <f t="shared" ref="H158:H221" si="32">IF(A158=0,0,IF(A158&lt;0," ",IF(A158=1,F158,G158+H159)))</f>
        <v xml:space="preserve"> </v>
      </c>
      <c r="I158" s="124" t="str">
        <f t="shared" ref="I158:I221" si="33">IF(A158&lt;0,"",ROUND($E$23+(A158/12),2))</f>
        <v/>
      </c>
      <c r="S158" s="189">
        <f t="shared" si="22"/>
        <v>-1</v>
      </c>
      <c r="T158" s="188">
        <f t="shared" si="23"/>
        <v>114</v>
      </c>
      <c r="U158" s="191">
        <f t="shared" si="24"/>
        <v>-113</v>
      </c>
      <c r="V158" s="191">
        <f t="shared" si="25"/>
        <v>-116</v>
      </c>
    </row>
    <row r="159" spans="1:22" x14ac:dyDescent="0.2">
      <c r="A159" s="126">
        <f t="shared" ref="A159:A222" si="34">IF(S162=0,0,IF(A158=" ","",IF(S162=1,A158-0.5,A158-1)))</f>
        <v>-96</v>
      </c>
      <c r="B159" s="126" t="str">
        <f t="shared" si="26"/>
        <v/>
      </c>
      <c r="C159" s="125" t="str">
        <f t="shared" si="27"/>
        <v/>
      </c>
      <c r="D159" s="125" t="str">
        <f t="shared" si="28"/>
        <v/>
      </c>
      <c r="E159" s="125" t="str">
        <f t="shared" si="29"/>
        <v/>
      </c>
      <c r="F159" s="124" t="str">
        <f t="shared" si="30"/>
        <v/>
      </c>
      <c r="G159" s="124" t="str">
        <f t="shared" si="31"/>
        <v/>
      </c>
      <c r="H159" s="124" t="str">
        <f t="shared" si="32"/>
        <v xml:space="preserve"> </v>
      </c>
      <c r="I159" s="124" t="str">
        <f t="shared" si="33"/>
        <v/>
      </c>
      <c r="S159" s="189">
        <f t="shared" si="22"/>
        <v>-1</v>
      </c>
      <c r="T159" s="188">
        <f t="shared" si="23"/>
        <v>115</v>
      </c>
      <c r="U159" s="191">
        <f t="shared" si="24"/>
        <v>-114</v>
      </c>
      <c r="V159" s="191">
        <f t="shared" si="25"/>
        <v>-117</v>
      </c>
    </row>
    <row r="160" spans="1:22" x14ac:dyDescent="0.2">
      <c r="A160" s="126">
        <f t="shared" si="34"/>
        <v>-97</v>
      </c>
      <c r="B160" s="126" t="str">
        <f t="shared" si="26"/>
        <v/>
      </c>
      <c r="C160" s="125" t="str">
        <f t="shared" si="27"/>
        <v/>
      </c>
      <c r="D160" s="125" t="str">
        <f t="shared" si="28"/>
        <v/>
      </c>
      <c r="E160" s="125" t="str">
        <f t="shared" si="29"/>
        <v/>
      </c>
      <c r="F160" s="124" t="str">
        <f t="shared" si="30"/>
        <v/>
      </c>
      <c r="G160" s="124" t="str">
        <f t="shared" si="31"/>
        <v/>
      </c>
      <c r="H160" s="124" t="str">
        <f t="shared" si="32"/>
        <v xml:space="preserve"> </v>
      </c>
      <c r="I160" s="124" t="str">
        <f t="shared" si="33"/>
        <v/>
      </c>
      <c r="S160" s="189">
        <f t="shared" si="22"/>
        <v>-1</v>
      </c>
      <c r="T160" s="188">
        <f t="shared" si="23"/>
        <v>116</v>
      </c>
      <c r="U160" s="191">
        <f t="shared" si="24"/>
        <v>-115</v>
      </c>
      <c r="V160" s="191">
        <f t="shared" si="25"/>
        <v>-118</v>
      </c>
    </row>
    <row r="161" spans="1:22" x14ac:dyDescent="0.2">
      <c r="A161" s="126">
        <f t="shared" si="34"/>
        <v>-98</v>
      </c>
      <c r="B161" s="126" t="str">
        <f t="shared" si="26"/>
        <v/>
      </c>
      <c r="C161" s="125" t="str">
        <f t="shared" si="27"/>
        <v/>
      </c>
      <c r="D161" s="125" t="str">
        <f t="shared" si="28"/>
        <v/>
      </c>
      <c r="E161" s="125" t="str">
        <f t="shared" si="29"/>
        <v/>
      </c>
      <c r="F161" s="124" t="str">
        <f t="shared" si="30"/>
        <v/>
      </c>
      <c r="G161" s="124" t="str">
        <f t="shared" si="31"/>
        <v/>
      </c>
      <c r="H161" s="124" t="str">
        <f t="shared" si="32"/>
        <v xml:space="preserve"> </v>
      </c>
      <c r="I161" s="124" t="str">
        <f t="shared" si="33"/>
        <v/>
      </c>
      <c r="S161" s="189">
        <f t="shared" ref="S161:S224" si="35">IF(AND(S160&gt;=1,S160&lt;12),S160+1,IF(U161=0,1,IF(S160=12,S160+0.5,-1)))</f>
        <v>-1</v>
      </c>
      <c r="T161" s="188">
        <f t="shared" ref="T161:T224" si="36">IF(T160&gt;=1,T160+1,IF(U161=0,1,-1))</f>
        <v>117</v>
      </c>
      <c r="U161" s="191">
        <f t="shared" si="24"/>
        <v>-116</v>
      </c>
      <c r="V161" s="191">
        <f t="shared" si="25"/>
        <v>-119</v>
      </c>
    </row>
    <row r="162" spans="1:22" x14ac:dyDescent="0.2">
      <c r="A162" s="126">
        <f t="shared" si="34"/>
        <v>-99</v>
      </c>
      <c r="B162" s="126" t="str">
        <f t="shared" si="26"/>
        <v/>
      </c>
      <c r="C162" s="125" t="str">
        <f t="shared" si="27"/>
        <v/>
      </c>
      <c r="D162" s="125" t="str">
        <f t="shared" si="28"/>
        <v/>
      </c>
      <c r="E162" s="125" t="str">
        <f t="shared" si="29"/>
        <v/>
      </c>
      <c r="F162" s="124" t="str">
        <f t="shared" si="30"/>
        <v/>
      </c>
      <c r="G162" s="124" t="str">
        <f t="shared" si="31"/>
        <v/>
      </c>
      <c r="H162" s="124" t="str">
        <f t="shared" si="32"/>
        <v xml:space="preserve"> </v>
      </c>
      <c r="I162" s="124" t="str">
        <f t="shared" si="33"/>
        <v/>
      </c>
      <c r="S162" s="189">
        <f t="shared" si="35"/>
        <v>-1</v>
      </c>
      <c r="T162" s="188">
        <f t="shared" si="36"/>
        <v>118</v>
      </c>
      <c r="U162" s="191">
        <f t="shared" ref="U162:U225" si="37">U161-1</f>
        <v>-117</v>
      </c>
      <c r="V162" s="191">
        <f t="shared" ref="V162:V225" si="38">V161-1</f>
        <v>-120</v>
      </c>
    </row>
    <row r="163" spans="1:22" x14ac:dyDescent="0.2">
      <c r="A163" s="126">
        <f t="shared" si="34"/>
        <v>-100</v>
      </c>
      <c r="B163" s="126" t="str">
        <f t="shared" si="26"/>
        <v/>
      </c>
      <c r="C163" s="125" t="str">
        <f t="shared" si="27"/>
        <v/>
      </c>
      <c r="D163" s="125" t="str">
        <f t="shared" si="28"/>
        <v/>
      </c>
      <c r="E163" s="125" t="str">
        <f t="shared" si="29"/>
        <v/>
      </c>
      <c r="F163" s="124" t="str">
        <f t="shared" si="30"/>
        <v/>
      </c>
      <c r="G163" s="124" t="str">
        <f t="shared" si="31"/>
        <v/>
      </c>
      <c r="H163" s="124" t="str">
        <f t="shared" si="32"/>
        <v xml:space="preserve"> </v>
      </c>
      <c r="I163" s="124" t="str">
        <f t="shared" si="33"/>
        <v/>
      </c>
      <c r="S163" s="189">
        <f t="shared" si="35"/>
        <v>-1</v>
      </c>
      <c r="T163" s="188">
        <f t="shared" si="36"/>
        <v>119</v>
      </c>
      <c r="U163" s="191">
        <f t="shared" si="37"/>
        <v>-118</v>
      </c>
      <c r="V163" s="191">
        <f t="shared" si="38"/>
        <v>-121</v>
      </c>
    </row>
    <row r="164" spans="1:22" x14ac:dyDescent="0.2">
      <c r="A164" s="126">
        <f t="shared" si="34"/>
        <v>-101</v>
      </c>
      <c r="B164" s="126" t="str">
        <f t="shared" si="26"/>
        <v/>
      </c>
      <c r="C164" s="125" t="str">
        <f t="shared" si="27"/>
        <v/>
      </c>
      <c r="D164" s="125" t="str">
        <f t="shared" si="28"/>
        <v/>
      </c>
      <c r="E164" s="125" t="str">
        <f t="shared" si="29"/>
        <v/>
      </c>
      <c r="F164" s="124" t="str">
        <f t="shared" si="30"/>
        <v/>
      </c>
      <c r="G164" s="124" t="str">
        <f t="shared" si="31"/>
        <v/>
      </c>
      <c r="H164" s="124" t="str">
        <f t="shared" si="32"/>
        <v xml:space="preserve"> </v>
      </c>
      <c r="I164" s="124" t="str">
        <f t="shared" si="33"/>
        <v/>
      </c>
      <c r="S164" s="189">
        <f t="shared" si="35"/>
        <v>-1</v>
      </c>
      <c r="T164" s="188">
        <f t="shared" si="36"/>
        <v>120</v>
      </c>
      <c r="U164" s="191">
        <f t="shared" si="37"/>
        <v>-119</v>
      </c>
      <c r="V164" s="191">
        <f t="shared" si="38"/>
        <v>-122</v>
      </c>
    </row>
    <row r="165" spans="1:22" x14ac:dyDescent="0.2">
      <c r="A165" s="126">
        <f t="shared" si="34"/>
        <v>-102</v>
      </c>
      <c r="B165" s="126" t="str">
        <f t="shared" si="26"/>
        <v/>
      </c>
      <c r="C165" s="125" t="str">
        <f t="shared" si="27"/>
        <v/>
      </c>
      <c r="D165" s="125" t="str">
        <f t="shared" si="28"/>
        <v/>
      </c>
      <c r="E165" s="125" t="str">
        <f t="shared" si="29"/>
        <v/>
      </c>
      <c r="F165" s="124" t="str">
        <f t="shared" si="30"/>
        <v/>
      </c>
      <c r="G165" s="124" t="str">
        <f t="shared" si="31"/>
        <v/>
      </c>
      <c r="H165" s="124" t="str">
        <f t="shared" si="32"/>
        <v xml:space="preserve"> </v>
      </c>
      <c r="I165" s="124" t="str">
        <f t="shared" si="33"/>
        <v/>
      </c>
      <c r="S165" s="189">
        <f t="shared" si="35"/>
        <v>-1</v>
      </c>
      <c r="T165" s="188">
        <f t="shared" si="36"/>
        <v>121</v>
      </c>
      <c r="U165" s="191">
        <f t="shared" si="37"/>
        <v>-120</v>
      </c>
      <c r="V165" s="191">
        <f t="shared" si="38"/>
        <v>-123</v>
      </c>
    </row>
    <row r="166" spans="1:22" x14ac:dyDescent="0.2">
      <c r="A166" s="126">
        <f t="shared" si="34"/>
        <v>-103</v>
      </c>
      <c r="B166" s="126" t="str">
        <f t="shared" si="26"/>
        <v/>
      </c>
      <c r="C166" s="125" t="str">
        <f t="shared" si="27"/>
        <v/>
      </c>
      <c r="D166" s="125" t="str">
        <f t="shared" si="28"/>
        <v/>
      </c>
      <c r="E166" s="125" t="str">
        <f t="shared" si="29"/>
        <v/>
      </c>
      <c r="F166" s="124" t="str">
        <f t="shared" si="30"/>
        <v/>
      </c>
      <c r="G166" s="124" t="str">
        <f t="shared" si="31"/>
        <v/>
      </c>
      <c r="H166" s="124" t="str">
        <f t="shared" si="32"/>
        <v xml:space="preserve"> </v>
      </c>
      <c r="I166" s="124" t="str">
        <f t="shared" si="33"/>
        <v/>
      </c>
      <c r="S166" s="189">
        <f t="shared" si="35"/>
        <v>-1</v>
      </c>
      <c r="T166" s="188">
        <f t="shared" si="36"/>
        <v>122</v>
      </c>
      <c r="U166" s="191">
        <f t="shared" si="37"/>
        <v>-121</v>
      </c>
      <c r="V166" s="191">
        <f t="shared" si="38"/>
        <v>-124</v>
      </c>
    </row>
    <row r="167" spans="1:22" x14ac:dyDescent="0.2">
      <c r="A167" s="126">
        <f t="shared" si="34"/>
        <v>-104</v>
      </c>
      <c r="B167" s="126" t="str">
        <f t="shared" si="26"/>
        <v/>
      </c>
      <c r="C167" s="125" t="str">
        <f t="shared" si="27"/>
        <v/>
      </c>
      <c r="D167" s="125" t="str">
        <f t="shared" si="28"/>
        <v/>
      </c>
      <c r="E167" s="125" t="str">
        <f t="shared" si="29"/>
        <v/>
      </c>
      <c r="F167" s="124" t="str">
        <f t="shared" si="30"/>
        <v/>
      </c>
      <c r="G167" s="124" t="str">
        <f t="shared" si="31"/>
        <v/>
      </c>
      <c r="H167" s="124" t="str">
        <f t="shared" si="32"/>
        <v xml:space="preserve"> </v>
      </c>
      <c r="I167" s="124" t="str">
        <f t="shared" si="33"/>
        <v/>
      </c>
      <c r="S167" s="189">
        <f t="shared" si="35"/>
        <v>-1</v>
      </c>
      <c r="T167" s="188">
        <f t="shared" si="36"/>
        <v>123</v>
      </c>
      <c r="U167" s="191">
        <f t="shared" si="37"/>
        <v>-122</v>
      </c>
      <c r="V167" s="191">
        <f t="shared" si="38"/>
        <v>-125</v>
      </c>
    </row>
    <row r="168" spans="1:22" x14ac:dyDescent="0.2">
      <c r="A168" s="126">
        <f t="shared" si="34"/>
        <v>-105</v>
      </c>
      <c r="B168" s="126" t="str">
        <f t="shared" si="26"/>
        <v/>
      </c>
      <c r="C168" s="125" t="str">
        <f t="shared" si="27"/>
        <v/>
      </c>
      <c r="D168" s="125" t="str">
        <f t="shared" si="28"/>
        <v/>
      </c>
      <c r="E168" s="125" t="str">
        <f t="shared" si="29"/>
        <v/>
      </c>
      <c r="F168" s="124" t="str">
        <f t="shared" si="30"/>
        <v/>
      </c>
      <c r="G168" s="124" t="str">
        <f t="shared" si="31"/>
        <v/>
      </c>
      <c r="H168" s="124" t="str">
        <f t="shared" si="32"/>
        <v xml:space="preserve"> </v>
      </c>
      <c r="I168" s="124" t="str">
        <f t="shared" si="33"/>
        <v/>
      </c>
      <c r="S168" s="189">
        <f t="shared" si="35"/>
        <v>-1</v>
      </c>
      <c r="T168" s="188">
        <f t="shared" si="36"/>
        <v>124</v>
      </c>
      <c r="U168" s="191">
        <f t="shared" si="37"/>
        <v>-123</v>
      </c>
      <c r="V168" s="191">
        <f t="shared" si="38"/>
        <v>-126</v>
      </c>
    </row>
    <row r="169" spans="1:22" x14ac:dyDescent="0.2">
      <c r="A169" s="126">
        <f t="shared" si="34"/>
        <v>-106</v>
      </c>
      <c r="B169" s="126" t="str">
        <f t="shared" si="26"/>
        <v/>
      </c>
      <c r="C169" s="125" t="str">
        <f t="shared" si="27"/>
        <v/>
      </c>
      <c r="D169" s="125" t="str">
        <f t="shared" si="28"/>
        <v/>
      </c>
      <c r="E169" s="125" t="str">
        <f t="shared" si="29"/>
        <v/>
      </c>
      <c r="F169" s="124" t="str">
        <f t="shared" si="30"/>
        <v/>
      </c>
      <c r="G169" s="124" t="str">
        <f t="shared" si="31"/>
        <v/>
      </c>
      <c r="H169" s="124" t="str">
        <f t="shared" si="32"/>
        <v xml:space="preserve"> </v>
      </c>
      <c r="I169" s="124" t="str">
        <f t="shared" si="33"/>
        <v/>
      </c>
      <c r="S169" s="189">
        <f t="shared" si="35"/>
        <v>-1</v>
      </c>
      <c r="T169" s="188">
        <f t="shared" si="36"/>
        <v>125</v>
      </c>
      <c r="U169" s="191">
        <f t="shared" si="37"/>
        <v>-124</v>
      </c>
      <c r="V169" s="191">
        <f t="shared" si="38"/>
        <v>-127</v>
      </c>
    </row>
    <row r="170" spans="1:22" x14ac:dyDescent="0.2">
      <c r="A170" s="126">
        <f t="shared" si="34"/>
        <v>-107</v>
      </c>
      <c r="B170" s="126" t="str">
        <f t="shared" si="26"/>
        <v/>
      </c>
      <c r="C170" s="125" t="str">
        <f t="shared" si="27"/>
        <v/>
      </c>
      <c r="D170" s="125" t="str">
        <f t="shared" si="28"/>
        <v/>
      </c>
      <c r="E170" s="125" t="str">
        <f t="shared" si="29"/>
        <v/>
      </c>
      <c r="F170" s="124" t="str">
        <f t="shared" si="30"/>
        <v/>
      </c>
      <c r="G170" s="124" t="str">
        <f t="shared" si="31"/>
        <v/>
      </c>
      <c r="H170" s="124" t="str">
        <f t="shared" si="32"/>
        <v xml:space="preserve"> </v>
      </c>
      <c r="I170" s="124" t="str">
        <f t="shared" si="33"/>
        <v/>
      </c>
      <c r="S170" s="189">
        <f t="shared" si="35"/>
        <v>-1</v>
      </c>
      <c r="T170" s="188">
        <f t="shared" si="36"/>
        <v>126</v>
      </c>
      <c r="U170" s="191">
        <f t="shared" si="37"/>
        <v>-125</v>
      </c>
      <c r="V170" s="191">
        <f t="shared" si="38"/>
        <v>-128</v>
      </c>
    </row>
    <row r="171" spans="1:22" x14ac:dyDescent="0.2">
      <c r="A171" s="126">
        <f t="shared" si="34"/>
        <v>-108</v>
      </c>
      <c r="B171" s="126" t="str">
        <f t="shared" si="26"/>
        <v/>
      </c>
      <c r="C171" s="125" t="str">
        <f t="shared" si="27"/>
        <v/>
      </c>
      <c r="D171" s="125" t="str">
        <f t="shared" si="28"/>
        <v/>
      </c>
      <c r="E171" s="125" t="str">
        <f t="shared" si="29"/>
        <v/>
      </c>
      <c r="F171" s="124" t="str">
        <f t="shared" si="30"/>
        <v/>
      </c>
      <c r="G171" s="124" t="str">
        <f t="shared" si="31"/>
        <v/>
      </c>
      <c r="H171" s="124" t="str">
        <f t="shared" si="32"/>
        <v xml:space="preserve"> </v>
      </c>
      <c r="I171" s="124" t="str">
        <f t="shared" si="33"/>
        <v/>
      </c>
      <c r="S171" s="189">
        <f t="shared" si="35"/>
        <v>-1</v>
      </c>
      <c r="T171" s="188">
        <f t="shared" si="36"/>
        <v>127</v>
      </c>
      <c r="U171" s="191">
        <f t="shared" si="37"/>
        <v>-126</v>
      </c>
      <c r="V171" s="191">
        <f t="shared" si="38"/>
        <v>-129</v>
      </c>
    </row>
    <row r="172" spans="1:22" x14ac:dyDescent="0.2">
      <c r="A172" s="126">
        <f t="shared" si="34"/>
        <v>-109</v>
      </c>
      <c r="B172" s="126" t="str">
        <f t="shared" si="26"/>
        <v/>
      </c>
      <c r="C172" s="125" t="str">
        <f t="shared" si="27"/>
        <v/>
      </c>
      <c r="D172" s="125" t="str">
        <f t="shared" si="28"/>
        <v/>
      </c>
      <c r="E172" s="125" t="str">
        <f t="shared" si="29"/>
        <v/>
      </c>
      <c r="F172" s="124" t="str">
        <f t="shared" si="30"/>
        <v/>
      </c>
      <c r="G172" s="124" t="str">
        <f t="shared" si="31"/>
        <v/>
      </c>
      <c r="H172" s="124" t="str">
        <f t="shared" si="32"/>
        <v xml:space="preserve"> </v>
      </c>
      <c r="I172" s="124" t="str">
        <f t="shared" si="33"/>
        <v/>
      </c>
      <c r="S172" s="189">
        <f t="shared" si="35"/>
        <v>-1</v>
      </c>
      <c r="T172" s="188">
        <f t="shared" si="36"/>
        <v>128</v>
      </c>
      <c r="U172" s="191">
        <f t="shared" si="37"/>
        <v>-127</v>
      </c>
      <c r="V172" s="191">
        <f t="shared" si="38"/>
        <v>-130</v>
      </c>
    </row>
    <row r="173" spans="1:22" x14ac:dyDescent="0.2">
      <c r="A173" s="126">
        <f t="shared" si="34"/>
        <v>-110</v>
      </c>
      <c r="B173" s="126" t="str">
        <f t="shared" si="26"/>
        <v/>
      </c>
      <c r="C173" s="125" t="str">
        <f t="shared" si="27"/>
        <v/>
      </c>
      <c r="D173" s="125" t="str">
        <f t="shared" si="28"/>
        <v/>
      </c>
      <c r="E173" s="125" t="str">
        <f t="shared" si="29"/>
        <v/>
      </c>
      <c r="F173" s="124" t="str">
        <f t="shared" si="30"/>
        <v/>
      </c>
      <c r="G173" s="124" t="str">
        <f t="shared" si="31"/>
        <v/>
      </c>
      <c r="H173" s="124" t="str">
        <f t="shared" si="32"/>
        <v xml:space="preserve"> </v>
      </c>
      <c r="I173" s="124" t="str">
        <f t="shared" si="33"/>
        <v/>
      </c>
      <c r="S173" s="189">
        <f t="shared" si="35"/>
        <v>-1</v>
      </c>
      <c r="T173" s="188">
        <f t="shared" si="36"/>
        <v>129</v>
      </c>
      <c r="U173" s="191">
        <f t="shared" si="37"/>
        <v>-128</v>
      </c>
      <c r="V173" s="191">
        <f t="shared" si="38"/>
        <v>-131</v>
      </c>
    </row>
    <row r="174" spans="1:22" x14ac:dyDescent="0.2">
      <c r="A174" s="126">
        <f t="shared" si="34"/>
        <v>-111</v>
      </c>
      <c r="B174" s="126" t="str">
        <f t="shared" si="26"/>
        <v/>
      </c>
      <c r="C174" s="125" t="str">
        <f t="shared" si="27"/>
        <v/>
      </c>
      <c r="D174" s="125" t="str">
        <f t="shared" si="28"/>
        <v/>
      </c>
      <c r="E174" s="125" t="str">
        <f t="shared" si="29"/>
        <v/>
      </c>
      <c r="F174" s="124" t="str">
        <f t="shared" si="30"/>
        <v/>
      </c>
      <c r="G174" s="124" t="str">
        <f t="shared" si="31"/>
        <v/>
      </c>
      <c r="H174" s="124" t="str">
        <f t="shared" si="32"/>
        <v xml:space="preserve"> </v>
      </c>
      <c r="I174" s="124" t="str">
        <f t="shared" si="33"/>
        <v/>
      </c>
      <c r="S174" s="189">
        <f t="shared" si="35"/>
        <v>-1</v>
      </c>
      <c r="T174" s="188">
        <f t="shared" si="36"/>
        <v>130</v>
      </c>
      <c r="U174" s="191">
        <f t="shared" si="37"/>
        <v>-129</v>
      </c>
      <c r="V174" s="191">
        <f t="shared" si="38"/>
        <v>-132</v>
      </c>
    </row>
    <row r="175" spans="1:22" x14ac:dyDescent="0.2">
      <c r="A175" s="126">
        <f t="shared" si="34"/>
        <v>-112</v>
      </c>
      <c r="B175" s="126" t="str">
        <f t="shared" si="26"/>
        <v/>
      </c>
      <c r="C175" s="125" t="str">
        <f t="shared" si="27"/>
        <v/>
      </c>
      <c r="D175" s="125" t="str">
        <f t="shared" si="28"/>
        <v/>
      </c>
      <c r="E175" s="125" t="str">
        <f t="shared" si="29"/>
        <v/>
      </c>
      <c r="F175" s="124" t="str">
        <f t="shared" si="30"/>
        <v/>
      </c>
      <c r="G175" s="124" t="str">
        <f t="shared" si="31"/>
        <v/>
      </c>
      <c r="H175" s="124" t="str">
        <f t="shared" si="32"/>
        <v xml:space="preserve"> </v>
      </c>
      <c r="I175" s="124" t="str">
        <f t="shared" si="33"/>
        <v/>
      </c>
      <c r="S175" s="189">
        <f t="shared" si="35"/>
        <v>-1</v>
      </c>
      <c r="T175" s="188">
        <f t="shared" si="36"/>
        <v>131</v>
      </c>
      <c r="U175" s="191">
        <f t="shared" si="37"/>
        <v>-130</v>
      </c>
      <c r="V175" s="191">
        <f t="shared" si="38"/>
        <v>-133</v>
      </c>
    </row>
    <row r="176" spans="1:22" x14ac:dyDescent="0.2">
      <c r="A176" s="126">
        <f t="shared" si="34"/>
        <v>-113</v>
      </c>
      <c r="B176" s="126" t="str">
        <f t="shared" si="26"/>
        <v/>
      </c>
      <c r="C176" s="125" t="str">
        <f t="shared" si="27"/>
        <v/>
      </c>
      <c r="D176" s="125" t="str">
        <f t="shared" si="28"/>
        <v/>
      </c>
      <c r="E176" s="125" t="str">
        <f t="shared" si="29"/>
        <v/>
      </c>
      <c r="F176" s="124" t="str">
        <f t="shared" si="30"/>
        <v/>
      </c>
      <c r="G176" s="124" t="str">
        <f t="shared" si="31"/>
        <v/>
      </c>
      <c r="H176" s="124" t="str">
        <f t="shared" si="32"/>
        <v xml:space="preserve"> </v>
      </c>
      <c r="I176" s="124" t="str">
        <f t="shared" si="33"/>
        <v/>
      </c>
      <c r="S176" s="189">
        <f t="shared" si="35"/>
        <v>-1</v>
      </c>
      <c r="T176" s="188">
        <f t="shared" si="36"/>
        <v>132</v>
      </c>
      <c r="U176" s="191">
        <f t="shared" si="37"/>
        <v>-131</v>
      </c>
      <c r="V176" s="191">
        <f t="shared" si="38"/>
        <v>-134</v>
      </c>
    </row>
    <row r="177" spans="1:22" x14ac:dyDescent="0.2">
      <c r="A177" s="126">
        <f t="shared" si="34"/>
        <v>-114</v>
      </c>
      <c r="B177" s="126" t="str">
        <f t="shared" si="26"/>
        <v/>
      </c>
      <c r="C177" s="125" t="str">
        <f t="shared" si="27"/>
        <v/>
      </c>
      <c r="D177" s="125" t="str">
        <f t="shared" si="28"/>
        <v/>
      </c>
      <c r="E177" s="125" t="str">
        <f t="shared" si="29"/>
        <v/>
      </c>
      <c r="F177" s="124" t="str">
        <f t="shared" si="30"/>
        <v/>
      </c>
      <c r="G177" s="124" t="str">
        <f t="shared" si="31"/>
        <v/>
      </c>
      <c r="H177" s="124" t="str">
        <f t="shared" si="32"/>
        <v xml:space="preserve"> </v>
      </c>
      <c r="I177" s="124" t="str">
        <f t="shared" si="33"/>
        <v/>
      </c>
      <c r="S177" s="189">
        <f t="shared" si="35"/>
        <v>-1</v>
      </c>
      <c r="T177" s="188">
        <f t="shared" si="36"/>
        <v>133</v>
      </c>
      <c r="U177" s="191">
        <f t="shared" si="37"/>
        <v>-132</v>
      </c>
      <c r="V177" s="191">
        <f t="shared" si="38"/>
        <v>-135</v>
      </c>
    </row>
    <row r="178" spans="1:22" x14ac:dyDescent="0.2">
      <c r="A178" s="126">
        <f t="shared" si="34"/>
        <v>-115</v>
      </c>
      <c r="B178" s="126" t="str">
        <f t="shared" si="26"/>
        <v/>
      </c>
      <c r="C178" s="125" t="str">
        <f t="shared" si="27"/>
        <v/>
      </c>
      <c r="D178" s="125" t="str">
        <f t="shared" si="28"/>
        <v/>
      </c>
      <c r="E178" s="125" t="str">
        <f t="shared" si="29"/>
        <v/>
      </c>
      <c r="F178" s="124" t="str">
        <f t="shared" si="30"/>
        <v/>
      </c>
      <c r="G178" s="124" t="str">
        <f t="shared" si="31"/>
        <v/>
      </c>
      <c r="H178" s="124" t="str">
        <f t="shared" si="32"/>
        <v xml:space="preserve"> </v>
      </c>
      <c r="I178" s="124" t="str">
        <f t="shared" si="33"/>
        <v/>
      </c>
      <c r="S178" s="189">
        <f t="shared" si="35"/>
        <v>-1</v>
      </c>
      <c r="T178" s="188">
        <f t="shared" si="36"/>
        <v>134</v>
      </c>
      <c r="U178" s="191">
        <f t="shared" si="37"/>
        <v>-133</v>
      </c>
      <c r="V178" s="191">
        <f t="shared" si="38"/>
        <v>-136</v>
      </c>
    </row>
    <row r="179" spans="1:22" x14ac:dyDescent="0.2">
      <c r="A179" s="126">
        <f t="shared" si="34"/>
        <v>-116</v>
      </c>
      <c r="B179" s="126" t="str">
        <f t="shared" si="26"/>
        <v/>
      </c>
      <c r="C179" s="125" t="str">
        <f t="shared" si="27"/>
        <v/>
      </c>
      <c r="D179" s="125" t="str">
        <f t="shared" si="28"/>
        <v/>
      </c>
      <c r="E179" s="125" t="str">
        <f t="shared" si="29"/>
        <v/>
      </c>
      <c r="F179" s="124" t="str">
        <f t="shared" si="30"/>
        <v/>
      </c>
      <c r="G179" s="124" t="str">
        <f t="shared" si="31"/>
        <v/>
      </c>
      <c r="H179" s="124" t="str">
        <f t="shared" si="32"/>
        <v xml:space="preserve"> </v>
      </c>
      <c r="I179" s="124" t="str">
        <f t="shared" si="33"/>
        <v/>
      </c>
      <c r="S179" s="189">
        <f t="shared" si="35"/>
        <v>-1</v>
      </c>
      <c r="T179" s="188">
        <f t="shared" si="36"/>
        <v>135</v>
      </c>
      <c r="U179" s="191">
        <f t="shared" si="37"/>
        <v>-134</v>
      </c>
      <c r="V179" s="191">
        <f t="shared" si="38"/>
        <v>-137</v>
      </c>
    </row>
    <row r="180" spans="1:22" x14ac:dyDescent="0.2">
      <c r="A180" s="126">
        <f t="shared" si="34"/>
        <v>-117</v>
      </c>
      <c r="B180" s="126" t="str">
        <f t="shared" si="26"/>
        <v/>
      </c>
      <c r="C180" s="125" t="str">
        <f t="shared" si="27"/>
        <v/>
      </c>
      <c r="D180" s="125" t="str">
        <f t="shared" si="28"/>
        <v/>
      </c>
      <c r="E180" s="125" t="str">
        <f t="shared" si="29"/>
        <v/>
      </c>
      <c r="F180" s="124" t="str">
        <f t="shared" si="30"/>
        <v/>
      </c>
      <c r="G180" s="124" t="str">
        <f t="shared" si="31"/>
        <v/>
      </c>
      <c r="H180" s="124" t="str">
        <f t="shared" si="32"/>
        <v xml:space="preserve"> </v>
      </c>
      <c r="I180" s="124" t="str">
        <f t="shared" si="33"/>
        <v/>
      </c>
      <c r="S180" s="189">
        <f t="shared" si="35"/>
        <v>-1</v>
      </c>
      <c r="T180" s="188">
        <f t="shared" si="36"/>
        <v>136</v>
      </c>
      <c r="U180" s="191">
        <f t="shared" si="37"/>
        <v>-135</v>
      </c>
      <c r="V180" s="191">
        <f t="shared" si="38"/>
        <v>-138</v>
      </c>
    </row>
    <row r="181" spans="1:22" x14ac:dyDescent="0.2">
      <c r="A181" s="126">
        <f t="shared" si="34"/>
        <v>-118</v>
      </c>
      <c r="B181" s="126" t="str">
        <f t="shared" si="26"/>
        <v/>
      </c>
      <c r="C181" s="125" t="str">
        <f t="shared" si="27"/>
        <v/>
      </c>
      <c r="D181" s="125" t="str">
        <f t="shared" si="28"/>
        <v/>
      </c>
      <c r="E181" s="125" t="str">
        <f t="shared" si="29"/>
        <v/>
      </c>
      <c r="F181" s="124" t="str">
        <f t="shared" si="30"/>
        <v/>
      </c>
      <c r="G181" s="124" t="str">
        <f t="shared" si="31"/>
        <v/>
      </c>
      <c r="H181" s="124" t="str">
        <f t="shared" si="32"/>
        <v xml:space="preserve"> </v>
      </c>
      <c r="I181" s="124" t="str">
        <f t="shared" si="33"/>
        <v/>
      </c>
      <c r="S181" s="189">
        <f t="shared" si="35"/>
        <v>-1</v>
      </c>
      <c r="T181" s="188">
        <f t="shared" si="36"/>
        <v>137</v>
      </c>
      <c r="U181" s="191">
        <f t="shared" si="37"/>
        <v>-136</v>
      </c>
      <c r="V181" s="191">
        <f t="shared" si="38"/>
        <v>-139</v>
      </c>
    </row>
    <row r="182" spans="1:22" x14ac:dyDescent="0.2">
      <c r="A182" s="126">
        <f t="shared" si="34"/>
        <v>-119</v>
      </c>
      <c r="B182" s="126" t="str">
        <f t="shared" si="26"/>
        <v/>
      </c>
      <c r="C182" s="125" t="str">
        <f t="shared" si="27"/>
        <v/>
      </c>
      <c r="D182" s="125" t="str">
        <f t="shared" si="28"/>
        <v/>
      </c>
      <c r="E182" s="125" t="str">
        <f t="shared" si="29"/>
        <v/>
      </c>
      <c r="F182" s="124" t="str">
        <f t="shared" si="30"/>
        <v/>
      </c>
      <c r="G182" s="124" t="str">
        <f t="shared" si="31"/>
        <v/>
      </c>
      <c r="H182" s="124" t="str">
        <f t="shared" si="32"/>
        <v xml:space="preserve"> </v>
      </c>
      <c r="I182" s="124" t="str">
        <f t="shared" si="33"/>
        <v/>
      </c>
      <c r="S182" s="189">
        <f t="shared" si="35"/>
        <v>-1</v>
      </c>
      <c r="T182" s="188">
        <f t="shared" si="36"/>
        <v>138</v>
      </c>
      <c r="U182" s="191">
        <f t="shared" si="37"/>
        <v>-137</v>
      </c>
      <c r="V182" s="191">
        <f t="shared" si="38"/>
        <v>-140</v>
      </c>
    </row>
    <row r="183" spans="1:22" x14ac:dyDescent="0.2">
      <c r="A183" s="126">
        <f t="shared" si="34"/>
        <v>-120</v>
      </c>
      <c r="B183" s="126" t="str">
        <f t="shared" si="26"/>
        <v/>
      </c>
      <c r="C183" s="125" t="str">
        <f t="shared" si="27"/>
        <v/>
      </c>
      <c r="D183" s="125" t="str">
        <f t="shared" si="28"/>
        <v/>
      </c>
      <c r="E183" s="125" t="str">
        <f t="shared" si="29"/>
        <v/>
      </c>
      <c r="F183" s="124" t="str">
        <f t="shared" si="30"/>
        <v/>
      </c>
      <c r="G183" s="124" t="str">
        <f t="shared" si="31"/>
        <v/>
      </c>
      <c r="H183" s="124" t="str">
        <f t="shared" si="32"/>
        <v xml:space="preserve"> </v>
      </c>
      <c r="I183" s="124" t="str">
        <f t="shared" si="33"/>
        <v/>
      </c>
      <c r="S183" s="189">
        <f t="shared" si="35"/>
        <v>-1</v>
      </c>
      <c r="T183" s="188">
        <f t="shared" si="36"/>
        <v>139</v>
      </c>
      <c r="U183" s="191">
        <f t="shared" si="37"/>
        <v>-138</v>
      </c>
      <c r="V183" s="191">
        <f t="shared" si="38"/>
        <v>-141</v>
      </c>
    </row>
    <row r="184" spans="1:22" x14ac:dyDescent="0.2">
      <c r="A184" s="126">
        <f t="shared" si="34"/>
        <v>-121</v>
      </c>
      <c r="B184" s="126" t="str">
        <f t="shared" si="26"/>
        <v/>
      </c>
      <c r="C184" s="125" t="str">
        <f t="shared" si="27"/>
        <v/>
      </c>
      <c r="D184" s="125" t="str">
        <f t="shared" si="28"/>
        <v/>
      </c>
      <c r="E184" s="125" t="str">
        <f t="shared" si="29"/>
        <v/>
      </c>
      <c r="F184" s="124" t="str">
        <f t="shared" si="30"/>
        <v/>
      </c>
      <c r="G184" s="124" t="str">
        <f t="shared" si="31"/>
        <v/>
      </c>
      <c r="H184" s="124" t="str">
        <f t="shared" si="32"/>
        <v xml:space="preserve"> </v>
      </c>
      <c r="I184" s="124" t="str">
        <f t="shared" si="33"/>
        <v/>
      </c>
      <c r="S184" s="189">
        <f t="shared" si="35"/>
        <v>-1</v>
      </c>
      <c r="T184" s="188">
        <f t="shared" si="36"/>
        <v>140</v>
      </c>
      <c r="U184" s="191">
        <f t="shared" si="37"/>
        <v>-139</v>
      </c>
      <c r="V184" s="191">
        <f t="shared" si="38"/>
        <v>-142</v>
      </c>
    </row>
    <row r="185" spans="1:22" x14ac:dyDescent="0.2">
      <c r="A185" s="126">
        <f t="shared" si="34"/>
        <v>-122</v>
      </c>
      <c r="B185" s="126" t="str">
        <f t="shared" si="26"/>
        <v/>
      </c>
      <c r="C185" s="125" t="str">
        <f t="shared" si="27"/>
        <v/>
      </c>
      <c r="D185" s="125" t="str">
        <f t="shared" si="28"/>
        <v/>
      </c>
      <c r="E185" s="125" t="str">
        <f t="shared" si="29"/>
        <v/>
      </c>
      <c r="F185" s="124" t="str">
        <f t="shared" si="30"/>
        <v/>
      </c>
      <c r="G185" s="124" t="str">
        <f t="shared" si="31"/>
        <v/>
      </c>
      <c r="H185" s="124" t="str">
        <f t="shared" si="32"/>
        <v xml:space="preserve"> </v>
      </c>
      <c r="I185" s="124" t="str">
        <f t="shared" si="33"/>
        <v/>
      </c>
      <c r="S185" s="189">
        <f t="shared" si="35"/>
        <v>-1</v>
      </c>
      <c r="T185" s="188">
        <f t="shared" si="36"/>
        <v>141</v>
      </c>
      <c r="U185" s="191">
        <f t="shared" si="37"/>
        <v>-140</v>
      </c>
      <c r="V185" s="191">
        <f t="shared" si="38"/>
        <v>-143</v>
      </c>
    </row>
    <row r="186" spans="1:22" x14ac:dyDescent="0.2">
      <c r="A186" s="126">
        <f t="shared" si="34"/>
        <v>-123</v>
      </c>
      <c r="B186" s="126" t="str">
        <f t="shared" si="26"/>
        <v/>
      </c>
      <c r="C186" s="125" t="str">
        <f t="shared" si="27"/>
        <v/>
      </c>
      <c r="D186" s="125" t="str">
        <f t="shared" si="28"/>
        <v/>
      </c>
      <c r="E186" s="125" t="str">
        <f t="shared" si="29"/>
        <v/>
      </c>
      <c r="F186" s="124" t="str">
        <f t="shared" si="30"/>
        <v/>
      </c>
      <c r="G186" s="124" t="str">
        <f t="shared" si="31"/>
        <v/>
      </c>
      <c r="H186" s="124" t="str">
        <f t="shared" si="32"/>
        <v xml:space="preserve"> </v>
      </c>
      <c r="I186" s="124" t="str">
        <f t="shared" si="33"/>
        <v/>
      </c>
      <c r="S186" s="189">
        <f t="shared" si="35"/>
        <v>-1</v>
      </c>
      <c r="T186" s="188">
        <f t="shared" si="36"/>
        <v>142</v>
      </c>
      <c r="U186" s="191">
        <f t="shared" si="37"/>
        <v>-141</v>
      </c>
      <c r="V186" s="191">
        <f t="shared" si="38"/>
        <v>-144</v>
      </c>
    </row>
    <row r="187" spans="1:22" x14ac:dyDescent="0.2">
      <c r="A187" s="126">
        <f t="shared" si="34"/>
        <v>-124</v>
      </c>
      <c r="B187" s="126" t="str">
        <f t="shared" si="26"/>
        <v/>
      </c>
      <c r="C187" s="125" t="str">
        <f t="shared" si="27"/>
        <v/>
      </c>
      <c r="D187" s="125" t="str">
        <f t="shared" si="28"/>
        <v/>
      </c>
      <c r="E187" s="125" t="str">
        <f t="shared" si="29"/>
        <v/>
      </c>
      <c r="F187" s="124" t="str">
        <f t="shared" si="30"/>
        <v/>
      </c>
      <c r="G187" s="124" t="str">
        <f t="shared" si="31"/>
        <v/>
      </c>
      <c r="H187" s="124" t="str">
        <f t="shared" si="32"/>
        <v xml:space="preserve"> </v>
      </c>
      <c r="I187" s="124" t="str">
        <f t="shared" si="33"/>
        <v/>
      </c>
      <c r="S187" s="189">
        <f t="shared" si="35"/>
        <v>-1</v>
      </c>
      <c r="T187" s="188">
        <f t="shared" si="36"/>
        <v>143</v>
      </c>
      <c r="U187" s="191">
        <f t="shared" si="37"/>
        <v>-142</v>
      </c>
      <c r="V187" s="191">
        <f t="shared" si="38"/>
        <v>-145</v>
      </c>
    </row>
    <row r="188" spans="1:22" x14ac:dyDescent="0.2">
      <c r="A188" s="126">
        <f t="shared" si="34"/>
        <v>-125</v>
      </c>
      <c r="B188" s="126" t="str">
        <f t="shared" si="26"/>
        <v/>
      </c>
      <c r="C188" s="125" t="str">
        <f t="shared" si="27"/>
        <v/>
      </c>
      <c r="D188" s="125" t="str">
        <f t="shared" si="28"/>
        <v/>
      </c>
      <c r="E188" s="125" t="str">
        <f t="shared" si="29"/>
        <v/>
      </c>
      <c r="F188" s="124" t="str">
        <f t="shared" si="30"/>
        <v/>
      </c>
      <c r="G188" s="124" t="str">
        <f t="shared" si="31"/>
        <v/>
      </c>
      <c r="H188" s="124" t="str">
        <f t="shared" si="32"/>
        <v xml:space="preserve"> </v>
      </c>
      <c r="I188" s="124" t="str">
        <f t="shared" si="33"/>
        <v/>
      </c>
      <c r="S188" s="189">
        <f t="shared" si="35"/>
        <v>-1</v>
      </c>
      <c r="T188" s="188">
        <f t="shared" si="36"/>
        <v>144</v>
      </c>
      <c r="U188" s="191">
        <f t="shared" si="37"/>
        <v>-143</v>
      </c>
      <c r="V188" s="191">
        <f t="shared" si="38"/>
        <v>-146</v>
      </c>
    </row>
    <row r="189" spans="1:22" x14ac:dyDescent="0.2">
      <c r="A189" s="126">
        <f t="shared" si="34"/>
        <v>-126</v>
      </c>
      <c r="B189" s="126" t="str">
        <f t="shared" si="26"/>
        <v/>
      </c>
      <c r="C189" s="125" t="str">
        <f t="shared" si="27"/>
        <v/>
      </c>
      <c r="D189" s="125" t="str">
        <f t="shared" si="28"/>
        <v/>
      </c>
      <c r="E189" s="125" t="str">
        <f t="shared" si="29"/>
        <v/>
      </c>
      <c r="F189" s="124" t="str">
        <f t="shared" si="30"/>
        <v/>
      </c>
      <c r="G189" s="124" t="str">
        <f t="shared" si="31"/>
        <v/>
      </c>
      <c r="H189" s="124" t="str">
        <f t="shared" si="32"/>
        <v xml:space="preserve"> </v>
      </c>
      <c r="I189" s="124" t="str">
        <f t="shared" si="33"/>
        <v/>
      </c>
      <c r="S189" s="189">
        <f t="shared" si="35"/>
        <v>-1</v>
      </c>
      <c r="T189" s="188">
        <f t="shared" si="36"/>
        <v>145</v>
      </c>
      <c r="U189" s="191">
        <f t="shared" si="37"/>
        <v>-144</v>
      </c>
      <c r="V189" s="191">
        <f t="shared" si="38"/>
        <v>-147</v>
      </c>
    </row>
    <row r="190" spans="1:22" x14ac:dyDescent="0.2">
      <c r="A190" s="126">
        <f t="shared" si="34"/>
        <v>-127</v>
      </c>
      <c r="B190" s="126" t="str">
        <f t="shared" si="26"/>
        <v/>
      </c>
      <c r="C190" s="125" t="str">
        <f t="shared" si="27"/>
        <v/>
      </c>
      <c r="D190" s="125" t="str">
        <f t="shared" si="28"/>
        <v/>
      </c>
      <c r="E190" s="125" t="str">
        <f t="shared" si="29"/>
        <v/>
      </c>
      <c r="F190" s="124" t="str">
        <f t="shared" si="30"/>
        <v/>
      </c>
      <c r="G190" s="124" t="str">
        <f t="shared" si="31"/>
        <v/>
      </c>
      <c r="H190" s="124" t="str">
        <f t="shared" si="32"/>
        <v xml:space="preserve"> </v>
      </c>
      <c r="I190" s="124" t="str">
        <f t="shared" si="33"/>
        <v/>
      </c>
      <c r="S190" s="189">
        <f t="shared" si="35"/>
        <v>-1</v>
      </c>
      <c r="T190" s="188">
        <f t="shared" si="36"/>
        <v>146</v>
      </c>
      <c r="U190" s="191">
        <f t="shared" si="37"/>
        <v>-145</v>
      </c>
      <c r="V190" s="191">
        <f t="shared" si="38"/>
        <v>-148</v>
      </c>
    </row>
    <row r="191" spans="1:22" x14ac:dyDescent="0.2">
      <c r="A191" s="126">
        <f t="shared" si="34"/>
        <v>-128</v>
      </c>
      <c r="B191" s="126" t="str">
        <f t="shared" si="26"/>
        <v/>
      </c>
      <c r="C191" s="125" t="str">
        <f t="shared" si="27"/>
        <v/>
      </c>
      <c r="D191" s="125" t="str">
        <f t="shared" si="28"/>
        <v/>
      </c>
      <c r="E191" s="125" t="str">
        <f t="shared" si="29"/>
        <v/>
      </c>
      <c r="F191" s="124" t="str">
        <f t="shared" si="30"/>
        <v/>
      </c>
      <c r="G191" s="124" t="str">
        <f t="shared" si="31"/>
        <v/>
      </c>
      <c r="H191" s="124" t="str">
        <f t="shared" si="32"/>
        <v xml:space="preserve"> </v>
      </c>
      <c r="I191" s="124" t="str">
        <f t="shared" si="33"/>
        <v/>
      </c>
      <c r="S191" s="189">
        <f t="shared" si="35"/>
        <v>-1</v>
      </c>
      <c r="T191" s="188">
        <f t="shared" si="36"/>
        <v>147</v>
      </c>
      <c r="U191" s="191">
        <f t="shared" si="37"/>
        <v>-146</v>
      </c>
      <c r="V191" s="191">
        <f t="shared" si="38"/>
        <v>-149</v>
      </c>
    </row>
    <row r="192" spans="1:22" x14ac:dyDescent="0.2">
      <c r="A192" s="126">
        <f t="shared" si="34"/>
        <v>-129</v>
      </c>
      <c r="B192" s="126" t="str">
        <f t="shared" si="26"/>
        <v/>
      </c>
      <c r="C192" s="125" t="str">
        <f t="shared" si="27"/>
        <v/>
      </c>
      <c r="D192" s="125" t="str">
        <f t="shared" si="28"/>
        <v/>
      </c>
      <c r="E192" s="125" t="str">
        <f t="shared" si="29"/>
        <v/>
      </c>
      <c r="F192" s="124" t="str">
        <f t="shared" si="30"/>
        <v/>
      </c>
      <c r="G192" s="124" t="str">
        <f t="shared" si="31"/>
        <v/>
      </c>
      <c r="H192" s="124" t="str">
        <f t="shared" si="32"/>
        <v xml:space="preserve"> </v>
      </c>
      <c r="I192" s="124" t="str">
        <f t="shared" si="33"/>
        <v/>
      </c>
      <c r="S192" s="189">
        <f t="shared" si="35"/>
        <v>-1</v>
      </c>
      <c r="T192" s="188">
        <f t="shared" si="36"/>
        <v>148</v>
      </c>
      <c r="U192" s="191">
        <f t="shared" si="37"/>
        <v>-147</v>
      </c>
      <c r="V192" s="191">
        <f t="shared" si="38"/>
        <v>-150</v>
      </c>
    </row>
    <row r="193" spans="1:22" x14ac:dyDescent="0.2">
      <c r="A193" s="126">
        <f t="shared" si="34"/>
        <v>-130</v>
      </c>
      <c r="B193" s="126" t="str">
        <f t="shared" si="26"/>
        <v/>
      </c>
      <c r="C193" s="125" t="str">
        <f t="shared" si="27"/>
        <v/>
      </c>
      <c r="D193" s="125" t="str">
        <f t="shared" si="28"/>
        <v/>
      </c>
      <c r="E193" s="125" t="str">
        <f t="shared" si="29"/>
        <v/>
      </c>
      <c r="F193" s="124" t="str">
        <f t="shared" si="30"/>
        <v/>
      </c>
      <c r="G193" s="124" t="str">
        <f t="shared" si="31"/>
        <v/>
      </c>
      <c r="H193" s="124" t="str">
        <f t="shared" si="32"/>
        <v xml:space="preserve"> </v>
      </c>
      <c r="I193" s="124" t="str">
        <f t="shared" si="33"/>
        <v/>
      </c>
      <c r="S193" s="189">
        <f t="shared" si="35"/>
        <v>-1</v>
      </c>
      <c r="T193" s="188">
        <f t="shared" si="36"/>
        <v>149</v>
      </c>
      <c r="U193" s="191">
        <f t="shared" si="37"/>
        <v>-148</v>
      </c>
      <c r="V193" s="191">
        <f t="shared" si="38"/>
        <v>-151</v>
      </c>
    </row>
    <row r="194" spans="1:22" x14ac:dyDescent="0.2">
      <c r="A194" s="126">
        <f t="shared" si="34"/>
        <v>-131</v>
      </c>
      <c r="B194" s="126" t="str">
        <f t="shared" si="26"/>
        <v/>
      </c>
      <c r="C194" s="125" t="str">
        <f t="shared" si="27"/>
        <v/>
      </c>
      <c r="D194" s="125" t="str">
        <f t="shared" si="28"/>
        <v/>
      </c>
      <c r="E194" s="125" t="str">
        <f t="shared" si="29"/>
        <v/>
      </c>
      <c r="F194" s="124" t="str">
        <f t="shared" si="30"/>
        <v/>
      </c>
      <c r="G194" s="124" t="str">
        <f t="shared" si="31"/>
        <v/>
      </c>
      <c r="H194" s="124" t="str">
        <f t="shared" si="32"/>
        <v xml:space="preserve"> </v>
      </c>
      <c r="I194" s="124" t="str">
        <f t="shared" si="33"/>
        <v/>
      </c>
      <c r="S194" s="189">
        <f t="shared" si="35"/>
        <v>-1</v>
      </c>
      <c r="T194" s="188">
        <f t="shared" si="36"/>
        <v>150</v>
      </c>
      <c r="U194" s="191">
        <f t="shared" si="37"/>
        <v>-149</v>
      </c>
      <c r="V194" s="191">
        <f t="shared" si="38"/>
        <v>-152</v>
      </c>
    </row>
    <row r="195" spans="1:22" x14ac:dyDescent="0.2">
      <c r="A195" s="126">
        <f t="shared" si="34"/>
        <v>-132</v>
      </c>
      <c r="B195" s="126" t="str">
        <f t="shared" si="26"/>
        <v/>
      </c>
      <c r="C195" s="125" t="str">
        <f t="shared" si="27"/>
        <v/>
      </c>
      <c r="D195" s="125" t="str">
        <f t="shared" si="28"/>
        <v/>
      </c>
      <c r="E195" s="125" t="str">
        <f t="shared" si="29"/>
        <v/>
      </c>
      <c r="F195" s="124" t="str">
        <f t="shared" si="30"/>
        <v/>
      </c>
      <c r="G195" s="124" t="str">
        <f t="shared" si="31"/>
        <v/>
      </c>
      <c r="H195" s="124" t="str">
        <f t="shared" si="32"/>
        <v xml:space="preserve"> </v>
      </c>
      <c r="I195" s="124" t="str">
        <f t="shared" si="33"/>
        <v/>
      </c>
      <c r="S195" s="189">
        <f t="shared" si="35"/>
        <v>-1</v>
      </c>
      <c r="T195" s="188">
        <f t="shared" si="36"/>
        <v>151</v>
      </c>
      <c r="U195" s="191">
        <f t="shared" si="37"/>
        <v>-150</v>
      </c>
      <c r="V195" s="191">
        <f t="shared" si="38"/>
        <v>-153</v>
      </c>
    </row>
    <row r="196" spans="1:22" x14ac:dyDescent="0.2">
      <c r="A196" s="126">
        <f t="shared" si="34"/>
        <v>-133</v>
      </c>
      <c r="B196" s="126" t="str">
        <f t="shared" si="26"/>
        <v/>
      </c>
      <c r="C196" s="125" t="str">
        <f t="shared" si="27"/>
        <v/>
      </c>
      <c r="D196" s="125" t="str">
        <f t="shared" si="28"/>
        <v/>
      </c>
      <c r="E196" s="125" t="str">
        <f t="shared" si="29"/>
        <v/>
      </c>
      <c r="F196" s="124" t="str">
        <f t="shared" si="30"/>
        <v/>
      </c>
      <c r="G196" s="124" t="str">
        <f t="shared" si="31"/>
        <v/>
      </c>
      <c r="H196" s="124" t="str">
        <f t="shared" si="32"/>
        <v xml:space="preserve"> </v>
      </c>
      <c r="I196" s="124" t="str">
        <f t="shared" si="33"/>
        <v/>
      </c>
      <c r="S196" s="189">
        <f t="shared" si="35"/>
        <v>-1</v>
      </c>
      <c r="T196" s="188">
        <f t="shared" si="36"/>
        <v>152</v>
      </c>
      <c r="U196" s="191">
        <f t="shared" si="37"/>
        <v>-151</v>
      </c>
      <c r="V196" s="191">
        <f t="shared" si="38"/>
        <v>-154</v>
      </c>
    </row>
    <row r="197" spans="1:22" x14ac:dyDescent="0.2">
      <c r="A197" s="126">
        <f t="shared" si="34"/>
        <v>-134</v>
      </c>
      <c r="B197" s="126" t="str">
        <f t="shared" si="26"/>
        <v/>
      </c>
      <c r="C197" s="125" t="str">
        <f t="shared" si="27"/>
        <v/>
      </c>
      <c r="D197" s="125" t="str">
        <f t="shared" si="28"/>
        <v/>
      </c>
      <c r="E197" s="125" t="str">
        <f t="shared" si="29"/>
        <v/>
      </c>
      <c r="F197" s="124" t="str">
        <f t="shared" si="30"/>
        <v/>
      </c>
      <c r="G197" s="124" t="str">
        <f t="shared" si="31"/>
        <v/>
      </c>
      <c r="H197" s="124" t="str">
        <f t="shared" si="32"/>
        <v xml:space="preserve"> </v>
      </c>
      <c r="I197" s="124" t="str">
        <f t="shared" si="33"/>
        <v/>
      </c>
      <c r="S197" s="189">
        <f t="shared" si="35"/>
        <v>-1</v>
      </c>
      <c r="T197" s="188">
        <f t="shared" si="36"/>
        <v>153</v>
      </c>
      <c r="U197" s="191">
        <f t="shared" si="37"/>
        <v>-152</v>
      </c>
      <c r="V197" s="191">
        <f t="shared" si="38"/>
        <v>-155</v>
      </c>
    </row>
    <row r="198" spans="1:22" x14ac:dyDescent="0.2">
      <c r="A198" s="126">
        <f t="shared" si="34"/>
        <v>-135</v>
      </c>
      <c r="B198" s="126" t="str">
        <f t="shared" si="26"/>
        <v/>
      </c>
      <c r="C198" s="125" t="str">
        <f t="shared" si="27"/>
        <v/>
      </c>
      <c r="D198" s="125" t="str">
        <f t="shared" si="28"/>
        <v/>
      </c>
      <c r="E198" s="125" t="str">
        <f t="shared" si="29"/>
        <v/>
      </c>
      <c r="F198" s="124" t="str">
        <f t="shared" si="30"/>
        <v/>
      </c>
      <c r="G198" s="124" t="str">
        <f t="shared" si="31"/>
        <v/>
      </c>
      <c r="H198" s="124" t="str">
        <f t="shared" si="32"/>
        <v xml:space="preserve"> </v>
      </c>
      <c r="I198" s="124" t="str">
        <f t="shared" si="33"/>
        <v/>
      </c>
      <c r="S198" s="189">
        <f t="shared" si="35"/>
        <v>-1</v>
      </c>
      <c r="T198" s="188">
        <f t="shared" si="36"/>
        <v>154</v>
      </c>
      <c r="U198" s="191">
        <f t="shared" si="37"/>
        <v>-153</v>
      </c>
      <c r="V198" s="191">
        <f t="shared" si="38"/>
        <v>-156</v>
      </c>
    </row>
    <row r="199" spans="1:22" x14ac:dyDescent="0.2">
      <c r="A199" s="126">
        <f t="shared" si="34"/>
        <v>-136</v>
      </c>
      <c r="B199" s="126" t="str">
        <f t="shared" si="26"/>
        <v/>
      </c>
      <c r="C199" s="125" t="str">
        <f t="shared" si="27"/>
        <v/>
      </c>
      <c r="D199" s="125" t="str">
        <f t="shared" si="28"/>
        <v/>
      </c>
      <c r="E199" s="125" t="str">
        <f t="shared" si="29"/>
        <v/>
      </c>
      <c r="F199" s="124" t="str">
        <f t="shared" si="30"/>
        <v/>
      </c>
      <c r="G199" s="124" t="str">
        <f t="shared" si="31"/>
        <v/>
      </c>
      <c r="H199" s="124" t="str">
        <f t="shared" si="32"/>
        <v xml:space="preserve"> </v>
      </c>
      <c r="I199" s="124" t="str">
        <f t="shared" si="33"/>
        <v/>
      </c>
      <c r="S199" s="189">
        <f t="shared" si="35"/>
        <v>-1</v>
      </c>
      <c r="T199" s="188">
        <f t="shared" si="36"/>
        <v>155</v>
      </c>
      <c r="U199" s="191">
        <f t="shared" si="37"/>
        <v>-154</v>
      </c>
      <c r="V199" s="191">
        <f t="shared" si="38"/>
        <v>-157</v>
      </c>
    </row>
    <row r="200" spans="1:22" x14ac:dyDescent="0.2">
      <c r="A200" s="126">
        <f t="shared" si="34"/>
        <v>-137</v>
      </c>
      <c r="B200" s="126" t="str">
        <f t="shared" si="26"/>
        <v/>
      </c>
      <c r="C200" s="125" t="str">
        <f t="shared" si="27"/>
        <v/>
      </c>
      <c r="D200" s="125" t="str">
        <f t="shared" si="28"/>
        <v/>
      </c>
      <c r="E200" s="125" t="str">
        <f t="shared" si="29"/>
        <v/>
      </c>
      <c r="F200" s="124" t="str">
        <f t="shared" si="30"/>
        <v/>
      </c>
      <c r="G200" s="124" t="str">
        <f t="shared" si="31"/>
        <v/>
      </c>
      <c r="H200" s="124" t="str">
        <f t="shared" si="32"/>
        <v xml:space="preserve"> </v>
      </c>
      <c r="I200" s="124" t="str">
        <f t="shared" si="33"/>
        <v/>
      </c>
      <c r="S200" s="189">
        <f t="shared" si="35"/>
        <v>-1</v>
      </c>
      <c r="T200" s="188">
        <f t="shared" si="36"/>
        <v>156</v>
      </c>
      <c r="U200" s="191">
        <f t="shared" si="37"/>
        <v>-155</v>
      </c>
      <c r="V200" s="191">
        <f t="shared" si="38"/>
        <v>-158</v>
      </c>
    </row>
    <row r="201" spans="1:22" x14ac:dyDescent="0.2">
      <c r="A201" s="126">
        <f t="shared" si="34"/>
        <v>-138</v>
      </c>
      <c r="B201" s="126" t="str">
        <f t="shared" si="26"/>
        <v/>
      </c>
      <c r="C201" s="125" t="str">
        <f t="shared" si="27"/>
        <v/>
      </c>
      <c r="D201" s="125" t="str">
        <f t="shared" si="28"/>
        <v/>
      </c>
      <c r="E201" s="125" t="str">
        <f t="shared" si="29"/>
        <v/>
      </c>
      <c r="F201" s="124" t="str">
        <f t="shared" si="30"/>
        <v/>
      </c>
      <c r="G201" s="124" t="str">
        <f t="shared" si="31"/>
        <v/>
      </c>
      <c r="H201" s="124" t="str">
        <f t="shared" si="32"/>
        <v xml:space="preserve"> </v>
      </c>
      <c r="I201" s="124" t="str">
        <f t="shared" si="33"/>
        <v/>
      </c>
      <c r="S201" s="189">
        <f t="shared" si="35"/>
        <v>-1</v>
      </c>
      <c r="T201" s="188">
        <f t="shared" si="36"/>
        <v>157</v>
      </c>
      <c r="U201" s="191">
        <f t="shared" si="37"/>
        <v>-156</v>
      </c>
      <c r="V201" s="191">
        <f t="shared" si="38"/>
        <v>-159</v>
      </c>
    </row>
    <row r="202" spans="1:22" x14ac:dyDescent="0.2">
      <c r="A202" s="126">
        <f t="shared" si="34"/>
        <v>-139</v>
      </c>
      <c r="B202" s="126" t="str">
        <f t="shared" si="26"/>
        <v/>
      </c>
      <c r="C202" s="125" t="str">
        <f t="shared" si="27"/>
        <v/>
      </c>
      <c r="D202" s="125" t="str">
        <f t="shared" si="28"/>
        <v/>
      </c>
      <c r="E202" s="125" t="str">
        <f t="shared" si="29"/>
        <v/>
      </c>
      <c r="F202" s="124" t="str">
        <f t="shared" si="30"/>
        <v/>
      </c>
      <c r="G202" s="124" t="str">
        <f t="shared" si="31"/>
        <v/>
      </c>
      <c r="H202" s="124" t="str">
        <f t="shared" si="32"/>
        <v xml:space="preserve"> </v>
      </c>
      <c r="I202" s="124" t="str">
        <f t="shared" si="33"/>
        <v/>
      </c>
      <c r="S202" s="189">
        <f t="shared" si="35"/>
        <v>-1</v>
      </c>
      <c r="T202" s="188">
        <f t="shared" si="36"/>
        <v>158</v>
      </c>
      <c r="U202" s="191">
        <f t="shared" si="37"/>
        <v>-157</v>
      </c>
      <c r="V202" s="191">
        <f t="shared" si="38"/>
        <v>-160</v>
      </c>
    </row>
    <row r="203" spans="1:22" x14ac:dyDescent="0.2">
      <c r="A203" s="126">
        <f t="shared" si="34"/>
        <v>-140</v>
      </c>
      <c r="B203" s="126" t="str">
        <f t="shared" si="26"/>
        <v/>
      </c>
      <c r="C203" s="125" t="str">
        <f t="shared" si="27"/>
        <v/>
      </c>
      <c r="D203" s="125" t="str">
        <f t="shared" si="28"/>
        <v/>
      </c>
      <c r="E203" s="125" t="str">
        <f t="shared" si="29"/>
        <v/>
      </c>
      <c r="F203" s="124" t="str">
        <f t="shared" si="30"/>
        <v/>
      </c>
      <c r="G203" s="124" t="str">
        <f t="shared" si="31"/>
        <v/>
      </c>
      <c r="H203" s="124" t="str">
        <f t="shared" si="32"/>
        <v xml:space="preserve"> </v>
      </c>
      <c r="I203" s="124" t="str">
        <f t="shared" si="33"/>
        <v/>
      </c>
      <c r="S203" s="189">
        <f t="shared" si="35"/>
        <v>-1</v>
      </c>
      <c r="T203" s="188">
        <f t="shared" si="36"/>
        <v>159</v>
      </c>
      <c r="U203" s="191">
        <f t="shared" si="37"/>
        <v>-158</v>
      </c>
      <c r="V203" s="191">
        <f t="shared" si="38"/>
        <v>-161</v>
      </c>
    </row>
    <row r="204" spans="1:22" x14ac:dyDescent="0.2">
      <c r="A204" s="126">
        <f t="shared" si="34"/>
        <v>-141</v>
      </c>
      <c r="B204" s="126" t="str">
        <f t="shared" si="26"/>
        <v/>
      </c>
      <c r="C204" s="125" t="str">
        <f t="shared" si="27"/>
        <v/>
      </c>
      <c r="D204" s="125" t="str">
        <f t="shared" si="28"/>
        <v/>
      </c>
      <c r="E204" s="125" t="str">
        <f t="shared" si="29"/>
        <v/>
      </c>
      <c r="F204" s="124" t="str">
        <f t="shared" si="30"/>
        <v/>
      </c>
      <c r="G204" s="124" t="str">
        <f t="shared" si="31"/>
        <v/>
      </c>
      <c r="H204" s="124" t="str">
        <f t="shared" si="32"/>
        <v xml:space="preserve"> </v>
      </c>
      <c r="I204" s="124" t="str">
        <f t="shared" si="33"/>
        <v/>
      </c>
      <c r="S204" s="189">
        <f t="shared" si="35"/>
        <v>-1</v>
      </c>
      <c r="T204" s="188">
        <f t="shared" si="36"/>
        <v>160</v>
      </c>
      <c r="U204" s="191">
        <f t="shared" si="37"/>
        <v>-159</v>
      </c>
      <c r="V204" s="191">
        <f t="shared" si="38"/>
        <v>-162</v>
      </c>
    </row>
    <row r="205" spans="1:22" x14ac:dyDescent="0.2">
      <c r="A205" s="126">
        <f t="shared" si="34"/>
        <v>-142</v>
      </c>
      <c r="B205" s="126" t="str">
        <f t="shared" si="26"/>
        <v/>
      </c>
      <c r="C205" s="125" t="str">
        <f t="shared" si="27"/>
        <v/>
      </c>
      <c r="D205" s="125" t="str">
        <f t="shared" si="28"/>
        <v/>
      </c>
      <c r="E205" s="125" t="str">
        <f t="shared" si="29"/>
        <v/>
      </c>
      <c r="F205" s="124" t="str">
        <f t="shared" si="30"/>
        <v/>
      </c>
      <c r="G205" s="124" t="str">
        <f t="shared" si="31"/>
        <v/>
      </c>
      <c r="H205" s="124" t="str">
        <f t="shared" si="32"/>
        <v xml:space="preserve"> </v>
      </c>
      <c r="I205" s="124" t="str">
        <f t="shared" si="33"/>
        <v/>
      </c>
      <c r="S205" s="189">
        <f t="shared" si="35"/>
        <v>-1</v>
      </c>
      <c r="T205" s="188">
        <f t="shared" si="36"/>
        <v>161</v>
      </c>
      <c r="U205" s="191">
        <f t="shared" si="37"/>
        <v>-160</v>
      </c>
      <c r="V205" s="191">
        <f t="shared" si="38"/>
        <v>-163</v>
      </c>
    </row>
    <row r="206" spans="1:22" x14ac:dyDescent="0.2">
      <c r="A206" s="126">
        <f t="shared" si="34"/>
        <v>-143</v>
      </c>
      <c r="B206" s="126" t="str">
        <f t="shared" si="26"/>
        <v/>
      </c>
      <c r="C206" s="125" t="str">
        <f t="shared" si="27"/>
        <v/>
      </c>
      <c r="D206" s="125" t="str">
        <f t="shared" si="28"/>
        <v/>
      </c>
      <c r="E206" s="125" t="str">
        <f t="shared" si="29"/>
        <v/>
      </c>
      <c r="F206" s="124" t="str">
        <f t="shared" si="30"/>
        <v/>
      </c>
      <c r="G206" s="124" t="str">
        <f t="shared" si="31"/>
        <v/>
      </c>
      <c r="H206" s="124" t="str">
        <f t="shared" si="32"/>
        <v xml:space="preserve"> </v>
      </c>
      <c r="I206" s="124" t="str">
        <f t="shared" si="33"/>
        <v/>
      </c>
      <c r="S206" s="189">
        <f t="shared" si="35"/>
        <v>-1</v>
      </c>
      <c r="T206" s="188">
        <f t="shared" si="36"/>
        <v>162</v>
      </c>
      <c r="U206" s="191">
        <f t="shared" si="37"/>
        <v>-161</v>
      </c>
      <c r="V206" s="191">
        <f t="shared" si="38"/>
        <v>-164</v>
      </c>
    </row>
    <row r="207" spans="1:22" x14ac:dyDescent="0.2">
      <c r="A207" s="126">
        <f t="shared" si="34"/>
        <v>-144</v>
      </c>
      <c r="B207" s="126" t="str">
        <f t="shared" si="26"/>
        <v/>
      </c>
      <c r="C207" s="125" t="str">
        <f t="shared" si="27"/>
        <v/>
      </c>
      <c r="D207" s="125" t="str">
        <f t="shared" si="28"/>
        <v/>
      </c>
      <c r="E207" s="125" t="str">
        <f t="shared" si="29"/>
        <v/>
      </c>
      <c r="F207" s="124" t="str">
        <f t="shared" si="30"/>
        <v/>
      </c>
      <c r="G207" s="124" t="str">
        <f t="shared" si="31"/>
        <v/>
      </c>
      <c r="H207" s="124" t="str">
        <f t="shared" si="32"/>
        <v xml:space="preserve"> </v>
      </c>
      <c r="I207" s="124" t="str">
        <f t="shared" si="33"/>
        <v/>
      </c>
      <c r="S207" s="189">
        <f t="shared" si="35"/>
        <v>-1</v>
      </c>
      <c r="T207" s="188">
        <f t="shared" si="36"/>
        <v>163</v>
      </c>
      <c r="U207" s="191">
        <f t="shared" si="37"/>
        <v>-162</v>
      </c>
      <c r="V207" s="191">
        <f t="shared" si="38"/>
        <v>-165</v>
      </c>
    </row>
    <row r="208" spans="1:22" x14ac:dyDescent="0.2">
      <c r="A208" s="126">
        <f t="shared" si="34"/>
        <v>-145</v>
      </c>
      <c r="B208" s="126" t="str">
        <f t="shared" si="26"/>
        <v/>
      </c>
      <c r="C208" s="125" t="str">
        <f t="shared" si="27"/>
        <v/>
      </c>
      <c r="D208" s="125" t="str">
        <f t="shared" si="28"/>
        <v/>
      </c>
      <c r="E208" s="125" t="str">
        <f t="shared" si="29"/>
        <v/>
      </c>
      <c r="F208" s="124" t="str">
        <f t="shared" si="30"/>
        <v/>
      </c>
      <c r="G208" s="124" t="str">
        <f t="shared" si="31"/>
        <v/>
      </c>
      <c r="H208" s="124" t="str">
        <f t="shared" si="32"/>
        <v xml:space="preserve"> </v>
      </c>
      <c r="I208" s="124" t="str">
        <f t="shared" si="33"/>
        <v/>
      </c>
      <c r="S208" s="189">
        <f t="shared" si="35"/>
        <v>-1</v>
      </c>
      <c r="T208" s="188">
        <f t="shared" si="36"/>
        <v>164</v>
      </c>
      <c r="U208" s="191">
        <f t="shared" si="37"/>
        <v>-163</v>
      </c>
      <c r="V208" s="191">
        <f t="shared" si="38"/>
        <v>-166</v>
      </c>
    </row>
    <row r="209" spans="1:22" x14ac:dyDescent="0.2">
      <c r="A209" s="126">
        <f t="shared" si="34"/>
        <v>-146</v>
      </c>
      <c r="B209" s="126" t="str">
        <f t="shared" si="26"/>
        <v/>
      </c>
      <c r="C209" s="125" t="str">
        <f t="shared" si="27"/>
        <v/>
      </c>
      <c r="D209" s="125" t="str">
        <f t="shared" si="28"/>
        <v/>
      </c>
      <c r="E209" s="125" t="str">
        <f t="shared" si="29"/>
        <v/>
      </c>
      <c r="F209" s="124" t="str">
        <f t="shared" si="30"/>
        <v/>
      </c>
      <c r="G209" s="124" t="str">
        <f t="shared" si="31"/>
        <v/>
      </c>
      <c r="H209" s="124" t="str">
        <f t="shared" si="32"/>
        <v xml:space="preserve"> </v>
      </c>
      <c r="I209" s="124" t="str">
        <f t="shared" si="33"/>
        <v/>
      </c>
      <c r="S209" s="189">
        <f t="shared" si="35"/>
        <v>-1</v>
      </c>
      <c r="T209" s="188">
        <f t="shared" si="36"/>
        <v>165</v>
      </c>
      <c r="U209" s="191">
        <f t="shared" si="37"/>
        <v>-164</v>
      </c>
      <c r="V209" s="191">
        <f t="shared" si="38"/>
        <v>-167</v>
      </c>
    </row>
    <row r="210" spans="1:22" x14ac:dyDescent="0.2">
      <c r="A210" s="126">
        <f t="shared" si="34"/>
        <v>-147</v>
      </c>
      <c r="B210" s="126" t="str">
        <f t="shared" si="26"/>
        <v/>
      </c>
      <c r="C210" s="125" t="str">
        <f t="shared" si="27"/>
        <v/>
      </c>
      <c r="D210" s="125" t="str">
        <f t="shared" si="28"/>
        <v/>
      </c>
      <c r="E210" s="125" t="str">
        <f t="shared" si="29"/>
        <v/>
      </c>
      <c r="F210" s="124" t="str">
        <f t="shared" si="30"/>
        <v/>
      </c>
      <c r="G210" s="124" t="str">
        <f t="shared" si="31"/>
        <v/>
      </c>
      <c r="H210" s="124" t="str">
        <f t="shared" si="32"/>
        <v xml:space="preserve"> </v>
      </c>
      <c r="I210" s="124" t="str">
        <f t="shared" si="33"/>
        <v/>
      </c>
      <c r="S210" s="189">
        <f t="shared" si="35"/>
        <v>-1</v>
      </c>
      <c r="T210" s="188">
        <f t="shared" si="36"/>
        <v>166</v>
      </c>
      <c r="U210" s="191">
        <f t="shared" si="37"/>
        <v>-165</v>
      </c>
      <c r="V210" s="191">
        <f t="shared" si="38"/>
        <v>-168</v>
      </c>
    </row>
    <row r="211" spans="1:22" x14ac:dyDescent="0.2">
      <c r="A211" s="126">
        <f t="shared" si="34"/>
        <v>-148</v>
      </c>
      <c r="B211" s="126" t="str">
        <f t="shared" si="26"/>
        <v/>
      </c>
      <c r="C211" s="125" t="str">
        <f t="shared" si="27"/>
        <v/>
      </c>
      <c r="D211" s="125" t="str">
        <f t="shared" si="28"/>
        <v/>
      </c>
      <c r="E211" s="125" t="str">
        <f t="shared" si="29"/>
        <v/>
      </c>
      <c r="F211" s="124" t="str">
        <f t="shared" si="30"/>
        <v/>
      </c>
      <c r="G211" s="124" t="str">
        <f t="shared" si="31"/>
        <v/>
      </c>
      <c r="H211" s="124" t="str">
        <f t="shared" si="32"/>
        <v xml:space="preserve"> </v>
      </c>
      <c r="I211" s="124" t="str">
        <f t="shared" si="33"/>
        <v/>
      </c>
      <c r="S211" s="189">
        <f t="shared" si="35"/>
        <v>-1</v>
      </c>
      <c r="T211" s="188">
        <f t="shared" si="36"/>
        <v>167</v>
      </c>
      <c r="U211" s="191">
        <f t="shared" si="37"/>
        <v>-166</v>
      </c>
      <c r="V211" s="191">
        <f t="shared" si="38"/>
        <v>-169</v>
      </c>
    </row>
    <row r="212" spans="1:22" x14ac:dyDescent="0.2">
      <c r="A212" s="126">
        <f t="shared" si="34"/>
        <v>-149</v>
      </c>
      <c r="B212" s="126" t="str">
        <f t="shared" si="26"/>
        <v/>
      </c>
      <c r="C212" s="125" t="str">
        <f t="shared" si="27"/>
        <v/>
      </c>
      <c r="D212" s="125" t="str">
        <f t="shared" si="28"/>
        <v/>
      </c>
      <c r="E212" s="125" t="str">
        <f t="shared" si="29"/>
        <v/>
      </c>
      <c r="F212" s="124" t="str">
        <f t="shared" si="30"/>
        <v/>
      </c>
      <c r="G212" s="124" t="str">
        <f t="shared" si="31"/>
        <v/>
      </c>
      <c r="H212" s="124" t="str">
        <f t="shared" si="32"/>
        <v xml:space="preserve"> </v>
      </c>
      <c r="I212" s="124" t="str">
        <f t="shared" si="33"/>
        <v/>
      </c>
      <c r="S212" s="189">
        <f t="shared" si="35"/>
        <v>-1</v>
      </c>
      <c r="T212" s="188">
        <f t="shared" si="36"/>
        <v>168</v>
      </c>
      <c r="U212" s="191">
        <f t="shared" si="37"/>
        <v>-167</v>
      </c>
      <c r="V212" s="191">
        <f t="shared" si="38"/>
        <v>-170</v>
      </c>
    </row>
    <row r="213" spans="1:22" x14ac:dyDescent="0.2">
      <c r="A213" s="126">
        <f t="shared" si="34"/>
        <v>-150</v>
      </c>
      <c r="B213" s="126" t="str">
        <f t="shared" si="26"/>
        <v/>
      </c>
      <c r="C213" s="125" t="str">
        <f t="shared" si="27"/>
        <v/>
      </c>
      <c r="D213" s="125" t="str">
        <f t="shared" si="28"/>
        <v/>
      </c>
      <c r="E213" s="125" t="str">
        <f t="shared" si="29"/>
        <v/>
      </c>
      <c r="F213" s="124" t="str">
        <f t="shared" si="30"/>
        <v/>
      </c>
      <c r="G213" s="124" t="str">
        <f t="shared" si="31"/>
        <v/>
      </c>
      <c r="H213" s="124" t="str">
        <f t="shared" si="32"/>
        <v xml:space="preserve"> </v>
      </c>
      <c r="I213" s="124" t="str">
        <f t="shared" si="33"/>
        <v/>
      </c>
      <c r="S213" s="189">
        <f t="shared" si="35"/>
        <v>-1</v>
      </c>
      <c r="T213" s="188">
        <f t="shared" si="36"/>
        <v>169</v>
      </c>
      <c r="U213" s="191">
        <f t="shared" si="37"/>
        <v>-168</v>
      </c>
      <c r="V213" s="191">
        <f t="shared" si="38"/>
        <v>-171</v>
      </c>
    </row>
    <row r="214" spans="1:22" x14ac:dyDescent="0.2">
      <c r="A214" s="126">
        <f t="shared" si="34"/>
        <v>-151</v>
      </c>
      <c r="B214" s="126" t="str">
        <f t="shared" si="26"/>
        <v/>
      </c>
      <c r="C214" s="125" t="str">
        <f t="shared" si="27"/>
        <v/>
      </c>
      <c r="D214" s="125" t="str">
        <f t="shared" si="28"/>
        <v/>
      </c>
      <c r="E214" s="125" t="str">
        <f t="shared" si="29"/>
        <v/>
      </c>
      <c r="F214" s="124" t="str">
        <f t="shared" si="30"/>
        <v/>
      </c>
      <c r="G214" s="124" t="str">
        <f t="shared" si="31"/>
        <v/>
      </c>
      <c r="H214" s="124" t="str">
        <f t="shared" si="32"/>
        <v xml:space="preserve"> </v>
      </c>
      <c r="I214" s="124" t="str">
        <f t="shared" si="33"/>
        <v/>
      </c>
      <c r="S214" s="189">
        <f t="shared" si="35"/>
        <v>-1</v>
      </c>
      <c r="T214" s="188">
        <f t="shared" si="36"/>
        <v>170</v>
      </c>
      <c r="U214" s="191">
        <f t="shared" si="37"/>
        <v>-169</v>
      </c>
      <c r="V214" s="191">
        <f t="shared" si="38"/>
        <v>-172</v>
      </c>
    </row>
    <row r="215" spans="1:22" x14ac:dyDescent="0.2">
      <c r="A215" s="126">
        <f t="shared" si="34"/>
        <v>-152</v>
      </c>
      <c r="B215" s="126" t="str">
        <f t="shared" si="26"/>
        <v/>
      </c>
      <c r="C215" s="125" t="str">
        <f t="shared" si="27"/>
        <v/>
      </c>
      <c r="D215" s="125" t="str">
        <f t="shared" si="28"/>
        <v/>
      </c>
      <c r="E215" s="125" t="str">
        <f t="shared" si="29"/>
        <v/>
      </c>
      <c r="F215" s="124" t="str">
        <f t="shared" si="30"/>
        <v/>
      </c>
      <c r="G215" s="124" t="str">
        <f t="shared" si="31"/>
        <v/>
      </c>
      <c r="H215" s="124" t="str">
        <f t="shared" si="32"/>
        <v xml:space="preserve"> </v>
      </c>
      <c r="I215" s="124" t="str">
        <f t="shared" si="33"/>
        <v/>
      </c>
      <c r="S215" s="189">
        <f t="shared" si="35"/>
        <v>-1</v>
      </c>
      <c r="T215" s="188">
        <f t="shared" si="36"/>
        <v>171</v>
      </c>
      <c r="U215" s="191">
        <f t="shared" si="37"/>
        <v>-170</v>
      </c>
      <c r="V215" s="191">
        <f t="shared" si="38"/>
        <v>-173</v>
      </c>
    </row>
    <row r="216" spans="1:22" x14ac:dyDescent="0.2">
      <c r="A216" s="126">
        <f t="shared" si="34"/>
        <v>-153</v>
      </c>
      <c r="B216" s="126" t="str">
        <f t="shared" si="26"/>
        <v/>
      </c>
      <c r="C216" s="125" t="str">
        <f t="shared" si="27"/>
        <v/>
      </c>
      <c r="D216" s="125" t="str">
        <f t="shared" si="28"/>
        <v/>
      </c>
      <c r="E216" s="125" t="str">
        <f t="shared" si="29"/>
        <v/>
      </c>
      <c r="F216" s="124" t="str">
        <f t="shared" si="30"/>
        <v/>
      </c>
      <c r="G216" s="124" t="str">
        <f t="shared" si="31"/>
        <v/>
      </c>
      <c r="H216" s="124" t="str">
        <f t="shared" si="32"/>
        <v xml:space="preserve"> </v>
      </c>
      <c r="I216" s="124" t="str">
        <f t="shared" si="33"/>
        <v/>
      </c>
      <c r="S216" s="189">
        <f t="shared" si="35"/>
        <v>-1</v>
      </c>
      <c r="T216" s="188">
        <f t="shared" si="36"/>
        <v>172</v>
      </c>
      <c r="U216" s="191">
        <f t="shared" si="37"/>
        <v>-171</v>
      </c>
      <c r="V216" s="191">
        <f t="shared" si="38"/>
        <v>-174</v>
      </c>
    </row>
    <row r="217" spans="1:22" x14ac:dyDescent="0.2">
      <c r="A217" s="126">
        <f t="shared" si="34"/>
        <v>-154</v>
      </c>
      <c r="B217" s="126" t="str">
        <f t="shared" si="26"/>
        <v/>
      </c>
      <c r="C217" s="125" t="str">
        <f t="shared" si="27"/>
        <v/>
      </c>
      <c r="D217" s="125" t="str">
        <f t="shared" si="28"/>
        <v/>
      </c>
      <c r="E217" s="125" t="str">
        <f t="shared" si="29"/>
        <v/>
      </c>
      <c r="F217" s="124" t="str">
        <f t="shared" si="30"/>
        <v/>
      </c>
      <c r="G217" s="124" t="str">
        <f t="shared" si="31"/>
        <v/>
      </c>
      <c r="H217" s="124" t="str">
        <f t="shared" si="32"/>
        <v xml:space="preserve"> </v>
      </c>
      <c r="I217" s="124" t="str">
        <f t="shared" si="33"/>
        <v/>
      </c>
      <c r="S217" s="189">
        <f t="shared" si="35"/>
        <v>-1</v>
      </c>
      <c r="T217" s="188">
        <f t="shared" si="36"/>
        <v>173</v>
      </c>
      <c r="U217" s="191">
        <f t="shared" si="37"/>
        <v>-172</v>
      </c>
      <c r="V217" s="191">
        <f t="shared" si="38"/>
        <v>-175</v>
      </c>
    </row>
    <row r="218" spans="1:22" x14ac:dyDescent="0.2">
      <c r="A218" s="126">
        <f t="shared" si="34"/>
        <v>-155</v>
      </c>
      <c r="B218" s="126" t="str">
        <f t="shared" si="26"/>
        <v/>
      </c>
      <c r="C218" s="125" t="str">
        <f t="shared" si="27"/>
        <v/>
      </c>
      <c r="D218" s="125" t="str">
        <f t="shared" si="28"/>
        <v/>
      </c>
      <c r="E218" s="125" t="str">
        <f t="shared" si="29"/>
        <v/>
      </c>
      <c r="F218" s="124" t="str">
        <f t="shared" si="30"/>
        <v/>
      </c>
      <c r="G218" s="124" t="str">
        <f t="shared" si="31"/>
        <v/>
      </c>
      <c r="H218" s="124" t="str">
        <f t="shared" si="32"/>
        <v xml:space="preserve"> </v>
      </c>
      <c r="I218" s="124" t="str">
        <f t="shared" si="33"/>
        <v/>
      </c>
      <c r="S218" s="189">
        <f t="shared" si="35"/>
        <v>-1</v>
      </c>
      <c r="T218" s="188">
        <f t="shared" si="36"/>
        <v>174</v>
      </c>
      <c r="U218" s="191">
        <f t="shared" si="37"/>
        <v>-173</v>
      </c>
      <c r="V218" s="191">
        <f t="shared" si="38"/>
        <v>-176</v>
      </c>
    </row>
    <row r="219" spans="1:22" x14ac:dyDescent="0.2">
      <c r="A219" s="126">
        <f t="shared" si="34"/>
        <v>-156</v>
      </c>
      <c r="B219" s="126" t="str">
        <f t="shared" si="26"/>
        <v/>
      </c>
      <c r="C219" s="125" t="str">
        <f t="shared" si="27"/>
        <v/>
      </c>
      <c r="D219" s="125" t="str">
        <f t="shared" si="28"/>
        <v/>
      </c>
      <c r="E219" s="125" t="str">
        <f t="shared" si="29"/>
        <v/>
      </c>
      <c r="F219" s="124" t="str">
        <f t="shared" si="30"/>
        <v/>
      </c>
      <c r="G219" s="124" t="str">
        <f t="shared" si="31"/>
        <v/>
      </c>
      <c r="H219" s="124" t="str">
        <f t="shared" si="32"/>
        <v xml:space="preserve"> </v>
      </c>
      <c r="I219" s="124" t="str">
        <f t="shared" si="33"/>
        <v/>
      </c>
      <c r="S219" s="189">
        <f t="shared" si="35"/>
        <v>-1</v>
      </c>
      <c r="T219" s="188">
        <f t="shared" si="36"/>
        <v>175</v>
      </c>
      <c r="U219" s="191">
        <f t="shared" si="37"/>
        <v>-174</v>
      </c>
      <c r="V219" s="191">
        <f t="shared" si="38"/>
        <v>-177</v>
      </c>
    </row>
    <row r="220" spans="1:22" x14ac:dyDescent="0.2">
      <c r="A220" s="126">
        <f t="shared" si="34"/>
        <v>-157</v>
      </c>
      <c r="B220" s="126" t="str">
        <f t="shared" si="26"/>
        <v/>
      </c>
      <c r="C220" s="125" t="str">
        <f t="shared" si="27"/>
        <v/>
      </c>
      <c r="D220" s="125" t="str">
        <f t="shared" si="28"/>
        <v/>
      </c>
      <c r="E220" s="125" t="str">
        <f t="shared" si="29"/>
        <v/>
      </c>
      <c r="F220" s="124" t="str">
        <f t="shared" si="30"/>
        <v/>
      </c>
      <c r="G220" s="124" t="str">
        <f t="shared" si="31"/>
        <v/>
      </c>
      <c r="H220" s="124" t="str">
        <f t="shared" si="32"/>
        <v xml:space="preserve"> </v>
      </c>
      <c r="I220" s="124" t="str">
        <f t="shared" si="33"/>
        <v/>
      </c>
      <c r="S220" s="189">
        <f t="shared" si="35"/>
        <v>-1</v>
      </c>
      <c r="T220" s="188">
        <f t="shared" si="36"/>
        <v>176</v>
      </c>
      <c r="U220" s="191">
        <f t="shared" si="37"/>
        <v>-175</v>
      </c>
      <c r="V220" s="191">
        <f t="shared" si="38"/>
        <v>-178</v>
      </c>
    </row>
    <row r="221" spans="1:22" x14ac:dyDescent="0.2">
      <c r="A221" s="126">
        <f t="shared" si="34"/>
        <v>-158</v>
      </c>
      <c r="B221" s="126" t="str">
        <f t="shared" ref="B221:B284" si="39">IF(A221&lt;=0,"",IF(S225&gt;=1,LOOKUP(S225,Y$46:Y$58,X$46:X$58),0))</f>
        <v/>
      </c>
      <c r="C221" s="125" t="str">
        <f t="shared" ref="C221:C284" si="40">IF(A221&lt;=0,"",IF(S225&gt;=6,LOOKUP(S225,Y$51:Y$58,Z$51:Z$58),0))</f>
        <v/>
      </c>
      <c r="D221" s="125" t="str">
        <f t="shared" si="28"/>
        <v/>
      </c>
      <c r="E221" s="125" t="str">
        <f t="shared" si="29"/>
        <v/>
      </c>
      <c r="F221" s="124" t="str">
        <f t="shared" si="30"/>
        <v/>
      </c>
      <c r="G221" s="124" t="str">
        <f t="shared" si="31"/>
        <v/>
      </c>
      <c r="H221" s="124" t="str">
        <f t="shared" si="32"/>
        <v xml:space="preserve"> </v>
      </c>
      <c r="I221" s="124" t="str">
        <f t="shared" si="33"/>
        <v/>
      </c>
      <c r="S221" s="189">
        <f t="shared" si="35"/>
        <v>-1</v>
      </c>
      <c r="T221" s="188">
        <f t="shared" si="36"/>
        <v>177</v>
      </c>
      <c r="U221" s="191">
        <f t="shared" si="37"/>
        <v>-176</v>
      </c>
      <c r="V221" s="191">
        <f t="shared" si="38"/>
        <v>-179</v>
      </c>
    </row>
    <row r="222" spans="1:22" x14ac:dyDescent="0.2">
      <c r="A222" s="126">
        <f t="shared" si="34"/>
        <v>-159</v>
      </c>
      <c r="B222" s="126" t="str">
        <f t="shared" si="39"/>
        <v/>
      </c>
      <c r="C222" s="125" t="str">
        <f t="shared" si="40"/>
        <v/>
      </c>
      <c r="D222" s="125" t="str">
        <f t="shared" ref="D222:D285" si="41">IF(A222=0,0,IF(A222&lt;0,"",B222*$O$45))</f>
        <v/>
      </c>
      <c r="E222" s="125" t="str">
        <f t="shared" ref="E222:E285" si="42">IF(A222=0,0,IF(A222&lt;0,"",C222*$O$46))</f>
        <v/>
      </c>
      <c r="F222" s="124" t="str">
        <f t="shared" ref="F222:F285" si="43">IF(A222=0,0,IF(A222&lt;0,"",IF(B222=0.0001,((E$22*0.5/12)-D222)*P$53,((E$22*1/12)-D222)*P$53)))</f>
        <v/>
      </c>
      <c r="G222" s="124" t="str">
        <f t="shared" ref="G222:G285" si="44">IF(A222=0,0,IF(A222&lt;0,"",D222+F222+E222))</f>
        <v/>
      </c>
      <c r="H222" s="124" t="str">
        <f t="shared" ref="H222:H285" si="45">IF(A222=0,0,IF(A222&lt;0," ",IF(A222=1,F222,G222+H223)))</f>
        <v xml:space="preserve"> </v>
      </c>
      <c r="I222" s="124" t="str">
        <f t="shared" ref="I222:I285" si="46">IF(A222&lt;0,"",ROUND($E$23+(A222/12),2))</f>
        <v/>
      </c>
      <c r="S222" s="189">
        <f t="shared" si="35"/>
        <v>-1</v>
      </c>
      <c r="T222" s="188">
        <f t="shared" si="36"/>
        <v>178</v>
      </c>
      <c r="U222" s="191">
        <f t="shared" si="37"/>
        <v>-177</v>
      </c>
      <c r="V222" s="191">
        <f t="shared" si="38"/>
        <v>-180</v>
      </c>
    </row>
    <row r="223" spans="1:22" x14ac:dyDescent="0.2">
      <c r="A223" s="126">
        <f t="shared" ref="A223:A286" si="47">IF(S226=0,0,IF(A222=" ","",IF(S226=1,A222-0.5,A222-1)))</f>
        <v>-160</v>
      </c>
      <c r="B223" s="126" t="str">
        <f t="shared" si="39"/>
        <v/>
      </c>
      <c r="C223" s="125" t="str">
        <f t="shared" si="40"/>
        <v/>
      </c>
      <c r="D223" s="125" t="str">
        <f t="shared" si="41"/>
        <v/>
      </c>
      <c r="E223" s="125" t="str">
        <f t="shared" si="42"/>
        <v/>
      </c>
      <c r="F223" s="124" t="str">
        <f t="shared" si="43"/>
        <v/>
      </c>
      <c r="G223" s="124" t="str">
        <f t="shared" si="44"/>
        <v/>
      </c>
      <c r="H223" s="124" t="str">
        <f t="shared" si="45"/>
        <v xml:space="preserve"> </v>
      </c>
      <c r="I223" s="124" t="str">
        <f t="shared" si="46"/>
        <v/>
      </c>
      <c r="S223" s="189">
        <f t="shared" si="35"/>
        <v>-1</v>
      </c>
      <c r="T223" s="188">
        <f t="shared" si="36"/>
        <v>179</v>
      </c>
      <c r="U223" s="191">
        <f t="shared" si="37"/>
        <v>-178</v>
      </c>
      <c r="V223" s="191">
        <f t="shared" si="38"/>
        <v>-181</v>
      </c>
    </row>
    <row r="224" spans="1:22" x14ac:dyDescent="0.2">
      <c r="A224" s="126">
        <f t="shared" si="47"/>
        <v>-161</v>
      </c>
      <c r="B224" s="126" t="str">
        <f t="shared" si="39"/>
        <v/>
      </c>
      <c r="C224" s="125" t="str">
        <f t="shared" si="40"/>
        <v/>
      </c>
      <c r="D224" s="125" t="str">
        <f t="shared" si="41"/>
        <v/>
      </c>
      <c r="E224" s="125" t="str">
        <f t="shared" si="42"/>
        <v/>
      </c>
      <c r="F224" s="124" t="str">
        <f t="shared" si="43"/>
        <v/>
      </c>
      <c r="G224" s="124" t="str">
        <f t="shared" si="44"/>
        <v/>
      </c>
      <c r="H224" s="124" t="str">
        <f t="shared" si="45"/>
        <v xml:space="preserve"> </v>
      </c>
      <c r="I224" s="124" t="str">
        <f t="shared" si="46"/>
        <v/>
      </c>
      <c r="S224" s="189">
        <f t="shared" si="35"/>
        <v>-1</v>
      </c>
      <c r="T224" s="188">
        <f t="shared" si="36"/>
        <v>180</v>
      </c>
      <c r="U224" s="191">
        <f t="shared" si="37"/>
        <v>-179</v>
      </c>
      <c r="V224" s="191">
        <f t="shared" si="38"/>
        <v>-182</v>
      </c>
    </row>
    <row r="225" spans="1:22" x14ac:dyDescent="0.2">
      <c r="A225" s="126">
        <f t="shared" si="47"/>
        <v>-162</v>
      </c>
      <c r="B225" s="126" t="str">
        <f t="shared" si="39"/>
        <v/>
      </c>
      <c r="C225" s="125" t="str">
        <f t="shared" si="40"/>
        <v/>
      </c>
      <c r="D225" s="125" t="str">
        <f t="shared" si="41"/>
        <v/>
      </c>
      <c r="E225" s="125" t="str">
        <f t="shared" si="42"/>
        <v/>
      </c>
      <c r="F225" s="124" t="str">
        <f t="shared" si="43"/>
        <v/>
      </c>
      <c r="G225" s="124" t="str">
        <f t="shared" si="44"/>
        <v/>
      </c>
      <c r="H225" s="124" t="str">
        <f t="shared" si="45"/>
        <v xml:space="preserve"> </v>
      </c>
      <c r="I225" s="124" t="str">
        <f t="shared" si="46"/>
        <v/>
      </c>
      <c r="S225" s="189">
        <f t="shared" ref="S225:S288" si="48">IF(AND(S224&gt;=1,S224&lt;12),S224+1,IF(U225=0,1,IF(S224=12,S224+0.5,-1)))</f>
        <v>-1</v>
      </c>
      <c r="T225" s="188">
        <f t="shared" ref="T225:T288" si="49">IF(T224&gt;=1,T224+1,IF(U225=0,1,-1))</f>
        <v>181</v>
      </c>
      <c r="U225" s="191">
        <f t="shared" si="37"/>
        <v>-180</v>
      </c>
      <c r="V225" s="191">
        <f t="shared" si="38"/>
        <v>-183</v>
      </c>
    </row>
    <row r="226" spans="1:22" x14ac:dyDescent="0.2">
      <c r="A226" s="126">
        <f t="shared" si="47"/>
        <v>-163</v>
      </c>
      <c r="B226" s="126" t="str">
        <f t="shared" si="39"/>
        <v/>
      </c>
      <c r="C226" s="125" t="str">
        <f t="shared" si="40"/>
        <v/>
      </c>
      <c r="D226" s="125" t="str">
        <f t="shared" si="41"/>
        <v/>
      </c>
      <c r="E226" s="125" t="str">
        <f t="shared" si="42"/>
        <v/>
      </c>
      <c r="F226" s="124" t="str">
        <f t="shared" si="43"/>
        <v/>
      </c>
      <c r="G226" s="124" t="str">
        <f t="shared" si="44"/>
        <v/>
      </c>
      <c r="H226" s="124" t="str">
        <f t="shared" si="45"/>
        <v xml:space="preserve"> </v>
      </c>
      <c r="I226" s="124" t="str">
        <f t="shared" si="46"/>
        <v/>
      </c>
      <c r="S226" s="189">
        <f t="shared" si="48"/>
        <v>-1</v>
      </c>
      <c r="T226" s="188">
        <f t="shared" si="49"/>
        <v>182</v>
      </c>
      <c r="U226" s="191">
        <f t="shared" ref="U226:U289" si="50">U225-1</f>
        <v>-181</v>
      </c>
      <c r="V226" s="191">
        <f t="shared" ref="V226:V289" si="51">V225-1</f>
        <v>-184</v>
      </c>
    </row>
    <row r="227" spans="1:22" x14ac:dyDescent="0.2">
      <c r="A227" s="126">
        <f t="shared" si="47"/>
        <v>-164</v>
      </c>
      <c r="B227" s="126" t="str">
        <f t="shared" si="39"/>
        <v/>
      </c>
      <c r="C227" s="125" t="str">
        <f t="shared" si="40"/>
        <v/>
      </c>
      <c r="D227" s="125" t="str">
        <f t="shared" si="41"/>
        <v/>
      </c>
      <c r="E227" s="125" t="str">
        <f t="shared" si="42"/>
        <v/>
      </c>
      <c r="F227" s="124" t="str">
        <f t="shared" si="43"/>
        <v/>
      </c>
      <c r="G227" s="124" t="str">
        <f t="shared" si="44"/>
        <v/>
      </c>
      <c r="H227" s="124" t="str">
        <f t="shared" si="45"/>
        <v xml:space="preserve"> </v>
      </c>
      <c r="I227" s="124" t="str">
        <f t="shared" si="46"/>
        <v/>
      </c>
      <c r="S227" s="189">
        <f t="shared" si="48"/>
        <v>-1</v>
      </c>
      <c r="T227" s="188">
        <f t="shared" si="49"/>
        <v>183</v>
      </c>
      <c r="U227" s="191">
        <f t="shared" si="50"/>
        <v>-182</v>
      </c>
      <c r="V227" s="191">
        <f t="shared" si="51"/>
        <v>-185</v>
      </c>
    </row>
    <row r="228" spans="1:22" x14ac:dyDescent="0.2">
      <c r="A228" s="126">
        <f t="shared" si="47"/>
        <v>-165</v>
      </c>
      <c r="B228" s="126" t="str">
        <f t="shared" si="39"/>
        <v/>
      </c>
      <c r="C228" s="125" t="str">
        <f t="shared" si="40"/>
        <v/>
      </c>
      <c r="D228" s="125" t="str">
        <f t="shared" si="41"/>
        <v/>
      </c>
      <c r="E228" s="125" t="str">
        <f t="shared" si="42"/>
        <v/>
      </c>
      <c r="F228" s="124" t="str">
        <f t="shared" si="43"/>
        <v/>
      </c>
      <c r="G228" s="124" t="str">
        <f t="shared" si="44"/>
        <v/>
      </c>
      <c r="H228" s="124" t="str">
        <f t="shared" si="45"/>
        <v xml:space="preserve"> </v>
      </c>
      <c r="I228" s="124" t="str">
        <f t="shared" si="46"/>
        <v/>
      </c>
      <c r="S228" s="189">
        <f t="shared" si="48"/>
        <v>-1</v>
      </c>
      <c r="T228" s="188">
        <f t="shared" si="49"/>
        <v>184</v>
      </c>
      <c r="U228" s="191">
        <f t="shared" si="50"/>
        <v>-183</v>
      </c>
      <c r="V228" s="191">
        <f t="shared" si="51"/>
        <v>-186</v>
      </c>
    </row>
    <row r="229" spans="1:22" x14ac:dyDescent="0.2">
      <c r="A229" s="126">
        <f t="shared" si="47"/>
        <v>-166</v>
      </c>
      <c r="B229" s="126" t="str">
        <f t="shared" si="39"/>
        <v/>
      </c>
      <c r="C229" s="125" t="str">
        <f t="shared" si="40"/>
        <v/>
      </c>
      <c r="D229" s="125" t="str">
        <f t="shared" si="41"/>
        <v/>
      </c>
      <c r="E229" s="125" t="str">
        <f t="shared" si="42"/>
        <v/>
      </c>
      <c r="F229" s="124" t="str">
        <f t="shared" si="43"/>
        <v/>
      </c>
      <c r="G229" s="124" t="str">
        <f t="shared" si="44"/>
        <v/>
      </c>
      <c r="H229" s="124" t="str">
        <f t="shared" si="45"/>
        <v xml:space="preserve"> </v>
      </c>
      <c r="I229" s="124" t="str">
        <f t="shared" si="46"/>
        <v/>
      </c>
      <c r="S229" s="189">
        <f t="shared" si="48"/>
        <v>-1</v>
      </c>
      <c r="T229" s="188">
        <f t="shared" si="49"/>
        <v>185</v>
      </c>
      <c r="U229" s="191">
        <f t="shared" si="50"/>
        <v>-184</v>
      </c>
      <c r="V229" s="191">
        <f t="shared" si="51"/>
        <v>-187</v>
      </c>
    </row>
    <row r="230" spans="1:22" x14ac:dyDescent="0.2">
      <c r="A230" s="126">
        <f t="shared" si="47"/>
        <v>-167</v>
      </c>
      <c r="B230" s="126" t="str">
        <f t="shared" si="39"/>
        <v/>
      </c>
      <c r="C230" s="125" t="str">
        <f t="shared" si="40"/>
        <v/>
      </c>
      <c r="D230" s="125" t="str">
        <f t="shared" si="41"/>
        <v/>
      </c>
      <c r="E230" s="125" t="str">
        <f t="shared" si="42"/>
        <v/>
      </c>
      <c r="F230" s="124" t="str">
        <f t="shared" si="43"/>
        <v/>
      </c>
      <c r="G230" s="124" t="str">
        <f t="shared" si="44"/>
        <v/>
      </c>
      <c r="H230" s="124" t="str">
        <f t="shared" si="45"/>
        <v xml:space="preserve"> </v>
      </c>
      <c r="I230" s="124" t="str">
        <f t="shared" si="46"/>
        <v/>
      </c>
      <c r="S230" s="189">
        <f t="shared" si="48"/>
        <v>-1</v>
      </c>
      <c r="T230" s="188">
        <f t="shared" si="49"/>
        <v>186</v>
      </c>
      <c r="U230" s="191">
        <f t="shared" si="50"/>
        <v>-185</v>
      </c>
      <c r="V230" s="191">
        <f t="shared" si="51"/>
        <v>-188</v>
      </c>
    </row>
    <row r="231" spans="1:22" x14ac:dyDescent="0.2">
      <c r="A231" s="126">
        <f t="shared" si="47"/>
        <v>-168</v>
      </c>
      <c r="B231" s="126" t="str">
        <f t="shared" si="39"/>
        <v/>
      </c>
      <c r="C231" s="125" t="str">
        <f t="shared" si="40"/>
        <v/>
      </c>
      <c r="D231" s="125" t="str">
        <f t="shared" si="41"/>
        <v/>
      </c>
      <c r="E231" s="125" t="str">
        <f t="shared" si="42"/>
        <v/>
      </c>
      <c r="F231" s="124" t="str">
        <f t="shared" si="43"/>
        <v/>
      </c>
      <c r="G231" s="124" t="str">
        <f t="shared" si="44"/>
        <v/>
      </c>
      <c r="H231" s="124" t="str">
        <f t="shared" si="45"/>
        <v xml:space="preserve"> </v>
      </c>
      <c r="I231" s="124" t="str">
        <f t="shared" si="46"/>
        <v/>
      </c>
      <c r="S231" s="189">
        <f t="shared" si="48"/>
        <v>-1</v>
      </c>
      <c r="T231" s="188">
        <f t="shared" si="49"/>
        <v>187</v>
      </c>
      <c r="U231" s="191">
        <f t="shared" si="50"/>
        <v>-186</v>
      </c>
      <c r="V231" s="191">
        <f t="shared" si="51"/>
        <v>-189</v>
      </c>
    </row>
    <row r="232" spans="1:22" x14ac:dyDescent="0.2">
      <c r="A232" s="126">
        <f t="shared" si="47"/>
        <v>-169</v>
      </c>
      <c r="B232" s="126" t="str">
        <f t="shared" si="39"/>
        <v/>
      </c>
      <c r="C232" s="125" t="str">
        <f t="shared" si="40"/>
        <v/>
      </c>
      <c r="D232" s="125" t="str">
        <f t="shared" si="41"/>
        <v/>
      </c>
      <c r="E232" s="125" t="str">
        <f t="shared" si="42"/>
        <v/>
      </c>
      <c r="F232" s="124" t="str">
        <f t="shared" si="43"/>
        <v/>
      </c>
      <c r="G232" s="124" t="str">
        <f t="shared" si="44"/>
        <v/>
      </c>
      <c r="H232" s="124" t="str">
        <f t="shared" si="45"/>
        <v xml:space="preserve"> </v>
      </c>
      <c r="I232" s="124" t="str">
        <f t="shared" si="46"/>
        <v/>
      </c>
      <c r="S232" s="189">
        <f t="shared" si="48"/>
        <v>-1</v>
      </c>
      <c r="T232" s="188">
        <f t="shared" si="49"/>
        <v>188</v>
      </c>
      <c r="U232" s="191">
        <f t="shared" si="50"/>
        <v>-187</v>
      </c>
      <c r="V232" s="191">
        <f t="shared" si="51"/>
        <v>-190</v>
      </c>
    </row>
    <row r="233" spans="1:22" x14ac:dyDescent="0.2">
      <c r="A233" s="126">
        <f t="shared" si="47"/>
        <v>-170</v>
      </c>
      <c r="B233" s="126" t="str">
        <f t="shared" si="39"/>
        <v/>
      </c>
      <c r="C233" s="125" t="str">
        <f t="shared" si="40"/>
        <v/>
      </c>
      <c r="D233" s="125" t="str">
        <f t="shared" si="41"/>
        <v/>
      </c>
      <c r="E233" s="125" t="str">
        <f t="shared" si="42"/>
        <v/>
      </c>
      <c r="F233" s="124" t="str">
        <f t="shared" si="43"/>
        <v/>
      </c>
      <c r="G233" s="124" t="str">
        <f t="shared" si="44"/>
        <v/>
      </c>
      <c r="H233" s="124" t="str">
        <f t="shared" si="45"/>
        <v xml:space="preserve"> </v>
      </c>
      <c r="I233" s="124" t="str">
        <f t="shared" si="46"/>
        <v/>
      </c>
      <c r="S233" s="189">
        <f t="shared" si="48"/>
        <v>-1</v>
      </c>
      <c r="T233" s="188">
        <f t="shared" si="49"/>
        <v>189</v>
      </c>
      <c r="U233" s="191">
        <f t="shared" si="50"/>
        <v>-188</v>
      </c>
      <c r="V233" s="191">
        <f t="shared" si="51"/>
        <v>-191</v>
      </c>
    </row>
    <row r="234" spans="1:22" x14ac:dyDescent="0.2">
      <c r="A234" s="126">
        <f t="shared" si="47"/>
        <v>-171</v>
      </c>
      <c r="B234" s="126" t="str">
        <f t="shared" si="39"/>
        <v/>
      </c>
      <c r="C234" s="125" t="str">
        <f t="shared" si="40"/>
        <v/>
      </c>
      <c r="D234" s="125" t="str">
        <f t="shared" si="41"/>
        <v/>
      </c>
      <c r="E234" s="125" t="str">
        <f t="shared" si="42"/>
        <v/>
      </c>
      <c r="F234" s="124" t="str">
        <f t="shared" si="43"/>
        <v/>
      </c>
      <c r="G234" s="124" t="str">
        <f t="shared" si="44"/>
        <v/>
      </c>
      <c r="H234" s="124" t="str">
        <f t="shared" si="45"/>
        <v xml:space="preserve"> </v>
      </c>
      <c r="I234" s="124" t="str">
        <f t="shared" si="46"/>
        <v/>
      </c>
      <c r="S234" s="189">
        <f t="shared" si="48"/>
        <v>-1</v>
      </c>
      <c r="T234" s="188">
        <f t="shared" si="49"/>
        <v>190</v>
      </c>
      <c r="U234" s="191">
        <f t="shared" si="50"/>
        <v>-189</v>
      </c>
      <c r="V234" s="191">
        <f t="shared" si="51"/>
        <v>-192</v>
      </c>
    </row>
    <row r="235" spans="1:22" x14ac:dyDescent="0.2">
      <c r="A235" s="126">
        <f t="shared" si="47"/>
        <v>-172</v>
      </c>
      <c r="B235" s="126" t="str">
        <f t="shared" si="39"/>
        <v/>
      </c>
      <c r="C235" s="125" t="str">
        <f t="shared" si="40"/>
        <v/>
      </c>
      <c r="D235" s="125" t="str">
        <f t="shared" si="41"/>
        <v/>
      </c>
      <c r="E235" s="125" t="str">
        <f t="shared" si="42"/>
        <v/>
      </c>
      <c r="F235" s="124" t="str">
        <f t="shared" si="43"/>
        <v/>
      </c>
      <c r="G235" s="124" t="str">
        <f t="shared" si="44"/>
        <v/>
      </c>
      <c r="H235" s="124" t="str">
        <f t="shared" si="45"/>
        <v xml:space="preserve"> </v>
      </c>
      <c r="I235" s="124" t="str">
        <f t="shared" si="46"/>
        <v/>
      </c>
      <c r="S235" s="189">
        <f t="shared" si="48"/>
        <v>-1</v>
      </c>
      <c r="T235" s="188">
        <f t="shared" si="49"/>
        <v>191</v>
      </c>
      <c r="U235" s="191">
        <f t="shared" si="50"/>
        <v>-190</v>
      </c>
      <c r="V235" s="191">
        <f t="shared" si="51"/>
        <v>-193</v>
      </c>
    </row>
    <row r="236" spans="1:22" x14ac:dyDescent="0.2">
      <c r="A236" s="126">
        <f t="shared" si="47"/>
        <v>-173</v>
      </c>
      <c r="B236" s="126" t="str">
        <f t="shared" si="39"/>
        <v/>
      </c>
      <c r="C236" s="125" t="str">
        <f t="shared" si="40"/>
        <v/>
      </c>
      <c r="D236" s="125" t="str">
        <f t="shared" si="41"/>
        <v/>
      </c>
      <c r="E236" s="125" t="str">
        <f t="shared" si="42"/>
        <v/>
      </c>
      <c r="F236" s="124" t="str">
        <f t="shared" si="43"/>
        <v/>
      </c>
      <c r="G236" s="124" t="str">
        <f t="shared" si="44"/>
        <v/>
      </c>
      <c r="H236" s="124" t="str">
        <f t="shared" si="45"/>
        <v xml:space="preserve"> </v>
      </c>
      <c r="I236" s="124" t="str">
        <f t="shared" si="46"/>
        <v/>
      </c>
      <c r="S236" s="189">
        <f t="shared" si="48"/>
        <v>-1</v>
      </c>
      <c r="T236" s="188">
        <f t="shared" si="49"/>
        <v>192</v>
      </c>
      <c r="U236" s="191">
        <f t="shared" si="50"/>
        <v>-191</v>
      </c>
      <c r="V236" s="191">
        <f t="shared" si="51"/>
        <v>-194</v>
      </c>
    </row>
    <row r="237" spans="1:22" x14ac:dyDescent="0.2">
      <c r="A237" s="126">
        <f t="shared" si="47"/>
        <v>-174</v>
      </c>
      <c r="B237" s="126" t="str">
        <f t="shared" si="39"/>
        <v/>
      </c>
      <c r="C237" s="125" t="str">
        <f t="shared" si="40"/>
        <v/>
      </c>
      <c r="D237" s="125" t="str">
        <f t="shared" si="41"/>
        <v/>
      </c>
      <c r="E237" s="125" t="str">
        <f t="shared" si="42"/>
        <v/>
      </c>
      <c r="F237" s="124" t="str">
        <f t="shared" si="43"/>
        <v/>
      </c>
      <c r="G237" s="124" t="str">
        <f t="shared" si="44"/>
        <v/>
      </c>
      <c r="H237" s="124" t="str">
        <f t="shared" si="45"/>
        <v xml:space="preserve"> </v>
      </c>
      <c r="I237" s="124" t="str">
        <f t="shared" si="46"/>
        <v/>
      </c>
      <c r="S237" s="189">
        <f t="shared" si="48"/>
        <v>-1</v>
      </c>
      <c r="T237" s="188">
        <f t="shared" si="49"/>
        <v>193</v>
      </c>
      <c r="U237" s="191">
        <f t="shared" si="50"/>
        <v>-192</v>
      </c>
      <c r="V237" s="191">
        <f t="shared" si="51"/>
        <v>-195</v>
      </c>
    </row>
    <row r="238" spans="1:22" x14ac:dyDescent="0.2">
      <c r="A238" s="126">
        <f t="shared" si="47"/>
        <v>-175</v>
      </c>
      <c r="B238" s="126" t="str">
        <f t="shared" si="39"/>
        <v/>
      </c>
      <c r="C238" s="125" t="str">
        <f t="shared" si="40"/>
        <v/>
      </c>
      <c r="D238" s="125" t="str">
        <f t="shared" si="41"/>
        <v/>
      </c>
      <c r="E238" s="125" t="str">
        <f t="shared" si="42"/>
        <v/>
      </c>
      <c r="F238" s="124" t="str">
        <f t="shared" si="43"/>
        <v/>
      </c>
      <c r="G238" s="124" t="str">
        <f t="shared" si="44"/>
        <v/>
      </c>
      <c r="H238" s="124" t="str">
        <f t="shared" si="45"/>
        <v xml:space="preserve"> </v>
      </c>
      <c r="I238" s="124" t="str">
        <f t="shared" si="46"/>
        <v/>
      </c>
      <c r="S238" s="189">
        <f t="shared" si="48"/>
        <v>-1</v>
      </c>
      <c r="T238" s="188">
        <f t="shared" si="49"/>
        <v>194</v>
      </c>
      <c r="U238" s="191">
        <f t="shared" si="50"/>
        <v>-193</v>
      </c>
      <c r="V238" s="191">
        <f t="shared" si="51"/>
        <v>-196</v>
      </c>
    </row>
    <row r="239" spans="1:22" x14ac:dyDescent="0.2">
      <c r="A239" s="126">
        <f t="shared" si="47"/>
        <v>-176</v>
      </c>
      <c r="B239" s="126" t="str">
        <f t="shared" si="39"/>
        <v/>
      </c>
      <c r="C239" s="125" t="str">
        <f t="shared" si="40"/>
        <v/>
      </c>
      <c r="D239" s="125" t="str">
        <f t="shared" si="41"/>
        <v/>
      </c>
      <c r="E239" s="125" t="str">
        <f t="shared" si="42"/>
        <v/>
      </c>
      <c r="F239" s="124" t="str">
        <f t="shared" si="43"/>
        <v/>
      </c>
      <c r="G239" s="124" t="str">
        <f t="shared" si="44"/>
        <v/>
      </c>
      <c r="H239" s="124" t="str">
        <f t="shared" si="45"/>
        <v xml:space="preserve"> </v>
      </c>
      <c r="I239" s="124" t="str">
        <f t="shared" si="46"/>
        <v/>
      </c>
      <c r="S239" s="189">
        <f t="shared" si="48"/>
        <v>-1</v>
      </c>
      <c r="T239" s="188">
        <f t="shared" si="49"/>
        <v>195</v>
      </c>
      <c r="U239" s="191">
        <f t="shared" si="50"/>
        <v>-194</v>
      </c>
      <c r="V239" s="191">
        <f t="shared" si="51"/>
        <v>-197</v>
      </c>
    </row>
    <row r="240" spans="1:22" x14ac:dyDescent="0.2">
      <c r="A240" s="126">
        <f t="shared" si="47"/>
        <v>-177</v>
      </c>
      <c r="B240" s="126" t="str">
        <f t="shared" si="39"/>
        <v/>
      </c>
      <c r="C240" s="125" t="str">
        <f t="shared" si="40"/>
        <v/>
      </c>
      <c r="D240" s="125" t="str">
        <f t="shared" si="41"/>
        <v/>
      </c>
      <c r="E240" s="125" t="str">
        <f t="shared" si="42"/>
        <v/>
      </c>
      <c r="F240" s="124" t="str">
        <f t="shared" si="43"/>
        <v/>
      </c>
      <c r="G240" s="124" t="str">
        <f t="shared" si="44"/>
        <v/>
      </c>
      <c r="H240" s="124" t="str">
        <f t="shared" si="45"/>
        <v xml:space="preserve"> </v>
      </c>
      <c r="I240" s="124" t="str">
        <f t="shared" si="46"/>
        <v/>
      </c>
      <c r="S240" s="189">
        <f t="shared" si="48"/>
        <v>-1</v>
      </c>
      <c r="T240" s="188">
        <f t="shared" si="49"/>
        <v>196</v>
      </c>
      <c r="U240" s="191">
        <f t="shared" si="50"/>
        <v>-195</v>
      </c>
      <c r="V240" s="191">
        <f t="shared" si="51"/>
        <v>-198</v>
      </c>
    </row>
    <row r="241" spans="1:22" x14ac:dyDescent="0.2">
      <c r="A241" s="126">
        <f t="shared" si="47"/>
        <v>-178</v>
      </c>
      <c r="B241" s="126" t="str">
        <f t="shared" si="39"/>
        <v/>
      </c>
      <c r="C241" s="125" t="str">
        <f t="shared" si="40"/>
        <v/>
      </c>
      <c r="D241" s="125" t="str">
        <f t="shared" si="41"/>
        <v/>
      </c>
      <c r="E241" s="125" t="str">
        <f t="shared" si="42"/>
        <v/>
      </c>
      <c r="F241" s="124" t="str">
        <f t="shared" si="43"/>
        <v/>
      </c>
      <c r="G241" s="124" t="str">
        <f t="shared" si="44"/>
        <v/>
      </c>
      <c r="H241" s="124" t="str">
        <f t="shared" si="45"/>
        <v xml:space="preserve"> </v>
      </c>
      <c r="I241" s="124" t="str">
        <f t="shared" si="46"/>
        <v/>
      </c>
      <c r="S241" s="189">
        <f t="shared" si="48"/>
        <v>-1</v>
      </c>
      <c r="T241" s="188">
        <f t="shared" si="49"/>
        <v>197</v>
      </c>
      <c r="U241" s="191">
        <f t="shared" si="50"/>
        <v>-196</v>
      </c>
      <c r="V241" s="191">
        <f t="shared" si="51"/>
        <v>-199</v>
      </c>
    </row>
    <row r="242" spans="1:22" x14ac:dyDescent="0.2">
      <c r="A242" s="126">
        <f t="shared" si="47"/>
        <v>-179</v>
      </c>
      <c r="B242" s="126" t="str">
        <f t="shared" si="39"/>
        <v/>
      </c>
      <c r="C242" s="125" t="str">
        <f t="shared" si="40"/>
        <v/>
      </c>
      <c r="D242" s="125" t="str">
        <f t="shared" si="41"/>
        <v/>
      </c>
      <c r="E242" s="125" t="str">
        <f t="shared" si="42"/>
        <v/>
      </c>
      <c r="F242" s="124" t="str">
        <f t="shared" si="43"/>
        <v/>
      </c>
      <c r="G242" s="124" t="str">
        <f t="shared" si="44"/>
        <v/>
      </c>
      <c r="H242" s="124" t="str">
        <f t="shared" si="45"/>
        <v xml:space="preserve"> </v>
      </c>
      <c r="I242" s="124" t="str">
        <f t="shared" si="46"/>
        <v/>
      </c>
      <c r="S242" s="189">
        <f t="shared" si="48"/>
        <v>-1</v>
      </c>
      <c r="T242" s="188">
        <f t="shared" si="49"/>
        <v>198</v>
      </c>
      <c r="U242" s="191">
        <f t="shared" si="50"/>
        <v>-197</v>
      </c>
      <c r="V242" s="191">
        <f t="shared" si="51"/>
        <v>-200</v>
      </c>
    </row>
    <row r="243" spans="1:22" x14ac:dyDescent="0.2">
      <c r="A243" s="126">
        <f t="shared" si="47"/>
        <v>-180</v>
      </c>
      <c r="B243" s="126" t="str">
        <f t="shared" si="39"/>
        <v/>
      </c>
      <c r="C243" s="125" t="str">
        <f t="shared" si="40"/>
        <v/>
      </c>
      <c r="D243" s="125" t="str">
        <f t="shared" si="41"/>
        <v/>
      </c>
      <c r="E243" s="125" t="str">
        <f t="shared" si="42"/>
        <v/>
      </c>
      <c r="F243" s="124" t="str">
        <f t="shared" si="43"/>
        <v/>
      </c>
      <c r="G243" s="124" t="str">
        <f t="shared" si="44"/>
        <v/>
      </c>
      <c r="H243" s="124" t="str">
        <f t="shared" si="45"/>
        <v xml:space="preserve"> </v>
      </c>
      <c r="I243" s="124" t="str">
        <f t="shared" si="46"/>
        <v/>
      </c>
      <c r="S243" s="189">
        <f t="shared" si="48"/>
        <v>-1</v>
      </c>
      <c r="T243" s="188">
        <f t="shared" si="49"/>
        <v>199</v>
      </c>
      <c r="U243" s="191">
        <f t="shared" si="50"/>
        <v>-198</v>
      </c>
      <c r="V243" s="191">
        <f t="shared" si="51"/>
        <v>-201</v>
      </c>
    </row>
    <row r="244" spans="1:22" x14ac:dyDescent="0.2">
      <c r="A244" s="126">
        <f t="shared" si="47"/>
        <v>-181</v>
      </c>
      <c r="B244" s="126" t="str">
        <f t="shared" si="39"/>
        <v/>
      </c>
      <c r="C244" s="125" t="str">
        <f t="shared" si="40"/>
        <v/>
      </c>
      <c r="D244" s="125" t="str">
        <f t="shared" si="41"/>
        <v/>
      </c>
      <c r="E244" s="125" t="str">
        <f t="shared" si="42"/>
        <v/>
      </c>
      <c r="F244" s="124" t="str">
        <f t="shared" si="43"/>
        <v/>
      </c>
      <c r="G244" s="124" t="str">
        <f t="shared" si="44"/>
        <v/>
      </c>
      <c r="H244" s="124" t="str">
        <f t="shared" si="45"/>
        <v xml:space="preserve"> </v>
      </c>
      <c r="I244" s="124" t="str">
        <f t="shared" si="46"/>
        <v/>
      </c>
      <c r="S244" s="189">
        <f t="shared" si="48"/>
        <v>-1</v>
      </c>
      <c r="T244" s="188">
        <f t="shared" si="49"/>
        <v>200</v>
      </c>
      <c r="U244" s="191">
        <f t="shared" si="50"/>
        <v>-199</v>
      </c>
      <c r="V244" s="191">
        <f t="shared" si="51"/>
        <v>-202</v>
      </c>
    </row>
    <row r="245" spans="1:22" x14ac:dyDescent="0.2">
      <c r="A245" s="126">
        <f t="shared" si="47"/>
        <v>-182</v>
      </c>
      <c r="B245" s="126" t="str">
        <f t="shared" si="39"/>
        <v/>
      </c>
      <c r="C245" s="125" t="str">
        <f t="shared" si="40"/>
        <v/>
      </c>
      <c r="D245" s="125" t="str">
        <f t="shared" si="41"/>
        <v/>
      </c>
      <c r="E245" s="125" t="str">
        <f t="shared" si="42"/>
        <v/>
      </c>
      <c r="F245" s="124" t="str">
        <f t="shared" si="43"/>
        <v/>
      </c>
      <c r="G245" s="124" t="str">
        <f t="shared" si="44"/>
        <v/>
      </c>
      <c r="H245" s="124" t="str">
        <f t="shared" si="45"/>
        <v xml:space="preserve"> </v>
      </c>
      <c r="I245" s="124" t="str">
        <f t="shared" si="46"/>
        <v/>
      </c>
      <c r="S245" s="189">
        <f t="shared" si="48"/>
        <v>-1</v>
      </c>
      <c r="T245" s="188">
        <f t="shared" si="49"/>
        <v>201</v>
      </c>
      <c r="U245" s="191">
        <f t="shared" si="50"/>
        <v>-200</v>
      </c>
      <c r="V245" s="191">
        <f t="shared" si="51"/>
        <v>-203</v>
      </c>
    </row>
    <row r="246" spans="1:22" x14ac:dyDescent="0.2">
      <c r="A246" s="126">
        <f t="shared" si="47"/>
        <v>-183</v>
      </c>
      <c r="B246" s="126" t="str">
        <f t="shared" si="39"/>
        <v/>
      </c>
      <c r="C246" s="125" t="str">
        <f t="shared" si="40"/>
        <v/>
      </c>
      <c r="D246" s="125" t="str">
        <f t="shared" si="41"/>
        <v/>
      </c>
      <c r="E246" s="125" t="str">
        <f t="shared" si="42"/>
        <v/>
      </c>
      <c r="F246" s="124" t="str">
        <f t="shared" si="43"/>
        <v/>
      </c>
      <c r="G246" s="124" t="str">
        <f t="shared" si="44"/>
        <v/>
      </c>
      <c r="H246" s="124" t="str">
        <f t="shared" si="45"/>
        <v xml:space="preserve"> </v>
      </c>
      <c r="I246" s="124" t="str">
        <f t="shared" si="46"/>
        <v/>
      </c>
      <c r="S246" s="189">
        <f t="shared" si="48"/>
        <v>-1</v>
      </c>
      <c r="T246" s="188">
        <f t="shared" si="49"/>
        <v>202</v>
      </c>
      <c r="U246" s="191">
        <f t="shared" si="50"/>
        <v>-201</v>
      </c>
      <c r="V246" s="191">
        <f t="shared" si="51"/>
        <v>-204</v>
      </c>
    </row>
    <row r="247" spans="1:22" x14ac:dyDescent="0.2">
      <c r="A247" s="126">
        <f t="shared" si="47"/>
        <v>-184</v>
      </c>
      <c r="B247" s="126" t="str">
        <f t="shared" si="39"/>
        <v/>
      </c>
      <c r="C247" s="125" t="str">
        <f t="shared" si="40"/>
        <v/>
      </c>
      <c r="D247" s="125" t="str">
        <f t="shared" si="41"/>
        <v/>
      </c>
      <c r="E247" s="125" t="str">
        <f t="shared" si="42"/>
        <v/>
      </c>
      <c r="F247" s="124" t="str">
        <f t="shared" si="43"/>
        <v/>
      </c>
      <c r="G247" s="124" t="str">
        <f t="shared" si="44"/>
        <v/>
      </c>
      <c r="H247" s="124" t="str">
        <f t="shared" si="45"/>
        <v xml:space="preserve"> </v>
      </c>
      <c r="I247" s="124" t="str">
        <f t="shared" si="46"/>
        <v/>
      </c>
      <c r="S247" s="189">
        <f t="shared" si="48"/>
        <v>-1</v>
      </c>
      <c r="T247" s="188">
        <f t="shared" si="49"/>
        <v>203</v>
      </c>
      <c r="U247" s="191">
        <f t="shared" si="50"/>
        <v>-202</v>
      </c>
      <c r="V247" s="191">
        <f t="shared" si="51"/>
        <v>-205</v>
      </c>
    </row>
    <row r="248" spans="1:22" x14ac:dyDescent="0.2">
      <c r="A248" s="126">
        <f t="shared" si="47"/>
        <v>-185</v>
      </c>
      <c r="B248" s="126" t="str">
        <f t="shared" si="39"/>
        <v/>
      </c>
      <c r="C248" s="125" t="str">
        <f t="shared" si="40"/>
        <v/>
      </c>
      <c r="D248" s="125" t="str">
        <f t="shared" si="41"/>
        <v/>
      </c>
      <c r="E248" s="125" t="str">
        <f t="shared" si="42"/>
        <v/>
      </c>
      <c r="F248" s="124" t="str">
        <f t="shared" si="43"/>
        <v/>
      </c>
      <c r="G248" s="124" t="str">
        <f t="shared" si="44"/>
        <v/>
      </c>
      <c r="H248" s="124" t="str">
        <f t="shared" si="45"/>
        <v xml:space="preserve"> </v>
      </c>
      <c r="I248" s="124" t="str">
        <f t="shared" si="46"/>
        <v/>
      </c>
      <c r="S248" s="189">
        <f t="shared" si="48"/>
        <v>-1</v>
      </c>
      <c r="T248" s="188">
        <f t="shared" si="49"/>
        <v>204</v>
      </c>
      <c r="U248" s="191">
        <f t="shared" si="50"/>
        <v>-203</v>
      </c>
      <c r="V248" s="191">
        <f t="shared" si="51"/>
        <v>-206</v>
      </c>
    </row>
    <row r="249" spans="1:22" x14ac:dyDescent="0.2">
      <c r="A249" s="126">
        <f t="shared" si="47"/>
        <v>-186</v>
      </c>
      <c r="B249" s="126" t="str">
        <f t="shared" si="39"/>
        <v/>
      </c>
      <c r="C249" s="125" t="str">
        <f t="shared" si="40"/>
        <v/>
      </c>
      <c r="D249" s="125" t="str">
        <f t="shared" si="41"/>
        <v/>
      </c>
      <c r="E249" s="125" t="str">
        <f t="shared" si="42"/>
        <v/>
      </c>
      <c r="F249" s="124" t="str">
        <f t="shared" si="43"/>
        <v/>
      </c>
      <c r="G249" s="124" t="str">
        <f t="shared" si="44"/>
        <v/>
      </c>
      <c r="H249" s="124" t="str">
        <f t="shared" si="45"/>
        <v xml:space="preserve"> </v>
      </c>
      <c r="I249" s="124" t="str">
        <f t="shared" si="46"/>
        <v/>
      </c>
      <c r="S249" s="189">
        <f t="shared" si="48"/>
        <v>-1</v>
      </c>
      <c r="T249" s="188">
        <f t="shared" si="49"/>
        <v>205</v>
      </c>
      <c r="U249" s="191">
        <f t="shared" si="50"/>
        <v>-204</v>
      </c>
      <c r="V249" s="191">
        <f t="shared" si="51"/>
        <v>-207</v>
      </c>
    </row>
    <row r="250" spans="1:22" x14ac:dyDescent="0.2">
      <c r="A250" s="126">
        <f t="shared" si="47"/>
        <v>-187</v>
      </c>
      <c r="B250" s="126" t="str">
        <f t="shared" si="39"/>
        <v/>
      </c>
      <c r="C250" s="125" t="str">
        <f t="shared" si="40"/>
        <v/>
      </c>
      <c r="D250" s="125" t="str">
        <f t="shared" si="41"/>
        <v/>
      </c>
      <c r="E250" s="125" t="str">
        <f t="shared" si="42"/>
        <v/>
      </c>
      <c r="F250" s="124" t="str">
        <f t="shared" si="43"/>
        <v/>
      </c>
      <c r="G250" s="124" t="str">
        <f t="shared" si="44"/>
        <v/>
      </c>
      <c r="H250" s="124" t="str">
        <f t="shared" si="45"/>
        <v xml:space="preserve"> </v>
      </c>
      <c r="I250" s="124" t="str">
        <f t="shared" si="46"/>
        <v/>
      </c>
      <c r="S250" s="189">
        <f t="shared" si="48"/>
        <v>-1</v>
      </c>
      <c r="T250" s="188">
        <f t="shared" si="49"/>
        <v>206</v>
      </c>
      <c r="U250" s="191">
        <f t="shared" si="50"/>
        <v>-205</v>
      </c>
      <c r="V250" s="191">
        <f t="shared" si="51"/>
        <v>-208</v>
      </c>
    </row>
    <row r="251" spans="1:22" x14ac:dyDescent="0.2">
      <c r="A251" s="126">
        <f t="shared" si="47"/>
        <v>-188</v>
      </c>
      <c r="B251" s="126" t="str">
        <f t="shared" si="39"/>
        <v/>
      </c>
      <c r="C251" s="125" t="str">
        <f t="shared" si="40"/>
        <v/>
      </c>
      <c r="D251" s="125" t="str">
        <f t="shared" si="41"/>
        <v/>
      </c>
      <c r="E251" s="125" t="str">
        <f t="shared" si="42"/>
        <v/>
      </c>
      <c r="F251" s="124" t="str">
        <f t="shared" si="43"/>
        <v/>
      </c>
      <c r="G251" s="124" t="str">
        <f t="shared" si="44"/>
        <v/>
      </c>
      <c r="H251" s="124" t="str">
        <f t="shared" si="45"/>
        <v xml:space="preserve"> </v>
      </c>
      <c r="I251" s="124" t="str">
        <f t="shared" si="46"/>
        <v/>
      </c>
      <c r="S251" s="189">
        <f t="shared" si="48"/>
        <v>-1</v>
      </c>
      <c r="T251" s="188">
        <f t="shared" si="49"/>
        <v>207</v>
      </c>
      <c r="U251" s="191">
        <f t="shared" si="50"/>
        <v>-206</v>
      </c>
      <c r="V251" s="191">
        <f t="shared" si="51"/>
        <v>-209</v>
      </c>
    </row>
    <row r="252" spans="1:22" x14ac:dyDescent="0.2">
      <c r="A252" s="126">
        <f t="shared" si="47"/>
        <v>-189</v>
      </c>
      <c r="B252" s="126" t="str">
        <f t="shared" si="39"/>
        <v/>
      </c>
      <c r="C252" s="125" t="str">
        <f t="shared" si="40"/>
        <v/>
      </c>
      <c r="D252" s="125" t="str">
        <f t="shared" si="41"/>
        <v/>
      </c>
      <c r="E252" s="125" t="str">
        <f t="shared" si="42"/>
        <v/>
      </c>
      <c r="F252" s="124" t="str">
        <f t="shared" si="43"/>
        <v/>
      </c>
      <c r="G252" s="124" t="str">
        <f t="shared" si="44"/>
        <v/>
      </c>
      <c r="H252" s="124" t="str">
        <f t="shared" si="45"/>
        <v xml:space="preserve"> </v>
      </c>
      <c r="I252" s="124" t="str">
        <f t="shared" si="46"/>
        <v/>
      </c>
      <c r="S252" s="189">
        <f t="shared" si="48"/>
        <v>-1</v>
      </c>
      <c r="T252" s="188">
        <f t="shared" si="49"/>
        <v>208</v>
      </c>
      <c r="U252" s="191">
        <f t="shared" si="50"/>
        <v>-207</v>
      </c>
      <c r="V252" s="191">
        <f t="shared" si="51"/>
        <v>-210</v>
      </c>
    </row>
    <row r="253" spans="1:22" x14ac:dyDescent="0.2">
      <c r="A253" s="126">
        <f t="shared" si="47"/>
        <v>-190</v>
      </c>
      <c r="B253" s="126" t="str">
        <f t="shared" si="39"/>
        <v/>
      </c>
      <c r="C253" s="125" t="str">
        <f t="shared" si="40"/>
        <v/>
      </c>
      <c r="D253" s="125" t="str">
        <f t="shared" si="41"/>
        <v/>
      </c>
      <c r="E253" s="125" t="str">
        <f t="shared" si="42"/>
        <v/>
      </c>
      <c r="F253" s="124" t="str">
        <f t="shared" si="43"/>
        <v/>
      </c>
      <c r="G253" s="124" t="str">
        <f t="shared" si="44"/>
        <v/>
      </c>
      <c r="H253" s="124" t="str">
        <f t="shared" si="45"/>
        <v xml:space="preserve"> </v>
      </c>
      <c r="I253" s="124" t="str">
        <f t="shared" si="46"/>
        <v/>
      </c>
      <c r="S253" s="189">
        <f t="shared" si="48"/>
        <v>-1</v>
      </c>
      <c r="T253" s="188">
        <f t="shared" si="49"/>
        <v>209</v>
      </c>
      <c r="U253" s="191">
        <f t="shared" si="50"/>
        <v>-208</v>
      </c>
      <c r="V253" s="191">
        <f t="shared" si="51"/>
        <v>-211</v>
      </c>
    </row>
    <row r="254" spans="1:22" x14ac:dyDescent="0.2">
      <c r="A254" s="126">
        <f t="shared" si="47"/>
        <v>-191</v>
      </c>
      <c r="B254" s="126" t="str">
        <f t="shared" si="39"/>
        <v/>
      </c>
      <c r="C254" s="125" t="str">
        <f t="shared" si="40"/>
        <v/>
      </c>
      <c r="D254" s="125" t="str">
        <f t="shared" si="41"/>
        <v/>
      </c>
      <c r="E254" s="125" t="str">
        <f t="shared" si="42"/>
        <v/>
      </c>
      <c r="F254" s="124" t="str">
        <f t="shared" si="43"/>
        <v/>
      </c>
      <c r="G254" s="124" t="str">
        <f t="shared" si="44"/>
        <v/>
      </c>
      <c r="H254" s="124" t="str">
        <f t="shared" si="45"/>
        <v xml:space="preserve"> </v>
      </c>
      <c r="I254" s="124" t="str">
        <f t="shared" si="46"/>
        <v/>
      </c>
      <c r="S254" s="189">
        <f t="shared" si="48"/>
        <v>-1</v>
      </c>
      <c r="T254" s="188">
        <f t="shared" si="49"/>
        <v>210</v>
      </c>
      <c r="U254" s="191">
        <f t="shared" si="50"/>
        <v>-209</v>
      </c>
      <c r="V254" s="191">
        <f t="shared" si="51"/>
        <v>-212</v>
      </c>
    </row>
    <row r="255" spans="1:22" x14ac:dyDescent="0.2">
      <c r="A255" s="126">
        <f t="shared" si="47"/>
        <v>-192</v>
      </c>
      <c r="B255" s="126" t="str">
        <f t="shared" si="39"/>
        <v/>
      </c>
      <c r="C255" s="125" t="str">
        <f t="shared" si="40"/>
        <v/>
      </c>
      <c r="D255" s="125" t="str">
        <f t="shared" si="41"/>
        <v/>
      </c>
      <c r="E255" s="125" t="str">
        <f t="shared" si="42"/>
        <v/>
      </c>
      <c r="F255" s="124" t="str">
        <f t="shared" si="43"/>
        <v/>
      </c>
      <c r="G255" s="124" t="str">
        <f t="shared" si="44"/>
        <v/>
      </c>
      <c r="H255" s="124" t="str">
        <f t="shared" si="45"/>
        <v xml:space="preserve"> </v>
      </c>
      <c r="I255" s="124" t="str">
        <f t="shared" si="46"/>
        <v/>
      </c>
      <c r="S255" s="189">
        <f t="shared" si="48"/>
        <v>-1</v>
      </c>
      <c r="T255" s="188">
        <f t="shared" si="49"/>
        <v>211</v>
      </c>
      <c r="U255" s="191">
        <f t="shared" si="50"/>
        <v>-210</v>
      </c>
      <c r="V255" s="191">
        <f t="shared" si="51"/>
        <v>-213</v>
      </c>
    </row>
    <row r="256" spans="1:22" x14ac:dyDescent="0.2">
      <c r="A256" s="126">
        <f t="shared" si="47"/>
        <v>-193</v>
      </c>
      <c r="B256" s="126" t="str">
        <f t="shared" si="39"/>
        <v/>
      </c>
      <c r="C256" s="125" t="str">
        <f t="shared" si="40"/>
        <v/>
      </c>
      <c r="D256" s="125" t="str">
        <f t="shared" si="41"/>
        <v/>
      </c>
      <c r="E256" s="125" t="str">
        <f t="shared" si="42"/>
        <v/>
      </c>
      <c r="F256" s="124" t="str">
        <f t="shared" si="43"/>
        <v/>
      </c>
      <c r="G256" s="124" t="str">
        <f t="shared" si="44"/>
        <v/>
      </c>
      <c r="H256" s="124" t="str">
        <f t="shared" si="45"/>
        <v xml:space="preserve"> </v>
      </c>
      <c r="I256" s="124" t="str">
        <f t="shared" si="46"/>
        <v/>
      </c>
      <c r="S256" s="189">
        <f t="shared" si="48"/>
        <v>-1</v>
      </c>
      <c r="T256" s="188">
        <f t="shared" si="49"/>
        <v>212</v>
      </c>
      <c r="U256" s="191">
        <f t="shared" si="50"/>
        <v>-211</v>
      </c>
      <c r="V256" s="191">
        <f t="shared" si="51"/>
        <v>-214</v>
      </c>
    </row>
    <row r="257" spans="1:22" x14ac:dyDescent="0.2">
      <c r="A257" s="126">
        <f t="shared" si="47"/>
        <v>-194</v>
      </c>
      <c r="B257" s="126" t="str">
        <f t="shared" si="39"/>
        <v/>
      </c>
      <c r="C257" s="125" t="str">
        <f t="shared" si="40"/>
        <v/>
      </c>
      <c r="D257" s="125" t="str">
        <f t="shared" si="41"/>
        <v/>
      </c>
      <c r="E257" s="125" t="str">
        <f t="shared" si="42"/>
        <v/>
      </c>
      <c r="F257" s="124" t="str">
        <f t="shared" si="43"/>
        <v/>
      </c>
      <c r="G257" s="124" t="str">
        <f t="shared" si="44"/>
        <v/>
      </c>
      <c r="H257" s="124" t="str">
        <f t="shared" si="45"/>
        <v xml:space="preserve"> </v>
      </c>
      <c r="I257" s="124" t="str">
        <f t="shared" si="46"/>
        <v/>
      </c>
      <c r="S257" s="189">
        <f t="shared" si="48"/>
        <v>-1</v>
      </c>
      <c r="T257" s="188">
        <f t="shared" si="49"/>
        <v>213</v>
      </c>
      <c r="U257" s="191">
        <f t="shared" si="50"/>
        <v>-212</v>
      </c>
      <c r="V257" s="191">
        <f t="shared" si="51"/>
        <v>-215</v>
      </c>
    </row>
    <row r="258" spans="1:22" x14ac:dyDescent="0.2">
      <c r="A258" s="126">
        <f t="shared" si="47"/>
        <v>-195</v>
      </c>
      <c r="B258" s="126" t="str">
        <f t="shared" si="39"/>
        <v/>
      </c>
      <c r="C258" s="125" t="str">
        <f t="shared" si="40"/>
        <v/>
      </c>
      <c r="D258" s="125" t="str">
        <f t="shared" si="41"/>
        <v/>
      </c>
      <c r="E258" s="125" t="str">
        <f t="shared" si="42"/>
        <v/>
      </c>
      <c r="F258" s="124" t="str">
        <f t="shared" si="43"/>
        <v/>
      </c>
      <c r="G258" s="124" t="str">
        <f t="shared" si="44"/>
        <v/>
      </c>
      <c r="H258" s="124" t="str">
        <f t="shared" si="45"/>
        <v xml:space="preserve"> </v>
      </c>
      <c r="I258" s="124" t="str">
        <f t="shared" si="46"/>
        <v/>
      </c>
      <c r="S258" s="189">
        <f t="shared" si="48"/>
        <v>-1</v>
      </c>
      <c r="T258" s="188">
        <f t="shared" si="49"/>
        <v>214</v>
      </c>
      <c r="U258" s="191">
        <f t="shared" si="50"/>
        <v>-213</v>
      </c>
      <c r="V258" s="191">
        <f t="shared" si="51"/>
        <v>-216</v>
      </c>
    </row>
    <row r="259" spans="1:22" x14ac:dyDescent="0.2">
      <c r="A259" s="126">
        <f t="shared" si="47"/>
        <v>-196</v>
      </c>
      <c r="B259" s="126" t="str">
        <f t="shared" si="39"/>
        <v/>
      </c>
      <c r="C259" s="125" t="str">
        <f t="shared" si="40"/>
        <v/>
      </c>
      <c r="D259" s="125" t="str">
        <f t="shared" si="41"/>
        <v/>
      </c>
      <c r="E259" s="125" t="str">
        <f t="shared" si="42"/>
        <v/>
      </c>
      <c r="F259" s="124" t="str">
        <f t="shared" si="43"/>
        <v/>
      </c>
      <c r="G259" s="124" t="str">
        <f t="shared" si="44"/>
        <v/>
      </c>
      <c r="H259" s="124" t="str">
        <f t="shared" si="45"/>
        <v xml:space="preserve"> </v>
      </c>
      <c r="I259" s="124" t="str">
        <f t="shared" si="46"/>
        <v/>
      </c>
      <c r="S259" s="189">
        <f t="shared" si="48"/>
        <v>-1</v>
      </c>
      <c r="T259" s="188">
        <f t="shared" si="49"/>
        <v>215</v>
      </c>
      <c r="U259" s="191">
        <f t="shared" si="50"/>
        <v>-214</v>
      </c>
      <c r="V259" s="191">
        <f t="shared" si="51"/>
        <v>-217</v>
      </c>
    </row>
    <row r="260" spans="1:22" x14ac:dyDescent="0.2">
      <c r="A260" s="126">
        <f t="shared" si="47"/>
        <v>-197</v>
      </c>
      <c r="B260" s="126" t="str">
        <f t="shared" si="39"/>
        <v/>
      </c>
      <c r="C260" s="125" t="str">
        <f t="shared" si="40"/>
        <v/>
      </c>
      <c r="D260" s="125" t="str">
        <f t="shared" si="41"/>
        <v/>
      </c>
      <c r="E260" s="125" t="str">
        <f t="shared" si="42"/>
        <v/>
      </c>
      <c r="F260" s="124" t="str">
        <f t="shared" si="43"/>
        <v/>
      </c>
      <c r="G260" s="124" t="str">
        <f t="shared" si="44"/>
        <v/>
      </c>
      <c r="H260" s="124" t="str">
        <f t="shared" si="45"/>
        <v xml:space="preserve"> </v>
      </c>
      <c r="I260" s="124" t="str">
        <f t="shared" si="46"/>
        <v/>
      </c>
      <c r="S260" s="189">
        <f t="shared" si="48"/>
        <v>-1</v>
      </c>
      <c r="T260" s="188">
        <f t="shared" si="49"/>
        <v>216</v>
      </c>
      <c r="U260" s="191">
        <f t="shared" si="50"/>
        <v>-215</v>
      </c>
      <c r="V260" s="191">
        <f t="shared" si="51"/>
        <v>-218</v>
      </c>
    </row>
    <row r="261" spans="1:22" x14ac:dyDescent="0.2">
      <c r="A261" s="126">
        <f t="shared" si="47"/>
        <v>-198</v>
      </c>
      <c r="B261" s="126" t="str">
        <f t="shared" si="39"/>
        <v/>
      </c>
      <c r="C261" s="125" t="str">
        <f t="shared" si="40"/>
        <v/>
      </c>
      <c r="D261" s="125" t="str">
        <f t="shared" si="41"/>
        <v/>
      </c>
      <c r="E261" s="125" t="str">
        <f t="shared" si="42"/>
        <v/>
      </c>
      <c r="F261" s="124" t="str">
        <f t="shared" si="43"/>
        <v/>
      </c>
      <c r="G261" s="124" t="str">
        <f t="shared" si="44"/>
        <v/>
      </c>
      <c r="H261" s="124" t="str">
        <f t="shared" si="45"/>
        <v xml:space="preserve"> </v>
      </c>
      <c r="I261" s="124" t="str">
        <f t="shared" si="46"/>
        <v/>
      </c>
      <c r="S261" s="189">
        <f t="shared" si="48"/>
        <v>-1</v>
      </c>
      <c r="T261" s="188">
        <f t="shared" si="49"/>
        <v>217</v>
      </c>
      <c r="U261" s="191">
        <f t="shared" si="50"/>
        <v>-216</v>
      </c>
      <c r="V261" s="191">
        <f t="shared" si="51"/>
        <v>-219</v>
      </c>
    </row>
    <row r="262" spans="1:22" x14ac:dyDescent="0.2">
      <c r="A262" s="126">
        <f t="shared" si="47"/>
        <v>-199</v>
      </c>
      <c r="B262" s="126" t="str">
        <f t="shared" si="39"/>
        <v/>
      </c>
      <c r="C262" s="125" t="str">
        <f t="shared" si="40"/>
        <v/>
      </c>
      <c r="D262" s="125" t="str">
        <f t="shared" si="41"/>
        <v/>
      </c>
      <c r="E262" s="125" t="str">
        <f t="shared" si="42"/>
        <v/>
      </c>
      <c r="F262" s="124" t="str">
        <f t="shared" si="43"/>
        <v/>
      </c>
      <c r="G262" s="124" t="str">
        <f t="shared" si="44"/>
        <v/>
      </c>
      <c r="H262" s="124" t="str">
        <f t="shared" si="45"/>
        <v xml:space="preserve"> </v>
      </c>
      <c r="I262" s="124" t="str">
        <f t="shared" si="46"/>
        <v/>
      </c>
      <c r="S262" s="189">
        <f t="shared" si="48"/>
        <v>-1</v>
      </c>
      <c r="T262" s="188">
        <f t="shared" si="49"/>
        <v>218</v>
      </c>
      <c r="U262" s="191">
        <f t="shared" si="50"/>
        <v>-217</v>
      </c>
      <c r="V262" s="191">
        <f t="shared" si="51"/>
        <v>-220</v>
      </c>
    </row>
    <row r="263" spans="1:22" x14ac:dyDescent="0.2">
      <c r="A263" s="126">
        <f t="shared" si="47"/>
        <v>-200</v>
      </c>
      <c r="B263" s="126" t="str">
        <f t="shared" si="39"/>
        <v/>
      </c>
      <c r="C263" s="125" t="str">
        <f t="shared" si="40"/>
        <v/>
      </c>
      <c r="D263" s="125" t="str">
        <f t="shared" si="41"/>
        <v/>
      </c>
      <c r="E263" s="125" t="str">
        <f t="shared" si="42"/>
        <v/>
      </c>
      <c r="F263" s="124" t="str">
        <f t="shared" si="43"/>
        <v/>
      </c>
      <c r="G263" s="124" t="str">
        <f t="shared" si="44"/>
        <v/>
      </c>
      <c r="H263" s="124" t="str">
        <f t="shared" si="45"/>
        <v xml:space="preserve"> </v>
      </c>
      <c r="I263" s="124" t="str">
        <f t="shared" si="46"/>
        <v/>
      </c>
      <c r="S263" s="189">
        <f t="shared" si="48"/>
        <v>-1</v>
      </c>
      <c r="T263" s="188">
        <f t="shared" si="49"/>
        <v>219</v>
      </c>
      <c r="U263" s="191">
        <f t="shared" si="50"/>
        <v>-218</v>
      </c>
      <c r="V263" s="191">
        <f t="shared" si="51"/>
        <v>-221</v>
      </c>
    </row>
    <row r="264" spans="1:22" x14ac:dyDescent="0.2">
      <c r="A264" s="126">
        <f t="shared" si="47"/>
        <v>-201</v>
      </c>
      <c r="B264" s="126" t="str">
        <f t="shared" si="39"/>
        <v/>
      </c>
      <c r="C264" s="125" t="str">
        <f t="shared" si="40"/>
        <v/>
      </c>
      <c r="D264" s="125" t="str">
        <f t="shared" si="41"/>
        <v/>
      </c>
      <c r="E264" s="125" t="str">
        <f t="shared" si="42"/>
        <v/>
      </c>
      <c r="F264" s="124" t="str">
        <f t="shared" si="43"/>
        <v/>
      </c>
      <c r="G264" s="124" t="str">
        <f t="shared" si="44"/>
        <v/>
      </c>
      <c r="H264" s="124" t="str">
        <f t="shared" si="45"/>
        <v xml:space="preserve"> </v>
      </c>
      <c r="I264" s="124" t="str">
        <f t="shared" si="46"/>
        <v/>
      </c>
      <c r="S264" s="189">
        <f t="shared" si="48"/>
        <v>-1</v>
      </c>
      <c r="T264" s="188">
        <f t="shared" si="49"/>
        <v>220</v>
      </c>
      <c r="U264" s="191">
        <f t="shared" si="50"/>
        <v>-219</v>
      </c>
      <c r="V264" s="191">
        <f t="shared" si="51"/>
        <v>-222</v>
      </c>
    </row>
    <row r="265" spans="1:22" x14ac:dyDescent="0.2">
      <c r="A265" s="126">
        <f t="shared" si="47"/>
        <v>-202</v>
      </c>
      <c r="B265" s="126" t="str">
        <f t="shared" si="39"/>
        <v/>
      </c>
      <c r="C265" s="125" t="str">
        <f t="shared" si="40"/>
        <v/>
      </c>
      <c r="D265" s="125" t="str">
        <f t="shared" si="41"/>
        <v/>
      </c>
      <c r="E265" s="125" t="str">
        <f t="shared" si="42"/>
        <v/>
      </c>
      <c r="F265" s="124" t="str">
        <f t="shared" si="43"/>
        <v/>
      </c>
      <c r="G265" s="124" t="str">
        <f t="shared" si="44"/>
        <v/>
      </c>
      <c r="H265" s="124" t="str">
        <f t="shared" si="45"/>
        <v xml:space="preserve"> </v>
      </c>
      <c r="I265" s="124" t="str">
        <f t="shared" si="46"/>
        <v/>
      </c>
      <c r="S265" s="189">
        <f t="shared" si="48"/>
        <v>-1</v>
      </c>
      <c r="T265" s="188">
        <f t="shared" si="49"/>
        <v>221</v>
      </c>
      <c r="U265" s="191">
        <f t="shared" si="50"/>
        <v>-220</v>
      </c>
      <c r="V265" s="191">
        <f t="shared" si="51"/>
        <v>-223</v>
      </c>
    </row>
    <row r="266" spans="1:22" x14ac:dyDescent="0.2">
      <c r="A266" s="126">
        <f t="shared" si="47"/>
        <v>-203</v>
      </c>
      <c r="B266" s="126" t="str">
        <f t="shared" si="39"/>
        <v/>
      </c>
      <c r="C266" s="125" t="str">
        <f t="shared" si="40"/>
        <v/>
      </c>
      <c r="D266" s="125" t="str">
        <f t="shared" si="41"/>
        <v/>
      </c>
      <c r="E266" s="125" t="str">
        <f t="shared" si="42"/>
        <v/>
      </c>
      <c r="F266" s="124" t="str">
        <f t="shared" si="43"/>
        <v/>
      </c>
      <c r="G266" s="124" t="str">
        <f t="shared" si="44"/>
        <v/>
      </c>
      <c r="H266" s="124" t="str">
        <f t="shared" si="45"/>
        <v xml:space="preserve"> </v>
      </c>
      <c r="I266" s="124" t="str">
        <f t="shared" si="46"/>
        <v/>
      </c>
      <c r="S266" s="189">
        <f t="shared" si="48"/>
        <v>-1</v>
      </c>
      <c r="T266" s="188">
        <f t="shared" si="49"/>
        <v>222</v>
      </c>
      <c r="U266" s="191">
        <f t="shared" si="50"/>
        <v>-221</v>
      </c>
      <c r="V266" s="191">
        <f t="shared" si="51"/>
        <v>-224</v>
      </c>
    </row>
    <row r="267" spans="1:22" x14ac:dyDescent="0.2">
      <c r="A267" s="126">
        <f t="shared" si="47"/>
        <v>-204</v>
      </c>
      <c r="B267" s="126" t="str">
        <f t="shared" si="39"/>
        <v/>
      </c>
      <c r="C267" s="125" t="str">
        <f t="shared" si="40"/>
        <v/>
      </c>
      <c r="D267" s="125" t="str">
        <f t="shared" si="41"/>
        <v/>
      </c>
      <c r="E267" s="125" t="str">
        <f t="shared" si="42"/>
        <v/>
      </c>
      <c r="F267" s="124" t="str">
        <f t="shared" si="43"/>
        <v/>
      </c>
      <c r="G267" s="124" t="str">
        <f t="shared" si="44"/>
        <v/>
      </c>
      <c r="H267" s="124" t="str">
        <f t="shared" si="45"/>
        <v xml:space="preserve"> </v>
      </c>
      <c r="I267" s="124" t="str">
        <f t="shared" si="46"/>
        <v/>
      </c>
      <c r="S267" s="189">
        <f t="shared" si="48"/>
        <v>-1</v>
      </c>
      <c r="T267" s="188">
        <f t="shared" si="49"/>
        <v>223</v>
      </c>
      <c r="U267" s="191">
        <f t="shared" si="50"/>
        <v>-222</v>
      </c>
      <c r="V267" s="191">
        <f t="shared" si="51"/>
        <v>-225</v>
      </c>
    </row>
    <row r="268" spans="1:22" x14ac:dyDescent="0.2">
      <c r="A268" s="126">
        <f t="shared" si="47"/>
        <v>-205</v>
      </c>
      <c r="B268" s="126" t="str">
        <f t="shared" si="39"/>
        <v/>
      </c>
      <c r="C268" s="125" t="str">
        <f t="shared" si="40"/>
        <v/>
      </c>
      <c r="D268" s="125" t="str">
        <f t="shared" si="41"/>
        <v/>
      </c>
      <c r="E268" s="125" t="str">
        <f t="shared" si="42"/>
        <v/>
      </c>
      <c r="F268" s="124" t="str">
        <f t="shared" si="43"/>
        <v/>
      </c>
      <c r="G268" s="124" t="str">
        <f t="shared" si="44"/>
        <v/>
      </c>
      <c r="H268" s="124" t="str">
        <f t="shared" si="45"/>
        <v xml:space="preserve"> </v>
      </c>
      <c r="I268" s="124" t="str">
        <f t="shared" si="46"/>
        <v/>
      </c>
      <c r="S268" s="189">
        <f t="shared" si="48"/>
        <v>-1</v>
      </c>
      <c r="T268" s="188">
        <f t="shared" si="49"/>
        <v>224</v>
      </c>
      <c r="U268" s="191">
        <f t="shared" si="50"/>
        <v>-223</v>
      </c>
      <c r="V268" s="191">
        <f t="shared" si="51"/>
        <v>-226</v>
      </c>
    </row>
    <row r="269" spans="1:22" x14ac:dyDescent="0.2">
      <c r="A269" s="126">
        <f t="shared" si="47"/>
        <v>-206</v>
      </c>
      <c r="B269" s="126" t="str">
        <f t="shared" si="39"/>
        <v/>
      </c>
      <c r="C269" s="125" t="str">
        <f t="shared" si="40"/>
        <v/>
      </c>
      <c r="D269" s="125" t="str">
        <f t="shared" si="41"/>
        <v/>
      </c>
      <c r="E269" s="125" t="str">
        <f t="shared" si="42"/>
        <v/>
      </c>
      <c r="F269" s="124" t="str">
        <f t="shared" si="43"/>
        <v/>
      </c>
      <c r="G269" s="124" t="str">
        <f t="shared" si="44"/>
        <v/>
      </c>
      <c r="H269" s="124" t="str">
        <f t="shared" si="45"/>
        <v xml:space="preserve"> </v>
      </c>
      <c r="I269" s="124" t="str">
        <f t="shared" si="46"/>
        <v/>
      </c>
      <c r="S269" s="189">
        <f t="shared" si="48"/>
        <v>-1</v>
      </c>
      <c r="T269" s="188">
        <f t="shared" si="49"/>
        <v>225</v>
      </c>
      <c r="U269" s="191">
        <f t="shared" si="50"/>
        <v>-224</v>
      </c>
      <c r="V269" s="191">
        <f t="shared" si="51"/>
        <v>-227</v>
      </c>
    </row>
    <row r="270" spans="1:22" x14ac:dyDescent="0.2">
      <c r="A270" s="126">
        <f t="shared" si="47"/>
        <v>-207</v>
      </c>
      <c r="B270" s="126" t="str">
        <f t="shared" si="39"/>
        <v/>
      </c>
      <c r="C270" s="125" t="str">
        <f t="shared" si="40"/>
        <v/>
      </c>
      <c r="D270" s="125" t="str">
        <f t="shared" si="41"/>
        <v/>
      </c>
      <c r="E270" s="125" t="str">
        <f t="shared" si="42"/>
        <v/>
      </c>
      <c r="F270" s="124" t="str">
        <f t="shared" si="43"/>
        <v/>
      </c>
      <c r="G270" s="124" t="str">
        <f t="shared" si="44"/>
        <v/>
      </c>
      <c r="H270" s="124" t="str">
        <f t="shared" si="45"/>
        <v xml:space="preserve"> </v>
      </c>
      <c r="I270" s="124" t="str">
        <f t="shared" si="46"/>
        <v/>
      </c>
      <c r="S270" s="189">
        <f t="shared" si="48"/>
        <v>-1</v>
      </c>
      <c r="T270" s="188">
        <f t="shared" si="49"/>
        <v>226</v>
      </c>
      <c r="U270" s="191">
        <f t="shared" si="50"/>
        <v>-225</v>
      </c>
      <c r="V270" s="191">
        <f t="shared" si="51"/>
        <v>-228</v>
      </c>
    </row>
    <row r="271" spans="1:22" x14ac:dyDescent="0.2">
      <c r="A271" s="126">
        <f t="shared" si="47"/>
        <v>-208</v>
      </c>
      <c r="B271" s="126" t="str">
        <f t="shared" si="39"/>
        <v/>
      </c>
      <c r="C271" s="125" t="str">
        <f t="shared" si="40"/>
        <v/>
      </c>
      <c r="D271" s="125" t="str">
        <f t="shared" si="41"/>
        <v/>
      </c>
      <c r="E271" s="125" t="str">
        <f t="shared" si="42"/>
        <v/>
      </c>
      <c r="F271" s="124" t="str">
        <f t="shared" si="43"/>
        <v/>
      </c>
      <c r="G271" s="124" t="str">
        <f t="shared" si="44"/>
        <v/>
      </c>
      <c r="H271" s="124" t="str">
        <f t="shared" si="45"/>
        <v xml:space="preserve"> </v>
      </c>
      <c r="I271" s="124" t="str">
        <f t="shared" si="46"/>
        <v/>
      </c>
      <c r="S271" s="189">
        <f t="shared" si="48"/>
        <v>-1</v>
      </c>
      <c r="T271" s="188">
        <f t="shared" si="49"/>
        <v>227</v>
      </c>
      <c r="U271" s="191">
        <f t="shared" si="50"/>
        <v>-226</v>
      </c>
      <c r="V271" s="191">
        <f t="shared" si="51"/>
        <v>-229</v>
      </c>
    </row>
    <row r="272" spans="1:22" x14ac:dyDescent="0.2">
      <c r="A272" s="126">
        <f t="shared" si="47"/>
        <v>-209</v>
      </c>
      <c r="B272" s="126" t="str">
        <f t="shared" si="39"/>
        <v/>
      </c>
      <c r="C272" s="125" t="str">
        <f t="shared" si="40"/>
        <v/>
      </c>
      <c r="D272" s="125" t="str">
        <f t="shared" si="41"/>
        <v/>
      </c>
      <c r="E272" s="125" t="str">
        <f t="shared" si="42"/>
        <v/>
      </c>
      <c r="F272" s="124" t="str">
        <f t="shared" si="43"/>
        <v/>
      </c>
      <c r="G272" s="124" t="str">
        <f t="shared" si="44"/>
        <v/>
      </c>
      <c r="H272" s="124" t="str">
        <f t="shared" si="45"/>
        <v xml:space="preserve"> </v>
      </c>
      <c r="I272" s="124" t="str">
        <f t="shared" si="46"/>
        <v/>
      </c>
      <c r="S272" s="189">
        <f t="shared" si="48"/>
        <v>-1</v>
      </c>
      <c r="T272" s="188">
        <f t="shared" si="49"/>
        <v>228</v>
      </c>
      <c r="U272" s="191">
        <f t="shared" si="50"/>
        <v>-227</v>
      </c>
      <c r="V272" s="191">
        <f t="shared" si="51"/>
        <v>-230</v>
      </c>
    </row>
    <row r="273" spans="1:22" x14ac:dyDescent="0.2">
      <c r="A273" s="126">
        <f t="shared" si="47"/>
        <v>-210</v>
      </c>
      <c r="B273" s="126" t="str">
        <f t="shared" si="39"/>
        <v/>
      </c>
      <c r="C273" s="125" t="str">
        <f t="shared" si="40"/>
        <v/>
      </c>
      <c r="D273" s="125" t="str">
        <f t="shared" si="41"/>
        <v/>
      </c>
      <c r="E273" s="125" t="str">
        <f t="shared" si="42"/>
        <v/>
      </c>
      <c r="F273" s="124" t="str">
        <f t="shared" si="43"/>
        <v/>
      </c>
      <c r="G273" s="124" t="str">
        <f t="shared" si="44"/>
        <v/>
      </c>
      <c r="H273" s="124" t="str">
        <f t="shared" si="45"/>
        <v xml:space="preserve"> </v>
      </c>
      <c r="I273" s="124" t="str">
        <f t="shared" si="46"/>
        <v/>
      </c>
      <c r="S273" s="189">
        <f t="shared" si="48"/>
        <v>-1</v>
      </c>
      <c r="T273" s="188">
        <f t="shared" si="49"/>
        <v>229</v>
      </c>
      <c r="U273" s="191">
        <f t="shared" si="50"/>
        <v>-228</v>
      </c>
      <c r="V273" s="191">
        <f t="shared" si="51"/>
        <v>-231</v>
      </c>
    </row>
    <row r="274" spans="1:22" x14ac:dyDescent="0.2">
      <c r="A274" s="126">
        <f t="shared" si="47"/>
        <v>-211</v>
      </c>
      <c r="B274" s="126" t="str">
        <f t="shared" si="39"/>
        <v/>
      </c>
      <c r="C274" s="125" t="str">
        <f t="shared" si="40"/>
        <v/>
      </c>
      <c r="D274" s="125" t="str">
        <f t="shared" si="41"/>
        <v/>
      </c>
      <c r="E274" s="125" t="str">
        <f t="shared" si="42"/>
        <v/>
      </c>
      <c r="F274" s="124" t="str">
        <f t="shared" si="43"/>
        <v/>
      </c>
      <c r="G274" s="124" t="str">
        <f t="shared" si="44"/>
        <v/>
      </c>
      <c r="H274" s="124" t="str">
        <f t="shared" si="45"/>
        <v xml:space="preserve"> </v>
      </c>
      <c r="I274" s="124" t="str">
        <f t="shared" si="46"/>
        <v/>
      </c>
      <c r="S274" s="189">
        <f t="shared" si="48"/>
        <v>-1</v>
      </c>
      <c r="T274" s="188">
        <f t="shared" si="49"/>
        <v>230</v>
      </c>
      <c r="U274" s="191">
        <f t="shared" si="50"/>
        <v>-229</v>
      </c>
      <c r="V274" s="191">
        <f t="shared" si="51"/>
        <v>-232</v>
      </c>
    </row>
    <row r="275" spans="1:22" x14ac:dyDescent="0.2">
      <c r="A275" s="126">
        <f t="shared" si="47"/>
        <v>-212</v>
      </c>
      <c r="B275" s="126" t="str">
        <f t="shared" si="39"/>
        <v/>
      </c>
      <c r="C275" s="125" t="str">
        <f t="shared" si="40"/>
        <v/>
      </c>
      <c r="D275" s="125" t="str">
        <f t="shared" si="41"/>
        <v/>
      </c>
      <c r="E275" s="125" t="str">
        <f t="shared" si="42"/>
        <v/>
      </c>
      <c r="F275" s="124" t="str">
        <f t="shared" si="43"/>
        <v/>
      </c>
      <c r="G275" s="124" t="str">
        <f t="shared" si="44"/>
        <v/>
      </c>
      <c r="H275" s="124" t="str">
        <f t="shared" si="45"/>
        <v xml:space="preserve"> </v>
      </c>
      <c r="I275" s="124" t="str">
        <f t="shared" si="46"/>
        <v/>
      </c>
      <c r="S275" s="189">
        <f t="shared" si="48"/>
        <v>-1</v>
      </c>
      <c r="T275" s="188">
        <f t="shared" si="49"/>
        <v>231</v>
      </c>
      <c r="U275" s="191">
        <f t="shared" si="50"/>
        <v>-230</v>
      </c>
      <c r="V275" s="191">
        <f t="shared" si="51"/>
        <v>-233</v>
      </c>
    </row>
    <row r="276" spans="1:22" x14ac:dyDescent="0.2">
      <c r="A276" s="126">
        <f t="shared" si="47"/>
        <v>-213</v>
      </c>
      <c r="B276" s="126" t="str">
        <f t="shared" si="39"/>
        <v/>
      </c>
      <c r="C276" s="125" t="str">
        <f t="shared" si="40"/>
        <v/>
      </c>
      <c r="D276" s="125" t="str">
        <f t="shared" si="41"/>
        <v/>
      </c>
      <c r="E276" s="125" t="str">
        <f t="shared" si="42"/>
        <v/>
      </c>
      <c r="F276" s="124" t="str">
        <f t="shared" si="43"/>
        <v/>
      </c>
      <c r="G276" s="124" t="str">
        <f t="shared" si="44"/>
        <v/>
      </c>
      <c r="H276" s="124" t="str">
        <f t="shared" si="45"/>
        <v xml:space="preserve"> </v>
      </c>
      <c r="I276" s="124" t="str">
        <f t="shared" si="46"/>
        <v/>
      </c>
      <c r="S276" s="189">
        <f t="shared" si="48"/>
        <v>-1</v>
      </c>
      <c r="T276" s="188">
        <f t="shared" si="49"/>
        <v>232</v>
      </c>
      <c r="U276" s="191">
        <f t="shared" si="50"/>
        <v>-231</v>
      </c>
      <c r="V276" s="191">
        <f t="shared" si="51"/>
        <v>-234</v>
      </c>
    </row>
    <row r="277" spans="1:22" x14ac:dyDescent="0.2">
      <c r="A277" s="126">
        <f t="shared" si="47"/>
        <v>-214</v>
      </c>
      <c r="B277" s="126" t="str">
        <f t="shared" si="39"/>
        <v/>
      </c>
      <c r="C277" s="125" t="str">
        <f t="shared" si="40"/>
        <v/>
      </c>
      <c r="D277" s="125" t="str">
        <f t="shared" si="41"/>
        <v/>
      </c>
      <c r="E277" s="125" t="str">
        <f t="shared" si="42"/>
        <v/>
      </c>
      <c r="F277" s="124" t="str">
        <f t="shared" si="43"/>
        <v/>
      </c>
      <c r="G277" s="124" t="str">
        <f t="shared" si="44"/>
        <v/>
      </c>
      <c r="H277" s="124" t="str">
        <f t="shared" si="45"/>
        <v xml:space="preserve"> </v>
      </c>
      <c r="I277" s="124" t="str">
        <f t="shared" si="46"/>
        <v/>
      </c>
      <c r="S277" s="189">
        <f t="shared" si="48"/>
        <v>-1</v>
      </c>
      <c r="T277" s="188">
        <f t="shared" si="49"/>
        <v>233</v>
      </c>
      <c r="U277" s="191">
        <f t="shared" si="50"/>
        <v>-232</v>
      </c>
      <c r="V277" s="191">
        <f t="shared" si="51"/>
        <v>-235</v>
      </c>
    </row>
    <row r="278" spans="1:22" x14ac:dyDescent="0.2">
      <c r="A278" s="126">
        <f t="shared" si="47"/>
        <v>-215</v>
      </c>
      <c r="B278" s="126" t="str">
        <f t="shared" si="39"/>
        <v/>
      </c>
      <c r="C278" s="125" t="str">
        <f t="shared" si="40"/>
        <v/>
      </c>
      <c r="D278" s="125" t="str">
        <f t="shared" si="41"/>
        <v/>
      </c>
      <c r="E278" s="125" t="str">
        <f t="shared" si="42"/>
        <v/>
      </c>
      <c r="F278" s="124" t="str">
        <f t="shared" si="43"/>
        <v/>
      </c>
      <c r="G278" s="124" t="str">
        <f t="shared" si="44"/>
        <v/>
      </c>
      <c r="H278" s="124" t="str">
        <f t="shared" si="45"/>
        <v xml:space="preserve"> </v>
      </c>
      <c r="I278" s="124" t="str">
        <f t="shared" si="46"/>
        <v/>
      </c>
      <c r="S278" s="189">
        <f t="shared" si="48"/>
        <v>-1</v>
      </c>
      <c r="T278" s="188">
        <f t="shared" si="49"/>
        <v>234</v>
      </c>
      <c r="U278" s="191">
        <f t="shared" si="50"/>
        <v>-233</v>
      </c>
      <c r="V278" s="191">
        <f t="shared" si="51"/>
        <v>-236</v>
      </c>
    </row>
    <row r="279" spans="1:22" x14ac:dyDescent="0.2">
      <c r="A279" s="126">
        <f t="shared" si="47"/>
        <v>-216</v>
      </c>
      <c r="B279" s="126" t="str">
        <f t="shared" si="39"/>
        <v/>
      </c>
      <c r="C279" s="125" t="str">
        <f t="shared" si="40"/>
        <v/>
      </c>
      <c r="D279" s="125" t="str">
        <f t="shared" si="41"/>
        <v/>
      </c>
      <c r="E279" s="125" t="str">
        <f t="shared" si="42"/>
        <v/>
      </c>
      <c r="F279" s="124" t="str">
        <f t="shared" si="43"/>
        <v/>
      </c>
      <c r="G279" s="124" t="str">
        <f t="shared" si="44"/>
        <v/>
      </c>
      <c r="H279" s="124" t="str">
        <f t="shared" si="45"/>
        <v xml:space="preserve"> </v>
      </c>
      <c r="I279" s="124" t="str">
        <f t="shared" si="46"/>
        <v/>
      </c>
      <c r="S279" s="189">
        <f t="shared" si="48"/>
        <v>-1</v>
      </c>
      <c r="T279" s="188">
        <f t="shared" si="49"/>
        <v>235</v>
      </c>
      <c r="U279" s="191">
        <f t="shared" si="50"/>
        <v>-234</v>
      </c>
      <c r="V279" s="191">
        <f t="shared" si="51"/>
        <v>-237</v>
      </c>
    </row>
    <row r="280" spans="1:22" x14ac:dyDescent="0.2">
      <c r="A280" s="126">
        <f t="shared" si="47"/>
        <v>-217</v>
      </c>
      <c r="B280" s="126" t="str">
        <f t="shared" si="39"/>
        <v/>
      </c>
      <c r="C280" s="125" t="str">
        <f t="shared" si="40"/>
        <v/>
      </c>
      <c r="D280" s="125" t="str">
        <f t="shared" si="41"/>
        <v/>
      </c>
      <c r="E280" s="125" t="str">
        <f t="shared" si="42"/>
        <v/>
      </c>
      <c r="F280" s="124" t="str">
        <f t="shared" si="43"/>
        <v/>
      </c>
      <c r="G280" s="124" t="str">
        <f t="shared" si="44"/>
        <v/>
      </c>
      <c r="H280" s="124" t="str">
        <f t="shared" si="45"/>
        <v xml:space="preserve"> </v>
      </c>
      <c r="I280" s="124" t="str">
        <f t="shared" si="46"/>
        <v/>
      </c>
      <c r="S280" s="189">
        <f t="shared" si="48"/>
        <v>-1</v>
      </c>
      <c r="T280" s="188">
        <f t="shared" si="49"/>
        <v>236</v>
      </c>
      <c r="U280" s="191">
        <f t="shared" si="50"/>
        <v>-235</v>
      </c>
      <c r="V280" s="191">
        <f t="shared" si="51"/>
        <v>-238</v>
      </c>
    </row>
    <row r="281" spans="1:22" x14ac:dyDescent="0.2">
      <c r="A281" s="126">
        <f t="shared" si="47"/>
        <v>-218</v>
      </c>
      <c r="B281" s="126" t="str">
        <f t="shared" si="39"/>
        <v/>
      </c>
      <c r="C281" s="125" t="str">
        <f t="shared" si="40"/>
        <v/>
      </c>
      <c r="D281" s="125" t="str">
        <f t="shared" si="41"/>
        <v/>
      </c>
      <c r="E281" s="125" t="str">
        <f t="shared" si="42"/>
        <v/>
      </c>
      <c r="F281" s="124" t="str">
        <f t="shared" si="43"/>
        <v/>
      </c>
      <c r="G281" s="124" t="str">
        <f t="shared" si="44"/>
        <v/>
      </c>
      <c r="H281" s="124" t="str">
        <f t="shared" si="45"/>
        <v xml:space="preserve"> </v>
      </c>
      <c r="I281" s="124" t="str">
        <f t="shared" si="46"/>
        <v/>
      </c>
      <c r="S281" s="189">
        <f t="shared" si="48"/>
        <v>-1</v>
      </c>
      <c r="T281" s="188">
        <f t="shared" si="49"/>
        <v>237</v>
      </c>
      <c r="U281" s="191">
        <f t="shared" si="50"/>
        <v>-236</v>
      </c>
      <c r="V281" s="191">
        <f t="shared" si="51"/>
        <v>-239</v>
      </c>
    </row>
    <row r="282" spans="1:22" x14ac:dyDescent="0.2">
      <c r="A282" s="126">
        <f t="shared" si="47"/>
        <v>-219</v>
      </c>
      <c r="B282" s="126" t="str">
        <f t="shared" si="39"/>
        <v/>
      </c>
      <c r="C282" s="125" t="str">
        <f t="shared" si="40"/>
        <v/>
      </c>
      <c r="D282" s="125" t="str">
        <f t="shared" si="41"/>
        <v/>
      </c>
      <c r="E282" s="125" t="str">
        <f t="shared" si="42"/>
        <v/>
      </c>
      <c r="F282" s="124" t="str">
        <f t="shared" si="43"/>
        <v/>
      </c>
      <c r="G282" s="124" t="str">
        <f t="shared" si="44"/>
        <v/>
      </c>
      <c r="H282" s="124" t="str">
        <f t="shared" si="45"/>
        <v xml:space="preserve"> </v>
      </c>
      <c r="I282" s="124" t="str">
        <f t="shared" si="46"/>
        <v/>
      </c>
      <c r="S282" s="189">
        <f t="shared" si="48"/>
        <v>-1</v>
      </c>
      <c r="T282" s="188">
        <f t="shared" si="49"/>
        <v>238</v>
      </c>
      <c r="U282" s="191">
        <f t="shared" si="50"/>
        <v>-237</v>
      </c>
      <c r="V282" s="191">
        <f t="shared" si="51"/>
        <v>-240</v>
      </c>
    </row>
    <row r="283" spans="1:22" x14ac:dyDescent="0.2">
      <c r="A283" s="126">
        <f t="shared" si="47"/>
        <v>-220</v>
      </c>
      <c r="B283" s="126" t="str">
        <f t="shared" si="39"/>
        <v/>
      </c>
      <c r="C283" s="125" t="str">
        <f t="shared" si="40"/>
        <v/>
      </c>
      <c r="D283" s="125" t="str">
        <f t="shared" si="41"/>
        <v/>
      </c>
      <c r="E283" s="125" t="str">
        <f t="shared" si="42"/>
        <v/>
      </c>
      <c r="F283" s="124" t="str">
        <f t="shared" si="43"/>
        <v/>
      </c>
      <c r="G283" s="124" t="str">
        <f t="shared" si="44"/>
        <v/>
      </c>
      <c r="H283" s="124" t="str">
        <f t="shared" si="45"/>
        <v xml:space="preserve"> </v>
      </c>
      <c r="I283" s="124" t="str">
        <f t="shared" si="46"/>
        <v/>
      </c>
      <c r="S283" s="189">
        <f t="shared" si="48"/>
        <v>-1</v>
      </c>
      <c r="T283" s="188">
        <f t="shared" si="49"/>
        <v>239</v>
      </c>
      <c r="U283" s="191">
        <f t="shared" si="50"/>
        <v>-238</v>
      </c>
      <c r="V283" s="191">
        <f t="shared" si="51"/>
        <v>-241</v>
      </c>
    </row>
    <row r="284" spans="1:22" x14ac:dyDescent="0.2">
      <c r="A284" s="126">
        <f t="shared" si="47"/>
        <v>-221</v>
      </c>
      <c r="B284" s="126" t="str">
        <f t="shared" si="39"/>
        <v/>
      </c>
      <c r="C284" s="125" t="str">
        <f t="shared" si="40"/>
        <v/>
      </c>
      <c r="D284" s="125" t="str">
        <f t="shared" si="41"/>
        <v/>
      </c>
      <c r="E284" s="125" t="str">
        <f t="shared" si="42"/>
        <v/>
      </c>
      <c r="F284" s="124" t="str">
        <f t="shared" si="43"/>
        <v/>
      </c>
      <c r="G284" s="124" t="str">
        <f t="shared" si="44"/>
        <v/>
      </c>
      <c r="H284" s="124" t="str">
        <f t="shared" si="45"/>
        <v xml:space="preserve"> </v>
      </c>
      <c r="I284" s="124" t="str">
        <f t="shared" si="46"/>
        <v/>
      </c>
      <c r="S284" s="189">
        <f t="shared" si="48"/>
        <v>-1</v>
      </c>
      <c r="T284" s="188">
        <f t="shared" si="49"/>
        <v>240</v>
      </c>
      <c r="U284" s="191">
        <f t="shared" si="50"/>
        <v>-239</v>
      </c>
      <c r="V284" s="191">
        <f t="shared" si="51"/>
        <v>-242</v>
      </c>
    </row>
    <row r="285" spans="1:22" x14ac:dyDescent="0.2">
      <c r="A285" s="126">
        <f t="shared" si="47"/>
        <v>-222</v>
      </c>
      <c r="B285" s="126" t="str">
        <f t="shared" ref="B285:B331" si="52">IF(A285&lt;=0,"",IF(S289&gt;=1,LOOKUP(S289,Y$46:Y$58,X$46:X$58),0))</f>
        <v/>
      </c>
      <c r="C285" s="125" t="str">
        <f t="shared" ref="C285:C331" si="53">IF(A285&lt;=0,"",IF(S289&gt;=6,LOOKUP(S289,Y$51:Y$58,Z$51:Z$58),0))</f>
        <v/>
      </c>
      <c r="D285" s="125" t="str">
        <f t="shared" si="41"/>
        <v/>
      </c>
      <c r="E285" s="125" t="str">
        <f t="shared" si="42"/>
        <v/>
      </c>
      <c r="F285" s="124" t="str">
        <f t="shared" si="43"/>
        <v/>
      </c>
      <c r="G285" s="124" t="str">
        <f t="shared" si="44"/>
        <v/>
      </c>
      <c r="H285" s="124" t="str">
        <f t="shared" si="45"/>
        <v xml:space="preserve"> </v>
      </c>
      <c r="I285" s="124" t="str">
        <f t="shared" si="46"/>
        <v/>
      </c>
      <c r="S285" s="189">
        <f t="shared" si="48"/>
        <v>-1</v>
      </c>
      <c r="T285" s="188">
        <f t="shared" si="49"/>
        <v>241</v>
      </c>
      <c r="U285" s="191">
        <f t="shared" si="50"/>
        <v>-240</v>
      </c>
      <c r="V285" s="191">
        <f t="shared" si="51"/>
        <v>-243</v>
      </c>
    </row>
    <row r="286" spans="1:22" x14ac:dyDescent="0.2">
      <c r="A286" s="126">
        <f t="shared" si="47"/>
        <v>-223</v>
      </c>
      <c r="B286" s="126" t="str">
        <f t="shared" si="52"/>
        <v/>
      </c>
      <c r="C286" s="125" t="str">
        <f t="shared" si="53"/>
        <v/>
      </c>
      <c r="D286" s="125" t="str">
        <f t="shared" ref="D286:D331" si="54">IF(A286=0,0,IF(A286&lt;0,"",B286*$O$45))</f>
        <v/>
      </c>
      <c r="E286" s="125" t="str">
        <f t="shared" ref="E286:E331" si="55">IF(A286=0,0,IF(A286&lt;0,"",C286*$O$46))</f>
        <v/>
      </c>
      <c r="F286" s="124" t="str">
        <f t="shared" ref="F286:F331" si="56">IF(A286=0,0,IF(A286&lt;0,"",IF(B286=0.0001,((E$22*0.5/12)-D286)*P$53,((E$22*1/12)-D286)*P$53)))</f>
        <v/>
      </c>
      <c r="G286" s="124" t="str">
        <f t="shared" ref="G286:G331" si="57">IF(A286=0,0,IF(A286&lt;0,"",D286+F286+E286))</f>
        <v/>
      </c>
      <c r="H286" s="124" t="str">
        <f t="shared" ref="H286:H331" si="58">IF(A286=0,0,IF(A286&lt;0," ",IF(A286=1,F286,G286+H287)))</f>
        <v xml:space="preserve"> </v>
      </c>
      <c r="I286" s="124" t="str">
        <f t="shared" ref="I286:I331" si="59">IF(A286&lt;0,"",ROUND($E$23+(A286/12),2))</f>
        <v/>
      </c>
      <c r="S286" s="189">
        <f t="shared" si="48"/>
        <v>-1</v>
      </c>
      <c r="T286" s="188">
        <f t="shared" si="49"/>
        <v>242</v>
      </c>
      <c r="U286" s="191">
        <f t="shared" si="50"/>
        <v>-241</v>
      </c>
      <c r="V286" s="191">
        <f t="shared" si="51"/>
        <v>-244</v>
      </c>
    </row>
    <row r="287" spans="1:22" x14ac:dyDescent="0.2">
      <c r="A287" s="126">
        <f t="shared" ref="A287:A331" si="60">IF(S290=0,0,IF(A286=" ","",IF(S290=1,A286-0.5,A286-1)))</f>
        <v>-224</v>
      </c>
      <c r="B287" s="126" t="str">
        <f t="shared" si="52"/>
        <v/>
      </c>
      <c r="C287" s="125" t="str">
        <f t="shared" si="53"/>
        <v/>
      </c>
      <c r="D287" s="125" t="str">
        <f t="shared" si="54"/>
        <v/>
      </c>
      <c r="E287" s="125" t="str">
        <f t="shared" si="55"/>
        <v/>
      </c>
      <c r="F287" s="124" t="str">
        <f t="shared" si="56"/>
        <v/>
      </c>
      <c r="G287" s="124" t="str">
        <f t="shared" si="57"/>
        <v/>
      </c>
      <c r="H287" s="124" t="str">
        <f t="shared" si="58"/>
        <v xml:space="preserve"> </v>
      </c>
      <c r="I287" s="124" t="str">
        <f t="shared" si="59"/>
        <v/>
      </c>
      <c r="S287" s="189">
        <f t="shared" si="48"/>
        <v>-1</v>
      </c>
      <c r="T287" s="188">
        <f t="shared" si="49"/>
        <v>243</v>
      </c>
      <c r="U287" s="191">
        <f t="shared" si="50"/>
        <v>-242</v>
      </c>
      <c r="V287" s="191">
        <f t="shared" si="51"/>
        <v>-245</v>
      </c>
    </row>
    <row r="288" spans="1:22" x14ac:dyDescent="0.2">
      <c r="A288" s="126">
        <f t="shared" si="60"/>
        <v>-225</v>
      </c>
      <c r="B288" s="126" t="str">
        <f t="shared" si="52"/>
        <v/>
      </c>
      <c r="C288" s="125" t="str">
        <f t="shared" si="53"/>
        <v/>
      </c>
      <c r="D288" s="125" t="str">
        <f t="shared" si="54"/>
        <v/>
      </c>
      <c r="E288" s="125" t="str">
        <f t="shared" si="55"/>
        <v/>
      </c>
      <c r="F288" s="124" t="str">
        <f t="shared" si="56"/>
        <v/>
      </c>
      <c r="G288" s="124" t="str">
        <f t="shared" si="57"/>
        <v/>
      </c>
      <c r="H288" s="124" t="str">
        <f t="shared" si="58"/>
        <v xml:space="preserve"> </v>
      </c>
      <c r="I288" s="124" t="str">
        <f t="shared" si="59"/>
        <v/>
      </c>
      <c r="S288" s="189">
        <f t="shared" si="48"/>
        <v>-1</v>
      </c>
      <c r="T288" s="188">
        <f t="shared" si="49"/>
        <v>244</v>
      </c>
      <c r="U288" s="191">
        <f t="shared" si="50"/>
        <v>-243</v>
      </c>
      <c r="V288" s="191">
        <f t="shared" si="51"/>
        <v>-246</v>
      </c>
    </row>
    <row r="289" spans="1:22" x14ac:dyDescent="0.2">
      <c r="A289" s="126">
        <f t="shared" si="60"/>
        <v>-226</v>
      </c>
      <c r="B289" s="126" t="str">
        <f t="shared" si="52"/>
        <v/>
      </c>
      <c r="C289" s="125" t="str">
        <f t="shared" si="53"/>
        <v/>
      </c>
      <c r="D289" s="125" t="str">
        <f t="shared" si="54"/>
        <v/>
      </c>
      <c r="E289" s="125" t="str">
        <f t="shared" si="55"/>
        <v/>
      </c>
      <c r="F289" s="124" t="str">
        <f t="shared" si="56"/>
        <v/>
      </c>
      <c r="G289" s="124" t="str">
        <f t="shared" si="57"/>
        <v/>
      </c>
      <c r="H289" s="124" t="str">
        <f t="shared" si="58"/>
        <v xml:space="preserve"> </v>
      </c>
      <c r="I289" s="124" t="str">
        <f t="shared" si="59"/>
        <v/>
      </c>
      <c r="S289" s="189">
        <f t="shared" ref="S289:S332" si="61">IF(AND(S288&gt;=1,S288&lt;12),S288+1,IF(U289=0,1,IF(S288=12,S288+0.5,-1)))</f>
        <v>-1</v>
      </c>
      <c r="T289" s="188">
        <f t="shared" ref="T289:T332" si="62">IF(T288&gt;=1,T288+1,IF(U289=0,1,-1))</f>
        <v>245</v>
      </c>
      <c r="U289" s="191">
        <f t="shared" si="50"/>
        <v>-244</v>
      </c>
      <c r="V289" s="191">
        <f t="shared" si="51"/>
        <v>-247</v>
      </c>
    </row>
    <row r="290" spans="1:22" x14ac:dyDescent="0.2">
      <c r="A290" s="126">
        <f t="shared" si="60"/>
        <v>-227</v>
      </c>
      <c r="B290" s="126" t="str">
        <f t="shared" si="52"/>
        <v/>
      </c>
      <c r="C290" s="125" t="str">
        <f t="shared" si="53"/>
        <v/>
      </c>
      <c r="D290" s="125" t="str">
        <f t="shared" si="54"/>
        <v/>
      </c>
      <c r="E290" s="125" t="str">
        <f t="shared" si="55"/>
        <v/>
      </c>
      <c r="F290" s="124" t="str">
        <f t="shared" si="56"/>
        <v/>
      </c>
      <c r="G290" s="124" t="str">
        <f t="shared" si="57"/>
        <v/>
      </c>
      <c r="H290" s="124" t="str">
        <f t="shared" si="58"/>
        <v xml:space="preserve"> </v>
      </c>
      <c r="I290" s="124" t="str">
        <f t="shared" si="59"/>
        <v/>
      </c>
      <c r="S290" s="189">
        <f t="shared" si="61"/>
        <v>-1</v>
      </c>
      <c r="T290" s="188">
        <f t="shared" si="62"/>
        <v>246</v>
      </c>
      <c r="U290" s="191">
        <f t="shared" ref="U290:U332" si="63">U289-1</f>
        <v>-245</v>
      </c>
      <c r="V290" s="191">
        <f t="shared" ref="V290:V332" si="64">V289-1</f>
        <v>-248</v>
      </c>
    </row>
    <row r="291" spans="1:22" x14ac:dyDescent="0.2">
      <c r="A291" s="126">
        <f t="shared" si="60"/>
        <v>-228</v>
      </c>
      <c r="B291" s="126" t="str">
        <f t="shared" si="52"/>
        <v/>
      </c>
      <c r="C291" s="125" t="str">
        <f t="shared" si="53"/>
        <v/>
      </c>
      <c r="D291" s="125" t="str">
        <f t="shared" si="54"/>
        <v/>
      </c>
      <c r="E291" s="125" t="str">
        <f t="shared" si="55"/>
        <v/>
      </c>
      <c r="F291" s="124" t="str">
        <f t="shared" si="56"/>
        <v/>
      </c>
      <c r="G291" s="124" t="str">
        <f t="shared" si="57"/>
        <v/>
      </c>
      <c r="H291" s="124" t="str">
        <f t="shared" si="58"/>
        <v xml:space="preserve"> </v>
      </c>
      <c r="I291" s="124" t="str">
        <f t="shared" si="59"/>
        <v/>
      </c>
      <c r="S291" s="189">
        <f t="shared" si="61"/>
        <v>-1</v>
      </c>
      <c r="T291" s="188">
        <f t="shared" si="62"/>
        <v>247</v>
      </c>
      <c r="U291" s="191">
        <f t="shared" si="63"/>
        <v>-246</v>
      </c>
      <c r="V291" s="191">
        <f t="shared" si="64"/>
        <v>-249</v>
      </c>
    </row>
    <row r="292" spans="1:22" x14ac:dyDescent="0.2">
      <c r="A292" s="126">
        <f t="shared" si="60"/>
        <v>-229</v>
      </c>
      <c r="B292" s="126" t="str">
        <f t="shared" si="52"/>
        <v/>
      </c>
      <c r="C292" s="125" t="str">
        <f t="shared" si="53"/>
        <v/>
      </c>
      <c r="D292" s="125" t="str">
        <f t="shared" si="54"/>
        <v/>
      </c>
      <c r="E292" s="125" t="str">
        <f t="shared" si="55"/>
        <v/>
      </c>
      <c r="F292" s="124" t="str">
        <f t="shared" si="56"/>
        <v/>
      </c>
      <c r="G292" s="124" t="str">
        <f t="shared" si="57"/>
        <v/>
      </c>
      <c r="H292" s="124" t="str">
        <f t="shared" si="58"/>
        <v xml:space="preserve"> </v>
      </c>
      <c r="I292" s="124" t="str">
        <f t="shared" si="59"/>
        <v/>
      </c>
      <c r="S292" s="189">
        <f t="shared" si="61"/>
        <v>-1</v>
      </c>
      <c r="T292" s="188">
        <f t="shared" si="62"/>
        <v>248</v>
      </c>
      <c r="U292" s="191">
        <f t="shared" si="63"/>
        <v>-247</v>
      </c>
      <c r="V292" s="191">
        <f t="shared" si="64"/>
        <v>-250</v>
      </c>
    </row>
    <row r="293" spans="1:22" x14ac:dyDescent="0.2">
      <c r="A293" s="126">
        <f t="shared" si="60"/>
        <v>-230</v>
      </c>
      <c r="B293" s="126" t="str">
        <f t="shared" si="52"/>
        <v/>
      </c>
      <c r="C293" s="125" t="str">
        <f t="shared" si="53"/>
        <v/>
      </c>
      <c r="D293" s="125" t="str">
        <f t="shared" si="54"/>
        <v/>
      </c>
      <c r="E293" s="125" t="str">
        <f t="shared" si="55"/>
        <v/>
      </c>
      <c r="F293" s="124" t="str">
        <f t="shared" si="56"/>
        <v/>
      </c>
      <c r="G293" s="124" t="str">
        <f t="shared" si="57"/>
        <v/>
      </c>
      <c r="H293" s="124" t="str">
        <f t="shared" si="58"/>
        <v xml:space="preserve"> </v>
      </c>
      <c r="I293" s="124" t="str">
        <f t="shared" si="59"/>
        <v/>
      </c>
      <c r="S293" s="189">
        <f t="shared" si="61"/>
        <v>-1</v>
      </c>
      <c r="T293" s="188">
        <f t="shared" si="62"/>
        <v>249</v>
      </c>
      <c r="U293" s="191">
        <f t="shared" si="63"/>
        <v>-248</v>
      </c>
      <c r="V293" s="191">
        <f t="shared" si="64"/>
        <v>-251</v>
      </c>
    </row>
    <row r="294" spans="1:22" x14ac:dyDescent="0.2">
      <c r="A294" s="126">
        <f t="shared" si="60"/>
        <v>-231</v>
      </c>
      <c r="B294" s="126" t="str">
        <f t="shared" si="52"/>
        <v/>
      </c>
      <c r="C294" s="125" t="str">
        <f t="shared" si="53"/>
        <v/>
      </c>
      <c r="D294" s="125" t="str">
        <f t="shared" si="54"/>
        <v/>
      </c>
      <c r="E294" s="125" t="str">
        <f t="shared" si="55"/>
        <v/>
      </c>
      <c r="F294" s="124" t="str">
        <f t="shared" si="56"/>
        <v/>
      </c>
      <c r="G294" s="124" t="str">
        <f t="shared" si="57"/>
        <v/>
      </c>
      <c r="H294" s="124" t="str">
        <f t="shared" si="58"/>
        <v xml:space="preserve"> </v>
      </c>
      <c r="I294" s="124" t="str">
        <f t="shared" si="59"/>
        <v/>
      </c>
      <c r="S294" s="189">
        <f t="shared" si="61"/>
        <v>-1</v>
      </c>
      <c r="T294" s="188">
        <f t="shared" si="62"/>
        <v>250</v>
      </c>
      <c r="U294" s="191">
        <f t="shared" si="63"/>
        <v>-249</v>
      </c>
      <c r="V294" s="191">
        <f t="shared" si="64"/>
        <v>-252</v>
      </c>
    </row>
    <row r="295" spans="1:22" x14ac:dyDescent="0.2">
      <c r="A295" s="126">
        <f t="shared" si="60"/>
        <v>-232</v>
      </c>
      <c r="B295" s="126" t="str">
        <f t="shared" si="52"/>
        <v/>
      </c>
      <c r="C295" s="125" t="str">
        <f t="shared" si="53"/>
        <v/>
      </c>
      <c r="D295" s="125" t="str">
        <f t="shared" si="54"/>
        <v/>
      </c>
      <c r="E295" s="125" t="str">
        <f t="shared" si="55"/>
        <v/>
      </c>
      <c r="F295" s="124" t="str">
        <f t="shared" si="56"/>
        <v/>
      </c>
      <c r="G295" s="124" t="str">
        <f t="shared" si="57"/>
        <v/>
      </c>
      <c r="H295" s="124" t="str">
        <f t="shared" si="58"/>
        <v xml:space="preserve"> </v>
      </c>
      <c r="I295" s="124" t="str">
        <f t="shared" si="59"/>
        <v/>
      </c>
      <c r="S295" s="189">
        <f t="shared" si="61"/>
        <v>-1</v>
      </c>
      <c r="T295" s="188">
        <f t="shared" si="62"/>
        <v>251</v>
      </c>
      <c r="U295" s="191">
        <f t="shared" si="63"/>
        <v>-250</v>
      </c>
      <c r="V295" s="191">
        <f t="shared" si="64"/>
        <v>-253</v>
      </c>
    </row>
    <row r="296" spans="1:22" x14ac:dyDescent="0.2">
      <c r="A296" s="126">
        <f t="shared" si="60"/>
        <v>-233</v>
      </c>
      <c r="B296" s="126" t="str">
        <f t="shared" si="52"/>
        <v/>
      </c>
      <c r="C296" s="125" t="str">
        <f t="shared" si="53"/>
        <v/>
      </c>
      <c r="D296" s="125" t="str">
        <f t="shared" si="54"/>
        <v/>
      </c>
      <c r="E296" s="125" t="str">
        <f t="shared" si="55"/>
        <v/>
      </c>
      <c r="F296" s="124" t="str">
        <f t="shared" si="56"/>
        <v/>
      </c>
      <c r="G296" s="124" t="str">
        <f t="shared" si="57"/>
        <v/>
      </c>
      <c r="H296" s="124" t="str">
        <f t="shared" si="58"/>
        <v xml:space="preserve"> </v>
      </c>
      <c r="I296" s="124" t="str">
        <f t="shared" si="59"/>
        <v/>
      </c>
      <c r="S296" s="189">
        <f t="shared" si="61"/>
        <v>-1</v>
      </c>
      <c r="T296" s="188">
        <f t="shared" si="62"/>
        <v>252</v>
      </c>
      <c r="U296" s="191">
        <f t="shared" si="63"/>
        <v>-251</v>
      </c>
      <c r="V296" s="191">
        <f t="shared" si="64"/>
        <v>-254</v>
      </c>
    </row>
    <row r="297" spans="1:22" x14ac:dyDescent="0.2">
      <c r="A297" s="126">
        <f t="shared" si="60"/>
        <v>-234</v>
      </c>
      <c r="B297" s="126" t="str">
        <f t="shared" si="52"/>
        <v/>
      </c>
      <c r="C297" s="125" t="str">
        <f t="shared" si="53"/>
        <v/>
      </c>
      <c r="D297" s="125" t="str">
        <f t="shared" si="54"/>
        <v/>
      </c>
      <c r="E297" s="125" t="str">
        <f t="shared" si="55"/>
        <v/>
      </c>
      <c r="F297" s="124" t="str">
        <f t="shared" si="56"/>
        <v/>
      </c>
      <c r="G297" s="124" t="str">
        <f t="shared" si="57"/>
        <v/>
      </c>
      <c r="H297" s="124" t="str">
        <f t="shared" si="58"/>
        <v xml:space="preserve"> </v>
      </c>
      <c r="I297" s="124" t="str">
        <f t="shared" si="59"/>
        <v/>
      </c>
      <c r="S297" s="189">
        <f t="shared" si="61"/>
        <v>-1</v>
      </c>
      <c r="T297" s="188">
        <f t="shared" si="62"/>
        <v>253</v>
      </c>
      <c r="U297" s="191">
        <f t="shared" si="63"/>
        <v>-252</v>
      </c>
      <c r="V297" s="191">
        <f t="shared" si="64"/>
        <v>-255</v>
      </c>
    </row>
    <row r="298" spans="1:22" x14ac:dyDescent="0.2">
      <c r="A298" s="126">
        <f t="shared" si="60"/>
        <v>-235</v>
      </c>
      <c r="B298" s="126" t="str">
        <f t="shared" si="52"/>
        <v/>
      </c>
      <c r="C298" s="125" t="str">
        <f t="shared" si="53"/>
        <v/>
      </c>
      <c r="D298" s="125" t="str">
        <f t="shared" si="54"/>
        <v/>
      </c>
      <c r="E298" s="125" t="str">
        <f t="shared" si="55"/>
        <v/>
      </c>
      <c r="F298" s="124" t="str">
        <f t="shared" si="56"/>
        <v/>
      </c>
      <c r="G298" s="124" t="str">
        <f t="shared" si="57"/>
        <v/>
      </c>
      <c r="H298" s="124" t="str">
        <f t="shared" si="58"/>
        <v xml:space="preserve"> </v>
      </c>
      <c r="I298" s="124" t="str">
        <f t="shared" si="59"/>
        <v/>
      </c>
      <c r="S298" s="189">
        <f t="shared" si="61"/>
        <v>-1</v>
      </c>
      <c r="T298" s="188">
        <f t="shared" si="62"/>
        <v>254</v>
      </c>
      <c r="U298" s="191">
        <f t="shared" si="63"/>
        <v>-253</v>
      </c>
      <c r="V298" s="191">
        <f t="shared" si="64"/>
        <v>-256</v>
      </c>
    </row>
    <row r="299" spans="1:22" x14ac:dyDescent="0.2">
      <c r="A299" s="126">
        <f t="shared" si="60"/>
        <v>-236</v>
      </c>
      <c r="B299" s="126" t="str">
        <f t="shared" si="52"/>
        <v/>
      </c>
      <c r="C299" s="125" t="str">
        <f t="shared" si="53"/>
        <v/>
      </c>
      <c r="D299" s="125" t="str">
        <f t="shared" si="54"/>
        <v/>
      </c>
      <c r="E299" s="125" t="str">
        <f t="shared" si="55"/>
        <v/>
      </c>
      <c r="F299" s="124" t="str">
        <f t="shared" si="56"/>
        <v/>
      </c>
      <c r="G299" s="124" t="str">
        <f t="shared" si="57"/>
        <v/>
      </c>
      <c r="H299" s="124" t="str">
        <f t="shared" si="58"/>
        <v xml:space="preserve"> </v>
      </c>
      <c r="I299" s="124" t="str">
        <f t="shared" si="59"/>
        <v/>
      </c>
      <c r="S299" s="189">
        <f t="shared" si="61"/>
        <v>-1</v>
      </c>
      <c r="T299" s="188">
        <f t="shared" si="62"/>
        <v>255</v>
      </c>
      <c r="U299" s="191">
        <f t="shared" si="63"/>
        <v>-254</v>
      </c>
      <c r="V299" s="191">
        <f t="shared" si="64"/>
        <v>-257</v>
      </c>
    </row>
    <row r="300" spans="1:22" x14ac:dyDescent="0.2">
      <c r="A300" s="126">
        <f t="shared" si="60"/>
        <v>-237</v>
      </c>
      <c r="B300" s="126" t="str">
        <f t="shared" si="52"/>
        <v/>
      </c>
      <c r="C300" s="125" t="str">
        <f t="shared" si="53"/>
        <v/>
      </c>
      <c r="D300" s="125" t="str">
        <f t="shared" si="54"/>
        <v/>
      </c>
      <c r="E300" s="125" t="str">
        <f t="shared" si="55"/>
        <v/>
      </c>
      <c r="F300" s="124" t="str">
        <f t="shared" si="56"/>
        <v/>
      </c>
      <c r="G300" s="124" t="str">
        <f t="shared" si="57"/>
        <v/>
      </c>
      <c r="H300" s="124" t="str">
        <f t="shared" si="58"/>
        <v xml:space="preserve"> </v>
      </c>
      <c r="I300" s="124" t="str">
        <f t="shared" si="59"/>
        <v/>
      </c>
      <c r="S300" s="189">
        <f t="shared" si="61"/>
        <v>-1</v>
      </c>
      <c r="T300" s="188">
        <f t="shared" si="62"/>
        <v>256</v>
      </c>
      <c r="U300" s="191">
        <f t="shared" si="63"/>
        <v>-255</v>
      </c>
      <c r="V300" s="191">
        <f t="shared" si="64"/>
        <v>-258</v>
      </c>
    </row>
    <row r="301" spans="1:22" x14ac:dyDescent="0.2">
      <c r="A301" s="126">
        <f t="shared" si="60"/>
        <v>-238</v>
      </c>
      <c r="B301" s="126" t="str">
        <f t="shared" si="52"/>
        <v/>
      </c>
      <c r="C301" s="125" t="str">
        <f t="shared" si="53"/>
        <v/>
      </c>
      <c r="D301" s="125" t="str">
        <f t="shared" si="54"/>
        <v/>
      </c>
      <c r="E301" s="125" t="str">
        <f t="shared" si="55"/>
        <v/>
      </c>
      <c r="F301" s="124" t="str">
        <f t="shared" si="56"/>
        <v/>
      </c>
      <c r="G301" s="124" t="str">
        <f t="shared" si="57"/>
        <v/>
      </c>
      <c r="H301" s="124" t="str">
        <f t="shared" si="58"/>
        <v xml:space="preserve"> </v>
      </c>
      <c r="I301" s="124" t="str">
        <f t="shared" si="59"/>
        <v/>
      </c>
      <c r="S301" s="189">
        <f t="shared" si="61"/>
        <v>-1</v>
      </c>
      <c r="T301" s="188">
        <f t="shared" si="62"/>
        <v>257</v>
      </c>
      <c r="U301" s="191">
        <f t="shared" si="63"/>
        <v>-256</v>
      </c>
      <c r="V301" s="191">
        <f t="shared" si="64"/>
        <v>-259</v>
      </c>
    </row>
    <row r="302" spans="1:22" x14ac:dyDescent="0.2">
      <c r="A302" s="126">
        <f t="shared" si="60"/>
        <v>-239</v>
      </c>
      <c r="B302" s="126" t="str">
        <f t="shared" si="52"/>
        <v/>
      </c>
      <c r="C302" s="125" t="str">
        <f t="shared" si="53"/>
        <v/>
      </c>
      <c r="D302" s="125" t="str">
        <f t="shared" si="54"/>
        <v/>
      </c>
      <c r="E302" s="125" t="str">
        <f t="shared" si="55"/>
        <v/>
      </c>
      <c r="F302" s="124" t="str">
        <f t="shared" si="56"/>
        <v/>
      </c>
      <c r="G302" s="124" t="str">
        <f t="shared" si="57"/>
        <v/>
      </c>
      <c r="H302" s="124" t="str">
        <f t="shared" si="58"/>
        <v xml:space="preserve"> </v>
      </c>
      <c r="I302" s="124" t="str">
        <f t="shared" si="59"/>
        <v/>
      </c>
      <c r="S302" s="189">
        <f t="shared" si="61"/>
        <v>-1</v>
      </c>
      <c r="T302" s="188">
        <f t="shared" si="62"/>
        <v>258</v>
      </c>
      <c r="U302" s="191">
        <f t="shared" si="63"/>
        <v>-257</v>
      </c>
      <c r="V302" s="191">
        <f t="shared" si="64"/>
        <v>-260</v>
      </c>
    </row>
    <row r="303" spans="1:22" x14ac:dyDescent="0.2">
      <c r="A303" s="126">
        <f t="shared" si="60"/>
        <v>-240</v>
      </c>
      <c r="B303" s="126" t="str">
        <f t="shared" si="52"/>
        <v/>
      </c>
      <c r="C303" s="125" t="str">
        <f t="shared" si="53"/>
        <v/>
      </c>
      <c r="D303" s="125" t="str">
        <f t="shared" si="54"/>
        <v/>
      </c>
      <c r="E303" s="125" t="str">
        <f t="shared" si="55"/>
        <v/>
      </c>
      <c r="F303" s="124" t="str">
        <f t="shared" si="56"/>
        <v/>
      </c>
      <c r="G303" s="124" t="str">
        <f t="shared" si="57"/>
        <v/>
      </c>
      <c r="H303" s="124" t="str">
        <f t="shared" si="58"/>
        <v xml:space="preserve"> </v>
      </c>
      <c r="I303" s="124" t="str">
        <f t="shared" si="59"/>
        <v/>
      </c>
      <c r="S303" s="189">
        <f t="shared" si="61"/>
        <v>-1</v>
      </c>
      <c r="T303" s="188">
        <f t="shared" si="62"/>
        <v>259</v>
      </c>
      <c r="U303" s="191">
        <f t="shared" si="63"/>
        <v>-258</v>
      </c>
      <c r="V303" s="191">
        <f t="shared" si="64"/>
        <v>-261</v>
      </c>
    </row>
    <row r="304" spans="1:22" x14ac:dyDescent="0.2">
      <c r="A304" s="126">
        <f t="shared" si="60"/>
        <v>-241</v>
      </c>
      <c r="B304" s="126" t="str">
        <f t="shared" si="52"/>
        <v/>
      </c>
      <c r="C304" s="125" t="str">
        <f t="shared" si="53"/>
        <v/>
      </c>
      <c r="D304" s="125" t="str">
        <f t="shared" si="54"/>
        <v/>
      </c>
      <c r="E304" s="125" t="str">
        <f t="shared" si="55"/>
        <v/>
      </c>
      <c r="F304" s="124" t="str">
        <f t="shared" si="56"/>
        <v/>
      </c>
      <c r="G304" s="124" t="str">
        <f t="shared" si="57"/>
        <v/>
      </c>
      <c r="H304" s="124" t="str">
        <f t="shared" si="58"/>
        <v xml:space="preserve"> </v>
      </c>
      <c r="I304" s="124" t="str">
        <f t="shared" si="59"/>
        <v/>
      </c>
      <c r="S304" s="189">
        <f t="shared" si="61"/>
        <v>-1</v>
      </c>
      <c r="T304" s="188">
        <f t="shared" si="62"/>
        <v>260</v>
      </c>
      <c r="U304" s="191">
        <f t="shared" si="63"/>
        <v>-259</v>
      </c>
      <c r="V304" s="191">
        <f t="shared" si="64"/>
        <v>-262</v>
      </c>
    </row>
    <row r="305" spans="1:22" x14ac:dyDescent="0.2">
      <c r="A305" s="126">
        <f t="shared" si="60"/>
        <v>-242</v>
      </c>
      <c r="B305" s="126" t="str">
        <f t="shared" si="52"/>
        <v/>
      </c>
      <c r="C305" s="125" t="str">
        <f t="shared" si="53"/>
        <v/>
      </c>
      <c r="D305" s="125" t="str">
        <f t="shared" si="54"/>
        <v/>
      </c>
      <c r="E305" s="125" t="str">
        <f t="shared" si="55"/>
        <v/>
      </c>
      <c r="F305" s="124" t="str">
        <f t="shared" si="56"/>
        <v/>
      </c>
      <c r="G305" s="124" t="str">
        <f t="shared" si="57"/>
        <v/>
      </c>
      <c r="H305" s="124" t="str">
        <f t="shared" si="58"/>
        <v xml:space="preserve"> </v>
      </c>
      <c r="I305" s="124" t="str">
        <f t="shared" si="59"/>
        <v/>
      </c>
      <c r="S305" s="189">
        <f t="shared" si="61"/>
        <v>-1</v>
      </c>
      <c r="T305" s="188">
        <f t="shared" si="62"/>
        <v>261</v>
      </c>
      <c r="U305" s="191">
        <f t="shared" si="63"/>
        <v>-260</v>
      </c>
      <c r="V305" s="191">
        <f t="shared" si="64"/>
        <v>-263</v>
      </c>
    </row>
    <row r="306" spans="1:22" x14ac:dyDescent="0.2">
      <c r="A306" s="126">
        <f t="shared" si="60"/>
        <v>-243</v>
      </c>
      <c r="B306" s="126" t="str">
        <f t="shared" si="52"/>
        <v/>
      </c>
      <c r="C306" s="125" t="str">
        <f t="shared" si="53"/>
        <v/>
      </c>
      <c r="D306" s="125" t="str">
        <f t="shared" si="54"/>
        <v/>
      </c>
      <c r="E306" s="125" t="str">
        <f t="shared" si="55"/>
        <v/>
      </c>
      <c r="F306" s="124" t="str">
        <f t="shared" si="56"/>
        <v/>
      </c>
      <c r="G306" s="124" t="str">
        <f t="shared" si="57"/>
        <v/>
      </c>
      <c r="H306" s="124" t="str">
        <f t="shared" si="58"/>
        <v xml:space="preserve"> </v>
      </c>
      <c r="I306" s="124" t="str">
        <f t="shared" si="59"/>
        <v/>
      </c>
      <c r="S306" s="189">
        <f t="shared" si="61"/>
        <v>-1</v>
      </c>
      <c r="T306" s="188">
        <f t="shared" si="62"/>
        <v>262</v>
      </c>
      <c r="U306" s="191">
        <f t="shared" si="63"/>
        <v>-261</v>
      </c>
      <c r="V306" s="191">
        <f t="shared" si="64"/>
        <v>-264</v>
      </c>
    </row>
    <row r="307" spans="1:22" x14ac:dyDescent="0.2">
      <c r="A307" s="126">
        <f t="shared" si="60"/>
        <v>-244</v>
      </c>
      <c r="B307" s="126" t="str">
        <f t="shared" si="52"/>
        <v/>
      </c>
      <c r="C307" s="125" t="str">
        <f t="shared" si="53"/>
        <v/>
      </c>
      <c r="D307" s="125" t="str">
        <f t="shared" si="54"/>
        <v/>
      </c>
      <c r="E307" s="125" t="str">
        <f t="shared" si="55"/>
        <v/>
      </c>
      <c r="F307" s="124" t="str">
        <f t="shared" si="56"/>
        <v/>
      </c>
      <c r="G307" s="124" t="str">
        <f t="shared" si="57"/>
        <v/>
      </c>
      <c r="H307" s="124" t="str">
        <f t="shared" si="58"/>
        <v xml:space="preserve"> </v>
      </c>
      <c r="I307" s="124" t="str">
        <f t="shared" si="59"/>
        <v/>
      </c>
      <c r="S307" s="189">
        <f t="shared" si="61"/>
        <v>-1</v>
      </c>
      <c r="T307" s="188">
        <f t="shared" si="62"/>
        <v>263</v>
      </c>
      <c r="U307" s="191">
        <f t="shared" si="63"/>
        <v>-262</v>
      </c>
      <c r="V307" s="191">
        <f t="shared" si="64"/>
        <v>-265</v>
      </c>
    </row>
    <row r="308" spans="1:22" x14ac:dyDescent="0.2">
      <c r="A308" s="126">
        <f t="shared" si="60"/>
        <v>-245</v>
      </c>
      <c r="B308" s="126" t="str">
        <f t="shared" si="52"/>
        <v/>
      </c>
      <c r="C308" s="125" t="str">
        <f t="shared" si="53"/>
        <v/>
      </c>
      <c r="D308" s="125" t="str">
        <f t="shared" si="54"/>
        <v/>
      </c>
      <c r="E308" s="125" t="str">
        <f t="shared" si="55"/>
        <v/>
      </c>
      <c r="F308" s="124" t="str">
        <f t="shared" si="56"/>
        <v/>
      </c>
      <c r="G308" s="124" t="str">
        <f t="shared" si="57"/>
        <v/>
      </c>
      <c r="H308" s="124" t="str">
        <f t="shared" si="58"/>
        <v xml:space="preserve"> </v>
      </c>
      <c r="I308" s="124" t="str">
        <f t="shared" si="59"/>
        <v/>
      </c>
      <c r="S308" s="189">
        <f t="shared" si="61"/>
        <v>-1</v>
      </c>
      <c r="T308" s="188">
        <f t="shared" si="62"/>
        <v>264</v>
      </c>
      <c r="U308" s="191">
        <f t="shared" si="63"/>
        <v>-263</v>
      </c>
      <c r="V308" s="191">
        <f t="shared" si="64"/>
        <v>-266</v>
      </c>
    </row>
    <row r="309" spans="1:22" x14ac:dyDescent="0.2">
      <c r="A309" s="126">
        <f t="shared" si="60"/>
        <v>-246</v>
      </c>
      <c r="B309" s="126" t="str">
        <f t="shared" si="52"/>
        <v/>
      </c>
      <c r="C309" s="125" t="str">
        <f t="shared" si="53"/>
        <v/>
      </c>
      <c r="D309" s="125" t="str">
        <f t="shared" si="54"/>
        <v/>
      </c>
      <c r="E309" s="125" t="str">
        <f t="shared" si="55"/>
        <v/>
      </c>
      <c r="F309" s="124" t="str">
        <f t="shared" si="56"/>
        <v/>
      </c>
      <c r="G309" s="124" t="str">
        <f t="shared" si="57"/>
        <v/>
      </c>
      <c r="H309" s="124" t="str">
        <f t="shared" si="58"/>
        <v xml:space="preserve"> </v>
      </c>
      <c r="I309" s="124" t="str">
        <f t="shared" si="59"/>
        <v/>
      </c>
      <c r="S309" s="189">
        <f t="shared" si="61"/>
        <v>-1</v>
      </c>
      <c r="T309" s="188">
        <f t="shared" si="62"/>
        <v>265</v>
      </c>
      <c r="U309" s="191">
        <f t="shared" si="63"/>
        <v>-264</v>
      </c>
      <c r="V309" s="191">
        <f t="shared" si="64"/>
        <v>-267</v>
      </c>
    </row>
    <row r="310" spans="1:22" x14ac:dyDescent="0.2">
      <c r="A310" s="126">
        <f t="shared" si="60"/>
        <v>-247</v>
      </c>
      <c r="B310" s="126" t="str">
        <f t="shared" si="52"/>
        <v/>
      </c>
      <c r="C310" s="125" t="str">
        <f t="shared" si="53"/>
        <v/>
      </c>
      <c r="D310" s="125" t="str">
        <f t="shared" si="54"/>
        <v/>
      </c>
      <c r="E310" s="125" t="str">
        <f t="shared" si="55"/>
        <v/>
      </c>
      <c r="F310" s="124" t="str">
        <f t="shared" si="56"/>
        <v/>
      </c>
      <c r="G310" s="124" t="str">
        <f t="shared" si="57"/>
        <v/>
      </c>
      <c r="H310" s="124" t="str">
        <f t="shared" si="58"/>
        <v xml:space="preserve"> </v>
      </c>
      <c r="I310" s="124" t="str">
        <f t="shared" si="59"/>
        <v/>
      </c>
      <c r="S310" s="189">
        <f t="shared" si="61"/>
        <v>-1</v>
      </c>
      <c r="T310" s="188">
        <f t="shared" si="62"/>
        <v>266</v>
      </c>
      <c r="U310" s="191">
        <f t="shared" si="63"/>
        <v>-265</v>
      </c>
      <c r="V310" s="191">
        <f t="shared" si="64"/>
        <v>-268</v>
      </c>
    </row>
    <row r="311" spans="1:22" x14ac:dyDescent="0.2">
      <c r="A311" s="126">
        <f t="shared" si="60"/>
        <v>-248</v>
      </c>
      <c r="B311" s="126" t="str">
        <f t="shared" si="52"/>
        <v/>
      </c>
      <c r="C311" s="125" t="str">
        <f t="shared" si="53"/>
        <v/>
      </c>
      <c r="D311" s="125" t="str">
        <f t="shared" si="54"/>
        <v/>
      </c>
      <c r="E311" s="125" t="str">
        <f t="shared" si="55"/>
        <v/>
      </c>
      <c r="F311" s="124" t="str">
        <f t="shared" si="56"/>
        <v/>
      </c>
      <c r="G311" s="124" t="str">
        <f t="shared" si="57"/>
        <v/>
      </c>
      <c r="H311" s="124" t="str">
        <f t="shared" si="58"/>
        <v xml:space="preserve"> </v>
      </c>
      <c r="I311" s="124" t="str">
        <f t="shared" si="59"/>
        <v/>
      </c>
      <c r="S311" s="189">
        <f t="shared" si="61"/>
        <v>-1</v>
      </c>
      <c r="T311" s="188">
        <f t="shared" si="62"/>
        <v>267</v>
      </c>
      <c r="U311" s="191">
        <f t="shared" si="63"/>
        <v>-266</v>
      </c>
      <c r="V311" s="191">
        <f t="shared" si="64"/>
        <v>-269</v>
      </c>
    </row>
    <row r="312" spans="1:22" x14ac:dyDescent="0.2">
      <c r="A312" s="126">
        <f t="shared" si="60"/>
        <v>-249</v>
      </c>
      <c r="B312" s="126" t="str">
        <f t="shared" si="52"/>
        <v/>
      </c>
      <c r="C312" s="125" t="str">
        <f t="shared" si="53"/>
        <v/>
      </c>
      <c r="D312" s="125" t="str">
        <f t="shared" si="54"/>
        <v/>
      </c>
      <c r="E312" s="125" t="str">
        <f t="shared" si="55"/>
        <v/>
      </c>
      <c r="F312" s="124" t="str">
        <f t="shared" si="56"/>
        <v/>
      </c>
      <c r="G312" s="124" t="str">
        <f t="shared" si="57"/>
        <v/>
      </c>
      <c r="H312" s="124" t="str">
        <f t="shared" si="58"/>
        <v xml:space="preserve"> </v>
      </c>
      <c r="I312" s="124" t="str">
        <f t="shared" si="59"/>
        <v/>
      </c>
      <c r="S312" s="189">
        <f t="shared" si="61"/>
        <v>-1</v>
      </c>
      <c r="T312" s="188">
        <f t="shared" si="62"/>
        <v>268</v>
      </c>
      <c r="U312" s="191">
        <f t="shared" si="63"/>
        <v>-267</v>
      </c>
      <c r="V312" s="191">
        <f t="shared" si="64"/>
        <v>-270</v>
      </c>
    </row>
    <row r="313" spans="1:22" x14ac:dyDescent="0.2">
      <c r="A313" s="126">
        <f t="shared" si="60"/>
        <v>-250</v>
      </c>
      <c r="B313" s="126" t="str">
        <f t="shared" si="52"/>
        <v/>
      </c>
      <c r="C313" s="125" t="str">
        <f t="shared" si="53"/>
        <v/>
      </c>
      <c r="D313" s="125" t="str">
        <f t="shared" si="54"/>
        <v/>
      </c>
      <c r="E313" s="125" t="str">
        <f t="shared" si="55"/>
        <v/>
      </c>
      <c r="F313" s="124" t="str">
        <f t="shared" si="56"/>
        <v/>
      </c>
      <c r="G313" s="124" t="str">
        <f t="shared" si="57"/>
        <v/>
      </c>
      <c r="H313" s="124" t="str">
        <f t="shared" si="58"/>
        <v xml:space="preserve"> </v>
      </c>
      <c r="I313" s="124" t="str">
        <f t="shared" si="59"/>
        <v/>
      </c>
      <c r="S313" s="189">
        <f t="shared" si="61"/>
        <v>-1</v>
      </c>
      <c r="T313" s="188">
        <f t="shared" si="62"/>
        <v>269</v>
      </c>
      <c r="U313" s="191">
        <f t="shared" si="63"/>
        <v>-268</v>
      </c>
      <c r="V313" s="191">
        <f t="shared" si="64"/>
        <v>-271</v>
      </c>
    </row>
    <row r="314" spans="1:22" x14ac:dyDescent="0.2">
      <c r="A314" s="126">
        <f t="shared" si="60"/>
        <v>-251</v>
      </c>
      <c r="B314" s="126" t="str">
        <f t="shared" si="52"/>
        <v/>
      </c>
      <c r="C314" s="125" t="str">
        <f t="shared" si="53"/>
        <v/>
      </c>
      <c r="D314" s="125" t="str">
        <f t="shared" si="54"/>
        <v/>
      </c>
      <c r="E314" s="125" t="str">
        <f t="shared" si="55"/>
        <v/>
      </c>
      <c r="F314" s="124" t="str">
        <f t="shared" si="56"/>
        <v/>
      </c>
      <c r="G314" s="124" t="str">
        <f t="shared" si="57"/>
        <v/>
      </c>
      <c r="H314" s="124" t="str">
        <f t="shared" si="58"/>
        <v xml:space="preserve"> </v>
      </c>
      <c r="I314" s="124" t="str">
        <f t="shared" si="59"/>
        <v/>
      </c>
      <c r="S314" s="189">
        <f t="shared" si="61"/>
        <v>-1</v>
      </c>
      <c r="T314" s="188">
        <f t="shared" si="62"/>
        <v>270</v>
      </c>
      <c r="U314" s="191">
        <f t="shared" si="63"/>
        <v>-269</v>
      </c>
      <c r="V314" s="191">
        <f t="shared" si="64"/>
        <v>-272</v>
      </c>
    </row>
    <row r="315" spans="1:22" x14ac:dyDescent="0.2">
      <c r="A315" s="126">
        <f t="shared" si="60"/>
        <v>-252</v>
      </c>
      <c r="B315" s="126" t="str">
        <f t="shared" si="52"/>
        <v/>
      </c>
      <c r="C315" s="125" t="str">
        <f t="shared" si="53"/>
        <v/>
      </c>
      <c r="D315" s="125" t="str">
        <f t="shared" si="54"/>
        <v/>
      </c>
      <c r="E315" s="125" t="str">
        <f t="shared" si="55"/>
        <v/>
      </c>
      <c r="F315" s="124" t="str">
        <f t="shared" si="56"/>
        <v/>
      </c>
      <c r="G315" s="124" t="str">
        <f t="shared" si="57"/>
        <v/>
      </c>
      <c r="H315" s="124" t="str">
        <f t="shared" si="58"/>
        <v xml:space="preserve"> </v>
      </c>
      <c r="I315" s="124" t="str">
        <f t="shared" si="59"/>
        <v/>
      </c>
      <c r="S315" s="189">
        <f t="shared" si="61"/>
        <v>-1</v>
      </c>
      <c r="T315" s="188">
        <f t="shared" si="62"/>
        <v>271</v>
      </c>
      <c r="U315" s="191">
        <f t="shared" si="63"/>
        <v>-270</v>
      </c>
      <c r="V315" s="191">
        <f t="shared" si="64"/>
        <v>-273</v>
      </c>
    </row>
    <row r="316" spans="1:22" x14ac:dyDescent="0.2">
      <c r="A316" s="126">
        <f t="shared" si="60"/>
        <v>-253</v>
      </c>
      <c r="B316" s="126" t="str">
        <f t="shared" si="52"/>
        <v/>
      </c>
      <c r="C316" s="125" t="str">
        <f t="shared" si="53"/>
        <v/>
      </c>
      <c r="D316" s="125" t="str">
        <f t="shared" si="54"/>
        <v/>
      </c>
      <c r="E316" s="125" t="str">
        <f t="shared" si="55"/>
        <v/>
      </c>
      <c r="F316" s="124" t="str">
        <f t="shared" si="56"/>
        <v/>
      </c>
      <c r="G316" s="124" t="str">
        <f t="shared" si="57"/>
        <v/>
      </c>
      <c r="H316" s="124" t="str">
        <f t="shared" si="58"/>
        <v xml:space="preserve"> </v>
      </c>
      <c r="I316" s="124" t="str">
        <f t="shared" si="59"/>
        <v/>
      </c>
      <c r="S316" s="189">
        <f t="shared" si="61"/>
        <v>-1</v>
      </c>
      <c r="T316" s="188">
        <f t="shared" si="62"/>
        <v>272</v>
      </c>
      <c r="U316" s="191">
        <f t="shared" si="63"/>
        <v>-271</v>
      </c>
      <c r="V316" s="191">
        <f t="shared" si="64"/>
        <v>-274</v>
      </c>
    </row>
    <row r="317" spans="1:22" x14ac:dyDescent="0.2">
      <c r="A317" s="126">
        <f t="shared" si="60"/>
        <v>-254</v>
      </c>
      <c r="B317" s="126" t="str">
        <f t="shared" si="52"/>
        <v/>
      </c>
      <c r="C317" s="125" t="str">
        <f t="shared" si="53"/>
        <v/>
      </c>
      <c r="D317" s="125" t="str">
        <f t="shared" si="54"/>
        <v/>
      </c>
      <c r="E317" s="125" t="str">
        <f t="shared" si="55"/>
        <v/>
      </c>
      <c r="F317" s="124" t="str">
        <f t="shared" si="56"/>
        <v/>
      </c>
      <c r="G317" s="124" t="str">
        <f t="shared" si="57"/>
        <v/>
      </c>
      <c r="H317" s="124" t="str">
        <f t="shared" si="58"/>
        <v xml:space="preserve"> </v>
      </c>
      <c r="I317" s="124" t="str">
        <f t="shared" si="59"/>
        <v/>
      </c>
      <c r="S317" s="189">
        <f t="shared" si="61"/>
        <v>-1</v>
      </c>
      <c r="T317" s="188">
        <f t="shared" si="62"/>
        <v>273</v>
      </c>
      <c r="U317" s="191">
        <f t="shared" si="63"/>
        <v>-272</v>
      </c>
      <c r="V317" s="191">
        <f t="shared" si="64"/>
        <v>-275</v>
      </c>
    </row>
    <row r="318" spans="1:22" x14ac:dyDescent="0.2">
      <c r="A318" s="126">
        <f t="shared" si="60"/>
        <v>-255</v>
      </c>
      <c r="B318" s="126" t="str">
        <f t="shared" si="52"/>
        <v/>
      </c>
      <c r="C318" s="125" t="str">
        <f t="shared" si="53"/>
        <v/>
      </c>
      <c r="D318" s="125" t="str">
        <f t="shared" si="54"/>
        <v/>
      </c>
      <c r="E318" s="125" t="str">
        <f t="shared" si="55"/>
        <v/>
      </c>
      <c r="F318" s="124" t="str">
        <f t="shared" si="56"/>
        <v/>
      </c>
      <c r="G318" s="124" t="str">
        <f t="shared" si="57"/>
        <v/>
      </c>
      <c r="H318" s="124" t="str">
        <f t="shared" si="58"/>
        <v xml:space="preserve"> </v>
      </c>
      <c r="I318" s="124" t="str">
        <f t="shared" si="59"/>
        <v/>
      </c>
      <c r="S318" s="189">
        <f t="shared" si="61"/>
        <v>-1</v>
      </c>
      <c r="T318" s="188">
        <f t="shared" si="62"/>
        <v>274</v>
      </c>
      <c r="U318" s="191">
        <f t="shared" si="63"/>
        <v>-273</v>
      </c>
      <c r="V318" s="191">
        <f t="shared" si="64"/>
        <v>-276</v>
      </c>
    </row>
    <row r="319" spans="1:22" x14ac:dyDescent="0.2">
      <c r="A319" s="126">
        <f t="shared" si="60"/>
        <v>-256</v>
      </c>
      <c r="B319" s="126" t="str">
        <f t="shared" si="52"/>
        <v/>
      </c>
      <c r="C319" s="125" t="str">
        <f t="shared" si="53"/>
        <v/>
      </c>
      <c r="D319" s="125" t="str">
        <f t="shared" si="54"/>
        <v/>
      </c>
      <c r="E319" s="125" t="str">
        <f t="shared" si="55"/>
        <v/>
      </c>
      <c r="F319" s="124" t="str">
        <f t="shared" si="56"/>
        <v/>
      </c>
      <c r="G319" s="124" t="str">
        <f t="shared" si="57"/>
        <v/>
      </c>
      <c r="H319" s="124" t="str">
        <f t="shared" si="58"/>
        <v xml:space="preserve"> </v>
      </c>
      <c r="I319" s="124" t="str">
        <f t="shared" si="59"/>
        <v/>
      </c>
      <c r="S319" s="189">
        <f t="shared" si="61"/>
        <v>-1</v>
      </c>
      <c r="T319" s="188">
        <f t="shared" si="62"/>
        <v>275</v>
      </c>
      <c r="U319" s="191">
        <f t="shared" si="63"/>
        <v>-274</v>
      </c>
      <c r="V319" s="191">
        <f t="shared" si="64"/>
        <v>-277</v>
      </c>
    </row>
    <row r="320" spans="1:22" x14ac:dyDescent="0.2">
      <c r="A320" s="126">
        <f t="shared" si="60"/>
        <v>-257</v>
      </c>
      <c r="B320" s="126" t="str">
        <f t="shared" si="52"/>
        <v/>
      </c>
      <c r="C320" s="125" t="str">
        <f t="shared" si="53"/>
        <v/>
      </c>
      <c r="D320" s="125" t="str">
        <f t="shared" si="54"/>
        <v/>
      </c>
      <c r="E320" s="125" t="str">
        <f t="shared" si="55"/>
        <v/>
      </c>
      <c r="F320" s="124" t="str">
        <f t="shared" si="56"/>
        <v/>
      </c>
      <c r="G320" s="124" t="str">
        <f t="shared" si="57"/>
        <v/>
      </c>
      <c r="H320" s="124" t="str">
        <f t="shared" si="58"/>
        <v xml:space="preserve"> </v>
      </c>
      <c r="I320" s="124" t="str">
        <f t="shared" si="59"/>
        <v/>
      </c>
      <c r="S320" s="189">
        <f t="shared" si="61"/>
        <v>-1</v>
      </c>
      <c r="T320" s="188">
        <f t="shared" si="62"/>
        <v>276</v>
      </c>
      <c r="U320" s="191">
        <f t="shared" si="63"/>
        <v>-275</v>
      </c>
      <c r="V320" s="191">
        <f t="shared" si="64"/>
        <v>-278</v>
      </c>
    </row>
    <row r="321" spans="1:22" x14ac:dyDescent="0.2">
      <c r="A321" s="126">
        <f t="shared" si="60"/>
        <v>-258</v>
      </c>
      <c r="B321" s="126" t="str">
        <f t="shared" si="52"/>
        <v/>
      </c>
      <c r="C321" s="125" t="str">
        <f t="shared" si="53"/>
        <v/>
      </c>
      <c r="D321" s="125" t="str">
        <f t="shared" si="54"/>
        <v/>
      </c>
      <c r="E321" s="125" t="str">
        <f t="shared" si="55"/>
        <v/>
      </c>
      <c r="F321" s="124" t="str">
        <f t="shared" si="56"/>
        <v/>
      </c>
      <c r="G321" s="124" t="str">
        <f t="shared" si="57"/>
        <v/>
      </c>
      <c r="H321" s="124" t="str">
        <f t="shared" si="58"/>
        <v xml:space="preserve"> </v>
      </c>
      <c r="I321" s="124" t="str">
        <f t="shared" si="59"/>
        <v/>
      </c>
      <c r="S321" s="189">
        <f t="shared" si="61"/>
        <v>-1</v>
      </c>
      <c r="T321" s="188">
        <f t="shared" si="62"/>
        <v>277</v>
      </c>
      <c r="U321" s="191">
        <f t="shared" si="63"/>
        <v>-276</v>
      </c>
      <c r="V321" s="191">
        <f t="shared" si="64"/>
        <v>-279</v>
      </c>
    </row>
    <row r="322" spans="1:22" x14ac:dyDescent="0.2">
      <c r="A322" s="126">
        <f t="shared" si="60"/>
        <v>-259</v>
      </c>
      <c r="B322" s="126" t="str">
        <f t="shared" si="52"/>
        <v/>
      </c>
      <c r="C322" s="125" t="str">
        <f t="shared" si="53"/>
        <v/>
      </c>
      <c r="D322" s="125" t="str">
        <f t="shared" si="54"/>
        <v/>
      </c>
      <c r="E322" s="125" t="str">
        <f t="shared" si="55"/>
        <v/>
      </c>
      <c r="F322" s="124" t="str">
        <f t="shared" si="56"/>
        <v/>
      </c>
      <c r="G322" s="124" t="str">
        <f t="shared" si="57"/>
        <v/>
      </c>
      <c r="H322" s="124" t="str">
        <f t="shared" si="58"/>
        <v xml:space="preserve"> </v>
      </c>
      <c r="I322" s="124" t="str">
        <f t="shared" si="59"/>
        <v/>
      </c>
      <c r="S322" s="189">
        <f t="shared" si="61"/>
        <v>-1</v>
      </c>
      <c r="T322" s="188">
        <f t="shared" si="62"/>
        <v>278</v>
      </c>
      <c r="U322" s="191">
        <f t="shared" si="63"/>
        <v>-277</v>
      </c>
      <c r="V322" s="191">
        <f t="shared" si="64"/>
        <v>-280</v>
      </c>
    </row>
    <row r="323" spans="1:22" x14ac:dyDescent="0.2">
      <c r="A323" s="126">
        <f t="shared" si="60"/>
        <v>-260</v>
      </c>
      <c r="B323" s="126" t="str">
        <f t="shared" si="52"/>
        <v/>
      </c>
      <c r="C323" s="125" t="str">
        <f t="shared" si="53"/>
        <v/>
      </c>
      <c r="D323" s="125" t="str">
        <f t="shared" si="54"/>
        <v/>
      </c>
      <c r="E323" s="125" t="str">
        <f t="shared" si="55"/>
        <v/>
      </c>
      <c r="F323" s="124" t="str">
        <f t="shared" si="56"/>
        <v/>
      </c>
      <c r="G323" s="124" t="str">
        <f t="shared" si="57"/>
        <v/>
      </c>
      <c r="H323" s="124" t="str">
        <f t="shared" si="58"/>
        <v xml:space="preserve"> </v>
      </c>
      <c r="I323" s="124" t="str">
        <f t="shared" si="59"/>
        <v/>
      </c>
      <c r="S323" s="189">
        <f t="shared" si="61"/>
        <v>-1</v>
      </c>
      <c r="T323" s="188">
        <f t="shared" si="62"/>
        <v>279</v>
      </c>
      <c r="U323" s="191">
        <f t="shared" si="63"/>
        <v>-278</v>
      </c>
      <c r="V323" s="191">
        <f t="shared" si="64"/>
        <v>-281</v>
      </c>
    </row>
    <row r="324" spans="1:22" x14ac:dyDescent="0.2">
      <c r="A324" s="126">
        <f t="shared" si="60"/>
        <v>-261</v>
      </c>
      <c r="B324" s="126" t="str">
        <f t="shared" si="52"/>
        <v/>
      </c>
      <c r="C324" s="125" t="str">
        <f t="shared" si="53"/>
        <v/>
      </c>
      <c r="D324" s="125" t="str">
        <f t="shared" si="54"/>
        <v/>
      </c>
      <c r="E324" s="125" t="str">
        <f t="shared" si="55"/>
        <v/>
      </c>
      <c r="F324" s="124" t="str">
        <f t="shared" si="56"/>
        <v/>
      </c>
      <c r="G324" s="124" t="str">
        <f t="shared" si="57"/>
        <v/>
      </c>
      <c r="H324" s="124" t="str">
        <f t="shared" si="58"/>
        <v xml:space="preserve"> </v>
      </c>
      <c r="I324" s="124" t="str">
        <f t="shared" si="59"/>
        <v/>
      </c>
      <c r="S324" s="189">
        <f t="shared" si="61"/>
        <v>-1</v>
      </c>
      <c r="T324" s="188">
        <f t="shared" si="62"/>
        <v>280</v>
      </c>
      <c r="U324" s="191">
        <f t="shared" si="63"/>
        <v>-279</v>
      </c>
      <c r="V324" s="191">
        <f t="shared" si="64"/>
        <v>-282</v>
      </c>
    </row>
    <row r="325" spans="1:22" x14ac:dyDescent="0.2">
      <c r="A325" s="126">
        <f t="shared" si="60"/>
        <v>-262</v>
      </c>
      <c r="B325" s="126" t="str">
        <f t="shared" si="52"/>
        <v/>
      </c>
      <c r="C325" s="125" t="str">
        <f t="shared" si="53"/>
        <v/>
      </c>
      <c r="D325" s="125" t="str">
        <f t="shared" si="54"/>
        <v/>
      </c>
      <c r="E325" s="125" t="str">
        <f t="shared" si="55"/>
        <v/>
      </c>
      <c r="F325" s="124" t="str">
        <f t="shared" si="56"/>
        <v/>
      </c>
      <c r="G325" s="124" t="str">
        <f t="shared" si="57"/>
        <v/>
      </c>
      <c r="H325" s="124" t="str">
        <f t="shared" si="58"/>
        <v xml:space="preserve"> </v>
      </c>
      <c r="I325" s="124" t="str">
        <f t="shared" si="59"/>
        <v/>
      </c>
      <c r="S325" s="189">
        <f t="shared" si="61"/>
        <v>-1</v>
      </c>
      <c r="T325" s="188">
        <f t="shared" si="62"/>
        <v>281</v>
      </c>
      <c r="U325" s="191">
        <f t="shared" si="63"/>
        <v>-280</v>
      </c>
      <c r="V325" s="191">
        <f t="shared" si="64"/>
        <v>-283</v>
      </c>
    </row>
    <row r="326" spans="1:22" x14ac:dyDescent="0.2">
      <c r="A326" s="126">
        <f t="shared" si="60"/>
        <v>-263</v>
      </c>
      <c r="B326" s="126" t="str">
        <f t="shared" si="52"/>
        <v/>
      </c>
      <c r="C326" s="125" t="str">
        <f t="shared" si="53"/>
        <v/>
      </c>
      <c r="D326" s="125" t="str">
        <f t="shared" si="54"/>
        <v/>
      </c>
      <c r="E326" s="125" t="str">
        <f t="shared" si="55"/>
        <v/>
      </c>
      <c r="F326" s="124" t="str">
        <f t="shared" si="56"/>
        <v/>
      </c>
      <c r="G326" s="124" t="str">
        <f t="shared" si="57"/>
        <v/>
      </c>
      <c r="H326" s="124" t="str">
        <f t="shared" si="58"/>
        <v xml:space="preserve"> </v>
      </c>
      <c r="I326" s="124" t="str">
        <f t="shared" si="59"/>
        <v/>
      </c>
      <c r="S326" s="189">
        <f t="shared" si="61"/>
        <v>-1</v>
      </c>
      <c r="T326" s="188">
        <f t="shared" si="62"/>
        <v>282</v>
      </c>
      <c r="U326" s="191">
        <f t="shared" si="63"/>
        <v>-281</v>
      </c>
      <c r="V326" s="191">
        <f t="shared" si="64"/>
        <v>-284</v>
      </c>
    </row>
    <row r="327" spans="1:22" x14ac:dyDescent="0.2">
      <c r="A327" s="126">
        <f t="shared" si="60"/>
        <v>-264</v>
      </c>
      <c r="B327" s="126" t="str">
        <f t="shared" si="52"/>
        <v/>
      </c>
      <c r="C327" s="125" t="str">
        <f t="shared" si="53"/>
        <v/>
      </c>
      <c r="D327" s="125" t="str">
        <f t="shared" si="54"/>
        <v/>
      </c>
      <c r="E327" s="125" t="str">
        <f t="shared" si="55"/>
        <v/>
      </c>
      <c r="F327" s="124" t="str">
        <f t="shared" si="56"/>
        <v/>
      </c>
      <c r="G327" s="124" t="str">
        <f t="shared" si="57"/>
        <v/>
      </c>
      <c r="H327" s="124" t="str">
        <f t="shared" si="58"/>
        <v xml:space="preserve"> </v>
      </c>
      <c r="I327" s="124" t="str">
        <f t="shared" si="59"/>
        <v/>
      </c>
      <c r="S327" s="189">
        <f t="shared" si="61"/>
        <v>-1</v>
      </c>
      <c r="T327" s="188">
        <f t="shared" si="62"/>
        <v>283</v>
      </c>
      <c r="U327" s="191">
        <f t="shared" si="63"/>
        <v>-282</v>
      </c>
      <c r="V327" s="191">
        <f t="shared" si="64"/>
        <v>-285</v>
      </c>
    </row>
    <row r="328" spans="1:22" x14ac:dyDescent="0.2">
      <c r="A328" s="126">
        <f t="shared" si="60"/>
        <v>-265</v>
      </c>
      <c r="B328" s="126" t="str">
        <f t="shared" si="52"/>
        <v/>
      </c>
      <c r="C328" s="125" t="str">
        <f t="shared" si="53"/>
        <v/>
      </c>
      <c r="D328" s="125" t="str">
        <f t="shared" si="54"/>
        <v/>
      </c>
      <c r="E328" s="125" t="str">
        <f t="shared" si="55"/>
        <v/>
      </c>
      <c r="F328" s="124" t="str">
        <f t="shared" si="56"/>
        <v/>
      </c>
      <c r="G328" s="124" t="str">
        <f t="shared" si="57"/>
        <v/>
      </c>
      <c r="H328" s="124" t="str">
        <f t="shared" si="58"/>
        <v xml:space="preserve"> </v>
      </c>
      <c r="I328" s="124" t="str">
        <f t="shared" si="59"/>
        <v/>
      </c>
      <c r="S328" s="189">
        <f t="shared" si="61"/>
        <v>-1</v>
      </c>
      <c r="T328" s="188">
        <f t="shared" si="62"/>
        <v>284</v>
      </c>
      <c r="U328" s="191">
        <f t="shared" si="63"/>
        <v>-283</v>
      </c>
      <c r="V328" s="191">
        <f t="shared" si="64"/>
        <v>-286</v>
      </c>
    </row>
    <row r="329" spans="1:22" x14ac:dyDescent="0.2">
      <c r="A329" s="126">
        <f t="shared" si="60"/>
        <v>-266</v>
      </c>
      <c r="B329" s="126" t="str">
        <f t="shared" si="52"/>
        <v/>
      </c>
      <c r="C329" s="125" t="str">
        <f t="shared" si="53"/>
        <v/>
      </c>
      <c r="D329" s="125" t="str">
        <f t="shared" si="54"/>
        <v/>
      </c>
      <c r="E329" s="125" t="str">
        <f t="shared" si="55"/>
        <v/>
      </c>
      <c r="F329" s="124" t="str">
        <f t="shared" si="56"/>
        <v/>
      </c>
      <c r="G329" s="124" t="str">
        <f t="shared" si="57"/>
        <v/>
      </c>
      <c r="H329" s="124" t="str">
        <f t="shared" si="58"/>
        <v xml:space="preserve"> </v>
      </c>
      <c r="I329" s="124" t="str">
        <f t="shared" si="59"/>
        <v/>
      </c>
      <c r="S329" s="189">
        <f t="shared" si="61"/>
        <v>-1</v>
      </c>
      <c r="T329" s="188">
        <f t="shared" si="62"/>
        <v>285</v>
      </c>
      <c r="U329" s="191">
        <f t="shared" si="63"/>
        <v>-284</v>
      </c>
      <c r="V329" s="191">
        <f t="shared" si="64"/>
        <v>-287</v>
      </c>
    </row>
    <row r="330" spans="1:22" x14ac:dyDescent="0.2">
      <c r="A330" s="126">
        <f t="shared" si="60"/>
        <v>0</v>
      </c>
      <c r="B330" s="126" t="str">
        <f t="shared" si="52"/>
        <v/>
      </c>
      <c r="C330" s="125" t="str">
        <f t="shared" si="53"/>
        <v/>
      </c>
      <c r="D330" s="125">
        <f t="shared" si="54"/>
        <v>0</v>
      </c>
      <c r="E330" s="125">
        <f t="shared" si="55"/>
        <v>0</v>
      </c>
      <c r="F330" s="124">
        <f t="shared" si="56"/>
        <v>0</v>
      </c>
      <c r="G330" s="124">
        <f t="shared" si="57"/>
        <v>0</v>
      </c>
      <c r="H330" s="124">
        <f t="shared" si="58"/>
        <v>0</v>
      </c>
      <c r="I330" s="124">
        <f t="shared" si="59"/>
        <v>0</v>
      </c>
      <c r="S330" s="189">
        <f t="shared" si="61"/>
        <v>-1</v>
      </c>
      <c r="T330" s="188">
        <f t="shared" si="62"/>
        <v>286</v>
      </c>
      <c r="U330" s="191">
        <f t="shared" si="63"/>
        <v>-285</v>
      </c>
      <c r="V330" s="191">
        <f t="shared" si="64"/>
        <v>-288</v>
      </c>
    </row>
    <row r="331" spans="1:22" x14ac:dyDescent="0.2">
      <c r="A331" s="126">
        <f t="shared" si="60"/>
        <v>0</v>
      </c>
      <c r="B331" s="126" t="str">
        <f t="shared" si="52"/>
        <v/>
      </c>
      <c r="C331" s="125" t="str">
        <f t="shared" si="53"/>
        <v/>
      </c>
      <c r="D331" s="125">
        <f t="shared" si="54"/>
        <v>0</v>
      </c>
      <c r="E331" s="125">
        <f t="shared" si="55"/>
        <v>0</v>
      </c>
      <c r="F331" s="124">
        <f t="shared" si="56"/>
        <v>0</v>
      </c>
      <c r="G331" s="124">
        <f t="shared" si="57"/>
        <v>0</v>
      </c>
      <c r="H331" s="124">
        <f t="shared" si="58"/>
        <v>0</v>
      </c>
      <c r="I331" s="124">
        <f t="shared" si="59"/>
        <v>0</v>
      </c>
      <c r="S331" s="189">
        <f t="shared" si="61"/>
        <v>-1</v>
      </c>
      <c r="T331" s="188">
        <f t="shared" si="62"/>
        <v>287</v>
      </c>
      <c r="U331" s="191">
        <f t="shared" si="63"/>
        <v>-286</v>
      </c>
      <c r="V331" s="191">
        <f t="shared" si="64"/>
        <v>-289</v>
      </c>
    </row>
    <row r="332" spans="1:22" x14ac:dyDescent="0.2">
      <c r="A332" s="71"/>
      <c r="B332" s="71"/>
      <c r="C332" s="71"/>
      <c r="D332" s="71"/>
      <c r="E332" s="123"/>
      <c r="F332" s="122"/>
      <c r="G332" s="122"/>
      <c r="H332" s="122"/>
      <c r="I332" s="122"/>
      <c r="S332" s="189">
        <f t="shared" si="61"/>
        <v>-1</v>
      </c>
      <c r="T332" s="188">
        <f t="shared" si="62"/>
        <v>288</v>
      </c>
      <c r="U332" s="191">
        <f t="shared" si="63"/>
        <v>-287</v>
      </c>
      <c r="V332" s="191">
        <f t="shared" si="64"/>
        <v>-290</v>
      </c>
    </row>
    <row r="333" spans="1:22" x14ac:dyDescent="0.2">
      <c r="A333" s="71"/>
      <c r="B333" s="71"/>
      <c r="C333" s="71"/>
      <c r="D333" s="71"/>
      <c r="E333" s="123"/>
      <c r="F333" s="122"/>
      <c r="G333" s="122"/>
      <c r="H333" s="122"/>
      <c r="I333" s="122"/>
    </row>
    <row r="334" spans="1:22" x14ac:dyDescent="0.2">
      <c r="A334" s="71"/>
      <c r="B334" s="71"/>
      <c r="C334" s="71"/>
      <c r="D334" s="71"/>
      <c r="E334" s="123"/>
      <c r="F334" s="122"/>
      <c r="G334" s="122"/>
      <c r="H334" s="122"/>
      <c r="I334" s="122"/>
    </row>
    <row r="335" spans="1:22" x14ac:dyDescent="0.2">
      <c r="A335" s="71"/>
      <c r="B335" s="71"/>
      <c r="C335" s="71"/>
      <c r="D335" s="71"/>
      <c r="E335" s="123"/>
      <c r="F335" s="122"/>
      <c r="G335" s="122"/>
      <c r="H335" s="122"/>
      <c r="I335" s="122"/>
    </row>
    <row r="336" spans="1:22" x14ac:dyDescent="0.2">
      <c r="A336" s="71"/>
      <c r="B336" s="71"/>
      <c r="C336" s="71"/>
      <c r="D336" s="71"/>
      <c r="E336" s="123"/>
      <c r="F336" s="122"/>
      <c r="G336" s="122"/>
      <c r="H336" s="122"/>
      <c r="I336" s="122"/>
    </row>
    <row r="337" spans="1:9" s="189" customFormat="1" x14ac:dyDescent="0.2">
      <c r="A337" s="71"/>
      <c r="B337" s="71"/>
      <c r="C337" s="71"/>
      <c r="D337" s="71"/>
      <c r="E337" s="123"/>
      <c r="F337" s="122"/>
      <c r="G337" s="122"/>
      <c r="H337" s="122"/>
      <c r="I337" s="122"/>
    </row>
    <row r="338" spans="1:9" s="189" customFormat="1" x14ac:dyDescent="0.2">
      <c r="A338" s="71"/>
      <c r="B338" s="71"/>
      <c r="C338" s="71"/>
      <c r="D338" s="71"/>
      <c r="E338" s="123"/>
      <c r="F338" s="122"/>
      <c r="G338" s="122"/>
      <c r="H338" s="122"/>
      <c r="I338" s="122"/>
    </row>
    <row r="339" spans="1:9" s="189" customFormat="1" x14ac:dyDescent="0.2">
      <c r="A339" s="71"/>
      <c r="B339" s="71"/>
      <c r="C339" s="71"/>
      <c r="D339" s="71"/>
      <c r="E339" s="123"/>
      <c r="F339" s="122"/>
      <c r="G339" s="122"/>
      <c r="H339" s="122"/>
      <c r="I339" s="122"/>
    </row>
    <row r="340" spans="1:9" s="189" customFormat="1" x14ac:dyDescent="0.2">
      <c r="A340" s="71"/>
      <c r="B340" s="71"/>
      <c r="C340" s="71"/>
      <c r="D340" s="71"/>
      <c r="E340" s="123"/>
      <c r="F340" s="122"/>
      <c r="G340" s="122"/>
      <c r="H340" s="122"/>
      <c r="I340" s="122"/>
    </row>
    <row r="341" spans="1:9" s="189" customFormat="1" x14ac:dyDescent="0.2">
      <c r="A341" s="71"/>
      <c r="B341" s="71"/>
      <c r="C341" s="71"/>
      <c r="D341" s="71"/>
      <c r="E341" s="123"/>
      <c r="F341" s="122"/>
      <c r="G341" s="122"/>
      <c r="H341" s="122"/>
      <c r="I341" s="122"/>
    </row>
    <row r="342" spans="1:9" s="189" customFormat="1" x14ac:dyDescent="0.2">
      <c r="A342" s="71"/>
      <c r="B342" s="71"/>
      <c r="C342" s="71"/>
      <c r="D342" s="71"/>
      <c r="E342" s="123"/>
      <c r="F342" s="122"/>
      <c r="G342" s="122"/>
      <c r="H342" s="122"/>
      <c r="I342" s="122"/>
    </row>
    <row r="343" spans="1:9" s="189" customFormat="1" x14ac:dyDescent="0.2">
      <c r="A343" s="71"/>
      <c r="B343" s="71"/>
      <c r="C343" s="71"/>
      <c r="D343" s="71"/>
      <c r="E343" s="123"/>
      <c r="F343" s="122"/>
      <c r="G343" s="122"/>
      <c r="H343" s="122"/>
      <c r="I343" s="122"/>
    </row>
    <row r="344" spans="1:9" s="189" customFormat="1" x14ac:dyDescent="0.2">
      <c r="A344" s="71"/>
      <c r="B344" s="71"/>
      <c r="C344" s="71"/>
      <c r="D344" s="71"/>
      <c r="E344" s="123"/>
      <c r="F344" s="122"/>
      <c r="G344" s="122"/>
      <c r="H344" s="122"/>
      <c r="I344" s="122"/>
    </row>
    <row r="345" spans="1:9" s="189" customFormat="1" x14ac:dyDescent="0.2">
      <c r="A345" s="71"/>
      <c r="B345" s="71"/>
      <c r="C345" s="71"/>
      <c r="D345" s="71"/>
      <c r="E345" s="123"/>
      <c r="F345" s="122"/>
      <c r="G345" s="122"/>
      <c r="H345" s="122"/>
      <c r="I345" s="122"/>
    </row>
    <row r="346" spans="1:9" s="189" customFormat="1" x14ac:dyDescent="0.2">
      <c r="A346" s="71"/>
      <c r="B346" s="71"/>
      <c r="C346" s="71"/>
      <c r="D346" s="71"/>
      <c r="E346" s="123"/>
      <c r="F346" s="122"/>
      <c r="G346" s="122"/>
      <c r="H346" s="122"/>
      <c r="I346" s="122"/>
    </row>
    <row r="347" spans="1:9" s="189" customFormat="1" x14ac:dyDescent="0.2">
      <c r="A347" s="71"/>
      <c r="B347" s="71"/>
      <c r="C347" s="71"/>
      <c r="D347" s="71"/>
      <c r="E347" s="123"/>
      <c r="F347" s="122"/>
      <c r="G347" s="122"/>
      <c r="H347" s="122"/>
      <c r="I347" s="122"/>
    </row>
    <row r="348" spans="1:9" s="189" customFormat="1" x14ac:dyDescent="0.2">
      <c r="A348" s="71"/>
      <c r="B348" s="71"/>
      <c r="C348" s="71"/>
      <c r="D348" s="71"/>
      <c r="E348" s="123"/>
      <c r="F348" s="122"/>
      <c r="G348" s="122"/>
      <c r="H348" s="122"/>
      <c r="I348" s="122"/>
    </row>
    <row r="349" spans="1:9" s="189" customFormat="1" x14ac:dyDescent="0.2">
      <c r="A349" s="71"/>
      <c r="B349" s="71"/>
      <c r="C349" s="71"/>
      <c r="D349" s="71"/>
      <c r="E349" s="123"/>
      <c r="F349" s="122"/>
      <c r="G349" s="122"/>
      <c r="H349" s="122"/>
      <c r="I349" s="122"/>
    </row>
    <row r="350" spans="1:9" s="189" customFormat="1" x14ac:dyDescent="0.2">
      <c r="A350" s="71"/>
      <c r="B350" s="71"/>
      <c r="C350" s="71"/>
      <c r="D350" s="71"/>
      <c r="E350" s="123"/>
      <c r="F350" s="122"/>
      <c r="G350" s="122"/>
      <c r="H350" s="122"/>
      <c r="I350" s="122"/>
    </row>
    <row r="351" spans="1:9" s="189" customFormat="1" x14ac:dyDescent="0.2">
      <c r="A351" s="71"/>
      <c r="B351" s="71"/>
      <c r="C351" s="71"/>
      <c r="D351" s="71"/>
      <c r="E351" s="123"/>
      <c r="F351" s="122"/>
      <c r="G351" s="122"/>
      <c r="H351" s="122"/>
      <c r="I351" s="122"/>
    </row>
    <row r="352" spans="1:9" s="189" customFormat="1" x14ac:dyDescent="0.2">
      <c r="A352" s="71"/>
      <c r="B352" s="71"/>
      <c r="C352" s="71"/>
      <c r="D352" s="71"/>
      <c r="E352" s="123"/>
      <c r="F352" s="122"/>
      <c r="G352" s="122"/>
      <c r="H352" s="122"/>
      <c r="I352" s="122"/>
    </row>
    <row r="353" spans="1:9" s="189" customFormat="1" x14ac:dyDescent="0.2">
      <c r="A353" s="71"/>
      <c r="B353" s="71"/>
      <c r="C353" s="71"/>
      <c r="D353" s="71"/>
      <c r="E353" s="123"/>
      <c r="F353" s="122"/>
      <c r="G353" s="122"/>
      <c r="H353" s="122"/>
      <c r="I353" s="122"/>
    </row>
    <row r="354" spans="1:9" s="189" customFormat="1" x14ac:dyDescent="0.2">
      <c r="A354" s="71"/>
      <c r="B354" s="71"/>
      <c r="C354" s="71"/>
      <c r="D354" s="71"/>
      <c r="E354" s="123"/>
      <c r="F354" s="122"/>
      <c r="G354" s="122"/>
      <c r="H354" s="122"/>
      <c r="I354" s="122"/>
    </row>
    <row r="355" spans="1:9" s="189" customFormat="1" x14ac:dyDescent="0.2">
      <c r="A355" s="71"/>
      <c r="B355" s="71"/>
      <c r="C355" s="71"/>
      <c r="D355" s="71"/>
      <c r="E355" s="123"/>
      <c r="F355" s="122"/>
      <c r="G355" s="122"/>
      <c r="H355" s="122"/>
      <c r="I355" s="122"/>
    </row>
    <row r="356" spans="1:9" s="189" customFormat="1" x14ac:dyDescent="0.2">
      <c r="A356" s="71"/>
      <c r="B356" s="71"/>
      <c r="C356" s="71"/>
      <c r="D356" s="71"/>
      <c r="E356" s="123"/>
      <c r="F356" s="122"/>
      <c r="G356" s="122"/>
      <c r="H356" s="122"/>
      <c r="I356" s="122"/>
    </row>
    <row r="357" spans="1:9" s="189" customFormat="1" x14ac:dyDescent="0.2">
      <c r="A357" s="71"/>
      <c r="B357" s="71"/>
      <c r="C357" s="71"/>
      <c r="D357" s="71"/>
      <c r="E357" s="123"/>
      <c r="F357" s="122"/>
      <c r="G357" s="122"/>
      <c r="H357" s="122"/>
      <c r="I357" s="122"/>
    </row>
    <row r="358" spans="1:9" s="189" customFormat="1" x14ac:dyDescent="0.2">
      <c r="A358" s="71"/>
      <c r="B358" s="71"/>
      <c r="C358" s="71"/>
      <c r="D358" s="71"/>
      <c r="E358" s="123"/>
      <c r="F358" s="122"/>
      <c r="G358" s="122"/>
      <c r="H358" s="122"/>
      <c r="I358" s="122"/>
    </row>
    <row r="359" spans="1:9" s="189" customFormat="1" x14ac:dyDescent="0.2">
      <c r="A359" s="71"/>
      <c r="B359" s="71"/>
      <c r="C359" s="71"/>
      <c r="D359" s="71"/>
      <c r="E359" s="123"/>
      <c r="F359" s="122"/>
      <c r="G359" s="122"/>
      <c r="H359" s="122"/>
      <c r="I359" s="122"/>
    </row>
    <row r="360" spans="1:9" s="189" customFormat="1" x14ac:dyDescent="0.2">
      <c r="A360" s="71"/>
      <c r="B360" s="71"/>
      <c r="C360" s="71"/>
      <c r="D360" s="71"/>
      <c r="E360" s="123"/>
      <c r="F360" s="122"/>
      <c r="G360" s="122"/>
      <c r="H360" s="122"/>
      <c r="I360" s="122"/>
    </row>
    <row r="361" spans="1:9" s="189" customFormat="1" x14ac:dyDescent="0.2">
      <c r="A361" s="71"/>
      <c r="B361" s="71"/>
      <c r="C361" s="71"/>
      <c r="D361" s="71"/>
      <c r="E361" s="123"/>
      <c r="F361" s="122"/>
      <c r="G361" s="122"/>
      <c r="H361" s="122"/>
      <c r="I361" s="122"/>
    </row>
    <row r="362" spans="1:9" s="189" customFormat="1" x14ac:dyDescent="0.2">
      <c r="A362" s="71"/>
      <c r="B362" s="71"/>
      <c r="C362" s="71"/>
      <c r="D362" s="71"/>
      <c r="E362" s="123"/>
      <c r="F362" s="122"/>
      <c r="G362" s="122"/>
      <c r="H362" s="122"/>
      <c r="I362" s="122"/>
    </row>
    <row r="363" spans="1:9" s="189" customFormat="1" x14ac:dyDescent="0.2">
      <c r="A363" s="71"/>
      <c r="B363" s="71"/>
      <c r="C363" s="71"/>
      <c r="D363" s="71"/>
      <c r="E363" s="123"/>
      <c r="F363" s="122"/>
      <c r="G363" s="122"/>
      <c r="H363" s="122"/>
      <c r="I363" s="122"/>
    </row>
    <row r="364" spans="1:9" s="189" customFormat="1" x14ac:dyDescent="0.2">
      <c r="A364" s="71"/>
      <c r="B364" s="71"/>
      <c r="C364" s="71"/>
      <c r="D364" s="71"/>
      <c r="E364" s="123"/>
      <c r="F364" s="122"/>
      <c r="G364" s="122"/>
      <c r="H364" s="122"/>
      <c r="I364" s="122"/>
    </row>
    <row r="365" spans="1:9" s="189" customFormat="1" x14ac:dyDescent="0.2">
      <c r="A365" s="71"/>
      <c r="B365" s="71"/>
      <c r="C365" s="71"/>
      <c r="D365" s="71"/>
      <c r="E365" s="123"/>
      <c r="F365" s="122"/>
      <c r="G365" s="122"/>
      <c r="H365" s="122"/>
      <c r="I365" s="122"/>
    </row>
    <row r="366" spans="1:9" s="189" customFormat="1" x14ac:dyDescent="0.2">
      <c r="A366" s="71"/>
      <c r="B366" s="71"/>
      <c r="C366" s="71"/>
      <c r="D366" s="71"/>
      <c r="E366" s="123"/>
      <c r="F366" s="122"/>
      <c r="G366" s="122"/>
      <c r="H366" s="122"/>
      <c r="I366" s="122"/>
    </row>
    <row r="367" spans="1:9" s="189" customFormat="1" x14ac:dyDescent="0.2">
      <c r="A367" s="71"/>
      <c r="B367" s="71"/>
      <c r="C367" s="71"/>
      <c r="D367" s="71"/>
      <c r="E367" s="123"/>
      <c r="F367" s="122"/>
      <c r="G367" s="122"/>
      <c r="H367" s="122"/>
      <c r="I367" s="122"/>
    </row>
    <row r="368" spans="1:9" s="189" customFormat="1" x14ac:dyDescent="0.2">
      <c r="A368" s="71"/>
      <c r="B368" s="71"/>
      <c r="C368" s="71"/>
      <c r="D368" s="71"/>
      <c r="E368" s="123"/>
      <c r="F368" s="122"/>
      <c r="G368" s="122"/>
      <c r="H368" s="122"/>
      <c r="I368" s="122"/>
    </row>
    <row r="369" spans="1:9" s="189" customFormat="1" x14ac:dyDescent="0.2">
      <c r="A369" s="71"/>
      <c r="B369" s="71"/>
      <c r="C369" s="71"/>
      <c r="D369" s="71"/>
      <c r="E369" s="123"/>
      <c r="F369" s="122"/>
      <c r="G369" s="122"/>
      <c r="H369" s="122"/>
      <c r="I369" s="122"/>
    </row>
    <row r="370" spans="1:9" s="189" customFormat="1" x14ac:dyDescent="0.2">
      <c r="A370" s="71"/>
      <c r="B370" s="71"/>
      <c r="C370" s="71"/>
      <c r="D370" s="71"/>
      <c r="E370" s="123"/>
      <c r="F370" s="122"/>
      <c r="G370" s="122"/>
      <c r="H370" s="122"/>
      <c r="I370" s="122"/>
    </row>
    <row r="371" spans="1:9" s="189" customFormat="1" x14ac:dyDescent="0.2">
      <c r="A371" s="71"/>
      <c r="B371" s="71"/>
      <c r="C371" s="71"/>
      <c r="D371" s="71"/>
      <c r="E371" s="123"/>
      <c r="F371" s="122"/>
      <c r="G371" s="122"/>
      <c r="H371" s="122"/>
      <c r="I371" s="122"/>
    </row>
    <row r="372" spans="1:9" s="189" customFormat="1" x14ac:dyDescent="0.2">
      <c r="A372" s="71"/>
      <c r="B372" s="71"/>
      <c r="C372" s="71"/>
      <c r="D372" s="71"/>
      <c r="E372" s="123"/>
      <c r="F372" s="122"/>
      <c r="G372" s="122"/>
      <c r="H372" s="122"/>
      <c r="I372" s="122"/>
    </row>
    <row r="373" spans="1:9" s="189" customFormat="1" x14ac:dyDescent="0.2">
      <c r="A373" s="71"/>
      <c r="B373" s="71"/>
      <c r="C373" s="71"/>
      <c r="D373" s="71"/>
      <c r="E373" s="123"/>
      <c r="F373" s="122"/>
      <c r="G373" s="122"/>
      <c r="H373" s="122"/>
      <c r="I373" s="122"/>
    </row>
    <row r="374" spans="1:9" s="189" customFormat="1" x14ac:dyDescent="0.2">
      <c r="A374" s="71"/>
      <c r="B374" s="71"/>
      <c r="C374" s="71"/>
      <c r="D374" s="71"/>
      <c r="E374" s="123"/>
      <c r="F374" s="122"/>
      <c r="G374" s="122"/>
      <c r="H374" s="122"/>
      <c r="I374" s="122"/>
    </row>
    <row r="375" spans="1:9" s="189" customFormat="1" x14ac:dyDescent="0.2">
      <c r="A375" s="71"/>
      <c r="B375" s="71"/>
      <c r="C375" s="71"/>
      <c r="D375" s="71"/>
      <c r="E375" s="123"/>
      <c r="F375" s="122"/>
      <c r="G375" s="122"/>
      <c r="H375" s="122"/>
      <c r="I375" s="122"/>
    </row>
    <row r="376" spans="1:9" s="189" customFormat="1" x14ac:dyDescent="0.2">
      <c r="A376" s="71"/>
      <c r="B376" s="71"/>
      <c r="C376" s="71"/>
      <c r="D376" s="71"/>
      <c r="E376" s="123"/>
      <c r="F376" s="122"/>
      <c r="G376" s="122"/>
      <c r="H376" s="122"/>
      <c r="I376" s="122"/>
    </row>
    <row r="377" spans="1:9" s="189" customFormat="1" x14ac:dyDescent="0.2">
      <c r="A377" s="71"/>
      <c r="B377" s="71"/>
      <c r="C377" s="71"/>
      <c r="D377" s="71"/>
      <c r="E377" s="123"/>
      <c r="F377" s="122"/>
      <c r="G377" s="122"/>
      <c r="H377" s="122"/>
      <c r="I377" s="122"/>
    </row>
    <row r="378" spans="1:9" s="189" customFormat="1" x14ac:dyDescent="0.2">
      <c r="A378" s="71"/>
      <c r="B378" s="71"/>
      <c r="C378" s="71"/>
      <c r="D378" s="71"/>
      <c r="E378" s="123"/>
      <c r="F378" s="122"/>
      <c r="G378" s="122"/>
      <c r="H378" s="122"/>
      <c r="I378" s="122"/>
    </row>
    <row r="379" spans="1:9" s="189" customFormat="1" x14ac:dyDescent="0.2">
      <c r="A379" s="71"/>
      <c r="B379" s="71"/>
      <c r="C379" s="71"/>
      <c r="D379" s="71"/>
      <c r="E379" s="123"/>
      <c r="F379" s="122"/>
      <c r="G379" s="122"/>
      <c r="H379" s="122"/>
      <c r="I379" s="122"/>
    </row>
    <row r="380" spans="1:9" s="189" customFormat="1" x14ac:dyDescent="0.2">
      <c r="A380" s="71"/>
      <c r="B380" s="71"/>
      <c r="C380" s="71"/>
      <c r="D380" s="71"/>
      <c r="E380" s="123"/>
      <c r="F380" s="122"/>
      <c r="G380" s="122"/>
      <c r="H380" s="122"/>
      <c r="I380" s="122"/>
    </row>
    <row r="381" spans="1:9" s="189" customFormat="1" x14ac:dyDescent="0.2">
      <c r="A381" s="71"/>
      <c r="B381" s="71"/>
      <c r="C381" s="71"/>
      <c r="D381" s="71"/>
      <c r="E381" s="123"/>
      <c r="F381" s="122"/>
      <c r="G381" s="122"/>
      <c r="H381" s="122"/>
      <c r="I381" s="122"/>
    </row>
    <row r="382" spans="1:9" s="189" customFormat="1" x14ac:dyDescent="0.2">
      <c r="A382" s="71"/>
      <c r="B382" s="71"/>
      <c r="C382" s="71"/>
      <c r="D382" s="71"/>
      <c r="E382" s="123"/>
      <c r="F382" s="122"/>
      <c r="G382" s="122"/>
      <c r="H382" s="122"/>
      <c r="I382" s="122"/>
    </row>
    <row r="383" spans="1:9" s="189" customFormat="1" x14ac:dyDescent="0.2">
      <c r="A383" s="71"/>
      <c r="B383" s="71"/>
      <c r="C383" s="71"/>
      <c r="D383" s="71"/>
      <c r="E383" s="123"/>
      <c r="F383" s="122"/>
      <c r="G383" s="122"/>
      <c r="H383" s="122"/>
      <c r="I383" s="122"/>
    </row>
    <row r="384" spans="1:9" s="189" customFormat="1" x14ac:dyDescent="0.2">
      <c r="A384" s="71"/>
      <c r="B384" s="71"/>
      <c r="C384" s="71"/>
      <c r="D384" s="71"/>
      <c r="E384" s="123"/>
      <c r="F384" s="122"/>
      <c r="G384" s="122"/>
      <c r="H384" s="122"/>
      <c r="I384" s="122"/>
    </row>
    <row r="385" spans="1:9" s="189" customFormat="1" x14ac:dyDescent="0.2">
      <c r="A385" s="71"/>
      <c r="B385" s="71"/>
      <c r="C385" s="71"/>
      <c r="D385" s="71"/>
      <c r="E385" s="123"/>
      <c r="F385" s="122"/>
      <c r="G385" s="122"/>
      <c r="H385" s="122"/>
      <c r="I385" s="122"/>
    </row>
    <row r="386" spans="1:9" s="189" customFormat="1" x14ac:dyDescent="0.2">
      <c r="A386" s="71"/>
      <c r="B386" s="71"/>
      <c r="C386" s="71"/>
      <c r="D386" s="71"/>
      <c r="E386" s="123"/>
      <c r="F386" s="122"/>
      <c r="G386" s="122"/>
      <c r="H386" s="122"/>
      <c r="I386" s="122"/>
    </row>
    <row r="387" spans="1:9" s="189" customFormat="1" x14ac:dyDescent="0.2">
      <c r="A387" s="71"/>
      <c r="B387" s="71"/>
      <c r="C387" s="71"/>
      <c r="D387" s="71"/>
      <c r="E387" s="123"/>
      <c r="F387" s="122"/>
      <c r="G387" s="122"/>
      <c r="H387" s="122"/>
      <c r="I387" s="122"/>
    </row>
    <row r="388" spans="1:9" s="189" customFormat="1" x14ac:dyDescent="0.2">
      <c r="A388" s="71"/>
      <c r="B388" s="71"/>
      <c r="C388" s="71"/>
      <c r="D388" s="71"/>
      <c r="E388" s="123"/>
      <c r="F388" s="122"/>
      <c r="G388" s="122"/>
      <c r="H388" s="122"/>
      <c r="I388" s="122"/>
    </row>
    <row r="389" spans="1:9" s="189" customFormat="1" x14ac:dyDescent="0.2">
      <c r="A389" s="71"/>
      <c r="B389" s="71"/>
      <c r="C389" s="71"/>
      <c r="D389" s="71"/>
      <c r="E389" s="123"/>
      <c r="F389" s="122"/>
      <c r="G389" s="122"/>
      <c r="H389" s="122"/>
      <c r="I389" s="122"/>
    </row>
    <row r="390" spans="1:9" s="189" customFormat="1" x14ac:dyDescent="0.2">
      <c r="A390" s="71"/>
      <c r="B390" s="71"/>
      <c r="C390" s="71"/>
      <c r="D390" s="71"/>
      <c r="E390" s="123"/>
      <c r="F390" s="122"/>
      <c r="G390" s="122"/>
      <c r="H390" s="122"/>
      <c r="I390" s="122"/>
    </row>
    <row r="391" spans="1:9" s="189" customFormat="1" x14ac:dyDescent="0.2">
      <c r="A391" s="71"/>
      <c r="B391" s="71"/>
      <c r="C391" s="71"/>
      <c r="D391" s="71"/>
      <c r="E391" s="123"/>
      <c r="F391" s="122"/>
      <c r="G391" s="122"/>
      <c r="H391" s="122"/>
      <c r="I391" s="122"/>
    </row>
    <row r="392" spans="1:9" s="189" customFormat="1" x14ac:dyDescent="0.2">
      <c r="A392" s="71"/>
      <c r="B392" s="71"/>
      <c r="C392" s="71"/>
      <c r="D392" s="71"/>
      <c r="E392" s="123"/>
      <c r="F392" s="122"/>
      <c r="G392" s="122"/>
      <c r="H392" s="122"/>
      <c r="I392" s="122"/>
    </row>
    <row r="393" spans="1:9" s="189" customFormat="1" x14ac:dyDescent="0.2">
      <c r="A393" s="71"/>
      <c r="B393" s="71"/>
      <c r="C393" s="71"/>
      <c r="D393" s="71"/>
      <c r="E393" s="123"/>
      <c r="F393" s="122"/>
      <c r="G393" s="122"/>
      <c r="H393" s="122"/>
      <c r="I393" s="122"/>
    </row>
    <row r="394" spans="1:9" s="189" customFormat="1" x14ac:dyDescent="0.2">
      <c r="A394" s="71"/>
      <c r="B394" s="71"/>
      <c r="C394" s="71"/>
      <c r="D394" s="71"/>
      <c r="E394" s="123"/>
      <c r="F394" s="122"/>
      <c r="G394" s="122"/>
      <c r="H394" s="122"/>
      <c r="I394" s="122"/>
    </row>
    <row r="395" spans="1:9" s="189" customFormat="1" x14ac:dyDescent="0.2">
      <c r="A395" s="71"/>
      <c r="B395" s="71"/>
      <c r="C395" s="71"/>
      <c r="D395" s="71"/>
      <c r="E395" s="123"/>
      <c r="F395" s="122"/>
      <c r="G395" s="122"/>
      <c r="H395" s="122"/>
      <c r="I395" s="122"/>
    </row>
    <row r="396" spans="1:9" s="189" customFormat="1" x14ac:dyDescent="0.2">
      <c r="A396" s="71"/>
      <c r="B396" s="71"/>
      <c r="C396" s="71"/>
      <c r="D396" s="71"/>
      <c r="E396" s="123"/>
      <c r="F396" s="122"/>
      <c r="G396" s="122"/>
      <c r="H396" s="122"/>
      <c r="I396" s="122"/>
    </row>
    <row r="397" spans="1:9" s="189" customFormat="1" x14ac:dyDescent="0.2">
      <c r="A397" s="71"/>
      <c r="B397" s="71"/>
      <c r="C397" s="71"/>
      <c r="D397" s="71"/>
      <c r="E397" s="123"/>
      <c r="F397" s="122"/>
      <c r="G397" s="122"/>
      <c r="H397" s="122"/>
      <c r="I397" s="122"/>
    </row>
    <row r="398" spans="1:9" s="189" customFormat="1" x14ac:dyDescent="0.2">
      <c r="A398" s="71"/>
      <c r="B398" s="71"/>
      <c r="C398" s="71"/>
      <c r="D398" s="71"/>
      <c r="E398" s="123"/>
      <c r="F398" s="122"/>
      <c r="G398" s="122"/>
      <c r="H398" s="122"/>
      <c r="I398" s="122"/>
    </row>
    <row r="399" spans="1:9" s="189" customFormat="1" x14ac:dyDescent="0.2">
      <c r="A399" s="71"/>
      <c r="B399" s="71"/>
      <c r="C399" s="71"/>
      <c r="D399" s="71"/>
      <c r="E399" s="123"/>
      <c r="F399" s="122"/>
      <c r="G399" s="122"/>
      <c r="H399" s="122"/>
      <c r="I399" s="122"/>
    </row>
    <row r="400" spans="1:9" s="189" customFormat="1" x14ac:dyDescent="0.2">
      <c r="A400" s="71"/>
      <c r="B400" s="71"/>
      <c r="C400" s="71"/>
      <c r="D400" s="71"/>
      <c r="E400" s="123"/>
      <c r="F400" s="122"/>
      <c r="G400" s="122"/>
      <c r="H400" s="122"/>
      <c r="I400" s="122"/>
    </row>
    <row r="401" spans="1:9" s="189" customFormat="1" x14ac:dyDescent="0.2">
      <c r="A401" s="71"/>
      <c r="B401" s="71"/>
      <c r="C401" s="71"/>
      <c r="D401" s="71"/>
      <c r="E401" s="123"/>
      <c r="F401" s="122"/>
      <c r="G401" s="122"/>
      <c r="H401" s="122"/>
      <c r="I401" s="122"/>
    </row>
    <row r="402" spans="1:9" s="189" customFormat="1" x14ac:dyDescent="0.2">
      <c r="A402" s="71"/>
      <c r="B402" s="71"/>
      <c r="C402" s="71"/>
      <c r="D402" s="71"/>
      <c r="E402" s="123"/>
      <c r="F402" s="122"/>
      <c r="G402" s="122"/>
      <c r="H402" s="122"/>
      <c r="I402" s="122"/>
    </row>
    <row r="403" spans="1:9" s="189" customFormat="1" x14ac:dyDescent="0.2">
      <c r="A403" s="71"/>
      <c r="B403" s="71"/>
      <c r="C403" s="71"/>
      <c r="D403" s="71"/>
      <c r="E403" s="123"/>
      <c r="F403" s="122"/>
      <c r="G403" s="122"/>
      <c r="H403" s="122"/>
      <c r="I403" s="122"/>
    </row>
    <row r="404" spans="1:9" s="189" customFormat="1" x14ac:dyDescent="0.2">
      <c r="A404" s="71"/>
      <c r="B404" s="71"/>
      <c r="C404" s="71"/>
      <c r="D404" s="71"/>
      <c r="E404" s="123"/>
      <c r="F404" s="122"/>
      <c r="G404" s="122"/>
      <c r="H404" s="122"/>
      <c r="I404" s="122"/>
    </row>
    <row r="405" spans="1:9" s="189" customFormat="1" x14ac:dyDescent="0.2">
      <c r="A405" s="71"/>
      <c r="B405" s="71"/>
      <c r="C405" s="71"/>
      <c r="D405" s="71"/>
      <c r="E405" s="123"/>
      <c r="F405" s="122"/>
      <c r="G405" s="122"/>
      <c r="H405" s="122"/>
      <c r="I405" s="122"/>
    </row>
    <row r="406" spans="1:9" s="189" customFormat="1" x14ac:dyDescent="0.2">
      <c r="A406" s="71"/>
      <c r="B406" s="71"/>
      <c r="C406" s="71"/>
      <c r="D406" s="71"/>
      <c r="E406" s="123"/>
      <c r="F406" s="122"/>
      <c r="G406" s="122"/>
      <c r="H406" s="122"/>
      <c r="I406" s="122"/>
    </row>
    <row r="407" spans="1:9" s="189" customFormat="1" x14ac:dyDescent="0.2">
      <c r="A407" s="71"/>
      <c r="B407" s="71"/>
      <c r="C407" s="71"/>
      <c r="D407" s="71"/>
      <c r="E407" s="123"/>
      <c r="F407" s="122"/>
      <c r="G407" s="122"/>
      <c r="H407" s="122"/>
      <c r="I407" s="122"/>
    </row>
    <row r="408" spans="1:9" s="189" customFormat="1" x14ac:dyDescent="0.2">
      <c r="A408" s="71"/>
      <c r="B408" s="71"/>
      <c r="C408" s="71"/>
      <c r="D408" s="71"/>
      <c r="E408" s="123"/>
      <c r="F408" s="122"/>
      <c r="G408" s="122"/>
      <c r="H408" s="122"/>
      <c r="I408" s="122"/>
    </row>
    <row r="409" spans="1:9" s="189" customFormat="1" x14ac:dyDescent="0.2">
      <c r="A409" s="71"/>
      <c r="B409" s="71"/>
      <c r="C409" s="71"/>
      <c r="D409" s="71"/>
      <c r="E409" s="123"/>
      <c r="F409" s="122"/>
      <c r="G409" s="122"/>
      <c r="H409" s="122"/>
      <c r="I409" s="122"/>
    </row>
    <row r="410" spans="1:9" s="189" customFormat="1" x14ac:dyDescent="0.2">
      <c r="A410" s="71"/>
      <c r="B410" s="71"/>
      <c r="C410" s="71"/>
      <c r="D410" s="71"/>
      <c r="E410" s="123"/>
      <c r="F410" s="122"/>
      <c r="G410" s="122"/>
      <c r="H410" s="122"/>
      <c r="I410" s="122"/>
    </row>
    <row r="411" spans="1:9" s="189" customFormat="1" x14ac:dyDescent="0.2">
      <c r="A411" s="71"/>
      <c r="B411" s="71"/>
      <c r="C411" s="71"/>
      <c r="D411" s="71"/>
      <c r="E411" s="123"/>
      <c r="F411" s="122"/>
      <c r="G411" s="122"/>
      <c r="H411" s="122"/>
      <c r="I411" s="122"/>
    </row>
    <row r="412" spans="1:9" s="189" customFormat="1" x14ac:dyDescent="0.2">
      <c r="A412" s="71"/>
      <c r="B412" s="71"/>
      <c r="C412" s="71"/>
      <c r="D412" s="71"/>
      <c r="E412" s="123"/>
      <c r="F412" s="122"/>
      <c r="G412" s="122"/>
      <c r="H412" s="122"/>
      <c r="I412" s="122"/>
    </row>
    <row r="413" spans="1:9" s="189" customFormat="1" x14ac:dyDescent="0.2">
      <c r="A413" s="71"/>
      <c r="B413" s="71"/>
      <c r="C413" s="71"/>
      <c r="D413" s="71"/>
      <c r="E413" s="123"/>
      <c r="F413" s="122"/>
      <c r="G413" s="122"/>
      <c r="H413" s="122"/>
      <c r="I413" s="122"/>
    </row>
    <row r="414" spans="1:9" s="189" customFormat="1" x14ac:dyDescent="0.2">
      <c r="A414" s="71"/>
      <c r="B414" s="71"/>
      <c r="C414" s="71"/>
      <c r="D414" s="71"/>
      <c r="E414" s="123"/>
      <c r="F414" s="122"/>
      <c r="G414" s="122"/>
      <c r="H414" s="122"/>
      <c r="I414" s="122"/>
    </row>
    <row r="415" spans="1:9" s="189" customFormat="1" x14ac:dyDescent="0.2">
      <c r="A415" s="71"/>
      <c r="B415" s="71"/>
      <c r="C415" s="71"/>
      <c r="D415" s="71"/>
      <c r="E415" s="123"/>
      <c r="F415" s="122"/>
      <c r="G415" s="122"/>
      <c r="H415" s="122"/>
      <c r="I415" s="122"/>
    </row>
    <row r="416" spans="1:9" s="189" customFormat="1" x14ac:dyDescent="0.2">
      <c r="A416" s="71"/>
      <c r="B416" s="71"/>
      <c r="C416" s="71"/>
      <c r="D416" s="71"/>
      <c r="E416" s="123"/>
      <c r="F416" s="122"/>
      <c r="G416" s="122"/>
      <c r="H416" s="122"/>
      <c r="I416" s="122"/>
    </row>
    <row r="417" spans="1:9" s="189" customFormat="1" x14ac:dyDescent="0.2">
      <c r="A417" s="71"/>
      <c r="B417" s="71"/>
      <c r="C417" s="71"/>
      <c r="D417" s="71"/>
      <c r="E417" s="123"/>
      <c r="F417" s="122"/>
      <c r="G417" s="122"/>
      <c r="H417" s="122"/>
      <c r="I417" s="122"/>
    </row>
    <row r="418" spans="1:9" s="189" customFormat="1" x14ac:dyDescent="0.2">
      <c r="A418" s="71"/>
      <c r="B418" s="71"/>
      <c r="C418" s="71"/>
      <c r="D418" s="71"/>
      <c r="E418" s="123"/>
      <c r="F418" s="122"/>
      <c r="G418" s="122"/>
      <c r="H418" s="122"/>
      <c r="I418" s="122"/>
    </row>
    <row r="419" spans="1:9" s="189" customFormat="1" x14ac:dyDescent="0.2">
      <c r="A419" s="71"/>
      <c r="B419" s="71"/>
      <c r="C419" s="71"/>
      <c r="D419" s="71"/>
      <c r="E419" s="123"/>
      <c r="F419" s="122"/>
      <c r="G419" s="122"/>
      <c r="H419" s="122"/>
      <c r="I419" s="122"/>
    </row>
    <row r="420" spans="1:9" s="189" customFormat="1" x14ac:dyDescent="0.2">
      <c r="A420" s="71"/>
      <c r="B420" s="71"/>
      <c r="C420" s="71"/>
      <c r="D420" s="71"/>
      <c r="E420" s="123"/>
      <c r="F420" s="122"/>
      <c r="G420" s="122"/>
      <c r="H420" s="122"/>
      <c r="I420" s="122"/>
    </row>
    <row r="421" spans="1:9" s="189" customFormat="1" x14ac:dyDescent="0.2">
      <c r="A421" s="71"/>
      <c r="B421" s="71"/>
      <c r="C421" s="71"/>
      <c r="D421" s="71"/>
      <c r="E421" s="123"/>
      <c r="F421" s="122"/>
      <c r="G421" s="122"/>
      <c r="H421" s="122"/>
      <c r="I421" s="122"/>
    </row>
    <row r="422" spans="1:9" s="189" customFormat="1" x14ac:dyDescent="0.2">
      <c r="A422" s="71"/>
      <c r="B422" s="71"/>
      <c r="C422" s="71"/>
      <c r="D422" s="71"/>
      <c r="E422" s="123"/>
      <c r="F422" s="122"/>
      <c r="G422" s="122"/>
      <c r="H422" s="122"/>
      <c r="I422" s="122"/>
    </row>
    <row r="423" spans="1:9" s="189" customFormat="1" x14ac:dyDescent="0.2">
      <c r="A423" s="71"/>
      <c r="B423" s="71"/>
      <c r="C423" s="71"/>
      <c r="D423" s="71"/>
      <c r="E423" s="123"/>
      <c r="F423" s="122"/>
      <c r="G423" s="122"/>
      <c r="H423" s="122"/>
      <c r="I423" s="122"/>
    </row>
    <row r="424" spans="1:9" s="189" customFormat="1" x14ac:dyDescent="0.2">
      <c r="A424" s="71"/>
      <c r="B424" s="71"/>
      <c r="C424" s="71"/>
      <c r="D424" s="71"/>
      <c r="E424" s="123"/>
      <c r="F424" s="122"/>
      <c r="G424" s="122"/>
      <c r="H424" s="122"/>
      <c r="I424" s="122"/>
    </row>
    <row r="425" spans="1:9" s="189" customFormat="1" x14ac:dyDescent="0.2">
      <c r="A425" s="71"/>
      <c r="B425" s="71"/>
      <c r="C425" s="71"/>
      <c r="D425" s="71"/>
      <c r="E425" s="123"/>
      <c r="F425" s="122"/>
      <c r="G425" s="122"/>
      <c r="H425" s="122"/>
      <c r="I425" s="122"/>
    </row>
    <row r="426" spans="1:9" s="189" customFormat="1" x14ac:dyDescent="0.2">
      <c r="A426" s="71"/>
      <c r="B426" s="71"/>
      <c r="C426" s="71"/>
      <c r="D426" s="71"/>
      <c r="E426" s="123"/>
      <c r="F426" s="122"/>
      <c r="G426" s="122"/>
      <c r="H426" s="122"/>
      <c r="I426" s="122"/>
    </row>
    <row r="427" spans="1:9" s="189" customFormat="1" x14ac:dyDescent="0.2">
      <c r="A427" s="71"/>
      <c r="B427" s="71"/>
      <c r="C427" s="71"/>
      <c r="D427" s="71"/>
      <c r="E427" s="123"/>
      <c r="F427" s="122"/>
      <c r="G427" s="122"/>
      <c r="H427" s="122"/>
      <c r="I427" s="122"/>
    </row>
    <row r="428" spans="1:9" s="189" customFormat="1" x14ac:dyDescent="0.2">
      <c r="A428" s="71"/>
      <c r="B428" s="71"/>
      <c r="C428" s="71"/>
      <c r="D428" s="71"/>
      <c r="E428" s="123"/>
      <c r="F428" s="122"/>
      <c r="G428" s="122"/>
      <c r="H428" s="122"/>
      <c r="I428" s="122"/>
    </row>
    <row r="429" spans="1:9" s="189" customFormat="1" x14ac:dyDescent="0.2">
      <c r="A429" s="71"/>
      <c r="B429" s="71"/>
      <c r="C429" s="71"/>
      <c r="D429" s="71"/>
      <c r="E429" s="123"/>
      <c r="F429" s="122"/>
      <c r="G429" s="122"/>
      <c r="H429" s="122"/>
      <c r="I429" s="122"/>
    </row>
    <row r="430" spans="1:9" s="189" customFormat="1" x14ac:dyDescent="0.2">
      <c r="A430" s="71"/>
      <c r="B430" s="71"/>
      <c r="C430" s="71"/>
      <c r="D430" s="71"/>
      <c r="E430" s="123"/>
      <c r="F430" s="122"/>
      <c r="G430" s="122"/>
      <c r="H430" s="122"/>
      <c r="I430" s="122"/>
    </row>
    <row r="431" spans="1:9" s="189" customFormat="1" x14ac:dyDescent="0.2">
      <c r="A431" s="71"/>
      <c r="B431" s="71"/>
      <c r="C431" s="71"/>
      <c r="D431" s="71"/>
      <c r="E431" s="123"/>
      <c r="F431" s="122"/>
      <c r="G431" s="122"/>
      <c r="H431" s="122"/>
      <c r="I431" s="122"/>
    </row>
    <row r="432" spans="1:9" s="189" customFormat="1" x14ac:dyDescent="0.2">
      <c r="A432" s="71"/>
      <c r="B432" s="71"/>
      <c r="C432" s="71"/>
      <c r="D432" s="71"/>
      <c r="E432" s="123"/>
      <c r="F432" s="122"/>
      <c r="G432" s="122"/>
      <c r="H432" s="122"/>
      <c r="I432" s="122"/>
    </row>
    <row r="433" spans="1:9" s="189" customFormat="1" x14ac:dyDescent="0.2">
      <c r="A433" s="71"/>
      <c r="B433" s="71"/>
      <c r="C433" s="71"/>
      <c r="D433" s="71"/>
      <c r="E433" s="123"/>
      <c r="F433" s="122"/>
      <c r="G433" s="122"/>
      <c r="H433" s="122"/>
      <c r="I433" s="122"/>
    </row>
    <row r="434" spans="1:9" s="189" customFormat="1" x14ac:dyDescent="0.2">
      <c r="A434" s="71"/>
      <c r="B434" s="71"/>
      <c r="C434" s="71"/>
      <c r="D434" s="71"/>
      <c r="E434" s="123"/>
      <c r="F434" s="122"/>
      <c r="G434" s="122"/>
      <c r="H434" s="122"/>
      <c r="I434" s="122"/>
    </row>
    <row r="435" spans="1:9" s="189" customFormat="1" x14ac:dyDescent="0.2">
      <c r="A435" s="71"/>
      <c r="B435" s="71"/>
      <c r="C435" s="71"/>
      <c r="D435" s="71"/>
      <c r="E435" s="123"/>
      <c r="F435" s="122"/>
      <c r="G435" s="122"/>
      <c r="H435" s="122"/>
      <c r="I435" s="122"/>
    </row>
    <row r="436" spans="1:9" s="189" customFormat="1" x14ac:dyDescent="0.2">
      <c r="A436" s="71"/>
      <c r="B436" s="71"/>
      <c r="C436" s="71"/>
      <c r="D436" s="71"/>
      <c r="E436" s="123"/>
      <c r="F436" s="122"/>
      <c r="G436" s="122"/>
      <c r="H436" s="122"/>
      <c r="I436" s="122"/>
    </row>
    <row r="437" spans="1:9" s="189" customFormat="1" x14ac:dyDescent="0.2">
      <c r="A437" s="71"/>
      <c r="B437" s="71"/>
      <c r="C437" s="71"/>
      <c r="D437" s="71"/>
      <c r="E437" s="123"/>
      <c r="F437" s="122"/>
      <c r="G437" s="122"/>
      <c r="H437" s="122"/>
      <c r="I437" s="122"/>
    </row>
    <row r="438" spans="1:9" s="189" customFormat="1" x14ac:dyDescent="0.2">
      <c r="A438" s="71"/>
      <c r="B438" s="71"/>
      <c r="C438" s="71"/>
      <c r="D438" s="71"/>
      <c r="E438" s="123"/>
      <c r="F438" s="122"/>
      <c r="G438" s="122"/>
      <c r="H438" s="122"/>
      <c r="I438" s="122"/>
    </row>
    <row r="439" spans="1:9" s="189" customFormat="1" x14ac:dyDescent="0.2">
      <c r="A439" s="71"/>
      <c r="B439" s="71"/>
      <c r="C439" s="71"/>
      <c r="D439" s="71"/>
      <c r="E439" s="123"/>
      <c r="F439" s="122"/>
      <c r="G439" s="122"/>
      <c r="H439" s="122"/>
      <c r="I439" s="122"/>
    </row>
    <row r="440" spans="1:9" s="189" customFormat="1" x14ac:dyDescent="0.2">
      <c r="A440" s="71"/>
      <c r="B440" s="71"/>
      <c r="C440" s="71"/>
      <c r="D440" s="71"/>
      <c r="E440" s="123"/>
      <c r="F440" s="122"/>
      <c r="G440" s="122"/>
      <c r="H440" s="122"/>
      <c r="I440" s="122"/>
    </row>
    <row r="441" spans="1:9" s="189" customFormat="1" x14ac:dyDescent="0.2">
      <c r="A441" s="71"/>
      <c r="B441" s="71"/>
      <c r="C441" s="71"/>
      <c r="D441" s="71"/>
      <c r="E441" s="123"/>
      <c r="F441" s="122"/>
      <c r="G441" s="122"/>
      <c r="H441" s="122"/>
      <c r="I441" s="122"/>
    </row>
    <row r="442" spans="1:9" s="189" customFormat="1" x14ac:dyDescent="0.2">
      <c r="A442" s="71"/>
      <c r="B442" s="71"/>
      <c r="C442" s="71"/>
      <c r="D442" s="71"/>
      <c r="E442" s="123"/>
      <c r="F442" s="122"/>
      <c r="G442" s="122"/>
      <c r="H442" s="122"/>
      <c r="I442" s="122"/>
    </row>
    <row r="443" spans="1:9" s="189" customFormat="1" x14ac:dyDescent="0.2">
      <c r="A443" s="71"/>
      <c r="B443" s="71"/>
      <c r="C443" s="71"/>
      <c r="D443" s="71"/>
      <c r="E443" s="123"/>
      <c r="F443" s="122"/>
      <c r="G443" s="122"/>
      <c r="H443" s="122"/>
      <c r="I443" s="122"/>
    </row>
    <row r="444" spans="1:9" s="189" customFormat="1" x14ac:dyDescent="0.2">
      <c r="A444" s="71"/>
      <c r="B444" s="71"/>
      <c r="C444" s="71"/>
      <c r="D444" s="71"/>
      <c r="E444" s="123"/>
      <c r="F444" s="122"/>
      <c r="G444" s="122"/>
      <c r="H444" s="122"/>
      <c r="I444" s="122"/>
    </row>
    <row r="445" spans="1:9" s="189" customFormat="1" x14ac:dyDescent="0.2">
      <c r="A445" s="71"/>
      <c r="B445" s="71"/>
      <c r="C445" s="71"/>
      <c r="D445" s="71"/>
      <c r="E445" s="123"/>
      <c r="F445" s="122"/>
      <c r="G445" s="122"/>
      <c r="H445" s="122"/>
      <c r="I445" s="122"/>
    </row>
    <row r="446" spans="1:9" s="189" customFormat="1" x14ac:dyDescent="0.2">
      <c r="A446" s="71"/>
      <c r="B446" s="71"/>
      <c r="C446" s="71"/>
      <c r="D446" s="71"/>
      <c r="E446" s="123"/>
      <c r="F446" s="122"/>
      <c r="G446" s="122"/>
      <c r="H446" s="122"/>
      <c r="I446" s="122"/>
    </row>
    <row r="447" spans="1:9" s="189" customFormat="1" x14ac:dyDescent="0.2">
      <c r="A447" s="71"/>
      <c r="B447" s="71"/>
      <c r="C447" s="71"/>
      <c r="D447" s="71"/>
      <c r="E447" s="123"/>
      <c r="F447" s="122"/>
      <c r="G447" s="122"/>
      <c r="H447" s="122"/>
      <c r="I447" s="122"/>
    </row>
    <row r="448" spans="1:9" s="189" customFormat="1" x14ac:dyDescent="0.2">
      <c r="A448" s="71"/>
      <c r="B448" s="71"/>
      <c r="C448" s="71"/>
      <c r="D448" s="71"/>
      <c r="E448" s="123"/>
      <c r="F448" s="122"/>
      <c r="G448" s="122"/>
      <c r="H448" s="122"/>
      <c r="I448" s="122"/>
    </row>
    <row r="449" spans="1:9" s="189" customFormat="1" x14ac:dyDescent="0.2">
      <c r="A449" s="71"/>
      <c r="B449" s="71"/>
      <c r="C449" s="71"/>
      <c r="D449" s="71"/>
      <c r="E449" s="123"/>
      <c r="F449" s="122"/>
      <c r="G449" s="122"/>
      <c r="H449" s="122"/>
      <c r="I449" s="122"/>
    </row>
    <row r="450" spans="1:9" s="189" customFormat="1" x14ac:dyDescent="0.2">
      <c r="A450" s="71"/>
      <c r="B450" s="71"/>
      <c r="C450" s="71"/>
      <c r="D450" s="71"/>
      <c r="E450" s="123"/>
      <c r="F450" s="122"/>
      <c r="G450" s="122"/>
      <c r="H450" s="122"/>
      <c r="I450" s="122"/>
    </row>
    <row r="451" spans="1:9" s="189" customFormat="1" x14ac:dyDescent="0.2">
      <c r="A451" s="71"/>
      <c r="B451" s="71"/>
      <c r="C451" s="71"/>
      <c r="D451" s="71"/>
      <c r="E451" s="123"/>
      <c r="F451" s="122"/>
      <c r="G451" s="122"/>
      <c r="H451" s="122"/>
      <c r="I451" s="122"/>
    </row>
    <row r="452" spans="1:9" s="189" customFormat="1" x14ac:dyDescent="0.2">
      <c r="A452" s="71"/>
      <c r="B452" s="71"/>
      <c r="C452" s="71"/>
      <c r="D452" s="71"/>
      <c r="E452" s="123"/>
      <c r="F452" s="122"/>
      <c r="G452" s="122"/>
      <c r="H452" s="122"/>
      <c r="I452" s="122"/>
    </row>
    <row r="453" spans="1:9" s="189" customFormat="1" x14ac:dyDescent="0.2">
      <c r="A453" s="71"/>
      <c r="B453" s="71"/>
      <c r="C453" s="71"/>
      <c r="D453" s="71"/>
      <c r="E453" s="123"/>
      <c r="F453" s="122"/>
      <c r="G453" s="122"/>
      <c r="H453" s="122"/>
      <c r="I453" s="122"/>
    </row>
    <row r="454" spans="1:9" s="189" customFormat="1" x14ac:dyDescent="0.2">
      <c r="A454" s="71"/>
      <c r="B454" s="71"/>
      <c r="C454" s="71"/>
      <c r="D454" s="71"/>
      <c r="E454" s="123"/>
      <c r="F454" s="122"/>
      <c r="G454" s="122"/>
      <c r="H454" s="122"/>
      <c r="I454" s="122"/>
    </row>
    <row r="455" spans="1:9" s="189" customFormat="1" x14ac:dyDescent="0.2">
      <c r="A455" s="71"/>
      <c r="B455" s="71"/>
      <c r="C455" s="71"/>
      <c r="D455" s="71"/>
      <c r="E455" s="123"/>
      <c r="F455" s="122"/>
      <c r="G455" s="122"/>
      <c r="H455" s="122"/>
      <c r="I455" s="122"/>
    </row>
    <row r="456" spans="1:9" s="189" customFormat="1" x14ac:dyDescent="0.2">
      <c r="A456" s="71"/>
      <c r="B456" s="71"/>
      <c r="C456" s="71"/>
      <c r="D456" s="71"/>
      <c r="E456" s="123"/>
      <c r="F456" s="122"/>
      <c r="G456" s="122"/>
      <c r="H456" s="122"/>
      <c r="I456" s="122"/>
    </row>
    <row r="457" spans="1:9" s="189" customFormat="1" x14ac:dyDescent="0.2">
      <c r="A457" s="71"/>
      <c r="B457" s="71"/>
      <c r="C457" s="71"/>
      <c r="D457" s="71"/>
      <c r="E457" s="123"/>
      <c r="F457" s="122"/>
      <c r="G457" s="122"/>
      <c r="H457" s="122"/>
      <c r="I457" s="122"/>
    </row>
    <row r="458" spans="1:9" s="189" customFormat="1" x14ac:dyDescent="0.2">
      <c r="A458" s="71"/>
      <c r="B458" s="71"/>
      <c r="C458" s="71"/>
      <c r="D458" s="71"/>
      <c r="E458" s="123"/>
      <c r="F458" s="122"/>
      <c r="G458" s="122"/>
      <c r="H458" s="122"/>
      <c r="I458" s="122"/>
    </row>
    <row r="459" spans="1:9" s="189" customFormat="1" x14ac:dyDescent="0.2">
      <c r="A459" s="71"/>
      <c r="B459" s="71"/>
      <c r="C459" s="71"/>
      <c r="D459" s="71"/>
      <c r="E459" s="123"/>
      <c r="F459" s="122"/>
      <c r="G459" s="122"/>
      <c r="H459" s="122"/>
      <c r="I459" s="122"/>
    </row>
    <row r="460" spans="1:9" s="189" customFormat="1" x14ac:dyDescent="0.2">
      <c r="A460" s="71"/>
      <c r="B460" s="71"/>
      <c r="C460" s="71"/>
      <c r="D460" s="71"/>
      <c r="E460" s="123"/>
      <c r="F460" s="122"/>
      <c r="G460" s="122"/>
      <c r="H460" s="122"/>
      <c r="I460" s="122"/>
    </row>
    <row r="461" spans="1:9" s="189" customFormat="1" x14ac:dyDescent="0.2">
      <c r="A461" s="71"/>
      <c r="B461" s="71"/>
      <c r="C461" s="71"/>
      <c r="D461" s="71"/>
      <c r="E461" s="123"/>
      <c r="F461" s="122"/>
      <c r="G461" s="122"/>
      <c r="H461" s="122"/>
      <c r="I461" s="122"/>
    </row>
    <row r="462" spans="1:9" s="189" customFormat="1" x14ac:dyDescent="0.2">
      <c r="A462" s="71"/>
      <c r="B462" s="71"/>
      <c r="C462" s="71"/>
      <c r="D462" s="71"/>
      <c r="E462" s="123"/>
      <c r="F462" s="122"/>
      <c r="G462" s="122"/>
      <c r="H462" s="122"/>
      <c r="I462" s="122"/>
    </row>
    <row r="463" spans="1:9" s="189" customFormat="1" x14ac:dyDescent="0.2">
      <c r="A463" s="71"/>
      <c r="B463" s="71"/>
      <c r="C463" s="71"/>
      <c r="D463" s="71"/>
      <c r="E463" s="123"/>
      <c r="F463" s="122"/>
      <c r="G463" s="122"/>
      <c r="H463" s="122"/>
      <c r="I463" s="122"/>
    </row>
    <row r="464" spans="1:9" s="189" customFormat="1" x14ac:dyDescent="0.2">
      <c r="A464" s="71"/>
      <c r="B464" s="71"/>
      <c r="C464" s="71"/>
      <c r="D464" s="71"/>
      <c r="E464" s="123"/>
      <c r="F464" s="122"/>
      <c r="G464" s="122"/>
      <c r="H464" s="122"/>
      <c r="I464" s="122"/>
    </row>
    <row r="465" spans="1:9" s="189" customFormat="1" x14ac:dyDescent="0.2">
      <c r="A465" s="71"/>
      <c r="B465" s="71"/>
      <c r="C465" s="71"/>
      <c r="D465" s="71"/>
      <c r="E465" s="123"/>
      <c r="F465" s="122"/>
      <c r="G465" s="122"/>
      <c r="H465" s="122"/>
      <c r="I465" s="122"/>
    </row>
    <row r="466" spans="1:9" s="189" customFormat="1" x14ac:dyDescent="0.2">
      <c r="A466" s="71"/>
      <c r="B466" s="71"/>
      <c r="C466" s="71"/>
      <c r="D466" s="71"/>
      <c r="E466" s="123"/>
      <c r="F466" s="122"/>
      <c r="G466" s="122"/>
      <c r="H466" s="122"/>
      <c r="I466" s="122"/>
    </row>
    <row r="467" spans="1:9" s="189" customFormat="1" x14ac:dyDescent="0.2">
      <c r="A467" s="71"/>
      <c r="B467" s="71"/>
      <c r="C467" s="71"/>
      <c r="D467" s="71"/>
      <c r="E467" s="123"/>
      <c r="F467" s="122"/>
      <c r="G467" s="122"/>
      <c r="H467" s="122"/>
      <c r="I467" s="122"/>
    </row>
    <row r="468" spans="1:9" s="189" customFormat="1" x14ac:dyDescent="0.2">
      <c r="A468" s="71"/>
      <c r="B468" s="71"/>
      <c r="C468" s="71"/>
      <c r="D468" s="71"/>
      <c r="E468" s="123"/>
      <c r="F468" s="122"/>
      <c r="G468" s="122"/>
      <c r="H468" s="122"/>
      <c r="I468" s="122"/>
    </row>
    <row r="469" spans="1:9" s="189" customFormat="1" x14ac:dyDescent="0.2">
      <c r="A469" s="71"/>
      <c r="B469" s="71"/>
      <c r="C469" s="71"/>
      <c r="D469" s="71"/>
      <c r="E469" s="123"/>
      <c r="F469" s="122"/>
      <c r="G469" s="122"/>
      <c r="H469" s="122"/>
      <c r="I469" s="122"/>
    </row>
    <row r="470" spans="1:9" s="189" customFormat="1" x14ac:dyDescent="0.2">
      <c r="A470" s="71"/>
      <c r="B470" s="71"/>
      <c r="C470" s="71"/>
      <c r="D470" s="71"/>
      <c r="E470" s="123"/>
      <c r="F470" s="122"/>
      <c r="G470" s="122"/>
      <c r="H470" s="122"/>
      <c r="I470" s="122"/>
    </row>
    <row r="471" spans="1:9" s="189" customFormat="1" x14ac:dyDescent="0.2">
      <c r="A471" s="71"/>
      <c r="B471" s="71"/>
      <c r="C471" s="71"/>
      <c r="D471" s="71"/>
      <c r="E471" s="123"/>
      <c r="F471" s="122"/>
      <c r="G471" s="122"/>
      <c r="H471" s="122"/>
      <c r="I471" s="122"/>
    </row>
    <row r="472" spans="1:9" s="189" customFormat="1" x14ac:dyDescent="0.2">
      <c r="A472" s="71"/>
      <c r="B472" s="71"/>
      <c r="C472" s="71"/>
      <c r="D472" s="71"/>
      <c r="E472" s="123"/>
      <c r="F472" s="122"/>
      <c r="G472" s="122"/>
      <c r="H472" s="122"/>
      <c r="I472" s="122"/>
    </row>
    <row r="473" spans="1:9" s="189" customFormat="1" x14ac:dyDescent="0.2">
      <c r="A473" s="71"/>
      <c r="B473" s="71"/>
      <c r="C473" s="71"/>
      <c r="D473" s="71"/>
      <c r="E473" s="123"/>
      <c r="F473" s="122"/>
      <c r="G473" s="122"/>
      <c r="H473" s="122"/>
      <c r="I473" s="122"/>
    </row>
    <row r="474" spans="1:9" s="189" customFormat="1" x14ac:dyDescent="0.2">
      <c r="A474" s="71"/>
      <c r="B474" s="71"/>
      <c r="C474" s="71"/>
      <c r="D474" s="71"/>
      <c r="E474" s="123"/>
      <c r="F474" s="122"/>
      <c r="G474" s="122"/>
      <c r="H474" s="122"/>
      <c r="I474" s="122"/>
    </row>
    <row r="475" spans="1:9" s="189" customFormat="1" x14ac:dyDescent="0.2">
      <c r="A475" s="71"/>
      <c r="B475" s="71"/>
      <c r="C475" s="71"/>
      <c r="D475" s="71"/>
      <c r="E475" s="123"/>
      <c r="F475" s="122"/>
      <c r="G475" s="122"/>
      <c r="H475" s="122"/>
      <c r="I475" s="122"/>
    </row>
    <row r="476" spans="1:9" s="189" customFormat="1" x14ac:dyDescent="0.2">
      <c r="A476" s="71"/>
      <c r="B476" s="71"/>
      <c r="C476" s="71"/>
      <c r="D476" s="71"/>
      <c r="E476" s="123"/>
      <c r="F476" s="122"/>
      <c r="G476" s="122"/>
      <c r="H476" s="122"/>
      <c r="I476" s="122"/>
    </row>
    <row r="477" spans="1:9" s="189" customFormat="1" x14ac:dyDescent="0.2">
      <c r="A477" s="71"/>
      <c r="B477" s="71"/>
      <c r="C477" s="71"/>
      <c r="D477" s="71"/>
      <c r="E477" s="123"/>
      <c r="F477" s="122"/>
      <c r="G477" s="122"/>
      <c r="H477" s="122"/>
      <c r="I477" s="122"/>
    </row>
    <row r="478" spans="1:9" s="189" customFormat="1" x14ac:dyDescent="0.2">
      <c r="A478" s="71"/>
      <c r="B478" s="71"/>
      <c r="C478" s="71"/>
      <c r="D478" s="71"/>
      <c r="E478" s="123"/>
      <c r="F478" s="122"/>
      <c r="G478" s="122"/>
      <c r="H478" s="122"/>
      <c r="I478" s="122"/>
    </row>
    <row r="479" spans="1:9" s="189" customFormat="1" x14ac:dyDescent="0.2">
      <c r="A479" s="71"/>
      <c r="B479" s="71"/>
      <c r="C479" s="71"/>
      <c r="D479" s="71"/>
      <c r="E479" s="123"/>
      <c r="F479" s="122"/>
      <c r="G479" s="122"/>
      <c r="H479" s="122"/>
      <c r="I479" s="122"/>
    </row>
    <row r="480" spans="1:9" s="189" customFormat="1" x14ac:dyDescent="0.2">
      <c r="A480" s="71"/>
      <c r="B480" s="71"/>
      <c r="C480" s="71"/>
      <c r="D480" s="71"/>
      <c r="E480" s="123"/>
      <c r="F480" s="122"/>
      <c r="G480" s="122"/>
      <c r="H480" s="122"/>
      <c r="I480" s="122"/>
    </row>
    <row r="481" spans="1:9" s="189" customFormat="1" x14ac:dyDescent="0.2">
      <c r="A481" s="71"/>
      <c r="B481" s="71"/>
      <c r="C481" s="71"/>
      <c r="D481" s="71"/>
      <c r="E481" s="123"/>
      <c r="F481" s="122"/>
      <c r="G481" s="122"/>
      <c r="H481" s="122"/>
      <c r="I481" s="122"/>
    </row>
    <row r="482" spans="1:9" s="189" customFormat="1" x14ac:dyDescent="0.2">
      <c r="A482" s="71"/>
      <c r="B482" s="71"/>
      <c r="C482" s="71"/>
      <c r="D482" s="71"/>
      <c r="E482" s="123"/>
      <c r="F482" s="122"/>
      <c r="G482" s="122"/>
      <c r="H482" s="122"/>
      <c r="I482" s="122"/>
    </row>
    <row r="483" spans="1:9" s="189" customFormat="1" x14ac:dyDescent="0.2">
      <c r="A483" s="71"/>
      <c r="B483" s="71"/>
      <c r="C483" s="71"/>
      <c r="D483" s="71"/>
      <c r="E483" s="123"/>
      <c r="F483" s="122"/>
      <c r="G483" s="122"/>
      <c r="H483" s="122"/>
      <c r="I483" s="122"/>
    </row>
    <row r="484" spans="1:9" s="189" customFormat="1" x14ac:dyDescent="0.2">
      <c r="A484" s="71"/>
      <c r="B484" s="71"/>
      <c r="C484" s="71"/>
      <c r="D484" s="71"/>
      <c r="E484" s="123"/>
      <c r="F484" s="122"/>
      <c r="G484" s="122"/>
      <c r="H484" s="122"/>
      <c r="I484" s="122"/>
    </row>
    <row r="485" spans="1:9" s="189" customFormat="1" x14ac:dyDescent="0.2">
      <c r="A485" s="71"/>
      <c r="B485" s="71"/>
      <c r="C485" s="71"/>
      <c r="D485" s="71"/>
      <c r="E485" s="123"/>
      <c r="F485" s="122"/>
      <c r="G485" s="122"/>
      <c r="H485" s="122"/>
      <c r="I485" s="122"/>
    </row>
    <row r="486" spans="1:9" s="189" customFormat="1" x14ac:dyDescent="0.2">
      <c r="A486" s="71"/>
      <c r="B486" s="71"/>
      <c r="C486" s="71"/>
      <c r="D486" s="71"/>
      <c r="E486" s="123"/>
      <c r="F486" s="122"/>
      <c r="G486" s="122"/>
      <c r="H486" s="122"/>
      <c r="I486" s="122"/>
    </row>
    <row r="487" spans="1:9" s="189" customFormat="1" x14ac:dyDescent="0.2">
      <c r="A487" s="71"/>
      <c r="B487" s="71"/>
      <c r="C487" s="71"/>
      <c r="D487" s="71"/>
      <c r="E487" s="123"/>
      <c r="F487" s="122"/>
      <c r="G487" s="122"/>
      <c r="H487" s="122"/>
      <c r="I487" s="122"/>
    </row>
    <row r="488" spans="1:9" s="189" customFormat="1" x14ac:dyDescent="0.2">
      <c r="A488" s="71"/>
      <c r="B488" s="71"/>
      <c r="C488" s="71"/>
      <c r="D488" s="71"/>
      <c r="E488" s="123"/>
      <c r="F488" s="122"/>
      <c r="G488" s="122"/>
      <c r="H488" s="122"/>
      <c r="I488" s="122"/>
    </row>
    <row r="489" spans="1:9" s="189" customFormat="1" x14ac:dyDescent="0.2">
      <c r="A489" s="71"/>
      <c r="B489" s="71"/>
      <c r="C489" s="71"/>
      <c r="D489" s="71"/>
      <c r="E489" s="123"/>
      <c r="F489" s="122"/>
      <c r="G489" s="122"/>
      <c r="H489" s="122"/>
      <c r="I489" s="122"/>
    </row>
    <row r="490" spans="1:9" s="189" customFormat="1" x14ac:dyDescent="0.2">
      <c r="A490" s="71"/>
      <c r="B490" s="71"/>
      <c r="C490" s="71"/>
      <c r="D490" s="71"/>
      <c r="E490" s="123"/>
      <c r="F490" s="122"/>
      <c r="G490" s="122"/>
      <c r="H490" s="122"/>
      <c r="I490" s="122"/>
    </row>
    <row r="491" spans="1:9" s="189" customFormat="1" x14ac:dyDescent="0.2">
      <c r="A491" s="71"/>
      <c r="B491" s="71"/>
      <c r="C491" s="71"/>
      <c r="D491" s="71"/>
      <c r="E491" s="123"/>
      <c r="F491" s="122"/>
      <c r="G491" s="122"/>
      <c r="H491" s="122"/>
      <c r="I491" s="122"/>
    </row>
    <row r="492" spans="1:9" s="189" customFormat="1" x14ac:dyDescent="0.2">
      <c r="A492" s="71"/>
      <c r="B492" s="71"/>
      <c r="C492" s="71"/>
      <c r="D492" s="71"/>
      <c r="E492" s="123"/>
      <c r="F492" s="122"/>
      <c r="G492" s="122"/>
      <c r="H492" s="122"/>
      <c r="I492" s="122"/>
    </row>
    <row r="493" spans="1:9" s="189" customFormat="1" x14ac:dyDescent="0.2">
      <c r="A493" s="71"/>
      <c r="B493" s="71"/>
      <c r="C493" s="71"/>
      <c r="D493" s="71"/>
      <c r="E493" s="123"/>
      <c r="F493" s="122"/>
      <c r="G493" s="122"/>
      <c r="H493" s="122"/>
      <c r="I493" s="122"/>
    </row>
    <row r="494" spans="1:9" s="189" customFormat="1" x14ac:dyDescent="0.2">
      <c r="A494" s="71"/>
      <c r="B494" s="71"/>
      <c r="C494" s="71"/>
      <c r="D494" s="71"/>
      <c r="E494" s="123"/>
      <c r="F494" s="122"/>
      <c r="G494" s="122"/>
      <c r="H494" s="122"/>
      <c r="I494" s="122"/>
    </row>
    <row r="495" spans="1:9" s="189" customFormat="1" x14ac:dyDescent="0.2">
      <c r="A495" s="71"/>
      <c r="B495" s="71"/>
      <c r="C495" s="71"/>
      <c r="D495" s="71"/>
      <c r="E495" s="123"/>
      <c r="F495" s="122"/>
      <c r="G495" s="122"/>
      <c r="H495" s="122"/>
      <c r="I495" s="122"/>
    </row>
    <row r="496" spans="1:9" s="189" customFormat="1" x14ac:dyDescent="0.2">
      <c r="A496" s="71"/>
      <c r="B496" s="71"/>
      <c r="C496" s="71"/>
      <c r="D496" s="71"/>
      <c r="E496" s="123"/>
      <c r="F496" s="122"/>
      <c r="G496" s="122"/>
      <c r="H496" s="122"/>
      <c r="I496" s="122"/>
    </row>
    <row r="497" spans="1:9" s="189" customFormat="1" x14ac:dyDescent="0.2">
      <c r="A497" s="71"/>
      <c r="B497" s="71"/>
      <c r="C497" s="71"/>
      <c r="D497" s="71"/>
      <c r="E497" s="123"/>
      <c r="F497" s="122"/>
      <c r="G497" s="122"/>
      <c r="H497" s="122"/>
      <c r="I497" s="122"/>
    </row>
    <row r="498" spans="1:9" s="189" customFormat="1" x14ac:dyDescent="0.2">
      <c r="A498" s="71"/>
      <c r="B498" s="71"/>
      <c r="C498" s="71"/>
      <c r="D498" s="71"/>
      <c r="E498" s="123"/>
      <c r="F498" s="122"/>
      <c r="G498" s="122"/>
      <c r="H498" s="122"/>
      <c r="I498" s="122"/>
    </row>
    <row r="499" spans="1:9" s="189" customFormat="1" x14ac:dyDescent="0.2">
      <c r="A499" s="71"/>
      <c r="B499" s="71"/>
      <c r="C499" s="71"/>
      <c r="D499" s="71"/>
      <c r="E499" s="123"/>
      <c r="F499" s="122"/>
      <c r="G499" s="122"/>
      <c r="H499" s="122"/>
      <c r="I499" s="122"/>
    </row>
    <row r="500" spans="1:9" s="189" customFormat="1" x14ac:dyDescent="0.2">
      <c r="A500" s="71"/>
      <c r="B500" s="71"/>
      <c r="C500" s="71"/>
      <c r="D500" s="71"/>
      <c r="E500" s="123"/>
      <c r="F500" s="122"/>
      <c r="G500" s="122"/>
      <c r="H500" s="122"/>
      <c r="I500" s="122"/>
    </row>
    <row r="501" spans="1:9" s="189" customFormat="1" x14ac:dyDescent="0.2">
      <c r="A501" s="71"/>
      <c r="B501" s="71"/>
      <c r="C501" s="71"/>
      <c r="D501" s="71"/>
      <c r="E501" s="123"/>
      <c r="F501" s="122"/>
      <c r="G501" s="122"/>
      <c r="H501" s="122"/>
      <c r="I501" s="122"/>
    </row>
    <row r="502" spans="1:9" s="189" customFormat="1" x14ac:dyDescent="0.2">
      <c r="A502" s="71"/>
      <c r="B502" s="71"/>
      <c r="C502" s="71"/>
      <c r="D502" s="71"/>
      <c r="E502" s="123"/>
      <c r="F502" s="122"/>
      <c r="G502" s="122"/>
      <c r="H502" s="122"/>
      <c r="I502" s="122"/>
    </row>
    <row r="503" spans="1:9" s="189" customFormat="1" x14ac:dyDescent="0.2">
      <c r="A503" s="71"/>
      <c r="B503" s="71"/>
      <c r="C503" s="71"/>
      <c r="D503" s="71"/>
      <c r="E503" s="123"/>
      <c r="F503" s="122"/>
      <c r="G503" s="122"/>
      <c r="H503" s="122"/>
      <c r="I503" s="122"/>
    </row>
    <row r="504" spans="1:9" s="189" customFormat="1" x14ac:dyDescent="0.2">
      <c r="A504" s="71"/>
      <c r="B504" s="71"/>
      <c r="C504" s="71"/>
      <c r="D504" s="71"/>
      <c r="E504" s="123"/>
      <c r="F504" s="122"/>
      <c r="G504" s="122"/>
      <c r="H504" s="122"/>
      <c r="I504" s="122"/>
    </row>
    <row r="505" spans="1:9" s="189" customFormat="1" x14ac:dyDescent="0.2">
      <c r="A505" s="71"/>
      <c r="B505" s="71"/>
      <c r="C505" s="71"/>
      <c r="D505" s="71"/>
      <c r="E505" s="123"/>
      <c r="F505" s="122"/>
      <c r="G505" s="122"/>
      <c r="H505" s="122"/>
      <c r="I505" s="122"/>
    </row>
    <row r="506" spans="1:9" s="189" customFormat="1" x14ac:dyDescent="0.2">
      <c r="A506" s="71"/>
      <c r="B506" s="71"/>
      <c r="C506" s="71"/>
      <c r="D506" s="71"/>
      <c r="E506" s="123"/>
      <c r="F506" s="122"/>
      <c r="G506" s="122"/>
      <c r="H506" s="122"/>
      <c r="I506" s="122"/>
    </row>
    <row r="507" spans="1:9" s="189" customFormat="1" x14ac:dyDescent="0.2">
      <c r="A507" s="71"/>
      <c r="B507" s="71"/>
      <c r="C507" s="71"/>
      <c r="D507" s="71"/>
      <c r="E507" s="123"/>
      <c r="F507" s="122"/>
      <c r="G507" s="122"/>
      <c r="H507" s="122"/>
      <c r="I507" s="122"/>
    </row>
    <row r="508" spans="1:9" s="189" customFormat="1" x14ac:dyDescent="0.2">
      <c r="A508" s="71"/>
      <c r="B508" s="71"/>
      <c r="C508" s="71"/>
      <c r="D508" s="71"/>
      <c r="E508" s="123"/>
      <c r="F508" s="122"/>
      <c r="G508" s="122"/>
      <c r="H508" s="122"/>
      <c r="I508" s="122"/>
    </row>
    <row r="509" spans="1:9" s="189" customFormat="1" x14ac:dyDescent="0.2">
      <c r="A509" s="71"/>
      <c r="B509" s="71"/>
      <c r="C509" s="71"/>
      <c r="D509" s="71"/>
      <c r="E509" s="123"/>
      <c r="F509" s="122"/>
      <c r="G509" s="122"/>
      <c r="H509" s="122"/>
      <c r="I509" s="122"/>
    </row>
    <row r="510" spans="1:9" s="189" customFormat="1" x14ac:dyDescent="0.2">
      <c r="A510" s="71"/>
      <c r="B510" s="71"/>
      <c r="C510" s="71"/>
      <c r="D510" s="71"/>
      <c r="E510" s="123"/>
      <c r="F510" s="122"/>
      <c r="G510" s="122"/>
      <c r="H510" s="122"/>
      <c r="I510" s="122"/>
    </row>
    <row r="511" spans="1:9" s="189" customFormat="1" x14ac:dyDescent="0.2">
      <c r="A511" s="71"/>
      <c r="B511" s="71"/>
      <c r="C511" s="71"/>
      <c r="D511" s="71"/>
      <c r="E511" s="123"/>
      <c r="F511" s="122"/>
      <c r="G511" s="122"/>
      <c r="H511" s="122"/>
      <c r="I511" s="122"/>
    </row>
    <row r="512" spans="1:9" s="189" customFormat="1" x14ac:dyDescent="0.2">
      <c r="A512" s="71"/>
      <c r="B512" s="71"/>
      <c r="C512" s="71"/>
      <c r="D512" s="71"/>
      <c r="E512" s="123"/>
      <c r="F512" s="122"/>
      <c r="G512" s="122"/>
      <c r="H512" s="122"/>
      <c r="I512" s="122"/>
    </row>
    <row r="513" spans="1:9" s="189" customFormat="1" x14ac:dyDescent="0.2">
      <c r="A513" s="71"/>
      <c r="B513" s="71"/>
      <c r="C513" s="71"/>
      <c r="D513" s="71"/>
      <c r="E513" s="123"/>
      <c r="F513" s="122"/>
      <c r="G513" s="122"/>
      <c r="H513" s="122"/>
      <c r="I513" s="122"/>
    </row>
    <row r="514" spans="1:9" s="189" customFormat="1" x14ac:dyDescent="0.2">
      <c r="A514" s="71"/>
      <c r="B514" s="71"/>
      <c r="C514" s="71"/>
      <c r="D514" s="71"/>
      <c r="E514" s="123"/>
      <c r="F514" s="122"/>
      <c r="G514" s="122"/>
      <c r="H514" s="122"/>
      <c r="I514" s="122"/>
    </row>
    <row r="515" spans="1:9" s="189" customFormat="1" x14ac:dyDescent="0.2">
      <c r="A515" s="71"/>
      <c r="B515" s="71"/>
      <c r="C515" s="71"/>
      <c r="D515" s="71"/>
      <c r="E515" s="123"/>
      <c r="F515" s="122"/>
      <c r="G515" s="122"/>
      <c r="H515" s="122"/>
      <c r="I515" s="122"/>
    </row>
    <row r="516" spans="1:9" s="189" customFormat="1" x14ac:dyDescent="0.2">
      <c r="A516" s="71"/>
      <c r="B516" s="71"/>
      <c r="C516" s="71"/>
      <c r="D516" s="71"/>
      <c r="E516" s="123"/>
      <c r="F516" s="122"/>
      <c r="G516" s="122"/>
      <c r="H516" s="122"/>
      <c r="I516" s="122"/>
    </row>
    <row r="517" spans="1:9" s="189" customFormat="1" x14ac:dyDescent="0.2">
      <c r="A517" s="71"/>
      <c r="B517" s="71"/>
      <c r="C517" s="71"/>
      <c r="D517" s="71"/>
      <c r="E517" s="123"/>
      <c r="F517" s="122"/>
      <c r="G517" s="122"/>
      <c r="H517" s="122"/>
      <c r="I517" s="122"/>
    </row>
    <row r="518" spans="1:9" s="189" customFormat="1" x14ac:dyDescent="0.2">
      <c r="A518" s="71"/>
      <c r="B518" s="71"/>
      <c r="C518" s="71"/>
      <c r="D518" s="71"/>
      <c r="E518" s="123"/>
      <c r="F518" s="122"/>
      <c r="G518" s="122"/>
      <c r="H518" s="122"/>
      <c r="I518" s="122"/>
    </row>
    <row r="519" spans="1:9" s="189" customFormat="1" x14ac:dyDescent="0.2">
      <c r="A519" s="71"/>
      <c r="B519" s="71"/>
      <c r="C519" s="71"/>
      <c r="D519" s="71"/>
      <c r="E519" s="123"/>
      <c r="F519" s="122"/>
      <c r="G519" s="122"/>
      <c r="H519" s="122"/>
      <c r="I519" s="122"/>
    </row>
    <row r="520" spans="1:9" s="189" customFormat="1" x14ac:dyDescent="0.2">
      <c r="A520" s="71"/>
      <c r="B520" s="71"/>
      <c r="C520" s="71"/>
      <c r="D520" s="71"/>
      <c r="E520" s="123"/>
      <c r="F520" s="122"/>
      <c r="G520" s="122"/>
      <c r="H520" s="122"/>
      <c r="I520" s="122"/>
    </row>
    <row r="521" spans="1:9" s="189" customFormat="1" x14ac:dyDescent="0.2">
      <c r="A521" s="71"/>
      <c r="B521" s="71"/>
      <c r="C521" s="71"/>
      <c r="D521" s="71"/>
      <c r="E521" s="123"/>
      <c r="F521" s="122"/>
      <c r="G521" s="122"/>
      <c r="H521" s="122"/>
      <c r="I521" s="122"/>
    </row>
    <row r="522" spans="1:9" s="189" customFormat="1" x14ac:dyDescent="0.2">
      <c r="A522" s="71"/>
      <c r="B522" s="71"/>
      <c r="C522" s="71"/>
      <c r="D522" s="71"/>
      <c r="E522" s="123"/>
      <c r="F522" s="122"/>
      <c r="G522" s="122"/>
      <c r="H522" s="122"/>
      <c r="I522" s="122"/>
    </row>
    <row r="523" spans="1:9" s="189" customFormat="1" x14ac:dyDescent="0.2">
      <c r="A523" s="71"/>
      <c r="B523" s="71"/>
      <c r="C523" s="71"/>
      <c r="D523" s="71"/>
      <c r="E523" s="123"/>
      <c r="F523" s="122"/>
      <c r="G523" s="122"/>
      <c r="H523" s="122"/>
      <c r="I523" s="122"/>
    </row>
    <row r="524" spans="1:9" s="189" customFormat="1" x14ac:dyDescent="0.2">
      <c r="A524" s="71"/>
      <c r="B524" s="71"/>
      <c r="C524" s="71"/>
      <c r="D524" s="71"/>
      <c r="E524" s="123"/>
      <c r="F524" s="122"/>
      <c r="G524" s="122"/>
      <c r="H524" s="122"/>
      <c r="I524" s="122"/>
    </row>
    <row r="525" spans="1:9" s="189" customFormat="1" x14ac:dyDescent="0.2">
      <c r="A525" s="71"/>
      <c r="B525" s="71"/>
      <c r="C525" s="71"/>
      <c r="D525" s="71"/>
      <c r="E525" s="123"/>
      <c r="F525" s="122"/>
      <c r="G525" s="122"/>
      <c r="H525" s="122"/>
      <c r="I525" s="122"/>
    </row>
    <row r="526" spans="1:9" s="189" customFormat="1" x14ac:dyDescent="0.2">
      <c r="A526" s="71"/>
      <c r="B526" s="71"/>
      <c r="C526" s="71"/>
      <c r="D526" s="71"/>
      <c r="E526" s="123"/>
      <c r="F526" s="122"/>
      <c r="G526" s="122"/>
      <c r="H526" s="122"/>
      <c r="I526" s="122"/>
    </row>
    <row r="527" spans="1:9" s="189" customFormat="1" x14ac:dyDescent="0.2">
      <c r="A527" s="71"/>
      <c r="B527" s="71"/>
      <c r="C527" s="71"/>
      <c r="D527" s="71"/>
      <c r="E527" s="123"/>
      <c r="F527" s="122"/>
      <c r="G527" s="122"/>
      <c r="H527" s="122"/>
      <c r="I527" s="122"/>
    </row>
    <row r="528" spans="1:9" s="189" customFormat="1" x14ac:dyDescent="0.2">
      <c r="A528" s="71"/>
      <c r="B528" s="71"/>
      <c r="C528" s="71"/>
      <c r="D528" s="71"/>
      <c r="E528" s="123"/>
      <c r="F528" s="122"/>
      <c r="G528" s="122"/>
      <c r="H528" s="122"/>
      <c r="I528" s="122"/>
    </row>
    <row r="529" spans="1:9" s="189" customFormat="1" x14ac:dyDescent="0.2">
      <c r="A529" s="71"/>
      <c r="B529" s="71"/>
      <c r="C529" s="71"/>
      <c r="D529" s="71"/>
      <c r="E529" s="123"/>
      <c r="F529" s="122"/>
      <c r="G529" s="122"/>
      <c r="H529" s="122"/>
      <c r="I529" s="122"/>
    </row>
    <row r="530" spans="1:9" s="189" customFormat="1" x14ac:dyDescent="0.2">
      <c r="A530" s="71"/>
      <c r="B530" s="71"/>
      <c r="C530" s="71"/>
      <c r="D530" s="71"/>
      <c r="E530" s="123"/>
      <c r="F530" s="122"/>
      <c r="G530" s="122"/>
      <c r="H530" s="122"/>
      <c r="I530" s="122"/>
    </row>
    <row r="531" spans="1:9" s="189" customFormat="1" x14ac:dyDescent="0.2">
      <c r="A531" s="71"/>
      <c r="B531" s="71"/>
      <c r="C531" s="71"/>
      <c r="D531" s="71"/>
      <c r="E531" s="123"/>
      <c r="F531" s="122"/>
      <c r="G531" s="122"/>
      <c r="H531" s="122"/>
      <c r="I531" s="122"/>
    </row>
    <row r="532" spans="1:9" s="189" customFormat="1" x14ac:dyDescent="0.2">
      <c r="A532" s="71"/>
      <c r="B532" s="71"/>
      <c r="C532" s="71"/>
      <c r="D532" s="71"/>
      <c r="E532" s="123"/>
      <c r="F532" s="122"/>
      <c r="G532" s="122"/>
      <c r="H532" s="122"/>
      <c r="I532" s="122"/>
    </row>
    <row r="533" spans="1:9" s="189" customFormat="1" x14ac:dyDescent="0.2">
      <c r="A533" s="71"/>
      <c r="B533" s="71"/>
      <c r="C533" s="71"/>
      <c r="D533" s="71"/>
      <c r="E533" s="123"/>
      <c r="F533" s="122"/>
      <c r="G533" s="122"/>
      <c r="H533" s="122"/>
      <c r="I533" s="122"/>
    </row>
    <row r="534" spans="1:9" s="189" customFormat="1" x14ac:dyDescent="0.2">
      <c r="A534" s="71"/>
      <c r="B534" s="71"/>
      <c r="C534" s="71"/>
      <c r="D534" s="71"/>
      <c r="E534" s="123"/>
      <c r="F534" s="122"/>
      <c r="G534" s="122"/>
      <c r="H534" s="122"/>
      <c r="I534" s="122"/>
    </row>
    <row r="535" spans="1:9" s="189" customFormat="1" x14ac:dyDescent="0.2">
      <c r="A535" s="71"/>
      <c r="B535" s="71"/>
      <c r="C535" s="71"/>
      <c r="D535" s="71"/>
      <c r="E535" s="123"/>
      <c r="F535" s="122"/>
      <c r="G535" s="122"/>
      <c r="H535" s="122"/>
      <c r="I535" s="122"/>
    </row>
    <row r="536" spans="1:9" s="189" customFormat="1" x14ac:dyDescent="0.2">
      <c r="A536" s="71"/>
      <c r="B536" s="71"/>
      <c r="C536" s="71"/>
      <c r="D536" s="71"/>
      <c r="E536" s="123"/>
      <c r="F536" s="122"/>
      <c r="G536" s="122"/>
      <c r="H536" s="122"/>
      <c r="I536" s="122"/>
    </row>
    <row r="537" spans="1:9" s="189" customFormat="1" x14ac:dyDescent="0.2">
      <c r="A537" s="71"/>
      <c r="B537" s="71"/>
      <c r="C537" s="71"/>
      <c r="D537" s="71"/>
      <c r="E537" s="123"/>
      <c r="F537" s="122"/>
      <c r="G537" s="122"/>
      <c r="H537" s="122"/>
      <c r="I537" s="122"/>
    </row>
    <row r="538" spans="1:9" s="189" customFormat="1" x14ac:dyDescent="0.2">
      <c r="A538" s="71"/>
      <c r="B538" s="71"/>
      <c r="C538" s="71"/>
      <c r="D538" s="71"/>
      <c r="E538" s="123"/>
      <c r="F538" s="122"/>
      <c r="G538" s="122"/>
      <c r="H538" s="122"/>
      <c r="I538" s="122"/>
    </row>
    <row r="539" spans="1:9" s="189" customFormat="1" x14ac:dyDescent="0.2">
      <c r="A539" s="71"/>
      <c r="B539" s="71"/>
      <c r="C539" s="71"/>
      <c r="D539" s="71"/>
      <c r="E539" s="123"/>
      <c r="F539" s="122"/>
      <c r="G539" s="122"/>
      <c r="H539" s="122"/>
      <c r="I539" s="122"/>
    </row>
    <row r="540" spans="1:9" s="189" customFormat="1" x14ac:dyDescent="0.2">
      <c r="A540" s="71"/>
      <c r="B540" s="71"/>
      <c r="C540" s="71"/>
      <c r="D540" s="71"/>
      <c r="E540" s="123"/>
      <c r="F540" s="122"/>
      <c r="G540" s="122"/>
      <c r="H540" s="122"/>
      <c r="I540" s="122"/>
    </row>
    <row r="541" spans="1:9" s="189" customFormat="1" x14ac:dyDescent="0.2">
      <c r="A541" s="71"/>
      <c r="B541" s="71"/>
      <c r="C541" s="71"/>
      <c r="D541" s="71"/>
      <c r="E541" s="123"/>
      <c r="F541" s="122"/>
      <c r="G541" s="122"/>
      <c r="H541" s="122"/>
      <c r="I541" s="122"/>
    </row>
    <row r="542" spans="1:9" s="189" customFormat="1" x14ac:dyDescent="0.2">
      <c r="A542" s="71"/>
      <c r="B542" s="71"/>
      <c r="C542" s="71"/>
      <c r="D542" s="71"/>
      <c r="E542" s="123"/>
      <c r="F542" s="122"/>
      <c r="G542" s="122"/>
      <c r="H542" s="122"/>
      <c r="I542" s="122"/>
    </row>
    <row r="543" spans="1:9" s="189" customFormat="1" x14ac:dyDescent="0.2">
      <c r="A543" s="71"/>
      <c r="B543" s="71"/>
      <c r="C543" s="71"/>
      <c r="D543" s="71"/>
      <c r="E543" s="123"/>
      <c r="F543" s="122"/>
      <c r="G543" s="122"/>
      <c r="H543" s="122"/>
      <c r="I543" s="122"/>
    </row>
    <row r="544" spans="1:9" s="189" customFormat="1" x14ac:dyDescent="0.2">
      <c r="A544" s="71"/>
      <c r="B544" s="71"/>
      <c r="C544" s="71"/>
      <c r="D544" s="71"/>
      <c r="E544" s="123"/>
      <c r="F544" s="122"/>
      <c r="G544" s="122"/>
      <c r="H544" s="122"/>
      <c r="I544" s="122"/>
    </row>
    <row r="545" spans="1:9" s="189" customFormat="1" x14ac:dyDescent="0.2">
      <c r="A545" s="71"/>
      <c r="B545" s="71"/>
      <c r="C545" s="71"/>
      <c r="D545" s="71"/>
      <c r="E545" s="123"/>
      <c r="F545" s="122"/>
      <c r="G545" s="122"/>
      <c r="H545" s="122"/>
      <c r="I545" s="122"/>
    </row>
    <row r="546" spans="1:9" s="189" customFormat="1" x14ac:dyDescent="0.2">
      <c r="A546" s="71"/>
      <c r="B546" s="71"/>
      <c r="C546" s="71"/>
      <c r="D546" s="71"/>
      <c r="E546" s="123"/>
      <c r="F546" s="122"/>
      <c r="G546" s="122"/>
      <c r="H546" s="122"/>
      <c r="I546" s="122"/>
    </row>
    <row r="547" spans="1:9" s="189" customFormat="1" x14ac:dyDescent="0.2">
      <c r="A547" s="71"/>
      <c r="B547" s="71"/>
      <c r="C547" s="71"/>
      <c r="D547" s="71"/>
      <c r="E547" s="123"/>
      <c r="F547" s="122"/>
      <c r="G547" s="122"/>
      <c r="H547" s="122"/>
      <c r="I547" s="122"/>
    </row>
    <row r="548" spans="1:9" s="189" customFormat="1" x14ac:dyDescent="0.2">
      <c r="A548" s="71"/>
      <c r="B548" s="71"/>
      <c r="C548" s="71"/>
      <c r="D548" s="71"/>
      <c r="E548" s="123"/>
      <c r="F548" s="122"/>
      <c r="G548" s="122"/>
      <c r="H548" s="122"/>
      <c r="I548" s="122"/>
    </row>
    <row r="549" spans="1:9" s="189" customFormat="1" x14ac:dyDescent="0.2">
      <c r="A549" s="71"/>
      <c r="B549" s="71"/>
      <c r="C549" s="71"/>
      <c r="D549" s="71"/>
      <c r="E549" s="123"/>
      <c r="F549" s="122"/>
      <c r="G549" s="122"/>
      <c r="H549" s="122"/>
      <c r="I549" s="122"/>
    </row>
    <row r="550" spans="1:9" s="189" customFormat="1" x14ac:dyDescent="0.2">
      <c r="A550" s="71"/>
      <c r="B550" s="71"/>
      <c r="C550" s="71"/>
      <c r="D550" s="71"/>
      <c r="E550" s="123"/>
      <c r="F550" s="122"/>
      <c r="G550" s="122"/>
      <c r="H550" s="122"/>
      <c r="I550" s="122"/>
    </row>
    <row r="551" spans="1:9" s="189" customFormat="1" x14ac:dyDescent="0.2">
      <c r="A551" s="71"/>
      <c r="B551" s="71"/>
      <c r="C551" s="71"/>
      <c r="D551" s="71"/>
      <c r="E551" s="123"/>
      <c r="F551" s="122"/>
      <c r="G551" s="122"/>
      <c r="H551" s="122"/>
      <c r="I551" s="122"/>
    </row>
    <row r="552" spans="1:9" s="189" customFormat="1" x14ac:dyDescent="0.2">
      <c r="A552" s="71"/>
      <c r="B552" s="71"/>
      <c r="C552" s="71"/>
      <c r="D552" s="71"/>
      <c r="E552" s="123"/>
      <c r="F552" s="122"/>
      <c r="G552" s="122"/>
      <c r="H552" s="122"/>
      <c r="I552" s="122"/>
    </row>
    <row r="553" spans="1:9" s="189" customFormat="1" x14ac:dyDescent="0.2">
      <c r="A553" s="71"/>
      <c r="B553" s="71"/>
      <c r="C553" s="71"/>
      <c r="D553" s="71"/>
      <c r="E553" s="123"/>
      <c r="F553" s="122"/>
      <c r="G553" s="122"/>
      <c r="H553" s="122"/>
      <c r="I553" s="122"/>
    </row>
    <row r="554" spans="1:9" s="189" customFormat="1" x14ac:dyDescent="0.2">
      <c r="A554" s="71"/>
      <c r="B554" s="71"/>
      <c r="C554" s="71"/>
      <c r="D554" s="71"/>
      <c r="E554" s="123"/>
      <c r="F554" s="122"/>
      <c r="G554" s="122"/>
      <c r="H554" s="122"/>
      <c r="I554" s="122"/>
    </row>
    <row r="555" spans="1:9" s="189" customFormat="1" x14ac:dyDescent="0.2">
      <c r="A555" s="71"/>
      <c r="B555" s="71"/>
      <c r="C555" s="71"/>
      <c r="D555" s="71"/>
      <c r="E555" s="123"/>
      <c r="F555" s="122"/>
      <c r="G555" s="122"/>
      <c r="H555" s="122"/>
      <c r="I555" s="122"/>
    </row>
    <row r="556" spans="1:9" s="189" customFormat="1" x14ac:dyDescent="0.2">
      <c r="A556" s="71"/>
      <c r="B556" s="71"/>
      <c r="C556" s="71"/>
      <c r="D556" s="71"/>
      <c r="E556" s="123"/>
      <c r="F556" s="122"/>
      <c r="G556" s="122"/>
      <c r="H556" s="122"/>
      <c r="I556" s="122"/>
    </row>
    <row r="557" spans="1:9" s="189" customFormat="1" x14ac:dyDescent="0.2">
      <c r="A557" s="71"/>
      <c r="B557" s="71"/>
      <c r="C557" s="71"/>
      <c r="D557" s="71"/>
      <c r="E557" s="123"/>
      <c r="F557" s="122"/>
      <c r="G557" s="122"/>
      <c r="H557" s="122"/>
      <c r="I557" s="122"/>
    </row>
    <row r="558" spans="1:9" s="189" customFormat="1" x14ac:dyDescent="0.2">
      <c r="A558" s="71"/>
      <c r="B558" s="71"/>
      <c r="C558" s="71"/>
      <c r="D558" s="71"/>
      <c r="E558" s="123"/>
      <c r="F558" s="122"/>
      <c r="G558" s="122"/>
      <c r="H558" s="122"/>
      <c r="I558" s="122"/>
    </row>
    <row r="559" spans="1:9" s="189" customFormat="1" x14ac:dyDescent="0.2">
      <c r="A559" s="71"/>
      <c r="B559" s="71"/>
      <c r="C559" s="71"/>
      <c r="D559" s="71"/>
      <c r="E559" s="123"/>
      <c r="F559" s="122"/>
      <c r="G559" s="122"/>
      <c r="H559" s="122"/>
      <c r="I559" s="122"/>
    </row>
    <row r="560" spans="1:9" s="189" customFormat="1" x14ac:dyDescent="0.2">
      <c r="A560" s="71"/>
      <c r="B560" s="71"/>
      <c r="C560" s="71"/>
      <c r="D560" s="71"/>
      <c r="E560" s="123"/>
      <c r="F560" s="122"/>
      <c r="G560" s="122"/>
      <c r="H560" s="122"/>
      <c r="I560" s="122"/>
    </row>
    <row r="561" spans="1:9" s="189" customFormat="1" x14ac:dyDescent="0.2">
      <c r="A561" s="71"/>
      <c r="B561" s="71"/>
      <c r="C561" s="71"/>
      <c r="D561" s="71"/>
      <c r="E561" s="123"/>
      <c r="F561" s="122"/>
      <c r="G561" s="122"/>
      <c r="H561" s="122"/>
      <c r="I561" s="122"/>
    </row>
    <row r="562" spans="1:9" s="189" customFormat="1" x14ac:dyDescent="0.2">
      <c r="A562" s="71"/>
      <c r="B562" s="71"/>
      <c r="C562" s="71"/>
      <c r="D562" s="71"/>
      <c r="E562" s="123"/>
      <c r="F562" s="122"/>
      <c r="G562" s="122"/>
      <c r="H562" s="122"/>
      <c r="I562" s="122"/>
    </row>
    <row r="563" spans="1:9" s="189" customFormat="1" x14ac:dyDescent="0.2">
      <c r="A563" s="71"/>
      <c r="B563" s="71"/>
      <c r="C563" s="71"/>
      <c r="D563" s="71"/>
      <c r="E563" s="123"/>
      <c r="F563" s="122"/>
      <c r="G563" s="122"/>
      <c r="H563" s="122"/>
      <c r="I563" s="122"/>
    </row>
    <row r="564" spans="1:9" s="189" customFormat="1" x14ac:dyDescent="0.2">
      <c r="A564" s="71"/>
      <c r="B564" s="71"/>
      <c r="C564" s="71"/>
      <c r="D564" s="71"/>
      <c r="E564" s="123"/>
      <c r="F564" s="122"/>
      <c r="G564" s="122"/>
      <c r="H564" s="122"/>
      <c r="I564" s="122"/>
    </row>
    <row r="565" spans="1:9" s="189" customFormat="1" x14ac:dyDescent="0.2">
      <c r="A565" s="71"/>
      <c r="B565" s="71"/>
      <c r="C565" s="71"/>
      <c r="D565" s="71"/>
      <c r="E565" s="123"/>
      <c r="F565" s="122"/>
      <c r="G565" s="122"/>
      <c r="H565" s="122"/>
      <c r="I565" s="122"/>
    </row>
    <row r="566" spans="1:9" s="189" customFormat="1" x14ac:dyDescent="0.2">
      <c r="A566" s="71"/>
      <c r="B566" s="71"/>
      <c r="C566" s="71"/>
      <c r="D566" s="71"/>
      <c r="E566" s="123"/>
      <c r="F566" s="122"/>
      <c r="G566" s="122"/>
      <c r="H566" s="122"/>
      <c r="I566" s="122"/>
    </row>
    <row r="567" spans="1:9" s="189" customFormat="1" x14ac:dyDescent="0.2">
      <c r="A567" s="71"/>
      <c r="B567" s="71"/>
      <c r="C567" s="71"/>
      <c r="D567" s="71"/>
      <c r="E567" s="123"/>
      <c r="F567" s="122"/>
      <c r="G567" s="122"/>
      <c r="H567" s="122"/>
      <c r="I567" s="122"/>
    </row>
    <row r="568" spans="1:9" s="189" customFormat="1" x14ac:dyDescent="0.2">
      <c r="A568" s="71"/>
      <c r="B568" s="71"/>
      <c r="C568" s="71"/>
      <c r="D568" s="71"/>
      <c r="E568" s="123"/>
      <c r="F568" s="122"/>
      <c r="G568" s="122"/>
      <c r="H568" s="122"/>
      <c r="I568" s="122"/>
    </row>
    <row r="569" spans="1:9" s="189" customFormat="1" x14ac:dyDescent="0.2">
      <c r="A569" s="71"/>
      <c r="B569" s="71"/>
      <c r="C569" s="71"/>
      <c r="D569" s="71"/>
      <c r="E569" s="123"/>
      <c r="F569" s="122"/>
      <c r="G569" s="122"/>
      <c r="H569" s="122"/>
      <c r="I569" s="122"/>
    </row>
    <row r="570" spans="1:9" s="189" customFormat="1" x14ac:dyDescent="0.2">
      <c r="A570" s="71"/>
      <c r="B570" s="71"/>
      <c r="C570" s="71"/>
      <c r="D570" s="71"/>
      <c r="E570" s="123"/>
      <c r="F570" s="122"/>
      <c r="G570" s="122"/>
      <c r="H570" s="122"/>
      <c r="I570" s="122"/>
    </row>
    <row r="571" spans="1:9" s="189" customFormat="1" x14ac:dyDescent="0.2">
      <c r="A571" s="71"/>
      <c r="B571" s="71"/>
      <c r="C571" s="71"/>
      <c r="D571" s="71"/>
      <c r="E571" s="123"/>
      <c r="F571" s="122"/>
      <c r="G571" s="122"/>
      <c r="H571" s="122"/>
      <c r="I571" s="122"/>
    </row>
    <row r="572" spans="1:9" s="189" customFormat="1" x14ac:dyDescent="0.2">
      <c r="A572" s="71"/>
      <c r="B572" s="71"/>
      <c r="C572" s="71"/>
      <c r="D572" s="71"/>
      <c r="E572" s="123"/>
      <c r="F572" s="122"/>
      <c r="G572" s="122"/>
      <c r="H572" s="122"/>
      <c r="I572" s="122"/>
    </row>
    <row r="573" spans="1:9" s="189" customFormat="1" x14ac:dyDescent="0.2">
      <c r="A573" s="71"/>
      <c r="B573" s="71"/>
      <c r="C573" s="71"/>
      <c r="D573" s="71"/>
      <c r="E573" s="123"/>
      <c r="F573" s="122"/>
      <c r="G573" s="122"/>
      <c r="H573" s="122"/>
      <c r="I573" s="122"/>
    </row>
    <row r="574" spans="1:9" s="189" customFormat="1" x14ac:dyDescent="0.2">
      <c r="A574" s="71"/>
      <c r="B574" s="71"/>
      <c r="C574" s="71"/>
      <c r="D574" s="71"/>
      <c r="E574" s="123"/>
      <c r="F574" s="122"/>
      <c r="G574" s="122"/>
      <c r="H574" s="122"/>
      <c r="I574" s="122"/>
    </row>
    <row r="575" spans="1:9" s="189" customFormat="1" x14ac:dyDescent="0.2">
      <c r="A575" s="71"/>
      <c r="B575" s="71"/>
      <c r="C575" s="71"/>
      <c r="D575" s="71"/>
      <c r="E575" s="123"/>
      <c r="F575" s="122"/>
      <c r="G575" s="122"/>
      <c r="H575" s="122"/>
      <c r="I575" s="122"/>
    </row>
    <row r="576" spans="1:9" s="189" customFormat="1" x14ac:dyDescent="0.2">
      <c r="A576" s="71"/>
      <c r="B576" s="71"/>
      <c r="C576" s="71"/>
      <c r="D576" s="71"/>
      <c r="E576" s="123"/>
      <c r="F576" s="122"/>
      <c r="G576" s="122"/>
      <c r="H576" s="122"/>
      <c r="I576" s="122"/>
    </row>
    <row r="577" spans="1:9" s="189" customFormat="1" x14ac:dyDescent="0.2">
      <c r="A577" s="71"/>
      <c r="B577" s="71"/>
      <c r="C577" s="71"/>
      <c r="D577" s="71"/>
      <c r="E577" s="123"/>
      <c r="F577" s="122"/>
      <c r="G577" s="122"/>
      <c r="H577" s="122"/>
      <c r="I577" s="122"/>
    </row>
    <row r="578" spans="1:9" s="189" customFormat="1" x14ac:dyDescent="0.2">
      <c r="A578" s="71"/>
      <c r="B578" s="71"/>
      <c r="C578" s="71"/>
      <c r="D578" s="71"/>
      <c r="E578" s="123"/>
      <c r="F578" s="122"/>
      <c r="G578" s="122"/>
      <c r="H578" s="122"/>
      <c r="I578" s="122"/>
    </row>
    <row r="579" spans="1:9" s="189" customFormat="1" x14ac:dyDescent="0.2">
      <c r="A579" s="71"/>
      <c r="B579" s="71"/>
      <c r="C579" s="71"/>
      <c r="D579" s="71"/>
      <c r="E579" s="123"/>
      <c r="F579" s="122"/>
      <c r="G579" s="122"/>
      <c r="H579" s="122"/>
      <c r="I579" s="122"/>
    </row>
    <row r="580" spans="1:9" s="189" customFormat="1" x14ac:dyDescent="0.2">
      <c r="A580" s="71"/>
      <c r="B580" s="71"/>
      <c r="C580" s="71"/>
      <c r="D580" s="71"/>
      <c r="E580" s="123"/>
      <c r="F580" s="122"/>
      <c r="G580" s="122"/>
      <c r="H580" s="122"/>
      <c r="I580" s="122"/>
    </row>
    <row r="581" spans="1:9" s="189" customFormat="1" x14ac:dyDescent="0.2">
      <c r="A581" s="71"/>
      <c r="B581" s="71"/>
      <c r="C581" s="71"/>
      <c r="D581" s="71"/>
      <c r="E581" s="123"/>
      <c r="F581" s="122"/>
      <c r="G581" s="122"/>
      <c r="H581" s="122"/>
      <c r="I581" s="122"/>
    </row>
    <row r="582" spans="1:9" s="189" customFormat="1" x14ac:dyDescent="0.2">
      <c r="A582" s="71"/>
      <c r="B582" s="71"/>
      <c r="C582" s="71"/>
      <c r="D582" s="71"/>
      <c r="E582" s="123"/>
      <c r="F582" s="122"/>
      <c r="G582" s="122"/>
      <c r="H582" s="122"/>
      <c r="I582" s="122"/>
    </row>
    <row r="583" spans="1:9" s="189" customFormat="1" x14ac:dyDescent="0.2">
      <c r="A583" s="71"/>
      <c r="B583" s="71"/>
      <c r="C583" s="71"/>
      <c r="D583" s="71"/>
      <c r="E583" s="123"/>
      <c r="F583" s="122"/>
      <c r="G583" s="122"/>
      <c r="H583" s="122"/>
      <c r="I583" s="122"/>
    </row>
    <row r="584" spans="1:9" s="189" customFormat="1" x14ac:dyDescent="0.2">
      <c r="A584" s="71"/>
      <c r="B584" s="71"/>
      <c r="C584" s="71"/>
      <c r="D584" s="71"/>
      <c r="E584" s="123"/>
      <c r="F584" s="122"/>
      <c r="G584" s="122"/>
      <c r="H584" s="122"/>
      <c r="I584" s="122"/>
    </row>
    <row r="585" spans="1:9" s="189" customFormat="1" x14ac:dyDescent="0.2">
      <c r="A585" s="71"/>
      <c r="B585" s="71"/>
      <c r="C585" s="71"/>
      <c r="D585" s="71"/>
      <c r="E585" s="123"/>
      <c r="F585" s="122"/>
      <c r="G585" s="122"/>
      <c r="H585" s="122"/>
      <c r="I585" s="122"/>
    </row>
    <row r="586" spans="1:9" s="189" customFormat="1" x14ac:dyDescent="0.2">
      <c r="A586" s="71"/>
      <c r="B586" s="71"/>
      <c r="C586" s="71"/>
      <c r="D586" s="71"/>
      <c r="E586" s="123"/>
      <c r="F586" s="122"/>
      <c r="G586" s="122"/>
      <c r="H586" s="122"/>
      <c r="I586" s="122"/>
    </row>
    <row r="587" spans="1:9" s="189" customFormat="1" x14ac:dyDescent="0.2">
      <c r="A587" s="71"/>
      <c r="B587" s="71"/>
      <c r="C587" s="71"/>
      <c r="D587" s="71"/>
      <c r="E587" s="123"/>
      <c r="F587" s="122"/>
      <c r="G587" s="122"/>
      <c r="H587" s="122"/>
      <c r="I587" s="122"/>
    </row>
    <row r="588" spans="1:9" s="189" customFormat="1" x14ac:dyDescent="0.2">
      <c r="A588" s="71"/>
      <c r="B588" s="71"/>
      <c r="C588" s="71"/>
      <c r="D588" s="71"/>
      <c r="E588" s="123"/>
      <c r="F588" s="122"/>
      <c r="G588" s="122"/>
      <c r="H588" s="122"/>
      <c r="I588" s="122"/>
    </row>
    <row r="589" spans="1:9" s="189" customFormat="1" x14ac:dyDescent="0.2">
      <c r="A589" s="71"/>
      <c r="B589" s="71"/>
      <c r="C589" s="71"/>
      <c r="D589" s="71"/>
      <c r="E589" s="123"/>
      <c r="F589" s="122"/>
      <c r="G589" s="122"/>
      <c r="H589" s="122"/>
      <c r="I589" s="122"/>
    </row>
    <row r="590" spans="1:9" s="189" customFormat="1" x14ac:dyDescent="0.2">
      <c r="A590" s="71"/>
      <c r="B590" s="71"/>
      <c r="C590" s="71"/>
      <c r="D590" s="71"/>
      <c r="E590" s="123"/>
      <c r="F590" s="122"/>
      <c r="G590" s="122"/>
      <c r="H590" s="122"/>
      <c r="I590" s="122"/>
    </row>
    <row r="591" spans="1:9" s="189" customFormat="1" x14ac:dyDescent="0.2">
      <c r="A591" s="71"/>
      <c r="B591" s="71"/>
      <c r="C591" s="71"/>
      <c r="D591" s="71"/>
      <c r="E591" s="123"/>
      <c r="F591" s="122"/>
      <c r="G591" s="122"/>
      <c r="H591" s="122"/>
      <c r="I591" s="122"/>
    </row>
    <row r="592" spans="1:9" s="189" customFormat="1" x14ac:dyDescent="0.2">
      <c r="A592" s="71"/>
      <c r="B592" s="71"/>
      <c r="C592" s="71"/>
      <c r="D592" s="71"/>
      <c r="E592" s="123"/>
      <c r="F592" s="122"/>
      <c r="G592" s="122"/>
      <c r="H592" s="122"/>
      <c r="I592" s="122"/>
    </row>
    <row r="593" spans="1:9" s="189" customFormat="1" x14ac:dyDescent="0.2">
      <c r="A593" s="71"/>
      <c r="B593" s="71"/>
      <c r="C593" s="71"/>
      <c r="D593" s="71"/>
      <c r="E593" s="123"/>
      <c r="F593" s="122"/>
      <c r="G593" s="122"/>
      <c r="H593" s="122"/>
      <c r="I593" s="122"/>
    </row>
    <row r="594" spans="1:9" s="189" customFormat="1" x14ac:dyDescent="0.2">
      <c r="A594" s="71"/>
      <c r="B594" s="71"/>
      <c r="C594" s="71"/>
      <c r="D594" s="71"/>
      <c r="E594" s="123"/>
      <c r="F594" s="122"/>
      <c r="G594" s="122"/>
      <c r="H594" s="122"/>
      <c r="I594" s="122"/>
    </row>
    <row r="595" spans="1:9" s="189" customFormat="1" x14ac:dyDescent="0.2">
      <c r="A595" s="71"/>
      <c r="B595" s="71"/>
      <c r="C595" s="71"/>
      <c r="D595" s="71"/>
      <c r="E595" s="123"/>
      <c r="F595" s="122"/>
      <c r="G595" s="122"/>
      <c r="H595" s="122"/>
      <c r="I595" s="122"/>
    </row>
    <row r="596" spans="1:9" s="189" customFormat="1" x14ac:dyDescent="0.2">
      <c r="A596" s="71"/>
      <c r="B596" s="71"/>
      <c r="C596" s="71"/>
      <c r="D596" s="71"/>
      <c r="E596" s="123"/>
      <c r="F596" s="122"/>
      <c r="G596" s="122"/>
      <c r="H596" s="122"/>
      <c r="I596" s="122"/>
    </row>
    <row r="597" spans="1:9" s="189" customFormat="1" x14ac:dyDescent="0.2">
      <c r="A597" s="71"/>
      <c r="B597" s="71"/>
      <c r="C597" s="71"/>
      <c r="D597" s="71"/>
      <c r="E597" s="123"/>
      <c r="F597" s="122"/>
      <c r="G597" s="122"/>
      <c r="H597" s="122"/>
      <c r="I597" s="122"/>
    </row>
    <row r="598" spans="1:9" s="189" customFormat="1" x14ac:dyDescent="0.2">
      <c r="A598" s="71"/>
      <c r="B598" s="71"/>
      <c r="C598" s="71"/>
      <c r="D598" s="71"/>
      <c r="E598" s="123"/>
      <c r="F598" s="122"/>
      <c r="G598" s="122"/>
      <c r="H598" s="122"/>
      <c r="I598" s="122"/>
    </row>
    <row r="599" spans="1:9" s="189" customFormat="1" x14ac:dyDescent="0.2">
      <c r="A599" s="71"/>
      <c r="B599" s="71"/>
      <c r="C599" s="71"/>
      <c r="D599" s="71"/>
      <c r="E599" s="123"/>
      <c r="F599" s="122"/>
      <c r="G599" s="122"/>
      <c r="H599" s="122"/>
      <c r="I599" s="122"/>
    </row>
  </sheetData>
  <sheetProtection algorithmName="SHA-512" hashValue="XymyjJovzHtZkcx+JxcJqN5XJ65iaCErcn+VLlwobga9ezL2Edo90QV5mZYuvwUwQAURTmGhlLlJRm7k6qRgNw==" saltValue="reK0AKNJTNqK37B+jOGotw==" spinCount="100000" sheet="1" objects="1" scenarios="1"/>
  <mergeCells count="5">
    <mergeCell ref="A10:F10"/>
    <mergeCell ref="A11:F11"/>
    <mergeCell ref="A12:F12"/>
    <mergeCell ref="A13:F13"/>
    <mergeCell ref="A26:I26"/>
  </mergeCells>
  <conditionalFormatting sqref="A29:A331">
    <cfRule type="cellIs" dxfId="293" priority="2" stopIfTrue="1" operator="lessThan">
      <formula>0</formula>
    </cfRule>
  </conditionalFormatting>
  <conditionalFormatting sqref="E22">
    <cfRule type="cellIs" dxfId="292" priority="1" stopIfTrue="1" operator="lessThan">
      <formula>$G$22</formula>
    </cfRule>
  </conditionalFormatting>
  <dataValidations count="2">
    <dataValidation type="whole" operator="notBetween" allowBlank="1" showInputMessage="1" showErrorMessage="1" errorTitle="Min. Stone Base Not Met" error="Minimum of 6&quot; Stone Base Required " sqref="E20" xr:uid="{00000000-0002-0000-0400-000000000000}">
      <formula1>0</formula1>
      <formula2>5</formula2>
    </dataValidation>
    <dataValidation type="whole" operator="notBetween" allowBlank="1" showInputMessage="1" showErrorMessage="1" errorTitle="Min. Stone Cover Not Met" error="Minimum of 6&quot; Stone Above Required " sqref="E21" xr:uid="{00000000-0002-0000-0400-000001000000}">
      <formula1>0</formula1>
      <formula2>5</formula2>
    </dataValidation>
  </dataValidations>
  <hyperlinks>
    <hyperlink ref="H10" r:id="rId1" xr:uid="{00000000-0004-0000-0400-000000000000}"/>
    <hyperlink ref="H11" r:id="rId2" xr:uid="{00000000-0004-0000-0400-000001000000}"/>
    <hyperlink ref="H12" r:id="rId3" xr:uid="{34BBA385-91AE-4AB1-8B9C-E332452ABE68}"/>
    <hyperlink ref="H13" r:id="rId4" xr:uid="{608477D1-1FAD-4A7C-92E9-69BBB59A1C1D}"/>
  </hyperlinks>
  <pageMargins left="0.75" right="0.75" top="1" bottom="1" header="0.5" footer="0.5"/>
  <pageSetup scale="91" fitToHeight="0" orientation="portrait" r:id="rId5"/>
  <headerFooter alignWithMargins="0">
    <oddHeader>&amp;L&amp;"Arial,Bold"CULTEC&amp;8
&amp;"Arial,Regular"P.O. Box 280
Brookfield, CT 06804 USA&amp;R&amp;8Phone: 203-775-4416
www.cultec.com
CT-Tech@cultec.com</oddHeader>
    <oddFooter>&amp;L&amp;8Created on: &amp;D&amp;C&amp;8Copyright CULTEC. All Rights Reserved&amp;R&amp;8CULTEC Incremental Storage Calculator 10-23</oddFooter>
  </headerFooter>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7:AA331"/>
  <sheetViews>
    <sheetView showGridLines="0" zoomScaleNormal="100" workbookViewId="0">
      <selection activeCell="A10" sqref="A10:I10"/>
    </sheetView>
  </sheetViews>
  <sheetFormatPr defaultRowHeight="12.75" x14ac:dyDescent="0.2"/>
  <cols>
    <col min="1" max="1" width="13" style="188" customWidth="1"/>
    <col min="2" max="3" width="12.140625" style="188" customWidth="1"/>
    <col min="4" max="4" width="14.140625" style="188" customWidth="1"/>
    <col min="5" max="5" width="12.28515625" style="190" bestFit="1" customWidth="1"/>
    <col min="6" max="6" width="14.28515625" style="189" customWidth="1"/>
    <col min="7" max="8" width="15.28515625" style="189" customWidth="1"/>
    <col min="9" max="9" width="12.7109375" style="189" customWidth="1"/>
    <col min="10" max="10" width="16.85546875" style="189" bestFit="1" customWidth="1"/>
    <col min="11" max="12" width="9.28515625" style="188" customWidth="1"/>
    <col min="13" max="13" width="15.85546875" style="188" hidden="1" customWidth="1"/>
    <col min="14" max="14" width="9.140625" style="188" hidden="1" customWidth="1"/>
    <col min="15" max="15" width="8.5703125" style="188" hidden="1" customWidth="1"/>
    <col min="16" max="16" width="11.85546875" style="188" hidden="1" customWidth="1"/>
    <col min="17" max="17" width="11.140625" style="188" hidden="1" customWidth="1"/>
    <col min="18" max="27" width="9.140625" style="188" hidden="1" customWidth="1"/>
    <col min="28" max="28" width="9.140625" style="188" customWidth="1"/>
    <col min="29" max="16384" width="9.140625" style="188"/>
  </cols>
  <sheetData>
    <row r="7" spans="1:13" x14ac:dyDescent="0.2">
      <c r="A7" s="195"/>
      <c r="E7" s="188"/>
      <c r="F7" s="215"/>
      <c r="G7" s="215"/>
      <c r="H7" s="215"/>
      <c r="I7" s="213"/>
      <c r="J7" s="213"/>
      <c r="K7" s="189"/>
    </row>
    <row r="8" spans="1:13" ht="31.5" customHeight="1" x14ac:dyDescent="0.2">
      <c r="J8" s="213"/>
      <c r="K8" s="189"/>
    </row>
    <row r="9" spans="1:13" ht="15.75" x14ac:dyDescent="0.25">
      <c r="A9" s="50" t="s">
        <v>40</v>
      </c>
      <c r="E9" s="119" t="s">
        <v>41</v>
      </c>
      <c r="F9" s="171">
        <f ca="1">TODAY()</f>
        <v>45219</v>
      </c>
      <c r="G9" s="215"/>
      <c r="H9" s="50" t="s">
        <v>30</v>
      </c>
      <c r="I9" s="213"/>
      <c r="J9" s="213"/>
      <c r="K9" s="189"/>
    </row>
    <row r="10" spans="1:13" x14ac:dyDescent="0.2">
      <c r="A10" s="417"/>
      <c r="B10" s="417"/>
      <c r="C10" s="417"/>
      <c r="D10" s="417"/>
      <c r="E10" s="417"/>
      <c r="F10" s="417"/>
      <c r="G10" s="215"/>
      <c r="H10" s="62" t="s">
        <v>31</v>
      </c>
      <c r="I10" s="213"/>
      <c r="J10" s="213"/>
      <c r="K10" s="189"/>
    </row>
    <row r="11" spans="1:13" x14ac:dyDescent="0.2">
      <c r="A11" s="417"/>
      <c r="B11" s="417"/>
      <c r="C11" s="417"/>
      <c r="D11" s="417"/>
      <c r="E11" s="417"/>
      <c r="F11" s="417"/>
      <c r="G11" s="215"/>
      <c r="H11" s="395" t="s">
        <v>195</v>
      </c>
      <c r="I11" s="213"/>
      <c r="J11" s="213"/>
      <c r="K11" s="189"/>
    </row>
    <row r="12" spans="1:13" x14ac:dyDescent="0.2">
      <c r="A12" s="417"/>
      <c r="B12" s="417"/>
      <c r="C12" s="417"/>
      <c r="D12" s="417"/>
      <c r="E12" s="417"/>
      <c r="F12" s="417"/>
      <c r="G12" s="215"/>
      <c r="H12" s="62" t="s">
        <v>96</v>
      </c>
      <c r="I12" s="213"/>
      <c r="J12" s="213"/>
      <c r="K12" s="189"/>
    </row>
    <row r="13" spans="1:13" s="216" customFormat="1" x14ac:dyDescent="0.2">
      <c r="A13" s="417"/>
      <c r="B13" s="417"/>
      <c r="C13" s="417"/>
      <c r="D13" s="417"/>
      <c r="E13" s="417"/>
      <c r="F13" s="417"/>
      <c r="G13" s="214"/>
      <c r="H13" s="62" t="s">
        <v>97</v>
      </c>
      <c r="I13" s="62"/>
      <c r="J13" s="213"/>
      <c r="K13" s="189"/>
      <c r="L13" s="188"/>
      <c r="M13" s="188"/>
    </row>
    <row r="14" spans="1:13" x14ac:dyDescent="0.2">
      <c r="A14" s="215"/>
      <c r="B14" s="215"/>
      <c r="C14" s="215"/>
      <c r="D14" s="215"/>
      <c r="E14" s="215"/>
      <c r="F14" s="215"/>
      <c r="G14" s="214"/>
      <c r="H14" s="214"/>
      <c r="I14" s="213"/>
      <c r="J14" s="213"/>
      <c r="K14" s="189"/>
    </row>
    <row r="15" spans="1:13" x14ac:dyDescent="0.2">
      <c r="A15" s="195"/>
      <c r="E15" s="188"/>
      <c r="F15" s="215"/>
      <c r="G15" s="211"/>
      <c r="H15" s="211"/>
    </row>
    <row r="16" spans="1:13" x14ac:dyDescent="0.2">
      <c r="A16" s="166" t="s">
        <v>72</v>
      </c>
      <c r="E16" s="163">
        <f>'Cumulative Volume- Imperial'!C10</f>
        <v>2</v>
      </c>
      <c r="F16" s="158" t="s">
        <v>44</v>
      </c>
      <c r="G16" s="214"/>
      <c r="H16" s="211"/>
      <c r="I16" s="213"/>
    </row>
    <row r="17" spans="1:22" x14ac:dyDescent="0.2">
      <c r="A17" s="165" t="s">
        <v>45</v>
      </c>
      <c r="E17" s="163">
        <f>'Cumulative Volume- Imperial'!C11</f>
        <v>46</v>
      </c>
      <c r="F17" s="158" t="s">
        <v>44</v>
      </c>
      <c r="G17" s="214"/>
      <c r="H17" s="211"/>
      <c r="I17" s="213"/>
    </row>
    <row r="18" spans="1:22" x14ac:dyDescent="0.2">
      <c r="A18" s="166" t="s">
        <v>98</v>
      </c>
      <c r="E18" s="163">
        <f>'Cumulative Volume- Imperial'!N11</f>
        <v>0</v>
      </c>
      <c r="F18" s="158" t="s">
        <v>44</v>
      </c>
      <c r="G18" s="212"/>
      <c r="H18" s="211"/>
    </row>
    <row r="19" spans="1:22" x14ac:dyDescent="0.2">
      <c r="A19" s="165" t="s">
        <v>46</v>
      </c>
      <c r="E19" s="163">
        <f>'Cumulative Volume- Imperial'!C12</f>
        <v>40</v>
      </c>
      <c r="F19" s="158" t="s">
        <v>47</v>
      </c>
      <c r="G19" s="212"/>
      <c r="H19" s="211"/>
      <c r="K19" s="189"/>
    </row>
    <row r="20" spans="1:22" x14ac:dyDescent="0.2">
      <c r="A20" s="71" t="s">
        <v>48</v>
      </c>
      <c r="E20" s="163">
        <f>'Cumulative Volume- Imperial'!C13</f>
        <v>9</v>
      </c>
      <c r="F20" s="161" t="s">
        <v>49</v>
      </c>
      <c r="G20" s="212"/>
      <c r="H20" s="211"/>
      <c r="K20" s="189"/>
    </row>
    <row r="21" spans="1:22" x14ac:dyDescent="0.2">
      <c r="A21" s="71" t="s">
        <v>50</v>
      </c>
      <c r="E21" s="163">
        <f>'Cumulative Volume- Imperial'!C14</f>
        <v>12</v>
      </c>
      <c r="F21" s="158" t="s">
        <v>49</v>
      </c>
      <c r="G21" s="211"/>
      <c r="H21" s="211"/>
      <c r="K21" s="189"/>
    </row>
    <row r="22" spans="1:22" ht="15.75" customHeight="1" x14ac:dyDescent="0.25">
      <c r="A22" s="122" t="s">
        <v>51</v>
      </c>
      <c r="E22" s="159">
        <f>'Cumulative Volume- Imperial'!C15</f>
        <v>1422.75</v>
      </c>
      <c r="F22" s="161" t="s">
        <v>52</v>
      </c>
      <c r="G22" s="160">
        <f>O45</f>
        <v>1908</v>
      </c>
      <c r="H22" s="160" t="s">
        <v>53</v>
      </c>
      <c r="J22" s="210"/>
      <c r="K22" s="210"/>
      <c r="L22" s="210"/>
    </row>
    <row r="23" spans="1:22" ht="12.75" customHeight="1" x14ac:dyDescent="0.25">
      <c r="A23" s="71" t="s">
        <v>54</v>
      </c>
      <c r="E23" s="159">
        <f>'Cumulative Volume- Imperial'!C16</f>
        <v>0</v>
      </c>
      <c r="F23" s="158" t="s">
        <v>55</v>
      </c>
      <c r="G23" s="188"/>
      <c r="H23" s="157" t="s">
        <v>56</v>
      </c>
      <c r="J23" s="210"/>
      <c r="K23" s="189"/>
      <c r="L23" s="210"/>
    </row>
    <row r="24" spans="1:22" ht="12.75" customHeight="1" x14ac:dyDescent="0.25">
      <c r="A24" s="71"/>
      <c r="E24" s="188"/>
      <c r="F24" s="158"/>
      <c r="G24" s="188"/>
      <c r="H24" s="157" t="s">
        <v>57</v>
      </c>
      <c r="J24" s="210"/>
      <c r="K24" s="189"/>
      <c r="L24" s="210"/>
    </row>
    <row r="25" spans="1:22" ht="18" x14ac:dyDescent="0.25">
      <c r="J25" s="210"/>
      <c r="K25" s="210"/>
      <c r="L25" s="210"/>
    </row>
    <row r="26" spans="1:22" ht="36" customHeight="1" x14ac:dyDescent="0.2">
      <c r="A26" s="423" t="s">
        <v>99</v>
      </c>
      <c r="B26" s="424"/>
      <c r="C26" s="424"/>
      <c r="D26" s="424"/>
      <c r="E26" s="424"/>
      <c r="F26" s="424"/>
      <c r="G26" s="424"/>
      <c r="H26" s="424"/>
      <c r="I26" s="425"/>
      <c r="K26" s="189"/>
    </row>
    <row r="27" spans="1:22" ht="68.25" customHeight="1" x14ac:dyDescent="0.2">
      <c r="A27" s="209" t="s">
        <v>58</v>
      </c>
      <c r="B27" s="207" t="s">
        <v>74</v>
      </c>
      <c r="C27" s="207" t="s">
        <v>93</v>
      </c>
      <c r="D27" s="207" t="s">
        <v>75</v>
      </c>
      <c r="E27" s="207" t="s">
        <v>100</v>
      </c>
      <c r="F27" s="207" t="s">
        <v>59</v>
      </c>
      <c r="G27" s="208" t="s">
        <v>60</v>
      </c>
      <c r="H27" s="207" t="s">
        <v>61</v>
      </c>
      <c r="I27" s="206" t="s">
        <v>62</v>
      </c>
    </row>
    <row r="28" spans="1:22" ht="19.5" customHeight="1" x14ac:dyDescent="0.2">
      <c r="A28" s="205" t="s">
        <v>63</v>
      </c>
      <c r="B28" s="204" t="s">
        <v>76</v>
      </c>
      <c r="C28" s="204" t="s">
        <v>76</v>
      </c>
      <c r="D28" s="203" t="s">
        <v>101</v>
      </c>
      <c r="E28" s="203" t="s">
        <v>101</v>
      </c>
      <c r="F28" s="203" t="s">
        <v>101</v>
      </c>
      <c r="G28" s="203" t="s">
        <v>101</v>
      </c>
      <c r="H28" s="203" t="s">
        <v>101</v>
      </c>
      <c r="I28" s="202" t="s">
        <v>55</v>
      </c>
    </row>
    <row r="29" spans="1:22" x14ac:dyDescent="0.2">
      <c r="A29" s="144">
        <f>Q49</f>
        <v>39.5</v>
      </c>
      <c r="B29" s="126">
        <f t="shared" ref="B29:B92" si="0">IF(A29&lt;=0,"",IF(S31&gt;=1,LOOKUP(S31,Y$30:Y$56,X$30:X$56),0))</f>
        <v>0</v>
      </c>
      <c r="C29" s="126">
        <f t="shared" ref="C29:C92" si="1">IF(A29&lt;=0,"",IF(S31&gt;=8,LOOKUP(S31,Y$45:Y$56,Z$45:Z$56),0))</f>
        <v>0</v>
      </c>
      <c r="D29" s="125">
        <f>IF(A29=0,0,IF(A29&lt;0,"",B29*$O$43))</f>
        <v>0</v>
      </c>
      <c r="E29" s="125">
        <f>IF(A29=0,0,IF(A29&lt;0,"",C29*$O$44))</f>
        <v>0</v>
      </c>
      <c r="F29" s="124">
        <f>IF(A29=0,0,IF(A29&lt;0,"",IF(B29=$X$38,((E$22*0.5/12)-D29)*P$51,((E$22*1/12)-D29)*P$51)))</f>
        <v>47.425000000000004</v>
      </c>
      <c r="G29" s="124">
        <f>IF(A29=0,0,IF(A29&lt;0,"",D29+F29+E29))</f>
        <v>47.425000000000004</v>
      </c>
      <c r="H29" s="124">
        <f>IF(A29=0,0,IF(A29&lt;0," ",IF(A29=1,F29,G29+H30)))</f>
        <v>2626.2089000000014</v>
      </c>
      <c r="I29" s="124">
        <f>IF(A29&lt;0,"",ROUND($E$23+(A29/12),2))</f>
        <v>3.29</v>
      </c>
    </row>
    <row r="30" spans="1:22" x14ac:dyDescent="0.2">
      <c r="A30" s="126">
        <f>IF(A29=0,0,IF(A29="","",IF(S31=1,A29-0.5,A29-1)))</f>
        <v>38.5</v>
      </c>
      <c r="B30" s="126">
        <f t="shared" si="0"/>
        <v>0</v>
      </c>
      <c r="C30" s="126">
        <f t="shared" si="1"/>
        <v>0</v>
      </c>
      <c r="D30" s="125">
        <f t="shared" ref="D30:D93" si="2">IF(A30=0,0,IF(A30&lt;0,"",B30*$O$43))</f>
        <v>0</v>
      </c>
      <c r="E30" s="125">
        <f t="shared" ref="E30:E93" si="3">IF(A30=0,0,IF(A30&lt;0,"",C30*$O$44))</f>
        <v>0</v>
      </c>
      <c r="F30" s="124">
        <f t="shared" ref="F30:F93" si="4">IF(A30=0,0,IF(A30&lt;0,"",IF(B30=$X$38,((E$22*0.5/12)-D30)*P$51,((E$22*1/12)-D30)*P$51)))</f>
        <v>47.425000000000004</v>
      </c>
      <c r="G30" s="124">
        <f t="shared" ref="G30:G93" si="5">IF(A30=0,0,IF(A30&lt;0,"",D30+F30+E30))</f>
        <v>47.425000000000004</v>
      </c>
      <c r="H30" s="124">
        <f t="shared" ref="H30:H93" si="6">IF(A30=0,0,IF(A30&lt;0," ",IF(A30=1,F30,G30+H31)))</f>
        <v>2578.7839000000013</v>
      </c>
      <c r="I30" s="124">
        <f t="shared" ref="I30:I93" si="7">IF(A30&lt;0,"",ROUND($E$23+(A30/12),2))</f>
        <v>3.21</v>
      </c>
      <c r="R30" s="189"/>
      <c r="S30" s="189">
        <v>-1</v>
      </c>
      <c r="T30" s="188">
        <v>-1</v>
      </c>
      <c r="U30" s="201" t="s">
        <v>77</v>
      </c>
      <c r="V30" s="201" t="s">
        <v>78</v>
      </c>
    </row>
    <row r="31" spans="1:22" x14ac:dyDescent="0.2">
      <c r="A31" s="126">
        <f t="shared" ref="A31:A71" si="8">IF(S32=0,0,IF(A30=" ","",IF(S32=1,A30-0.5,A30-1)))</f>
        <v>37.5</v>
      </c>
      <c r="B31" s="126">
        <f t="shared" si="0"/>
        <v>0</v>
      </c>
      <c r="C31" s="126">
        <f t="shared" si="1"/>
        <v>0</v>
      </c>
      <c r="D31" s="125">
        <f t="shared" si="2"/>
        <v>0</v>
      </c>
      <c r="E31" s="125">
        <f t="shared" si="3"/>
        <v>0</v>
      </c>
      <c r="F31" s="124">
        <f t="shared" si="4"/>
        <v>47.425000000000004</v>
      </c>
      <c r="G31" s="124">
        <f t="shared" si="5"/>
        <v>47.425000000000004</v>
      </c>
      <c r="H31" s="124">
        <f t="shared" si="6"/>
        <v>2531.3589000000011</v>
      </c>
      <c r="I31" s="124">
        <f t="shared" si="7"/>
        <v>3.13</v>
      </c>
      <c r="S31" s="189">
        <f t="shared" ref="S31:S94" si="9">IF(AND(S30&gt;=1,S30&lt;18),S30+1,IF(U31=0,1,IF(S30=18,S30+0.5,-1)))</f>
        <v>-1</v>
      </c>
      <c r="T31" s="188">
        <f t="shared" ref="T31:T94" si="10">IF(T30&gt;=1,T30+1,IF(U31=0,1,-1))</f>
        <v>-1</v>
      </c>
      <c r="U31" s="191">
        <f>E21</f>
        <v>12</v>
      </c>
      <c r="V31" s="191">
        <f>E20</f>
        <v>9</v>
      </c>
    </row>
    <row r="32" spans="1:22" x14ac:dyDescent="0.2">
      <c r="A32" s="126">
        <f t="shared" si="8"/>
        <v>36.5</v>
      </c>
      <c r="B32" s="126">
        <f t="shared" si="0"/>
        <v>0</v>
      </c>
      <c r="C32" s="126">
        <f t="shared" si="1"/>
        <v>0</v>
      </c>
      <c r="D32" s="125">
        <f t="shared" si="2"/>
        <v>0</v>
      </c>
      <c r="E32" s="125">
        <f t="shared" si="3"/>
        <v>0</v>
      </c>
      <c r="F32" s="124">
        <f t="shared" si="4"/>
        <v>47.425000000000004</v>
      </c>
      <c r="G32" s="124">
        <f t="shared" si="5"/>
        <v>47.425000000000004</v>
      </c>
      <c r="H32" s="124">
        <f t="shared" si="6"/>
        <v>2483.9339000000009</v>
      </c>
      <c r="I32" s="124">
        <f t="shared" si="7"/>
        <v>3.04</v>
      </c>
      <c r="S32" s="189">
        <f t="shared" si="9"/>
        <v>-1</v>
      </c>
      <c r="T32" s="188">
        <f t="shared" si="10"/>
        <v>-1</v>
      </c>
      <c r="U32" s="191">
        <f t="shared" ref="U32:U95" si="11">U31-1</f>
        <v>11</v>
      </c>
      <c r="V32" s="191">
        <f t="shared" ref="V32:V95" si="12">V31-1</f>
        <v>8</v>
      </c>
    </row>
    <row r="33" spans="1:27" x14ac:dyDescent="0.2">
      <c r="A33" s="126">
        <f t="shared" si="8"/>
        <v>35.5</v>
      </c>
      <c r="B33" s="126">
        <f t="shared" si="0"/>
        <v>0</v>
      </c>
      <c r="C33" s="126">
        <f t="shared" si="1"/>
        <v>0</v>
      </c>
      <c r="D33" s="125">
        <f t="shared" si="2"/>
        <v>0</v>
      </c>
      <c r="E33" s="125">
        <f t="shared" si="3"/>
        <v>0</v>
      </c>
      <c r="F33" s="124">
        <f t="shared" si="4"/>
        <v>47.425000000000004</v>
      </c>
      <c r="G33" s="124">
        <f t="shared" si="5"/>
        <v>47.425000000000004</v>
      </c>
      <c r="H33" s="124">
        <f t="shared" si="6"/>
        <v>2436.5089000000007</v>
      </c>
      <c r="I33" s="124">
        <f t="shared" si="7"/>
        <v>2.96</v>
      </c>
      <c r="S33" s="189">
        <f t="shared" si="9"/>
        <v>-1</v>
      </c>
      <c r="T33" s="188">
        <f t="shared" si="10"/>
        <v>-1</v>
      </c>
      <c r="U33" s="191">
        <f t="shared" si="11"/>
        <v>10</v>
      </c>
      <c r="V33" s="191">
        <f t="shared" si="12"/>
        <v>7</v>
      </c>
    </row>
    <row r="34" spans="1:27" x14ac:dyDescent="0.2">
      <c r="A34" s="126">
        <f t="shared" si="8"/>
        <v>34.5</v>
      </c>
      <c r="B34" s="126">
        <f t="shared" si="0"/>
        <v>0</v>
      </c>
      <c r="C34" s="126">
        <f t="shared" si="1"/>
        <v>0</v>
      </c>
      <c r="D34" s="125">
        <f t="shared" si="2"/>
        <v>0</v>
      </c>
      <c r="E34" s="125">
        <f t="shared" si="3"/>
        <v>0</v>
      </c>
      <c r="F34" s="124">
        <f t="shared" si="4"/>
        <v>47.425000000000004</v>
      </c>
      <c r="G34" s="124">
        <f t="shared" si="5"/>
        <v>47.425000000000004</v>
      </c>
      <c r="H34" s="124">
        <f t="shared" si="6"/>
        <v>2389.0839000000005</v>
      </c>
      <c r="I34" s="124">
        <f t="shared" si="7"/>
        <v>2.88</v>
      </c>
      <c r="S34" s="189">
        <f t="shared" si="9"/>
        <v>-1</v>
      </c>
      <c r="T34" s="188">
        <f t="shared" si="10"/>
        <v>-1</v>
      </c>
      <c r="U34" s="191">
        <f t="shared" si="11"/>
        <v>9</v>
      </c>
      <c r="V34" s="191">
        <f t="shared" si="12"/>
        <v>6</v>
      </c>
    </row>
    <row r="35" spans="1:27" x14ac:dyDescent="0.2">
      <c r="A35" s="126">
        <f t="shared" si="8"/>
        <v>33.5</v>
      </c>
      <c r="B35" s="126">
        <f t="shared" si="0"/>
        <v>0</v>
      </c>
      <c r="C35" s="126">
        <f t="shared" si="1"/>
        <v>0</v>
      </c>
      <c r="D35" s="125">
        <f t="shared" si="2"/>
        <v>0</v>
      </c>
      <c r="E35" s="125">
        <f t="shared" si="3"/>
        <v>0</v>
      </c>
      <c r="F35" s="124">
        <f t="shared" si="4"/>
        <v>47.425000000000004</v>
      </c>
      <c r="G35" s="124">
        <f t="shared" si="5"/>
        <v>47.425000000000004</v>
      </c>
      <c r="H35" s="124">
        <f t="shared" si="6"/>
        <v>2341.6589000000004</v>
      </c>
      <c r="I35" s="124">
        <f t="shared" si="7"/>
        <v>2.79</v>
      </c>
      <c r="S35" s="189">
        <f t="shared" si="9"/>
        <v>-1</v>
      </c>
      <c r="T35" s="188">
        <f t="shared" si="10"/>
        <v>-1</v>
      </c>
      <c r="U35" s="191">
        <f t="shared" si="11"/>
        <v>8</v>
      </c>
      <c r="V35" s="191">
        <f t="shared" si="12"/>
        <v>5</v>
      </c>
    </row>
    <row r="36" spans="1:27" x14ac:dyDescent="0.2">
      <c r="A36" s="126">
        <f t="shared" si="8"/>
        <v>32.5</v>
      </c>
      <c r="B36" s="126">
        <f t="shared" si="0"/>
        <v>0</v>
      </c>
      <c r="C36" s="126">
        <f t="shared" si="1"/>
        <v>0</v>
      </c>
      <c r="D36" s="125">
        <f t="shared" si="2"/>
        <v>0</v>
      </c>
      <c r="E36" s="125">
        <f t="shared" si="3"/>
        <v>0</v>
      </c>
      <c r="F36" s="124">
        <f t="shared" si="4"/>
        <v>47.425000000000004</v>
      </c>
      <c r="G36" s="124">
        <f t="shared" si="5"/>
        <v>47.425000000000004</v>
      </c>
      <c r="H36" s="124">
        <f t="shared" si="6"/>
        <v>2294.2339000000002</v>
      </c>
      <c r="I36" s="124">
        <f t="shared" si="7"/>
        <v>2.71</v>
      </c>
      <c r="P36" s="195" t="s">
        <v>79</v>
      </c>
      <c r="Q36" s="188">
        <f>COUNTIF(U31:U127,"&gt;0")</f>
        <v>12</v>
      </c>
      <c r="S36" s="189">
        <f t="shared" si="9"/>
        <v>-1</v>
      </c>
      <c r="T36" s="188">
        <f t="shared" si="10"/>
        <v>-1</v>
      </c>
      <c r="U36" s="191">
        <f t="shared" si="11"/>
        <v>7</v>
      </c>
      <c r="V36" s="191">
        <f t="shared" si="12"/>
        <v>4</v>
      </c>
    </row>
    <row r="37" spans="1:27" ht="13.5" thickBot="1" x14ac:dyDescent="0.25">
      <c r="A37" s="126">
        <f t="shared" si="8"/>
        <v>31.5</v>
      </c>
      <c r="B37" s="126">
        <f t="shared" si="0"/>
        <v>0</v>
      </c>
      <c r="C37" s="126">
        <f t="shared" si="1"/>
        <v>0</v>
      </c>
      <c r="D37" s="125">
        <f t="shared" si="2"/>
        <v>0</v>
      </c>
      <c r="E37" s="125">
        <f t="shared" si="3"/>
        <v>0</v>
      </c>
      <c r="F37" s="124">
        <f t="shared" si="4"/>
        <v>47.425000000000004</v>
      </c>
      <c r="G37" s="124">
        <f t="shared" si="5"/>
        <v>47.425000000000004</v>
      </c>
      <c r="H37" s="124">
        <f t="shared" si="6"/>
        <v>2246.8089</v>
      </c>
      <c r="I37" s="124">
        <f t="shared" si="7"/>
        <v>2.63</v>
      </c>
      <c r="M37" s="188" t="s">
        <v>102</v>
      </c>
      <c r="O37" s="200">
        <f>E16*2</f>
        <v>4</v>
      </c>
      <c r="P37" s="199">
        <v>10.625</v>
      </c>
      <c r="S37" s="189">
        <f t="shared" si="9"/>
        <v>-1</v>
      </c>
      <c r="T37" s="188">
        <f t="shared" si="10"/>
        <v>-1</v>
      </c>
      <c r="U37" s="191">
        <f t="shared" si="11"/>
        <v>6</v>
      </c>
      <c r="V37" s="191">
        <f t="shared" si="12"/>
        <v>3</v>
      </c>
    </row>
    <row r="38" spans="1:27" x14ac:dyDescent="0.2">
      <c r="A38" s="126">
        <f t="shared" si="8"/>
        <v>30.5</v>
      </c>
      <c r="B38" s="126">
        <f t="shared" si="0"/>
        <v>0</v>
      </c>
      <c r="C38" s="126">
        <f t="shared" si="1"/>
        <v>0</v>
      </c>
      <c r="D38" s="125">
        <f t="shared" si="2"/>
        <v>0</v>
      </c>
      <c r="E38" s="125">
        <f t="shared" si="3"/>
        <v>0</v>
      </c>
      <c r="F38" s="124">
        <f t="shared" si="4"/>
        <v>47.425000000000004</v>
      </c>
      <c r="G38" s="124">
        <f t="shared" si="5"/>
        <v>47.425000000000004</v>
      </c>
      <c r="H38" s="124">
        <f t="shared" si="6"/>
        <v>2199.3838999999998</v>
      </c>
      <c r="I38" s="124">
        <f t="shared" si="7"/>
        <v>2.54</v>
      </c>
      <c r="M38" s="188" t="s">
        <v>103</v>
      </c>
      <c r="O38" s="200">
        <f>E17-O37</f>
        <v>42</v>
      </c>
      <c r="P38" s="199">
        <v>10.25</v>
      </c>
      <c r="S38" s="189">
        <f t="shared" si="9"/>
        <v>-1</v>
      </c>
      <c r="T38" s="188">
        <f t="shared" si="10"/>
        <v>-1</v>
      </c>
      <c r="U38" s="191">
        <f t="shared" si="11"/>
        <v>5</v>
      </c>
      <c r="V38" s="191">
        <f t="shared" si="12"/>
        <v>2</v>
      </c>
      <c r="X38" s="150">
        <v>6.0000000000000001E-3</v>
      </c>
      <c r="Y38" s="149">
        <v>1</v>
      </c>
    </row>
    <row r="39" spans="1:27" x14ac:dyDescent="0.2">
      <c r="A39" s="126">
        <f t="shared" si="8"/>
        <v>29.5</v>
      </c>
      <c r="B39" s="126">
        <f t="shared" si="0"/>
        <v>0</v>
      </c>
      <c r="C39" s="126">
        <f t="shared" si="1"/>
        <v>0</v>
      </c>
      <c r="D39" s="125">
        <f t="shared" si="2"/>
        <v>0</v>
      </c>
      <c r="E39" s="125">
        <f t="shared" si="3"/>
        <v>0</v>
      </c>
      <c r="F39" s="124">
        <f t="shared" si="4"/>
        <v>47.425000000000004</v>
      </c>
      <c r="G39" s="124">
        <f t="shared" si="5"/>
        <v>47.425000000000004</v>
      </c>
      <c r="H39" s="124">
        <f t="shared" si="6"/>
        <v>2151.9588999999996</v>
      </c>
      <c r="I39" s="124">
        <f t="shared" si="7"/>
        <v>2.46</v>
      </c>
      <c r="M39" s="188" t="s">
        <v>82</v>
      </c>
      <c r="O39" s="199">
        <v>1</v>
      </c>
      <c r="S39" s="189">
        <f t="shared" si="9"/>
        <v>-1</v>
      </c>
      <c r="T39" s="188">
        <f t="shared" si="10"/>
        <v>-1</v>
      </c>
      <c r="U39" s="191">
        <f t="shared" si="11"/>
        <v>4</v>
      </c>
      <c r="V39" s="191">
        <f t="shared" si="12"/>
        <v>1</v>
      </c>
      <c r="X39" s="136">
        <v>0.01</v>
      </c>
      <c r="Y39" s="134">
        <v>2</v>
      </c>
    </row>
    <row r="40" spans="1:27" x14ac:dyDescent="0.2">
      <c r="A40" s="126">
        <f t="shared" si="8"/>
        <v>28.5</v>
      </c>
      <c r="B40" s="126">
        <f t="shared" si="0"/>
        <v>0</v>
      </c>
      <c r="C40" s="126">
        <f t="shared" si="1"/>
        <v>0</v>
      </c>
      <c r="D40" s="125">
        <f t="shared" si="2"/>
        <v>0</v>
      </c>
      <c r="E40" s="125">
        <f t="shared" si="3"/>
        <v>0</v>
      </c>
      <c r="F40" s="124">
        <f t="shared" si="4"/>
        <v>47.425000000000004</v>
      </c>
      <c r="G40" s="124">
        <f t="shared" si="5"/>
        <v>47.425000000000004</v>
      </c>
      <c r="H40" s="124">
        <f t="shared" si="6"/>
        <v>2104.5338999999994</v>
      </c>
      <c r="I40" s="124">
        <f t="shared" si="7"/>
        <v>2.38</v>
      </c>
      <c r="M40" s="188" t="s">
        <v>83</v>
      </c>
      <c r="O40" s="199">
        <v>0.5</v>
      </c>
      <c r="S40" s="189">
        <f t="shared" si="9"/>
        <v>-1</v>
      </c>
      <c r="T40" s="188">
        <f t="shared" si="10"/>
        <v>-1</v>
      </c>
      <c r="U40" s="191">
        <f t="shared" si="11"/>
        <v>3</v>
      </c>
      <c r="V40" s="191">
        <f t="shared" si="12"/>
        <v>0</v>
      </c>
      <c r="X40" s="135">
        <v>3.2000000000000001E-2</v>
      </c>
      <c r="Y40" s="134">
        <v>3</v>
      </c>
    </row>
    <row r="41" spans="1:27" x14ac:dyDescent="0.2">
      <c r="A41" s="126">
        <f t="shared" si="8"/>
        <v>27.5</v>
      </c>
      <c r="B41" s="126">
        <f t="shared" si="0"/>
        <v>6.0000000000000001E-3</v>
      </c>
      <c r="C41" s="126">
        <f t="shared" si="1"/>
        <v>0</v>
      </c>
      <c r="D41" s="125">
        <f t="shared" si="2"/>
        <v>2.8380000000000001</v>
      </c>
      <c r="E41" s="125">
        <f t="shared" si="3"/>
        <v>0</v>
      </c>
      <c r="F41" s="124">
        <f t="shared" si="4"/>
        <v>22.577300000000001</v>
      </c>
      <c r="G41" s="124">
        <f t="shared" si="5"/>
        <v>25.415300000000002</v>
      </c>
      <c r="H41" s="124">
        <f t="shared" si="6"/>
        <v>2057.1088999999993</v>
      </c>
      <c r="I41" s="124">
        <f t="shared" si="7"/>
        <v>2.29</v>
      </c>
      <c r="M41" s="188" t="s">
        <v>84</v>
      </c>
      <c r="O41" s="199">
        <f>(E16*Q53+(2*O39)-O40)</f>
        <v>8</v>
      </c>
      <c r="S41" s="189">
        <f t="shared" si="9"/>
        <v>-1</v>
      </c>
      <c r="T41" s="188">
        <f t="shared" si="10"/>
        <v>-1</v>
      </c>
      <c r="U41" s="191">
        <f t="shared" si="11"/>
        <v>2</v>
      </c>
      <c r="V41" s="191">
        <f t="shared" si="12"/>
        <v>-1</v>
      </c>
      <c r="X41" s="135">
        <v>7.6999999999999999E-2</v>
      </c>
      <c r="Y41" s="134">
        <v>4</v>
      </c>
    </row>
    <row r="42" spans="1:27" x14ac:dyDescent="0.2">
      <c r="A42" s="126">
        <f t="shared" si="8"/>
        <v>27</v>
      </c>
      <c r="B42" s="126">
        <f t="shared" si="0"/>
        <v>0.01</v>
      </c>
      <c r="C42" s="126">
        <f t="shared" si="1"/>
        <v>0</v>
      </c>
      <c r="D42" s="125">
        <f t="shared" si="2"/>
        <v>4.7300000000000004</v>
      </c>
      <c r="E42" s="125">
        <f t="shared" si="3"/>
        <v>0</v>
      </c>
      <c r="F42" s="124">
        <f t="shared" si="4"/>
        <v>45.533000000000001</v>
      </c>
      <c r="G42" s="124">
        <f t="shared" si="5"/>
        <v>50.263000000000005</v>
      </c>
      <c r="H42" s="124">
        <f t="shared" si="6"/>
        <v>2031.6935999999994</v>
      </c>
      <c r="I42" s="124">
        <f t="shared" si="7"/>
        <v>2.25</v>
      </c>
      <c r="M42" s="188" t="s">
        <v>85</v>
      </c>
      <c r="O42" s="199">
        <f>((O46-2)*P38)+(2*P37)+(O39*2)</f>
        <v>238.5</v>
      </c>
      <c r="S42" s="189">
        <f t="shared" si="9"/>
        <v>-1</v>
      </c>
      <c r="T42" s="188">
        <f t="shared" si="10"/>
        <v>-1</v>
      </c>
      <c r="U42" s="191">
        <f t="shared" si="11"/>
        <v>1</v>
      </c>
      <c r="V42" s="191">
        <f t="shared" si="12"/>
        <v>-2</v>
      </c>
      <c r="X42" s="136">
        <v>0.10199999999999999</v>
      </c>
      <c r="Y42" s="134">
        <v>5</v>
      </c>
    </row>
    <row r="43" spans="1:27" x14ac:dyDescent="0.2">
      <c r="A43" s="126">
        <f t="shared" si="8"/>
        <v>26</v>
      </c>
      <c r="B43" s="126">
        <f t="shared" si="0"/>
        <v>3.2000000000000001E-2</v>
      </c>
      <c r="C43" s="126">
        <f t="shared" si="1"/>
        <v>0</v>
      </c>
      <c r="D43" s="125">
        <f t="shared" si="2"/>
        <v>15.136000000000001</v>
      </c>
      <c r="E43" s="125">
        <f t="shared" si="3"/>
        <v>0</v>
      </c>
      <c r="F43" s="124">
        <f t="shared" si="4"/>
        <v>41.370600000000003</v>
      </c>
      <c r="G43" s="124">
        <f t="shared" si="5"/>
        <v>56.506600000000006</v>
      </c>
      <c r="H43" s="124">
        <f t="shared" si="6"/>
        <v>1981.4305999999995</v>
      </c>
      <c r="I43" s="124">
        <f t="shared" si="7"/>
        <v>2.17</v>
      </c>
      <c r="M43" s="189" t="s">
        <v>86</v>
      </c>
      <c r="N43" s="189"/>
      <c r="O43" s="199">
        <f>(O37*P37)+(O38*P38)</f>
        <v>473</v>
      </c>
      <c r="S43" s="189">
        <f t="shared" si="9"/>
        <v>1</v>
      </c>
      <c r="T43" s="188">
        <f t="shared" si="10"/>
        <v>1</v>
      </c>
      <c r="U43" s="191">
        <f t="shared" si="11"/>
        <v>0</v>
      </c>
      <c r="V43" s="191">
        <f t="shared" si="12"/>
        <v>-3</v>
      </c>
      <c r="X43" s="135">
        <v>0.11899999999999999</v>
      </c>
      <c r="Y43" s="134">
        <v>6</v>
      </c>
    </row>
    <row r="44" spans="1:27" ht="13.5" thickBot="1" x14ac:dyDescent="0.25">
      <c r="A44" s="126">
        <f t="shared" si="8"/>
        <v>25</v>
      </c>
      <c r="B44" s="126">
        <f t="shared" si="0"/>
        <v>7.6999999999999999E-2</v>
      </c>
      <c r="C44" s="126">
        <f t="shared" si="1"/>
        <v>0</v>
      </c>
      <c r="D44" s="125">
        <f t="shared" si="2"/>
        <v>36.420999999999999</v>
      </c>
      <c r="E44" s="125">
        <f t="shared" si="3"/>
        <v>0</v>
      </c>
      <c r="F44" s="124">
        <f t="shared" si="4"/>
        <v>32.856600000000007</v>
      </c>
      <c r="G44" s="124">
        <f t="shared" si="5"/>
        <v>69.277600000000007</v>
      </c>
      <c r="H44" s="124">
        <f t="shared" si="6"/>
        <v>1924.9239999999995</v>
      </c>
      <c r="I44" s="124">
        <f t="shared" si="7"/>
        <v>2.08</v>
      </c>
      <c r="M44" s="188" t="s">
        <v>95</v>
      </c>
      <c r="O44" s="199">
        <f>E18*O40</f>
        <v>0</v>
      </c>
      <c r="S44" s="189">
        <f t="shared" si="9"/>
        <v>2</v>
      </c>
      <c r="T44" s="188">
        <f t="shared" si="10"/>
        <v>2</v>
      </c>
      <c r="U44" s="191">
        <f t="shared" si="11"/>
        <v>-1</v>
      </c>
      <c r="V44" s="191">
        <f t="shared" si="12"/>
        <v>-4</v>
      </c>
      <c r="X44" s="135">
        <v>0.13400000000000001</v>
      </c>
      <c r="Y44" s="134">
        <v>7</v>
      </c>
    </row>
    <row r="45" spans="1:27" x14ac:dyDescent="0.2">
      <c r="A45" s="126">
        <f t="shared" si="8"/>
        <v>24</v>
      </c>
      <c r="B45" s="126">
        <f t="shared" si="0"/>
        <v>0.10199999999999999</v>
      </c>
      <c r="C45" s="126">
        <f t="shared" si="1"/>
        <v>0</v>
      </c>
      <c r="D45" s="125">
        <f t="shared" si="2"/>
        <v>48.245999999999995</v>
      </c>
      <c r="E45" s="125">
        <f t="shared" si="3"/>
        <v>0</v>
      </c>
      <c r="F45" s="124">
        <f t="shared" si="4"/>
        <v>28.126600000000003</v>
      </c>
      <c r="G45" s="124">
        <f t="shared" si="5"/>
        <v>76.372600000000006</v>
      </c>
      <c r="H45" s="124">
        <f t="shared" si="6"/>
        <v>1855.6463999999996</v>
      </c>
      <c r="I45" s="124">
        <f t="shared" si="7"/>
        <v>2</v>
      </c>
      <c r="M45" s="189" t="s">
        <v>87</v>
      </c>
      <c r="O45" s="199">
        <f>O42*O41</f>
        <v>1908</v>
      </c>
      <c r="S45" s="189">
        <f t="shared" si="9"/>
        <v>3</v>
      </c>
      <c r="T45" s="188">
        <f t="shared" si="10"/>
        <v>3</v>
      </c>
      <c r="U45" s="191">
        <f t="shared" si="11"/>
        <v>-2</v>
      </c>
      <c r="V45" s="191">
        <f t="shared" si="12"/>
        <v>-5</v>
      </c>
      <c r="X45" s="135">
        <v>0.14599999999999999</v>
      </c>
      <c r="Y45" s="134">
        <v>8</v>
      </c>
      <c r="Z45" s="198">
        <v>0.11</v>
      </c>
      <c r="AA45" s="140">
        <v>1</v>
      </c>
    </row>
    <row r="46" spans="1:27" x14ac:dyDescent="0.2">
      <c r="A46" s="126">
        <f t="shared" si="8"/>
        <v>23</v>
      </c>
      <c r="B46" s="126">
        <f t="shared" si="0"/>
        <v>0.11899999999999999</v>
      </c>
      <c r="C46" s="126">
        <f t="shared" si="1"/>
        <v>0</v>
      </c>
      <c r="D46" s="125">
        <f t="shared" si="2"/>
        <v>56.286999999999999</v>
      </c>
      <c r="E46" s="125">
        <f t="shared" si="3"/>
        <v>0</v>
      </c>
      <c r="F46" s="124">
        <f t="shared" si="4"/>
        <v>24.910200000000003</v>
      </c>
      <c r="G46" s="124">
        <f t="shared" si="5"/>
        <v>81.197200000000009</v>
      </c>
      <c r="H46" s="124">
        <f t="shared" si="6"/>
        <v>1779.2737999999997</v>
      </c>
      <c r="I46" s="124">
        <f t="shared" si="7"/>
        <v>1.92</v>
      </c>
      <c r="M46" s="191">
        <f>E16</f>
        <v>2</v>
      </c>
      <c r="N46" s="188" t="s">
        <v>88</v>
      </c>
      <c r="O46" s="197">
        <f>E17/E16</f>
        <v>23</v>
      </c>
      <c r="S46" s="189">
        <f t="shared" si="9"/>
        <v>4</v>
      </c>
      <c r="T46" s="188">
        <f t="shared" si="10"/>
        <v>4</v>
      </c>
      <c r="U46" s="191">
        <f t="shared" si="11"/>
        <v>-3</v>
      </c>
      <c r="V46" s="191">
        <f t="shared" si="12"/>
        <v>-6</v>
      </c>
      <c r="X46" s="135">
        <v>0.156</v>
      </c>
      <c r="Y46" s="134">
        <v>9</v>
      </c>
      <c r="Z46" s="194">
        <v>0.09</v>
      </c>
      <c r="AA46" s="132">
        <v>2</v>
      </c>
    </row>
    <row r="47" spans="1:27" x14ac:dyDescent="0.2">
      <c r="A47" s="126">
        <f t="shared" si="8"/>
        <v>22</v>
      </c>
      <c r="B47" s="126">
        <f t="shared" si="0"/>
        <v>0.13400000000000001</v>
      </c>
      <c r="C47" s="126">
        <f t="shared" si="1"/>
        <v>0</v>
      </c>
      <c r="D47" s="125">
        <f t="shared" si="2"/>
        <v>63.382000000000005</v>
      </c>
      <c r="E47" s="125">
        <f t="shared" si="3"/>
        <v>0</v>
      </c>
      <c r="F47" s="124">
        <f t="shared" si="4"/>
        <v>22.072199999999999</v>
      </c>
      <c r="G47" s="124">
        <f t="shared" si="5"/>
        <v>85.4542</v>
      </c>
      <c r="H47" s="124">
        <f t="shared" si="6"/>
        <v>1698.0765999999996</v>
      </c>
      <c r="I47" s="124">
        <f t="shared" si="7"/>
        <v>1.83</v>
      </c>
      <c r="M47" s="189"/>
      <c r="N47" s="189"/>
      <c r="S47" s="189">
        <f t="shared" si="9"/>
        <v>5</v>
      </c>
      <c r="T47" s="188">
        <f t="shared" si="10"/>
        <v>5</v>
      </c>
      <c r="U47" s="191">
        <f t="shared" si="11"/>
        <v>-4</v>
      </c>
      <c r="V47" s="191">
        <f t="shared" si="12"/>
        <v>-7</v>
      </c>
      <c r="X47" s="135">
        <v>0.16500000000000001</v>
      </c>
      <c r="Y47" s="134">
        <v>10</v>
      </c>
      <c r="Z47" s="194">
        <v>8.5999999999999993E-2</v>
      </c>
      <c r="AA47" s="132">
        <v>3</v>
      </c>
    </row>
    <row r="48" spans="1:27" x14ac:dyDescent="0.2">
      <c r="A48" s="126">
        <f t="shared" si="8"/>
        <v>21</v>
      </c>
      <c r="B48" s="126">
        <f t="shared" si="0"/>
        <v>0.14599999999999999</v>
      </c>
      <c r="C48" s="126">
        <f t="shared" si="1"/>
        <v>0.11</v>
      </c>
      <c r="D48" s="125">
        <f t="shared" si="2"/>
        <v>69.057999999999993</v>
      </c>
      <c r="E48" s="125">
        <f t="shared" si="3"/>
        <v>0</v>
      </c>
      <c r="F48" s="124">
        <f t="shared" si="4"/>
        <v>19.801800000000004</v>
      </c>
      <c r="G48" s="124">
        <f t="shared" si="5"/>
        <v>88.859799999999993</v>
      </c>
      <c r="H48" s="124">
        <f t="shared" si="6"/>
        <v>1612.6223999999997</v>
      </c>
      <c r="I48" s="124">
        <f t="shared" si="7"/>
        <v>1.75</v>
      </c>
      <c r="M48" s="189"/>
      <c r="N48" s="189"/>
      <c r="Q48" s="195" t="s">
        <v>89</v>
      </c>
      <c r="S48" s="189">
        <f t="shared" si="9"/>
        <v>6</v>
      </c>
      <c r="T48" s="188">
        <f t="shared" si="10"/>
        <v>6</v>
      </c>
      <c r="U48" s="191">
        <f t="shared" si="11"/>
        <v>-5</v>
      </c>
      <c r="V48" s="191">
        <f t="shared" si="12"/>
        <v>-8</v>
      </c>
      <c r="X48" s="135">
        <v>0.17199999999999999</v>
      </c>
      <c r="Y48" s="134">
        <v>11</v>
      </c>
      <c r="Z48" s="194">
        <v>8.5000000000000006E-2</v>
      </c>
      <c r="AA48" s="132">
        <v>4</v>
      </c>
    </row>
    <row r="49" spans="1:27" x14ac:dyDescent="0.2">
      <c r="A49" s="126">
        <f t="shared" si="8"/>
        <v>20</v>
      </c>
      <c r="B49" s="126">
        <f t="shared" si="0"/>
        <v>0.156</v>
      </c>
      <c r="C49" s="126">
        <f t="shared" si="1"/>
        <v>0.09</v>
      </c>
      <c r="D49" s="125">
        <f t="shared" si="2"/>
        <v>73.787999999999997</v>
      </c>
      <c r="E49" s="125">
        <f t="shared" si="3"/>
        <v>0</v>
      </c>
      <c r="F49" s="124">
        <f t="shared" si="4"/>
        <v>17.909800000000001</v>
      </c>
      <c r="G49" s="124">
        <f t="shared" si="5"/>
        <v>91.697800000000001</v>
      </c>
      <c r="H49" s="124">
        <f t="shared" si="6"/>
        <v>1523.7625999999998</v>
      </c>
      <c r="I49" s="124">
        <f t="shared" si="7"/>
        <v>1.67</v>
      </c>
      <c r="Q49" s="196">
        <f>E20+18.5+E21</f>
        <v>39.5</v>
      </c>
      <c r="S49" s="189">
        <f t="shared" si="9"/>
        <v>7</v>
      </c>
      <c r="T49" s="188">
        <f t="shared" si="10"/>
        <v>7</v>
      </c>
      <c r="U49" s="191">
        <f t="shared" si="11"/>
        <v>-6</v>
      </c>
      <c r="V49" s="191">
        <f t="shared" si="12"/>
        <v>-9</v>
      </c>
      <c r="X49" s="135">
        <v>0.17899999999999999</v>
      </c>
      <c r="Y49" s="134">
        <v>12</v>
      </c>
      <c r="Z49" s="194">
        <v>8.3000000000000004E-2</v>
      </c>
      <c r="AA49" s="132">
        <v>5</v>
      </c>
    </row>
    <row r="50" spans="1:27" x14ac:dyDescent="0.2">
      <c r="A50" s="126">
        <f t="shared" si="8"/>
        <v>19</v>
      </c>
      <c r="B50" s="126">
        <f t="shared" si="0"/>
        <v>0.16500000000000001</v>
      </c>
      <c r="C50" s="126">
        <f t="shared" si="1"/>
        <v>8.5999999999999993E-2</v>
      </c>
      <c r="D50" s="125">
        <f t="shared" si="2"/>
        <v>78.045000000000002</v>
      </c>
      <c r="E50" s="125">
        <f t="shared" si="3"/>
        <v>0</v>
      </c>
      <c r="F50" s="124">
        <f t="shared" si="4"/>
        <v>16.207000000000001</v>
      </c>
      <c r="G50" s="124">
        <f t="shared" si="5"/>
        <v>94.25200000000001</v>
      </c>
      <c r="H50" s="124">
        <f t="shared" si="6"/>
        <v>1432.0647999999999</v>
      </c>
      <c r="I50" s="124">
        <f t="shared" si="7"/>
        <v>1.58</v>
      </c>
      <c r="P50" s="195" t="s">
        <v>16</v>
      </c>
      <c r="S50" s="189">
        <f t="shared" si="9"/>
        <v>8</v>
      </c>
      <c r="T50" s="188">
        <f t="shared" si="10"/>
        <v>8</v>
      </c>
      <c r="U50" s="191">
        <f t="shared" si="11"/>
        <v>-7</v>
      </c>
      <c r="V50" s="191">
        <f t="shared" si="12"/>
        <v>-10</v>
      </c>
      <c r="X50" s="135">
        <v>0.184</v>
      </c>
      <c r="Y50" s="134">
        <v>13</v>
      </c>
      <c r="Z50" s="194">
        <v>7.9000000000000001E-2</v>
      </c>
      <c r="AA50" s="132">
        <v>6</v>
      </c>
    </row>
    <row r="51" spans="1:27" x14ac:dyDescent="0.2">
      <c r="A51" s="126">
        <f t="shared" si="8"/>
        <v>18</v>
      </c>
      <c r="B51" s="126">
        <f t="shared" si="0"/>
        <v>0.17199999999999999</v>
      </c>
      <c r="C51" s="126">
        <f t="shared" si="1"/>
        <v>8.5000000000000006E-2</v>
      </c>
      <c r="D51" s="125">
        <f t="shared" si="2"/>
        <v>81.355999999999995</v>
      </c>
      <c r="E51" s="125">
        <f t="shared" si="3"/>
        <v>0</v>
      </c>
      <c r="F51" s="124">
        <f t="shared" si="4"/>
        <v>14.882600000000004</v>
      </c>
      <c r="G51" s="124">
        <f t="shared" si="5"/>
        <v>96.238599999999991</v>
      </c>
      <c r="H51" s="124">
        <f t="shared" si="6"/>
        <v>1337.8127999999999</v>
      </c>
      <c r="I51" s="124">
        <f t="shared" si="7"/>
        <v>1.5</v>
      </c>
      <c r="M51" s="189"/>
      <c r="P51" s="195">
        <f>E19/100</f>
        <v>0.4</v>
      </c>
      <c r="S51" s="189">
        <f t="shared" si="9"/>
        <v>9</v>
      </c>
      <c r="T51" s="188">
        <f t="shared" si="10"/>
        <v>9</v>
      </c>
      <c r="U51" s="191">
        <f t="shared" si="11"/>
        <v>-8</v>
      </c>
      <c r="V51" s="191">
        <f t="shared" si="12"/>
        <v>-11</v>
      </c>
      <c r="X51" s="136">
        <v>0.188</v>
      </c>
      <c r="Y51" s="134">
        <v>14</v>
      </c>
      <c r="Z51" s="194">
        <v>7.3999999999999996E-2</v>
      </c>
      <c r="AA51" s="132">
        <v>7</v>
      </c>
    </row>
    <row r="52" spans="1:27" x14ac:dyDescent="0.2">
      <c r="A52" s="126">
        <f t="shared" si="8"/>
        <v>17</v>
      </c>
      <c r="B52" s="126">
        <f t="shared" si="0"/>
        <v>0.17899999999999999</v>
      </c>
      <c r="C52" s="126">
        <f t="shared" si="1"/>
        <v>8.3000000000000004E-2</v>
      </c>
      <c r="D52" s="125">
        <f t="shared" si="2"/>
        <v>84.667000000000002</v>
      </c>
      <c r="E52" s="125">
        <f t="shared" si="3"/>
        <v>0</v>
      </c>
      <c r="F52" s="124">
        <f t="shared" si="4"/>
        <v>13.558199999999999</v>
      </c>
      <c r="G52" s="124">
        <f t="shared" si="5"/>
        <v>98.225200000000001</v>
      </c>
      <c r="H52" s="124">
        <f t="shared" si="6"/>
        <v>1241.5742</v>
      </c>
      <c r="I52" s="124">
        <f t="shared" si="7"/>
        <v>1.42</v>
      </c>
      <c r="M52" s="189"/>
      <c r="Q52" s="188" t="s">
        <v>90</v>
      </c>
      <c r="S52" s="189">
        <f t="shared" si="9"/>
        <v>10</v>
      </c>
      <c r="T52" s="188">
        <f t="shared" si="10"/>
        <v>10</v>
      </c>
      <c r="U52" s="191">
        <f t="shared" si="11"/>
        <v>-9</v>
      </c>
      <c r="V52" s="191">
        <f t="shared" si="12"/>
        <v>-12</v>
      </c>
      <c r="X52" s="135">
        <v>0.191</v>
      </c>
      <c r="Y52" s="134">
        <v>15</v>
      </c>
      <c r="Z52" s="194">
        <v>7.0999999999999994E-2</v>
      </c>
      <c r="AA52" s="132">
        <v>8</v>
      </c>
    </row>
    <row r="53" spans="1:27" x14ac:dyDescent="0.2">
      <c r="A53" s="126">
        <f t="shared" si="8"/>
        <v>16</v>
      </c>
      <c r="B53" s="126">
        <f t="shared" si="0"/>
        <v>0.184</v>
      </c>
      <c r="C53" s="126">
        <f t="shared" si="1"/>
        <v>7.9000000000000001E-2</v>
      </c>
      <c r="D53" s="125">
        <f t="shared" si="2"/>
        <v>87.031999999999996</v>
      </c>
      <c r="E53" s="125">
        <f t="shared" si="3"/>
        <v>0</v>
      </c>
      <c r="F53" s="124">
        <f t="shared" si="4"/>
        <v>12.612200000000001</v>
      </c>
      <c r="G53" s="124">
        <f t="shared" si="5"/>
        <v>99.644199999999998</v>
      </c>
      <c r="H53" s="124">
        <f t="shared" si="6"/>
        <v>1143.3489999999999</v>
      </c>
      <c r="I53" s="124">
        <f t="shared" si="7"/>
        <v>1.33</v>
      </c>
      <c r="M53" s="189"/>
      <c r="Q53" s="188">
        <v>3.25</v>
      </c>
      <c r="S53" s="189">
        <f t="shared" si="9"/>
        <v>11</v>
      </c>
      <c r="T53" s="188">
        <f t="shared" si="10"/>
        <v>11</v>
      </c>
      <c r="U53" s="191">
        <f t="shared" si="11"/>
        <v>-10</v>
      </c>
      <c r="V53" s="191">
        <f t="shared" si="12"/>
        <v>-13</v>
      </c>
      <c r="X53" s="135">
        <v>0.193</v>
      </c>
      <c r="Y53" s="134">
        <v>16</v>
      </c>
      <c r="Z53" s="194">
        <v>6.2E-2</v>
      </c>
      <c r="AA53" s="132">
        <v>9</v>
      </c>
    </row>
    <row r="54" spans="1:27" x14ac:dyDescent="0.2">
      <c r="A54" s="126">
        <f t="shared" si="8"/>
        <v>15</v>
      </c>
      <c r="B54" s="126">
        <f t="shared" si="0"/>
        <v>0.188</v>
      </c>
      <c r="C54" s="126">
        <f t="shared" si="1"/>
        <v>7.3999999999999996E-2</v>
      </c>
      <c r="D54" s="125">
        <f t="shared" si="2"/>
        <v>88.924000000000007</v>
      </c>
      <c r="E54" s="125">
        <f t="shared" si="3"/>
        <v>0</v>
      </c>
      <c r="F54" s="124">
        <f t="shared" si="4"/>
        <v>11.855399999999998</v>
      </c>
      <c r="G54" s="124">
        <f t="shared" si="5"/>
        <v>100.77940000000001</v>
      </c>
      <c r="H54" s="124">
        <f t="shared" si="6"/>
        <v>1043.7048</v>
      </c>
      <c r="I54" s="124">
        <f t="shared" si="7"/>
        <v>1.25</v>
      </c>
      <c r="M54" s="189"/>
      <c r="S54" s="189">
        <f t="shared" si="9"/>
        <v>12</v>
      </c>
      <c r="T54" s="188">
        <f t="shared" si="10"/>
        <v>12</v>
      </c>
      <c r="U54" s="191">
        <f t="shared" si="11"/>
        <v>-11</v>
      </c>
      <c r="V54" s="191">
        <f t="shared" si="12"/>
        <v>-14</v>
      </c>
      <c r="X54" s="135">
        <v>0.19500000000000001</v>
      </c>
      <c r="Y54" s="134">
        <v>17</v>
      </c>
      <c r="Z54" s="194">
        <v>4.5999999999999999E-2</v>
      </c>
      <c r="AA54" s="132">
        <v>10</v>
      </c>
    </row>
    <row r="55" spans="1:27" x14ac:dyDescent="0.2">
      <c r="A55" s="126">
        <f t="shared" si="8"/>
        <v>14</v>
      </c>
      <c r="B55" s="126">
        <f t="shared" si="0"/>
        <v>0.191</v>
      </c>
      <c r="C55" s="126">
        <f t="shared" si="1"/>
        <v>7.0999999999999994E-2</v>
      </c>
      <c r="D55" s="125">
        <f t="shared" si="2"/>
        <v>90.343000000000004</v>
      </c>
      <c r="E55" s="125">
        <f t="shared" si="3"/>
        <v>0</v>
      </c>
      <c r="F55" s="124">
        <f t="shared" si="4"/>
        <v>11.287799999999999</v>
      </c>
      <c r="G55" s="124">
        <f t="shared" si="5"/>
        <v>101.63080000000001</v>
      </c>
      <c r="H55" s="124">
        <f t="shared" si="6"/>
        <v>942.92540000000008</v>
      </c>
      <c r="I55" s="124">
        <f t="shared" si="7"/>
        <v>1.17</v>
      </c>
      <c r="M55" s="189"/>
      <c r="S55" s="189">
        <f t="shared" si="9"/>
        <v>13</v>
      </c>
      <c r="T55" s="188">
        <f t="shared" si="10"/>
        <v>13</v>
      </c>
      <c r="U55" s="191">
        <f t="shared" si="11"/>
        <v>-12</v>
      </c>
      <c r="V55" s="191">
        <f t="shared" si="12"/>
        <v>-15</v>
      </c>
      <c r="X55" s="135">
        <v>0.19700000000000001</v>
      </c>
      <c r="Y55" s="134">
        <v>18</v>
      </c>
      <c r="Z55" s="194">
        <v>0.02</v>
      </c>
      <c r="AA55" s="132">
        <v>11</v>
      </c>
    </row>
    <row r="56" spans="1:27" ht="13.5" thickBot="1" x14ac:dyDescent="0.25">
      <c r="A56" s="126">
        <f t="shared" si="8"/>
        <v>13</v>
      </c>
      <c r="B56" s="126">
        <f t="shared" si="0"/>
        <v>0.193</v>
      </c>
      <c r="C56" s="126">
        <f t="shared" si="1"/>
        <v>6.2E-2</v>
      </c>
      <c r="D56" s="125">
        <f t="shared" si="2"/>
        <v>91.289000000000001</v>
      </c>
      <c r="E56" s="125">
        <f t="shared" si="3"/>
        <v>0</v>
      </c>
      <c r="F56" s="124">
        <f t="shared" si="4"/>
        <v>10.9094</v>
      </c>
      <c r="G56" s="124">
        <f t="shared" si="5"/>
        <v>102.19840000000001</v>
      </c>
      <c r="H56" s="124">
        <f t="shared" si="6"/>
        <v>841.29460000000006</v>
      </c>
      <c r="I56" s="124">
        <f t="shared" si="7"/>
        <v>1.08</v>
      </c>
      <c r="S56" s="189">
        <f t="shared" si="9"/>
        <v>14</v>
      </c>
      <c r="T56" s="188">
        <f t="shared" si="10"/>
        <v>14</v>
      </c>
      <c r="U56" s="191">
        <f t="shared" si="11"/>
        <v>-13</v>
      </c>
      <c r="V56" s="191">
        <f t="shared" si="12"/>
        <v>-16</v>
      </c>
      <c r="X56" s="193">
        <v>0.20699999999999999</v>
      </c>
      <c r="Y56" s="130">
        <v>18.5</v>
      </c>
      <c r="Z56" s="192">
        <v>1.2999999999999999E-2</v>
      </c>
      <c r="AA56" s="128">
        <v>12</v>
      </c>
    </row>
    <row r="57" spans="1:27" x14ac:dyDescent="0.2">
      <c r="A57" s="126">
        <f t="shared" si="8"/>
        <v>12</v>
      </c>
      <c r="B57" s="126">
        <f t="shared" si="0"/>
        <v>0.19500000000000001</v>
      </c>
      <c r="C57" s="126">
        <f t="shared" si="1"/>
        <v>4.5999999999999999E-2</v>
      </c>
      <c r="D57" s="125">
        <f t="shared" si="2"/>
        <v>92.234999999999999</v>
      </c>
      <c r="E57" s="125">
        <f t="shared" si="3"/>
        <v>0</v>
      </c>
      <c r="F57" s="124">
        <f t="shared" si="4"/>
        <v>10.531000000000001</v>
      </c>
      <c r="G57" s="124">
        <f t="shared" si="5"/>
        <v>102.76600000000001</v>
      </c>
      <c r="H57" s="124">
        <f t="shared" si="6"/>
        <v>739.09620000000007</v>
      </c>
      <c r="I57" s="124">
        <f t="shared" si="7"/>
        <v>1</v>
      </c>
      <c r="S57" s="189">
        <f t="shared" si="9"/>
        <v>15</v>
      </c>
      <c r="T57" s="188">
        <f t="shared" si="10"/>
        <v>15</v>
      </c>
      <c r="U57" s="191">
        <f t="shared" si="11"/>
        <v>-14</v>
      </c>
      <c r="V57" s="191">
        <f t="shared" si="12"/>
        <v>-17</v>
      </c>
    </row>
    <row r="58" spans="1:27" x14ac:dyDescent="0.2">
      <c r="A58" s="126">
        <f t="shared" si="8"/>
        <v>11</v>
      </c>
      <c r="B58" s="126">
        <f t="shared" si="0"/>
        <v>0.19700000000000001</v>
      </c>
      <c r="C58" s="126">
        <f t="shared" si="1"/>
        <v>0.02</v>
      </c>
      <c r="D58" s="125">
        <f t="shared" si="2"/>
        <v>93.180999999999997</v>
      </c>
      <c r="E58" s="125">
        <f t="shared" si="3"/>
        <v>0</v>
      </c>
      <c r="F58" s="124">
        <f t="shared" si="4"/>
        <v>10.152600000000001</v>
      </c>
      <c r="G58" s="124">
        <f t="shared" si="5"/>
        <v>103.3336</v>
      </c>
      <c r="H58" s="124">
        <f t="shared" si="6"/>
        <v>636.3302000000001</v>
      </c>
      <c r="I58" s="124">
        <f t="shared" si="7"/>
        <v>0.92</v>
      </c>
      <c r="S58" s="189">
        <f t="shared" si="9"/>
        <v>16</v>
      </c>
      <c r="T58" s="188">
        <f t="shared" si="10"/>
        <v>16</v>
      </c>
      <c r="U58" s="191">
        <f t="shared" si="11"/>
        <v>-15</v>
      </c>
      <c r="V58" s="191">
        <f t="shared" si="12"/>
        <v>-18</v>
      </c>
    </row>
    <row r="59" spans="1:27" x14ac:dyDescent="0.2">
      <c r="A59" s="126">
        <f t="shared" si="8"/>
        <v>10</v>
      </c>
      <c r="B59" s="126">
        <f t="shared" si="0"/>
        <v>0.20699999999999999</v>
      </c>
      <c r="C59" s="126">
        <f t="shared" si="1"/>
        <v>1.2999999999999999E-2</v>
      </c>
      <c r="D59" s="125">
        <f t="shared" si="2"/>
        <v>97.911000000000001</v>
      </c>
      <c r="E59" s="125">
        <f t="shared" si="3"/>
        <v>0</v>
      </c>
      <c r="F59" s="124">
        <f t="shared" si="4"/>
        <v>8.2606000000000002</v>
      </c>
      <c r="G59" s="124">
        <f t="shared" si="5"/>
        <v>106.1716</v>
      </c>
      <c r="H59" s="124">
        <f t="shared" si="6"/>
        <v>532.99660000000006</v>
      </c>
      <c r="I59" s="124">
        <f t="shared" si="7"/>
        <v>0.83</v>
      </c>
      <c r="S59" s="189">
        <f t="shared" si="9"/>
        <v>17</v>
      </c>
      <c r="T59" s="188">
        <f t="shared" si="10"/>
        <v>17</v>
      </c>
      <c r="U59" s="191">
        <f t="shared" si="11"/>
        <v>-16</v>
      </c>
      <c r="V59" s="191">
        <f t="shared" si="12"/>
        <v>-19</v>
      </c>
    </row>
    <row r="60" spans="1:27" x14ac:dyDescent="0.2">
      <c r="A60" s="126">
        <f t="shared" si="8"/>
        <v>9</v>
      </c>
      <c r="B60" s="126">
        <f t="shared" si="0"/>
        <v>0</v>
      </c>
      <c r="C60" s="126">
        <f t="shared" si="1"/>
        <v>0</v>
      </c>
      <c r="D60" s="125">
        <f t="shared" si="2"/>
        <v>0</v>
      </c>
      <c r="E60" s="125">
        <f t="shared" si="3"/>
        <v>0</v>
      </c>
      <c r="F60" s="124">
        <f t="shared" si="4"/>
        <v>47.425000000000004</v>
      </c>
      <c r="G60" s="124">
        <f t="shared" si="5"/>
        <v>47.425000000000004</v>
      </c>
      <c r="H60" s="124">
        <f t="shared" si="6"/>
        <v>426.82500000000005</v>
      </c>
      <c r="I60" s="124">
        <f t="shared" si="7"/>
        <v>0.75</v>
      </c>
      <c r="S60" s="189">
        <f t="shared" si="9"/>
        <v>18</v>
      </c>
      <c r="T60" s="188">
        <f t="shared" si="10"/>
        <v>18</v>
      </c>
      <c r="U60" s="191">
        <f t="shared" si="11"/>
        <v>-17</v>
      </c>
      <c r="V60" s="191">
        <f t="shared" si="12"/>
        <v>-20</v>
      </c>
    </row>
    <row r="61" spans="1:27" x14ac:dyDescent="0.2">
      <c r="A61" s="126">
        <f t="shared" si="8"/>
        <v>8</v>
      </c>
      <c r="B61" s="126">
        <f t="shared" si="0"/>
        <v>0</v>
      </c>
      <c r="C61" s="126">
        <f t="shared" si="1"/>
        <v>0</v>
      </c>
      <c r="D61" s="125">
        <f t="shared" si="2"/>
        <v>0</v>
      </c>
      <c r="E61" s="125">
        <f t="shared" si="3"/>
        <v>0</v>
      </c>
      <c r="F61" s="124">
        <f t="shared" si="4"/>
        <v>47.425000000000004</v>
      </c>
      <c r="G61" s="124">
        <f t="shared" si="5"/>
        <v>47.425000000000004</v>
      </c>
      <c r="H61" s="124">
        <f t="shared" si="6"/>
        <v>379.40000000000003</v>
      </c>
      <c r="I61" s="124">
        <f t="shared" si="7"/>
        <v>0.67</v>
      </c>
      <c r="S61" s="189">
        <f t="shared" si="9"/>
        <v>18.5</v>
      </c>
      <c r="T61" s="188">
        <f t="shared" si="10"/>
        <v>19</v>
      </c>
      <c r="U61" s="191">
        <f t="shared" si="11"/>
        <v>-18</v>
      </c>
      <c r="V61" s="191">
        <f t="shared" si="12"/>
        <v>-21</v>
      </c>
    </row>
    <row r="62" spans="1:27" x14ac:dyDescent="0.2">
      <c r="A62" s="126">
        <f t="shared" si="8"/>
        <v>7</v>
      </c>
      <c r="B62" s="126">
        <f t="shared" si="0"/>
        <v>0</v>
      </c>
      <c r="C62" s="126">
        <f t="shared" si="1"/>
        <v>0</v>
      </c>
      <c r="D62" s="125">
        <f t="shared" si="2"/>
        <v>0</v>
      </c>
      <c r="E62" s="125">
        <f t="shared" si="3"/>
        <v>0</v>
      </c>
      <c r="F62" s="124">
        <f t="shared" si="4"/>
        <v>47.425000000000004</v>
      </c>
      <c r="G62" s="124">
        <f t="shared" si="5"/>
        <v>47.425000000000004</v>
      </c>
      <c r="H62" s="124">
        <f t="shared" si="6"/>
        <v>331.97500000000002</v>
      </c>
      <c r="I62" s="124">
        <f t="shared" si="7"/>
        <v>0.57999999999999996</v>
      </c>
      <c r="S62" s="189">
        <f t="shared" si="9"/>
        <v>-1</v>
      </c>
      <c r="T62" s="188">
        <f t="shared" si="10"/>
        <v>20</v>
      </c>
      <c r="U62" s="191">
        <f t="shared" si="11"/>
        <v>-19</v>
      </c>
      <c r="V62" s="191">
        <f t="shared" si="12"/>
        <v>-22</v>
      </c>
    </row>
    <row r="63" spans="1:27" x14ac:dyDescent="0.2">
      <c r="A63" s="126">
        <f t="shared" si="8"/>
        <v>6</v>
      </c>
      <c r="B63" s="126">
        <f t="shared" si="0"/>
        <v>0</v>
      </c>
      <c r="C63" s="126">
        <f t="shared" si="1"/>
        <v>0</v>
      </c>
      <c r="D63" s="125">
        <f t="shared" si="2"/>
        <v>0</v>
      </c>
      <c r="E63" s="125">
        <f t="shared" si="3"/>
        <v>0</v>
      </c>
      <c r="F63" s="124">
        <f t="shared" si="4"/>
        <v>47.425000000000004</v>
      </c>
      <c r="G63" s="124">
        <f t="shared" si="5"/>
        <v>47.425000000000004</v>
      </c>
      <c r="H63" s="124">
        <f t="shared" si="6"/>
        <v>284.55</v>
      </c>
      <c r="I63" s="124">
        <f t="shared" si="7"/>
        <v>0.5</v>
      </c>
      <c r="S63" s="189">
        <f t="shared" si="9"/>
        <v>-1</v>
      </c>
      <c r="T63" s="188">
        <f t="shared" si="10"/>
        <v>21</v>
      </c>
      <c r="U63" s="191">
        <f t="shared" si="11"/>
        <v>-20</v>
      </c>
      <c r="V63" s="191">
        <f t="shared" si="12"/>
        <v>-23</v>
      </c>
    </row>
    <row r="64" spans="1:27" x14ac:dyDescent="0.2">
      <c r="A64" s="126">
        <f t="shared" si="8"/>
        <v>5</v>
      </c>
      <c r="B64" s="126">
        <f t="shared" si="0"/>
        <v>0</v>
      </c>
      <c r="C64" s="126">
        <f t="shared" si="1"/>
        <v>0</v>
      </c>
      <c r="D64" s="125">
        <f t="shared" si="2"/>
        <v>0</v>
      </c>
      <c r="E64" s="125">
        <f t="shared" si="3"/>
        <v>0</v>
      </c>
      <c r="F64" s="124">
        <f t="shared" si="4"/>
        <v>47.425000000000004</v>
      </c>
      <c r="G64" s="124">
        <f t="shared" si="5"/>
        <v>47.425000000000004</v>
      </c>
      <c r="H64" s="124">
        <f t="shared" si="6"/>
        <v>237.12500000000003</v>
      </c>
      <c r="I64" s="124">
        <f t="shared" si="7"/>
        <v>0.42</v>
      </c>
      <c r="S64" s="189">
        <f t="shared" si="9"/>
        <v>-1</v>
      </c>
      <c r="T64" s="188">
        <f t="shared" si="10"/>
        <v>22</v>
      </c>
      <c r="U64" s="191">
        <f t="shared" si="11"/>
        <v>-21</v>
      </c>
      <c r="V64" s="191">
        <f t="shared" si="12"/>
        <v>-24</v>
      </c>
    </row>
    <row r="65" spans="1:22" x14ac:dyDescent="0.2">
      <c r="A65" s="126">
        <f t="shared" si="8"/>
        <v>4</v>
      </c>
      <c r="B65" s="126">
        <f t="shared" si="0"/>
        <v>0</v>
      </c>
      <c r="C65" s="126">
        <f t="shared" si="1"/>
        <v>0</v>
      </c>
      <c r="D65" s="125">
        <f t="shared" si="2"/>
        <v>0</v>
      </c>
      <c r="E65" s="125">
        <f t="shared" si="3"/>
        <v>0</v>
      </c>
      <c r="F65" s="124">
        <f t="shared" si="4"/>
        <v>47.425000000000004</v>
      </c>
      <c r="G65" s="124">
        <f t="shared" si="5"/>
        <v>47.425000000000004</v>
      </c>
      <c r="H65" s="124">
        <f t="shared" si="6"/>
        <v>189.70000000000002</v>
      </c>
      <c r="I65" s="124">
        <f t="shared" si="7"/>
        <v>0.33</v>
      </c>
      <c r="S65" s="189">
        <f t="shared" si="9"/>
        <v>-1</v>
      </c>
      <c r="T65" s="188">
        <f t="shared" si="10"/>
        <v>23</v>
      </c>
      <c r="U65" s="191">
        <f t="shared" si="11"/>
        <v>-22</v>
      </c>
      <c r="V65" s="191">
        <f t="shared" si="12"/>
        <v>-25</v>
      </c>
    </row>
    <row r="66" spans="1:22" x14ac:dyDescent="0.2">
      <c r="A66" s="126">
        <f t="shared" si="8"/>
        <v>3</v>
      </c>
      <c r="B66" s="126">
        <f t="shared" si="0"/>
        <v>0</v>
      </c>
      <c r="C66" s="126">
        <f t="shared" si="1"/>
        <v>0</v>
      </c>
      <c r="D66" s="125">
        <f t="shared" si="2"/>
        <v>0</v>
      </c>
      <c r="E66" s="125">
        <f t="shared" si="3"/>
        <v>0</v>
      </c>
      <c r="F66" s="124">
        <f t="shared" si="4"/>
        <v>47.425000000000004</v>
      </c>
      <c r="G66" s="124">
        <f t="shared" si="5"/>
        <v>47.425000000000004</v>
      </c>
      <c r="H66" s="124">
        <f t="shared" si="6"/>
        <v>142.27500000000001</v>
      </c>
      <c r="I66" s="124">
        <f t="shared" si="7"/>
        <v>0.25</v>
      </c>
      <c r="S66" s="189">
        <f t="shared" si="9"/>
        <v>-1</v>
      </c>
      <c r="T66" s="188">
        <f t="shared" si="10"/>
        <v>24</v>
      </c>
      <c r="U66" s="191">
        <f t="shared" si="11"/>
        <v>-23</v>
      </c>
      <c r="V66" s="191">
        <f t="shared" si="12"/>
        <v>-26</v>
      </c>
    </row>
    <row r="67" spans="1:22" x14ac:dyDescent="0.2">
      <c r="A67" s="126">
        <f t="shared" si="8"/>
        <v>2</v>
      </c>
      <c r="B67" s="126">
        <f t="shared" si="0"/>
        <v>0</v>
      </c>
      <c r="C67" s="126">
        <f t="shared" si="1"/>
        <v>0</v>
      </c>
      <c r="D67" s="125">
        <f t="shared" si="2"/>
        <v>0</v>
      </c>
      <c r="E67" s="125">
        <f t="shared" si="3"/>
        <v>0</v>
      </c>
      <c r="F67" s="124">
        <f t="shared" si="4"/>
        <v>47.425000000000004</v>
      </c>
      <c r="G67" s="124">
        <f t="shared" si="5"/>
        <v>47.425000000000004</v>
      </c>
      <c r="H67" s="124">
        <f t="shared" si="6"/>
        <v>94.850000000000009</v>
      </c>
      <c r="I67" s="124">
        <f t="shared" si="7"/>
        <v>0.17</v>
      </c>
      <c r="S67" s="189">
        <f t="shared" si="9"/>
        <v>-1</v>
      </c>
      <c r="T67" s="188">
        <f t="shared" si="10"/>
        <v>25</v>
      </c>
      <c r="U67" s="191">
        <f t="shared" si="11"/>
        <v>-24</v>
      </c>
      <c r="V67" s="191">
        <f t="shared" si="12"/>
        <v>-27</v>
      </c>
    </row>
    <row r="68" spans="1:22" x14ac:dyDescent="0.2">
      <c r="A68" s="126">
        <f t="shared" si="8"/>
        <v>1</v>
      </c>
      <c r="B68" s="126">
        <f t="shared" si="0"/>
        <v>0</v>
      </c>
      <c r="C68" s="126">
        <f t="shared" si="1"/>
        <v>0</v>
      </c>
      <c r="D68" s="125">
        <f t="shared" si="2"/>
        <v>0</v>
      </c>
      <c r="E68" s="125">
        <f t="shared" si="3"/>
        <v>0</v>
      </c>
      <c r="F68" s="124">
        <f t="shared" si="4"/>
        <v>47.425000000000004</v>
      </c>
      <c r="G68" s="124">
        <f t="shared" si="5"/>
        <v>47.425000000000004</v>
      </c>
      <c r="H68" s="124">
        <f t="shared" si="6"/>
        <v>47.425000000000004</v>
      </c>
      <c r="I68" s="124">
        <f t="shared" si="7"/>
        <v>0.08</v>
      </c>
      <c r="S68" s="189">
        <f t="shared" si="9"/>
        <v>-1</v>
      </c>
      <c r="T68" s="188">
        <f t="shared" si="10"/>
        <v>26</v>
      </c>
      <c r="U68" s="191">
        <f t="shared" si="11"/>
        <v>-25</v>
      </c>
      <c r="V68" s="191">
        <f t="shared" si="12"/>
        <v>-28</v>
      </c>
    </row>
    <row r="69" spans="1:22" x14ac:dyDescent="0.2">
      <c r="A69" s="126">
        <f t="shared" si="8"/>
        <v>0</v>
      </c>
      <c r="B69" s="126" t="str">
        <f t="shared" si="0"/>
        <v/>
      </c>
      <c r="C69" s="126" t="str">
        <f t="shared" si="1"/>
        <v/>
      </c>
      <c r="D69" s="125">
        <f t="shared" si="2"/>
        <v>0</v>
      </c>
      <c r="E69" s="125">
        <f t="shared" si="3"/>
        <v>0</v>
      </c>
      <c r="F69" s="124">
        <f t="shared" si="4"/>
        <v>0</v>
      </c>
      <c r="G69" s="124">
        <f t="shared" si="5"/>
        <v>0</v>
      </c>
      <c r="H69" s="124">
        <f t="shared" si="6"/>
        <v>0</v>
      </c>
      <c r="I69" s="124">
        <f t="shared" si="7"/>
        <v>0</v>
      </c>
      <c r="S69" s="189">
        <f t="shared" si="9"/>
        <v>-1</v>
      </c>
      <c r="T69" s="188">
        <f t="shared" si="10"/>
        <v>27</v>
      </c>
      <c r="U69" s="191">
        <f t="shared" si="11"/>
        <v>-26</v>
      </c>
      <c r="V69" s="191">
        <f t="shared" si="12"/>
        <v>-29</v>
      </c>
    </row>
    <row r="70" spans="1:22" x14ac:dyDescent="0.2">
      <c r="A70" s="126">
        <f t="shared" si="8"/>
        <v>-1</v>
      </c>
      <c r="B70" s="126" t="str">
        <f t="shared" si="0"/>
        <v/>
      </c>
      <c r="C70" s="126" t="str">
        <f t="shared" si="1"/>
        <v/>
      </c>
      <c r="D70" s="125" t="str">
        <f t="shared" si="2"/>
        <v/>
      </c>
      <c r="E70" s="125" t="str">
        <f t="shared" si="3"/>
        <v/>
      </c>
      <c r="F70" s="124" t="str">
        <f t="shared" si="4"/>
        <v/>
      </c>
      <c r="G70" s="124" t="str">
        <f t="shared" si="5"/>
        <v/>
      </c>
      <c r="H70" s="124" t="str">
        <f t="shared" si="6"/>
        <v xml:space="preserve"> </v>
      </c>
      <c r="I70" s="124" t="str">
        <f t="shared" si="7"/>
        <v/>
      </c>
      <c r="S70" s="189">
        <f t="shared" si="9"/>
        <v>-1</v>
      </c>
      <c r="T70" s="188">
        <f t="shared" si="10"/>
        <v>28</v>
      </c>
      <c r="U70" s="191">
        <f t="shared" si="11"/>
        <v>-27</v>
      </c>
      <c r="V70" s="191">
        <f t="shared" si="12"/>
        <v>-30</v>
      </c>
    </row>
    <row r="71" spans="1:22" x14ac:dyDescent="0.2">
      <c r="A71" s="126">
        <f t="shared" si="8"/>
        <v>-2</v>
      </c>
      <c r="B71" s="126" t="str">
        <f t="shared" si="0"/>
        <v/>
      </c>
      <c r="C71" s="126" t="str">
        <f t="shared" si="1"/>
        <v/>
      </c>
      <c r="D71" s="125" t="str">
        <f t="shared" si="2"/>
        <v/>
      </c>
      <c r="E71" s="125" t="str">
        <f t="shared" si="3"/>
        <v/>
      </c>
      <c r="F71" s="124" t="str">
        <f t="shared" si="4"/>
        <v/>
      </c>
      <c r="G71" s="124" t="str">
        <f t="shared" si="5"/>
        <v/>
      </c>
      <c r="H71" s="124" t="str">
        <f t="shared" si="6"/>
        <v xml:space="preserve"> </v>
      </c>
      <c r="I71" s="124" t="str">
        <f t="shared" si="7"/>
        <v/>
      </c>
      <c r="S71" s="189">
        <f t="shared" si="9"/>
        <v>-1</v>
      </c>
      <c r="T71" s="188">
        <f t="shared" si="10"/>
        <v>29</v>
      </c>
      <c r="U71" s="191">
        <f t="shared" si="11"/>
        <v>-28</v>
      </c>
      <c r="V71" s="191">
        <f t="shared" si="12"/>
        <v>-31</v>
      </c>
    </row>
    <row r="72" spans="1:22" x14ac:dyDescent="0.2">
      <c r="A72" s="126">
        <f t="shared" ref="A72:A135" si="13">IF(S73=0,0,IF(A71="","",IF(S73=1,A71-0.5,A71-1)))</f>
        <v>-3</v>
      </c>
      <c r="B72" s="126" t="str">
        <f t="shared" si="0"/>
        <v/>
      </c>
      <c r="C72" s="126" t="str">
        <f t="shared" si="1"/>
        <v/>
      </c>
      <c r="D72" s="125" t="str">
        <f t="shared" si="2"/>
        <v/>
      </c>
      <c r="E72" s="125" t="str">
        <f t="shared" si="3"/>
        <v/>
      </c>
      <c r="F72" s="124" t="str">
        <f t="shared" si="4"/>
        <v/>
      </c>
      <c r="G72" s="124" t="str">
        <f t="shared" si="5"/>
        <v/>
      </c>
      <c r="H72" s="124" t="str">
        <f t="shared" si="6"/>
        <v xml:space="preserve"> </v>
      </c>
      <c r="I72" s="124" t="str">
        <f t="shared" si="7"/>
        <v/>
      </c>
      <c r="S72" s="189">
        <f t="shared" si="9"/>
        <v>-1</v>
      </c>
      <c r="T72" s="188">
        <f t="shared" si="10"/>
        <v>30</v>
      </c>
      <c r="U72" s="191">
        <f t="shared" si="11"/>
        <v>-29</v>
      </c>
      <c r="V72" s="191">
        <f t="shared" si="12"/>
        <v>-32</v>
      </c>
    </row>
    <row r="73" spans="1:22" x14ac:dyDescent="0.2">
      <c r="A73" s="126">
        <f t="shared" si="13"/>
        <v>-4</v>
      </c>
      <c r="B73" s="126" t="str">
        <f t="shared" si="0"/>
        <v/>
      </c>
      <c r="C73" s="126" t="str">
        <f t="shared" si="1"/>
        <v/>
      </c>
      <c r="D73" s="125" t="str">
        <f t="shared" si="2"/>
        <v/>
      </c>
      <c r="E73" s="125" t="str">
        <f t="shared" si="3"/>
        <v/>
      </c>
      <c r="F73" s="124" t="str">
        <f t="shared" si="4"/>
        <v/>
      </c>
      <c r="G73" s="124" t="str">
        <f t="shared" si="5"/>
        <v/>
      </c>
      <c r="H73" s="124" t="str">
        <f t="shared" si="6"/>
        <v xml:space="preserve"> </v>
      </c>
      <c r="I73" s="124" t="str">
        <f t="shared" si="7"/>
        <v/>
      </c>
      <c r="S73" s="189">
        <f t="shared" si="9"/>
        <v>-1</v>
      </c>
      <c r="T73" s="188">
        <f t="shared" si="10"/>
        <v>31</v>
      </c>
      <c r="U73" s="191">
        <f t="shared" si="11"/>
        <v>-30</v>
      </c>
      <c r="V73" s="191">
        <f t="shared" si="12"/>
        <v>-33</v>
      </c>
    </row>
    <row r="74" spans="1:22" x14ac:dyDescent="0.2">
      <c r="A74" s="126">
        <f t="shared" si="13"/>
        <v>-5</v>
      </c>
      <c r="B74" s="126" t="str">
        <f t="shared" si="0"/>
        <v/>
      </c>
      <c r="C74" s="126" t="str">
        <f t="shared" si="1"/>
        <v/>
      </c>
      <c r="D74" s="125" t="str">
        <f t="shared" si="2"/>
        <v/>
      </c>
      <c r="E74" s="125" t="str">
        <f t="shared" si="3"/>
        <v/>
      </c>
      <c r="F74" s="124" t="str">
        <f t="shared" si="4"/>
        <v/>
      </c>
      <c r="G74" s="124" t="str">
        <f t="shared" si="5"/>
        <v/>
      </c>
      <c r="H74" s="124" t="str">
        <f t="shared" si="6"/>
        <v xml:space="preserve"> </v>
      </c>
      <c r="I74" s="124" t="str">
        <f t="shared" si="7"/>
        <v/>
      </c>
      <c r="S74" s="189">
        <f t="shared" si="9"/>
        <v>-1</v>
      </c>
      <c r="T74" s="188">
        <f t="shared" si="10"/>
        <v>32</v>
      </c>
      <c r="U74" s="191">
        <f t="shared" si="11"/>
        <v>-31</v>
      </c>
      <c r="V74" s="191">
        <f t="shared" si="12"/>
        <v>-34</v>
      </c>
    </row>
    <row r="75" spans="1:22" x14ac:dyDescent="0.2">
      <c r="A75" s="126">
        <f t="shared" si="13"/>
        <v>-6</v>
      </c>
      <c r="B75" s="126" t="str">
        <f t="shared" si="0"/>
        <v/>
      </c>
      <c r="C75" s="126" t="str">
        <f t="shared" si="1"/>
        <v/>
      </c>
      <c r="D75" s="125" t="str">
        <f t="shared" si="2"/>
        <v/>
      </c>
      <c r="E75" s="125" t="str">
        <f t="shared" si="3"/>
        <v/>
      </c>
      <c r="F75" s="124" t="str">
        <f t="shared" si="4"/>
        <v/>
      </c>
      <c r="G75" s="124" t="str">
        <f t="shared" si="5"/>
        <v/>
      </c>
      <c r="H75" s="124" t="str">
        <f t="shared" si="6"/>
        <v xml:space="preserve"> </v>
      </c>
      <c r="I75" s="124" t="str">
        <f t="shared" si="7"/>
        <v/>
      </c>
      <c r="S75" s="189">
        <f t="shared" si="9"/>
        <v>-1</v>
      </c>
      <c r="T75" s="188">
        <f t="shared" si="10"/>
        <v>33</v>
      </c>
      <c r="U75" s="191">
        <f t="shared" si="11"/>
        <v>-32</v>
      </c>
      <c r="V75" s="191">
        <f t="shared" si="12"/>
        <v>-35</v>
      </c>
    </row>
    <row r="76" spans="1:22" x14ac:dyDescent="0.2">
      <c r="A76" s="126">
        <f t="shared" si="13"/>
        <v>-7</v>
      </c>
      <c r="B76" s="126" t="str">
        <f t="shared" si="0"/>
        <v/>
      </c>
      <c r="C76" s="126" t="str">
        <f t="shared" si="1"/>
        <v/>
      </c>
      <c r="D76" s="125" t="str">
        <f t="shared" si="2"/>
        <v/>
      </c>
      <c r="E76" s="125" t="str">
        <f t="shared" si="3"/>
        <v/>
      </c>
      <c r="F76" s="124" t="str">
        <f t="shared" si="4"/>
        <v/>
      </c>
      <c r="G76" s="124" t="str">
        <f t="shared" si="5"/>
        <v/>
      </c>
      <c r="H76" s="124" t="str">
        <f t="shared" si="6"/>
        <v xml:space="preserve"> </v>
      </c>
      <c r="I76" s="124" t="str">
        <f t="shared" si="7"/>
        <v/>
      </c>
      <c r="S76" s="189">
        <f t="shared" si="9"/>
        <v>-1</v>
      </c>
      <c r="T76" s="188">
        <f t="shared" si="10"/>
        <v>34</v>
      </c>
      <c r="U76" s="191">
        <f t="shared" si="11"/>
        <v>-33</v>
      </c>
      <c r="V76" s="191">
        <f t="shared" si="12"/>
        <v>-36</v>
      </c>
    </row>
    <row r="77" spans="1:22" x14ac:dyDescent="0.2">
      <c r="A77" s="126">
        <f t="shared" si="13"/>
        <v>-8</v>
      </c>
      <c r="B77" s="126" t="str">
        <f t="shared" si="0"/>
        <v/>
      </c>
      <c r="C77" s="126" t="str">
        <f t="shared" si="1"/>
        <v/>
      </c>
      <c r="D77" s="125" t="str">
        <f t="shared" si="2"/>
        <v/>
      </c>
      <c r="E77" s="125" t="str">
        <f t="shared" si="3"/>
        <v/>
      </c>
      <c r="F77" s="124" t="str">
        <f t="shared" si="4"/>
        <v/>
      </c>
      <c r="G77" s="124" t="str">
        <f t="shared" si="5"/>
        <v/>
      </c>
      <c r="H77" s="124" t="str">
        <f t="shared" si="6"/>
        <v xml:space="preserve"> </v>
      </c>
      <c r="I77" s="124" t="str">
        <f t="shared" si="7"/>
        <v/>
      </c>
      <c r="S77" s="189">
        <f t="shared" si="9"/>
        <v>-1</v>
      </c>
      <c r="T77" s="188">
        <f t="shared" si="10"/>
        <v>35</v>
      </c>
      <c r="U77" s="191">
        <f t="shared" si="11"/>
        <v>-34</v>
      </c>
      <c r="V77" s="191">
        <f t="shared" si="12"/>
        <v>-37</v>
      </c>
    </row>
    <row r="78" spans="1:22" x14ac:dyDescent="0.2">
      <c r="A78" s="126">
        <f t="shared" si="13"/>
        <v>-9</v>
      </c>
      <c r="B78" s="126" t="str">
        <f t="shared" si="0"/>
        <v/>
      </c>
      <c r="C78" s="126" t="str">
        <f t="shared" si="1"/>
        <v/>
      </c>
      <c r="D78" s="125" t="str">
        <f t="shared" si="2"/>
        <v/>
      </c>
      <c r="E78" s="125" t="str">
        <f t="shared" si="3"/>
        <v/>
      </c>
      <c r="F78" s="124" t="str">
        <f t="shared" si="4"/>
        <v/>
      </c>
      <c r="G78" s="124" t="str">
        <f t="shared" si="5"/>
        <v/>
      </c>
      <c r="H78" s="124" t="str">
        <f t="shared" si="6"/>
        <v xml:space="preserve"> </v>
      </c>
      <c r="I78" s="124" t="str">
        <f t="shared" si="7"/>
        <v/>
      </c>
      <c r="S78" s="189">
        <f t="shared" si="9"/>
        <v>-1</v>
      </c>
      <c r="T78" s="188">
        <f t="shared" si="10"/>
        <v>36</v>
      </c>
      <c r="U78" s="191">
        <f t="shared" si="11"/>
        <v>-35</v>
      </c>
      <c r="V78" s="191">
        <f t="shared" si="12"/>
        <v>-38</v>
      </c>
    </row>
    <row r="79" spans="1:22" x14ac:dyDescent="0.2">
      <c r="A79" s="126">
        <f t="shared" si="13"/>
        <v>-10</v>
      </c>
      <c r="B79" s="126" t="str">
        <f t="shared" si="0"/>
        <v/>
      </c>
      <c r="C79" s="126" t="str">
        <f t="shared" si="1"/>
        <v/>
      </c>
      <c r="D79" s="125" t="str">
        <f t="shared" si="2"/>
        <v/>
      </c>
      <c r="E79" s="125" t="str">
        <f t="shared" si="3"/>
        <v/>
      </c>
      <c r="F79" s="124" t="str">
        <f t="shared" si="4"/>
        <v/>
      </c>
      <c r="G79" s="124" t="str">
        <f t="shared" si="5"/>
        <v/>
      </c>
      <c r="H79" s="124" t="str">
        <f t="shared" si="6"/>
        <v xml:space="preserve"> </v>
      </c>
      <c r="I79" s="124" t="str">
        <f t="shared" si="7"/>
        <v/>
      </c>
      <c r="S79" s="189">
        <f t="shared" si="9"/>
        <v>-1</v>
      </c>
      <c r="T79" s="188">
        <f t="shared" si="10"/>
        <v>37</v>
      </c>
      <c r="U79" s="191">
        <f t="shared" si="11"/>
        <v>-36</v>
      </c>
      <c r="V79" s="191">
        <f t="shared" si="12"/>
        <v>-39</v>
      </c>
    </row>
    <row r="80" spans="1:22" x14ac:dyDescent="0.2">
      <c r="A80" s="126">
        <f t="shared" si="13"/>
        <v>-11</v>
      </c>
      <c r="B80" s="126" t="str">
        <f t="shared" si="0"/>
        <v/>
      </c>
      <c r="C80" s="126" t="str">
        <f t="shared" si="1"/>
        <v/>
      </c>
      <c r="D80" s="125" t="str">
        <f t="shared" si="2"/>
        <v/>
      </c>
      <c r="E80" s="125" t="str">
        <f t="shared" si="3"/>
        <v/>
      </c>
      <c r="F80" s="124" t="str">
        <f t="shared" si="4"/>
        <v/>
      </c>
      <c r="G80" s="124" t="str">
        <f t="shared" si="5"/>
        <v/>
      </c>
      <c r="H80" s="124" t="str">
        <f t="shared" si="6"/>
        <v xml:space="preserve"> </v>
      </c>
      <c r="I80" s="124" t="str">
        <f t="shared" si="7"/>
        <v/>
      </c>
      <c r="S80" s="189">
        <f t="shared" si="9"/>
        <v>-1</v>
      </c>
      <c r="T80" s="188">
        <f t="shared" si="10"/>
        <v>38</v>
      </c>
      <c r="U80" s="191">
        <f t="shared" si="11"/>
        <v>-37</v>
      </c>
      <c r="V80" s="191">
        <f t="shared" si="12"/>
        <v>-40</v>
      </c>
    </row>
    <row r="81" spans="1:22" x14ac:dyDescent="0.2">
      <c r="A81" s="126">
        <f t="shared" si="13"/>
        <v>-12</v>
      </c>
      <c r="B81" s="126" t="str">
        <f t="shared" si="0"/>
        <v/>
      </c>
      <c r="C81" s="126" t="str">
        <f t="shared" si="1"/>
        <v/>
      </c>
      <c r="D81" s="125" t="str">
        <f t="shared" si="2"/>
        <v/>
      </c>
      <c r="E81" s="125" t="str">
        <f t="shared" si="3"/>
        <v/>
      </c>
      <c r="F81" s="124" t="str">
        <f t="shared" si="4"/>
        <v/>
      </c>
      <c r="G81" s="124" t="str">
        <f t="shared" si="5"/>
        <v/>
      </c>
      <c r="H81" s="124" t="str">
        <f t="shared" si="6"/>
        <v xml:space="preserve"> </v>
      </c>
      <c r="I81" s="124" t="str">
        <f t="shared" si="7"/>
        <v/>
      </c>
      <c r="S81" s="189">
        <f t="shared" si="9"/>
        <v>-1</v>
      </c>
      <c r="T81" s="188">
        <f t="shared" si="10"/>
        <v>39</v>
      </c>
      <c r="U81" s="191">
        <f t="shared" si="11"/>
        <v>-38</v>
      </c>
      <c r="V81" s="191">
        <f t="shared" si="12"/>
        <v>-41</v>
      </c>
    </row>
    <row r="82" spans="1:22" x14ac:dyDescent="0.2">
      <c r="A82" s="126">
        <f t="shared" si="13"/>
        <v>-13</v>
      </c>
      <c r="B82" s="126" t="str">
        <f t="shared" si="0"/>
        <v/>
      </c>
      <c r="C82" s="126" t="str">
        <f t="shared" si="1"/>
        <v/>
      </c>
      <c r="D82" s="125" t="str">
        <f t="shared" si="2"/>
        <v/>
      </c>
      <c r="E82" s="125" t="str">
        <f t="shared" si="3"/>
        <v/>
      </c>
      <c r="F82" s="124" t="str">
        <f t="shared" si="4"/>
        <v/>
      </c>
      <c r="G82" s="124" t="str">
        <f t="shared" si="5"/>
        <v/>
      </c>
      <c r="H82" s="124" t="str">
        <f t="shared" si="6"/>
        <v xml:space="preserve"> </v>
      </c>
      <c r="I82" s="124" t="str">
        <f t="shared" si="7"/>
        <v/>
      </c>
      <c r="S82" s="189">
        <f t="shared" si="9"/>
        <v>-1</v>
      </c>
      <c r="T82" s="188">
        <f t="shared" si="10"/>
        <v>40</v>
      </c>
      <c r="U82" s="191">
        <f t="shared" si="11"/>
        <v>-39</v>
      </c>
      <c r="V82" s="191">
        <f t="shared" si="12"/>
        <v>-42</v>
      </c>
    </row>
    <row r="83" spans="1:22" x14ac:dyDescent="0.2">
      <c r="A83" s="126">
        <f t="shared" si="13"/>
        <v>-14</v>
      </c>
      <c r="B83" s="126" t="str">
        <f t="shared" si="0"/>
        <v/>
      </c>
      <c r="C83" s="126" t="str">
        <f t="shared" si="1"/>
        <v/>
      </c>
      <c r="D83" s="125" t="str">
        <f t="shared" si="2"/>
        <v/>
      </c>
      <c r="E83" s="125" t="str">
        <f t="shared" si="3"/>
        <v/>
      </c>
      <c r="F83" s="124" t="str">
        <f t="shared" si="4"/>
        <v/>
      </c>
      <c r="G83" s="124" t="str">
        <f t="shared" si="5"/>
        <v/>
      </c>
      <c r="H83" s="124" t="str">
        <f t="shared" si="6"/>
        <v xml:space="preserve"> </v>
      </c>
      <c r="I83" s="124" t="str">
        <f t="shared" si="7"/>
        <v/>
      </c>
      <c r="S83" s="189">
        <f t="shared" si="9"/>
        <v>-1</v>
      </c>
      <c r="T83" s="188">
        <f t="shared" si="10"/>
        <v>41</v>
      </c>
      <c r="U83" s="191">
        <f t="shared" si="11"/>
        <v>-40</v>
      </c>
      <c r="V83" s="191">
        <f t="shared" si="12"/>
        <v>-43</v>
      </c>
    </row>
    <row r="84" spans="1:22" x14ac:dyDescent="0.2">
      <c r="A84" s="126">
        <f t="shared" si="13"/>
        <v>-15</v>
      </c>
      <c r="B84" s="126" t="str">
        <f t="shared" si="0"/>
        <v/>
      </c>
      <c r="C84" s="126" t="str">
        <f t="shared" si="1"/>
        <v/>
      </c>
      <c r="D84" s="125" t="str">
        <f t="shared" si="2"/>
        <v/>
      </c>
      <c r="E84" s="125" t="str">
        <f t="shared" si="3"/>
        <v/>
      </c>
      <c r="F84" s="124" t="str">
        <f t="shared" si="4"/>
        <v/>
      </c>
      <c r="G84" s="124" t="str">
        <f t="shared" si="5"/>
        <v/>
      </c>
      <c r="H84" s="124" t="str">
        <f t="shared" si="6"/>
        <v xml:space="preserve"> </v>
      </c>
      <c r="I84" s="124" t="str">
        <f t="shared" si="7"/>
        <v/>
      </c>
      <c r="S84" s="189">
        <f t="shared" si="9"/>
        <v>-1</v>
      </c>
      <c r="T84" s="188">
        <f t="shared" si="10"/>
        <v>42</v>
      </c>
      <c r="U84" s="191">
        <f t="shared" si="11"/>
        <v>-41</v>
      </c>
      <c r="V84" s="191">
        <f t="shared" si="12"/>
        <v>-44</v>
      </c>
    </row>
    <row r="85" spans="1:22" x14ac:dyDescent="0.2">
      <c r="A85" s="126">
        <f t="shared" si="13"/>
        <v>-16</v>
      </c>
      <c r="B85" s="126" t="str">
        <f t="shared" si="0"/>
        <v/>
      </c>
      <c r="C85" s="126" t="str">
        <f t="shared" si="1"/>
        <v/>
      </c>
      <c r="D85" s="125" t="str">
        <f t="shared" si="2"/>
        <v/>
      </c>
      <c r="E85" s="125" t="str">
        <f t="shared" si="3"/>
        <v/>
      </c>
      <c r="F85" s="124" t="str">
        <f t="shared" si="4"/>
        <v/>
      </c>
      <c r="G85" s="124" t="str">
        <f t="shared" si="5"/>
        <v/>
      </c>
      <c r="H85" s="124" t="str">
        <f t="shared" si="6"/>
        <v xml:space="preserve"> </v>
      </c>
      <c r="I85" s="124" t="str">
        <f t="shared" si="7"/>
        <v/>
      </c>
      <c r="S85" s="189">
        <f t="shared" si="9"/>
        <v>-1</v>
      </c>
      <c r="T85" s="188">
        <f t="shared" si="10"/>
        <v>43</v>
      </c>
      <c r="U85" s="191">
        <f t="shared" si="11"/>
        <v>-42</v>
      </c>
      <c r="V85" s="191">
        <f t="shared" si="12"/>
        <v>-45</v>
      </c>
    </row>
    <row r="86" spans="1:22" x14ac:dyDescent="0.2">
      <c r="A86" s="126">
        <f t="shared" si="13"/>
        <v>-17</v>
      </c>
      <c r="B86" s="126" t="str">
        <f t="shared" si="0"/>
        <v/>
      </c>
      <c r="C86" s="126" t="str">
        <f t="shared" si="1"/>
        <v/>
      </c>
      <c r="D86" s="125" t="str">
        <f t="shared" si="2"/>
        <v/>
      </c>
      <c r="E86" s="125" t="str">
        <f t="shared" si="3"/>
        <v/>
      </c>
      <c r="F86" s="124" t="str">
        <f t="shared" si="4"/>
        <v/>
      </c>
      <c r="G86" s="124" t="str">
        <f t="shared" si="5"/>
        <v/>
      </c>
      <c r="H86" s="124" t="str">
        <f t="shared" si="6"/>
        <v xml:space="preserve"> </v>
      </c>
      <c r="I86" s="124" t="str">
        <f t="shared" si="7"/>
        <v/>
      </c>
      <c r="S86" s="189">
        <f t="shared" si="9"/>
        <v>-1</v>
      </c>
      <c r="T86" s="188">
        <f t="shared" si="10"/>
        <v>44</v>
      </c>
      <c r="U86" s="191">
        <f t="shared" si="11"/>
        <v>-43</v>
      </c>
      <c r="V86" s="191">
        <f t="shared" si="12"/>
        <v>-46</v>
      </c>
    </row>
    <row r="87" spans="1:22" x14ac:dyDescent="0.2">
      <c r="A87" s="126">
        <f t="shared" si="13"/>
        <v>-18</v>
      </c>
      <c r="B87" s="126" t="str">
        <f t="shared" si="0"/>
        <v/>
      </c>
      <c r="C87" s="126" t="str">
        <f t="shared" si="1"/>
        <v/>
      </c>
      <c r="D87" s="125" t="str">
        <f t="shared" si="2"/>
        <v/>
      </c>
      <c r="E87" s="125" t="str">
        <f t="shared" si="3"/>
        <v/>
      </c>
      <c r="F87" s="124" t="str">
        <f t="shared" si="4"/>
        <v/>
      </c>
      <c r="G87" s="124" t="str">
        <f t="shared" si="5"/>
        <v/>
      </c>
      <c r="H87" s="124" t="str">
        <f t="shared" si="6"/>
        <v xml:space="preserve"> </v>
      </c>
      <c r="I87" s="124" t="str">
        <f t="shared" si="7"/>
        <v/>
      </c>
      <c r="S87" s="189">
        <f t="shared" si="9"/>
        <v>-1</v>
      </c>
      <c r="T87" s="188">
        <f t="shared" si="10"/>
        <v>45</v>
      </c>
      <c r="U87" s="191">
        <f t="shared" si="11"/>
        <v>-44</v>
      </c>
      <c r="V87" s="191">
        <f t="shared" si="12"/>
        <v>-47</v>
      </c>
    </row>
    <row r="88" spans="1:22" x14ac:dyDescent="0.2">
      <c r="A88" s="126">
        <f t="shared" si="13"/>
        <v>-19</v>
      </c>
      <c r="B88" s="126" t="str">
        <f t="shared" si="0"/>
        <v/>
      </c>
      <c r="C88" s="126" t="str">
        <f t="shared" si="1"/>
        <v/>
      </c>
      <c r="D88" s="125" t="str">
        <f t="shared" si="2"/>
        <v/>
      </c>
      <c r="E88" s="125" t="str">
        <f t="shared" si="3"/>
        <v/>
      </c>
      <c r="F88" s="124" t="str">
        <f t="shared" si="4"/>
        <v/>
      </c>
      <c r="G88" s="124" t="str">
        <f t="shared" si="5"/>
        <v/>
      </c>
      <c r="H88" s="124" t="str">
        <f t="shared" si="6"/>
        <v xml:space="preserve"> </v>
      </c>
      <c r="I88" s="124" t="str">
        <f t="shared" si="7"/>
        <v/>
      </c>
      <c r="S88" s="189">
        <f t="shared" si="9"/>
        <v>-1</v>
      </c>
      <c r="T88" s="188">
        <f t="shared" si="10"/>
        <v>46</v>
      </c>
      <c r="U88" s="191">
        <f t="shared" si="11"/>
        <v>-45</v>
      </c>
      <c r="V88" s="191">
        <f t="shared" si="12"/>
        <v>-48</v>
      </c>
    </row>
    <row r="89" spans="1:22" x14ac:dyDescent="0.2">
      <c r="A89" s="126">
        <f t="shared" si="13"/>
        <v>-20</v>
      </c>
      <c r="B89" s="126" t="str">
        <f t="shared" si="0"/>
        <v/>
      </c>
      <c r="C89" s="126" t="str">
        <f t="shared" si="1"/>
        <v/>
      </c>
      <c r="D89" s="125" t="str">
        <f t="shared" si="2"/>
        <v/>
      </c>
      <c r="E89" s="125" t="str">
        <f t="shared" si="3"/>
        <v/>
      </c>
      <c r="F89" s="124" t="str">
        <f t="shared" si="4"/>
        <v/>
      </c>
      <c r="G89" s="124" t="str">
        <f t="shared" si="5"/>
        <v/>
      </c>
      <c r="H89" s="124" t="str">
        <f t="shared" si="6"/>
        <v xml:space="preserve"> </v>
      </c>
      <c r="I89" s="124" t="str">
        <f t="shared" si="7"/>
        <v/>
      </c>
      <c r="S89" s="189">
        <f t="shared" si="9"/>
        <v>-1</v>
      </c>
      <c r="T89" s="188">
        <f t="shared" si="10"/>
        <v>47</v>
      </c>
      <c r="U89" s="191">
        <f t="shared" si="11"/>
        <v>-46</v>
      </c>
      <c r="V89" s="191">
        <f t="shared" si="12"/>
        <v>-49</v>
      </c>
    </row>
    <row r="90" spans="1:22" x14ac:dyDescent="0.2">
      <c r="A90" s="126">
        <f t="shared" si="13"/>
        <v>-21</v>
      </c>
      <c r="B90" s="126" t="str">
        <f t="shared" si="0"/>
        <v/>
      </c>
      <c r="C90" s="126" t="str">
        <f t="shared" si="1"/>
        <v/>
      </c>
      <c r="D90" s="125" t="str">
        <f t="shared" si="2"/>
        <v/>
      </c>
      <c r="E90" s="125" t="str">
        <f t="shared" si="3"/>
        <v/>
      </c>
      <c r="F90" s="124" t="str">
        <f t="shared" si="4"/>
        <v/>
      </c>
      <c r="G90" s="124" t="str">
        <f t="shared" si="5"/>
        <v/>
      </c>
      <c r="H90" s="124" t="str">
        <f t="shared" si="6"/>
        <v xml:space="preserve"> </v>
      </c>
      <c r="I90" s="124" t="str">
        <f t="shared" si="7"/>
        <v/>
      </c>
      <c r="S90" s="189">
        <f t="shared" si="9"/>
        <v>-1</v>
      </c>
      <c r="T90" s="188">
        <f t="shared" si="10"/>
        <v>48</v>
      </c>
      <c r="U90" s="191">
        <f t="shared" si="11"/>
        <v>-47</v>
      </c>
      <c r="V90" s="191">
        <f t="shared" si="12"/>
        <v>-50</v>
      </c>
    </row>
    <row r="91" spans="1:22" x14ac:dyDescent="0.2">
      <c r="A91" s="126">
        <f t="shared" si="13"/>
        <v>-22</v>
      </c>
      <c r="B91" s="126" t="str">
        <f t="shared" si="0"/>
        <v/>
      </c>
      <c r="C91" s="126" t="str">
        <f t="shared" si="1"/>
        <v/>
      </c>
      <c r="D91" s="125" t="str">
        <f t="shared" si="2"/>
        <v/>
      </c>
      <c r="E91" s="125" t="str">
        <f t="shared" si="3"/>
        <v/>
      </c>
      <c r="F91" s="124" t="str">
        <f t="shared" si="4"/>
        <v/>
      </c>
      <c r="G91" s="124" t="str">
        <f t="shared" si="5"/>
        <v/>
      </c>
      <c r="H91" s="124" t="str">
        <f t="shared" si="6"/>
        <v xml:space="preserve"> </v>
      </c>
      <c r="I91" s="124" t="str">
        <f t="shared" si="7"/>
        <v/>
      </c>
      <c r="S91" s="189">
        <f t="shared" si="9"/>
        <v>-1</v>
      </c>
      <c r="T91" s="188">
        <f t="shared" si="10"/>
        <v>49</v>
      </c>
      <c r="U91" s="191">
        <f t="shared" si="11"/>
        <v>-48</v>
      </c>
      <c r="V91" s="191">
        <f t="shared" si="12"/>
        <v>-51</v>
      </c>
    </row>
    <row r="92" spans="1:22" x14ac:dyDescent="0.2">
      <c r="A92" s="126">
        <f t="shared" si="13"/>
        <v>-23</v>
      </c>
      <c r="B92" s="126" t="str">
        <f t="shared" si="0"/>
        <v/>
      </c>
      <c r="C92" s="126" t="str">
        <f t="shared" si="1"/>
        <v/>
      </c>
      <c r="D92" s="125" t="str">
        <f t="shared" si="2"/>
        <v/>
      </c>
      <c r="E92" s="125" t="str">
        <f t="shared" si="3"/>
        <v/>
      </c>
      <c r="F92" s="124" t="str">
        <f t="shared" si="4"/>
        <v/>
      </c>
      <c r="G92" s="124" t="str">
        <f t="shared" si="5"/>
        <v/>
      </c>
      <c r="H92" s="124" t="str">
        <f t="shared" si="6"/>
        <v xml:space="preserve"> </v>
      </c>
      <c r="I92" s="124" t="str">
        <f t="shared" si="7"/>
        <v/>
      </c>
      <c r="S92" s="189">
        <f t="shared" si="9"/>
        <v>-1</v>
      </c>
      <c r="T92" s="188">
        <f t="shared" si="10"/>
        <v>50</v>
      </c>
      <c r="U92" s="191">
        <f t="shared" si="11"/>
        <v>-49</v>
      </c>
      <c r="V92" s="191">
        <f t="shared" si="12"/>
        <v>-52</v>
      </c>
    </row>
    <row r="93" spans="1:22" x14ac:dyDescent="0.2">
      <c r="A93" s="126">
        <f t="shared" si="13"/>
        <v>-24</v>
      </c>
      <c r="B93" s="126" t="str">
        <f t="shared" ref="B93:B156" si="14">IF(A93&lt;=0,"",IF(S95&gt;=1,LOOKUP(S95,Y$30:Y$56,X$30:X$56),0))</f>
        <v/>
      </c>
      <c r="C93" s="126" t="str">
        <f t="shared" ref="C93:C156" si="15">IF(A93&lt;=0,"",IF(S95&gt;=8,LOOKUP(S95,Y$45:Y$56,Z$45:Z$56),0))</f>
        <v/>
      </c>
      <c r="D93" s="125" t="str">
        <f t="shared" si="2"/>
        <v/>
      </c>
      <c r="E93" s="125" t="str">
        <f t="shared" si="3"/>
        <v/>
      </c>
      <c r="F93" s="124" t="str">
        <f t="shared" si="4"/>
        <v/>
      </c>
      <c r="G93" s="124" t="str">
        <f t="shared" si="5"/>
        <v/>
      </c>
      <c r="H93" s="124" t="str">
        <f t="shared" si="6"/>
        <v xml:space="preserve"> </v>
      </c>
      <c r="I93" s="124" t="str">
        <f t="shared" si="7"/>
        <v/>
      </c>
      <c r="S93" s="189">
        <f t="shared" si="9"/>
        <v>-1</v>
      </c>
      <c r="T93" s="188">
        <f t="shared" si="10"/>
        <v>51</v>
      </c>
      <c r="U93" s="191">
        <f t="shared" si="11"/>
        <v>-50</v>
      </c>
      <c r="V93" s="191">
        <f t="shared" si="12"/>
        <v>-53</v>
      </c>
    </row>
    <row r="94" spans="1:22" x14ac:dyDescent="0.2">
      <c r="A94" s="126">
        <f t="shared" si="13"/>
        <v>-25</v>
      </c>
      <c r="B94" s="126" t="str">
        <f t="shared" si="14"/>
        <v/>
      </c>
      <c r="C94" s="126" t="str">
        <f t="shared" si="15"/>
        <v/>
      </c>
      <c r="D94" s="125" t="str">
        <f t="shared" ref="D94:D157" si="16">IF(A94=0,0,IF(A94&lt;0,"",B94*$O$43))</f>
        <v/>
      </c>
      <c r="E94" s="125" t="str">
        <f t="shared" ref="E94:E157" si="17">IF(A94=0,0,IF(A94&lt;0,"",C94*$O$44))</f>
        <v/>
      </c>
      <c r="F94" s="124" t="str">
        <f t="shared" ref="F94:F157" si="18">IF(A94=0,0,IF(A94&lt;0,"",IF(B94=$X$38,((E$22*0.5/12)-D94)*P$51,((E$22*1/12)-D94)*P$51)))</f>
        <v/>
      </c>
      <c r="G94" s="124" t="str">
        <f t="shared" ref="G94:G157" si="19">IF(A94=0,0,IF(A94&lt;0,"",D94+F94+E94))</f>
        <v/>
      </c>
      <c r="H94" s="124" t="str">
        <f t="shared" ref="H94:H157" si="20">IF(A94=0,0,IF(A94&lt;0," ",IF(A94=1,F94,G94+H95)))</f>
        <v xml:space="preserve"> </v>
      </c>
      <c r="I94" s="124" t="str">
        <f t="shared" ref="I94:I157" si="21">IF(A94&lt;0,"",ROUND($E$23+(A94/12),2))</f>
        <v/>
      </c>
      <c r="S94" s="189">
        <f t="shared" si="9"/>
        <v>-1</v>
      </c>
      <c r="T94" s="188">
        <f t="shared" si="10"/>
        <v>52</v>
      </c>
      <c r="U94" s="191">
        <f t="shared" si="11"/>
        <v>-51</v>
      </c>
      <c r="V94" s="191">
        <f t="shared" si="12"/>
        <v>-54</v>
      </c>
    </row>
    <row r="95" spans="1:22" x14ac:dyDescent="0.2">
      <c r="A95" s="126">
        <f t="shared" si="13"/>
        <v>-26</v>
      </c>
      <c r="B95" s="126" t="str">
        <f t="shared" si="14"/>
        <v/>
      </c>
      <c r="C95" s="126" t="str">
        <f t="shared" si="15"/>
        <v/>
      </c>
      <c r="D95" s="125" t="str">
        <f t="shared" si="16"/>
        <v/>
      </c>
      <c r="E95" s="125" t="str">
        <f t="shared" si="17"/>
        <v/>
      </c>
      <c r="F95" s="124" t="str">
        <f t="shared" si="18"/>
        <v/>
      </c>
      <c r="G95" s="124" t="str">
        <f t="shared" si="19"/>
        <v/>
      </c>
      <c r="H95" s="124" t="str">
        <f t="shared" si="20"/>
        <v xml:space="preserve"> </v>
      </c>
      <c r="I95" s="124" t="str">
        <f t="shared" si="21"/>
        <v/>
      </c>
      <c r="S95" s="189">
        <f t="shared" ref="S95:S158" si="22">IF(AND(S94&gt;=1,S94&lt;18),S94+1,IF(U95=0,1,IF(S94=18,S94+0.5,-1)))</f>
        <v>-1</v>
      </c>
      <c r="T95" s="188">
        <f t="shared" ref="T95:T158" si="23">IF(T94&gt;=1,T94+1,IF(U95=0,1,-1))</f>
        <v>53</v>
      </c>
      <c r="U95" s="191">
        <f t="shared" si="11"/>
        <v>-52</v>
      </c>
      <c r="V95" s="191">
        <f t="shared" si="12"/>
        <v>-55</v>
      </c>
    </row>
    <row r="96" spans="1:22" x14ac:dyDescent="0.2">
      <c r="A96" s="126">
        <f t="shared" si="13"/>
        <v>-27</v>
      </c>
      <c r="B96" s="126" t="str">
        <f t="shared" si="14"/>
        <v/>
      </c>
      <c r="C96" s="126" t="str">
        <f t="shared" si="15"/>
        <v/>
      </c>
      <c r="D96" s="125" t="str">
        <f t="shared" si="16"/>
        <v/>
      </c>
      <c r="E96" s="125" t="str">
        <f t="shared" si="17"/>
        <v/>
      </c>
      <c r="F96" s="124" t="str">
        <f t="shared" si="18"/>
        <v/>
      </c>
      <c r="G96" s="124" t="str">
        <f t="shared" si="19"/>
        <v/>
      </c>
      <c r="H96" s="124" t="str">
        <f t="shared" si="20"/>
        <v xml:space="preserve"> </v>
      </c>
      <c r="I96" s="124" t="str">
        <f t="shared" si="21"/>
        <v/>
      </c>
      <c r="S96" s="189">
        <f t="shared" si="22"/>
        <v>-1</v>
      </c>
      <c r="T96" s="188">
        <f t="shared" si="23"/>
        <v>54</v>
      </c>
      <c r="U96" s="191">
        <f t="shared" ref="U96:U159" si="24">U95-1</f>
        <v>-53</v>
      </c>
      <c r="V96" s="191">
        <f t="shared" ref="V96:V159" si="25">V95-1</f>
        <v>-56</v>
      </c>
    </row>
    <row r="97" spans="1:22" x14ac:dyDescent="0.2">
      <c r="A97" s="126">
        <f t="shared" si="13"/>
        <v>-28</v>
      </c>
      <c r="B97" s="126" t="str">
        <f t="shared" si="14"/>
        <v/>
      </c>
      <c r="C97" s="126" t="str">
        <f t="shared" si="15"/>
        <v/>
      </c>
      <c r="D97" s="125" t="str">
        <f t="shared" si="16"/>
        <v/>
      </c>
      <c r="E97" s="125" t="str">
        <f t="shared" si="17"/>
        <v/>
      </c>
      <c r="F97" s="124" t="str">
        <f t="shared" si="18"/>
        <v/>
      </c>
      <c r="G97" s="124" t="str">
        <f t="shared" si="19"/>
        <v/>
      </c>
      <c r="H97" s="124" t="str">
        <f t="shared" si="20"/>
        <v xml:space="preserve"> </v>
      </c>
      <c r="I97" s="124" t="str">
        <f t="shared" si="21"/>
        <v/>
      </c>
      <c r="S97" s="189">
        <f t="shared" si="22"/>
        <v>-1</v>
      </c>
      <c r="T97" s="188">
        <f t="shared" si="23"/>
        <v>55</v>
      </c>
      <c r="U97" s="191">
        <f t="shared" si="24"/>
        <v>-54</v>
      </c>
      <c r="V97" s="191">
        <f t="shared" si="25"/>
        <v>-57</v>
      </c>
    </row>
    <row r="98" spans="1:22" x14ac:dyDescent="0.2">
      <c r="A98" s="126">
        <f t="shared" si="13"/>
        <v>-29</v>
      </c>
      <c r="B98" s="126" t="str">
        <f t="shared" si="14"/>
        <v/>
      </c>
      <c r="C98" s="126" t="str">
        <f t="shared" si="15"/>
        <v/>
      </c>
      <c r="D98" s="125" t="str">
        <f t="shared" si="16"/>
        <v/>
      </c>
      <c r="E98" s="125" t="str">
        <f t="shared" si="17"/>
        <v/>
      </c>
      <c r="F98" s="124" t="str">
        <f t="shared" si="18"/>
        <v/>
      </c>
      <c r="G98" s="124" t="str">
        <f t="shared" si="19"/>
        <v/>
      </c>
      <c r="H98" s="124" t="str">
        <f t="shared" si="20"/>
        <v xml:space="preserve"> </v>
      </c>
      <c r="I98" s="124" t="str">
        <f t="shared" si="21"/>
        <v/>
      </c>
      <c r="S98" s="189">
        <f t="shared" si="22"/>
        <v>-1</v>
      </c>
      <c r="T98" s="188">
        <f t="shared" si="23"/>
        <v>56</v>
      </c>
      <c r="U98" s="191">
        <f t="shared" si="24"/>
        <v>-55</v>
      </c>
      <c r="V98" s="191">
        <f t="shared" si="25"/>
        <v>-58</v>
      </c>
    </row>
    <row r="99" spans="1:22" x14ac:dyDescent="0.2">
      <c r="A99" s="126">
        <f t="shared" si="13"/>
        <v>-30</v>
      </c>
      <c r="B99" s="126" t="str">
        <f t="shared" si="14"/>
        <v/>
      </c>
      <c r="C99" s="126" t="str">
        <f t="shared" si="15"/>
        <v/>
      </c>
      <c r="D99" s="125" t="str">
        <f t="shared" si="16"/>
        <v/>
      </c>
      <c r="E99" s="125" t="str">
        <f t="shared" si="17"/>
        <v/>
      </c>
      <c r="F99" s="124" t="str">
        <f t="shared" si="18"/>
        <v/>
      </c>
      <c r="G99" s="124" t="str">
        <f t="shared" si="19"/>
        <v/>
      </c>
      <c r="H99" s="124" t="str">
        <f t="shared" si="20"/>
        <v xml:space="preserve"> </v>
      </c>
      <c r="I99" s="124" t="str">
        <f t="shared" si="21"/>
        <v/>
      </c>
      <c r="S99" s="189">
        <f t="shared" si="22"/>
        <v>-1</v>
      </c>
      <c r="T99" s="188">
        <f t="shared" si="23"/>
        <v>57</v>
      </c>
      <c r="U99" s="191">
        <f t="shared" si="24"/>
        <v>-56</v>
      </c>
      <c r="V99" s="191">
        <f t="shared" si="25"/>
        <v>-59</v>
      </c>
    </row>
    <row r="100" spans="1:22" x14ac:dyDescent="0.2">
      <c r="A100" s="126">
        <f t="shared" si="13"/>
        <v>-31</v>
      </c>
      <c r="B100" s="126" t="str">
        <f t="shared" si="14"/>
        <v/>
      </c>
      <c r="C100" s="126" t="str">
        <f t="shared" si="15"/>
        <v/>
      </c>
      <c r="D100" s="125" t="str">
        <f t="shared" si="16"/>
        <v/>
      </c>
      <c r="E100" s="125" t="str">
        <f t="shared" si="17"/>
        <v/>
      </c>
      <c r="F100" s="124" t="str">
        <f t="shared" si="18"/>
        <v/>
      </c>
      <c r="G100" s="124" t="str">
        <f t="shared" si="19"/>
        <v/>
      </c>
      <c r="H100" s="124" t="str">
        <f t="shared" si="20"/>
        <v xml:space="preserve"> </v>
      </c>
      <c r="I100" s="124" t="str">
        <f t="shared" si="21"/>
        <v/>
      </c>
      <c r="S100" s="189">
        <f t="shared" si="22"/>
        <v>-1</v>
      </c>
      <c r="T100" s="188">
        <f t="shared" si="23"/>
        <v>58</v>
      </c>
      <c r="U100" s="191">
        <f t="shared" si="24"/>
        <v>-57</v>
      </c>
      <c r="V100" s="191">
        <f t="shared" si="25"/>
        <v>-60</v>
      </c>
    </row>
    <row r="101" spans="1:22" x14ac:dyDescent="0.2">
      <c r="A101" s="126">
        <f t="shared" si="13"/>
        <v>-32</v>
      </c>
      <c r="B101" s="126" t="str">
        <f t="shared" si="14"/>
        <v/>
      </c>
      <c r="C101" s="126" t="str">
        <f t="shared" si="15"/>
        <v/>
      </c>
      <c r="D101" s="125" t="str">
        <f t="shared" si="16"/>
        <v/>
      </c>
      <c r="E101" s="125" t="str">
        <f t="shared" si="17"/>
        <v/>
      </c>
      <c r="F101" s="124" t="str">
        <f t="shared" si="18"/>
        <v/>
      </c>
      <c r="G101" s="124" t="str">
        <f t="shared" si="19"/>
        <v/>
      </c>
      <c r="H101" s="124" t="str">
        <f t="shared" si="20"/>
        <v xml:space="preserve"> </v>
      </c>
      <c r="I101" s="124" t="str">
        <f t="shared" si="21"/>
        <v/>
      </c>
      <c r="S101" s="189">
        <f t="shared" si="22"/>
        <v>-1</v>
      </c>
      <c r="T101" s="188">
        <f t="shared" si="23"/>
        <v>59</v>
      </c>
      <c r="U101" s="191">
        <f t="shared" si="24"/>
        <v>-58</v>
      </c>
      <c r="V101" s="191">
        <f t="shared" si="25"/>
        <v>-61</v>
      </c>
    </row>
    <row r="102" spans="1:22" x14ac:dyDescent="0.2">
      <c r="A102" s="126">
        <f t="shared" si="13"/>
        <v>-33</v>
      </c>
      <c r="B102" s="126" t="str">
        <f t="shared" si="14"/>
        <v/>
      </c>
      <c r="C102" s="126" t="str">
        <f t="shared" si="15"/>
        <v/>
      </c>
      <c r="D102" s="125" t="str">
        <f t="shared" si="16"/>
        <v/>
      </c>
      <c r="E102" s="125" t="str">
        <f t="shared" si="17"/>
        <v/>
      </c>
      <c r="F102" s="124" t="str">
        <f t="shared" si="18"/>
        <v/>
      </c>
      <c r="G102" s="124" t="str">
        <f t="shared" si="19"/>
        <v/>
      </c>
      <c r="H102" s="124" t="str">
        <f t="shared" si="20"/>
        <v xml:space="preserve"> </v>
      </c>
      <c r="I102" s="124" t="str">
        <f t="shared" si="21"/>
        <v/>
      </c>
      <c r="S102" s="189">
        <f t="shared" si="22"/>
        <v>-1</v>
      </c>
      <c r="T102" s="188">
        <f t="shared" si="23"/>
        <v>60</v>
      </c>
      <c r="U102" s="191">
        <f t="shared" si="24"/>
        <v>-59</v>
      </c>
      <c r="V102" s="191">
        <f t="shared" si="25"/>
        <v>-62</v>
      </c>
    </row>
    <row r="103" spans="1:22" x14ac:dyDescent="0.2">
      <c r="A103" s="126">
        <f t="shared" si="13"/>
        <v>-34</v>
      </c>
      <c r="B103" s="126" t="str">
        <f t="shared" si="14"/>
        <v/>
      </c>
      <c r="C103" s="126" t="str">
        <f t="shared" si="15"/>
        <v/>
      </c>
      <c r="D103" s="125" t="str">
        <f t="shared" si="16"/>
        <v/>
      </c>
      <c r="E103" s="125" t="str">
        <f t="shared" si="17"/>
        <v/>
      </c>
      <c r="F103" s="124" t="str">
        <f t="shared" si="18"/>
        <v/>
      </c>
      <c r="G103" s="124" t="str">
        <f t="shared" si="19"/>
        <v/>
      </c>
      <c r="H103" s="124" t="str">
        <f t="shared" si="20"/>
        <v xml:space="preserve"> </v>
      </c>
      <c r="I103" s="124" t="str">
        <f t="shared" si="21"/>
        <v/>
      </c>
      <c r="S103" s="189">
        <f t="shared" si="22"/>
        <v>-1</v>
      </c>
      <c r="T103" s="188">
        <f t="shared" si="23"/>
        <v>61</v>
      </c>
      <c r="U103" s="191">
        <f t="shared" si="24"/>
        <v>-60</v>
      </c>
      <c r="V103" s="191">
        <f t="shared" si="25"/>
        <v>-63</v>
      </c>
    </row>
    <row r="104" spans="1:22" x14ac:dyDescent="0.2">
      <c r="A104" s="126">
        <f t="shared" si="13"/>
        <v>-35</v>
      </c>
      <c r="B104" s="126" t="str">
        <f t="shared" si="14"/>
        <v/>
      </c>
      <c r="C104" s="126" t="str">
        <f t="shared" si="15"/>
        <v/>
      </c>
      <c r="D104" s="125" t="str">
        <f t="shared" si="16"/>
        <v/>
      </c>
      <c r="E104" s="125" t="str">
        <f t="shared" si="17"/>
        <v/>
      </c>
      <c r="F104" s="124" t="str">
        <f t="shared" si="18"/>
        <v/>
      </c>
      <c r="G104" s="124" t="str">
        <f t="shared" si="19"/>
        <v/>
      </c>
      <c r="H104" s="124" t="str">
        <f t="shared" si="20"/>
        <v xml:space="preserve"> </v>
      </c>
      <c r="I104" s="124" t="str">
        <f t="shared" si="21"/>
        <v/>
      </c>
      <c r="S104" s="189">
        <f t="shared" si="22"/>
        <v>-1</v>
      </c>
      <c r="T104" s="188">
        <f t="shared" si="23"/>
        <v>62</v>
      </c>
      <c r="U104" s="191">
        <f t="shared" si="24"/>
        <v>-61</v>
      </c>
      <c r="V104" s="191">
        <f t="shared" si="25"/>
        <v>-64</v>
      </c>
    </row>
    <row r="105" spans="1:22" x14ac:dyDescent="0.2">
      <c r="A105" s="126">
        <f t="shared" si="13"/>
        <v>-36</v>
      </c>
      <c r="B105" s="126" t="str">
        <f t="shared" si="14"/>
        <v/>
      </c>
      <c r="C105" s="126" t="str">
        <f t="shared" si="15"/>
        <v/>
      </c>
      <c r="D105" s="125" t="str">
        <f t="shared" si="16"/>
        <v/>
      </c>
      <c r="E105" s="125" t="str">
        <f t="shared" si="17"/>
        <v/>
      </c>
      <c r="F105" s="124" t="str">
        <f t="shared" si="18"/>
        <v/>
      </c>
      <c r="G105" s="124" t="str">
        <f t="shared" si="19"/>
        <v/>
      </c>
      <c r="H105" s="124" t="str">
        <f t="shared" si="20"/>
        <v xml:space="preserve"> </v>
      </c>
      <c r="I105" s="124" t="str">
        <f t="shared" si="21"/>
        <v/>
      </c>
      <c r="S105" s="189">
        <f t="shared" si="22"/>
        <v>-1</v>
      </c>
      <c r="T105" s="188">
        <f t="shared" si="23"/>
        <v>63</v>
      </c>
      <c r="U105" s="191">
        <f t="shared" si="24"/>
        <v>-62</v>
      </c>
      <c r="V105" s="191">
        <f t="shared" si="25"/>
        <v>-65</v>
      </c>
    </row>
    <row r="106" spans="1:22" x14ac:dyDescent="0.2">
      <c r="A106" s="126">
        <f t="shared" si="13"/>
        <v>-37</v>
      </c>
      <c r="B106" s="126" t="str">
        <f t="shared" si="14"/>
        <v/>
      </c>
      <c r="C106" s="126" t="str">
        <f t="shared" si="15"/>
        <v/>
      </c>
      <c r="D106" s="125" t="str">
        <f t="shared" si="16"/>
        <v/>
      </c>
      <c r="E106" s="125" t="str">
        <f t="shared" si="17"/>
        <v/>
      </c>
      <c r="F106" s="124" t="str">
        <f t="shared" si="18"/>
        <v/>
      </c>
      <c r="G106" s="124" t="str">
        <f t="shared" si="19"/>
        <v/>
      </c>
      <c r="H106" s="124" t="str">
        <f t="shared" si="20"/>
        <v xml:space="preserve"> </v>
      </c>
      <c r="I106" s="124" t="str">
        <f t="shared" si="21"/>
        <v/>
      </c>
      <c r="S106" s="189">
        <f t="shared" si="22"/>
        <v>-1</v>
      </c>
      <c r="T106" s="188">
        <f t="shared" si="23"/>
        <v>64</v>
      </c>
      <c r="U106" s="191">
        <f t="shared" si="24"/>
        <v>-63</v>
      </c>
      <c r="V106" s="191">
        <f t="shared" si="25"/>
        <v>-66</v>
      </c>
    </row>
    <row r="107" spans="1:22" x14ac:dyDescent="0.2">
      <c r="A107" s="126">
        <f t="shared" si="13"/>
        <v>-38</v>
      </c>
      <c r="B107" s="126" t="str">
        <f t="shared" si="14"/>
        <v/>
      </c>
      <c r="C107" s="126" t="str">
        <f t="shared" si="15"/>
        <v/>
      </c>
      <c r="D107" s="125" t="str">
        <f t="shared" si="16"/>
        <v/>
      </c>
      <c r="E107" s="125" t="str">
        <f t="shared" si="17"/>
        <v/>
      </c>
      <c r="F107" s="124" t="str">
        <f t="shared" si="18"/>
        <v/>
      </c>
      <c r="G107" s="124" t="str">
        <f t="shared" si="19"/>
        <v/>
      </c>
      <c r="H107" s="124" t="str">
        <f t="shared" si="20"/>
        <v xml:space="preserve"> </v>
      </c>
      <c r="I107" s="124" t="str">
        <f t="shared" si="21"/>
        <v/>
      </c>
      <c r="S107" s="189">
        <f t="shared" si="22"/>
        <v>-1</v>
      </c>
      <c r="T107" s="188">
        <f t="shared" si="23"/>
        <v>65</v>
      </c>
      <c r="U107" s="191">
        <f t="shared" si="24"/>
        <v>-64</v>
      </c>
      <c r="V107" s="191">
        <f t="shared" si="25"/>
        <v>-67</v>
      </c>
    </row>
    <row r="108" spans="1:22" x14ac:dyDescent="0.2">
      <c r="A108" s="126">
        <f t="shared" si="13"/>
        <v>-39</v>
      </c>
      <c r="B108" s="126" t="str">
        <f t="shared" si="14"/>
        <v/>
      </c>
      <c r="C108" s="126" t="str">
        <f t="shared" si="15"/>
        <v/>
      </c>
      <c r="D108" s="125" t="str">
        <f t="shared" si="16"/>
        <v/>
      </c>
      <c r="E108" s="125" t="str">
        <f t="shared" si="17"/>
        <v/>
      </c>
      <c r="F108" s="124" t="str">
        <f t="shared" si="18"/>
        <v/>
      </c>
      <c r="G108" s="124" t="str">
        <f t="shared" si="19"/>
        <v/>
      </c>
      <c r="H108" s="124" t="str">
        <f t="shared" si="20"/>
        <v xml:space="preserve"> </v>
      </c>
      <c r="I108" s="124" t="str">
        <f t="shared" si="21"/>
        <v/>
      </c>
      <c r="S108" s="189">
        <f t="shared" si="22"/>
        <v>-1</v>
      </c>
      <c r="T108" s="188">
        <f t="shared" si="23"/>
        <v>66</v>
      </c>
      <c r="U108" s="191">
        <f t="shared" si="24"/>
        <v>-65</v>
      </c>
      <c r="V108" s="191">
        <f t="shared" si="25"/>
        <v>-68</v>
      </c>
    </row>
    <row r="109" spans="1:22" x14ac:dyDescent="0.2">
      <c r="A109" s="126">
        <f t="shared" si="13"/>
        <v>-40</v>
      </c>
      <c r="B109" s="126" t="str">
        <f t="shared" si="14"/>
        <v/>
      </c>
      <c r="C109" s="126" t="str">
        <f t="shared" si="15"/>
        <v/>
      </c>
      <c r="D109" s="125" t="str">
        <f t="shared" si="16"/>
        <v/>
      </c>
      <c r="E109" s="125" t="str">
        <f t="shared" si="17"/>
        <v/>
      </c>
      <c r="F109" s="124" t="str">
        <f t="shared" si="18"/>
        <v/>
      </c>
      <c r="G109" s="124" t="str">
        <f t="shared" si="19"/>
        <v/>
      </c>
      <c r="H109" s="124" t="str">
        <f t="shared" si="20"/>
        <v xml:space="preserve"> </v>
      </c>
      <c r="I109" s="124" t="str">
        <f t="shared" si="21"/>
        <v/>
      </c>
      <c r="S109" s="189">
        <f t="shared" si="22"/>
        <v>-1</v>
      </c>
      <c r="T109" s="188">
        <f t="shared" si="23"/>
        <v>67</v>
      </c>
      <c r="U109" s="191">
        <f t="shared" si="24"/>
        <v>-66</v>
      </c>
      <c r="V109" s="191">
        <f t="shared" si="25"/>
        <v>-69</v>
      </c>
    </row>
    <row r="110" spans="1:22" x14ac:dyDescent="0.2">
      <c r="A110" s="126">
        <f t="shared" si="13"/>
        <v>-41</v>
      </c>
      <c r="B110" s="126" t="str">
        <f t="shared" si="14"/>
        <v/>
      </c>
      <c r="C110" s="126" t="str">
        <f t="shared" si="15"/>
        <v/>
      </c>
      <c r="D110" s="125" t="str">
        <f t="shared" si="16"/>
        <v/>
      </c>
      <c r="E110" s="125" t="str">
        <f t="shared" si="17"/>
        <v/>
      </c>
      <c r="F110" s="124" t="str">
        <f t="shared" si="18"/>
        <v/>
      </c>
      <c r="G110" s="124" t="str">
        <f t="shared" si="19"/>
        <v/>
      </c>
      <c r="H110" s="124" t="str">
        <f t="shared" si="20"/>
        <v xml:space="preserve"> </v>
      </c>
      <c r="I110" s="124" t="str">
        <f t="shared" si="21"/>
        <v/>
      </c>
      <c r="S110" s="189">
        <f t="shared" si="22"/>
        <v>-1</v>
      </c>
      <c r="T110" s="188">
        <f t="shared" si="23"/>
        <v>68</v>
      </c>
      <c r="U110" s="191">
        <f t="shared" si="24"/>
        <v>-67</v>
      </c>
      <c r="V110" s="191">
        <f t="shared" si="25"/>
        <v>-70</v>
      </c>
    </row>
    <row r="111" spans="1:22" x14ac:dyDescent="0.2">
      <c r="A111" s="126">
        <f t="shared" si="13"/>
        <v>-42</v>
      </c>
      <c r="B111" s="126" t="str">
        <f t="shared" si="14"/>
        <v/>
      </c>
      <c r="C111" s="126" t="str">
        <f t="shared" si="15"/>
        <v/>
      </c>
      <c r="D111" s="125" t="str">
        <f t="shared" si="16"/>
        <v/>
      </c>
      <c r="E111" s="125" t="str">
        <f t="shared" si="17"/>
        <v/>
      </c>
      <c r="F111" s="124" t="str">
        <f t="shared" si="18"/>
        <v/>
      </c>
      <c r="G111" s="124" t="str">
        <f t="shared" si="19"/>
        <v/>
      </c>
      <c r="H111" s="124" t="str">
        <f t="shared" si="20"/>
        <v xml:space="preserve"> </v>
      </c>
      <c r="I111" s="124" t="str">
        <f t="shared" si="21"/>
        <v/>
      </c>
      <c r="S111" s="189">
        <f t="shared" si="22"/>
        <v>-1</v>
      </c>
      <c r="T111" s="188">
        <f t="shared" si="23"/>
        <v>69</v>
      </c>
      <c r="U111" s="191">
        <f t="shared" si="24"/>
        <v>-68</v>
      </c>
      <c r="V111" s="191">
        <f t="shared" si="25"/>
        <v>-71</v>
      </c>
    </row>
    <row r="112" spans="1:22" x14ac:dyDescent="0.2">
      <c r="A112" s="126">
        <f t="shared" si="13"/>
        <v>-43</v>
      </c>
      <c r="B112" s="126" t="str">
        <f t="shared" si="14"/>
        <v/>
      </c>
      <c r="C112" s="126" t="str">
        <f t="shared" si="15"/>
        <v/>
      </c>
      <c r="D112" s="125" t="str">
        <f t="shared" si="16"/>
        <v/>
      </c>
      <c r="E112" s="125" t="str">
        <f t="shared" si="17"/>
        <v/>
      </c>
      <c r="F112" s="124" t="str">
        <f t="shared" si="18"/>
        <v/>
      </c>
      <c r="G112" s="124" t="str">
        <f t="shared" si="19"/>
        <v/>
      </c>
      <c r="H112" s="124" t="str">
        <f t="shared" si="20"/>
        <v xml:space="preserve"> </v>
      </c>
      <c r="I112" s="124" t="str">
        <f t="shared" si="21"/>
        <v/>
      </c>
      <c r="S112" s="189">
        <f t="shared" si="22"/>
        <v>-1</v>
      </c>
      <c r="T112" s="188">
        <f t="shared" si="23"/>
        <v>70</v>
      </c>
      <c r="U112" s="191">
        <f t="shared" si="24"/>
        <v>-69</v>
      </c>
      <c r="V112" s="191">
        <f t="shared" si="25"/>
        <v>-72</v>
      </c>
    </row>
    <row r="113" spans="1:22" x14ac:dyDescent="0.2">
      <c r="A113" s="126">
        <f t="shared" si="13"/>
        <v>-44</v>
      </c>
      <c r="B113" s="126" t="str">
        <f t="shared" si="14"/>
        <v/>
      </c>
      <c r="C113" s="126" t="str">
        <f t="shared" si="15"/>
        <v/>
      </c>
      <c r="D113" s="125" t="str">
        <f t="shared" si="16"/>
        <v/>
      </c>
      <c r="E113" s="125" t="str">
        <f t="shared" si="17"/>
        <v/>
      </c>
      <c r="F113" s="124" t="str">
        <f t="shared" si="18"/>
        <v/>
      </c>
      <c r="G113" s="124" t="str">
        <f t="shared" si="19"/>
        <v/>
      </c>
      <c r="H113" s="124" t="str">
        <f t="shared" si="20"/>
        <v xml:space="preserve"> </v>
      </c>
      <c r="I113" s="124" t="str">
        <f t="shared" si="21"/>
        <v/>
      </c>
      <c r="S113" s="189">
        <f t="shared" si="22"/>
        <v>-1</v>
      </c>
      <c r="T113" s="188">
        <f t="shared" si="23"/>
        <v>71</v>
      </c>
      <c r="U113" s="191">
        <f t="shared" si="24"/>
        <v>-70</v>
      </c>
      <c r="V113" s="191">
        <f t="shared" si="25"/>
        <v>-73</v>
      </c>
    </row>
    <row r="114" spans="1:22" x14ac:dyDescent="0.2">
      <c r="A114" s="126">
        <f t="shared" si="13"/>
        <v>-45</v>
      </c>
      <c r="B114" s="126" t="str">
        <f t="shared" si="14"/>
        <v/>
      </c>
      <c r="C114" s="126" t="str">
        <f t="shared" si="15"/>
        <v/>
      </c>
      <c r="D114" s="125" t="str">
        <f t="shared" si="16"/>
        <v/>
      </c>
      <c r="E114" s="125" t="str">
        <f t="shared" si="17"/>
        <v/>
      </c>
      <c r="F114" s="124" t="str">
        <f t="shared" si="18"/>
        <v/>
      </c>
      <c r="G114" s="124" t="str">
        <f t="shared" si="19"/>
        <v/>
      </c>
      <c r="H114" s="124" t="str">
        <f t="shared" si="20"/>
        <v xml:space="preserve"> </v>
      </c>
      <c r="I114" s="124" t="str">
        <f t="shared" si="21"/>
        <v/>
      </c>
      <c r="S114" s="189">
        <f t="shared" si="22"/>
        <v>-1</v>
      </c>
      <c r="T114" s="188">
        <f t="shared" si="23"/>
        <v>72</v>
      </c>
      <c r="U114" s="191">
        <f t="shared" si="24"/>
        <v>-71</v>
      </c>
      <c r="V114" s="191">
        <f t="shared" si="25"/>
        <v>-74</v>
      </c>
    </row>
    <row r="115" spans="1:22" x14ac:dyDescent="0.2">
      <c r="A115" s="126">
        <f t="shared" si="13"/>
        <v>-46</v>
      </c>
      <c r="B115" s="126" t="str">
        <f t="shared" si="14"/>
        <v/>
      </c>
      <c r="C115" s="126" t="str">
        <f t="shared" si="15"/>
        <v/>
      </c>
      <c r="D115" s="125" t="str">
        <f t="shared" si="16"/>
        <v/>
      </c>
      <c r="E115" s="125" t="str">
        <f t="shared" si="17"/>
        <v/>
      </c>
      <c r="F115" s="124" t="str">
        <f t="shared" si="18"/>
        <v/>
      </c>
      <c r="G115" s="124" t="str">
        <f t="shared" si="19"/>
        <v/>
      </c>
      <c r="H115" s="124" t="str">
        <f t="shared" si="20"/>
        <v xml:space="preserve"> </v>
      </c>
      <c r="I115" s="124" t="str">
        <f t="shared" si="21"/>
        <v/>
      </c>
      <c r="S115" s="189">
        <f t="shared" si="22"/>
        <v>-1</v>
      </c>
      <c r="T115" s="188">
        <f t="shared" si="23"/>
        <v>73</v>
      </c>
      <c r="U115" s="191">
        <f t="shared" si="24"/>
        <v>-72</v>
      </c>
      <c r="V115" s="191">
        <f t="shared" si="25"/>
        <v>-75</v>
      </c>
    </row>
    <row r="116" spans="1:22" x14ac:dyDescent="0.2">
      <c r="A116" s="126">
        <f t="shared" si="13"/>
        <v>-47</v>
      </c>
      <c r="B116" s="126" t="str">
        <f t="shared" si="14"/>
        <v/>
      </c>
      <c r="C116" s="126" t="str">
        <f t="shared" si="15"/>
        <v/>
      </c>
      <c r="D116" s="125" t="str">
        <f t="shared" si="16"/>
        <v/>
      </c>
      <c r="E116" s="125" t="str">
        <f t="shared" si="17"/>
        <v/>
      </c>
      <c r="F116" s="124" t="str">
        <f t="shared" si="18"/>
        <v/>
      </c>
      <c r="G116" s="124" t="str">
        <f t="shared" si="19"/>
        <v/>
      </c>
      <c r="H116" s="124" t="str">
        <f t="shared" si="20"/>
        <v xml:space="preserve"> </v>
      </c>
      <c r="I116" s="124" t="str">
        <f t="shared" si="21"/>
        <v/>
      </c>
      <c r="S116" s="189">
        <f t="shared" si="22"/>
        <v>-1</v>
      </c>
      <c r="T116" s="188">
        <f t="shared" si="23"/>
        <v>74</v>
      </c>
      <c r="U116" s="191">
        <f t="shared" si="24"/>
        <v>-73</v>
      </c>
      <c r="V116" s="191">
        <f t="shared" si="25"/>
        <v>-76</v>
      </c>
    </row>
    <row r="117" spans="1:22" x14ac:dyDescent="0.2">
      <c r="A117" s="126">
        <f t="shared" si="13"/>
        <v>-48</v>
      </c>
      <c r="B117" s="126" t="str">
        <f t="shared" si="14"/>
        <v/>
      </c>
      <c r="C117" s="126" t="str">
        <f t="shared" si="15"/>
        <v/>
      </c>
      <c r="D117" s="125" t="str">
        <f t="shared" si="16"/>
        <v/>
      </c>
      <c r="E117" s="125" t="str">
        <f t="shared" si="17"/>
        <v/>
      </c>
      <c r="F117" s="124" t="str">
        <f t="shared" si="18"/>
        <v/>
      </c>
      <c r="G117" s="124" t="str">
        <f t="shared" si="19"/>
        <v/>
      </c>
      <c r="H117" s="124" t="str">
        <f t="shared" si="20"/>
        <v xml:space="preserve"> </v>
      </c>
      <c r="I117" s="124" t="str">
        <f t="shared" si="21"/>
        <v/>
      </c>
      <c r="S117" s="189">
        <f t="shared" si="22"/>
        <v>-1</v>
      </c>
      <c r="T117" s="188">
        <f t="shared" si="23"/>
        <v>75</v>
      </c>
      <c r="U117" s="191">
        <f t="shared" si="24"/>
        <v>-74</v>
      </c>
      <c r="V117" s="191">
        <f t="shared" si="25"/>
        <v>-77</v>
      </c>
    </row>
    <row r="118" spans="1:22" x14ac:dyDescent="0.2">
      <c r="A118" s="126">
        <f t="shared" si="13"/>
        <v>-49</v>
      </c>
      <c r="B118" s="126" t="str">
        <f t="shared" si="14"/>
        <v/>
      </c>
      <c r="C118" s="126" t="str">
        <f t="shared" si="15"/>
        <v/>
      </c>
      <c r="D118" s="125" t="str">
        <f t="shared" si="16"/>
        <v/>
      </c>
      <c r="E118" s="125" t="str">
        <f t="shared" si="17"/>
        <v/>
      </c>
      <c r="F118" s="124" t="str">
        <f t="shared" si="18"/>
        <v/>
      </c>
      <c r="G118" s="124" t="str">
        <f t="shared" si="19"/>
        <v/>
      </c>
      <c r="H118" s="124" t="str">
        <f t="shared" si="20"/>
        <v xml:space="preserve"> </v>
      </c>
      <c r="I118" s="124" t="str">
        <f t="shared" si="21"/>
        <v/>
      </c>
      <c r="S118" s="189">
        <f t="shared" si="22"/>
        <v>-1</v>
      </c>
      <c r="T118" s="188">
        <f t="shared" si="23"/>
        <v>76</v>
      </c>
      <c r="U118" s="191">
        <f t="shared" si="24"/>
        <v>-75</v>
      </c>
      <c r="V118" s="191">
        <f t="shared" si="25"/>
        <v>-78</v>
      </c>
    </row>
    <row r="119" spans="1:22" x14ac:dyDescent="0.2">
      <c r="A119" s="126">
        <f t="shared" si="13"/>
        <v>-50</v>
      </c>
      <c r="B119" s="126" t="str">
        <f t="shared" si="14"/>
        <v/>
      </c>
      <c r="C119" s="126" t="str">
        <f t="shared" si="15"/>
        <v/>
      </c>
      <c r="D119" s="125" t="str">
        <f t="shared" si="16"/>
        <v/>
      </c>
      <c r="E119" s="125" t="str">
        <f t="shared" si="17"/>
        <v/>
      </c>
      <c r="F119" s="124" t="str">
        <f t="shared" si="18"/>
        <v/>
      </c>
      <c r="G119" s="124" t="str">
        <f t="shared" si="19"/>
        <v/>
      </c>
      <c r="H119" s="124" t="str">
        <f t="shared" si="20"/>
        <v xml:space="preserve"> </v>
      </c>
      <c r="I119" s="124" t="str">
        <f t="shared" si="21"/>
        <v/>
      </c>
      <c r="S119" s="189">
        <f t="shared" si="22"/>
        <v>-1</v>
      </c>
      <c r="T119" s="188">
        <f t="shared" si="23"/>
        <v>77</v>
      </c>
      <c r="U119" s="191">
        <f t="shared" si="24"/>
        <v>-76</v>
      </c>
      <c r="V119" s="191">
        <f t="shared" si="25"/>
        <v>-79</v>
      </c>
    </row>
    <row r="120" spans="1:22" x14ac:dyDescent="0.2">
      <c r="A120" s="126">
        <f t="shared" si="13"/>
        <v>-51</v>
      </c>
      <c r="B120" s="126" t="str">
        <f t="shared" si="14"/>
        <v/>
      </c>
      <c r="C120" s="126" t="str">
        <f t="shared" si="15"/>
        <v/>
      </c>
      <c r="D120" s="125" t="str">
        <f t="shared" si="16"/>
        <v/>
      </c>
      <c r="E120" s="125" t="str">
        <f t="shared" si="17"/>
        <v/>
      </c>
      <c r="F120" s="124" t="str">
        <f t="shared" si="18"/>
        <v/>
      </c>
      <c r="G120" s="124" t="str">
        <f t="shared" si="19"/>
        <v/>
      </c>
      <c r="H120" s="124" t="str">
        <f t="shared" si="20"/>
        <v xml:space="preserve"> </v>
      </c>
      <c r="I120" s="124" t="str">
        <f t="shared" si="21"/>
        <v/>
      </c>
      <c r="S120" s="189">
        <f t="shared" si="22"/>
        <v>-1</v>
      </c>
      <c r="T120" s="188">
        <f t="shared" si="23"/>
        <v>78</v>
      </c>
      <c r="U120" s="191">
        <f t="shared" si="24"/>
        <v>-77</v>
      </c>
      <c r="V120" s="191">
        <f t="shared" si="25"/>
        <v>-80</v>
      </c>
    </row>
    <row r="121" spans="1:22" x14ac:dyDescent="0.2">
      <c r="A121" s="126">
        <f t="shared" si="13"/>
        <v>-52</v>
      </c>
      <c r="B121" s="126" t="str">
        <f t="shared" si="14"/>
        <v/>
      </c>
      <c r="C121" s="126" t="str">
        <f t="shared" si="15"/>
        <v/>
      </c>
      <c r="D121" s="125" t="str">
        <f t="shared" si="16"/>
        <v/>
      </c>
      <c r="E121" s="125" t="str">
        <f t="shared" si="17"/>
        <v/>
      </c>
      <c r="F121" s="124" t="str">
        <f t="shared" si="18"/>
        <v/>
      </c>
      <c r="G121" s="124" t="str">
        <f t="shared" si="19"/>
        <v/>
      </c>
      <c r="H121" s="124" t="str">
        <f t="shared" si="20"/>
        <v xml:space="preserve"> </v>
      </c>
      <c r="I121" s="124" t="str">
        <f t="shared" si="21"/>
        <v/>
      </c>
      <c r="S121" s="189">
        <f t="shared" si="22"/>
        <v>-1</v>
      </c>
      <c r="T121" s="188">
        <f t="shared" si="23"/>
        <v>79</v>
      </c>
      <c r="U121" s="191">
        <f t="shared" si="24"/>
        <v>-78</v>
      </c>
      <c r="V121" s="191">
        <f t="shared" si="25"/>
        <v>-81</v>
      </c>
    </row>
    <row r="122" spans="1:22" x14ac:dyDescent="0.2">
      <c r="A122" s="126">
        <f t="shared" si="13"/>
        <v>-53</v>
      </c>
      <c r="B122" s="126" t="str">
        <f t="shared" si="14"/>
        <v/>
      </c>
      <c r="C122" s="126" t="str">
        <f t="shared" si="15"/>
        <v/>
      </c>
      <c r="D122" s="125" t="str">
        <f t="shared" si="16"/>
        <v/>
      </c>
      <c r="E122" s="125" t="str">
        <f t="shared" si="17"/>
        <v/>
      </c>
      <c r="F122" s="124" t="str">
        <f t="shared" si="18"/>
        <v/>
      </c>
      <c r="G122" s="124" t="str">
        <f t="shared" si="19"/>
        <v/>
      </c>
      <c r="H122" s="124" t="str">
        <f t="shared" si="20"/>
        <v xml:space="preserve"> </v>
      </c>
      <c r="I122" s="124" t="str">
        <f t="shared" si="21"/>
        <v/>
      </c>
      <c r="S122" s="189">
        <f t="shared" si="22"/>
        <v>-1</v>
      </c>
      <c r="T122" s="188">
        <f t="shared" si="23"/>
        <v>80</v>
      </c>
      <c r="U122" s="191">
        <f t="shared" si="24"/>
        <v>-79</v>
      </c>
      <c r="V122" s="191">
        <f t="shared" si="25"/>
        <v>-82</v>
      </c>
    </row>
    <row r="123" spans="1:22" x14ac:dyDescent="0.2">
      <c r="A123" s="126">
        <f t="shared" si="13"/>
        <v>-54</v>
      </c>
      <c r="B123" s="126" t="str">
        <f t="shared" si="14"/>
        <v/>
      </c>
      <c r="C123" s="126" t="str">
        <f t="shared" si="15"/>
        <v/>
      </c>
      <c r="D123" s="125" t="str">
        <f t="shared" si="16"/>
        <v/>
      </c>
      <c r="E123" s="125" t="str">
        <f t="shared" si="17"/>
        <v/>
      </c>
      <c r="F123" s="124" t="str">
        <f t="shared" si="18"/>
        <v/>
      </c>
      <c r="G123" s="124" t="str">
        <f t="shared" si="19"/>
        <v/>
      </c>
      <c r="H123" s="124" t="str">
        <f t="shared" si="20"/>
        <v xml:space="preserve"> </v>
      </c>
      <c r="I123" s="124" t="str">
        <f t="shared" si="21"/>
        <v/>
      </c>
      <c r="S123" s="189">
        <f t="shared" si="22"/>
        <v>-1</v>
      </c>
      <c r="T123" s="188">
        <f t="shared" si="23"/>
        <v>81</v>
      </c>
      <c r="U123" s="191">
        <f t="shared" si="24"/>
        <v>-80</v>
      </c>
      <c r="V123" s="191">
        <f t="shared" si="25"/>
        <v>-83</v>
      </c>
    </row>
    <row r="124" spans="1:22" x14ac:dyDescent="0.2">
      <c r="A124" s="126">
        <f t="shared" si="13"/>
        <v>-55</v>
      </c>
      <c r="B124" s="126" t="str">
        <f t="shared" si="14"/>
        <v/>
      </c>
      <c r="C124" s="126" t="str">
        <f t="shared" si="15"/>
        <v/>
      </c>
      <c r="D124" s="125" t="str">
        <f t="shared" si="16"/>
        <v/>
      </c>
      <c r="E124" s="125" t="str">
        <f t="shared" si="17"/>
        <v/>
      </c>
      <c r="F124" s="124" t="str">
        <f t="shared" si="18"/>
        <v/>
      </c>
      <c r="G124" s="124" t="str">
        <f t="shared" si="19"/>
        <v/>
      </c>
      <c r="H124" s="124" t="str">
        <f t="shared" si="20"/>
        <v xml:space="preserve"> </v>
      </c>
      <c r="I124" s="124" t="str">
        <f t="shared" si="21"/>
        <v/>
      </c>
      <c r="S124" s="189">
        <f t="shared" si="22"/>
        <v>-1</v>
      </c>
      <c r="T124" s="188">
        <f t="shared" si="23"/>
        <v>82</v>
      </c>
      <c r="U124" s="191">
        <f t="shared" si="24"/>
        <v>-81</v>
      </c>
      <c r="V124" s="191">
        <f t="shared" si="25"/>
        <v>-84</v>
      </c>
    </row>
    <row r="125" spans="1:22" x14ac:dyDescent="0.2">
      <c r="A125" s="126">
        <f t="shared" si="13"/>
        <v>-56</v>
      </c>
      <c r="B125" s="126" t="str">
        <f t="shared" si="14"/>
        <v/>
      </c>
      <c r="C125" s="126" t="str">
        <f t="shared" si="15"/>
        <v/>
      </c>
      <c r="D125" s="125" t="str">
        <f t="shared" si="16"/>
        <v/>
      </c>
      <c r="E125" s="125" t="str">
        <f t="shared" si="17"/>
        <v/>
      </c>
      <c r="F125" s="124" t="str">
        <f t="shared" si="18"/>
        <v/>
      </c>
      <c r="G125" s="124" t="str">
        <f t="shared" si="19"/>
        <v/>
      </c>
      <c r="H125" s="124" t="str">
        <f t="shared" si="20"/>
        <v xml:space="preserve"> </v>
      </c>
      <c r="I125" s="124" t="str">
        <f t="shared" si="21"/>
        <v/>
      </c>
      <c r="S125" s="189">
        <f t="shared" si="22"/>
        <v>-1</v>
      </c>
      <c r="T125" s="188">
        <f t="shared" si="23"/>
        <v>83</v>
      </c>
      <c r="U125" s="191">
        <f t="shared" si="24"/>
        <v>-82</v>
      </c>
      <c r="V125" s="191">
        <f t="shared" si="25"/>
        <v>-85</v>
      </c>
    </row>
    <row r="126" spans="1:22" x14ac:dyDescent="0.2">
      <c r="A126" s="126">
        <f t="shared" si="13"/>
        <v>-57</v>
      </c>
      <c r="B126" s="126" t="str">
        <f t="shared" si="14"/>
        <v/>
      </c>
      <c r="C126" s="126" t="str">
        <f t="shared" si="15"/>
        <v/>
      </c>
      <c r="D126" s="125" t="str">
        <f t="shared" si="16"/>
        <v/>
      </c>
      <c r="E126" s="125" t="str">
        <f t="shared" si="17"/>
        <v/>
      </c>
      <c r="F126" s="124" t="str">
        <f t="shared" si="18"/>
        <v/>
      </c>
      <c r="G126" s="124" t="str">
        <f t="shared" si="19"/>
        <v/>
      </c>
      <c r="H126" s="124" t="str">
        <f t="shared" si="20"/>
        <v xml:space="preserve"> </v>
      </c>
      <c r="I126" s="124" t="str">
        <f t="shared" si="21"/>
        <v/>
      </c>
      <c r="S126" s="189">
        <f t="shared" si="22"/>
        <v>-1</v>
      </c>
      <c r="T126" s="188">
        <f t="shared" si="23"/>
        <v>84</v>
      </c>
      <c r="U126" s="191">
        <f t="shared" si="24"/>
        <v>-83</v>
      </c>
      <c r="V126" s="191">
        <f t="shared" si="25"/>
        <v>-86</v>
      </c>
    </row>
    <row r="127" spans="1:22" x14ac:dyDescent="0.2">
      <c r="A127" s="126">
        <f t="shared" si="13"/>
        <v>-58</v>
      </c>
      <c r="B127" s="126" t="str">
        <f t="shared" si="14"/>
        <v/>
      </c>
      <c r="C127" s="126" t="str">
        <f t="shared" si="15"/>
        <v/>
      </c>
      <c r="D127" s="125" t="str">
        <f t="shared" si="16"/>
        <v/>
      </c>
      <c r="E127" s="125" t="str">
        <f t="shared" si="17"/>
        <v/>
      </c>
      <c r="F127" s="124" t="str">
        <f t="shared" si="18"/>
        <v/>
      </c>
      <c r="G127" s="124" t="str">
        <f t="shared" si="19"/>
        <v/>
      </c>
      <c r="H127" s="124" t="str">
        <f t="shared" si="20"/>
        <v xml:space="preserve"> </v>
      </c>
      <c r="I127" s="124" t="str">
        <f t="shared" si="21"/>
        <v/>
      </c>
      <c r="S127" s="189">
        <f t="shared" si="22"/>
        <v>-1</v>
      </c>
      <c r="T127" s="188">
        <f t="shared" si="23"/>
        <v>85</v>
      </c>
      <c r="U127" s="191">
        <f t="shared" si="24"/>
        <v>-84</v>
      </c>
      <c r="V127" s="191">
        <f t="shared" si="25"/>
        <v>-87</v>
      </c>
    </row>
    <row r="128" spans="1:22" x14ac:dyDescent="0.2">
      <c r="A128" s="126">
        <f t="shared" si="13"/>
        <v>-59</v>
      </c>
      <c r="B128" s="126" t="str">
        <f t="shared" si="14"/>
        <v/>
      </c>
      <c r="C128" s="126" t="str">
        <f t="shared" si="15"/>
        <v/>
      </c>
      <c r="D128" s="125" t="str">
        <f t="shared" si="16"/>
        <v/>
      </c>
      <c r="E128" s="125" t="str">
        <f t="shared" si="17"/>
        <v/>
      </c>
      <c r="F128" s="124" t="str">
        <f t="shared" si="18"/>
        <v/>
      </c>
      <c r="G128" s="124" t="str">
        <f t="shared" si="19"/>
        <v/>
      </c>
      <c r="H128" s="124" t="str">
        <f t="shared" si="20"/>
        <v xml:space="preserve"> </v>
      </c>
      <c r="I128" s="124" t="str">
        <f t="shared" si="21"/>
        <v/>
      </c>
      <c r="S128" s="189">
        <f t="shared" si="22"/>
        <v>-1</v>
      </c>
      <c r="T128" s="188">
        <f t="shared" si="23"/>
        <v>86</v>
      </c>
      <c r="U128" s="191">
        <f t="shared" si="24"/>
        <v>-85</v>
      </c>
      <c r="V128" s="191">
        <f t="shared" si="25"/>
        <v>-88</v>
      </c>
    </row>
    <row r="129" spans="1:22" x14ac:dyDescent="0.2">
      <c r="A129" s="126">
        <f t="shared" si="13"/>
        <v>-60</v>
      </c>
      <c r="B129" s="126" t="str">
        <f t="shared" si="14"/>
        <v/>
      </c>
      <c r="C129" s="126" t="str">
        <f t="shared" si="15"/>
        <v/>
      </c>
      <c r="D129" s="125" t="str">
        <f t="shared" si="16"/>
        <v/>
      </c>
      <c r="E129" s="125" t="str">
        <f t="shared" si="17"/>
        <v/>
      </c>
      <c r="F129" s="124" t="str">
        <f t="shared" si="18"/>
        <v/>
      </c>
      <c r="G129" s="124" t="str">
        <f t="shared" si="19"/>
        <v/>
      </c>
      <c r="H129" s="124" t="str">
        <f t="shared" si="20"/>
        <v xml:space="preserve"> </v>
      </c>
      <c r="I129" s="124" t="str">
        <f t="shared" si="21"/>
        <v/>
      </c>
      <c r="S129" s="189">
        <f t="shared" si="22"/>
        <v>-1</v>
      </c>
      <c r="T129" s="188">
        <f t="shared" si="23"/>
        <v>87</v>
      </c>
      <c r="U129" s="191">
        <f t="shared" si="24"/>
        <v>-86</v>
      </c>
      <c r="V129" s="191">
        <f t="shared" si="25"/>
        <v>-89</v>
      </c>
    </row>
    <row r="130" spans="1:22" x14ac:dyDescent="0.2">
      <c r="A130" s="126">
        <f t="shared" si="13"/>
        <v>-61</v>
      </c>
      <c r="B130" s="126" t="str">
        <f t="shared" si="14"/>
        <v/>
      </c>
      <c r="C130" s="126" t="str">
        <f t="shared" si="15"/>
        <v/>
      </c>
      <c r="D130" s="125" t="str">
        <f t="shared" si="16"/>
        <v/>
      </c>
      <c r="E130" s="125" t="str">
        <f t="shared" si="17"/>
        <v/>
      </c>
      <c r="F130" s="124" t="str">
        <f t="shared" si="18"/>
        <v/>
      </c>
      <c r="G130" s="124" t="str">
        <f t="shared" si="19"/>
        <v/>
      </c>
      <c r="H130" s="124" t="str">
        <f t="shared" si="20"/>
        <v xml:space="preserve"> </v>
      </c>
      <c r="I130" s="124" t="str">
        <f t="shared" si="21"/>
        <v/>
      </c>
      <c r="S130" s="189">
        <f t="shared" si="22"/>
        <v>-1</v>
      </c>
      <c r="T130" s="188">
        <f t="shared" si="23"/>
        <v>88</v>
      </c>
      <c r="U130" s="191">
        <f t="shared" si="24"/>
        <v>-87</v>
      </c>
      <c r="V130" s="191">
        <f t="shared" si="25"/>
        <v>-90</v>
      </c>
    </row>
    <row r="131" spans="1:22" x14ac:dyDescent="0.2">
      <c r="A131" s="126">
        <f t="shared" si="13"/>
        <v>-62</v>
      </c>
      <c r="B131" s="126" t="str">
        <f t="shared" si="14"/>
        <v/>
      </c>
      <c r="C131" s="126" t="str">
        <f t="shared" si="15"/>
        <v/>
      </c>
      <c r="D131" s="125" t="str">
        <f t="shared" si="16"/>
        <v/>
      </c>
      <c r="E131" s="125" t="str">
        <f t="shared" si="17"/>
        <v/>
      </c>
      <c r="F131" s="124" t="str">
        <f t="shared" si="18"/>
        <v/>
      </c>
      <c r="G131" s="124" t="str">
        <f t="shared" si="19"/>
        <v/>
      </c>
      <c r="H131" s="124" t="str">
        <f t="shared" si="20"/>
        <v xml:space="preserve"> </v>
      </c>
      <c r="I131" s="124" t="str">
        <f t="shared" si="21"/>
        <v/>
      </c>
      <c r="S131" s="189">
        <f t="shared" si="22"/>
        <v>-1</v>
      </c>
      <c r="T131" s="188">
        <f t="shared" si="23"/>
        <v>89</v>
      </c>
      <c r="U131" s="191">
        <f t="shared" si="24"/>
        <v>-88</v>
      </c>
      <c r="V131" s="191">
        <f t="shared" si="25"/>
        <v>-91</v>
      </c>
    </row>
    <row r="132" spans="1:22" x14ac:dyDescent="0.2">
      <c r="A132" s="126">
        <f t="shared" si="13"/>
        <v>-63</v>
      </c>
      <c r="B132" s="126" t="str">
        <f t="shared" si="14"/>
        <v/>
      </c>
      <c r="C132" s="126" t="str">
        <f t="shared" si="15"/>
        <v/>
      </c>
      <c r="D132" s="125" t="str">
        <f t="shared" si="16"/>
        <v/>
      </c>
      <c r="E132" s="125" t="str">
        <f t="shared" si="17"/>
        <v/>
      </c>
      <c r="F132" s="124" t="str">
        <f t="shared" si="18"/>
        <v/>
      </c>
      <c r="G132" s="124" t="str">
        <f t="shared" si="19"/>
        <v/>
      </c>
      <c r="H132" s="124" t="str">
        <f t="shared" si="20"/>
        <v xml:space="preserve"> </v>
      </c>
      <c r="I132" s="124" t="str">
        <f t="shared" si="21"/>
        <v/>
      </c>
      <c r="S132" s="189">
        <f t="shared" si="22"/>
        <v>-1</v>
      </c>
      <c r="T132" s="188">
        <f t="shared" si="23"/>
        <v>90</v>
      </c>
      <c r="U132" s="191">
        <f t="shared" si="24"/>
        <v>-89</v>
      </c>
      <c r="V132" s="191">
        <f t="shared" si="25"/>
        <v>-92</v>
      </c>
    </row>
    <row r="133" spans="1:22" x14ac:dyDescent="0.2">
      <c r="A133" s="126">
        <f t="shared" si="13"/>
        <v>-64</v>
      </c>
      <c r="B133" s="126" t="str">
        <f t="shared" si="14"/>
        <v/>
      </c>
      <c r="C133" s="126" t="str">
        <f t="shared" si="15"/>
        <v/>
      </c>
      <c r="D133" s="125" t="str">
        <f t="shared" si="16"/>
        <v/>
      </c>
      <c r="E133" s="125" t="str">
        <f t="shared" si="17"/>
        <v/>
      </c>
      <c r="F133" s="124" t="str">
        <f t="shared" si="18"/>
        <v/>
      </c>
      <c r="G133" s="124" t="str">
        <f t="shared" si="19"/>
        <v/>
      </c>
      <c r="H133" s="124" t="str">
        <f t="shared" si="20"/>
        <v xml:space="preserve"> </v>
      </c>
      <c r="I133" s="124" t="str">
        <f t="shared" si="21"/>
        <v/>
      </c>
      <c r="S133" s="189">
        <f t="shared" si="22"/>
        <v>-1</v>
      </c>
      <c r="T133" s="188">
        <f t="shared" si="23"/>
        <v>91</v>
      </c>
      <c r="U133" s="191">
        <f t="shared" si="24"/>
        <v>-90</v>
      </c>
      <c r="V133" s="191">
        <f t="shared" si="25"/>
        <v>-93</v>
      </c>
    </row>
    <row r="134" spans="1:22" x14ac:dyDescent="0.2">
      <c r="A134" s="126">
        <f t="shared" si="13"/>
        <v>-65</v>
      </c>
      <c r="B134" s="126" t="str">
        <f t="shared" si="14"/>
        <v/>
      </c>
      <c r="C134" s="126" t="str">
        <f t="shared" si="15"/>
        <v/>
      </c>
      <c r="D134" s="125" t="str">
        <f t="shared" si="16"/>
        <v/>
      </c>
      <c r="E134" s="125" t="str">
        <f t="shared" si="17"/>
        <v/>
      </c>
      <c r="F134" s="124" t="str">
        <f t="shared" si="18"/>
        <v/>
      </c>
      <c r="G134" s="124" t="str">
        <f t="shared" si="19"/>
        <v/>
      </c>
      <c r="H134" s="124" t="str">
        <f t="shared" si="20"/>
        <v xml:space="preserve"> </v>
      </c>
      <c r="I134" s="124" t="str">
        <f t="shared" si="21"/>
        <v/>
      </c>
      <c r="S134" s="189">
        <f t="shared" si="22"/>
        <v>-1</v>
      </c>
      <c r="T134" s="188">
        <f t="shared" si="23"/>
        <v>92</v>
      </c>
      <c r="U134" s="191">
        <f t="shared" si="24"/>
        <v>-91</v>
      </c>
      <c r="V134" s="191">
        <f t="shared" si="25"/>
        <v>-94</v>
      </c>
    </row>
    <row r="135" spans="1:22" x14ac:dyDescent="0.2">
      <c r="A135" s="126">
        <f t="shared" si="13"/>
        <v>-66</v>
      </c>
      <c r="B135" s="126" t="str">
        <f t="shared" si="14"/>
        <v/>
      </c>
      <c r="C135" s="126" t="str">
        <f t="shared" si="15"/>
        <v/>
      </c>
      <c r="D135" s="125" t="str">
        <f t="shared" si="16"/>
        <v/>
      </c>
      <c r="E135" s="125" t="str">
        <f t="shared" si="17"/>
        <v/>
      </c>
      <c r="F135" s="124" t="str">
        <f t="shared" si="18"/>
        <v/>
      </c>
      <c r="G135" s="124" t="str">
        <f t="shared" si="19"/>
        <v/>
      </c>
      <c r="H135" s="124" t="str">
        <f t="shared" si="20"/>
        <v xml:space="preserve"> </v>
      </c>
      <c r="I135" s="124" t="str">
        <f t="shared" si="21"/>
        <v/>
      </c>
      <c r="S135" s="189">
        <f t="shared" si="22"/>
        <v>-1</v>
      </c>
      <c r="T135" s="188">
        <f t="shared" si="23"/>
        <v>93</v>
      </c>
      <c r="U135" s="191">
        <f t="shared" si="24"/>
        <v>-92</v>
      </c>
      <c r="V135" s="191">
        <f t="shared" si="25"/>
        <v>-95</v>
      </c>
    </row>
    <row r="136" spans="1:22" x14ac:dyDescent="0.2">
      <c r="A136" s="126">
        <f t="shared" ref="A136:A199" si="26">IF(S137=0,0,IF(A135="","",IF(S137=1,A135-0.5,A135-1)))</f>
        <v>-67</v>
      </c>
      <c r="B136" s="126" t="str">
        <f t="shared" si="14"/>
        <v/>
      </c>
      <c r="C136" s="126" t="str">
        <f t="shared" si="15"/>
        <v/>
      </c>
      <c r="D136" s="125" t="str">
        <f t="shared" si="16"/>
        <v/>
      </c>
      <c r="E136" s="125" t="str">
        <f t="shared" si="17"/>
        <v/>
      </c>
      <c r="F136" s="124" t="str">
        <f t="shared" si="18"/>
        <v/>
      </c>
      <c r="G136" s="124" t="str">
        <f t="shared" si="19"/>
        <v/>
      </c>
      <c r="H136" s="124" t="str">
        <f t="shared" si="20"/>
        <v xml:space="preserve"> </v>
      </c>
      <c r="I136" s="124" t="str">
        <f t="shared" si="21"/>
        <v/>
      </c>
      <c r="S136" s="189">
        <f t="shared" si="22"/>
        <v>-1</v>
      </c>
      <c r="T136" s="188">
        <f t="shared" si="23"/>
        <v>94</v>
      </c>
      <c r="U136" s="191">
        <f t="shared" si="24"/>
        <v>-93</v>
      </c>
      <c r="V136" s="191">
        <f t="shared" si="25"/>
        <v>-96</v>
      </c>
    </row>
    <row r="137" spans="1:22" x14ac:dyDescent="0.2">
      <c r="A137" s="126">
        <f t="shared" si="26"/>
        <v>-68</v>
      </c>
      <c r="B137" s="126" t="str">
        <f t="shared" si="14"/>
        <v/>
      </c>
      <c r="C137" s="126" t="str">
        <f t="shared" si="15"/>
        <v/>
      </c>
      <c r="D137" s="125" t="str">
        <f t="shared" si="16"/>
        <v/>
      </c>
      <c r="E137" s="125" t="str">
        <f t="shared" si="17"/>
        <v/>
      </c>
      <c r="F137" s="124" t="str">
        <f t="shared" si="18"/>
        <v/>
      </c>
      <c r="G137" s="124" t="str">
        <f t="shared" si="19"/>
        <v/>
      </c>
      <c r="H137" s="124" t="str">
        <f t="shared" si="20"/>
        <v xml:space="preserve"> </v>
      </c>
      <c r="I137" s="124" t="str">
        <f t="shared" si="21"/>
        <v/>
      </c>
      <c r="S137" s="189">
        <f t="shared" si="22"/>
        <v>-1</v>
      </c>
      <c r="T137" s="188">
        <f t="shared" si="23"/>
        <v>95</v>
      </c>
      <c r="U137" s="191">
        <f t="shared" si="24"/>
        <v>-94</v>
      </c>
      <c r="V137" s="191">
        <f t="shared" si="25"/>
        <v>-97</v>
      </c>
    </row>
    <row r="138" spans="1:22" x14ac:dyDescent="0.2">
      <c r="A138" s="126">
        <f t="shared" si="26"/>
        <v>-69</v>
      </c>
      <c r="B138" s="126" t="str">
        <f t="shared" si="14"/>
        <v/>
      </c>
      <c r="C138" s="126" t="str">
        <f t="shared" si="15"/>
        <v/>
      </c>
      <c r="D138" s="125" t="str">
        <f t="shared" si="16"/>
        <v/>
      </c>
      <c r="E138" s="125" t="str">
        <f t="shared" si="17"/>
        <v/>
      </c>
      <c r="F138" s="124" t="str">
        <f t="shared" si="18"/>
        <v/>
      </c>
      <c r="G138" s="124" t="str">
        <f t="shared" si="19"/>
        <v/>
      </c>
      <c r="H138" s="124" t="str">
        <f t="shared" si="20"/>
        <v xml:space="preserve"> </v>
      </c>
      <c r="I138" s="124" t="str">
        <f t="shared" si="21"/>
        <v/>
      </c>
      <c r="S138" s="189">
        <f t="shared" si="22"/>
        <v>-1</v>
      </c>
      <c r="T138" s="188">
        <f t="shared" si="23"/>
        <v>96</v>
      </c>
      <c r="U138" s="191">
        <f t="shared" si="24"/>
        <v>-95</v>
      </c>
      <c r="V138" s="191">
        <f t="shared" si="25"/>
        <v>-98</v>
      </c>
    </row>
    <row r="139" spans="1:22" x14ac:dyDescent="0.2">
      <c r="A139" s="126">
        <f t="shared" si="26"/>
        <v>-70</v>
      </c>
      <c r="B139" s="126" t="str">
        <f t="shared" si="14"/>
        <v/>
      </c>
      <c r="C139" s="126" t="str">
        <f t="shared" si="15"/>
        <v/>
      </c>
      <c r="D139" s="125" t="str">
        <f t="shared" si="16"/>
        <v/>
      </c>
      <c r="E139" s="125" t="str">
        <f t="shared" si="17"/>
        <v/>
      </c>
      <c r="F139" s="124" t="str">
        <f t="shared" si="18"/>
        <v/>
      </c>
      <c r="G139" s="124" t="str">
        <f t="shared" si="19"/>
        <v/>
      </c>
      <c r="H139" s="124" t="str">
        <f t="shared" si="20"/>
        <v xml:space="preserve"> </v>
      </c>
      <c r="I139" s="124" t="str">
        <f t="shared" si="21"/>
        <v/>
      </c>
      <c r="S139" s="189">
        <f t="shared" si="22"/>
        <v>-1</v>
      </c>
      <c r="T139" s="188">
        <f t="shared" si="23"/>
        <v>97</v>
      </c>
      <c r="U139" s="191">
        <f t="shared" si="24"/>
        <v>-96</v>
      </c>
      <c r="V139" s="191">
        <f t="shared" si="25"/>
        <v>-99</v>
      </c>
    </row>
    <row r="140" spans="1:22" x14ac:dyDescent="0.2">
      <c r="A140" s="126">
        <f t="shared" si="26"/>
        <v>-71</v>
      </c>
      <c r="B140" s="126" t="str">
        <f t="shared" si="14"/>
        <v/>
      </c>
      <c r="C140" s="126" t="str">
        <f t="shared" si="15"/>
        <v/>
      </c>
      <c r="D140" s="125" t="str">
        <f t="shared" si="16"/>
        <v/>
      </c>
      <c r="E140" s="125" t="str">
        <f t="shared" si="17"/>
        <v/>
      </c>
      <c r="F140" s="124" t="str">
        <f t="shared" si="18"/>
        <v/>
      </c>
      <c r="G140" s="124" t="str">
        <f t="shared" si="19"/>
        <v/>
      </c>
      <c r="H140" s="124" t="str">
        <f t="shared" si="20"/>
        <v xml:space="preserve"> </v>
      </c>
      <c r="I140" s="124" t="str">
        <f t="shared" si="21"/>
        <v/>
      </c>
      <c r="S140" s="189">
        <f t="shared" si="22"/>
        <v>-1</v>
      </c>
      <c r="T140" s="188">
        <f t="shared" si="23"/>
        <v>98</v>
      </c>
      <c r="U140" s="191">
        <f t="shared" si="24"/>
        <v>-97</v>
      </c>
      <c r="V140" s="191">
        <f t="shared" si="25"/>
        <v>-100</v>
      </c>
    </row>
    <row r="141" spans="1:22" x14ac:dyDescent="0.2">
      <c r="A141" s="126">
        <f t="shared" si="26"/>
        <v>-72</v>
      </c>
      <c r="B141" s="126" t="str">
        <f t="shared" si="14"/>
        <v/>
      </c>
      <c r="C141" s="126" t="str">
        <f t="shared" si="15"/>
        <v/>
      </c>
      <c r="D141" s="125" t="str">
        <f t="shared" si="16"/>
        <v/>
      </c>
      <c r="E141" s="125" t="str">
        <f t="shared" si="17"/>
        <v/>
      </c>
      <c r="F141" s="124" t="str">
        <f t="shared" si="18"/>
        <v/>
      </c>
      <c r="G141" s="124" t="str">
        <f t="shared" si="19"/>
        <v/>
      </c>
      <c r="H141" s="124" t="str">
        <f t="shared" si="20"/>
        <v xml:space="preserve"> </v>
      </c>
      <c r="I141" s="124" t="str">
        <f t="shared" si="21"/>
        <v/>
      </c>
      <c r="S141" s="189">
        <f t="shared" si="22"/>
        <v>-1</v>
      </c>
      <c r="T141" s="188">
        <f t="shared" si="23"/>
        <v>99</v>
      </c>
      <c r="U141" s="191">
        <f t="shared" si="24"/>
        <v>-98</v>
      </c>
      <c r="V141" s="191">
        <f t="shared" si="25"/>
        <v>-101</v>
      </c>
    </row>
    <row r="142" spans="1:22" x14ac:dyDescent="0.2">
      <c r="A142" s="126">
        <f t="shared" si="26"/>
        <v>-73</v>
      </c>
      <c r="B142" s="126" t="str">
        <f t="shared" si="14"/>
        <v/>
      </c>
      <c r="C142" s="126" t="str">
        <f t="shared" si="15"/>
        <v/>
      </c>
      <c r="D142" s="125" t="str">
        <f t="shared" si="16"/>
        <v/>
      </c>
      <c r="E142" s="125" t="str">
        <f t="shared" si="17"/>
        <v/>
      </c>
      <c r="F142" s="124" t="str">
        <f t="shared" si="18"/>
        <v/>
      </c>
      <c r="G142" s="124" t="str">
        <f t="shared" si="19"/>
        <v/>
      </c>
      <c r="H142" s="124" t="str">
        <f t="shared" si="20"/>
        <v xml:space="preserve"> </v>
      </c>
      <c r="I142" s="124" t="str">
        <f t="shared" si="21"/>
        <v/>
      </c>
      <c r="S142" s="189">
        <f t="shared" si="22"/>
        <v>-1</v>
      </c>
      <c r="T142" s="188">
        <f t="shared" si="23"/>
        <v>100</v>
      </c>
      <c r="U142" s="191">
        <f t="shared" si="24"/>
        <v>-99</v>
      </c>
      <c r="V142" s="191">
        <f t="shared" si="25"/>
        <v>-102</v>
      </c>
    </row>
    <row r="143" spans="1:22" x14ac:dyDescent="0.2">
      <c r="A143" s="126">
        <f t="shared" si="26"/>
        <v>-74</v>
      </c>
      <c r="B143" s="126" t="str">
        <f t="shared" si="14"/>
        <v/>
      </c>
      <c r="C143" s="126" t="str">
        <f t="shared" si="15"/>
        <v/>
      </c>
      <c r="D143" s="125" t="str">
        <f t="shared" si="16"/>
        <v/>
      </c>
      <c r="E143" s="125" t="str">
        <f t="shared" si="17"/>
        <v/>
      </c>
      <c r="F143" s="124" t="str">
        <f t="shared" si="18"/>
        <v/>
      </c>
      <c r="G143" s="124" t="str">
        <f t="shared" si="19"/>
        <v/>
      </c>
      <c r="H143" s="124" t="str">
        <f t="shared" si="20"/>
        <v xml:space="preserve"> </v>
      </c>
      <c r="I143" s="124" t="str">
        <f t="shared" si="21"/>
        <v/>
      </c>
      <c r="S143" s="189">
        <f t="shared" si="22"/>
        <v>-1</v>
      </c>
      <c r="T143" s="188">
        <f t="shared" si="23"/>
        <v>101</v>
      </c>
      <c r="U143" s="191">
        <f t="shared" si="24"/>
        <v>-100</v>
      </c>
      <c r="V143" s="191">
        <f t="shared" si="25"/>
        <v>-103</v>
      </c>
    </row>
    <row r="144" spans="1:22" x14ac:dyDescent="0.2">
      <c r="A144" s="126">
        <f t="shared" si="26"/>
        <v>-75</v>
      </c>
      <c r="B144" s="126" t="str">
        <f t="shared" si="14"/>
        <v/>
      </c>
      <c r="C144" s="126" t="str">
        <f t="shared" si="15"/>
        <v/>
      </c>
      <c r="D144" s="125" t="str">
        <f t="shared" si="16"/>
        <v/>
      </c>
      <c r="E144" s="125" t="str">
        <f t="shared" si="17"/>
        <v/>
      </c>
      <c r="F144" s="124" t="str">
        <f t="shared" si="18"/>
        <v/>
      </c>
      <c r="G144" s="124" t="str">
        <f t="shared" si="19"/>
        <v/>
      </c>
      <c r="H144" s="124" t="str">
        <f t="shared" si="20"/>
        <v xml:space="preserve"> </v>
      </c>
      <c r="I144" s="124" t="str">
        <f t="shared" si="21"/>
        <v/>
      </c>
      <c r="S144" s="189">
        <f t="shared" si="22"/>
        <v>-1</v>
      </c>
      <c r="T144" s="188">
        <f t="shared" si="23"/>
        <v>102</v>
      </c>
      <c r="U144" s="191">
        <f t="shared" si="24"/>
        <v>-101</v>
      </c>
      <c r="V144" s="191">
        <f t="shared" si="25"/>
        <v>-104</v>
      </c>
    </row>
    <row r="145" spans="1:22" x14ac:dyDescent="0.2">
      <c r="A145" s="126">
        <f t="shared" si="26"/>
        <v>-76</v>
      </c>
      <c r="B145" s="126" t="str">
        <f t="shared" si="14"/>
        <v/>
      </c>
      <c r="C145" s="126" t="str">
        <f t="shared" si="15"/>
        <v/>
      </c>
      <c r="D145" s="125" t="str">
        <f t="shared" si="16"/>
        <v/>
      </c>
      <c r="E145" s="125" t="str">
        <f t="shared" si="17"/>
        <v/>
      </c>
      <c r="F145" s="124" t="str">
        <f t="shared" si="18"/>
        <v/>
      </c>
      <c r="G145" s="124" t="str">
        <f t="shared" si="19"/>
        <v/>
      </c>
      <c r="H145" s="124" t="str">
        <f t="shared" si="20"/>
        <v xml:space="preserve"> </v>
      </c>
      <c r="I145" s="124" t="str">
        <f t="shared" si="21"/>
        <v/>
      </c>
      <c r="S145" s="189">
        <f t="shared" si="22"/>
        <v>-1</v>
      </c>
      <c r="T145" s="188">
        <f t="shared" si="23"/>
        <v>103</v>
      </c>
      <c r="U145" s="191">
        <f t="shared" si="24"/>
        <v>-102</v>
      </c>
      <c r="V145" s="191">
        <f t="shared" si="25"/>
        <v>-105</v>
      </c>
    </row>
    <row r="146" spans="1:22" x14ac:dyDescent="0.2">
      <c r="A146" s="126">
        <f t="shared" si="26"/>
        <v>-77</v>
      </c>
      <c r="B146" s="126" t="str">
        <f t="shared" si="14"/>
        <v/>
      </c>
      <c r="C146" s="126" t="str">
        <f t="shared" si="15"/>
        <v/>
      </c>
      <c r="D146" s="125" t="str">
        <f t="shared" si="16"/>
        <v/>
      </c>
      <c r="E146" s="125" t="str">
        <f t="shared" si="17"/>
        <v/>
      </c>
      <c r="F146" s="124" t="str">
        <f t="shared" si="18"/>
        <v/>
      </c>
      <c r="G146" s="124" t="str">
        <f t="shared" si="19"/>
        <v/>
      </c>
      <c r="H146" s="124" t="str">
        <f t="shared" si="20"/>
        <v xml:space="preserve"> </v>
      </c>
      <c r="I146" s="124" t="str">
        <f t="shared" si="21"/>
        <v/>
      </c>
      <c r="S146" s="189">
        <f t="shared" si="22"/>
        <v>-1</v>
      </c>
      <c r="T146" s="188">
        <f t="shared" si="23"/>
        <v>104</v>
      </c>
      <c r="U146" s="191">
        <f t="shared" si="24"/>
        <v>-103</v>
      </c>
      <c r="V146" s="191">
        <f t="shared" si="25"/>
        <v>-106</v>
      </c>
    </row>
    <row r="147" spans="1:22" x14ac:dyDescent="0.2">
      <c r="A147" s="126">
        <f t="shared" si="26"/>
        <v>-78</v>
      </c>
      <c r="B147" s="126" t="str">
        <f t="shared" si="14"/>
        <v/>
      </c>
      <c r="C147" s="126" t="str">
        <f t="shared" si="15"/>
        <v/>
      </c>
      <c r="D147" s="125" t="str">
        <f t="shared" si="16"/>
        <v/>
      </c>
      <c r="E147" s="125" t="str">
        <f t="shared" si="17"/>
        <v/>
      </c>
      <c r="F147" s="124" t="str">
        <f t="shared" si="18"/>
        <v/>
      </c>
      <c r="G147" s="124" t="str">
        <f t="shared" si="19"/>
        <v/>
      </c>
      <c r="H147" s="124" t="str">
        <f t="shared" si="20"/>
        <v xml:space="preserve"> </v>
      </c>
      <c r="I147" s="124" t="str">
        <f t="shared" si="21"/>
        <v/>
      </c>
      <c r="S147" s="189">
        <f t="shared" si="22"/>
        <v>-1</v>
      </c>
      <c r="T147" s="188">
        <f t="shared" si="23"/>
        <v>105</v>
      </c>
      <c r="U147" s="191">
        <f t="shared" si="24"/>
        <v>-104</v>
      </c>
      <c r="V147" s="191">
        <f t="shared" si="25"/>
        <v>-107</v>
      </c>
    </row>
    <row r="148" spans="1:22" x14ac:dyDescent="0.2">
      <c r="A148" s="126">
        <f t="shared" si="26"/>
        <v>-79</v>
      </c>
      <c r="B148" s="126" t="str">
        <f t="shared" si="14"/>
        <v/>
      </c>
      <c r="C148" s="126" t="str">
        <f t="shared" si="15"/>
        <v/>
      </c>
      <c r="D148" s="125" t="str">
        <f t="shared" si="16"/>
        <v/>
      </c>
      <c r="E148" s="125" t="str">
        <f t="shared" si="17"/>
        <v/>
      </c>
      <c r="F148" s="124" t="str">
        <f t="shared" si="18"/>
        <v/>
      </c>
      <c r="G148" s="124" t="str">
        <f t="shared" si="19"/>
        <v/>
      </c>
      <c r="H148" s="124" t="str">
        <f t="shared" si="20"/>
        <v xml:space="preserve"> </v>
      </c>
      <c r="I148" s="124" t="str">
        <f t="shared" si="21"/>
        <v/>
      </c>
      <c r="S148" s="189">
        <f t="shared" si="22"/>
        <v>-1</v>
      </c>
      <c r="T148" s="188">
        <f t="shared" si="23"/>
        <v>106</v>
      </c>
      <c r="U148" s="191">
        <f t="shared" si="24"/>
        <v>-105</v>
      </c>
      <c r="V148" s="191">
        <f t="shared" si="25"/>
        <v>-108</v>
      </c>
    </row>
    <row r="149" spans="1:22" x14ac:dyDescent="0.2">
      <c r="A149" s="126">
        <f t="shared" si="26"/>
        <v>-80</v>
      </c>
      <c r="B149" s="126" t="str">
        <f t="shared" si="14"/>
        <v/>
      </c>
      <c r="C149" s="126" t="str">
        <f t="shared" si="15"/>
        <v/>
      </c>
      <c r="D149" s="125" t="str">
        <f t="shared" si="16"/>
        <v/>
      </c>
      <c r="E149" s="125" t="str">
        <f t="shared" si="17"/>
        <v/>
      </c>
      <c r="F149" s="124" t="str">
        <f t="shared" si="18"/>
        <v/>
      </c>
      <c r="G149" s="124" t="str">
        <f t="shared" si="19"/>
        <v/>
      </c>
      <c r="H149" s="124" t="str">
        <f t="shared" si="20"/>
        <v xml:space="preserve"> </v>
      </c>
      <c r="I149" s="124" t="str">
        <f t="shared" si="21"/>
        <v/>
      </c>
      <c r="S149" s="189">
        <f t="shared" si="22"/>
        <v>-1</v>
      </c>
      <c r="T149" s="188">
        <f t="shared" si="23"/>
        <v>107</v>
      </c>
      <c r="U149" s="191">
        <f t="shared" si="24"/>
        <v>-106</v>
      </c>
      <c r="V149" s="191">
        <f t="shared" si="25"/>
        <v>-109</v>
      </c>
    </row>
    <row r="150" spans="1:22" x14ac:dyDescent="0.2">
      <c r="A150" s="126">
        <f t="shared" si="26"/>
        <v>-81</v>
      </c>
      <c r="B150" s="126" t="str">
        <f t="shared" si="14"/>
        <v/>
      </c>
      <c r="C150" s="126" t="str">
        <f t="shared" si="15"/>
        <v/>
      </c>
      <c r="D150" s="125" t="str">
        <f t="shared" si="16"/>
        <v/>
      </c>
      <c r="E150" s="125" t="str">
        <f t="shared" si="17"/>
        <v/>
      </c>
      <c r="F150" s="124" t="str">
        <f t="shared" si="18"/>
        <v/>
      </c>
      <c r="G150" s="124" t="str">
        <f t="shared" si="19"/>
        <v/>
      </c>
      <c r="H150" s="124" t="str">
        <f t="shared" si="20"/>
        <v xml:space="preserve"> </v>
      </c>
      <c r="I150" s="124" t="str">
        <f t="shared" si="21"/>
        <v/>
      </c>
      <c r="S150" s="189">
        <f t="shared" si="22"/>
        <v>-1</v>
      </c>
      <c r="T150" s="188">
        <f t="shared" si="23"/>
        <v>108</v>
      </c>
      <c r="U150" s="191">
        <f t="shared" si="24"/>
        <v>-107</v>
      </c>
      <c r="V150" s="191">
        <f t="shared" si="25"/>
        <v>-110</v>
      </c>
    </row>
    <row r="151" spans="1:22" x14ac:dyDescent="0.2">
      <c r="A151" s="126">
        <f t="shared" si="26"/>
        <v>-82</v>
      </c>
      <c r="B151" s="126" t="str">
        <f t="shared" si="14"/>
        <v/>
      </c>
      <c r="C151" s="126" t="str">
        <f t="shared" si="15"/>
        <v/>
      </c>
      <c r="D151" s="125" t="str">
        <f t="shared" si="16"/>
        <v/>
      </c>
      <c r="E151" s="125" t="str">
        <f t="shared" si="17"/>
        <v/>
      </c>
      <c r="F151" s="124" t="str">
        <f t="shared" si="18"/>
        <v/>
      </c>
      <c r="G151" s="124" t="str">
        <f t="shared" si="19"/>
        <v/>
      </c>
      <c r="H151" s="124" t="str">
        <f t="shared" si="20"/>
        <v xml:space="preserve"> </v>
      </c>
      <c r="I151" s="124" t="str">
        <f t="shared" si="21"/>
        <v/>
      </c>
      <c r="S151" s="189">
        <f t="shared" si="22"/>
        <v>-1</v>
      </c>
      <c r="T151" s="188">
        <f t="shared" si="23"/>
        <v>109</v>
      </c>
      <c r="U151" s="191">
        <f t="shared" si="24"/>
        <v>-108</v>
      </c>
      <c r="V151" s="191">
        <f t="shared" si="25"/>
        <v>-111</v>
      </c>
    </row>
    <row r="152" spans="1:22" x14ac:dyDescent="0.2">
      <c r="A152" s="126">
        <f t="shared" si="26"/>
        <v>-83</v>
      </c>
      <c r="B152" s="126" t="str">
        <f t="shared" si="14"/>
        <v/>
      </c>
      <c r="C152" s="126" t="str">
        <f t="shared" si="15"/>
        <v/>
      </c>
      <c r="D152" s="125" t="str">
        <f t="shared" si="16"/>
        <v/>
      </c>
      <c r="E152" s="125" t="str">
        <f t="shared" si="17"/>
        <v/>
      </c>
      <c r="F152" s="124" t="str">
        <f t="shared" si="18"/>
        <v/>
      </c>
      <c r="G152" s="124" t="str">
        <f t="shared" si="19"/>
        <v/>
      </c>
      <c r="H152" s="124" t="str">
        <f t="shared" si="20"/>
        <v xml:space="preserve"> </v>
      </c>
      <c r="I152" s="124" t="str">
        <f t="shared" si="21"/>
        <v/>
      </c>
      <c r="S152" s="189">
        <f t="shared" si="22"/>
        <v>-1</v>
      </c>
      <c r="T152" s="188">
        <f t="shared" si="23"/>
        <v>110</v>
      </c>
      <c r="U152" s="191">
        <f t="shared" si="24"/>
        <v>-109</v>
      </c>
      <c r="V152" s="191">
        <f t="shared" si="25"/>
        <v>-112</v>
      </c>
    </row>
    <row r="153" spans="1:22" x14ac:dyDescent="0.2">
      <c r="A153" s="126">
        <f t="shared" si="26"/>
        <v>-84</v>
      </c>
      <c r="B153" s="126" t="str">
        <f t="shared" si="14"/>
        <v/>
      </c>
      <c r="C153" s="126" t="str">
        <f t="shared" si="15"/>
        <v/>
      </c>
      <c r="D153" s="125" t="str">
        <f t="shared" si="16"/>
        <v/>
      </c>
      <c r="E153" s="125" t="str">
        <f t="shared" si="17"/>
        <v/>
      </c>
      <c r="F153" s="124" t="str">
        <f t="shared" si="18"/>
        <v/>
      </c>
      <c r="G153" s="124" t="str">
        <f t="shared" si="19"/>
        <v/>
      </c>
      <c r="H153" s="124" t="str">
        <f t="shared" si="20"/>
        <v xml:space="preserve"> </v>
      </c>
      <c r="I153" s="124" t="str">
        <f t="shared" si="21"/>
        <v/>
      </c>
      <c r="S153" s="189">
        <f t="shared" si="22"/>
        <v>-1</v>
      </c>
      <c r="T153" s="188">
        <f t="shared" si="23"/>
        <v>111</v>
      </c>
      <c r="U153" s="191">
        <f t="shared" si="24"/>
        <v>-110</v>
      </c>
      <c r="V153" s="191">
        <f t="shared" si="25"/>
        <v>-113</v>
      </c>
    </row>
    <row r="154" spans="1:22" x14ac:dyDescent="0.2">
      <c r="A154" s="126">
        <f t="shared" si="26"/>
        <v>-85</v>
      </c>
      <c r="B154" s="126" t="str">
        <f t="shared" si="14"/>
        <v/>
      </c>
      <c r="C154" s="126" t="str">
        <f t="shared" si="15"/>
        <v/>
      </c>
      <c r="D154" s="125" t="str">
        <f t="shared" si="16"/>
        <v/>
      </c>
      <c r="E154" s="125" t="str">
        <f t="shared" si="17"/>
        <v/>
      </c>
      <c r="F154" s="124" t="str">
        <f t="shared" si="18"/>
        <v/>
      </c>
      <c r="G154" s="124" t="str">
        <f t="shared" si="19"/>
        <v/>
      </c>
      <c r="H154" s="124" t="str">
        <f t="shared" si="20"/>
        <v xml:space="preserve"> </v>
      </c>
      <c r="I154" s="124" t="str">
        <f t="shared" si="21"/>
        <v/>
      </c>
      <c r="S154" s="189">
        <f t="shared" si="22"/>
        <v>-1</v>
      </c>
      <c r="T154" s="188">
        <f t="shared" si="23"/>
        <v>112</v>
      </c>
      <c r="U154" s="191">
        <f t="shared" si="24"/>
        <v>-111</v>
      </c>
      <c r="V154" s="191">
        <f t="shared" si="25"/>
        <v>-114</v>
      </c>
    </row>
    <row r="155" spans="1:22" x14ac:dyDescent="0.2">
      <c r="A155" s="126">
        <f t="shared" si="26"/>
        <v>-86</v>
      </c>
      <c r="B155" s="126" t="str">
        <f t="shared" si="14"/>
        <v/>
      </c>
      <c r="C155" s="126" t="str">
        <f t="shared" si="15"/>
        <v/>
      </c>
      <c r="D155" s="125" t="str">
        <f t="shared" si="16"/>
        <v/>
      </c>
      <c r="E155" s="125" t="str">
        <f t="shared" si="17"/>
        <v/>
      </c>
      <c r="F155" s="124" t="str">
        <f t="shared" si="18"/>
        <v/>
      </c>
      <c r="G155" s="124" t="str">
        <f t="shared" si="19"/>
        <v/>
      </c>
      <c r="H155" s="124" t="str">
        <f t="shared" si="20"/>
        <v xml:space="preserve"> </v>
      </c>
      <c r="I155" s="124" t="str">
        <f t="shared" si="21"/>
        <v/>
      </c>
      <c r="S155" s="189">
        <f t="shared" si="22"/>
        <v>-1</v>
      </c>
      <c r="T155" s="188">
        <f t="shared" si="23"/>
        <v>113</v>
      </c>
      <c r="U155" s="191">
        <f t="shared" si="24"/>
        <v>-112</v>
      </c>
      <c r="V155" s="191">
        <f t="shared" si="25"/>
        <v>-115</v>
      </c>
    </row>
    <row r="156" spans="1:22" x14ac:dyDescent="0.2">
      <c r="A156" s="126">
        <f t="shared" si="26"/>
        <v>-87</v>
      </c>
      <c r="B156" s="126" t="str">
        <f t="shared" si="14"/>
        <v/>
      </c>
      <c r="C156" s="126" t="str">
        <f t="shared" si="15"/>
        <v/>
      </c>
      <c r="D156" s="125" t="str">
        <f t="shared" si="16"/>
        <v/>
      </c>
      <c r="E156" s="125" t="str">
        <f t="shared" si="17"/>
        <v/>
      </c>
      <c r="F156" s="124" t="str">
        <f t="shared" si="18"/>
        <v/>
      </c>
      <c r="G156" s="124" t="str">
        <f t="shared" si="19"/>
        <v/>
      </c>
      <c r="H156" s="124" t="str">
        <f t="shared" si="20"/>
        <v xml:space="preserve"> </v>
      </c>
      <c r="I156" s="124" t="str">
        <f t="shared" si="21"/>
        <v/>
      </c>
      <c r="S156" s="189">
        <f t="shared" si="22"/>
        <v>-1</v>
      </c>
      <c r="T156" s="188">
        <f t="shared" si="23"/>
        <v>114</v>
      </c>
      <c r="U156" s="191">
        <f t="shared" si="24"/>
        <v>-113</v>
      </c>
      <c r="V156" s="191">
        <f t="shared" si="25"/>
        <v>-116</v>
      </c>
    </row>
    <row r="157" spans="1:22" x14ac:dyDescent="0.2">
      <c r="A157" s="126">
        <f t="shared" si="26"/>
        <v>-88</v>
      </c>
      <c r="B157" s="126" t="str">
        <f t="shared" ref="B157:B220" si="27">IF(A157&lt;=0,"",IF(S159&gt;=1,LOOKUP(S159,Y$30:Y$56,X$30:X$56),0))</f>
        <v/>
      </c>
      <c r="C157" s="126" t="str">
        <f t="shared" ref="C157:C220" si="28">IF(A157&lt;=0,"",IF(S159&gt;=8,LOOKUP(S159,Y$45:Y$56,Z$45:Z$56),0))</f>
        <v/>
      </c>
      <c r="D157" s="125" t="str">
        <f t="shared" si="16"/>
        <v/>
      </c>
      <c r="E157" s="125" t="str">
        <f t="shared" si="17"/>
        <v/>
      </c>
      <c r="F157" s="124" t="str">
        <f t="shared" si="18"/>
        <v/>
      </c>
      <c r="G157" s="124" t="str">
        <f t="shared" si="19"/>
        <v/>
      </c>
      <c r="H157" s="124" t="str">
        <f t="shared" si="20"/>
        <v xml:space="preserve"> </v>
      </c>
      <c r="I157" s="124" t="str">
        <f t="shared" si="21"/>
        <v/>
      </c>
      <c r="S157" s="189">
        <f t="shared" si="22"/>
        <v>-1</v>
      </c>
      <c r="T157" s="188">
        <f t="shared" si="23"/>
        <v>115</v>
      </c>
      <c r="U157" s="191">
        <f t="shared" si="24"/>
        <v>-114</v>
      </c>
      <c r="V157" s="191">
        <f t="shared" si="25"/>
        <v>-117</v>
      </c>
    </row>
    <row r="158" spans="1:22" x14ac:dyDescent="0.2">
      <c r="A158" s="126">
        <f t="shared" si="26"/>
        <v>-89</v>
      </c>
      <c r="B158" s="126" t="str">
        <f t="shared" si="27"/>
        <v/>
      </c>
      <c r="C158" s="126" t="str">
        <f t="shared" si="28"/>
        <v/>
      </c>
      <c r="D158" s="125" t="str">
        <f t="shared" ref="D158:D221" si="29">IF(A158=0,0,IF(A158&lt;0,"",B158*$O$43))</f>
        <v/>
      </c>
      <c r="E158" s="125" t="str">
        <f t="shared" ref="E158:E221" si="30">IF(A158=0,0,IF(A158&lt;0,"",C158*$O$44))</f>
        <v/>
      </c>
      <c r="F158" s="124" t="str">
        <f t="shared" ref="F158:F221" si="31">IF(A158=0,0,IF(A158&lt;0,"",IF(B158=$X$38,((E$22*0.5/12)-D158)*P$51,((E$22*1/12)-D158)*P$51)))</f>
        <v/>
      </c>
      <c r="G158" s="124" t="str">
        <f t="shared" ref="G158:G221" si="32">IF(A158=0,0,IF(A158&lt;0,"",D158+F158+E158))</f>
        <v/>
      </c>
      <c r="H158" s="124" t="str">
        <f t="shared" ref="H158:H221" si="33">IF(A158=0,0,IF(A158&lt;0," ",IF(A158=1,F158,G158+H159)))</f>
        <v xml:space="preserve"> </v>
      </c>
      <c r="I158" s="124" t="str">
        <f t="shared" ref="I158:I221" si="34">IF(A158&lt;0,"",ROUND($E$23+(A158/12),2))</f>
        <v/>
      </c>
      <c r="S158" s="189">
        <f t="shared" si="22"/>
        <v>-1</v>
      </c>
      <c r="T158" s="188">
        <f t="shared" si="23"/>
        <v>116</v>
      </c>
      <c r="U158" s="191">
        <f t="shared" si="24"/>
        <v>-115</v>
      </c>
      <c r="V158" s="191">
        <f t="shared" si="25"/>
        <v>-118</v>
      </c>
    </row>
    <row r="159" spans="1:22" x14ac:dyDescent="0.2">
      <c r="A159" s="126">
        <f t="shared" si="26"/>
        <v>-90</v>
      </c>
      <c r="B159" s="126" t="str">
        <f t="shared" si="27"/>
        <v/>
      </c>
      <c r="C159" s="126" t="str">
        <f t="shared" si="28"/>
        <v/>
      </c>
      <c r="D159" s="125" t="str">
        <f t="shared" si="29"/>
        <v/>
      </c>
      <c r="E159" s="125" t="str">
        <f t="shared" si="30"/>
        <v/>
      </c>
      <c r="F159" s="124" t="str">
        <f t="shared" si="31"/>
        <v/>
      </c>
      <c r="G159" s="124" t="str">
        <f t="shared" si="32"/>
        <v/>
      </c>
      <c r="H159" s="124" t="str">
        <f t="shared" si="33"/>
        <v xml:space="preserve"> </v>
      </c>
      <c r="I159" s="124" t="str">
        <f t="shared" si="34"/>
        <v/>
      </c>
      <c r="S159" s="189">
        <f t="shared" ref="S159:S222" si="35">IF(AND(S158&gt;=1,S158&lt;18),S158+1,IF(U159=0,1,IF(S158=18,S158+0.5,-1)))</f>
        <v>-1</v>
      </c>
      <c r="T159" s="188">
        <f t="shared" ref="T159:T222" si="36">IF(T158&gt;=1,T158+1,IF(U159=0,1,-1))</f>
        <v>117</v>
      </c>
      <c r="U159" s="191">
        <f t="shared" si="24"/>
        <v>-116</v>
      </c>
      <c r="V159" s="191">
        <f t="shared" si="25"/>
        <v>-119</v>
      </c>
    </row>
    <row r="160" spans="1:22" x14ac:dyDescent="0.2">
      <c r="A160" s="126">
        <f t="shared" si="26"/>
        <v>-91</v>
      </c>
      <c r="B160" s="126" t="str">
        <f t="shared" si="27"/>
        <v/>
      </c>
      <c r="C160" s="126" t="str">
        <f t="shared" si="28"/>
        <v/>
      </c>
      <c r="D160" s="125" t="str">
        <f t="shared" si="29"/>
        <v/>
      </c>
      <c r="E160" s="125" t="str">
        <f t="shared" si="30"/>
        <v/>
      </c>
      <c r="F160" s="124" t="str">
        <f t="shared" si="31"/>
        <v/>
      </c>
      <c r="G160" s="124" t="str">
        <f t="shared" si="32"/>
        <v/>
      </c>
      <c r="H160" s="124" t="str">
        <f t="shared" si="33"/>
        <v xml:space="preserve"> </v>
      </c>
      <c r="I160" s="124" t="str">
        <f t="shared" si="34"/>
        <v/>
      </c>
      <c r="S160" s="189">
        <f t="shared" si="35"/>
        <v>-1</v>
      </c>
      <c r="T160" s="188">
        <f t="shared" si="36"/>
        <v>118</v>
      </c>
      <c r="U160" s="191">
        <f t="shared" ref="U160:U223" si="37">U159-1</f>
        <v>-117</v>
      </c>
      <c r="V160" s="191">
        <f t="shared" ref="V160:V223" si="38">V159-1</f>
        <v>-120</v>
      </c>
    </row>
    <row r="161" spans="1:22" x14ac:dyDescent="0.2">
      <c r="A161" s="126">
        <f t="shared" si="26"/>
        <v>-92</v>
      </c>
      <c r="B161" s="126" t="str">
        <f t="shared" si="27"/>
        <v/>
      </c>
      <c r="C161" s="126" t="str">
        <f t="shared" si="28"/>
        <v/>
      </c>
      <c r="D161" s="125" t="str">
        <f t="shared" si="29"/>
        <v/>
      </c>
      <c r="E161" s="125" t="str">
        <f t="shared" si="30"/>
        <v/>
      </c>
      <c r="F161" s="124" t="str">
        <f t="shared" si="31"/>
        <v/>
      </c>
      <c r="G161" s="124" t="str">
        <f t="shared" si="32"/>
        <v/>
      </c>
      <c r="H161" s="124" t="str">
        <f t="shared" si="33"/>
        <v xml:space="preserve"> </v>
      </c>
      <c r="I161" s="124" t="str">
        <f t="shared" si="34"/>
        <v/>
      </c>
      <c r="S161" s="189">
        <f t="shared" si="35"/>
        <v>-1</v>
      </c>
      <c r="T161" s="188">
        <f t="shared" si="36"/>
        <v>119</v>
      </c>
      <c r="U161" s="191">
        <f t="shared" si="37"/>
        <v>-118</v>
      </c>
      <c r="V161" s="191">
        <f t="shared" si="38"/>
        <v>-121</v>
      </c>
    </row>
    <row r="162" spans="1:22" x14ac:dyDescent="0.2">
      <c r="A162" s="126">
        <f t="shared" si="26"/>
        <v>-93</v>
      </c>
      <c r="B162" s="126" t="str">
        <f t="shared" si="27"/>
        <v/>
      </c>
      <c r="C162" s="126" t="str">
        <f t="shared" si="28"/>
        <v/>
      </c>
      <c r="D162" s="125" t="str">
        <f t="shared" si="29"/>
        <v/>
      </c>
      <c r="E162" s="125" t="str">
        <f t="shared" si="30"/>
        <v/>
      </c>
      <c r="F162" s="124" t="str">
        <f t="shared" si="31"/>
        <v/>
      </c>
      <c r="G162" s="124" t="str">
        <f t="shared" si="32"/>
        <v/>
      </c>
      <c r="H162" s="124" t="str">
        <f t="shared" si="33"/>
        <v xml:space="preserve"> </v>
      </c>
      <c r="I162" s="124" t="str">
        <f t="shared" si="34"/>
        <v/>
      </c>
      <c r="S162" s="189">
        <f t="shared" si="35"/>
        <v>-1</v>
      </c>
      <c r="T162" s="188">
        <f t="shared" si="36"/>
        <v>120</v>
      </c>
      <c r="U162" s="191">
        <f t="shared" si="37"/>
        <v>-119</v>
      </c>
      <c r="V162" s="191">
        <f t="shared" si="38"/>
        <v>-122</v>
      </c>
    </row>
    <row r="163" spans="1:22" x14ac:dyDescent="0.2">
      <c r="A163" s="126">
        <f t="shared" si="26"/>
        <v>-94</v>
      </c>
      <c r="B163" s="126" t="str">
        <f t="shared" si="27"/>
        <v/>
      </c>
      <c r="C163" s="126" t="str">
        <f t="shared" si="28"/>
        <v/>
      </c>
      <c r="D163" s="125" t="str">
        <f t="shared" si="29"/>
        <v/>
      </c>
      <c r="E163" s="125" t="str">
        <f t="shared" si="30"/>
        <v/>
      </c>
      <c r="F163" s="124" t="str">
        <f t="shared" si="31"/>
        <v/>
      </c>
      <c r="G163" s="124" t="str">
        <f t="shared" si="32"/>
        <v/>
      </c>
      <c r="H163" s="124" t="str">
        <f t="shared" si="33"/>
        <v xml:space="preserve"> </v>
      </c>
      <c r="I163" s="124" t="str">
        <f t="shared" si="34"/>
        <v/>
      </c>
      <c r="S163" s="189">
        <f t="shared" si="35"/>
        <v>-1</v>
      </c>
      <c r="T163" s="188">
        <f t="shared" si="36"/>
        <v>121</v>
      </c>
      <c r="U163" s="191">
        <f t="shared" si="37"/>
        <v>-120</v>
      </c>
      <c r="V163" s="191">
        <f t="shared" si="38"/>
        <v>-123</v>
      </c>
    </row>
    <row r="164" spans="1:22" x14ac:dyDescent="0.2">
      <c r="A164" s="126">
        <f t="shared" si="26"/>
        <v>-95</v>
      </c>
      <c r="B164" s="126" t="str">
        <f t="shared" si="27"/>
        <v/>
      </c>
      <c r="C164" s="126" t="str">
        <f t="shared" si="28"/>
        <v/>
      </c>
      <c r="D164" s="125" t="str">
        <f t="shared" si="29"/>
        <v/>
      </c>
      <c r="E164" s="125" t="str">
        <f t="shared" si="30"/>
        <v/>
      </c>
      <c r="F164" s="124" t="str">
        <f t="shared" si="31"/>
        <v/>
      </c>
      <c r="G164" s="124" t="str">
        <f t="shared" si="32"/>
        <v/>
      </c>
      <c r="H164" s="124" t="str">
        <f t="shared" si="33"/>
        <v xml:space="preserve"> </v>
      </c>
      <c r="I164" s="124" t="str">
        <f t="shared" si="34"/>
        <v/>
      </c>
      <c r="S164" s="189">
        <f t="shared" si="35"/>
        <v>-1</v>
      </c>
      <c r="T164" s="188">
        <f t="shared" si="36"/>
        <v>122</v>
      </c>
      <c r="U164" s="191">
        <f t="shared" si="37"/>
        <v>-121</v>
      </c>
      <c r="V164" s="191">
        <f t="shared" si="38"/>
        <v>-124</v>
      </c>
    </row>
    <row r="165" spans="1:22" x14ac:dyDescent="0.2">
      <c r="A165" s="126">
        <f t="shared" si="26"/>
        <v>-96</v>
      </c>
      <c r="B165" s="126" t="str">
        <f t="shared" si="27"/>
        <v/>
      </c>
      <c r="C165" s="126" t="str">
        <f t="shared" si="28"/>
        <v/>
      </c>
      <c r="D165" s="125" t="str">
        <f t="shared" si="29"/>
        <v/>
      </c>
      <c r="E165" s="125" t="str">
        <f t="shared" si="30"/>
        <v/>
      </c>
      <c r="F165" s="124" t="str">
        <f t="shared" si="31"/>
        <v/>
      </c>
      <c r="G165" s="124" t="str">
        <f t="shared" si="32"/>
        <v/>
      </c>
      <c r="H165" s="124" t="str">
        <f t="shared" si="33"/>
        <v xml:space="preserve"> </v>
      </c>
      <c r="I165" s="124" t="str">
        <f t="shared" si="34"/>
        <v/>
      </c>
      <c r="S165" s="189">
        <f t="shared" si="35"/>
        <v>-1</v>
      </c>
      <c r="T165" s="188">
        <f t="shared" si="36"/>
        <v>123</v>
      </c>
      <c r="U165" s="191">
        <f t="shared" si="37"/>
        <v>-122</v>
      </c>
      <c r="V165" s="191">
        <f t="shared" si="38"/>
        <v>-125</v>
      </c>
    </row>
    <row r="166" spans="1:22" x14ac:dyDescent="0.2">
      <c r="A166" s="126">
        <f t="shared" si="26"/>
        <v>-97</v>
      </c>
      <c r="B166" s="126" t="str">
        <f t="shared" si="27"/>
        <v/>
      </c>
      <c r="C166" s="126" t="str">
        <f t="shared" si="28"/>
        <v/>
      </c>
      <c r="D166" s="125" t="str">
        <f t="shared" si="29"/>
        <v/>
      </c>
      <c r="E166" s="125" t="str">
        <f t="shared" si="30"/>
        <v/>
      </c>
      <c r="F166" s="124" t="str">
        <f t="shared" si="31"/>
        <v/>
      </c>
      <c r="G166" s="124" t="str">
        <f t="shared" si="32"/>
        <v/>
      </c>
      <c r="H166" s="124" t="str">
        <f t="shared" si="33"/>
        <v xml:space="preserve"> </v>
      </c>
      <c r="I166" s="124" t="str">
        <f t="shared" si="34"/>
        <v/>
      </c>
      <c r="S166" s="189">
        <f t="shared" si="35"/>
        <v>-1</v>
      </c>
      <c r="T166" s="188">
        <f t="shared" si="36"/>
        <v>124</v>
      </c>
      <c r="U166" s="191">
        <f t="shared" si="37"/>
        <v>-123</v>
      </c>
      <c r="V166" s="191">
        <f t="shared" si="38"/>
        <v>-126</v>
      </c>
    </row>
    <row r="167" spans="1:22" x14ac:dyDescent="0.2">
      <c r="A167" s="126">
        <f t="shared" si="26"/>
        <v>-98</v>
      </c>
      <c r="B167" s="126" t="str">
        <f t="shared" si="27"/>
        <v/>
      </c>
      <c r="C167" s="126" t="str">
        <f t="shared" si="28"/>
        <v/>
      </c>
      <c r="D167" s="125" t="str">
        <f t="shared" si="29"/>
        <v/>
      </c>
      <c r="E167" s="125" t="str">
        <f t="shared" si="30"/>
        <v/>
      </c>
      <c r="F167" s="124" t="str">
        <f t="shared" si="31"/>
        <v/>
      </c>
      <c r="G167" s="124" t="str">
        <f t="shared" si="32"/>
        <v/>
      </c>
      <c r="H167" s="124" t="str">
        <f t="shared" si="33"/>
        <v xml:space="preserve"> </v>
      </c>
      <c r="I167" s="124" t="str">
        <f t="shared" si="34"/>
        <v/>
      </c>
      <c r="S167" s="189">
        <f t="shared" si="35"/>
        <v>-1</v>
      </c>
      <c r="T167" s="188">
        <f t="shared" si="36"/>
        <v>125</v>
      </c>
      <c r="U167" s="191">
        <f t="shared" si="37"/>
        <v>-124</v>
      </c>
      <c r="V167" s="191">
        <f t="shared" si="38"/>
        <v>-127</v>
      </c>
    </row>
    <row r="168" spans="1:22" x14ac:dyDescent="0.2">
      <c r="A168" s="126">
        <f t="shared" si="26"/>
        <v>-99</v>
      </c>
      <c r="B168" s="126" t="str">
        <f t="shared" si="27"/>
        <v/>
      </c>
      <c r="C168" s="126" t="str">
        <f t="shared" si="28"/>
        <v/>
      </c>
      <c r="D168" s="125" t="str">
        <f t="shared" si="29"/>
        <v/>
      </c>
      <c r="E168" s="125" t="str">
        <f t="shared" si="30"/>
        <v/>
      </c>
      <c r="F168" s="124" t="str">
        <f t="shared" si="31"/>
        <v/>
      </c>
      <c r="G168" s="124" t="str">
        <f t="shared" si="32"/>
        <v/>
      </c>
      <c r="H168" s="124" t="str">
        <f t="shared" si="33"/>
        <v xml:space="preserve"> </v>
      </c>
      <c r="I168" s="124" t="str">
        <f t="shared" si="34"/>
        <v/>
      </c>
      <c r="S168" s="189">
        <f t="shared" si="35"/>
        <v>-1</v>
      </c>
      <c r="T168" s="188">
        <f t="shared" si="36"/>
        <v>126</v>
      </c>
      <c r="U168" s="191">
        <f t="shared" si="37"/>
        <v>-125</v>
      </c>
      <c r="V168" s="191">
        <f t="shared" si="38"/>
        <v>-128</v>
      </c>
    </row>
    <row r="169" spans="1:22" x14ac:dyDescent="0.2">
      <c r="A169" s="126">
        <f t="shared" si="26"/>
        <v>-100</v>
      </c>
      <c r="B169" s="126" t="str">
        <f t="shared" si="27"/>
        <v/>
      </c>
      <c r="C169" s="126" t="str">
        <f t="shared" si="28"/>
        <v/>
      </c>
      <c r="D169" s="125" t="str">
        <f t="shared" si="29"/>
        <v/>
      </c>
      <c r="E169" s="125" t="str">
        <f t="shared" si="30"/>
        <v/>
      </c>
      <c r="F169" s="124" t="str">
        <f t="shared" si="31"/>
        <v/>
      </c>
      <c r="G169" s="124" t="str">
        <f t="shared" si="32"/>
        <v/>
      </c>
      <c r="H169" s="124" t="str">
        <f t="shared" si="33"/>
        <v xml:space="preserve"> </v>
      </c>
      <c r="I169" s="124" t="str">
        <f t="shared" si="34"/>
        <v/>
      </c>
      <c r="S169" s="189">
        <f t="shared" si="35"/>
        <v>-1</v>
      </c>
      <c r="T169" s="188">
        <f t="shared" si="36"/>
        <v>127</v>
      </c>
      <c r="U169" s="191">
        <f t="shared" si="37"/>
        <v>-126</v>
      </c>
      <c r="V169" s="191">
        <f t="shared" si="38"/>
        <v>-129</v>
      </c>
    </row>
    <row r="170" spans="1:22" x14ac:dyDescent="0.2">
      <c r="A170" s="126">
        <f t="shared" si="26"/>
        <v>-101</v>
      </c>
      <c r="B170" s="126" t="str">
        <f t="shared" si="27"/>
        <v/>
      </c>
      <c r="C170" s="126" t="str">
        <f t="shared" si="28"/>
        <v/>
      </c>
      <c r="D170" s="125" t="str">
        <f t="shared" si="29"/>
        <v/>
      </c>
      <c r="E170" s="125" t="str">
        <f t="shared" si="30"/>
        <v/>
      </c>
      <c r="F170" s="124" t="str">
        <f t="shared" si="31"/>
        <v/>
      </c>
      <c r="G170" s="124" t="str">
        <f t="shared" si="32"/>
        <v/>
      </c>
      <c r="H170" s="124" t="str">
        <f t="shared" si="33"/>
        <v xml:space="preserve"> </v>
      </c>
      <c r="I170" s="124" t="str">
        <f t="shared" si="34"/>
        <v/>
      </c>
      <c r="S170" s="189">
        <f t="shared" si="35"/>
        <v>-1</v>
      </c>
      <c r="T170" s="188">
        <f t="shared" si="36"/>
        <v>128</v>
      </c>
      <c r="U170" s="191">
        <f t="shared" si="37"/>
        <v>-127</v>
      </c>
      <c r="V170" s="191">
        <f t="shared" si="38"/>
        <v>-130</v>
      </c>
    </row>
    <row r="171" spans="1:22" x14ac:dyDescent="0.2">
      <c r="A171" s="126">
        <f t="shared" si="26"/>
        <v>-102</v>
      </c>
      <c r="B171" s="126" t="str">
        <f t="shared" si="27"/>
        <v/>
      </c>
      <c r="C171" s="126" t="str">
        <f t="shared" si="28"/>
        <v/>
      </c>
      <c r="D171" s="125" t="str">
        <f t="shared" si="29"/>
        <v/>
      </c>
      <c r="E171" s="125" t="str">
        <f t="shared" si="30"/>
        <v/>
      </c>
      <c r="F171" s="124" t="str">
        <f t="shared" si="31"/>
        <v/>
      </c>
      <c r="G171" s="124" t="str">
        <f t="shared" si="32"/>
        <v/>
      </c>
      <c r="H171" s="124" t="str">
        <f t="shared" si="33"/>
        <v xml:space="preserve"> </v>
      </c>
      <c r="I171" s="124" t="str">
        <f t="shared" si="34"/>
        <v/>
      </c>
      <c r="S171" s="189">
        <f t="shared" si="35"/>
        <v>-1</v>
      </c>
      <c r="T171" s="188">
        <f t="shared" si="36"/>
        <v>129</v>
      </c>
      <c r="U171" s="191">
        <f t="shared" si="37"/>
        <v>-128</v>
      </c>
      <c r="V171" s="191">
        <f t="shared" si="38"/>
        <v>-131</v>
      </c>
    </row>
    <row r="172" spans="1:22" x14ac:dyDescent="0.2">
      <c r="A172" s="126">
        <f t="shared" si="26"/>
        <v>-103</v>
      </c>
      <c r="B172" s="126" t="str">
        <f t="shared" si="27"/>
        <v/>
      </c>
      <c r="C172" s="126" t="str">
        <f t="shared" si="28"/>
        <v/>
      </c>
      <c r="D172" s="125" t="str">
        <f t="shared" si="29"/>
        <v/>
      </c>
      <c r="E172" s="125" t="str">
        <f t="shared" si="30"/>
        <v/>
      </c>
      <c r="F172" s="124" t="str">
        <f t="shared" si="31"/>
        <v/>
      </c>
      <c r="G172" s="124" t="str">
        <f t="shared" si="32"/>
        <v/>
      </c>
      <c r="H172" s="124" t="str">
        <f t="shared" si="33"/>
        <v xml:space="preserve"> </v>
      </c>
      <c r="I172" s="124" t="str">
        <f t="shared" si="34"/>
        <v/>
      </c>
      <c r="S172" s="189">
        <f t="shared" si="35"/>
        <v>-1</v>
      </c>
      <c r="T172" s="188">
        <f t="shared" si="36"/>
        <v>130</v>
      </c>
      <c r="U172" s="191">
        <f t="shared" si="37"/>
        <v>-129</v>
      </c>
      <c r="V172" s="191">
        <f t="shared" si="38"/>
        <v>-132</v>
      </c>
    </row>
    <row r="173" spans="1:22" x14ac:dyDescent="0.2">
      <c r="A173" s="126">
        <f t="shared" si="26"/>
        <v>-104</v>
      </c>
      <c r="B173" s="126" t="str">
        <f t="shared" si="27"/>
        <v/>
      </c>
      <c r="C173" s="126" t="str">
        <f t="shared" si="28"/>
        <v/>
      </c>
      <c r="D173" s="125" t="str">
        <f t="shared" si="29"/>
        <v/>
      </c>
      <c r="E173" s="125" t="str">
        <f t="shared" si="30"/>
        <v/>
      </c>
      <c r="F173" s="124" t="str">
        <f t="shared" si="31"/>
        <v/>
      </c>
      <c r="G173" s="124" t="str">
        <f t="shared" si="32"/>
        <v/>
      </c>
      <c r="H173" s="124" t="str">
        <f t="shared" si="33"/>
        <v xml:space="preserve"> </v>
      </c>
      <c r="I173" s="124" t="str">
        <f t="shared" si="34"/>
        <v/>
      </c>
      <c r="S173" s="189">
        <f t="shared" si="35"/>
        <v>-1</v>
      </c>
      <c r="T173" s="188">
        <f t="shared" si="36"/>
        <v>131</v>
      </c>
      <c r="U173" s="191">
        <f t="shared" si="37"/>
        <v>-130</v>
      </c>
      <c r="V173" s="191">
        <f t="shared" si="38"/>
        <v>-133</v>
      </c>
    </row>
    <row r="174" spans="1:22" x14ac:dyDescent="0.2">
      <c r="A174" s="126">
        <f t="shared" si="26"/>
        <v>-105</v>
      </c>
      <c r="B174" s="126" t="str">
        <f t="shared" si="27"/>
        <v/>
      </c>
      <c r="C174" s="126" t="str">
        <f t="shared" si="28"/>
        <v/>
      </c>
      <c r="D174" s="125" t="str">
        <f t="shared" si="29"/>
        <v/>
      </c>
      <c r="E174" s="125" t="str">
        <f t="shared" si="30"/>
        <v/>
      </c>
      <c r="F174" s="124" t="str">
        <f t="shared" si="31"/>
        <v/>
      </c>
      <c r="G174" s="124" t="str">
        <f t="shared" si="32"/>
        <v/>
      </c>
      <c r="H174" s="124" t="str">
        <f t="shared" si="33"/>
        <v xml:space="preserve"> </v>
      </c>
      <c r="I174" s="124" t="str">
        <f t="shared" si="34"/>
        <v/>
      </c>
      <c r="S174" s="189">
        <f t="shared" si="35"/>
        <v>-1</v>
      </c>
      <c r="T174" s="188">
        <f t="shared" si="36"/>
        <v>132</v>
      </c>
      <c r="U174" s="191">
        <f t="shared" si="37"/>
        <v>-131</v>
      </c>
      <c r="V174" s="191">
        <f t="shared" si="38"/>
        <v>-134</v>
      </c>
    </row>
    <row r="175" spans="1:22" x14ac:dyDescent="0.2">
      <c r="A175" s="126">
        <f t="shared" si="26"/>
        <v>-106</v>
      </c>
      <c r="B175" s="126" t="str">
        <f t="shared" si="27"/>
        <v/>
      </c>
      <c r="C175" s="126" t="str">
        <f t="shared" si="28"/>
        <v/>
      </c>
      <c r="D175" s="125" t="str">
        <f t="shared" si="29"/>
        <v/>
      </c>
      <c r="E175" s="125" t="str">
        <f t="shared" si="30"/>
        <v/>
      </c>
      <c r="F175" s="124" t="str">
        <f t="shared" si="31"/>
        <v/>
      </c>
      <c r="G175" s="124" t="str">
        <f t="shared" si="32"/>
        <v/>
      </c>
      <c r="H175" s="124" t="str">
        <f t="shared" si="33"/>
        <v xml:space="preserve"> </v>
      </c>
      <c r="I175" s="124" t="str">
        <f t="shared" si="34"/>
        <v/>
      </c>
      <c r="S175" s="189">
        <f t="shared" si="35"/>
        <v>-1</v>
      </c>
      <c r="T175" s="188">
        <f t="shared" si="36"/>
        <v>133</v>
      </c>
      <c r="U175" s="191">
        <f t="shared" si="37"/>
        <v>-132</v>
      </c>
      <c r="V175" s="191">
        <f t="shared" si="38"/>
        <v>-135</v>
      </c>
    </row>
    <row r="176" spans="1:22" x14ac:dyDescent="0.2">
      <c r="A176" s="126">
        <f t="shared" si="26"/>
        <v>-107</v>
      </c>
      <c r="B176" s="126" t="str">
        <f t="shared" si="27"/>
        <v/>
      </c>
      <c r="C176" s="126" t="str">
        <f t="shared" si="28"/>
        <v/>
      </c>
      <c r="D176" s="125" t="str">
        <f t="shared" si="29"/>
        <v/>
      </c>
      <c r="E176" s="125" t="str">
        <f t="shared" si="30"/>
        <v/>
      </c>
      <c r="F176" s="124" t="str">
        <f t="shared" si="31"/>
        <v/>
      </c>
      <c r="G176" s="124" t="str">
        <f t="shared" si="32"/>
        <v/>
      </c>
      <c r="H176" s="124" t="str">
        <f t="shared" si="33"/>
        <v xml:space="preserve"> </v>
      </c>
      <c r="I176" s="124" t="str">
        <f t="shared" si="34"/>
        <v/>
      </c>
      <c r="S176" s="189">
        <f t="shared" si="35"/>
        <v>-1</v>
      </c>
      <c r="T176" s="188">
        <f t="shared" si="36"/>
        <v>134</v>
      </c>
      <c r="U176" s="191">
        <f t="shared" si="37"/>
        <v>-133</v>
      </c>
      <c r="V176" s="191">
        <f t="shared" si="38"/>
        <v>-136</v>
      </c>
    </row>
    <row r="177" spans="1:22" x14ac:dyDescent="0.2">
      <c r="A177" s="126">
        <f t="shared" si="26"/>
        <v>-108</v>
      </c>
      <c r="B177" s="126" t="str">
        <f t="shared" si="27"/>
        <v/>
      </c>
      <c r="C177" s="126" t="str">
        <f t="shared" si="28"/>
        <v/>
      </c>
      <c r="D177" s="125" t="str">
        <f t="shared" si="29"/>
        <v/>
      </c>
      <c r="E177" s="125" t="str">
        <f t="shared" si="30"/>
        <v/>
      </c>
      <c r="F177" s="124" t="str">
        <f t="shared" si="31"/>
        <v/>
      </c>
      <c r="G177" s="124" t="str">
        <f t="shared" si="32"/>
        <v/>
      </c>
      <c r="H177" s="124" t="str">
        <f t="shared" si="33"/>
        <v xml:space="preserve"> </v>
      </c>
      <c r="I177" s="124" t="str">
        <f t="shared" si="34"/>
        <v/>
      </c>
      <c r="S177" s="189">
        <f t="shared" si="35"/>
        <v>-1</v>
      </c>
      <c r="T177" s="188">
        <f t="shared" si="36"/>
        <v>135</v>
      </c>
      <c r="U177" s="191">
        <f t="shared" si="37"/>
        <v>-134</v>
      </c>
      <c r="V177" s="191">
        <f t="shared" si="38"/>
        <v>-137</v>
      </c>
    </row>
    <row r="178" spans="1:22" x14ac:dyDescent="0.2">
      <c r="A178" s="126">
        <f t="shared" si="26"/>
        <v>-109</v>
      </c>
      <c r="B178" s="126" t="str">
        <f t="shared" si="27"/>
        <v/>
      </c>
      <c r="C178" s="126" t="str">
        <f t="shared" si="28"/>
        <v/>
      </c>
      <c r="D178" s="125" t="str">
        <f t="shared" si="29"/>
        <v/>
      </c>
      <c r="E178" s="125" t="str">
        <f t="shared" si="30"/>
        <v/>
      </c>
      <c r="F178" s="124" t="str">
        <f t="shared" si="31"/>
        <v/>
      </c>
      <c r="G178" s="124" t="str">
        <f t="shared" si="32"/>
        <v/>
      </c>
      <c r="H178" s="124" t="str">
        <f t="shared" si="33"/>
        <v xml:space="preserve"> </v>
      </c>
      <c r="I178" s="124" t="str">
        <f t="shared" si="34"/>
        <v/>
      </c>
      <c r="S178" s="189">
        <f t="shared" si="35"/>
        <v>-1</v>
      </c>
      <c r="T178" s="188">
        <f t="shared" si="36"/>
        <v>136</v>
      </c>
      <c r="U178" s="191">
        <f t="shared" si="37"/>
        <v>-135</v>
      </c>
      <c r="V178" s="191">
        <f t="shared" si="38"/>
        <v>-138</v>
      </c>
    </row>
    <row r="179" spans="1:22" x14ac:dyDescent="0.2">
      <c r="A179" s="126">
        <f t="shared" si="26"/>
        <v>-110</v>
      </c>
      <c r="B179" s="126" t="str">
        <f t="shared" si="27"/>
        <v/>
      </c>
      <c r="C179" s="126" t="str">
        <f t="shared" si="28"/>
        <v/>
      </c>
      <c r="D179" s="125" t="str">
        <f t="shared" si="29"/>
        <v/>
      </c>
      <c r="E179" s="125" t="str">
        <f t="shared" si="30"/>
        <v/>
      </c>
      <c r="F179" s="124" t="str">
        <f t="shared" si="31"/>
        <v/>
      </c>
      <c r="G179" s="124" t="str">
        <f t="shared" si="32"/>
        <v/>
      </c>
      <c r="H179" s="124" t="str">
        <f t="shared" si="33"/>
        <v xml:space="preserve"> </v>
      </c>
      <c r="I179" s="124" t="str">
        <f t="shared" si="34"/>
        <v/>
      </c>
      <c r="S179" s="189">
        <f t="shared" si="35"/>
        <v>-1</v>
      </c>
      <c r="T179" s="188">
        <f t="shared" si="36"/>
        <v>137</v>
      </c>
      <c r="U179" s="191">
        <f t="shared" si="37"/>
        <v>-136</v>
      </c>
      <c r="V179" s="191">
        <f t="shared" si="38"/>
        <v>-139</v>
      </c>
    </row>
    <row r="180" spans="1:22" x14ac:dyDescent="0.2">
      <c r="A180" s="126">
        <f t="shared" si="26"/>
        <v>-111</v>
      </c>
      <c r="B180" s="126" t="str">
        <f t="shared" si="27"/>
        <v/>
      </c>
      <c r="C180" s="126" t="str">
        <f t="shared" si="28"/>
        <v/>
      </c>
      <c r="D180" s="125" t="str">
        <f t="shared" si="29"/>
        <v/>
      </c>
      <c r="E180" s="125" t="str">
        <f t="shared" si="30"/>
        <v/>
      </c>
      <c r="F180" s="124" t="str">
        <f t="shared" si="31"/>
        <v/>
      </c>
      <c r="G180" s="124" t="str">
        <f t="shared" si="32"/>
        <v/>
      </c>
      <c r="H180" s="124" t="str">
        <f t="shared" si="33"/>
        <v xml:space="preserve"> </v>
      </c>
      <c r="I180" s="124" t="str">
        <f t="shared" si="34"/>
        <v/>
      </c>
      <c r="S180" s="189">
        <f t="shared" si="35"/>
        <v>-1</v>
      </c>
      <c r="T180" s="188">
        <f t="shared" si="36"/>
        <v>138</v>
      </c>
      <c r="U180" s="191">
        <f t="shared" si="37"/>
        <v>-137</v>
      </c>
      <c r="V180" s="191">
        <f t="shared" si="38"/>
        <v>-140</v>
      </c>
    </row>
    <row r="181" spans="1:22" x14ac:dyDescent="0.2">
      <c r="A181" s="126">
        <f t="shared" si="26"/>
        <v>-112</v>
      </c>
      <c r="B181" s="126" t="str">
        <f t="shared" si="27"/>
        <v/>
      </c>
      <c r="C181" s="126" t="str">
        <f t="shared" si="28"/>
        <v/>
      </c>
      <c r="D181" s="125" t="str">
        <f t="shared" si="29"/>
        <v/>
      </c>
      <c r="E181" s="125" t="str">
        <f t="shared" si="30"/>
        <v/>
      </c>
      <c r="F181" s="124" t="str">
        <f t="shared" si="31"/>
        <v/>
      </c>
      <c r="G181" s="124" t="str">
        <f t="shared" si="32"/>
        <v/>
      </c>
      <c r="H181" s="124" t="str">
        <f t="shared" si="33"/>
        <v xml:space="preserve"> </v>
      </c>
      <c r="I181" s="124" t="str">
        <f t="shared" si="34"/>
        <v/>
      </c>
      <c r="S181" s="189">
        <f t="shared" si="35"/>
        <v>-1</v>
      </c>
      <c r="T181" s="188">
        <f t="shared" si="36"/>
        <v>139</v>
      </c>
      <c r="U181" s="191">
        <f t="shared" si="37"/>
        <v>-138</v>
      </c>
      <c r="V181" s="191">
        <f t="shared" si="38"/>
        <v>-141</v>
      </c>
    </row>
    <row r="182" spans="1:22" x14ac:dyDescent="0.2">
      <c r="A182" s="126">
        <f t="shared" si="26"/>
        <v>-113</v>
      </c>
      <c r="B182" s="126" t="str">
        <f t="shared" si="27"/>
        <v/>
      </c>
      <c r="C182" s="126" t="str">
        <f t="shared" si="28"/>
        <v/>
      </c>
      <c r="D182" s="125" t="str">
        <f t="shared" si="29"/>
        <v/>
      </c>
      <c r="E182" s="125" t="str">
        <f t="shared" si="30"/>
        <v/>
      </c>
      <c r="F182" s="124" t="str">
        <f t="shared" si="31"/>
        <v/>
      </c>
      <c r="G182" s="124" t="str">
        <f t="shared" si="32"/>
        <v/>
      </c>
      <c r="H182" s="124" t="str">
        <f t="shared" si="33"/>
        <v xml:space="preserve"> </v>
      </c>
      <c r="I182" s="124" t="str">
        <f t="shared" si="34"/>
        <v/>
      </c>
      <c r="S182" s="189">
        <f t="shared" si="35"/>
        <v>-1</v>
      </c>
      <c r="T182" s="188">
        <f t="shared" si="36"/>
        <v>140</v>
      </c>
      <c r="U182" s="191">
        <f t="shared" si="37"/>
        <v>-139</v>
      </c>
      <c r="V182" s="191">
        <f t="shared" si="38"/>
        <v>-142</v>
      </c>
    </row>
    <row r="183" spans="1:22" x14ac:dyDescent="0.2">
      <c r="A183" s="126">
        <f t="shared" si="26"/>
        <v>-114</v>
      </c>
      <c r="B183" s="126" t="str">
        <f t="shared" si="27"/>
        <v/>
      </c>
      <c r="C183" s="126" t="str">
        <f t="shared" si="28"/>
        <v/>
      </c>
      <c r="D183" s="125" t="str">
        <f t="shared" si="29"/>
        <v/>
      </c>
      <c r="E183" s="125" t="str">
        <f t="shared" si="30"/>
        <v/>
      </c>
      <c r="F183" s="124" t="str">
        <f t="shared" si="31"/>
        <v/>
      </c>
      <c r="G183" s="124" t="str">
        <f t="shared" si="32"/>
        <v/>
      </c>
      <c r="H183" s="124" t="str">
        <f t="shared" si="33"/>
        <v xml:space="preserve"> </v>
      </c>
      <c r="I183" s="124" t="str">
        <f t="shared" si="34"/>
        <v/>
      </c>
      <c r="S183" s="189">
        <f t="shared" si="35"/>
        <v>-1</v>
      </c>
      <c r="T183" s="188">
        <f t="shared" si="36"/>
        <v>141</v>
      </c>
      <c r="U183" s="191">
        <f t="shared" si="37"/>
        <v>-140</v>
      </c>
      <c r="V183" s="191">
        <f t="shared" si="38"/>
        <v>-143</v>
      </c>
    </row>
    <row r="184" spans="1:22" x14ac:dyDescent="0.2">
      <c r="A184" s="126">
        <f t="shared" si="26"/>
        <v>-115</v>
      </c>
      <c r="B184" s="126" t="str">
        <f t="shared" si="27"/>
        <v/>
      </c>
      <c r="C184" s="126" t="str">
        <f t="shared" si="28"/>
        <v/>
      </c>
      <c r="D184" s="125" t="str">
        <f t="shared" si="29"/>
        <v/>
      </c>
      <c r="E184" s="125" t="str">
        <f t="shared" si="30"/>
        <v/>
      </c>
      <c r="F184" s="124" t="str">
        <f t="shared" si="31"/>
        <v/>
      </c>
      <c r="G184" s="124" t="str">
        <f t="shared" si="32"/>
        <v/>
      </c>
      <c r="H184" s="124" t="str">
        <f t="shared" si="33"/>
        <v xml:space="preserve"> </v>
      </c>
      <c r="I184" s="124" t="str">
        <f t="shared" si="34"/>
        <v/>
      </c>
      <c r="S184" s="189">
        <f t="shared" si="35"/>
        <v>-1</v>
      </c>
      <c r="T184" s="188">
        <f t="shared" si="36"/>
        <v>142</v>
      </c>
      <c r="U184" s="191">
        <f t="shared" si="37"/>
        <v>-141</v>
      </c>
      <c r="V184" s="191">
        <f t="shared" si="38"/>
        <v>-144</v>
      </c>
    </row>
    <row r="185" spans="1:22" x14ac:dyDescent="0.2">
      <c r="A185" s="126">
        <f t="shared" si="26"/>
        <v>-116</v>
      </c>
      <c r="B185" s="126" t="str">
        <f t="shared" si="27"/>
        <v/>
      </c>
      <c r="C185" s="126" t="str">
        <f t="shared" si="28"/>
        <v/>
      </c>
      <c r="D185" s="125" t="str">
        <f t="shared" si="29"/>
        <v/>
      </c>
      <c r="E185" s="125" t="str">
        <f t="shared" si="30"/>
        <v/>
      </c>
      <c r="F185" s="124" t="str">
        <f t="shared" si="31"/>
        <v/>
      </c>
      <c r="G185" s="124" t="str">
        <f t="shared" si="32"/>
        <v/>
      </c>
      <c r="H185" s="124" t="str">
        <f t="shared" si="33"/>
        <v xml:space="preserve"> </v>
      </c>
      <c r="I185" s="124" t="str">
        <f t="shared" si="34"/>
        <v/>
      </c>
      <c r="S185" s="189">
        <f t="shared" si="35"/>
        <v>-1</v>
      </c>
      <c r="T185" s="188">
        <f t="shared" si="36"/>
        <v>143</v>
      </c>
      <c r="U185" s="191">
        <f t="shared" si="37"/>
        <v>-142</v>
      </c>
      <c r="V185" s="191">
        <f t="shared" si="38"/>
        <v>-145</v>
      </c>
    </row>
    <row r="186" spans="1:22" x14ac:dyDescent="0.2">
      <c r="A186" s="126">
        <f t="shared" si="26"/>
        <v>-117</v>
      </c>
      <c r="B186" s="126" t="str">
        <f t="shared" si="27"/>
        <v/>
      </c>
      <c r="C186" s="126" t="str">
        <f t="shared" si="28"/>
        <v/>
      </c>
      <c r="D186" s="125" t="str">
        <f t="shared" si="29"/>
        <v/>
      </c>
      <c r="E186" s="125" t="str">
        <f t="shared" si="30"/>
        <v/>
      </c>
      <c r="F186" s="124" t="str">
        <f t="shared" si="31"/>
        <v/>
      </c>
      <c r="G186" s="124" t="str">
        <f t="shared" si="32"/>
        <v/>
      </c>
      <c r="H186" s="124" t="str">
        <f t="shared" si="33"/>
        <v xml:space="preserve"> </v>
      </c>
      <c r="I186" s="124" t="str">
        <f t="shared" si="34"/>
        <v/>
      </c>
      <c r="S186" s="189">
        <f t="shared" si="35"/>
        <v>-1</v>
      </c>
      <c r="T186" s="188">
        <f t="shared" si="36"/>
        <v>144</v>
      </c>
      <c r="U186" s="191">
        <f t="shared" si="37"/>
        <v>-143</v>
      </c>
      <c r="V186" s="191">
        <f t="shared" si="38"/>
        <v>-146</v>
      </c>
    </row>
    <row r="187" spans="1:22" x14ac:dyDescent="0.2">
      <c r="A187" s="126">
        <f t="shared" si="26"/>
        <v>-118</v>
      </c>
      <c r="B187" s="126" t="str">
        <f t="shared" si="27"/>
        <v/>
      </c>
      <c r="C187" s="126" t="str">
        <f t="shared" si="28"/>
        <v/>
      </c>
      <c r="D187" s="125" t="str">
        <f t="shared" si="29"/>
        <v/>
      </c>
      <c r="E187" s="125" t="str">
        <f t="shared" si="30"/>
        <v/>
      </c>
      <c r="F187" s="124" t="str">
        <f t="shared" si="31"/>
        <v/>
      </c>
      <c r="G187" s="124" t="str">
        <f t="shared" si="32"/>
        <v/>
      </c>
      <c r="H187" s="124" t="str">
        <f t="shared" si="33"/>
        <v xml:space="preserve"> </v>
      </c>
      <c r="I187" s="124" t="str">
        <f t="shared" si="34"/>
        <v/>
      </c>
      <c r="S187" s="189">
        <f t="shared" si="35"/>
        <v>-1</v>
      </c>
      <c r="T187" s="188">
        <f t="shared" si="36"/>
        <v>145</v>
      </c>
      <c r="U187" s="191">
        <f t="shared" si="37"/>
        <v>-144</v>
      </c>
      <c r="V187" s="191">
        <f t="shared" si="38"/>
        <v>-147</v>
      </c>
    </row>
    <row r="188" spans="1:22" x14ac:dyDescent="0.2">
      <c r="A188" s="126">
        <f t="shared" si="26"/>
        <v>-119</v>
      </c>
      <c r="B188" s="126" t="str">
        <f t="shared" si="27"/>
        <v/>
      </c>
      <c r="C188" s="126" t="str">
        <f t="shared" si="28"/>
        <v/>
      </c>
      <c r="D188" s="125" t="str">
        <f t="shared" si="29"/>
        <v/>
      </c>
      <c r="E188" s="125" t="str">
        <f t="shared" si="30"/>
        <v/>
      </c>
      <c r="F188" s="124" t="str">
        <f t="shared" si="31"/>
        <v/>
      </c>
      <c r="G188" s="124" t="str">
        <f t="shared" si="32"/>
        <v/>
      </c>
      <c r="H188" s="124" t="str">
        <f t="shared" si="33"/>
        <v xml:space="preserve"> </v>
      </c>
      <c r="I188" s="124" t="str">
        <f t="shared" si="34"/>
        <v/>
      </c>
      <c r="S188" s="189">
        <f t="shared" si="35"/>
        <v>-1</v>
      </c>
      <c r="T188" s="188">
        <f t="shared" si="36"/>
        <v>146</v>
      </c>
      <c r="U188" s="191">
        <f t="shared" si="37"/>
        <v>-145</v>
      </c>
      <c r="V188" s="191">
        <f t="shared" si="38"/>
        <v>-148</v>
      </c>
    </row>
    <row r="189" spans="1:22" x14ac:dyDescent="0.2">
      <c r="A189" s="126">
        <f t="shared" si="26"/>
        <v>-120</v>
      </c>
      <c r="B189" s="126" t="str">
        <f t="shared" si="27"/>
        <v/>
      </c>
      <c r="C189" s="126" t="str">
        <f t="shared" si="28"/>
        <v/>
      </c>
      <c r="D189" s="125" t="str">
        <f t="shared" si="29"/>
        <v/>
      </c>
      <c r="E189" s="125" t="str">
        <f t="shared" si="30"/>
        <v/>
      </c>
      <c r="F189" s="124" t="str">
        <f t="shared" si="31"/>
        <v/>
      </c>
      <c r="G189" s="124" t="str">
        <f t="shared" si="32"/>
        <v/>
      </c>
      <c r="H189" s="124" t="str">
        <f t="shared" si="33"/>
        <v xml:space="preserve"> </v>
      </c>
      <c r="I189" s="124" t="str">
        <f t="shared" si="34"/>
        <v/>
      </c>
      <c r="S189" s="189">
        <f t="shared" si="35"/>
        <v>-1</v>
      </c>
      <c r="T189" s="188">
        <f t="shared" si="36"/>
        <v>147</v>
      </c>
      <c r="U189" s="191">
        <f t="shared" si="37"/>
        <v>-146</v>
      </c>
      <c r="V189" s="191">
        <f t="shared" si="38"/>
        <v>-149</v>
      </c>
    </row>
    <row r="190" spans="1:22" x14ac:dyDescent="0.2">
      <c r="A190" s="126">
        <f t="shared" si="26"/>
        <v>-121</v>
      </c>
      <c r="B190" s="126" t="str">
        <f t="shared" si="27"/>
        <v/>
      </c>
      <c r="C190" s="126" t="str">
        <f t="shared" si="28"/>
        <v/>
      </c>
      <c r="D190" s="125" t="str">
        <f t="shared" si="29"/>
        <v/>
      </c>
      <c r="E190" s="125" t="str">
        <f t="shared" si="30"/>
        <v/>
      </c>
      <c r="F190" s="124" t="str">
        <f t="shared" si="31"/>
        <v/>
      </c>
      <c r="G190" s="124" t="str">
        <f t="shared" si="32"/>
        <v/>
      </c>
      <c r="H190" s="124" t="str">
        <f t="shared" si="33"/>
        <v xml:space="preserve"> </v>
      </c>
      <c r="I190" s="124" t="str">
        <f t="shared" si="34"/>
        <v/>
      </c>
      <c r="S190" s="189">
        <f t="shared" si="35"/>
        <v>-1</v>
      </c>
      <c r="T190" s="188">
        <f t="shared" si="36"/>
        <v>148</v>
      </c>
      <c r="U190" s="191">
        <f t="shared" si="37"/>
        <v>-147</v>
      </c>
      <c r="V190" s="191">
        <f t="shared" si="38"/>
        <v>-150</v>
      </c>
    </row>
    <row r="191" spans="1:22" x14ac:dyDescent="0.2">
      <c r="A191" s="126">
        <f t="shared" si="26"/>
        <v>-122</v>
      </c>
      <c r="B191" s="126" t="str">
        <f t="shared" si="27"/>
        <v/>
      </c>
      <c r="C191" s="126" t="str">
        <f t="shared" si="28"/>
        <v/>
      </c>
      <c r="D191" s="125" t="str">
        <f t="shared" si="29"/>
        <v/>
      </c>
      <c r="E191" s="125" t="str">
        <f t="shared" si="30"/>
        <v/>
      </c>
      <c r="F191" s="124" t="str">
        <f t="shared" si="31"/>
        <v/>
      </c>
      <c r="G191" s="124" t="str">
        <f t="shared" si="32"/>
        <v/>
      </c>
      <c r="H191" s="124" t="str">
        <f t="shared" si="33"/>
        <v xml:space="preserve"> </v>
      </c>
      <c r="I191" s="124" t="str">
        <f t="shared" si="34"/>
        <v/>
      </c>
      <c r="S191" s="189">
        <f t="shared" si="35"/>
        <v>-1</v>
      </c>
      <c r="T191" s="188">
        <f t="shared" si="36"/>
        <v>149</v>
      </c>
      <c r="U191" s="191">
        <f t="shared" si="37"/>
        <v>-148</v>
      </c>
      <c r="V191" s="191">
        <f t="shared" si="38"/>
        <v>-151</v>
      </c>
    </row>
    <row r="192" spans="1:22" x14ac:dyDescent="0.2">
      <c r="A192" s="126">
        <f t="shared" si="26"/>
        <v>-123</v>
      </c>
      <c r="B192" s="126" t="str">
        <f t="shared" si="27"/>
        <v/>
      </c>
      <c r="C192" s="126" t="str">
        <f t="shared" si="28"/>
        <v/>
      </c>
      <c r="D192" s="125" t="str">
        <f t="shared" si="29"/>
        <v/>
      </c>
      <c r="E192" s="125" t="str">
        <f t="shared" si="30"/>
        <v/>
      </c>
      <c r="F192" s="124" t="str">
        <f t="shared" si="31"/>
        <v/>
      </c>
      <c r="G192" s="124" t="str">
        <f t="shared" si="32"/>
        <v/>
      </c>
      <c r="H192" s="124" t="str">
        <f t="shared" si="33"/>
        <v xml:space="preserve"> </v>
      </c>
      <c r="I192" s="124" t="str">
        <f t="shared" si="34"/>
        <v/>
      </c>
      <c r="S192" s="189">
        <f t="shared" si="35"/>
        <v>-1</v>
      </c>
      <c r="T192" s="188">
        <f t="shared" si="36"/>
        <v>150</v>
      </c>
      <c r="U192" s="191">
        <f t="shared" si="37"/>
        <v>-149</v>
      </c>
      <c r="V192" s="191">
        <f t="shared" si="38"/>
        <v>-152</v>
      </c>
    </row>
    <row r="193" spans="1:22" x14ac:dyDescent="0.2">
      <c r="A193" s="126">
        <f t="shared" si="26"/>
        <v>-124</v>
      </c>
      <c r="B193" s="126" t="str">
        <f t="shared" si="27"/>
        <v/>
      </c>
      <c r="C193" s="126" t="str">
        <f t="shared" si="28"/>
        <v/>
      </c>
      <c r="D193" s="125" t="str">
        <f t="shared" si="29"/>
        <v/>
      </c>
      <c r="E193" s="125" t="str">
        <f t="shared" si="30"/>
        <v/>
      </c>
      <c r="F193" s="124" t="str">
        <f t="shared" si="31"/>
        <v/>
      </c>
      <c r="G193" s="124" t="str">
        <f t="shared" si="32"/>
        <v/>
      </c>
      <c r="H193" s="124" t="str">
        <f t="shared" si="33"/>
        <v xml:space="preserve"> </v>
      </c>
      <c r="I193" s="124" t="str">
        <f t="shared" si="34"/>
        <v/>
      </c>
      <c r="S193" s="189">
        <f t="shared" si="35"/>
        <v>-1</v>
      </c>
      <c r="T193" s="188">
        <f t="shared" si="36"/>
        <v>151</v>
      </c>
      <c r="U193" s="191">
        <f t="shared" si="37"/>
        <v>-150</v>
      </c>
      <c r="V193" s="191">
        <f t="shared" si="38"/>
        <v>-153</v>
      </c>
    </row>
    <row r="194" spans="1:22" x14ac:dyDescent="0.2">
      <c r="A194" s="126">
        <f t="shared" si="26"/>
        <v>-125</v>
      </c>
      <c r="B194" s="126" t="str">
        <f t="shared" si="27"/>
        <v/>
      </c>
      <c r="C194" s="126" t="str">
        <f t="shared" si="28"/>
        <v/>
      </c>
      <c r="D194" s="125" t="str">
        <f t="shared" si="29"/>
        <v/>
      </c>
      <c r="E194" s="125" t="str">
        <f t="shared" si="30"/>
        <v/>
      </c>
      <c r="F194" s="124" t="str">
        <f t="shared" si="31"/>
        <v/>
      </c>
      <c r="G194" s="124" t="str">
        <f t="shared" si="32"/>
        <v/>
      </c>
      <c r="H194" s="124" t="str">
        <f t="shared" si="33"/>
        <v xml:space="preserve"> </v>
      </c>
      <c r="I194" s="124" t="str">
        <f t="shared" si="34"/>
        <v/>
      </c>
      <c r="S194" s="189">
        <f t="shared" si="35"/>
        <v>-1</v>
      </c>
      <c r="T194" s="188">
        <f t="shared" si="36"/>
        <v>152</v>
      </c>
      <c r="U194" s="191">
        <f t="shared" si="37"/>
        <v>-151</v>
      </c>
      <c r="V194" s="191">
        <f t="shared" si="38"/>
        <v>-154</v>
      </c>
    </row>
    <row r="195" spans="1:22" x14ac:dyDescent="0.2">
      <c r="A195" s="126">
        <f t="shared" si="26"/>
        <v>-126</v>
      </c>
      <c r="B195" s="126" t="str">
        <f t="shared" si="27"/>
        <v/>
      </c>
      <c r="C195" s="126" t="str">
        <f t="shared" si="28"/>
        <v/>
      </c>
      <c r="D195" s="125" t="str">
        <f t="shared" si="29"/>
        <v/>
      </c>
      <c r="E195" s="125" t="str">
        <f t="shared" si="30"/>
        <v/>
      </c>
      <c r="F195" s="124" t="str">
        <f t="shared" si="31"/>
        <v/>
      </c>
      <c r="G195" s="124" t="str">
        <f t="shared" si="32"/>
        <v/>
      </c>
      <c r="H195" s="124" t="str">
        <f t="shared" si="33"/>
        <v xml:space="preserve"> </v>
      </c>
      <c r="I195" s="124" t="str">
        <f t="shared" si="34"/>
        <v/>
      </c>
      <c r="S195" s="189">
        <f t="shared" si="35"/>
        <v>-1</v>
      </c>
      <c r="T195" s="188">
        <f t="shared" si="36"/>
        <v>153</v>
      </c>
      <c r="U195" s="191">
        <f t="shared" si="37"/>
        <v>-152</v>
      </c>
      <c r="V195" s="191">
        <f t="shared" si="38"/>
        <v>-155</v>
      </c>
    </row>
    <row r="196" spans="1:22" x14ac:dyDescent="0.2">
      <c r="A196" s="126">
        <f t="shared" si="26"/>
        <v>-127</v>
      </c>
      <c r="B196" s="126" t="str">
        <f t="shared" si="27"/>
        <v/>
      </c>
      <c r="C196" s="126" t="str">
        <f t="shared" si="28"/>
        <v/>
      </c>
      <c r="D196" s="125" t="str">
        <f t="shared" si="29"/>
        <v/>
      </c>
      <c r="E196" s="125" t="str">
        <f t="shared" si="30"/>
        <v/>
      </c>
      <c r="F196" s="124" t="str">
        <f t="shared" si="31"/>
        <v/>
      </c>
      <c r="G196" s="124" t="str">
        <f t="shared" si="32"/>
        <v/>
      </c>
      <c r="H196" s="124" t="str">
        <f t="shared" si="33"/>
        <v xml:space="preserve"> </v>
      </c>
      <c r="I196" s="124" t="str">
        <f t="shared" si="34"/>
        <v/>
      </c>
      <c r="S196" s="189">
        <f t="shared" si="35"/>
        <v>-1</v>
      </c>
      <c r="T196" s="188">
        <f t="shared" si="36"/>
        <v>154</v>
      </c>
      <c r="U196" s="191">
        <f t="shared" si="37"/>
        <v>-153</v>
      </c>
      <c r="V196" s="191">
        <f t="shared" si="38"/>
        <v>-156</v>
      </c>
    </row>
    <row r="197" spans="1:22" x14ac:dyDescent="0.2">
      <c r="A197" s="126">
        <f t="shared" si="26"/>
        <v>-128</v>
      </c>
      <c r="B197" s="126" t="str">
        <f t="shared" si="27"/>
        <v/>
      </c>
      <c r="C197" s="126" t="str">
        <f t="shared" si="28"/>
        <v/>
      </c>
      <c r="D197" s="125" t="str">
        <f t="shared" si="29"/>
        <v/>
      </c>
      <c r="E197" s="125" t="str">
        <f t="shared" si="30"/>
        <v/>
      </c>
      <c r="F197" s="124" t="str">
        <f t="shared" si="31"/>
        <v/>
      </c>
      <c r="G197" s="124" t="str">
        <f t="shared" si="32"/>
        <v/>
      </c>
      <c r="H197" s="124" t="str">
        <f t="shared" si="33"/>
        <v xml:space="preserve"> </v>
      </c>
      <c r="I197" s="124" t="str">
        <f t="shared" si="34"/>
        <v/>
      </c>
      <c r="S197" s="189">
        <f t="shared" si="35"/>
        <v>-1</v>
      </c>
      <c r="T197" s="188">
        <f t="shared" si="36"/>
        <v>155</v>
      </c>
      <c r="U197" s="191">
        <f t="shared" si="37"/>
        <v>-154</v>
      </c>
      <c r="V197" s="191">
        <f t="shared" si="38"/>
        <v>-157</v>
      </c>
    </row>
    <row r="198" spans="1:22" x14ac:dyDescent="0.2">
      <c r="A198" s="126">
        <f t="shared" si="26"/>
        <v>-129</v>
      </c>
      <c r="B198" s="126" t="str">
        <f t="shared" si="27"/>
        <v/>
      </c>
      <c r="C198" s="126" t="str">
        <f t="shared" si="28"/>
        <v/>
      </c>
      <c r="D198" s="125" t="str">
        <f t="shared" si="29"/>
        <v/>
      </c>
      <c r="E198" s="125" t="str">
        <f t="shared" si="30"/>
        <v/>
      </c>
      <c r="F198" s="124" t="str">
        <f t="shared" si="31"/>
        <v/>
      </c>
      <c r="G198" s="124" t="str">
        <f t="shared" si="32"/>
        <v/>
      </c>
      <c r="H198" s="124" t="str">
        <f t="shared" si="33"/>
        <v xml:space="preserve"> </v>
      </c>
      <c r="I198" s="124" t="str">
        <f t="shared" si="34"/>
        <v/>
      </c>
      <c r="S198" s="189">
        <f t="shared" si="35"/>
        <v>-1</v>
      </c>
      <c r="T198" s="188">
        <f t="shared" si="36"/>
        <v>156</v>
      </c>
      <c r="U198" s="191">
        <f t="shared" si="37"/>
        <v>-155</v>
      </c>
      <c r="V198" s="191">
        <f t="shared" si="38"/>
        <v>-158</v>
      </c>
    </row>
    <row r="199" spans="1:22" x14ac:dyDescent="0.2">
      <c r="A199" s="126">
        <f t="shared" si="26"/>
        <v>-130</v>
      </c>
      <c r="B199" s="126" t="str">
        <f t="shared" si="27"/>
        <v/>
      </c>
      <c r="C199" s="126" t="str">
        <f t="shared" si="28"/>
        <v/>
      </c>
      <c r="D199" s="125" t="str">
        <f t="shared" si="29"/>
        <v/>
      </c>
      <c r="E199" s="125" t="str">
        <f t="shared" si="30"/>
        <v/>
      </c>
      <c r="F199" s="124" t="str">
        <f t="shared" si="31"/>
        <v/>
      </c>
      <c r="G199" s="124" t="str">
        <f t="shared" si="32"/>
        <v/>
      </c>
      <c r="H199" s="124" t="str">
        <f t="shared" si="33"/>
        <v xml:space="preserve"> </v>
      </c>
      <c r="I199" s="124" t="str">
        <f t="shared" si="34"/>
        <v/>
      </c>
      <c r="S199" s="189">
        <f t="shared" si="35"/>
        <v>-1</v>
      </c>
      <c r="T199" s="188">
        <f t="shared" si="36"/>
        <v>157</v>
      </c>
      <c r="U199" s="191">
        <f t="shared" si="37"/>
        <v>-156</v>
      </c>
      <c r="V199" s="191">
        <f t="shared" si="38"/>
        <v>-159</v>
      </c>
    </row>
    <row r="200" spans="1:22" x14ac:dyDescent="0.2">
      <c r="A200" s="126">
        <f t="shared" ref="A200:A263" si="39">IF(S201=0,0,IF(A199="","",IF(S201=1,A199-0.5,A199-1)))</f>
        <v>-131</v>
      </c>
      <c r="B200" s="126" t="str">
        <f t="shared" si="27"/>
        <v/>
      </c>
      <c r="C200" s="126" t="str">
        <f t="shared" si="28"/>
        <v/>
      </c>
      <c r="D200" s="125" t="str">
        <f t="shared" si="29"/>
        <v/>
      </c>
      <c r="E200" s="125" t="str">
        <f t="shared" si="30"/>
        <v/>
      </c>
      <c r="F200" s="124" t="str">
        <f t="shared" si="31"/>
        <v/>
      </c>
      <c r="G200" s="124" t="str">
        <f t="shared" si="32"/>
        <v/>
      </c>
      <c r="H200" s="124" t="str">
        <f t="shared" si="33"/>
        <v xml:space="preserve"> </v>
      </c>
      <c r="I200" s="124" t="str">
        <f t="shared" si="34"/>
        <v/>
      </c>
      <c r="S200" s="189">
        <f t="shared" si="35"/>
        <v>-1</v>
      </c>
      <c r="T200" s="188">
        <f t="shared" si="36"/>
        <v>158</v>
      </c>
      <c r="U200" s="191">
        <f t="shared" si="37"/>
        <v>-157</v>
      </c>
      <c r="V200" s="191">
        <f t="shared" si="38"/>
        <v>-160</v>
      </c>
    </row>
    <row r="201" spans="1:22" x14ac:dyDescent="0.2">
      <c r="A201" s="126">
        <f t="shared" si="39"/>
        <v>-132</v>
      </c>
      <c r="B201" s="126" t="str">
        <f t="shared" si="27"/>
        <v/>
      </c>
      <c r="C201" s="126" t="str">
        <f t="shared" si="28"/>
        <v/>
      </c>
      <c r="D201" s="125" t="str">
        <f t="shared" si="29"/>
        <v/>
      </c>
      <c r="E201" s="125" t="str">
        <f t="shared" si="30"/>
        <v/>
      </c>
      <c r="F201" s="124" t="str">
        <f t="shared" si="31"/>
        <v/>
      </c>
      <c r="G201" s="124" t="str">
        <f t="shared" si="32"/>
        <v/>
      </c>
      <c r="H201" s="124" t="str">
        <f t="shared" si="33"/>
        <v xml:space="preserve"> </v>
      </c>
      <c r="I201" s="124" t="str">
        <f t="shared" si="34"/>
        <v/>
      </c>
      <c r="S201" s="189">
        <f t="shared" si="35"/>
        <v>-1</v>
      </c>
      <c r="T201" s="188">
        <f t="shared" si="36"/>
        <v>159</v>
      </c>
      <c r="U201" s="191">
        <f t="shared" si="37"/>
        <v>-158</v>
      </c>
      <c r="V201" s="191">
        <f t="shared" si="38"/>
        <v>-161</v>
      </c>
    </row>
    <row r="202" spans="1:22" x14ac:dyDescent="0.2">
      <c r="A202" s="126">
        <f t="shared" si="39"/>
        <v>-133</v>
      </c>
      <c r="B202" s="126" t="str">
        <f t="shared" si="27"/>
        <v/>
      </c>
      <c r="C202" s="126" t="str">
        <f t="shared" si="28"/>
        <v/>
      </c>
      <c r="D202" s="125" t="str">
        <f t="shared" si="29"/>
        <v/>
      </c>
      <c r="E202" s="125" t="str">
        <f t="shared" si="30"/>
        <v/>
      </c>
      <c r="F202" s="124" t="str">
        <f t="shared" si="31"/>
        <v/>
      </c>
      <c r="G202" s="124" t="str">
        <f t="shared" si="32"/>
        <v/>
      </c>
      <c r="H202" s="124" t="str">
        <f t="shared" si="33"/>
        <v xml:space="preserve"> </v>
      </c>
      <c r="I202" s="124" t="str">
        <f t="shared" si="34"/>
        <v/>
      </c>
      <c r="S202" s="189">
        <f t="shared" si="35"/>
        <v>-1</v>
      </c>
      <c r="T202" s="188">
        <f t="shared" si="36"/>
        <v>160</v>
      </c>
      <c r="U202" s="191">
        <f t="shared" si="37"/>
        <v>-159</v>
      </c>
      <c r="V202" s="191">
        <f t="shared" si="38"/>
        <v>-162</v>
      </c>
    </row>
    <row r="203" spans="1:22" x14ac:dyDescent="0.2">
      <c r="A203" s="126">
        <f t="shared" si="39"/>
        <v>-134</v>
      </c>
      <c r="B203" s="126" t="str">
        <f t="shared" si="27"/>
        <v/>
      </c>
      <c r="C203" s="126" t="str">
        <f t="shared" si="28"/>
        <v/>
      </c>
      <c r="D203" s="125" t="str">
        <f t="shared" si="29"/>
        <v/>
      </c>
      <c r="E203" s="125" t="str">
        <f t="shared" si="30"/>
        <v/>
      </c>
      <c r="F203" s="124" t="str">
        <f t="shared" si="31"/>
        <v/>
      </c>
      <c r="G203" s="124" t="str">
        <f t="shared" si="32"/>
        <v/>
      </c>
      <c r="H203" s="124" t="str">
        <f t="shared" si="33"/>
        <v xml:space="preserve"> </v>
      </c>
      <c r="I203" s="124" t="str">
        <f t="shared" si="34"/>
        <v/>
      </c>
      <c r="S203" s="189">
        <f t="shared" si="35"/>
        <v>-1</v>
      </c>
      <c r="T203" s="188">
        <f t="shared" si="36"/>
        <v>161</v>
      </c>
      <c r="U203" s="191">
        <f t="shared" si="37"/>
        <v>-160</v>
      </c>
      <c r="V203" s="191">
        <f t="shared" si="38"/>
        <v>-163</v>
      </c>
    </row>
    <row r="204" spans="1:22" x14ac:dyDescent="0.2">
      <c r="A204" s="126">
        <f t="shared" si="39"/>
        <v>-135</v>
      </c>
      <c r="B204" s="126" t="str">
        <f t="shared" si="27"/>
        <v/>
      </c>
      <c r="C204" s="126" t="str">
        <f t="shared" si="28"/>
        <v/>
      </c>
      <c r="D204" s="125" t="str">
        <f t="shared" si="29"/>
        <v/>
      </c>
      <c r="E204" s="125" t="str">
        <f t="shared" si="30"/>
        <v/>
      </c>
      <c r="F204" s="124" t="str">
        <f t="shared" si="31"/>
        <v/>
      </c>
      <c r="G204" s="124" t="str">
        <f t="shared" si="32"/>
        <v/>
      </c>
      <c r="H204" s="124" t="str">
        <f t="shared" si="33"/>
        <v xml:space="preserve"> </v>
      </c>
      <c r="I204" s="124" t="str">
        <f t="shared" si="34"/>
        <v/>
      </c>
      <c r="S204" s="189">
        <f t="shared" si="35"/>
        <v>-1</v>
      </c>
      <c r="T204" s="188">
        <f t="shared" si="36"/>
        <v>162</v>
      </c>
      <c r="U204" s="191">
        <f t="shared" si="37"/>
        <v>-161</v>
      </c>
      <c r="V204" s="191">
        <f t="shared" si="38"/>
        <v>-164</v>
      </c>
    </row>
    <row r="205" spans="1:22" x14ac:dyDescent="0.2">
      <c r="A205" s="126">
        <f t="shared" si="39"/>
        <v>-136</v>
      </c>
      <c r="B205" s="126" t="str">
        <f t="shared" si="27"/>
        <v/>
      </c>
      <c r="C205" s="126" t="str">
        <f t="shared" si="28"/>
        <v/>
      </c>
      <c r="D205" s="125" t="str">
        <f t="shared" si="29"/>
        <v/>
      </c>
      <c r="E205" s="125" t="str">
        <f t="shared" si="30"/>
        <v/>
      </c>
      <c r="F205" s="124" t="str">
        <f t="shared" si="31"/>
        <v/>
      </c>
      <c r="G205" s="124" t="str">
        <f t="shared" si="32"/>
        <v/>
      </c>
      <c r="H205" s="124" t="str">
        <f t="shared" si="33"/>
        <v xml:space="preserve"> </v>
      </c>
      <c r="I205" s="124" t="str">
        <f t="shared" si="34"/>
        <v/>
      </c>
      <c r="S205" s="189">
        <f t="shared" si="35"/>
        <v>-1</v>
      </c>
      <c r="T205" s="188">
        <f t="shared" si="36"/>
        <v>163</v>
      </c>
      <c r="U205" s="191">
        <f t="shared" si="37"/>
        <v>-162</v>
      </c>
      <c r="V205" s="191">
        <f t="shared" si="38"/>
        <v>-165</v>
      </c>
    </row>
    <row r="206" spans="1:22" x14ac:dyDescent="0.2">
      <c r="A206" s="126">
        <f t="shared" si="39"/>
        <v>-137</v>
      </c>
      <c r="B206" s="126" t="str">
        <f t="shared" si="27"/>
        <v/>
      </c>
      <c r="C206" s="126" t="str">
        <f t="shared" si="28"/>
        <v/>
      </c>
      <c r="D206" s="125" t="str">
        <f t="shared" si="29"/>
        <v/>
      </c>
      <c r="E206" s="125" t="str">
        <f t="shared" si="30"/>
        <v/>
      </c>
      <c r="F206" s="124" t="str">
        <f t="shared" si="31"/>
        <v/>
      </c>
      <c r="G206" s="124" t="str">
        <f t="shared" si="32"/>
        <v/>
      </c>
      <c r="H206" s="124" t="str">
        <f t="shared" si="33"/>
        <v xml:space="preserve"> </v>
      </c>
      <c r="I206" s="124" t="str">
        <f t="shared" si="34"/>
        <v/>
      </c>
      <c r="S206" s="189">
        <f t="shared" si="35"/>
        <v>-1</v>
      </c>
      <c r="T206" s="188">
        <f t="shared" si="36"/>
        <v>164</v>
      </c>
      <c r="U206" s="191">
        <f t="shared" si="37"/>
        <v>-163</v>
      </c>
      <c r="V206" s="191">
        <f t="shared" si="38"/>
        <v>-166</v>
      </c>
    </row>
    <row r="207" spans="1:22" x14ac:dyDescent="0.2">
      <c r="A207" s="126">
        <f t="shared" si="39"/>
        <v>-138</v>
      </c>
      <c r="B207" s="126" t="str">
        <f t="shared" si="27"/>
        <v/>
      </c>
      <c r="C207" s="126" t="str">
        <f t="shared" si="28"/>
        <v/>
      </c>
      <c r="D207" s="125" t="str">
        <f t="shared" si="29"/>
        <v/>
      </c>
      <c r="E207" s="125" t="str">
        <f t="shared" si="30"/>
        <v/>
      </c>
      <c r="F207" s="124" t="str">
        <f t="shared" si="31"/>
        <v/>
      </c>
      <c r="G207" s="124" t="str">
        <f t="shared" si="32"/>
        <v/>
      </c>
      <c r="H207" s="124" t="str">
        <f t="shared" si="33"/>
        <v xml:space="preserve"> </v>
      </c>
      <c r="I207" s="124" t="str">
        <f t="shared" si="34"/>
        <v/>
      </c>
      <c r="S207" s="189">
        <f t="shared" si="35"/>
        <v>-1</v>
      </c>
      <c r="T207" s="188">
        <f t="shared" si="36"/>
        <v>165</v>
      </c>
      <c r="U207" s="191">
        <f t="shared" si="37"/>
        <v>-164</v>
      </c>
      <c r="V207" s="191">
        <f t="shared" si="38"/>
        <v>-167</v>
      </c>
    </row>
    <row r="208" spans="1:22" x14ac:dyDescent="0.2">
      <c r="A208" s="126">
        <f t="shared" si="39"/>
        <v>-139</v>
      </c>
      <c r="B208" s="126" t="str">
        <f t="shared" si="27"/>
        <v/>
      </c>
      <c r="C208" s="126" t="str">
        <f t="shared" si="28"/>
        <v/>
      </c>
      <c r="D208" s="125" t="str">
        <f t="shared" si="29"/>
        <v/>
      </c>
      <c r="E208" s="125" t="str">
        <f t="shared" si="30"/>
        <v/>
      </c>
      <c r="F208" s="124" t="str">
        <f t="shared" si="31"/>
        <v/>
      </c>
      <c r="G208" s="124" t="str">
        <f t="shared" si="32"/>
        <v/>
      </c>
      <c r="H208" s="124" t="str">
        <f t="shared" si="33"/>
        <v xml:space="preserve"> </v>
      </c>
      <c r="I208" s="124" t="str">
        <f t="shared" si="34"/>
        <v/>
      </c>
      <c r="S208" s="189">
        <f t="shared" si="35"/>
        <v>-1</v>
      </c>
      <c r="T208" s="188">
        <f t="shared" si="36"/>
        <v>166</v>
      </c>
      <c r="U208" s="191">
        <f t="shared" si="37"/>
        <v>-165</v>
      </c>
      <c r="V208" s="191">
        <f t="shared" si="38"/>
        <v>-168</v>
      </c>
    </row>
    <row r="209" spans="1:22" x14ac:dyDescent="0.2">
      <c r="A209" s="126">
        <f t="shared" si="39"/>
        <v>-140</v>
      </c>
      <c r="B209" s="126" t="str">
        <f t="shared" si="27"/>
        <v/>
      </c>
      <c r="C209" s="126" t="str">
        <f t="shared" si="28"/>
        <v/>
      </c>
      <c r="D209" s="125" t="str">
        <f t="shared" si="29"/>
        <v/>
      </c>
      <c r="E209" s="125" t="str">
        <f t="shared" si="30"/>
        <v/>
      </c>
      <c r="F209" s="124" t="str">
        <f t="shared" si="31"/>
        <v/>
      </c>
      <c r="G209" s="124" t="str">
        <f t="shared" si="32"/>
        <v/>
      </c>
      <c r="H209" s="124" t="str">
        <f t="shared" si="33"/>
        <v xml:space="preserve"> </v>
      </c>
      <c r="I209" s="124" t="str">
        <f t="shared" si="34"/>
        <v/>
      </c>
      <c r="S209" s="189">
        <f t="shared" si="35"/>
        <v>-1</v>
      </c>
      <c r="T209" s="188">
        <f t="shared" si="36"/>
        <v>167</v>
      </c>
      <c r="U209" s="191">
        <f t="shared" si="37"/>
        <v>-166</v>
      </c>
      <c r="V209" s="191">
        <f t="shared" si="38"/>
        <v>-169</v>
      </c>
    </row>
    <row r="210" spans="1:22" x14ac:dyDescent="0.2">
      <c r="A210" s="126">
        <f t="shared" si="39"/>
        <v>-141</v>
      </c>
      <c r="B210" s="126" t="str">
        <f t="shared" si="27"/>
        <v/>
      </c>
      <c r="C210" s="126" t="str">
        <f t="shared" si="28"/>
        <v/>
      </c>
      <c r="D210" s="125" t="str">
        <f t="shared" si="29"/>
        <v/>
      </c>
      <c r="E210" s="125" t="str">
        <f t="shared" si="30"/>
        <v/>
      </c>
      <c r="F210" s="124" t="str">
        <f t="shared" si="31"/>
        <v/>
      </c>
      <c r="G210" s="124" t="str">
        <f t="shared" si="32"/>
        <v/>
      </c>
      <c r="H210" s="124" t="str">
        <f t="shared" si="33"/>
        <v xml:space="preserve"> </v>
      </c>
      <c r="I210" s="124" t="str">
        <f t="shared" si="34"/>
        <v/>
      </c>
      <c r="S210" s="189">
        <f t="shared" si="35"/>
        <v>-1</v>
      </c>
      <c r="T210" s="188">
        <f t="shared" si="36"/>
        <v>168</v>
      </c>
      <c r="U210" s="191">
        <f t="shared" si="37"/>
        <v>-167</v>
      </c>
      <c r="V210" s="191">
        <f t="shared" si="38"/>
        <v>-170</v>
      </c>
    </row>
    <row r="211" spans="1:22" x14ac:dyDescent="0.2">
      <c r="A211" s="126">
        <f t="shared" si="39"/>
        <v>-142</v>
      </c>
      <c r="B211" s="126" t="str">
        <f t="shared" si="27"/>
        <v/>
      </c>
      <c r="C211" s="126" t="str">
        <f t="shared" si="28"/>
        <v/>
      </c>
      <c r="D211" s="125" t="str">
        <f t="shared" si="29"/>
        <v/>
      </c>
      <c r="E211" s="125" t="str">
        <f t="shared" si="30"/>
        <v/>
      </c>
      <c r="F211" s="124" t="str">
        <f t="shared" si="31"/>
        <v/>
      </c>
      <c r="G211" s="124" t="str">
        <f t="shared" si="32"/>
        <v/>
      </c>
      <c r="H211" s="124" t="str">
        <f t="shared" si="33"/>
        <v xml:space="preserve"> </v>
      </c>
      <c r="I211" s="124" t="str">
        <f t="shared" si="34"/>
        <v/>
      </c>
      <c r="S211" s="189">
        <f t="shared" si="35"/>
        <v>-1</v>
      </c>
      <c r="T211" s="188">
        <f t="shared" si="36"/>
        <v>169</v>
      </c>
      <c r="U211" s="191">
        <f t="shared" si="37"/>
        <v>-168</v>
      </c>
      <c r="V211" s="191">
        <f t="shared" si="38"/>
        <v>-171</v>
      </c>
    </row>
    <row r="212" spans="1:22" x14ac:dyDescent="0.2">
      <c r="A212" s="126">
        <f t="shared" si="39"/>
        <v>-143</v>
      </c>
      <c r="B212" s="126" t="str">
        <f t="shared" si="27"/>
        <v/>
      </c>
      <c r="C212" s="126" t="str">
        <f t="shared" si="28"/>
        <v/>
      </c>
      <c r="D212" s="125" t="str">
        <f t="shared" si="29"/>
        <v/>
      </c>
      <c r="E212" s="125" t="str">
        <f t="shared" si="30"/>
        <v/>
      </c>
      <c r="F212" s="124" t="str">
        <f t="shared" si="31"/>
        <v/>
      </c>
      <c r="G212" s="124" t="str">
        <f t="shared" si="32"/>
        <v/>
      </c>
      <c r="H212" s="124" t="str">
        <f t="shared" si="33"/>
        <v xml:space="preserve"> </v>
      </c>
      <c r="I212" s="124" t="str">
        <f t="shared" si="34"/>
        <v/>
      </c>
      <c r="S212" s="189">
        <f t="shared" si="35"/>
        <v>-1</v>
      </c>
      <c r="T212" s="188">
        <f t="shared" si="36"/>
        <v>170</v>
      </c>
      <c r="U212" s="191">
        <f t="shared" si="37"/>
        <v>-169</v>
      </c>
      <c r="V212" s="191">
        <f t="shared" si="38"/>
        <v>-172</v>
      </c>
    </row>
    <row r="213" spans="1:22" x14ac:dyDescent="0.2">
      <c r="A213" s="126">
        <f t="shared" si="39"/>
        <v>-144</v>
      </c>
      <c r="B213" s="126" t="str">
        <f t="shared" si="27"/>
        <v/>
      </c>
      <c r="C213" s="126" t="str">
        <f t="shared" si="28"/>
        <v/>
      </c>
      <c r="D213" s="125" t="str">
        <f t="shared" si="29"/>
        <v/>
      </c>
      <c r="E213" s="125" t="str">
        <f t="shared" si="30"/>
        <v/>
      </c>
      <c r="F213" s="124" t="str">
        <f t="shared" si="31"/>
        <v/>
      </c>
      <c r="G213" s="124" t="str">
        <f t="shared" si="32"/>
        <v/>
      </c>
      <c r="H213" s="124" t="str">
        <f t="shared" si="33"/>
        <v xml:space="preserve"> </v>
      </c>
      <c r="I213" s="124" t="str">
        <f t="shared" si="34"/>
        <v/>
      </c>
      <c r="S213" s="189">
        <f t="shared" si="35"/>
        <v>-1</v>
      </c>
      <c r="T213" s="188">
        <f t="shared" si="36"/>
        <v>171</v>
      </c>
      <c r="U213" s="191">
        <f t="shared" si="37"/>
        <v>-170</v>
      </c>
      <c r="V213" s="191">
        <f t="shared" si="38"/>
        <v>-173</v>
      </c>
    </row>
    <row r="214" spans="1:22" x14ac:dyDescent="0.2">
      <c r="A214" s="126">
        <f t="shared" si="39"/>
        <v>-145</v>
      </c>
      <c r="B214" s="126" t="str">
        <f t="shared" si="27"/>
        <v/>
      </c>
      <c r="C214" s="126" t="str">
        <f t="shared" si="28"/>
        <v/>
      </c>
      <c r="D214" s="125" t="str">
        <f t="shared" si="29"/>
        <v/>
      </c>
      <c r="E214" s="125" t="str">
        <f t="shared" si="30"/>
        <v/>
      </c>
      <c r="F214" s="124" t="str">
        <f t="shared" si="31"/>
        <v/>
      </c>
      <c r="G214" s="124" t="str">
        <f t="shared" si="32"/>
        <v/>
      </c>
      <c r="H214" s="124" t="str">
        <f t="shared" si="33"/>
        <v xml:space="preserve"> </v>
      </c>
      <c r="I214" s="124" t="str">
        <f t="shared" si="34"/>
        <v/>
      </c>
      <c r="S214" s="189">
        <f t="shared" si="35"/>
        <v>-1</v>
      </c>
      <c r="T214" s="188">
        <f t="shared" si="36"/>
        <v>172</v>
      </c>
      <c r="U214" s="191">
        <f t="shared" si="37"/>
        <v>-171</v>
      </c>
      <c r="V214" s="191">
        <f t="shared" si="38"/>
        <v>-174</v>
      </c>
    </row>
    <row r="215" spans="1:22" x14ac:dyDescent="0.2">
      <c r="A215" s="126">
        <f t="shared" si="39"/>
        <v>-146</v>
      </c>
      <c r="B215" s="126" t="str">
        <f t="shared" si="27"/>
        <v/>
      </c>
      <c r="C215" s="126" t="str">
        <f t="shared" si="28"/>
        <v/>
      </c>
      <c r="D215" s="125" t="str">
        <f t="shared" si="29"/>
        <v/>
      </c>
      <c r="E215" s="125" t="str">
        <f t="shared" si="30"/>
        <v/>
      </c>
      <c r="F215" s="124" t="str">
        <f t="shared" si="31"/>
        <v/>
      </c>
      <c r="G215" s="124" t="str">
        <f t="shared" si="32"/>
        <v/>
      </c>
      <c r="H215" s="124" t="str">
        <f t="shared" si="33"/>
        <v xml:space="preserve"> </v>
      </c>
      <c r="I215" s="124" t="str">
        <f t="shared" si="34"/>
        <v/>
      </c>
      <c r="S215" s="189">
        <f t="shared" si="35"/>
        <v>-1</v>
      </c>
      <c r="T215" s="188">
        <f t="shared" si="36"/>
        <v>173</v>
      </c>
      <c r="U215" s="191">
        <f t="shared" si="37"/>
        <v>-172</v>
      </c>
      <c r="V215" s="191">
        <f t="shared" si="38"/>
        <v>-175</v>
      </c>
    </row>
    <row r="216" spans="1:22" x14ac:dyDescent="0.2">
      <c r="A216" s="126">
        <f t="shared" si="39"/>
        <v>-147</v>
      </c>
      <c r="B216" s="126" t="str">
        <f t="shared" si="27"/>
        <v/>
      </c>
      <c r="C216" s="126" t="str">
        <f t="shared" si="28"/>
        <v/>
      </c>
      <c r="D216" s="125" t="str">
        <f t="shared" si="29"/>
        <v/>
      </c>
      <c r="E216" s="125" t="str">
        <f t="shared" si="30"/>
        <v/>
      </c>
      <c r="F216" s="124" t="str">
        <f t="shared" si="31"/>
        <v/>
      </c>
      <c r="G216" s="124" t="str">
        <f t="shared" si="32"/>
        <v/>
      </c>
      <c r="H216" s="124" t="str">
        <f t="shared" si="33"/>
        <v xml:space="preserve"> </v>
      </c>
      <c r="I216" s="124" t="str">
        <f t="shared" si="34"/>
        <v/>
      </c>
      <c r="S216" s="189">
        <f t="shared" si="35"/>
        <v>-1</v>
      </c>
      <c r="T216" s="188">
        <f t="shared" si="36"/>
        <v>174</v>
      </c>
      <c r="U216" s="191">
        <f t="shared" si="37"/>
        <v>-173</v>
      </c>
      <c r="V216" s="191">
        <f t="shared" si="38"/>
        <v>-176</v>
      </c>
    </row>
    <row r="217" spans="1:22" x14ac:dyDescent="0.2">
      <c r="A217" s="126">
        <f t="shared" si="39"/>
        <v>-148</v>
      </c>
      <c r="B217" s="126" t="str">
        <f t="shared" si="27"/>
        <v/>
      </c>
      <c r="C217" s="126" t="str">
        <f t="shared" si="28"/>
        <v/>
      </c>
      <c r="D217" s="125" t="str">
        <f t="shared" si="29"/>
        <v/>
      </c>
      <c r="E217" s="125" t="str">
        <f t="shared" si="30"/>
        <v/>
      </c>
      <c r="F217" s="124" t="str">
        <f t="shared" si="31"/>
        <v/>
      </c>
      <c r="G217" s="124" t="str">
        <f t="shared" si="32"/>
        <v/>
      </c>
      <c r="H217" s="124" t="str">
        <f t="shared" si="33"/>
        <v xml:space="preserve"> </v>
      </c>
      <c r="I217" s="124" t="str">
        <f t="shared" si="34"/>
        <v/>
      </c>
      <c r="S217" s="189">
        <f t="shared" si="35"/>
        <v>-1</v>
      </c>
      <c r="T217" s="188">
        <f t="shared" si="36"/>
        <v>175</v>
      </c>
      <c r="U217" s="191">
        <f t="shared" si="37"/>
        <v>-174</v>
      </c>
      <c r="V217" s="191">
        <f t="shared" si="38"/>
        <v>-177</v>
      </c>
    </row>
    <row r="218" spans="1:22" x14ac:dyDescent="0.2">
      <c r="A218" s="126">
        <f t="shared" si="39"/>
        <v>-149</v>
      </c>
      <c r="B218" s="126" t="str">
        <f t="shared" si="27"/>
        <v/>
      </c>
      <c r="C218" s="126" t="str">
        <f t="shared" si="28"/>
        <v/>
      </c>
      <c r="D218" s="125" t="str">
        <f t="shared" si="29"/>
        <v/>
      </c>
      <c r="E218" s="125" t="str">
        <f t="shared" si="30"/>
        <v/>
      </c>
      <c r="F218" s="124" t="str">
        <f t="shared" si="31"/>
        <v/>
      </c>
      <c r="G218" s="124" t="str">
        <f t="shared" si="32"/>
        <v/>
      </c>
      <c r="H218" s="124" t="str">
        <f t="shared" si="33"/>
        <v xml:space="preserve"> </v>
      </c>
      <c r="I218" s="124" t="str">
        <f t="shared" si="34"/>
        <v/>
      </c>
      <c r="S218" s="189">
        <f t="shared" si="35"/>
        <v>-1</v>
      </c>
      <c r="T218" s="188">
        <f t="shared" si="36"/>
        <v>176</v>
      </c>
      <c r="U218" s="191">
        <f t="shared" si="37"/>
        <v>-175</v>
      </c>
      <c r="V218" s="191">
        <f t="shared" si="38"/>
        <v>-178</v>
      </c>
    </row>
    <row r="219" spans="1:22" x14ac:dyDescent="0.2">
      <c r="A219" s="126">
        <f t="shared" si="39"/>
        <v>-150</v>
      </c>
      <c r="B219" s="126" t="str">
        <f t="shared" si="27"/>
        <v/>
      </c>
      <c r="C219" s="126" t="str">
        <f t="shared" si="28"/>
        <v/>
      </c>
      <c r="D219" s="125" t="str">
        <f t="shared" si="29"/>
        <v/>
      </c>
      <c r="E219" s="125" t="str">
        <f t="shared" si="30"/>
        <v/>
      </c>
      <c r="F219" s="124" t="str">
        <f t="shared" si="31"/>
        <v/>
      </c>
      <c r="G219" s="124" t="str">
        <f t="shared" si="32"/>
        <v/>
      </c>
      <c r="H219" s="124" t="str">
        <f t="shared" si="33"/>
        <v xml:space="preserve"> </v>
      </c>
      <c r="I219" s="124" t="str">
        <f t="shared" si="34"/>
        <v/>
      </c>
      <c r="S219" s="189">
        <f t="shared" si="35"/>
        <v>-1</v>
      </c>
      <c r="T219" s="188">
        <f t="shared" si="36"/>
        <v>177</v>
      </c>
      <c r="U219" s="191">
        <f t="shared" si="37"/>
        <v>-176</v>
      </c>
      <c r="V219" s="191">
        <f t="shared" si="38"/>
        <v>-179</v>
      </c>
    </row>
    <row r="220" spans="1:22" x14ac:dyDescent="0.2">
      <c r="A220" s="126">
        <f t="shared" si="39"/>
        <v>-151</v>
      </c>
      <c r="B220" s="126" t="str">
        <f t="shared" si="27"/>
        <v/>
      </c>
      <c r="C220" s="126" t="str">
        <f t="shared" si="28"/>
        <v/>
      </c>
      <c r="D220" s="125" t="str">
        <f t="shared" si="29"/>
        <v/>
      </c>
      <c r="E220" s="125" t="str">
        <f t="shared" si="30"/>
        <v/>
      </c>
      <c r="F220" s="124" t="str">
        <f t="shared" si="31"/>
        <v/>
      </c>
      <c r="G220" s="124" t="str">
        <f t="shared" si="32"/>
        <v/>
      </c>
      <c r="H220" s="124" t="str">
        <f t="shared" si="33"/>
        <v xml:space="preserve"> </v>
      </c>
      <c r="I220" s="124" t="str">
        <f t="shared" si="34"/>
        <v/>
      </c>
      <c r="S220" s="189">
        <f t="shared" si="35"/>
        <v>-1</v>
      </c>
      <c r="T220" s="188">
        <f t="shared" si="36"/>
        <v>178</v>
      </c>
      <c r="U220" s="191">
        <f t="shared" si="37"/>
        <v>-177</v>
      </c>
      <c r="V220" s="191">
        <f t="shared" si="38"/>
        <v>-180</v>
      </c>
    </row>
    <row r="221" spans="1:22" x14ac:dyDescent="0.2">
      <c r="A221" s="126">
        <f t="shared" si="39"/>
        <v>-152</v>
      </c>
      <c r="B221" s="126" t="str">
        <f t="shared" ref="B221:B284" si="40">IF(A221&lt;=0,"",IF(S223&gt;=1,LOOKUP(S223,Y$30:Y$56,X$30:X$56),0))</f>
        <v/>
      </c>
      <c r="C221" s="126" t="str">
        <f t="shared" ref="C221:C284" si="41">IF(A221&lt;=0,"",IF(S223&gt;=8,LOOKUP(S223,Y$45:Y$56,Z$45:Z$56),0))</f>
        <v/>
      </c>
      <c r="D221" s="125" t="str">
        <f t="shared" si="29"/>
        <v/>
      </c>
      <c r="E221" s="125" t="str">
        <f t="shared" si="30"/>
        <v/>
      </c>
      <c r="F221" s="124" t="str">
        <f t="shared" si="31"/>
        <v/>
      </c>
      <c r="G221" s="124" t="str">
        <f t="shared" si="32"/>
        <v/>
      </c>
      <c r="H221" s="124" t="str">
        <f t="shared" si="33"/>
        <v xml:space="preserve"> </v>
      </c>
      <c r="I221" s="124" t="str">
        <f t="shared" si="34"/>
        <v/>
      </c>
      <c r="S221" s="189">
        <f t="shared" si="35"/>
        <v>-1</v>
      </c>
      <c r="T221" s="188">
        <f t="shared" si="36"/>
        <v>179</v>
      </c>
      <c r="U221" s="191">
        <f t="shared" si="37"/>
        <v>-178</v>
      </c>
      <c r="V221" s="191">
        <f t="shared" si="38"/>
        <v>-181</v>
      </c>
    </row>
    <row r="222" spans="1:22" x14ac:dyDescent="0.2">
      <c r="A222" s="126">
        <f t="shared" si="39"/>
        <v>-153</v>
      </c>
      <c r="B222" s="126" t="str">
        <f t="shared" si="40"/>
        <v/>
      </c>
      <c r="C222" s="126" t="str">
        <f t="shared" si="41"/>
        <v/>
      </c>
      <c r="D222" s="125" t="str">
        <f t="shared" ref="D222:D285" si="42">IF(A222=0,0,IF(A222&lt;0,"",B222*$O$43))</f>
        <v/>
      </c>
      <c r="E222" s="125" t="str">
        <f t="shared" ref="E222:E285" si="43">IF(A222=0,0,IF(A222&lt;0,"",C222*$O$44))</f>
        <v/>
      </c>
      <c r="F222" s="124" t="str">
        <f t="shared" ref="F222:F285" si="44">IF(A222=0,0,IF(A222&lt;0,"",IF(B222=$X$38,((E$22*0.5/12)-D222)*P$51,((E$22*1/12)-D222)*P$51)))</f>
        <v/>
      </c>
      <c r="G222" s="124" t="str">
        <f t="shared" ref="G222:G285" si="45">IF(A222=0,0,IF(A222&lt;0,"",D222+F222+E222))</f>
        <v/>
      </c>
      <c r="H222" s="124" t="str">
        <f t="shared" ref="H222:H285" si="46">IF(A222=0,0,IF(A222&lt;0," ",IF(A222=1,F222,G222+H223)))</f>
        <v xml:space="preserve"> </v>
      </c>
      <c r="I222" s="124" t="str">
        <f t="shared" ref="I222:I285" si="47">IF(A222&lt;0,"",ROUND($E$23+(A222/12),2))</f>
        <v/>
      </c>
      <c r="S222" s="189">
        <f t="shared" si="35"/>
        <v>-1</v>
      </c>
      <c r="T222" s="188">
        <f t="shared" si="36"/>
        <v>180</v>
      </c>
      <c r="U222" s="191">
        <f t="shared" si="37"/>
        <v>-179</v>
      </c>
      <c r="V222" s="191">
        <f t="shared" si="38"/>
        <v>-182</v>
      </c>
    </row>
    <row r="223" spans="1:22" x14ac:dyDescent="0.2">
      <c r="A223" s="126">
        <f t="shared" si="39"/>
        <v>-154</v>
      </c>
      <c r="B223" s="126" t="str">
        <f t="shared" si="40"/>
        <v/>
      </c>
      <c r="C223" s="126" t="str">
        <f t="shared" si="41"/>
        <v/>
      </c>
      <c r="D223" s="125" t="str">
        <f t="shared" si="42"/>
        <v/>
      </c>
      <c r="E223" s="125" t="str">
        <f t="shared" si="43"/>
        <v/>
      </c>
      <c r="F223" s="124" t="str">
        <f t="shared" si="44"/>
        <v/>
      </c>
      <c r="G223" s="124" t="str">
        <f t="shared" si="45"/>
        <v/>
      </c>
      <c r="H223" s="124" t="str">
        <f t="shared" si="46"/>
        <v xml:space="preserve"> </v>
      </c>
      <c r="I223" s="124" t="str">
        <f t="shared" si="47"/>
        <v/>
      </c>
      <c r="S223" s="189">
        <f t="shared" ref="S223:S286" si="48">IF(AND(S222&gt;=1,S222&lt;18),S222+1,IF(U223=0,1,IF(S222=18,S222+0.5,-1)))</f>
        <v>-1</v>
      </c>
      <c r="T223" s="188">
        <f t="shared" ref="T223:T286" si="49">IF(T222&gt;=1,T222+1,IF(U223=0,1,-1))</f>
        <v>181</v>
      </c>
      <c r="U223" s="191">
        <f t="shared" si="37"/>
        <v>-180</v>
      </c>
      <c r="V223" s="191">
        <f t="shared" si="38"/>
        <v>-183</v>
      </c>
    </row>
    <row r="224" spans="1:22" x14ac:dyDescent="0.2">
      <c r="A224" s="126">
        <f t="shared" si="39"/>
        <v>-155</v>
      </c>
      <c r="B224" s="126" t="str">
        <f t="shared" si="40"/>
        <v/>
      </c>
      <c r="C224" s="126" t="str">
        <f t="shared" si="41"/>
        <v/>
      </c>
      <c r="D224" s="125" t="str">
        <f t="shared" si="42"/>
        <v/>
      </c>
      <c r="E224" s="125" t="str">
        <f t="shared" si="43"/>
        <v/>
      </c>
      <c r="F224" s="124" t="str">
        <f t="shared" si="44"/>
        <v/>
      </c>
      <c r="G224" s="124" t="str">
        <f t="shared" si="45"/>
        <v/>
      </c>
      <c r="H224" s="124" t="str">
        <f t="shared" si="46"/>
        <v xml:space="preserve"> </v>
      </c>
      <c r="I224" s="124" t="str">
        <f t="shared" si="47"/>
        <v/>
      </c>
      <c r="S224" s="189">
        <f t="shared" si="48"/>
        <v>-1</v>
      </c>
      <c r="T224" s="188">
        <f t="shared" si="49"/>
        <v>182</v>
      </c>
      <c r="U224" s="191">
        <f t="shared" ref="U224:U287" si="50">U223-1</f>
        <v>-181</v>
      </c>
      <c r="V224" s="191">
        <f t="shared" ref="V224:V287" si="51">V223-1</f>
        <v>-184</v>
      </c>
    </row>
    <row r="225" spans="1:22" x14ac:dyDescent="0.2">
      <c r="A225" s="126">
        <f t="shared" si="39"/>
        <v>-156</v>
      </c>
      <c r="B225" s="126" t="str">
        <f t="shared" si="40"/>
        <v/>
      </c>
      <c r="C225" s="126" t="str">
        <f t="shared" si="41"/>
        <v/>
      </c>
      <c r="D225" s="125" t="str">
        <f t="shared" si="42"/>
        <v/>
      </c>
      <c r="E225" s="125" t="str">
        <f t="shared" si="43"/>
        <v/>
      </c>
      <c r="F225" s="124" t="str">
        <f t="shared" si="44"/>
        <v/>
      </c>
      <c r="G225" s="124" t="str">
        <f t="shared" si="45"/>
        <v/>
      </c>
      <c r="H225" s="124" t="str">
        <f t="shared" si="46"/>
        <v xml:space="preserve"> </v>
      </c>
      <c r="I225" s="124" t="str">
        <f t="shared" si="47"/>
        <v/>
      </c>
      <c r="S225" s="189">
        <f t="shared" si="48"/>
        <v>-1</v>
      </c>
      <c r="T225" s="188">
        <f t="shared" si="49"/>
        <v>183</v>
      </c>
      <c r="U225" s="191">
        <f t="shared" si="50"/>
        <v>-182</v>
      </c>
      <c r="V225" s="191">
        <f t="shared" si="51"/>
        <v>-185</v>
      </c>
    </row>
    <row r="226" spans="1:22" x14ac:dyDescent="0.2">
      <c r="A226" s="126">
        <f t="shared" si="39"/>
        <v>-157</v>
      </c>
      <c r="B226" s="126" t="str">
        <f t="shared" si="40"/>
        <v/>
      </c>
      <c r="C226" s="126" t="str">
        <f t="shared" si="41"/>
        <v/>
      </c>
      <c r="D226" s="125" t="str">
        <f t="shared" si="42"/>
        <v/>
      </c>
      <c r="E226" s="125" t="str">
        <f t="shared" si="43"/>
        <v/>
      </c>
      <c r="F226" s="124" t="str">
        <f t="shared" si="44"/>
        <v/>
      </c>
      <c r="G226" s="124" t="str">
        <f t="shared" si="45"/>
        <v/>
      </c>
      <c r="H226" s="124" t="str">
        <f t="shared" si="46"/>
        <v xml:space="preserve"> </v>
      </c>
      <c r="I226" s="124" t="str">
        <f t="shared" si="47"/>
        <v/>
      </c>
      <c r="S226" s="189">
        <f t="shared" si="48"/>
        <v>-1</v>
      </c>
      <c r="T226" s="188">
        <f t="shared" si="49"/>
        <v>184</v>
      </c>
      <c r="U226" s="191">
        <f t="shared" si="50"/>
        <v>-183</v>
      </c>
      <c r="V226" s="191">
        <f t="shared" si="51"/>
        <v>-186</v>
      </c>
    </row>
    <row r="227" spans="1:22" x14ac:dyDescent="0.2">
      <c r="A227" s="126">
        <f t="shared" si="39"/>
        <v>-158</v>
      </c>
      <c r="B227" s="126" t="str">
        <f t="shared" si="40"/>
        <v/>
      </c>
      <c r="C227" s="126" t="str">
        <f t="shared" si="41"/>
        <v/>
      </c>
      <c r="D227" s="125" t="str">
        <f t="shared" si="42"/>
        <v/>
      </c>
      <c r="E227" s="125" t="str">
        <f t="shared" si="43"/>
        <v/>
      </c>
      <c r="F227" s="124" t="str">
        <f t="shared" si="44"/>
        <v/>
      </c>
      <c r="G227" s="124" t="str">
        <f t="shared" si="45"/>
        <v/>
      </c>
      <c r="H227" s="124" t="str">
        <f t="shared" si="46"/>
        <v xml:space="preserve"> </v>
      </c>
      <c r="I227" s="124" t="str">
        <f t="shared" si="47"/>
        <v/>
      </c>
      <c r="S227" s="189">
        <f t="shared" si="48"/>
        <v>-1</v>
      </c>
      <c r="T227" s="188">
        <f t="shared" si="49"/>
        <v>185</v>
      </c>
      <c r="U227" s="191">
        <f t="shared" si="50"/>
        <v>-184</v>
      </c>
      <c r="V227" s="191">
        <f t="shared" si="51"/>
        <v>-187</v>
      </c>
    </row>
    <row r="228" spans="1:22" x14ac:dyDescent="0.2">
      <c r="A228" s="126">
        <f t="shared" si="39"/>
        <v>-159</v>
      </c>
      <c r="B228" s="126" t="str">
        <f t="shared" si="40"/>
        <v/>
      </c>
      <c r="C228" s="126" t="str">
        <f t="shared" si="41"/>
        <v/>
      </c>
      <c r="D228" s="125" t="str">
        <f t="shared" si="42"/>
        <v/>
      </c>
      <c r="E228" s="125" t="str">
        <f t="shared" si="43"/>
        <v/>
      </c>
      <c r="F228" s="124" t="str">
        <f t="shared" si="44"/>
        <v/>
      </c>
      <c r="G228" s="124" t="str">
        <f t="shared" si="45"/>
        <v/>
      </c>
      <c r="H228" s="124" t="str">
        <f t="shared" si="46"/>
        <v xml:space="preserve"> </v>
      </c>
      <c r="I228" s="124" t="str">
        <f t="shared" si="47"/>
        <v/>
      </c>
      <c r="S228" s="189">
        <f t="shared" si="48"/>
        <v>-1</v>
      </c>
      <c r="T228" s="188">
        <f t="shared" si="49"/>
        <v>186</v>
      </c>
      <c r="U228" s="191">
        <f t="shared" si="50"/>
        <v>-185</v>
      </c>
      <c r="V228" s="191">
        <f t="shared" si="51"/>
        <v>-188</v>
      </c>
    </row>
    <row r="229" spans="1:22" x14ac:dyDescent="0.2">
      <c r="A229" s="126">
        <f t="shared" si="39"/>
        <v>-160</v>
      </c>
      <c r="B229" s="126" t="str">
        <f t="shared" si="40"/>
        <v/>
      </c>
      <c r="C229" s="126" t="str">
        <f t="shared" si="41"/>
        <v/>
      </c>
      <c r="D229" s="125" t="str">
        <f t="shared" si="42"/>
        <v/>
      </c>
      <c r="E229" s="125" t="str">
        <f t="shared" si="43"/>
        <v/>
      </c>
      <c r="F229" s="124" t="str">
        <f t="shared" si="44"/>
        <v/>
      </c>
      <c r="G229" s="124" t="str">
        <f t="shared" si="45"/>
        <v/>
      </c>
      <c r="H229" s="124" t="str">
        <f t="shared" si="46"/>
        <v xml:space="preserve"> </v>
      </c>
      <c r="I229" s="124" t="str">
        <f t="shared" si="47"/>
        <v/>
      </c>
      <c r="S229" s="189">
        <f t="shared" si="48"/>
        <v>-1</v>
      </c>
      <c r="T229" s="188">
        <f t="shared" si="49"/>
        <v>187</v>
      </c>
      <c r="U229" s="191">
        <f t="shared" si="50"/>
        <v>-186</v>
      </c>
      <c r="V229" s="191">
        <f t="shared" si="51"/>
        <v>-189</v>
      </c>
    </row>
    <row r="230" spans="1:22" x14ac:dyDescent="0.2">
      <c r="A230" s="126">
        <f t="shared" si="39"/>
        <v>-161</v>
      </c>
      <c r="B230" s="126" t="str">
        <f t="shared" si="40"/>
        <v/>
      </c>
      <c r="C230" s="126" t="str">
        <f t="shared" si="41"/>
        <v/>
      </c>
      <c r="D230" s="125" t="str">
        <f t="shared" si="42"/>
        <v/>
      </c>
      <c r="E230" s="125" t="str">
        <f t="shared" si="43"/>
        <v/>
      </c>
      <c r="F230" s="124" t="str">
        <f t="shared" si="44"/>
        <v/>
      </c>
      <c r="G230" s="124" t="str">
        <f t="shared" si="45"/>
        <v/>
      </c>
      <c r="H230" s="124" t="str">
        <f t="shared" si="46"/>
        <v xml:space="preserve"> </v>
      </c>
      <c r="I230" s="124" t="str">
        <f t="shared" si="47"/>
        <v/>
      </c>
      <c r="S230" s="189">
        <f t="shared" si="48"/>
        <v>-1</v>
      </c>
      <c r="T230" s="188">
        <f t="shared" si="49"/>
        <v>188</v>
      </c>
      <c r="U230" s="191">
        <f t="shared" si="50"/>
        <v>-187</v>
      </c>
      <c r="V230" s="191">
        <f t="shared" si="51"/>
        <v>-190</v>
      </c>
    </row>
    <row r="231" spans="1:22" x14ac:dyDescent="0.2">
      <c r="A231" s="126">
        <f t="shared" si="39"/>
        <v>-162</v>
      </c>
      <c r="B231" s="126" t="str">
        <f t="shared" si="40"/>
        <v/>
      </c>
      <c r="C231" s="126" t="str">
        <f t="shared" si="41"/>
        <v/>
      </c>
      <c r="D231" s="125" t="str">
        <f t="shared" si="42"/>
        <v/>
      </c>
      <c r="E231" s="125" t="str">
        <f t="shared" si="43"/>
        <v/>
      </c>
      <c r="F231" s="124" t="str">
        <f t="shared" si="44"/>
        <v/>
      </c>
      <c r="G231" s="124" t="str">
        <f t="shared" si="45"/>
        <v/>
      </c>
      <c r="H231" s="124" t="str">
        <f t="shared" si="46"/>
        <v xml:space="preserve"> </v>
      </c>
      <c r="I231" s="124" t="str">
        <f t="shared" si="47"/>
        <v/>
      </c>
      <c r="S231" s="189">
        <f t="shared" si="48"/>
        <v>-1</v>
      </c>
      <c r="T231" s="188">
        <f t="shared" si="49"/>
        <v>189</v>
      </c>
      <c r="U231" s="191">
        <f t="shared" si="50"/>
        <v>-188</v>
      </c>
      <c r="V231" s="191">
        <f t="shared" si="51"/>
        <v>-191</v>
      </c>
    </row>
    <row r="232" spans="1:22" x14ac:dyDescent="0.2">
      <c r="A232" s="126">
        <f t="shared" si="39"/>
        <v>-163</v>
      </c>
      <c r="B232" s="126" t="str">
        <f t="shared" si="40"/>
        <v/>
      </c>
      <c r="C232" s="126" t="str">
        <f t="shared" si="41"/>
        <v/>
      </c>
      <c r="D232" s="125" t="str">
        <f t="shared" si="42"/>
        <v/>
      </c>
      <c r="E232" s="125" t="str">
        <f t="shared" si="43"/>
        <v/>
      </c>
      <c r="F232" s="124" t="str">
        <f t="shared" si="44"/>
        <v/>
      </c>
      <c r="G232" s="124" t="str">
        <f t="shared" si="45"/>
        <v/>
      </c>
      <c r="H232" s="124" t="str">
        <f t="shared" si="46"/>
        <v xml:space="preserve"> </v>
      </c>
      <c r="I232" s="124" t="str">
        <f t="shared" si="47"/>
        <v/>
      </c>
      <c r="S232" s="189">
        <f t="shared" si="48"/>
        <v>-1</v>
      </c>
      <c r="T232" s="188">
        <f t="shared" si="49"/>
        <v>190</v>
      </c>
      <c r="U232" s="191">
        <f t="shared" si="50"/>
        <v>-189</v>
      </c>
      <c r="V232" s="191">
        <f t="shared" si="51"/>
        <v>-192</v>
      </c>
    </row>
    <row r="233" spans="1:22" x14ac:dyDescent="0.2">
      <c r="A233" s="126">
        <f t="shared" si="39"/>
        <v>-164</v>
      </c>
      <c r="B233" s="126" t="str">
        <f t="shared" si="40"/>
        <v/>
      </c>
      <c r="C233" s="126" t="str">
        <f t="shared" si="41"/>
        <v/>
      </c>
      <c r="D233" s="125" t="str">
        <f t="shared" si="42"/>
        <v/>
      </c>
      <c r="E233" s="125" t="str">
        <f t="shared" si="43"/>
        <v/>
      </c>
      <c r="F233" s="124" t="str">
        <f t="shared" si="44"/>
        <v/>
      </c>
      <c r="G233" s="124" t="str">
        <f t="shared" si="45"/>
        <v/>
      </c>
      <c r="H233" s="124" t="str">
        <f t="shared" si="46"/>
        <v xml:space="preserve"> </v>
      </c>
      <c r="I233" s="124" t="str">
        <f t="shared" si="47"/>
        <v/>
      </c>
      <c r="S233" s="189">
        <f t="shared" si="48"/>
        <v>-1</v>
      </c>
      <c r="T233" s="188">
        <f t="shared" si="49"/>
        <v>191</v>
      </c>
      <c r="U233" s="191">
        <f t="shared" si="50"/>
        <v>-190</v>
      </c>
      <c r="V233" s="191">
        <f t="shared" si="51"/>
        <v>-193</v>
      </c>
    </row>
    <row r="234" spans="1:22" x14ac:dyDescent="0.2">
      <c r="A234" s="126">
        <f t="shared" si="39"/>
        <v>-165</v>
      </c>
      <c r="B234" s="126" t="str">
        <f t="shared" si="40"/>
        <v/>
      </c>
      <c r="C234" s="126" t="str">
        <f t="shared" si="41"/>
        <v/>
      </c>
      <c r="D234" s="125" t="str">
        <f t="shared" si="42"/>
        <v/>
      </c>
      <c r="E234" s="125" t="str">
        <f t="shared" si="43"/>
        <v/>
      </c>
      <c r="F234" s="124" t="str">
        <f t="shared" si="44"/>
        <v/>
      </c>
      <c r="G234" s="124" t="str">
        <f t="shared" si="45"/>
        <v/>
      </c>
      <c r="H234" s="124" t="str">
        <f t="shared" si="46"/>
        <v xml:space="preserve"> </v>
      </c>
      <c r="I234" s="124" t="str">
        <f t="shared" si="47"/>
        <v/>
      </c>
      <c r="S234" s="189">
        <f t="shared" si="48"/>
        <v>-1</v>
      </c>
      <c r="T234" s="188">
        <f t="shared" si="49"/>
        <v>192</v>
      </c>
      <c r="U234" s="191">
        <f t="shared" si="50"/>
        <v>-191</v>
      </c>
      <c r="V234" s="191">
        <f t="shared" si="51"/>
        <v>-194</v>
      </c>
    </row>
    <row r="235" spans="1:22" x14ac:dyDescent="0.2">
      <c r="A235" s="126">
        <f t="shared" si="39"/>
        <v>-166</v>
      </c>
      <c r="B235" s="126" t="str">
        <f t="shared" si="40"/>
        <v/>
      </c>
      <c r="C235" s="126" t="str">
        <f t="shared" si="41"/>
        <v/>
      </c>
      <c r="D235" s="125" t="str">
        <f t="shared" si="42"/>
        <v/>
      </c>
      <c r="E235" s="125" t="str">
        <f t="shared" si="43"/>
        <v/>
      </c>
      <c r="F235" s="124" t="str">
        <f t="shared" si="44"/>
        <v/>
      </c>
      <c r="G235" s="124" t="str">
        <f t="shared" si="45"/>
        <v/>
      </c>
      <c r="H235" s="124" t="str">
        <f t="shared" si="46"/>
        <v xml:space="preserve"> </v>
      </c>
      <c r="I235" s="124" t="str">
        <f t="shared" si="47"/>
        <v/>
      </c>
      <c r="S235" s="189">
        <f t="shared" si="48"/>
        <v>-1</v>
      </c>
      <c r="T235" s="188">
        <f t="shared" si="49"/>
        <v>193</v>
      </c>
      <c r="U235" s="191">
        <f t="shared" si="50"/>
        <v>-192</v>
      </c>
      <c r="V235" s="191">
        <f t="shared" si="51"/>
        <v>-195</v>
      </c>
    </row>
    <row r="236" spans="1:22" x14ac:dyDescent="0.2">
      <c r="A236" s="126">
        <f t="shared" si="39"/>
        <v>-167</v>
      </c>
      <c r="B236" s="126" t="str">
        <f t="shared" si="40"/>
        <v/>
      </c>
      <c r="C236" s="126" t="str">
        <f t="shared" si="41"/>
        <v/>
      </c>
      <c r="D236" s="125" t="str">
        <f t="shared" si="42"/>
        <v/>
      </c>
      <c r="E236" s="125" t="str">
        <f t="shared" si="43"/>
        <v/>
      </c>
      <c r="F236" s="124" t="str">
        <f t="shared" si="44"/>
        <v/>
      </c>
      <c r="G236" s="124" t="str">
        <f t="shared" si="45"/>
        <v/>
      </c>
      <c r="H236" s="124" t="str">
        <f t="shared" si="46"/>
        <v xml:space="preserve"> </v>
      </c>
      <c r="I236" s="124" t="str">
        <f t="shared" si="47"/>
        <v/>
      </c>
      <c r="S236" s="189">
        <f t="shared" si="48"/>
        <v>-1</v>
      </c>
      <c r="T236" s="188">
        <f t="shared" si="49"/>
        <v>194</v>
      </c>
      <c r="U236" s="191">
        <f t="shared" si="50"/>
        <v>-193</v>
      </c>
      <c r="V236" s="191">
        <f t="shared" si="51"/>
        <v>-196</v>
      </c>
    </row>
    <row r="237" spans="1:22" x14ac:dyDescent="0.2">
      <c r="A237" s="126">
        <f t="shared" si="39"/>
        <v>-168</v>
      </c>
      <c r="B237" s="126" t="str">
        <f t="shared" si="40"/>
        <v/>
      </c>
      <c r="C237" s="126" t="str">
        <f t="shared" si="41"/>
        <v/>
      </c>
      <c r="D237" s="125" t="str">
        <f t="shared" si="42"/>
        <v/>
      </c>
      <c r="E237" s="125" t="str">
        <f t="shared" si="43"/>
        <v/>
      </c>
      <c r="F237" s="124" t="str">
        <f t="shared" si="44"/>
        <v/>
      </c>
      <c r="G237" s="124" t="str">
        <f t="shared" si="45"/>
        <v/>
      </c>
      <c r="H237" s="124" t="str">
        <f t="shared" si="46"/>
        <v xml:space="preserve"> </v>
      </c>
      <c r="I237" s="124" t="str">
        <f t="shared" si="47"/>
        <v/>
      </c>
      <c r="S237" s="189">
        <f t="shared" si="48"/>
        <v>-1</v>
      </c>
      <c r="T237" s="188">
        <f t="shared" si="49"/>
        <v>195</v>
      </c>
      <c r="U237" s="191">
        <f t="shared" si="50"/>
        <v>-194</v>
      </c>
      <c r="V237" s="191">
        <f t="shared" si="51"/>
        <v>-197</v>
      </c>
    </row>
    <row r="238" spans="1:22" x14ac:dyDescent="0.2">
      <c r="A238" s="126">
        <f t="shared" si="39"/>
        <v>-169</v>
      </c>
      <c r="B238" s="126" t="str">
        <f t="shared" si="40"/>
        <v/>
      </c>
      <c r="C238" s="126" t="str">
        <f t="shared" si="41"/>
        <v/>
      </c>
      <c r="D238" s="125" t="str">
        <f t="shared" si="42"/>
        <v/>
      </c>
      <c r="E238" s="125" t="str">
        <f t="shared" si="43"/>
        <v/>
      </c>
      <c r="F238" s="124" t="str">
        <f t="shared" si="44"/>
        <v/>
      </c>
      <c r="G238" s="124" t="str">
        <f t="shared" si="45"/>
        <v/>
      </c>
      <c r="H238" s="124" t="str">
        <f t="shared" si="46"/>
        <v xml:space="preserve"> </v>
      </c>
      <c r="I238" s="124" t="str">
        <f t="shared" si="47"/>
        <v/>
      </c>
      <c r="S238" s="189">
        <f t="shared" si="48"/>
        <v>-1</v>
      </c>
      <c r="T238" s="188">
        <f t="shared" si="49"/>
        <v>196</v>
      </c>
      <c r="U238" s="191">
        <f t="shared" si="50"/>
        <v>-195</v>
      </c>
      <c r="V238" s="191">
        <f t="shared" si="51"/>
        <v>-198</v>
      </c>
    </row>
    <row r="239" spans="1:22" x14ac:dyDescent="0.2">
      <c r="A239" s="126">
        <f t="shared" si="39"/>
        <v>-170</v>
      </c>
      <c r="B239" s="126" t="str">
        <f t="shared" si="40"/>
        <v/>
      </c>
      <c r="C239" s="126" t="str">
        <f t="shared" si="41"/>
        <v/>
      </c>
      <c r="D239" s="125" t="str">
        <f t="shared" si="42"/>
        <v/>
      </c>
      <c r="E239" s="125" t="str">
        <f t="shared" si="43"/>
        <v/>
      </c>
      <c r="F239" s="124" t="str">
        <f t="shared" si="44"/>
        <v/>
      </c>
      <c r="G239" s="124" t="str">
        <f t="shared" si="45"/>
        <v/>
      </c>
      <c r="H239" s="124" t="str">
        <f t="shared" si="46"/>
        <v xml:space="preserve"> </v>
      </c>
      <c r="I239" s="124" t="str">
        <f t="shared" si="47"/>
        <v/>
      </c>
      <c r="S239" s="189">
        <f t="shared" si="48"/>
        <v>-1</v>
      </c>
      <c r="T239" s="188">
        <f t="shared" si="49"/>
        <v>197</v>
      </c>
      <c r="U239" s="191">
        <f t="shared" si="50"/>
        <v>-196</v>
      </c>
      <c r="V239" s="191">
        <f t="shared" si="51"/>
        <v>-199</v>
      </c>
    </row>
    <row r="240" spans="1:22" x14ac:dyDescent="0.2">
      <c r="A240" s="126">
        <f t="shared" si="39"/>
        <v>-171</v>
      </c>
      <c r="B240" s="126" t="str">
        <f t="shared" si="40"/>
        <v/>
      </c>
      <c r="C240" s="126" t="str">
        <f t="shared" si="41"/>
        <v/>
      </c>
      <c r="D240" s="125" t="str">
        <f t="shared" si="42"/>
        <v/>
      </c>
      <c r="E240" s="125" t="str">
        <f t="shared" si="43"/>
        <v/>
      </c>
      <c r="F240" s="124" t="str">
        <f t="shared" si="44"/>
        <v/>
      </c>
      <c r="G240" s="124" t="str">
        <f t="shared" si="45"/>
        <v/>
      </c>
      <c r="H240" s="124" t="str">
        <f t="shared" si="46"/>
        <v xml:space="preserve"> </v>
      </c>
      <c r="I240" s="124" t="str">
        <f t="shared" si="47"/>
        <v/>
      </c>
      <c r="S240" s="189">
        <f t="shared" si="48"/>
        <v>-1</v>
      </c>
      <c r="T240" s="188">
        <f t="shared" si="49"/>
        <v>198</v>
      </c>
      <c r="U240" s="191">
        <f t="shared" si="50"/>
        <v>-197</v>
      </c>
      <c r="V240" s="191">
        <f t="shared" si="51"/>
        <v>-200</v>
      </c>
    </row>
    <row r="241" spans="1:22" x14ac:dyDescent="0.2">
      <c r="A241" s="126">
        <f t="shared" si="39"/>
        <v>-172</v>
      </c>
      <c r="B241" s="126" t="str">
        <f t="shared" si="40"/>
        <v/>
      </c>
      <c r="C241" s="126" t="str">
        <f t="shared" si="41"/>
        <v/>
      </c>
      <c r="D241" s="125" t="str">
        <f t="shared" si="42"/>
        <v/>
      </c>
      <c r="E241" s="125" t="str">
        <f t="shared" si="43"/>
        <v/>
      </c>
      <c r="F241" s="124" t="str">
        <f t="shared" si="44"/>
        <v/>
      </c>
      <c r="G241" s="124" t="str">
        <f t="shared" si="45"/>
        <v/>
      </c>
      <c r="H241" s="124" t="str">
        <f t="shared" si="46"/>
        <v xml:space="preserve"> </v>
      </c>
      <c r="I241" s="124" t="str">
        <f t="shared" si="47"/>
        <v/>
      </c>
      <c r="S241" s="189">
        <f t="shared" si="48"/>
        <v>-1</v>
      </c>
      <c r="T241" s="188">
        <f t="shared" si="49"/>
        <v>199</v>
      </c>
      <c r="U241" s="191">
        <f t="shared" si="50"/>
        <v>-198</v>
      </c>
      <c r="V241" s="191">
        <f t="shared" si="51"/>
        <v>-201</v>
      </c>
    </row>
    <row r="242" spans="1:22" x14ac:dyDescent="0.2">
      <c r="A242" s="126">
        <f t="shared" si="39"/>
        <v>-173</v>
      </c>
      <c r="B242" s="126" t="str">
        <f t="shared" si="40"/>
        <v/>
      </c>
      <c r="C242" s="126" t="str">
        <f t="shared" si="41"/>
        <v/>
      </c>
      <c r="D242" s="125" t="str">
        <f t="shared" si="42"/>
        <v/>
      </c>
      <c r="E242" s="125" t="str">
        <f t="shared" si="43"/>
        <v/>
      </c>
      <c r="F242" s="124" t="str">
        <f t="shared" si="44"/>
        <v/>
      </c>
      <c r="G242" s="124" t="str">
        <f t="shared" si="45"/>
        <v/>
      </c>
      <c r="H242" s="124" t="str">
        <f t="shared" si="46"/>
        <v xml:space="preserve"> </v>
      </c>
      <c r="I242" s="124" t="str">
        <f t="shared" si="47"/>
        <v/>
      </c>
      <c r="S242" s="189">
        <f t="shared" si="48"/>
        <v>-1</v>
      </c>
      <c r="T242" s="188">
        <f t="shared" si="49"/>
        <v>200</v>
      </c>
      <c r="U242" s="191">
        <f t="shared" si="50"/>
        <v>-199</v>
      </c>
      <c r="V242" s="191">
        <f t="shared" si="51"/>
        <v>-202</v>
      </c>
    </row>
    <row r="243" spans="1:22" x14ac:dyDescent="0.2">
      <c r="A243" s="126">
        <f t="shared" si="39"/>
        <v>-174</v>
      </c>
      <c r="B243" s="126" t="str">
        <f t="shared" si="40"/>
        <v/>
      </c>
      <c r="C243" s="126" t="str">
        <f t="shared" si="41"/>
        <v/>
      </c>
      <c r="D243" s="125" t="str">
        <f t="shared" si="42"/>
        <v/>
      </c>
      <c r="E243" s="125" t="str">
        <f t="shared" si="43"/>
        <v/>
      </c>
      <c r="F243" s="124" t="str">
        <f t="shared" si="44"/>
        <v/>
      </c>
      <c r="G243" s="124" t="str">
        <f t="shared" si="45"/>
        <v/>
      </c>
      <c r="H243" s="124" t="str">
        <f t="shared" si="46"/>
        <v xml:space="preserve"> </v>
      </c>
      <c r="I243" s="124" t="str">
        <f t="shared" si="47"/>
        <v/>
      </c>
      <c r="S243" s="189">
        <f t="shared" si="48"/>
        <v>-1</v>
      </c>
      <c r="T243" s="188">
        <f t="shared" si="49"/>
        <v>201</v>
      </c>
      <c r="U243" s="191">
        <f t="shared" si="50"/>
        <v>-200</v>
      </c>
      <c r="V243" s="191">
        <f t="shared" si="51"/>
        <v>-203</v>
      </c>
    </row>
    <row r="244" spans="1:22" x14ac:dyDescent="0.2">
      <c r="A244" s="126">
        <f t="shared" si="39"/>
        <v>-175</v>
      </c>
      <c r="B244" s="126" t="str">
        <f t="shared" si="40"/>
        <v/>
      </c>
      <c r="C244" s="126" t="str">
        <f t="shared" si="41"/>
        <v/>
      </c>
      <c r="D244" s="125" t="str">
        <f t="shared" si="42"/>
        <v/>
      </c>
      <c r="E244" s="125" t="str">
        <f t="shared" si="43"/>
        <v/>
      </c>
      <c r="F244" s="124" t="str">
        <f t="shared" si="44"/>
        <v/>
      </c>
      <c r="G244" s="124" t="str">
        <f t="shared" si="45"/>
        <v/>
      </c>
      <c r="H244" s="124" t="str">
        <f t="shared" si="46"/>
        <v xml:space="preserve"> </v>
      </c>
      <c r="I244" s="124" t="str">
        <f t="shared" si="47"/>
        <v/>
      </c>
      <c r="S244" s="189">
        <f t="shared" si="48"/>
        <v>-1</v>
      </c>
      <c r="T244" s="188">
        <f t="shared" si="49"/>
        <v>202</v>
      </c>
      <c r="U244" s="191">
        <f t="shared" si="50"/>
        <v>-201</v>
      </c>
      <c r="V244" s="191">
        <f t="shared" si="51"/>
        <v>-204</v>
      </c>
    </row>
    <row r="245" spans="1:22" x14ac:dyDescent="0.2">
      <c r="A245" s="126">
        <f t="shared" si="39"/>
        <v>-176</v>
      </c>
      <c r="B245" s="126" t="str">
        <f t="shared" si="40"/>
        <v/>
      </c>
      <c r="C245" s="126" t="str">
        <f t="shared" si="41"/>
        <v/>
      </c>
      <c r="D245" s="125" t="str">
        <f t="shared" si="42"/>
        <v/>
      </c>
      <c r="E245" s="125" t="str">
        <f t="shared" si="43"/>
        <v/>
      </c>
      <c r="F245" s="124" t="str">
        <f t="shared" si="44"/>
        <v/>
      </c>
      <c r="G245" s="124" t="str">
        <f t="shared" si="45"/>
        <v/>
      </c>
      <c r="H245" s="124" t="str">
        <f t="shared" si="46"/>
        <v xml:space="preserve"> </v>
      </c>
      <c r="I245" s="124" t="str">
        <f t="shared" si="47"/>
        <v/>
      </c>
      <c r="S245" s="189">
        <f t="shared" si="48"/>
        <v>-1</v>
      </c>
      <c r="T245" s="188">
        <f t="shared" si="49"/>
        <v>203</v>
      </c>
      <c r="U245" s="191">
        <f t="shared" si="50"/>
        <v>-202</v>
      </c>
      <c r="V245" s="191">
        <f t="shared" si="51"/>
        <v>-205</v>
      </c>
    </row>
    <row r="246" spans="1:22" x14ac:dyDescent="0.2">
      <c r="A246" s="126">
        <f t="shared" si="39"/>
        <v>-177</v>
      </c>
      <c r="B246" s="126" t="str">
        <f t="shared" si="40"/>
        <v/>
      </c>
      <c r="C246" s="126" t="str">
        <f t="shared" si="41"/>
        <v/>
      </c>
      <c r="D246" s="125" t="str">
        <f t="shared" si="42"/>
        <v/>
      </c>
      <c r="E246" s="125" t="str">
        <f t="shared" si="43"/>
        <v/>
      </c>
      <c r="F246" s="124" t="str">
        <f t="shared" si="44"/>
        <v/>
      </c>
      <c r="G246" s="124" t="str">
        <f t="shared" si="45"/>
        <v/>
      </c>
      <c r="H246" s="124" t="str">
        <f t="shared" si="46"/>
        <v xml:space="preserve"> </v>
      </c>
      <c r="I246" s="124" t="str">
        <f t="shared" si="47"/>
        <v/>
      </c>
      <c r="S246" s="189">
        <f t="shared" si="48"/>
        <v>-1</v>
      </c>
      <c r="T246" s="188">
        <f t="shared" si="49"/>
        <v>204</v>
      </c>
      <c r="U246" s="191">
        <f t="shared" si="50"/>
        <v>-203</v>
      </c>
      <c r="V246" s="191">
        <f t="shared" si="51"/>
        <v>-206</v>
      </c>
    </row>
    <row r="247" spans="1:22" x14ac:dyDescent="0.2">
      <c r="A247" s="126">
        <f t="shared" si="39"/>
        <v>-178</v>
      </c>
      <c r="B247" s="126" t="str">
        <f t="shared" si="40"/>
        <v/>
      </c>
      <c r="C247" s="126" t="str">
        <f t="shared" si="41"/>
        <v/>
      </c>
      <c r="D247" s="125" t="str">
        <f t="shared" si="42"/>
        <v/>
      </c>
      <c r="E247" s="125" t="str">
        <f t="shared" si="43"/>
        <v/>
      </c>
      <c r="F247" s="124" t="str">
        <f t="shared" si="44"/>
        <v/>
      </c>
      <c r="G247" s="124" t="str">
        <f t="shared" si="45"/>
        <v/>
      </c>
      <c r="H247" s="124" t="str">
        <f t="shared" si="46"/>
        <v xml:space="preserve"> </v>
      </c>
      <c r="I247" s="124" t="str">
        <f t="shared" si="47"/>
        <v/>
      </c>
      <c r="S247" s="189">
        <f t="shared" si="48"/>
        <v>-1</v>
      </c>
      <c r="T247" s="188">
        <f t="shared" si="49"/>
        <v>205</v>
      </c>
      <c r="U247" s="191">
        <f t="shared" si="50"/>
        <v>-204</v>
      </c>
      <c r="V247" s="191">
        <f t="shared" si="51"/>
        <v>-207</v>
      </c>
    </row>
    <row r="248" spans="1:22" x14ac:dyDescent="0.2">
      <c r="A248" s="126">
        <f t="shared" si="39"/>
        <v>-179</v>
      </c>
      <c r="B248" s="126" t="str">
        <f t="shared" si="40"/>
        <v/>
      </c>
      <c r="C248" s="126" t="str">
        <f t="shared" si="41"/>
        <v/>
      </c>
      <c r="D248" s="125" t="str">
        <f t="shared" si="42"/>
        <v/>
      </c>
      <c r="E248" s="125" t="str">
        <f t="shared" si="43"/>
        <v/>
      </c>
      <c r="F248" s="124" t="str">
        <f t="shared" si="44"/>
        <v/>
      </c>
      <c r="G248" s="124" t="str">
        <f t="shared" si="45"/>
        <v/>
      </c>
      <c r="H248" s="124" t="str">
        <f t="shared" si="46"/>
        <v xml:space="preserve"> </v>
      </c>
      <c r="I248" s="124" t="str">
        <f t="shared" si="47"/>
        <v/>
      </c>
      <c r="S248" s="189">
        <f t="shared" si="48"/>
        <v>-1</v>
      </c>
      <c r="T248" s="188">
        <f t="shared" si="49"/>
        <v>206</v>
      </c>
      <c r="U248" s="191">
        <f t="shared" si="50"/>
        <v>-205</v>
      </c>
      <c r="V248" s="191">
        <f t="shared" si="51"/>
        <v>-208</v>
      </c>
    </row>
    <row r="249" spans="1:22" x14ac:dyDescent="0.2">
      <c r="A249" s="126">
        <f t="shared" si="39"/>
        <v>-180</v>
      </c>
      <c r="B249" s="126" t="str">
        <f t="shared" si="40"/>
        <v/>
      </c>
      <c r="C249" s="126" t="str">
        <f t="shared" si="41"/>
        <v/>
      </c>
      <c r="D249" s="125" t="str">
        <f t="shared" si="42"/>
        <v/>
      </c>
      <c r="E249" s="125" t="str">
        <f t="shared" si="43"/>
        <v/>
      </c>
      <c r="F249" s="124" t="str">
        <f t="shared" si="44"/>
        <v/>
      </c>
      <c r="G249" s="124" t="str">
        <f t="shared" si="45"/>
        <v/>
      </c>
      <c r="H249" s="124" t="str">
        <f t="shared" si="46"/>
        <v xml:space="preserve"> </v>
      </c>
      <c r="I249" s="124" t="str">
        <f t="shared" si="47"/>
        <v/>
      </c>
      <c r="S249" s="189">
        <f t="shared" si="48"/>
        <v>-1</v>
      </c>
      <c r="T249" s="188">
        <f t="shared" si="49"/>
        <v>207</v>
      </c>
      <c r="U249" s="191">
        <f t="shared" si="50"/>
        <v>-206</v>
      </c>
      <c r="V249" s="191">
        <f t="shared" si="51"/>
        <v>-209</v>
      </c>
    </row>
    <row r="250" spans="1:22" x14ac:dyDescent="0.2">
      <c r="A250" s="126">
        <f t="shared" si="39"/>
        <v>-181</v>
      </c>
      <c r="B250" s="126" t="str">
        <f t="shared" si="40"/>
        <v/>
      </c>
      <c r="C250" s="126" t="str">
        <f t="shared" si="41"/>
        <v/>
      </c>
      <c r="D250" s="125" t="str">
        <f t="shared" si="42"/>
        <v/>
      </c>
      <c r="E250" s="125" t="str">
        <f t="shared" si="43"/>
        <v/>
      </c>
      <c r="F250" s="124" t="str">
        <f t="shared" si="44"/>
        <v/>
      </c>
      <c r="G250" s="124" t="str">
        <f t="shared" si="45"/>
        <v/>
      </c>
      <c r="H250" s="124" t="str">
        <f t="shared" si="46"/>
        <v xml:space="preserve"> </v>
      </c>
      <c r="I250" s="124" t="str">
        <f t="shared" si="47"/>
        <v/>
      </c>
      <c r="S250" s="189">
        <f t="shared" si="48"/>
        <v>-1</v>
      </c>
      <c r="T250" s="188">
        <f t="shared" si="49"/>
        <v>208</v>
      </c>
      <c r="U250" s="191">
        <f t="shared" si="50"/>
        <v>-207</v>
      </c>
      <c r="V250" s="191">
        <f t="shared" si="51"/>
        <v>-210</v>
      </c>
    </row>
    <row r="251" spans="1:22" x14ac:dyDescent="0.2">
      <c r="A251" s="126">
        <f t="shared" si="39"/>
        <v>-182</v>
      </c>
      <c r="B251" s="126" t="str">
        <f t="shared" si="40"/>
        <v/>
      </c>
      <c r="C251" s="126" t="str">
        <f t="shared" si="41"/>
        <v/>
      </c>
      <c r="D251" s="125" t="str">
        <f t="shared" si="42"/>
        <v/>
      </c>
      <c r="E251" s="125" t="str">
        <f t="shared" si="43"/>
        <v/>
      </c>
      <c r="F251" s="124" t="str">
        <f t="shared" si="44"/>
        <v/>
      </c>
      <c r="G251" s="124" t="str">
        <f t="shared" si="45"/>
        <v/>
      </c>
      <c r="H251" s="124" t="str">
        <f t="shared" si="46"/>
        <v xml:space="preserve"> </v>
      </c>
      <c r="I251" s="124" t="str">
        <f t="shared" si="47"/>
        <v/>
      </c>
      <c r="S251" s="189">
        <f t="shared" si="48"/>
        <v>-1</v>
      </c>
      <c r="T251" s="188">
        <f t="shared" si="49"/>
        <v>209</v>
      </c>
      <c r="U251" s="191">
        <f t="shared" si="50"/>
        <v>-208</v>
      </c>
      <c r="V251" s="191">
        <f t="shared" si="51"/>
        <v>-211</v>
      </c>
    </row>
    <row r="252" spans="1:22" x14ac:dyDescent="0.2">
      <c r="A252" s="126">
        <f t="shared" si="39"/>
        <v>-183</v>
      </c>
      <c r="B252" s="126" t="str">
        <f t="shared" si="40"/>
        <v/>
      </c>
      <c r="C252" s="126" t="str">
        <f t="shared" si="41"/>
        <v/>
      </c>
      <c r="D252" s="125" t="str">
        <f t="shared" si="42"/>
        <v/>
      </c>
      <c r="E252" s="125" t="str">
        <f t="shared" si="43"/>
        <v/>
      </c>
      <c r="F252" s="124" t="str">
        <f t="shared" si="44"/>
        <v/>
      </c>
      <c r="G252" s="124" t="str">
        <f t="shared" si="45"/>
        <v/>
      </c>
      <c r="H252" s="124" t="str">
        <f t="shared" si="46"/>
        <v xml:space="preserve"> </v>
      </c>
      <c r="I252" s="124" t="str">
        <f t="shared" si="47"/>
        <v/>
      </c>
      <c r="S252" s="189">
        <f t="shared" si="48"/>
        <v>-1</v>
      </c>
      <c r="T252" s="188">
        <f t="shared" si="49"/>
        <v>210</v>
      </c>
      <c r="U252" s="191">
        <f t="shared" si="50"/>
        <v>-209</v>
      </c>
      <c r="V252" s="191">
        <f t="shared" si="51"/>
        <v>-212</v>
      </c>
    </row>
    <row r="253" spans="1:22" x14ac:dyDescent="0.2">
      <c r="A253" s="126">
        <f t="shared" si="39"/>
        <v>-184</v>
      </c>
      <c r="B253" s="126" t="str">
        <f t="shared" si="40"/>
        <v/>
      </c>
      <c r="C253" s="126" t="str">
        <f t="shared" si="41"/>
        <v/>
      </c>
      <c r="D253" s="125" t="str">
        <f t="shared" si="42"/>
        <v/>
      </c>
      <c r="E253" s="125" t="str">
        <f t="shared" si="43"/>
        <v/>
      </c>
      <c r="F253" s="124" t="str">
        <f t="shared" si="44"/>
        <v/>
      </c>
      <c r="G253" s="124" t="str">
        <f t="shared" si="45"/>
        <v/>
      </c>
      <c r="H253" s="124" t="str">
        <f t="shared" si="46"/>
        <v xml:space="preserve"> </v>
      </c>
      <c r="I253" s="124" t="str">
        <f t="shared" si="47"/>
        <v/>
      </c>
      <c r="S253" s="189">
        <f t="shared" si="48"/>
        <v>-1</v>
      </c>
      <c r="T253" s="188">
        <f t="shared" si="49"/>
        <v>211</v>
      </c>
      <c r="U253" s="191">
        <f t="shared" si="50"/>
        <v>-210</v>
      </c>
      <c r="V253" s="191">
        <f t="shared" si="51"/>
        <v>-213</v>
      </c>
    </row>
    <row r="254" spans="1:22" x14ac:dyDescent="0.2">
      <c r="A254" s="126">
        <f t="shared" si="39"/>
        <v>-185</v>
      </c>
      <c r="B254" s="126" t="str">
        <f t="shared" si="40"/>
        <v/>
      </c>
      <c r="C254" s="126" t="str">
        <f t="shared" si="41"/>
        <v/>
      </c>
      <c r="D254" s="125" t="str">
        <f t="shared" si="42"/>
        <v/>
      </c>
      <c r="E254" s="125" t="str">
        <f t="shared" si="43"/>
        <v/>
      </c>
      <c r="F254" s="124" t="str">
        <f t="shared" si="44"/>
        <v/>
      </c>
      <c r="G254" s="124" t="str">
        <f t="shared" si="45"/>
        <v/>
      </c>
      <c r="H254" s="124" t="str">
        <f t="shared" si="46"/>
        <v xml:space="preserve"> </v>
      </c>
      <c r="I254" s="124" t="str">
        <f t="shared" si="47"/>
        <v/>
      </c>
      <c r="S254" s="189">
        <f t="shared" si="48"/>
        <v>-1</v>
      </c>
      <c r="T254" s="188">
        <f t="shared" si="49"/>
        <v>212</v>
      </c>
      <c r="U254" s="191">
        <f t="shared" si="50"/>
        <v>-211</v>
      </c>
      <c r="V254" s="191">
        <f t="shared" si="51"/>
        <v>-214</v>
      </c>
    </row>
    <row r="255" spans="1:22" x14ac:dyDescent="0.2">
      <c r="A255" s="126">
        <f t="shared" si="39"/>
        <v>-186</v>
      </c>
      <c r="B255" s="126" t="str">
        <f t="shared" si="40"/>
        <v/>
      </c>
      <c r="C255" s="126" t="str">
        <f t="shared" si="41"/>
        <v/>
      </c>
      <c r="D255" s="125" t="str">
        <f t="shared" si="42"/>
        <v/>
      </c>
      <c r="E255" s="125" t="str">
        <f t="shared" si="43"/>
        <v/>
      </c>
      <c r="F255" s="124" t="str">
        <f t="shared" si="44"/>
        <v/>
      </c>
      <c r="G255" s="124" t="str">
        <f t="shared" si="45"/>
        <v/>
      </c>
      <c r="H255" s="124" t="str">
        <f t="shared" si="46"/>
        <v xml:space="preserve"> </v>
      </c>
      <c r="I255" s="124" t="str">
        <f t="shared" si="47"/>
        <v/>
      </c>
      <c r="S255" s="189">
        <f t="shared" si="48"/>
        <v>-1</v>
      </c>
      <c r="T255" s="188">
        <f t="shared" si="49"/>
        <v>213</v>
      </c>
      <c r="U255" s="191">
        <f t="shared" si="50"/>
        <v>-212</v>
      </c>
      <c r="V255" s="191">
        <f t="shared" si="51"/>
        <v>-215</v>
      </c>
    </row>
    <row r="256" spans="1:22" x14ac:dyDescent="0.2">
      <c r="A256" s="126">
        <f t="shared" si="39"/>
        <v>-187</v>
      </c>
      <c r="B256" s="126" t="str">
        <f t="shared" si="40"/>
        <v/>
      </c>
      <c r="C256" s="126" t="str">
        <f t="shared" si="41"/>
        <v/>
      </c>
      <c r="D256" s="125" t="str">
        <f t="shared" si="42"/>
        <v/>
      </c>
      <c r="E256" s="125" t="str">
        <f t="shared" si="43"/>
        <v/>
      </c>
      <c r="F256" s="124" t="str">
        <f t="shared" si="44"/>
        <v/>
      </c>
      <c r="G256" s="124" t="str">
        <f t="shared" si="45"/>
        <v/>
      </c>
      <c r="H256" s="124" t="str">
        <f t="shared" si="46"/>
        <v xml:space="preserve"> </v>
      </c>
      <c r="I256" s="124" t="str">
        <f t="shared" si="47"/>
        <v/>
      </c>
      <c r="S256" s="189">
        <f t="shared" si="48"/>
        <v>-1</v>
      </c>
      <c r="T256" s="188">
        <f t="shared" si="49"/>
        <v>214</v>
      </c>
      <c r="U256" s="191">
        <f t="shared" si="50"/>
        <v>-213</v>
      </c>
      <c r="V256" s="191">
        <f t="shared" si="51"/>
        <v>-216</v>
      </c>
    </row>
    <row r="257" spans="1:22" x14ac:dyDescent="0.2">
      <c r="A257" s="126">
        <f t="shared" si="39"/>
        <v>-188</v>
      </c>
      <c r="B257" s="126" t="str">
        <f t="shared" si="40"/>
        <v/>
      </c>
      <c r="C257" s="126" t="str">
        <f t="shared" si="41"/>
        <v/>
      </c>
      <c r="D257" s="125" t="str">
        <f t="shared" si="42"/>
        <v/>
      </c>
      <c r="E257" s="125" t="str">
        <f t="shared" si="43"/>
        <v/>
      </c>
      <c r="F257" s="124" t="str">
        <f t="shared" si="44"/>
        <v/>
      </c>
      <c r="G257" s="124" t="str">
        <f t="shared" si="45"/>
        <v/>
      </c>
      <c r="H257" s="124" t="str">
        <f t="shared" si="46"/>
        <v xml:space="preserve"> </v>
      </c>
      <c r="I257" s="124" t="str">
        <f t="shared" si="47"/>
        <v/>
      </c>
      <c r="S257" s="189">
        <f t="shared" si="48"/>
        <v>-1</v>
      </c>
      <c r="T257" s="188">
        <f t="shared" si="49"/>
        <v>215</v>
      </c>
      <c r="U257" s="191">
        <f t="shared" si="50"/>
        <v>-214</v>
      </c>
      <c r="V257" s="191">
        <f t="shared" si="51"/>
        <v>-217</v>
      </c>
    </row>
    <row r="258" spans="1:22" x14ac:dyDescent="0.2">
      <c r="A258" s="126">
        <f t="shared" si="39"/>
        <v>-189</v>
      </c>
      <c r="B258" s="126" t="str">
        <f t="shared" si="40"/>
        <v/>
      </c>
      <c r="C258" s="126" t="str">
        <f t="shared" si="41"/>
        <v/>
      </c>
      <c r="D258" s="125" t="str">
        <f t="shared" si="42"/>
        <v/>
      </c>
      <c r="E258" s="125" t="str">
        <f t="shared" si="43"/>
        <v/>
      </c>
      <c r="F258" s="124" t="str">
        <f t="shared" si="44"/>
        <v/>
      </c>
      <c r="G258" s="124" t="str">
        <f t="shared" si="45"/>
        <v/>
      </c>
      <c r="H258" s="124" t="str">
        <f t="shared" si="46"/>
        <v xml:space="preserve"> </v>
      </c>
      <c r="I258" s="124" t="str">
        <f t="shared" si="47"/>
        <v/>
      </c>
      <c r="S258" s="189">
        <f t="shared" si="48"/>
        <v>-1</v>
      </c>
      <c r="T258" s="188">
        <f t="shared" si="49"/>
        <v>216</v>
      </c>
      <c r="U258" s="191">
        <f t="shared" si="50"/>
        <v>-215</v>
      </c>
      <c r="V258" s="191">
        <f t="shared" si="51"/>
        <v>-218</v>
      </c>
    </row>
    <row r="259" spans="1:22" x14ac:dyDescent="0.2">
      <c r="A259" s="126">
        <f t="shared" si="39"/>
        <v>-190</v>
      </c>
      <c r="B259" s="126" t="str">
        <f t="shared" si="40"/>
        <v/>
      </c>
      <c r="C259" s="126" t="str">
        <f t="shared" si="41"/>
        <v/>
      </c>
      <c r="D259" s="125" t="str">
        <f t="shared" si="42"/>
        <v/>
      </c>
      <c r="E259" s="125" t="str">
        <f t="shared" si="43"/>
        <v/>
      </c>
      <c r="F259" s="124" t="str">
        <f t="shared" si="44"/>
        <v/>
      </c>
      <c r="G259" s="124" t="str">
        <f t="shared" si="45"/>
        <v/>
      </c>
      <c r="H259" s="124" t="str">
        <f t="shared" si="46"/>
        <v xml:space="preserve"> </v>
      </c>
      <c r="I259" s="124" t="str">
        <f t="shared" si="47"/>
        <v/>
      </c>
      <c r="S259" s="189">
        <f t="shared" si="48"/>
        <v>-1</v>
      </c>
      <c r="T259" s="188">
        <f t="shared" si="49"/>
        <v>217</v>
      </c>
      <c r="U259" s="191">
        <f t="shared" si="50"/>
        <v>-216</v>
      </c>
      <c r="V259" s="191">
        <f t="shared" si="51"/>
        <v>-219</v>
      </c>
    </row>
    <row r="260" spans="1:22" x14ac:dyDescent="0.2">
      <c r="A260" s="126">
        <f t="shared" si="39"/>
        <v>-191</v>
      </c>
      <c r="B260" s="126" t="str">
        <f t="shared" si="40"/>
        <v/>
      </c>
      <c r="C260" s="126" t="str">
        <f t="shared" si="41"/>
        <v/>
      </c>
      <c r="D260" s="125" t="str">
        <f t="shared" si="42"/>
        <v/>
      </c>
      <c r="E260" s="125" t="str">
        <f t="shared" si="43"/>
        <v/>
      </c>
      <c r="F260" s="124" t="str">
        <f t="shared" si="44"/>
        <v/>
      </c>
      <c r="G260" s="124" t="str">
        <f t="shared" si="45"/>
        <v/>
      </c>
      <c r="H260" s="124" t="str">
        <f t="shared" si="46"/>
        <v xml:space="preserve"> </v>
      </c>
      <c r="I260" s="124" t="str">
        <f t="shared" si="47"/>
        <v/>
      </c>
      <c r="S260" s="189">
        <f t="shared" si="48"/>
        <v>-1</v>
      </c>
      <c r="T260" s="188">
        <f t="shared" si="49"/>
        <v>218</v>
      </c>
      <c r="U260" s="191">
        <f t="shared" si="50"/>
        <v>-217</v>
      </c>
      <c r="V260" s="191">
        <f t="shared" si="51"/>
        <v>-220</v>
      </c>
    </row>
    <row r="261" spans="1:22" x14ac:dyDescent="0.2">
      <c r="A261" s="126">
        <f t="shared" si="39"/>
        <v>-192</v>
      </c>
      <c r="B261" s="126" t="str">
        <f t="shared" si="40"/>
        <v/>
      </c>
      <c r="C261" s="126" t="str">
        <f t="shared" si="41"/>
        <v/>
      </c>
      <c r="D261" s="125" t="str">
        <f t="shared" si="42"/>
        <v/>
      </c>
      <c r="E261" s="125" t="str">
        <f t="shared" si="43"/>
        <v/>
      </c>
      <c r="F261" s="124" t="str">
        <f t="shared" si="44"/>
        <v/>
      </c>
      <c r="G261" s="124" t="str">
        <f t="shared" si="45"/>
        <v/>
      </c>
      <c r="H261" s="124" t="str">
        <f t="shared" si="46"/>
        <v xml:space="preserve"> </v>
      </c>
      <c r="I261" s="124" t="str">
        <f t="shared" si="47"/>
        <v/>
      </c>
      <c r="S261" s="189">
        <f t="shared" si="48"/>
        <v>-1</v>
      </c>
      <c r="T261" s="188">
        <f t="shared" si="49"/>
        <v>219</v>
      </c>
      <c r="U261" s="191">
        <f t="shared" si="50"/>
        <v>-218</v>
      </c>
      <c r="V261" s="191">
        <f t="shared" si="51"/>
        <v>-221</v>
      </c>
    </row>
    <row r="262" spans="1:22" x14ac:dyDescent="0.2">
      <c r="A262" s="126">
        <f t="shared" si="39"/>
        <v>-193</v>
      </c>
      <c r="B262" s="126" t="str">
        <f t="shared" si="40"/>
        <v/>
      </c>
      <c r="C262" s="126" t="str">
        <f t="shared" si="41"/>
        <v/>
      </c>
      <c r="D262" s="125" t="str">
        <f t="shared" si="42"/>
        <v/>
      </c>
      <c r="E262" s="125" t="str">
        <f t="shared" si="43"/>
        <v/>
      </c>
      <c r="F262" s="124" t="str">
        <f t="shared" si="44"/>
        <v/>
      </c>
      <c r="G262" s="124" t="str">
        <f t="shared" si="45"/>
        <v/>
      </c>
      <c r="H262" s="124" t="str">
        <f t="shared" si="46"/>
        <v xml:space="preserve"> </v>
      </c>
      <c r="I262" s="124" t="str">
        <f t="shared" si="47"/>
        <v/>
      </c>
      <c r="S262" s="189">
        <f t="shared" si="48"/>
        <v>-1</v>
      </c>
      <c r="T262" s="188">
        <f t="shared" si="49"/>
        <v>220</v>
      </c>
      <c r="U262" s="191">
        <f t="shared" si="50"/>
        <v>-219</v>
      </c>
      <c r="V262" s="191">
        <f t="shared" si="51"/>
        <v>-222</v>
      </c>
    </row>
    <row r="263" spans="1:22" x14ac:dyDescent="0.2">
      <c r="A263" s="126">
        <f t="shared" si="39"/>
        <v>-194</v>
      </c>
      <c r="B263" s="126" t="str">
        <f t="shared" si="40"/>
        <v/>
      </c>
      <c r="C263" s="126" t="str">
        <f t="shared" si="41"/>
        <v/>
      </c>
      <c r="D263" s="125" t="str">
        <f t="shared" si="42"/>
        <v/>
      </c>
      <c r="E263" s="125" t="str">
        <f t="shared" si="43"/>
        <v/>
      </c>
      <c r="F263" s="124" t="str">
        <f t="shared" si="44"/>
        <v/>
      </c>
      <c r="G263" s="124" t="str">
        <f t="shared" si="45"/>
        <v/>
      </c>
      <c r="H263" s="124" t="str">
        <f t="shared" si="46"/>
        <v xml:space="preserve"> </v>
      </c>
      <c r="I263" s="124" t="str">
        <f t="shared" si="47"/>
        <v/>
      </c>
      <c r="S263" s="189">
        <f t="shared" si="48"/>
        <v>-1</v>
      </c>
      <c r="T263" s="188">
        <f t="shared" si="49"/>
        <v>221</v>
      </c>
      <c r="U263" s="191">
        <f t="shared" si="50"/>
        <v>-220</v>
      </c>
      <c r="V263" s="191">
        <f t="shared" si="51"/>
        <v>-223</v>
      </c>
    </row>
    <row r="264" spans="1:22" x14ac:dyDescent="0.2">
      <c r="A264" s="126">
        <f t="shared" ref="A264:A329" si="52">IF(S265=0,0,IF(A263="","",IF(S265=1,A263-0.5,A263-1)))</f>
        <v>-195</v>
      </c>
      <c r="B264" s="126" t="str">
        <f t="shared" si="40"/>
        <v/>
      </c>
      <c r="C264" s="126" t="str">
        <f t="shared" si="41"/>
        <v/>
      </c>
      <c r="D264" s="125" t="str">
        <f t="shared" si="42"/>
        <v/>
      </c>
      <c r="E264" s="125" t="str">
        <f t="shared" si="43"/>
        <v/>
      </c>
      <c r="F264" s="124" t="str">
        <f t="shared" si="44"/>
        <v/>
      </c>
      <c r="G264" s="124" t="str">
        <f t="shared" si="45"/>
        <v/>
      </c>
      <c r="H264" s="124" t="str">
        <f t="shared" si="46"/>
        <v xml:space="preserve"> </v>
      </c>
      <c r="I264" s="124" t="str">
        <f t="shared" si="47"/>
        <v/>
      </c>
      <c r="S264" s="189">
        <f t="shared" si="48"/>
        <v>-1</v>
      </c>
      <c r="T264" s="188">
        <f t="shared" si="49"/>
        <v>222</v>
      </c>
      <c r="U264" s="191">
        <f t="shared" si="50"/>
        <v>-221</v>
      </c>
      <c r="V264" s="191">
        <f t="shared" si="51"/>
        <v>-224</v>
      </c>
    </row>
    <row r="265" spans="1:22" x14ac:dyDescent="0.2">
      <c r="A265" s="126">
        <f t="shared" si="52"/>
        <v>-196</v>
      </c>
      <c r="B265" s="126" t="str">
        <f t="shared" si="40"/>
        <v/>
      </c>
      <c r="C265" s="126" t="str">
        <f t="shared" si="41"/>
        <v/>
      </c>
      <c r="D265" s="125" t="str">
        <f t="shared" si="42"/>
        <v/>
      </c>
      <c r="E265" s="125" t="str">
        <f t="shared" si="43"/>
        <v/>
      </c>
      <c r="F265" s="124" t="str">
        <f t="shared" si="44"/>
        <v/>
      </c>
      <c r="G265" s="124" t="str">
        <f t="shared" si="45"/>
        <v/>
      </c>
      <c r="H265" s="124" t="str">
        <f t="shared" si="46"/>
        <v xml:space="preserve"> </v>
      </c>
      <c r="I265" s="124" t="str">
        <f t="shared" si="47"/>
        <v/>
      </c>
      <c r="S265" s="189">
        <f t="shared" si="48"/>
        <v>-1</v>
      </c>
      <c r="T265" s="188">
        <f t="shared" si="49"/>
        <v>223</v>
      </c>
      <c r="U265" s="191">
        <f t="shared" si="50"/>
        <v>-222</v>
      </c>
      <c r="V265" s="191">
        <f t="shared" si="51"/>
        <v>-225</v>
      </c>
    </row>
    <row r="266" spans="1:22" x14ac:dyDescent="0.2">
      <c r="A266" s="126">
        <f t="shared" si="52"/>
        <v>-197</v>
      </c>
      <c r="B266" s="126" t="str">
        <f t="shared" si="40"/>
        <v/>
      </c>
      <c r="C266" s="126" t="str">
        <f t="shared" si="41"/>
        <v/>
      </c>
      <c r="D266" s="125" t="str">
        <f t="shared" si="42"/>
        <v/>
      </c>
      <c r="E266" s="125" t="str">
        <f t="shared" si="43"/>
        <v/>
      </c>
      <c r="F266" s="124" t="str">
        <f t="shared" si="44"/>
        <v/>
      </c>
      <c r="G266" s="124" t="str">
        <f t="shared" si="45"/>
        <v/>
      </c>
      <c r="H266" s="124" t="str">
        <f t="shared" si="46"/>
        <v xml:space="preserve"> </v>
      </c>
      <c r="I266" s="124" t="str">
        <f t="shared" si="47"/>
        <v/>
      </c>
      <c r="S266" s="189">
        <f t="shared" si="48"/>
        <v>-1</v>
      </c>
      <c r="T266" s="188">
        <f t="shared" si="49"/>
        <v>224</v>
      </c>
      <c r="U266" s="191">
        <f t="shared" si="50"/>
        <v>-223</v>
      </c>
      <c r="V266" s="191">
        <f t="shared" si="51"/>
        <v>-226</v>
      </c>
    </row>
    <row r="267" spans="1:22" x14ac:dyDescent="0.2">
      <c r="A267" s="126">
        <f t="shared" si="52"/>
        <v>-198</v>
      </c>
      <c r="B267" s="126" t="str">
        <f t="shared" si="40"/>
        <v/>
      </c>
      <c r="C267" s="126" t="str">
        <f t="shared" si="41"/>
        <v/>
      </c>
      <c r="D267" s="125" t="str">
        <f t="shared" si="42"/>
        <v/>
      </c>
      <c r="E267" s="125" t="str">
        <f t="shared" si="43"/>
        <v/>
      </c>
      <c r="F267" s="124" t="str">
        <f t="shared" si="44"/>
        <v/>
      </c>
      <c r="G267" s="124" t="str">
        <f t="shared" si="45"/>
        <v/>
      </c>
      <c r="H267" s="124" t="str">
        <f t="shared" si="46"/>
        <v xml:space="preserve"> </v>
      </c>
      <c r="I267" s="124" t="str">
        <f t="shared" si="47"/>
        <v/>
      </c>
      <c r="S267" s="189">
        <f t="shared" si="48"/>
        <v>-1</v>
      </c>
      <c r="T267" s="188">
        <f t="shared" si="49"/>
        <v>225</v>
      </c>
      <c r="U267" s="191">
        <f t="shared" si="50"/>
        <v>-224</v>
      </c>
      <c r="V267" s="191">
        <f t="shared" si="51"/>
        <v>-227</v>
      </c>
    </row>
    <row r="268" spans="1:22" x14ac:dyDescent="0.2">
      <c r="A268" s="126">
        <f t="shared" si="52"/>
        <v>-199</v>
      </c>
      <c r="B268" s="126" t="str">
        <f t="shared" si="40"/>
        <v/>
      </c>
      <c r="C268" s="126" t="str">
        <f t="shared" si="41"/>
        <v/>
      </c>
      <c r="D268" s="125" t="str">
        <f t="shared" si="42"/>
        <v/>
      </c>
      <c r="E268" s="125" t="str">
        <f t="shared" si="43"/>
        <v/>
      </c>
      <c r="F268" s="124" t="str">
        <f t="shared" si="44"/>
        <v/>
      </c>
      <c r="G268" s="124" t="str">
        <f t="shared" si="45"/>
        <v/>
      </c>
      <c r="H268" s="124" t="str">
        <f t="shared" si="46"/>
        <v xml:space="preserve"> </v>
      </c>
      <c r="I268" s="124" t="str">
        <f t="shared" si="47"/>
        <v/>
      </c>
      <c r="S268" s="189">
        <f t="shared" si="48"/>
        <v>-1</v>
      </c>
      <c r="T268" s="188">
        <f t="shared" si="49"/>
        <v>226</v>
      </c>
      <c r="U268" s="191">
        <f t="shared" si="50"/>
        <v>-225</v>
      </c>
      <c r="V268" s="191">
        <f t="shared" si="51"/>
        <v>-228</v>
      </c>
    </row>
    <row r="269" spans="1:22" x14ac:dyDescent="0.2">
      <c r="A269" s="126">
        <f t="shared" si="52"/>
        <v>-200</v>
      </c>
      <c r="B269" s="126" t="str">
        <f t="shared" si="40"/>
        <v/>
      </c>
      <c r="C269" s="126" t="str">
        <f t="shared" si="41"/>
        <v/>
      </c>
      <c r="D269" s="125" t="str">
        <f t="shared" si="42"/>
        <v/>
      </c>
      <c r="E269" s="125" t="str">
        <f t="shared" si="43"/>
        <v/>
      </c>
      <c r="F269" s="124" t="str">
        <f t="shared" si="44"/>
        <v/>
      </c>
      <c r="G269" s="124" t="str">
        <f t="shared" si="45"/>
        <v/>
      </c>
      <c r="H269" s="124" t="str">
        <f t="shared" si="46"/>
        <v xml:space="preserve"> </v>
      </c>
      <c r="I269" s="124" t="str">
        <f t="shared" si="47"/>
        <v/>
      </c>
      <c r="S269" s="189">
        <f t="shared" si="48"/>
        <v>-1</v>
      </c>
      <c r="T269" s="188">
        <f t="shared" si="49"/>
        <v>227</v>
      </c>
      <c r="U269" s="191">
        <f t="shared" si="50"/>
        <v>-226</v>
      </c>
      <c r="V269" s="191">
        <f t="shared" si="51"/>
        <v>-229</v>
      </c>
    </row>
    <row r="270" spans="1:22" x14ac:dyDescent="0.2">
      <c r="A270" s="126">
        <f t="shared" si="52"/>
        <v>-201</v>
      </c>
      <c r="B270" s="126" t="str">
        <f t="shared" si="40"/>
        <v/>
      </c>
      <c r="C270" s="126" t="str">
        <f t="shared" si="41"/>
        <v/>
      </c>
      <c r="D270" s="125" t="str">
        <f t="shared" si="42"/>
        <v/>
      </c>
      <c r="E270" s="125" t="str">
        <f t="shared" si="43"/>
        <v/>
      </c>
      <c r="F270" s="124" t="str">
        <f t="shared" si="44"/>
        <v/>
      </c>
      <c r="G270" s="124" t="str">
        <f t="shared" si="45"/>
        <v/>
      </c>
      <c r="H270" s="124" t="str">
        <f t="shared" si="46"/>
        <v xml:space="preserve"> </v>
      </c>
      <c r="I270" s="124" t="str">
        <f t="shared" si="47"/>
        <v/>
      </c>
      <c r="S270" s="189">
        <f t="shared" si="48"/>
        <v>-1</v>
      </c>
      <c r="T270" s="188">
        <f t="shared" si="49"/>
        <v>228</v>
      </c>
      <c r="U270" s="191">
        <f t="shared" si="50"/>
        <v>-227</v>
      </c>
      <c r="V270" s="191">
        <f t="shared" si="51"/>
        <v>-230</v>
      </c>
    </row>
    <row r="271" spans="1:22" x14ac:dyDescent="0.2">
      <c r="A271" s="126">
        <f t="shared" si="52"/>
        <v>-202</v>
      </c>
      <c r="B271" s="126" t="str">
        <f t="shared" si="40"/>
        <v/>
      </c>
      <c r="C271" s="126" t="str">
        <f t="shared" si="41"/>
        <v/>
      </c>
      <c r="D271" s="125" t="str">
        <f t="shared" si="42"/>
        <v/>
      </c>
      <c r="E271" s="125" t="str">
        <f t="shared" si="43"/>
        <v/>
      </c>
      <c r="F271" s="124" t="str">
        <f t="shared" si="44"/>
        <v/>
      </c>
      <c r="G271" s="124" t="str">
        <f t="shared" si="45"/>
        <v/>
      </c>
      <c r="H271" s="124" t="str">
        <f t="shared" si="46"/>
        <v xml:space="preserve"> </v>
      </c>
      <c r="I271" s="124" t="str">
        <f t="shared" si="47"/>
        <v/>
      </c>
      <c r="S271" s="189">
        <f t="shared" si="48"/>
        <v>-1</v>
      </c>
      <c r="T271" s="188">
        <f t="shared" si="49"/>
        <v>229</v>
      </c>
      <c r="U271" s="191">
        <f t="shared" si="50"/>
        <v>-228</v>
      </c>
      <c r="V271" s="191">
        <f t="shared" si="51"/>
        <v>-231</v>
      </c>
    </row>
    <row r="272" spans="1:22" x14ac:dyDescent="0.2">
      <c r="A272" s="126">
        <f t="shared" si="52"/>
        <v>-203</v>
      </c>
      <c r="B272" s="126" t="str">
        <f t="shared" si="40"/>
        <v/>
      </c>
      <c r="C272" s="126" t="str">
        <f t="shared" si="41"/>
        <v/>
      </c>
      <c r="D272" s="125" t="str">
        <f t="shared" si="42"/>
        <v/>
      </c>
      <c r="E272" s="125" t="str">
        <f t="shared" si="43"/>
        <v/>
      </c>
      <c r="F272" s="124" t="str">
        <f t="shared" si="44"/>
        <v/>
      </c>
      <c r="G272" s="124" t="str">
        <f t="shared" si="45"/>
        <v/>
      </c>
      <c r="H272" s="124" t="str">
        <f t="shared" si="46"/>
        <v xml:space="preserve"> </v>
      </c>
      <c r="I272" s="124" t="str">
        <f t="shared" si="47"/>
        <v/>
      </c>
      <c r="S272" s="189">
        <f t="shared" si="48"/>
        <v>-1</v>
      </c>
      <c r="T272" s="188">
        <f t="shared" si="49"/>
        <v>230</v>
      </c>
      <c r="U272" s="191">
        <f t="shared" si="50"/>
        <v>-229</v>
      </c>
      <c r="V272" s="191">
        <f t="shared" si="51"/>
        <v>-232</v>
      </c>
    </row>
    <row r="273" spans="1:22" x14ac:dyDescent="0.2">
      <c r="A273" s="126">
        <f t="shared" si="52"/>
        <v>-204</v>
      </c>
      <c r="B273" s="126" t="str">
        <f t="shared" si="40"/>
        <v/>
      </c>
      <c r="C273" s="126" t="str">
        <f t="shared" si="41"/>
        <v/>
      </c>
      <c r="D273" s="125" t="str">
        <f t="shared" si="42"/>
        <v/>
      </c>
      <c r="E273" s="125" t="str">
        <f t="shared" si="43"/>
        <v/>
      </c>
      <c r="F273" s="124" t="str">
        <f t="shared" si="44"/>
        <v/>
      </c>
      <c r="G273" s="124" t="str">
        <f t="shared" si="45"/>
        <v/>
      </c>
      <c r="H273" s="124" t="str">
        <f t="shared" si="46"/>
        <v xml:space="preserve"> </v>
      </c>
      <c r="I273" s="124" t="str">
        <f t="shared" si="47"/>
        <v/>
      </c>
      <c r="S273" s="189">
        <f t="shared" si="48"/>
        <v>-1</v>
      </c>
      <c r="T273" s="188">
        <f t="shared" si="49"/>
        <v>231</v>
      </c>
      <c r="U273" s="191">
        <f t="shared" si="50"/>
        <v>-230</v>
      </c>
      <c r="V273" s="191">
        <f t="shared" si="51"/>
        <v>-233</v>
      </c>
    </row>
    <row r="274" spans="1:22" x14ac:dyDescent="0.2">
      <c r="A274" s="126">
        <f t="shared" si="52"/>
        <v>-205</v>
      </c>
      <c r="B274" s="126" t="str">
        <f t="shared" si="40"/>
        <v/>
      </c>
      <c r="C274" s="126" t="str">
        <f t="shared" si="41"/>
        <v/>
      </c>
      <c r="D274" s="125" t="str">
        <f t="shared" si="42"/>
        <v/>
      </c>
      <c r="E274" s="125" t="str">
        <f t="shared" si="43"/>
        <v/>
      </c>
      <c r="F274" s="124" t="str">
        <f t="shared" si="44"/>
        <v/>
      </c>
      <c r="G274" s="124" t="str">
        <f t="shared" si="45"/>
        <v/>
      </c>
      <c r="H274" s="124" t="str">
        <f t="shared" si="46"/>
        <v xml:space="preserve"> </v>
      </c>
      <c r="I274" s="124" t="str">
        <f t="shared" si="47"/>
        <v/>
      </c>
      <c r="S274" s="189">
        <f t="shared" si="48"/>
        <v>-1</v>
      </c>
      <c r="T274" s="188">
        <f t="shared" si="49"/>
        <v>232</v>
      </c>
      <c r="U274" s="191">
        <f t="shared" si="50"/>
        <v>-231</v>
      </c>
      <c r="V274" s="191">
        <f t="shared" si="51"/>
        <v>-234</v>
      </c>
    </row>
    <row r="275" spans="1:22" x14ac:dyDescent="0.2">
      <c r="A275" s="126">
        <f t="shared" si="52"/>
        <v>-206</v>
      </c>
      <c r="B275" s="126" t="str">
        <f t="shared" si="40"/>
        <v/>
      </c>
      <c r="C275" s="126" t="str">
        <f t="shared" si="41"/>
        <v/>
      </c>
      <c r="D275" s="125" t="str">
        <f t="shared" si="42"/>
        <v/>
      </c>
      <c r="E275" s="125" t="str">
        <f t="shared" si="43"/>
        <v/>
      </c>
      <c r="F275" s="124" t="str">
        <f t="shared" si="44"/>
        <v/>
      </c>
      <c r="G275" s="124" t="str">
        <f t="shared" si="45"/>
        <v/>
      </c>
      <c r="H275" s="124" t="str">
        <f t="shared" si="46"/>
        <v xml:space="preserve"> </v>
      </c>
      <c r="I275" s="124" t="str">
        <f t="shared" si="47"/>
        <v/>
      </c>
      <c r="S275" s="189">
        <f t="shared" si="48"/>
        <v>-1</v>
      </c>
      <c r="T275" s="188">
        <f t="shared" si="49"/>
        <v>233</v>
      </c>
      <c r="U275" s="191">
        <f t="shared" si="50"/>
        <v>-232</v>
      </c>
      <c r="V275" s="191">
        <f t="shared" si="51"/>
        <v>-235</v>
      </c>
    </row>
    <row r="276" spans="1:22" x14ac:dyDescent="0.2">
      <c r="A276" s="126">
        <f t="shared" si="52"/>
        <v>-207</v>
      </c>
      <c r="B276" s="126" t="str">
        <f t="shared" si="40"/>
        <v/>
      </c>
      <c r="C276" s="126" t="str">
        <f t="shared" si="41"/>
        <v/>
      </c>
      <c r="D276" s="125" t="str">
        <f t="shared" si="42"/>
        <v/>
      </c>
      <c r="E276" s="125" t="str">
        <f t="shared" si="43"/>
        <v/>
      </c>
      <c r="F276" s="124" t="str">
        <f t="shared" si="44"/>
        <v/>
      </c>
      <c r="G276" s="124" t="str">
        <f t="shared" si="45"/>
        <v/>
      </c>
      <c r="H276" s="124" t="str">
        <f t="shared" si="46"/>
        <v xml:space="preserve"> </v>
      </c>
      <c r="I276" s="124" t="str">
        <f t="shared" si="47"/>
        <v/>
      </c>
      <c r="S276" s="189">
        <f t="shared" si="48"/>
        <v>-1</v>
      </c>
      <c r="T276" s="188">
        <f t="shared" si="49"/>
        <v>234</v>
      </c>
      <c r="U276" s="191">
        <f t="shared" si="50"/>
        <v>-233</v>
      </c>
      <c r="V276" s="191">
        <f t="shared" si="51"/>
        <v>-236</v>
      </c>
    </row>
    <row r="277" spans="1:22" x14ac:dyDescent="0.2">
      <c r="A277" s="126">
        <f t="shared" si="52"/>
        <v>-208</v>
      </c>
      <c r="B277" s="126" t="str">
        <f t="shared" si="40"/>
        <v/>
      </c>
      <c r="C277" s="126" t="str">
        <f t="shared" si="41"/>
        <v/>
      </c>
      <c r="D277" s="125" t="str">
        <f t="shared" si="42"/>
        <v/>
      </c>
      <c r="E277" s="125" t="str">
        <f t="shared" si="43"/>
        <v/>
      </c>
      <c r="F277" s="124" t="str">
        <f t="shared" si="44"/>
        <v/>
      </c>
      <c r="G277" s="124" t="str">
        <f t="shared" si="45"/>
        <v/>
      </c>
      <c r="H277" s="124" t="str">
        <f t="shared" si="46"/>
        <v xml:space="preserve"> </v>
      </c>
      <c r="I277" s="124" t="str">
        <f t="shared" si="47"/>
        <v/>
      </c>
      <c r="S277" s="189">
        <f t="shared" si="48"/>
        <v>-1</v>
      </c>
      <c r="T277" s="188">
        <f t="shared" si="49"/>
        <v>235</v>
      </c>
      <c r="U277" s="191">
        <f t="shared" si="50"/>
        <v>-234</v>
      </c>
      <c r="V277" s="191">
        <f t="shared" si="51"/>
        <v>-237</v>
      </c>
    </row>
    <row r="278" spans="1:22" x14ac:dyDescent="0.2">
      <c r="A278" s="126">
        <f t="shared" si="52"/>
        <v>-209</v>
      </c>
      <c r="B278" s="126" t="str">
        <f t="shared" si="40"/>
        <v/>
      </c>
      <c r="C278" s="126" t="str">
        <f t="shared" si="41"/>
        <v/>
      </c>
      <c r="D278" s="125" t="str">
        <f t="shared" si="42"/>
        <v/>
      </c>
      <c r="E278" s="125" t="str">
        <f t="shared" si="43"/>
        <v/>
      </c>
      <c r="F278" s="124" t="str">
        <f t="shared" si="44"/>
        <v/>
      </c>
      <c r="G278" s="124" t="str">
        <f t="shared" si="45"/>
        <v/>
      </c>
      <c r="H278" s="124" t="str">
        <f t="shared" si="46"/>
        <v xml:space="preserve"> </v>
      </c>
      <c r="I278" s="124" t="str">
        <f t="shared" si="47"/>
        <v/>
      </c>
      <c r="S278" s="189">
        <f t="shared" si="48"/>
        <v>-1</v>
      </c>
      <c r="T278" s="188">
        <f t="shared" si="49"/>
        <v>236</v>
      </c>
      <c r="U278" s="191">
        <f t="shared" si="50"/>
        <v>-235</v>
      </c>
      <c r="V278" s="191">
        <f t="shared" si="51"/>
        <v>-238</v>
      </c>
    </row>
    <row r="279" spans="1:22" x14ac:dyDescent="0.2">
      <c r="A279" s="126">
        <f t="shared" si="52"/>
        <v>-210</v>
      </c>
      <c r="B279" s="126" t="str">
        <f t="shared" si="40"/>
        <v/>
      </c>
      <c r="C279" s="126" t="str">
        <f t="shared" si="41"/>
        <v/>
      </c>
      <c r="D279" s="125" t="str">
        <f t="shared" si="42"/>
        <v/>
      </c>
      <c r="E279" s="125" t="str">
        <f t="shared" si="43"/>
        <v/>
      </c>
      <c r="F279" s="124" t="str">
        <f t="shared" si="44"/>
        <v/>
      </c>
      <c r="G279" s="124" t="str">
        <f t="shared" si="45"/>
        <v/>
      </c>
      <c r="H279" s="124" t="str">
        <f t="shared" si="46"/>
        <v xml:space="preserve"> </v>
      </c>
      <c r="I279" s="124" t="str">
        <f t="shared" si="47"/>
        <v/>
      </c>
      <c r="S279" s="189">
        <f t="shared" si="48"/>
        <v>-1</v>
      </c>
      <c r="T279" s="188">
        <f t="shared" si="49"/>
        <v>237</v>
      </c>
      <c r="U279" s="191">
        <f t="shared" si="50"/>
        <v>-236</v>
      </c>
      <c r="V279" s="191">
        <f t="shared" si="51"/>
        <v>-239</v>
      </c>
    </row>
    <row r="280" spans="1:22" x14ac:dyDescent="0.2">
      <c r="A280" s="126">
        <f t="shared" si="52"/>
        <v>-211</v>
      </c>
      <c r="B280" s="126" t="str">
        <f t="shared" si="40"/>
        <v/>
      </c>
      <c r="C280" s="126" t="str">
        <f t="shared" si="41"/>
        <v/>
      </c>
      <c r="D280" s="125" t="str">
        <f t="shared" si="42"/>
        <v/>
      </c>
      <c r="E280" s="125" t="str">
        <f t="shared" si="43"/>
        <v/>
      </c>
      <c r="F280" s="124" t="str">
        <f t="shared" si="44"/>
        <v/>
      </c>
      <c r="G280" s="124" t="str">
        <f t="shared" si="45"/>
        <v/>
      </c>
      <c r="H280" s="124" t="str">
        <f t="shared" si="46"/>
        <v xml:space="preserve"> </v>
      </c>
      <c r="I280" s="124" t="str">
        <f t="shared" si="47"/>
        <v/>
      </c>
      <c r="S280" s="189">
        <f t="shared" si="48"/>
        <v>-1</v>
      </c>
      <c r="T280" s="188">
        <f t="shared" si="49"/>
        <v>238</v>
      </c>
      <c r="U280" s="191">
        <f t="shared" si="50"/>
        <v>-237</v>
      </c>
      <c r="V280" s="191">
        <f t="shared" si="51"/>
        <v>-240</v>
      </c>
    </row>
    <row r="281" spans="1:22" x14ac:dyDescent="0.2">
      <c r="A281" s="126">
        <f t="shared" si="52"/>
        <v>-212</v>
      </c>
      <c r="B281" s="126" t="str">
        <f t="shared" si="40"/>
        <v/>
      </c>
      <c r="C281" s="126" t="str">
        <f t="shared" si="41"/>
        <v/>
      </c>
      <c r="D281" s="125" t="str">
        <f t="shared" si="42"/>
        <v/>
      </c>
      <c r="E281" s="125" t="str">
        <f t="shared" si="43"/>
        <v/>
      </c>
      <c r="F281" s="124" t="str">
        <f t="shared" si="44"/>
        <v/>
      </c>
      <c r="G281" s="124" t="str">
        <f t="shared" si="45"/>
        <v/>
      </c>
      <c r="H281" s="124" t="str">
        <f t="shared" si="46"/>
        <v xml:space="preserve"> </v>
      </c>
      <c r="I281" s="124" t="str">
        <f t="shared" si="47"/>
        <v/>
      </c>
      <c r="S281" s="189">
        <f t="shared" si="48"/>
        <v>-1</v>
      </c>
      <c r="T281" s="188">
        <f t="shared" si="49"/>
        <v>239</v>
      </c>
      <c r="U281" s="191">
        <f t="shared" si="50"/>
        <v>-238</v>
      </c>
      <c r="V281" s="191">
        <f t="shared" si="51"/>
        <v>-241</v>
      </c>
    </row>
    <row r="282" spans="1:22" x14ac:dyDescent="0.2">
      <c r="A282" s="126">
        <f t="shared" si="52"/>
        <v>-213</v>
      </c>
      <c r="B282" s="126" t="str">
        <f t="shared" si="40"/>
        <v/>
      </c>
      <c r="C282" s="126" t="str">
        <f t="shared" si="41"/>
        <v/>
      </c>
      <c r="D282" s="125" t="str">
        <f t="shared" si="42"/>
        <v/>
      </c>
      <c r="E282" s="125" t="str">
        <f t="shared" si="43"/>
        <v/>
      </c>
      <c r="F282" s="124" t="str">
        <f t="shared" si="44"/>
        <v/>
      </c>
      <c r="G282" s="124" t="str">
        <f t="shared" si="45"/>
        <v/>
      </c>
      <c r="H282" s="124" t="str">
        <f t="shared" si="46"/>
        <v xml:space="preserve"> </v>
      </c>
      <c r="I282" s="124" t="str">
        <f t="shared" si="47"/>
        <v/>
      </c>
      <c r="S282" s="189">
        <f t="shared" si="48"/>
        <v>-1</v>
      </c>
      <c r="T282" s="188">
        <f t="shared" si="49"/>
        <v>240</v>
      </c>
      <c r="U282" s="191">
        <f t="shared" si="50"/>
        <v>-239</v>
      </c>
      <c r="V282" s="191">
        <f t="shared" si="51"/>
        <v>-242</v>
      </c>
    </row>
    <row r="283" spans="1:22" x14ac:dyDescent="0.2">
      <c r="A283" s="126">
        <f t="shared" si="52"/>
        <v>-214</v>
      </c>
      <c r="B283" s="126" t="str">
        <f t="shared" si="40"/>
        <v/>
      </c>
      <c r="C283" s="126" t="str">
        <f t="shared" si="41"/>
        <v/>
      </c>
      <c r="D283" s="125" t="str">
        <f t="shared" si="42"/>
        <v/>
      </c>
      <c r="E283" s="125" t="str">
        <f t="shared" si="43"/>
        <v/>
      </c>
      <c r="F283" s="124" t="str">
        <f t="shared" si="44"/>
        <v/>
      </c>
      <c r="G283" s="124" t="str">
        <f t="shared" si="45"/>
        <v/>
      </c>
      <c r="H283" s="124" t="str">
        <f t="shared" si="46"/>
        <v xml:space="preserve"> </v>
      </c>
      <c r="I283" s="124" t="str">
        <f t="shared" si="47"/>
        <v/>
      </c>
      <c r="S283" s="189">
        <f t="shared" si="48"/>
        <v>-1</v>
      </c>
      <c r="T283" s="188">
        <f t="shared" si="49"/>
        <v>241</v>
      </c>
      <c r="U283" s="191">
        <f t="shared" si="50"/>
        <v>-240</v>
      </c>
      <c r="V283" s="191">
        <f t="shared" si="51"/>
        <v>-243</v>
      </c>
    </row>
    <row r="284" spans="1:22" x14ac:dyDescent="0.2">
      <c r="A284" s="126">
        <f t="shared" si="52"/>
        <v>-215</v>
      </c>
      <c r="B284" s="126" t="str">
        <f t="shared" si="40"/>
        <v/>
      </c>
      <c r="C284" s="126" t="str">
        <f t="shared" si="41"/>
        <v/>
      </c>
      <c r="D284" s="125" t="str">
        <f t="shared" si="42"/>
        <v/>
      </c>
      <c r="E284" s="125" t="str">
        <f t="shared" si="43"/>
        <v/>
      </c>
      <c r="F284" s="124" t="str">
        <f t="shared" si="44"/>
        <v/>
      </c>
      <c r="G284" s="124" t="str">
        <f t="shared" si="45"/>
        <v/>
      </c>
      <c r="H284" s="124" t="str">
        <f t="shared" si="46"/>
        <v xml:space="preserve"> </v>
      </c>
      <c r="I284" s="124" t="str">
        <f t="shared" si="47"/>
        <v/>
      </c>
      <c r="S284" s="189">
        <f t="shared" si="48"/>
        <v>-1</v>
      </c>
      <c r="T284" s="188">
        <f t="shared" si="49"/>
        <v>242</v>
      </c>
      <c r="U284" s="191">
        <f t="shared" si="50"/>
        <v>-241</v>
      </c>
      <c r="V284" s="191">
        <f t="shared" si="51"/>
        <v>-244</v>
      </c>
    </row>
    <row r="285" spans="1:22" x14ac:dyDescent="0.2">
      <c r="A285" s="126">
        <f t="shared" si="52"/>
        <v>-216</v>
      </c>
      <c r="B285" s="126" t="str">
        <f t="shared" ref="B285:B328" si="53">IF(A285&lt;=0,"",IF(S287&gt;=1,LOOKUP(S287,Y$30:Y$56,X$30:X$56),0))</f>
        <v/>
      </c>
      <c r="C285" s="126" t="str">
        <f t="shared" ref="C285:C328" si="54">IF(A285&lt;=0,"",IF(S287&gt;=8,LOOKUP(S287,Y$45:Y$56,Z$45:Z$56),0))</f>
        <v/>
      </c>
      <c r="D285" s="125" t="str">
        <f t="shared" si="42"/>
        <v/>
      </c>
      <c r="E285" s="125" t="str">
        <f t="shared" si="43"/>
        <v/>
      </c>
      <c r="F285" s="124" t="str">
        <f t="shared" si="44"/>
        <v/>
      </c>
      <c r="G285" s="124" t="str">
        <f t="shared" si="45"/>
        <v/>
      </c>
      <c r="H285" s="124" t="str">
        <f t="shared" si="46"/>
        <v xml:space="preserve"> </v>
      </c>
      <c r="I285" s="124" t="str">
        <f t="shared" si="47"/>
        <v/>
      </c>
      <c r="S285" s="189">
        <f t="shared" si="48"/>
        <v>-1</v>
      </c>
      <c r="T285" s="188">
        <f t="shared" si="49"/>
        <v>243</v>
      </c>
      <c r="U285" s="191">
        <f t="shared" si="50"/>
        <v>-242</v>
      </c>
      <c r="V285" s="191">
        <f t="shared" si="51"/>
        <v>-245</v>
      </c>
    </row>
    <row r="286" spans="1:22" x14ac:dyDescent="0.2">
      <c r="A286" s="126">
        <f t="shared" si="52"/>
        <v>-217</v>
      </c>
      <c r="B286" s="126" t="str">
        <f t="shared" si="53"/>
        <v/>
      </c>
      <c r="C286" s="126" t="str">
        <f t="shared" si="54"/>
        <v/>
      </c>
      <c r="D286" s="125" t="str">
        <f t="shared" ref="D286:D329" si="55">IF(A286=0,0,IF(A286&lt;0,"",B286*$O$43))</f>
        <v/>
      </c>
      <c r="E286" s="125" t="str">
        <f t="shared" ref="E286:E329" si="56">IF(A286=0,0,IF(A286&lt;0,"",C286*$O$44))</f>
        <v/>
      </c>
      <c r="F286" s="124" t="str">
        <f t="shared" ref="F286:F329" si="57">IF(A286=0,0,IF(A286&lt;0,"",IF(B286=$X$38,((E$22*0.5/12)-D286)*P$51,((E$22*1/12)-D286)*P$51)))</f>
        <v/>
      </c>
      <c r="G286" s="124" t="str">
        <f t="shared" ref="G286:G329" si="58">IF(A286=0,0,IF(A286&lt;0,"",D286+F286+E286))</f>
        <v/>
      </c>
      <c r="H286" s="124" t="str">
        <f t="shared" ref="H286:H329" si="59">IF(A286=0,0,IF(A286&lt;0," ",IF(A286=1,F286,G286+H287)))</f>
        <v xml:space="preserve"> </v>
      </c>
      <c r="I286" s="124" t="str">
        <f t="shared" ref="I286:I329" si="60">IF(A286&lt;0,"",ROUND($E$23+(A286/12),2))</f>
        <v/>
      </c>
      <c r="S286" s="189">
        <f t="shared" si="48"/>
        <v>-1</v>
      </c>
      <c r="T286" s="188">
        <f t="shared" si="49"/>
        <v>244</v>
      </c>
      <c r="U286" s="191">
        <f t="shared" si="50"/>
        <v>-243</v>
      </c>
      <c r="V286" s="191">
        <f t="shared" si="51"/>
        <v>-246</v>
      </c>
    </row>
    <row r="287" spans="1:22" x14ac:dyDescent="0.2">
      <c r="A287" s="126">
        <f t="shared" si="52"/>
        <v>-218</v>
      </c>
      <c r="B287" s="126" t="str">
        <f t="shared" si="53"/>
        <v/>
      </c>
      <c r="C287" s="126" t="str">
        <f t="shared" si="54"/>
        <v/>
      </c>
      <c r="D287" s="125" t="str">
        <f t="shared" si="55"/>
        <v/>
      </c>
      <c r="E287" s="125" t="str">
        <f t="shared" si="56"/>
        <v/>
      </c>
      <c r="F287" s="124" t="str">
        <f t="shared" si="57"/>
        <v/>
      </c>
      <c r="G287" s="124" t="str">
        <f t="shared" si="58"/>
        <v/>
      </c>
      <c r="H287" s="124" t="str">
        <f t="shared" si="59"/>
        <v xml:space="preserve"> </v>
      </c>
      <c r="I287" s="124" t="str">
        <f t="shared" si="60"/>
        <v/>
      </c>
      <c r="S287" s="189">
        <f t="shared" ref="S287:S330" si="61">IF(AND(S286&gt;=1,S286&lt;18),S286+1,IF(U287=0,1,IF(S286=18,S286+0.5,-1)))</f>
        <v>-1</v>
      </c>
      <c r="T287" s="188">
        <f t="shared" ref="T287:T330" si="62">IF(T286&gt;=1,T286+1,IF(U287=0,1,-1))</f>
        <v>245</v>
      </c>
      <c r="U287" s="191">
        <f t="shared" si="50"/>
        <v>-244</v>
      </c>
      <c r="V287" s="191">
        <f t="shared" si="51"/>
        <v>-247</v>
      </c>
    </row>
    <row r="288" spans="1:22" x14ac:dyDescent="0.2">
      <c r="A288" s="126">
        <f t="shared" si="52"/>
        <v>-219</v>
      </c>
      <c r="B288" s="126" t="str">
        <f t="shared" si="53"/>
        <v/>
      </c>
      <c r="C288" s="126" t="str">
        <f t="shared" si="54"/>
        <v/>
      </c>
      <c r="D288" s="125" t="str">
        <f t="shared" si="55"/>
        <v/>
      </c>
      <c r="E288" s="125" t="str">
        <f t="shared" si="56"/>
        <v/>
      </c>
      <c r="F288" s="124" t="str">
        <f t="shared" si="57"/>
        <v/>
      </c>
      <c r="G288" s="124" t="str">
        <f t="shared" si="58"/>
        <v/>
      </c>
      <c r="H288" s="124" t="str">
        <f t="shared" si="59"/>
        <v xml:space="preserve"> </v>
      </c>
      <c r="I288" s="124" t="str">
        <f t="shared" si="60"/>
        <v/>
      </c>
      <c r="S288" s="189">
        <f t="shared" si="61"/>
        <v>-1</v>
      </c>
      <c r="T288" s="188">
        <f t="shared" si="62"/>
        <v>246</v>
      </c>
      <c r="U288" s="191">
        <f t="shared" ref="U288:U330" si="63">U287-1</f>
        <v>-245</v>
      </c>
      <c r="V288" s="191">
        <f t="shared" ref="V288:V330" si="64">V287-1</f>
        <v>-248</v>
      </c>
    </row>
    <row r="289" spans="1:22" x14ac:dyDescent="0.2">
      <c r="A289" s="126">
        <f t="shared" si="52"/>
        <v>-220</v>
      </c>
      <c r="B289" s="126" t="str">
        <f t="shared" si="53"/>
        <v/>
      </c>
      <c r="C289" s="126" t="str">
        <f t="shared" si="54"/>
        <v/>
      </c>
      <c r="D289" s="125" t="str">
        <f t="shared" si="55"/>
        <v/>
      </c>
      <c r="E289" s="125" t="str">
        <f t="shared" si="56"/>
        <v/>
      </c>
      <c r="F289" s="124" t="str">
        <f t="shared" si="57"/>
        <v/>
      </c>
      <c r="G289" s="124" t="str">
        <f t="shared" si="58"/>
        <v/>
      </c>
      <c r="H289" s="124" t="str">
        <f t="shared" si="59"/>
        <v xml:space="preserve"> </v>
      </c>
      <c r="I289" s="124" t="str">
        <f t="shared" si="60"/>
        <v/>
      </c>
      <c r="S289" s="189">
        <f t="shared" si="61"/>
        <v>-1</v>
      </c>
      <c r="T289" s="188">
        <f t="shared" si="62"/>
        <v>247</v>
      </c>
      <c r="U289" s="191">
        <f t="shared" si="63"/>
        <v>-246</v>
      </c>
      <c r="V289" s="191">
        <f t="shared" si="64"/>
        <v>-249</v>
      </c>
    </row>
    <row r="290" spans="1:22" x14ac:dyDescent="0.2">
      <c r="A290" s="126">
        <f t="shared" si="52"/>
        <v>-221</v>
      </c>
      <c r="B290" s="126" t="str">
        <f t="shared" si="53"/>
        <v/>
      </c>
      <c r="C290" s="126" t="str">
        <f t="shared" si="54"/>
        <v/>
      </c>
      <c r="D290" s="125" t="str">
        <f t="shared" si="55"/>
        <v/>
      </c>
      <c r="E290" s="125" t="str">
        <f t="shared" si="56"/>
        <v/>
      </c>
      <c r="F290" s="124" t="str">
        <f t="shared" si="57"/>
        <v/>
      </c>
      <c r="G290" s="124" t="str">
        <f t="shared" si="58"/>
        <v/>
      </c>
      <c r="H290" s="124" t="str">
        <f t="shared" si="59"/>
        <v xml:space="preserve"> </v>
      </c>
      <c r="I290" s="124" t="str">
        <f t="shared" si="60"/>
        <v/>
      </c>
      <c r="S290" s="189">
        <f t="shared" si="61"/>
        <v>-1</v>
      </c>
      <c r="T290" s="188">
        <f t="shared" si="62"/>
        <v>248</v>
      </c>
      <c r="U290" s="191">
        <f t="shared" si="63"/>
        <v>-247</v>
      </c>
      <c r="V290" s="191">
        <f t="shared" si="64"/>
        <v>-250</v>
      </c>
    </row>
    <row r="291" spans="1:22" x14ac:dyDescent="0.2">
      <c r="A291" s="126">
        <f t="shared" si="52"/>
        <v>-222</v>
      </c>
      <c r="B291" s="126" t="str">
        <f t="shared" si="53"/>
        <v/>
      </c>
      <c r="C291" s="126" t="str">
        <f t="shared" si="54"/>
        <v/>
      </c>
      <c r="D291" s="125" t="str">
        <f t="shared" si="55"/>
        <v/>
      </c>
      <c r="E291" s="125" t="str">
        <f t="shared" si="56"/>
        <v/>
      </c>
      <c r="F291" s="124" t="str">
        <f t="shared" si="57"/>
        <v/>
      </c>
      <c r="G291" s="124" t="str">
        <f t="shared" si="58"/>
        <v/>
      </c>
      <c r="H291" s="124" t="str">
        <f t="shared" si="59"/>
        <v xml:space="preserve"> </v>
      </c>
      <c r="I291" s="124" t="str">
        <f t="shared" si="60"/>
        <v/>
      </c>
      <c r="S291" s="189">
        <f t="shared" si="61"/>
        <v>-1</v>
      </c>
      <c r="T291" s="188">
        <f t="shared" si="62"/>
        <v>249</v>
      </c>
      <c r="U291" s="191">
        <f t="shared" si="63"/>
        <v>-248</v>
      </c>
      <c r="V291" s="191">
        <f t="shared" si="64"/>
        <v>-251</v>
      </c>
    </row>
    <row r="292" spans="1:22" x14ac:dyDescent="0.2">
      <c r="A292" s="126">
        <f t="shared" si="52"/>
        <v>-223</v>
      </c>
      <c r="B292" s="126" t="str">
        <f t="shared" si="53"/>
        <v/>
      </c>
      <c r="C292" s="126" t="str">
        <f t="shared" si="54"/>
        <v/>
      </c>
      <c r="D292" s="125" t="str">
        <f t="shared" si="55"/>
        <v/>
      </c>
      <c r="E292" s="125" t="str">
        <f t="shared" si="56"/>
        <v/>
      </c>
      <c r="F292" s="124" t="str">
        <f t="shared" si="57"/>
        <v/>
      </c>
      <c r="G292" s="124" t="str">
        <f t="shared" si="58"/>
        <v/>
      </c>
      <c r="H292" s="124" t="str">
        <f t="shared" si="59"/>
        <v xml:space="preserve"> </v>
      </c>
      <c r="I292" s="124" t="str">
        <f t="shared" si="60"/>
        <v/>
      </c>
      <c r="S292" s="189">
        <f t="shared" si="61"/>
        <v>-1</v>
      </c>
      <c r="T292" s="188">
        <f t="shared" si="62"/>
        <v>250</v>
      </c>
      <c r="U292" s="191">
        <f t="shared" si="63"/>
        <v>-249</v>
      </c>
      <c r="V292" s="191">
        <f t="shared" si="64"/>
        <v>-252</v>
      </c>
    </row>
    <row r="293" spans="1:22" x14ac:dyDescent="0.2">
      <c r="A293" s="126">
        <f t="shared" si="52"/>
        <v>-224</v>
      </c>
      <c r="B293" s="126" t="str">
        <f t="shared" si="53"/>
        <v/>
      </c>
      <c r="C293" s="126" t="str">
        <f t="shared" si="54"/>
        <v/>
      </c>
      <c r="D293" s="125" t="str">
        <f t="shared" si="55"/>
        <v/>
      </c>
      <c r="E293" s="125" t="str">
        <f t="shared" si="56"/>
        <v/>
      </c>
      <c r="F293" s="124" t="str">
        <f t="shared" si="57"/>
        <v/>
      </c>
      <c r="G293" s="124" t="str">
        <f t="shared" si="58"/>
        <v/>
      </c>
      <c r="H293" s="124" t="str">
        <f t="shared" si="59"/>
        <v xml:space="preserve"> </v>
      </c>
      <c r="I293" s="124" t="str">
        <f t="shared" si="60"/>
        <v/>
      </c>
      <c r="S293" s="189">
        <f t="shared" si="61"/>
        <v>-1</v>
      </c>
      <c r="T293" s="188">
        <f t="shared" si="62"/>
        <v>251</v>
      </c>
      <c r="U293" s="191">
        <f t="shared" si="63"/>
        <v>-250</v>
      </c>
      <c r="V293" s="191">
        <f t="shared" si="64"/>
        <v>-253</v>
      </c>
    </row>
    <row r="294" spans="1:22" x14ac:dyDescent="0.2">
      <c r="A294" s="126">
        <f t="shared" si="52"/>
        <v>-225</v>
      </c>
      <c r="B294" s="126" t="str">
        <f t="shared" si="53"/>
        <v/>
      </c>
      <c r="C294" s="126" t="str">
        <f t="shared" si="54"/>
        <v/>
      </c>
      <c r="D294" s="125" t="str">
        <f t="shared" si="55"/>
        <v/>
      </c>
      <c r="E294" s="125" t="str">
        <f t="shared" si="56"/>
        <v/>
      </c>
      <c r="F294" s="124" t="str">
        <f t="shared" si="57"/>
        <v/>
      </c>
      <c r="G294" s="124" t="str">
        <f t="shared" si="58"/>
        <v/>
      </c>
      <c r="H294" s="124" t="str">
        <f t="shared" si="59"/>
        <v xml:space="preserve"> </v>
      </c>
      <c r="I294" s="124" t="str">
        <f t="shared" si="60"/>
        <v/>
      </c>
      <c r="S294" s="189">
        <f t="shared" si="61"/>
        <v>-1</v>
      </c>
      <c r="T294" s="188">
        <f t="shared" si="62"/>
        <v>252</v>
      </c>
      <c r="U294" s="191">
        <f t="shared" si="63"/>
        <v>-251</v>
      </c>
      <c r="V294" s="191">
        <f t="shared" si="64"/>
        <v>-254</v>
      </c>
    </row>
    <row r="295" spans="1:22" x14ac:dyDescent="0.2">
      <c r="A295" s="126">
        <f t="shared" si="52"/>
        <v>-226</v>
      </c>
      <c r="B295" s="126" t="str">
        <f t="shared" si="53"/>
        <v/>
      </c>
      <c r="C295" s="126" t="str">
        <f t="shared" si="54"/>
        <v/>
      </c>
      <c r="D295" s="125" t="str">
        <f t="shared" si="55"/>
        <v/>
      </c>
      <c r="E295" s="125" t="str">
        <f t="shared" si="56"/>
        <v/>
      </c>
      <c r="F295" s="124" t="str">
        <f t="shared" si="57"/>
        <v/>
      </c>
      <c r="G295" s="124" t="str">
        <f t="shared" si="58"/>
        <v/>
      </c>
      <c r="H295" s="124" t="str">
        <f t="shared" si="59"/>
        <v xml:space="preserve"> </v>
      </c>
      <c r="I295" s="124" t="str">
        <f t="shared" si="60"/>
        <v/>
      </c>
      <c r="S295" s="189">
        <f t="shared" si="61"/>
        <v>-1</v>
      </c>
      <c r="T295" s="188">
        <f t="shared" si="62"/>
        <v>253</v>
      </c>
      <c r="U295" s="191">
        <f t="shared" si="63"/>
        <v>-252</v>
      </c>
      <c r="V295" s="191">
        <f t="shared" si="64"/>
        <v>-255</v>
      </c>
    </row>
    <row r="296" spans="1:22" x14ac:dyDescent="0.2">
      <c r="A296" s="126">
        <f t="shared" si="52"/>
        <v>-227</v>
      </c>
      <c r="B296" s="126" t="str">
        <f t="shared" si="53"/>
        <v/>
      </c>
      <c r="C296" s="126" t="str">
        <f t="shared" si="54"/>
        <v/>
      </c>
      <c r="D296" s="125" t="str">
        <f t="shared" si="55"/>
        <v/>
      </c>
      <c r="E296" s="125" t="str">
        <f t="shared" si="56"/>
        <v/>
      </c>
      <c r="F296" s="124" t="str">
        <f t="shared" si="57"/>
        <v/>
      </c>
      <c r="G296" s="124" t="str">
        <f t="shared" si="58"/>
        <v/>
      </c>
      <c r="H296" s="124" t="str">
        <f t="shared" si="59"/>
        <v xml:space="preserve"> </v>
      </c>
      <c r="I296" s="124" t="str">
        <f t="shared" si="60"/>
        <v/>
      </c>
      <c r="S296" s="189">
        <f t="shared" si="61"/>
        <v>-1</v>
      </c>
      <c r="T296" s="188">
        <f t="shared" si="62"/>
        <v>254</v>
      </c>
      <c r="U296" s="191">
        <f t="shared" si="63"/>
        <v>-253</v>
      </c>
      <c r="V296" s="191">
        <f t="shared" si="64"/>
        <v>-256</v>
      </c>
    </row>
    <row r="297" spans="1:22" x14ac:dyDescent="0.2">
      <c r="A297" s="126">
        <f t="shared" si="52"/>
        <v>-228</v>
      </c>
      <c r="B297" s="126" t="str">
        <f t="shared" si="53"/>
        <v/>
      </c>
      <c r="C297" s="126" t="str">
        <f t="shared" si="54"/>
        <v/>
      </c>
      <c r="D297" s="125" t="str">
        <f t="shared" si="55"/>
        <v/>
      </c>
      <c r="E297" s="125" t="str">
        <f t="shared" si="56"/>
        <v/>
      </c>
      <c r="F297" s="124" t="str">
        <f t="shared" si="57"/>
        <v/>
      </c>
      <c r="G297" s="124" t="str">
        <f t="shared" si="58"/>
        <v/>
      </c>
      <c r="H297" s="124" t="str">
        <f t="shared" si="59"/>
        <v xml:space="preserve"> </v>
      </c>
      <c r="I297" s="124" t="str">
        <f t="shared" si="60"/>
        <v/>
      </c>
      <c r="S297" s="189">
        <f t="shared" si="61"/>
        <v>-1</v>
      </c>
      <c r="T297" s="188">
        <f t="shared" si="62"/>
        <v>255</v>
      </c>
      <c r="U297" s="191">
        <f t="shared" si="63"/>
        <v>-254</v>
      </c>
      <c r="V297" s="191">
        <f t="shared" si="64"/>
        <v>-257</v>
      </c>
    </row>
    <row r="298" spans="1:22" x14ac:dyDescent="0.2">
      <c r="A298" s="126">
        <f t="shared" si="52"/>
        <v>-229</v>
      </c>
      <c r="B298" s="126" t="str">
        <f t="shared" si="53"/>
        <v/>
      </c>
      <c r="C298" s="126" t="str">
        <f t="shared" si="54"/>
        <v/>
      </c>
      <c r="D298" s="125" t="str">
        <f t="shared" si="55"/>
        <v/>
      </c>
      <c r="E298" s="125" t="str">
        <f t="shared" si="56"/>
        <v/>
      </c>
      <c r="F298" s="124" t="str">
        <f t="shared" si="57"/>
        <v/>
      </c>
      <c r="G298" s="124" t="str">
        <f t="shared" si="58"/>
        <v/>
      </c>
      <c r="H298" s="124" t="str">
        <f t="shared" si="59"/>
        <v xml:space="preserve"> </v>
      </c>
      <c r="I298" s="124" t="str">
        <f t="shared" si="60"/>
        <v/>
      </c>
      <c r="S298" s="189">
        <f t="shared" si="61"/>
        <v>-1</v>
      </c>
      <c r="T298" s="188">
        <f t="shared" si="62"/>
        <v>256</v>
      </c>
      <c r="U298" s="191">
        <f t="shared" si="63"/>
        <v>-255</v>
      </c>
      <c r="V298" s="191">
        <f t="shared" si="64"/>
        <v>-258</v>
      </c>
    </row>
    <row r="299" spans="1:22" x14ac:dyDescent="0.2">
      <c r="A299" s="126">
        <f t="shared" si="52"/>
        <v>-230</v>
      </c>
      <c r="B299" s="126" t="str">
        <f t="shared" si="53"/>
        <v/>
      </c>
      <c r="C299" s="126" t="str">
        <f t="shared" si="54"/>
        <v/>
      </c>
      <c r="D299" s="125" t="str">
        <f t="shared" si="55"/>
        <v/>
      </c>
      <c r="E299" s="125" t="str">
        <f t="shared" si="56"/>
        <v/>
      </c>
      <c r="F299" s="124" t="str">
        <f t="shared" si="57"/>
        <v/>
      </c>
      <c r="G299" s="124" t="str">
        <f t="shared" si="58"/>
        <v/>
      </c>
      <c r="H299" s="124" t="str">
        <f t="shared" si="59"/>
        <v xml:space="preserve"> </v>
      </c>
      <c r="I299" s="124" t="str">
        <f t="shared" si="60"/>
        <v/>
      </c>
      <c r="S299" s="189">
        <f t="shared" si="61"/>
        <v>-1</v>
      </c>
      <c r="T299" s="188">
        <f t="shared" si="62"/>
        <v>257</v>
      </c>
      <c r="U299" s="191">
        <f t="shared" si="63"/>
        <v>-256</v>
      </c>
      <c r="V299" s="191">
        <f t="shared" si="64"/>
        <v>-259</v>
      </c>
    </row>
    <row r="300" spans="1:22" x14ac:dyDescent="0.2">
      <c r="A300" s="126">
        <f t="shared" si="52"/>
        <v>-231</v>
      </c>
      <c r="B300" s="126" t="str">
        <f t="shared" si="53"/>
        <v/>
      </c>
      <c r="C300" s="126" t="str">
        <f t="shared" si="54"/>
        <v/>
      </c>
      <c r="D300" s="125" t="str">
        <f t="shared" si="55"/>
        <v/>
      </c>
      <c r="E300" s="125" t="str">
        <f t="shared" si="56"/>
        <v/>
      </c>
      <c r="F300" s="124" t="str">
        <f t="shared" si="57"/>
        <v/>
      </c>
      <c r="G300" s="124" t="str">
        <f t="shared" si="58"/>
        <v/>
      </c>
      <c r="H300" s="124" t="str">
        <f t="shared" si="59"/>
        <v xml:space="preserve"> </v>
      </c>
      <c r="I300" s="124" t="str">
        <f t="shared" si="60"/>
        <v/>
      </c>
      <c r="S300" s="189">
        <f t="shared" si="61"/>
        <v>-1</v>
      </c>
      <c r="T300" s="188">
        <f t="shared" si="62"/>
        <v>258</v>
      </c>
      <c r="U300" s="191">
        <f t="shared" si="63"/>
        <v>-257</v>
      </c>
      <c r="V300" s="191">
        <f t="shared" si="64"/>
        <v>-260</v>
      </c>
    </row>
    <row r="301" spans="1:22" x14ac:dyDescent="0.2">
      <c r="A301" s="126">
        <f t="shared" si="52"/>
        <v>-232</v>
      </c>
      <c r="B301" s="126" t="str">
        <f t="shared" si="53"/>
        <v/>
      </c>
      <c r="C301" s="126" t="str">
        <f t="shared" si="54"/>
        <v/>
      </c>
      <c r="D301" s="125" t="str">
        <f t="shared" si="55"/>
        <v/>
      </c>
      <c r="E301" s="125" t="str">
        <f t="shared" si="56"/>
        <v/>
      </c>
      <c r="F301" s="124" t="str">
        <f t="shared" si="57"/>
        <v/>
      </c>
      <c r="G301" s="124" t="str">
        <f t="shared" si="58"/>
        <v/>
      </c>
      <c r="H301" s="124" t="str">
        <f t="shared" si="59"/>
        <v xml:space="preserve"> </v>
      </c>
      <c r="I301" s="124" t="str">
        <f t="shared" si="60"/>
        <v/>
      </c>
      <c r="S301" s="189">
        <f t="shared" si="61"/>
        <v>-1</v>
      </c>
      <c r="T301" s="188">
        <f t="shared" si="62"/>
        <v>259</v>
      </c>
      <c r="U301" s="191">
        <f t="shared" si="63"/>
        <v>-258</v>
      </c>
      <c r="V301" s="191">
        <f t="shared" si="64"/>
        <v>-261</v>
      </c>
    </row>
    <row r="302" spans="1:22" x14ac:dyDescent="0.2">
      <c r="A302" s="126">
        <f t="shared" si="52"/>
        <v>-233</v>
      </c>
      <c r="B302" s="126" t="str">
        <f t="shared" si="53"/>
        <v/>
      </c>
      <c r="C302" s="126" t="str">
        <f t="shared" si="54"/>
        <v/>
      </c>
      <c r="D302" s="125" t="str">
        <f t="shared" si="55"/>
        <v/>
      </c>
      <c r="E302" s="125" t="str">
        <f t="shared" si="56"/>
        <v/>
      </c>
      <c r="F302" s="124" t="str">
        <f t="shared" si="57"/>
        <v/>
      </c>
      <c r="G302" s="124" t="str">
        <f t="shared" si="58"/>
        <v/>
      </c>
      <c r="H302" s="124" t="str">
        <f t="shared" si="59"/>
        <v xml:space="preserve"> </v>
      </c>
      <c r="I302" s="124" t="str">
        <f t="shared" si="60"/>
        <v/>
      </c>
      <c r="S302" s="189">
        <f t="shared" si="61"/>
        <v>-1</v>
      </c>
      <c r="T302" s="188">
        <f t="shared" si="62"/>
        <v>260</v>
      </c>
      <c r="U302" s="191">
        <f t="shared" si="63"/>
        <v>-259</v>
      </c>
      <c r="V302" s="191">
        <f t="shared" si="64"/>
        <v>-262</v>
      </c>
    </row>
    <row r="303" spans="1:22" x14ac:dyDescent="0.2">
      <c r="A303" s="126">
        <f t="shared" si="52"/>
        <v>-234</v>
      </c>
      <c r="B303" s="126" t="str">
        <f t="shared" si="53"/>
        <v/>
      </c>
      <c r="C303" s="126" t="str">
        <f t="shared" si="54"/>
        <v/>
      </c>
      <c r="D303" s="125" t="str">
        <f t="shared" si="55"/>
        <v/>
      </c>
      <c r="E303" s="125" t="str">
        <f t="shared" si="56"/>
        <v/>
      </c>
      <c r="F303" s="124" t="str">
        <f t="shared" si="57"/>
        <v/>
      </c>
      <c r="G303" s="124" t="str">
        <f t="shared" si="58"/>
        <v/>
      </c>
      <c r="H303" s="124" t="str">
        <f t="shared" si="59"/>
        <v xml:space="preserve"> </v>
      </c>
      <c r="I303" s="124" t="str">
        <f t="shared" si="60"/>
        <v/>
      </c>
      <c r="S303" s="189">
        <f t="shared" si="61"/>
        <v>-1</v>
      </c>
      <c r="T303" s="188">
        <f t="shared" si="62"/>
        <v>261</v>
      </c>
      <c r="U303" s="191">
        <f t="shared" si="63"/>
        <v>-260</v>
      </c>
      <c r="V303" s="191">
        <f t="shared" si="64"/>
        <v>-263</v>
      </c>
    </row>
    <row r="304" spans="1:22" x14ac:dyDescent="0.2">
      <c r="A304" s="126">
        <f t="shared" si="52"/>
        <v>-235</v>
      </c>
      <c r="B304" s="126" t="str">
        <f t="shared" si="53"/>
        <v/>
      </c>
      <c r="C304" s="126" t="str">
        <f t="shared" si="54"/>
        <v/>
      </c>
      <c r="D304" s="125" t="str">
        <f t="shared" si="55"/>
        <v/>
      </c>
      <c r="E304" s="125" t="str">
        <f t="shared" si="56"/>
        <v/>
      </c>
      <c r="F304" s="124" t="str">
        <f t="shared" si="57"/>
        <v/>
      </c>
      <c r="G304" s="124" t="str">
        <f t="shared" si="58"/>
        <v/>
      </c>
      <c r="H304" s="124" t="str">
        <f t="shared" si="59"/>
        <v xml:space="preserve"> </v>
      </c>
      <c r="I304" s="124" t="str">
        <f t="shared" si="60"/>
        <v/>
      </c>
      <c r="S304" s="189">
        <f t="shared" si="61"/>
        <v>-1</v>
      </c>
      <c r="T304" s="188">
        <f t="shared" si="62"/>
        <v>262</v>
      </c>
      <c r="U304" s="191">
        <f t="shared" si="63"/>
        <v>-261</v>
      </c>
      <c r="V304" s="191">
        <f t="shared" si="64"/>
        <v>-264</v>
      </c>
    </row>
    <row r="305" spans="1:22" x14ac:dyDescent="0.2">
      <c r="A305" s="126">
        <f t="shared" si="52"/>
        <v>-236</v>
      </c>
      <c r="B305" s="126" t="str">
        <f t="shared" si="53"/>
        <v/>
      </c>
      <c r="C305" s="126" t="str">
        <f t="shared" si="54"/>
        <v/>
      </c>
      <c r="D305" s="125" t="str">
        <f t="shared" si="55"/>
        <v/>
      </c>
      <c r="E305" s="125" t="str">
        <f t="shared" si="56"/>
        <v/>
      </c>
      <c r="F305" s="124" t="str">
        <f t="shared" si="57"/>
        <v/>
      </c>
      <c r="G305" s="124" t="str">
        <f t="shared" si="58"/>
        <v/>
      </c>
      <c r="H305" s="124" t="str">
        <f t="shared" si="59"/>
        <v xml:space="preserve"> </v>
      </c>
      <c r="I305" s="124" t="str">
        <f t="shared" si="60"/>
        <v/>
      </c>
      <c r="S305" s="189">
        <f t="shared" si="61"/>
        <v>-1</v>
      </c>
      <c r="T305" s="188">
        <f t="shared" si="62"/>
        <v>263</v>
      </c>
      <c r="U305" s="191">
        <f t="shared" si="63"/>
        <v>-262</v>
      </c>
      <c r="V305" s="191">
        <f t="shared" si="64"/>
        <v>-265</v>
      </c>
    </row>
    <row r="306" spans="1:22" x14ac:dyDescent="0.2">
      <c r="A306" s="126">
        <f t="shared" si="52"/>
        <v>-237</v>
      </c>
      <c r="B306" s="126" t="str">
        <f t="shared" si="53"/>
        <v/>
      </c>
      <c r="C306" s="126" t="str">
        <f t="shared" si="54"/>
        <v/>
      </c>
      <c r="D306" s="125" t="str">
        <f t="shared" si="55"/>
        <v/>
      </c>
      <c r="E306" s="125" t="str">
        <f t="shared" si="56"/>
        <v/>
      </c>
      <c r="F306" s="124" t="str">
        <f t="shared" si="57"/>
        <v/>
      </c>
      <c r="G306" s="124" t="str">
        <f t="shared" si="58"/>
        <v/>
      </c>
      <c r="H306" s="124" t="str">
        <f t="shared" si="59"/>
        <v xml:space="preserve"> </v>
      </c>
      <c r="I306" s="124" t="str">
        <f t="shared" si="60"/>
        <v/>
      </c>
      <c r="S306" s="189">
        <f t="shared" si="61"/>
        <v>-1</v>
      </c>
      <c r="T306" s="188">
        <f t="shared" si="62"/>
        <v>264</v>
      </c>
      <c r="U306" s="191">
        <f t="shared" si="63"/>
        <v>-263</v>
      </c>
      <c r="V306" s="191">
        <f t="shared" si="64"/>
        <v>-266</v>
      </c>
    </row>
    <row r="307" spans="1:22" x14ac:dyDescent="0.2">
      <c r="A307" s="126">
        <f t="shared" si="52"/>
        <v>-238</v>
      </c>
      <c r="B307" s="126" t="str">
        <f t="shared" si="53"/>
        <v/>
      </c>
      <c r="C307" s="126" t="str">
        <f t="shared" si="54"/>
        <v/>
      </c>
      <c r="D307" s="125" t="str">
        <f t="shared" si="55"/>
        <v/>
      </c>
      <c r="E307" s="125" t="str">
        <f t="shared" si="56"/>
        <v/>
      </c>
      <c r="F307" s="124" t="str">
        <f t="shared" si="57"/>
        <v/>
      </c>
      <c r="G307" s="124" t="str">
        <f t="shared" si="58"/>
        <v/>
      </c>
      <c r="H307" s="124" t="str">
        <f t="shared" si="59"/>
        <v xml:space="preserve"> </v>
      </c>
      <c r="I307" s="124" t="str">
        <f t="shared" si="60"/>
        <v/>
      </c>
      <c r="S307" s="189">
        <f t="shared" si="61"/>
        <v>-1</v>
      </c>
      <c r="T307" s="188">
        <f t="shared" si="62"/>
        <v>265</v>
      </c>
      <c r="U307" s="191">
        <f t="shared" si="63"/>
        <v>-264</v>
      </c>
      <c r="V307" s="191">
        <f t="shared" si="64"/>
        <v>-267</v>
      </c>
    </row>
    <row r="308" spans="1:22" x14ac:dyDescent="0.2">
      <c r="A308" s="126">
        <f t="shared" si="52"/>
        <v>-239</v>
      </c>
      <c r="B308" s="126" t="str">
        <f t="shared" si="53"/>
        <v/>
      </c>
      <c r="C308" s="126" t="str">
        <f t="shared" si="54"/>
        <v/>
      </c>
      <c r="D308" s="125" t="str">
        <f t="shared" si="55"/>
        <v/>
      </c>
      <c r="E308" s="125" t="str">
        <f t="shared" si="56"/>
        <v/>
      </c>
      <c r="F308" s="124" t="str">
        <f t="shared" si="57"/>
        <v/>
      </c>
      <c r="G308" s="124" t="str">
        <f t="shared" si="58"/>
        <v/>
      </c>
      <c r="H308" s="124" t="str">
        <f t="shared" si="59"/>
        <v xml:space="preserve"> </v>
      </c>
      <c r="I308" s="124" t="str">
        <f t="shared" si="60"/>
        <v/>
      </c>
      <c r="S308" s="189">
        <f t="shared" si="61"/>
        <v>-1</v>
      </c>
      <c r="T308" s="188">
        <f t="shared" si="62"/>
        <v>266</v>
      </c>
      <c r="U308" s="191">
        <f t="shared" si="63"/>
        <v>-265</v>
      </c>
      <c r="V308" s="191">
        <f t="shared" si="64"/>
        <v>-268</v>
      </c>
    </row>
    <row r="309" spans="1:22" x14ac:dyDescent="0.2">
      <c r="A309" s="126">
        <f t="shared" si="52"/>
        <v>-240</v>
      </c>
      <c r="B309" s="126" t="str">
        <f t="shared" si="53"/>
        <v/>
      </c>
      <c r="C309" s="126" t="str">
        <f t="shared" si="54"/>
        <v/>
      </c>
      <c r="D309" s="125" t="str">
        <f t="shared" si="55"/>
        <v/>
      </c>
      <c r="E309" s="125" t="str">
        <f t="shared" si="56"/>
        <v/>
      </c>
      <c r="F309" s="124" t="str">
        <f t="shared" si="57"/>
        <v/>
      </c>
      <c r="G309" s="124" t="str">
        <f t="shared" si="58"/>
        <v/>
      </c>
      <c r="H309" s="124" t="str">
        <f t="shared" si="59"/>
        <v xml:space="preserve"> </v>
      </c>
      <c r="I309" s="124" t="str">
        <f t="shared" si="60"/>
        <v/>
      </c>
      <c r="S309" s="189">
        <f t="shared" si="61"/>
        <v>-1</v>
      </c>
      <c r="T309" s="188">
        <f t="shared" si="62"/>
        <v>267</v>
      </c>
      <c r="U309" s="191">
        <f t="shared" si="63"/>
        <v>-266</v>
      </c>
      <c r="V309" s="191">
        <f t="shared" si="64"/>
        <v>-269</v>
      </c>
    </row>
    <row r="310" spans="1:22" x14ac:dyDescent="0.2">
      <c r="A310" s="126">
        <f t="shared" si="52"/>
        <v>-241</v>
      </c>
      <c r="B310" s="126" t="str">
        <f t="shared" si="53"/>
        <v/>
      </c>
      <c r="C310" s="126" t="str">
        <f t="shared" si="54"/>
        <v/>
      </c>
      <c r="D310" s="125" t="str">
        <f t="shared" si="55"/>
        <v/>
      </c>
      <c r="E310" s="125" t="str">
        <f t="shared" si="56"/>
        <v/>
      </c>
      <c r="F310" s="124" t="str">
        <f t="shared" si="57"/>
        <v/>
      </c>
      <c r="G310" s="124" t="str">
        <f t="shared" si="58"/>
        <v/>
      </c>
      <c r="H310" s="124" t="str">
        <f t="shared" si="59"/>
        <v xml:space="preserve"> </v>
      </c>
      <c r="I310" s="124" t="str">
        <f t="shared" si="60"/>
        <v/>
      </c>
      <c r="S310" s="189">
        <f t="shared" si="61"/>
        <v>-1</v>
      </c>
      <c r="T310" s="188">
        <f t="shared" si="62"/>
        <v>268</v>
      </c>
      <c r="U310" s="191">
        <f t="shared" si="63"/>
        <v>-267</v>
      </c>
      <c r="V310" s="191">
        <f t="shared" si="64"/>
        <v>-270</v>
      </c>
    </row>
    <row r="311" spans="1:22" x14ac:dyDescent="0.2">
      <c r="A311" s="126">
        <f t="shared" si="52"/>
        <v>-242</v>
      </c>
      <c r="B311" s="126" t="str">
        <f t="shared" si="53"/>
        <v/>
      </c>
      <c r="C311" s="126" t="str">
        <f t="shared" si="54"/>
        <v/>
      </c>
      <c r="D311" s="125" t="str">
        <f t="shared" si="55"/>
        <v/>
      </c>
      <c r="E311" s="125" t="str">
        <f t="shared" si="56"/>
        <v/>
      </c>
      <c r="F311" s="124" t="str">
        <f t="shared" si="57"/>
        <v/>
      </c>
      <c r="G311" s="124" t="str">
        <f t="shared" si="58"/>
        <v/>
      </c>
      <c r="H311" s="124" t="str">
        <f t="shared" si="59"/>
        <v xml:space="preserve"> </v>
      </c>
      <c r="I311" s="124" t="str">
        <f t="shared" si="60"/>
        <v/>
      </c>
      <c r="S311" s="189">
        <f t="shared" si="61"/>
        <v>-1</v>
      </c>
      <c r="T311" s="188">
        <f t="shared" si="62"/>
        <v>269</v>
      </c>
      <c r="U311" s="191">
        <f t="shared" si="63"/>
        <v>-268</v>
      </c>
      <c r="V311" s="191">
        <f t="shared" si="64"/>
        <v>-271</v>
      </c>
    </row>
    <row r="312" spans="1:22" x14ac:dyDescent="0.2">
      <c r="A312" s="126">
        <f t="shared" si="52"/>
        <v>-243</v>
      </c>
      <c r="B312" s="126" t="str">
        <f t="shared" si="53"/>
        <v/>
      </c>
      <c r="C312" s="126" t="str">
        <f t="shared" si="54"/>
        <v/>
      </c>
      <c r="D312" s="125" t="str">
        <f t="shared" si="55"/>
        <v/>
      </c>
      <c r="E312" s="125" t="str">
        <f t="shared" si="56"/>
        <v/>
      </c>
      <c r="F312" s="124" t="str">
        <f t="shared" si="57"/>
        <v/>
      </c>
      <c r="G312" s="124" t="str">
        <f t="shared" si="58"/>
        <v/>
      </c>
      <c r="H312" s="124" t="str">
        <f t="shared" si="59"/>
        <v xml:space="preserve"> </v>
      </c>
      <c r="I312" s="124" t="str">
        <f t="shared" si="60"/>
        <v/>
      </c>
      <c r="S312" s="189">
        <f t="shared" si="61"/>
        <v>-1</v>
      </c>
      <c r="T312" s="188">
        <f t="shared" si="62"/>
        <v>270</v>
      </c>
      <c r="U312" s="191">
        <f t="shared" si="63"/>
        <v>-269</v>
      </c>
      <c r="V312" s="191">
        <f t="shared" si="64"/>
        <v>-272</v>
      </c>
    </row>
    <row r="313" spans="1:22" x14ac:dyDescent="0.2">
      <c r="A313" s="126">
        <f t="shared" si="52"/>
        <v>-244</v>
      </c>
      <c r="B313" s="126" t="str">
        <f t="shared" si="53"/>
        <v/>
      </c>
      <c r="C313" s="126" t="str">
        <f t="shared" si="54"/>
        <v/>
      </c>
      <c r="D313" s="125" t="str">
        <f t="shared" si="55"/>
        <v/>
      </c>
      <c r="E313" s="125" t="str">
        <f t="shared" si="56"/>
        <v/>
      </c>
      <c r="F313" s="124" t="str">
        <f t="shared" si="57"/>
        <v/>
      </c>
      <c r="G313" s="124" t="str">
        <f t="shared" si="58"/>
        <v/>
      </c>
      <c r="H313" s="124" t="str">
        <f t="shared" si="59"/>
        <v xml:space="preserve"> </v>
      </c>
      <c r="I313" s="124" t="str">
        <f t="shared" si="60"/>
        <v/>
      </c>
      <c r="S313" s="189">
        <f t="shared" si="61"/>
        <v>-1</v>
      </c>
      <c r="T313" s="188">
        <f t="shared" si="62"/>
        <v>271</v>
      </c>
      <c r="U313" s="191">
        <f t="shared" si="63"/>
        <v>-270</v>
      </c>
      <c r="V313" s="191">
        <f t="shared" si="64"/>
        <v>-273</v>
      </c>
    </row>
    <row r="314" spans="1:22" x14ac:dyDescent="0.2">
      <c r="A314" s="126">
        <f t="shared" si="52"/>
        <v>-245</v>
      </c>
      <c r="B314" s="126" t="str">
        <f t="shared" si="53"/>
        <v/>
      </c>
      <c r="C314" s="126" t="str">
        <f t="shared" si="54"/>
        <v/>
      </c>
      <c r="D314" s="125" t="str">
        <f t="shared" si="55"/>
        <v/>
      </c>
      <c r="E314" s="125" t="str">
        <f t="shared" si="56"/>
        <v/>
      </c>
      <c r="F314" s="124" t="str">
        <f t="shared" si="57"/>
        <v/>
      </c>
      <c r="G314" s="124" t="str">
        <f t="shared" si="58"/>
        <v/>
      </c>
      <c r="H314" s="124" t="str">
        <f t="shared" si="59"/>
        <v xml:space="preserve"> </v>
      </c>
      <c r="I314" s="124" t="str">
        <f t="shared" si="60"/>
        <v/>
      </c>
      <c r="S314" s="189">
        <f t="shared" si="61"/>
        <v>-1</v>
      </c>
      <c r="T314" s="188">
        <f t="shared" si="62"/>
        <v>272</v>
      </c>
      <c r="U314" s="191">
        <f t="shared" si="63"/>
        <v>-271</v>
      </c>
      <c r="V314" s="191">
        <f t="shared" si="64"/>
        <v>-274</v>
      </c>
    </row>
    <row r="315" spans="1:22" x14ac:dyDescent="0.2">
      <c r="A315" s="126">
        <f t="shared" si="52"/>
        <v>-246</v>
      </c>
      <c r="B315" s="126" t="str">
        <f t="shared" si="53"/>
        <v/>
      </c>
      <c r="C315" s="126" t="str">
        <f t="shared" si="54"/>
        <v/>
      </c>
      <c r="D315" s="125" t="str">
        <f t="shared" si="55"/>
        <v/>
      </c>
      <c r="E315" s="125" t="str">
        <f t="shared" si="56"/>
        <v/>
      </c>
      <c r="F315" s="124" t="str">
        <f t="shared" si="57"/>
        <v/>
      </c>
      <c r="G315" s="124" t="str">
        <f t="shared" si="58"/>
        <v/>
      </c>
      <c r="H315" s="124" t="str">
        <f t="shared" si="59"/>
        <v xml:space="preserve"> </v>
      </c>
      <c r="I315" s="124" t="str">
        <f t="shared" si="60"/>
        <v/>
      </c>
      <c r="S315" s="189">
        <f t="shared" si="61"/>
        <v>-1</v>
      </c>
      <c r="T315" s="188">
        <f t="shared" si="62"/>
        <v>273</v>
      </c>
      <c r="U315" s="191">
        <f t="shared" si="63"/>
        <v>-272</v>
      </c>
      <c r="V315" s="191">
        <f t="shared" si="64"/>
        <v>-275</v>
      </c>
    </row>
    <row r="316" spans="1:22" x14ac:dyDescent="0.2">
      <c r="A316" s="126">
        <f t="shared" si="52"/>
        <v>-247</v>
      </c>
      <c r="B316" s="126" t="str">
        <f t="shared" si="53"/>
        <v/>
      </c>
      <c r="C316" s="126" t="str">
        <f t="shared" si="54"/>
        <v/>
      </c>
      <c r="D316" s="125" t="str">
        <f t="shared" si="55"/>
        <v/>
      </c>
      <c r="E316" s="125" t="str">
        <f t="shared" si="56"/>
        <v/>
      </c>
      <c r="F316" s="124" t="str">
        <f t="shared" si="57"/>
        <v/>
      </c>
      <c r="G316" s="124" t="str">
        <f t="shared" si="58"/>
        <v/>
      </c>
      <c r="H316" s="124" t="str">
        <f t="shared" si="59"/>
        <v xml:space="preserve"> </v>
      </c>
      <c r="I316" s="124" t="str">
        <f t="shared" si="60"/>
        <v/>
      </c>
      <c r="S316" s="189">
        <f t="shared" si="61"/>
        <v>-1</v>
      </c>
      <c r="T316" s="188">
        <f t="shared" si="62"/>
        <v>274</v>
      </c>
      <c r="U316" s="191">
        <f t="shared" si="63"/>
        <v>-273</v>
      </c>
      <c r="V316" s="191">
        <f t="shared" si="64"/>
        <v>-276</v>
      </c>
    </row>
    <row r="317" spans="1:22" x14ac:dyDescent="0.2">
      <c r="A317" s="126">
        <f t="shared" si="52"/>
        <v>-248</v>
      </c>
      <c r="B317" s="126" t="str">
        <f t="shared" si="53"/>
        <v/>
      </c>
      <c r="C317" s="126" t="str">
        <f t="shared" si="54"/>
        <v/>
      </c>
      <c r="D317" s="125" t="str">
        <f t="shared" si="55"/>
        <v/>
      </c>
      <c r="E317" s="125" t="str">
        <f t="shared" si="56"/>
        <v/>
      </c>
      <c r="F317" s="124" t="str">
        <f t="shared" si="57"/>
        <v/>
      </c>
      <c r="G317" s="124" t="str">
        <f t="shared" si="58"/>
        <v/>
      </c>
      <c r="H317" s="124" t="str">
        <f t="shared" si="59"/>
        <v xml:space="preserve"> </v>
      </c>
      <c r="I317" s="124" t="str">
        <f t="shared" si="60"/>
        <v/>
      </c>
      <c r="S317" s="189">
        <f t="shared" si="61"/>
        <v>-1</v>
      </c>
      <c r="T317" s="188">
        <f t="shared" si="62"/>
        <v>275</v>
      </c>
      <c r="U317" s="191">
        <f t="shared" si="63"/>
        <v>-274</v>
      </c>
      <c r="V317" s="191">
        <f t="shared" si="64"/>
        <v>-277</v>
      </c>
    </row>
    <row r="318" spans="1:22" x14ac:dyDescent="0.2">
      <c r="A318" s="126">
        <f t="shared" si="52"/>
        <v>-249</v>
      </c>
      <c r="B318" s="126" t="str">
        <f t="shared" si="53"/>
        <v/>
      </c>
      <c r="C318" s="126" t="str">
        <f t="shared" si="54"/>
        <v/>
      </c>
      <c r="D318" s="125" t="str">
        <f t="shared" si="55"/>
        <v/>
      </c>
      <c r="E318" s="125" t="str">
        <f t="shared" si="56"/>
        <v/>
      </c>
      <c r="F318" s="124" t="str">
        <f t="shared" si="57"/>
        <v/>
      </c>
      <c r="G318" s="124" t="str">
        <f t="shared" si="58"/>
        <v/>
      </c>
      <c r="H318" s="124" t="str">
        <f t="shared" si="59"/>
        <v xml:space="preserve"> </v>
      </c>
      <c r="I318" s="124" t="str">
        <f t="shared" si="60"/>
        <v/>
      </c>
      <c r="S318" s="189">
        <f t="shared" si="61"/>
        <v>-1</v>
      </c>
      <c r="T318" s="188">
        <f t="shared" si="62"/>
        <v>276</v>
      </c>
      <c r="U318" s="191">
        <f t="shared" si="63"/>
        <v>-275</v>
      </c>
      <c r="V318" s="191">
        <f t="shared" si="64"/>
        <v>-278</v>
      </c>
    </row>
    <row r="319" spans="1:22" x14ac:dyDescent="0.2">
      <c r="A319" s="126">
        <f t="shared" si="52"/>
        <v>-250</v>
      </c>
      <c r="B319" s="126" t="str">
        <f t="shared" si="53"/>
        <v/>
      </c>
      <c r="C319" s="126" t="str">
        <f t="shared" si="54"/>
        <v/>
      </c>
      <c r="D319" s="125" t="str">
        <f t="shared" si="55"/>
        <v/>
      </c>
      <c r="E319" s="125" t="str">
        <f t="shared" si="56"/>
        <v/>
      </c>
      <c r="F319" s="124" t="str">
        <f t="shared" si="57"/>
        <v/>
      </c>
      <c r="G319" s="124" t="str">
        <f t="shared" si="58"/>
        <v/>
      </c>
      <c r="H319" s="124" t="str">
        <f t="shared" si="59"/>
        <v xml:space="preserve"> </v>
      </c>
      <c r="I319" s="124" t="str">
        <f t="shared" si="60"/>
        <v/>
      </c>
      <c r="S319" s="189">
        <f t="shared" si="61"/>
        <v>-1</v>
      </c>
      <c r="T319" s="188">
        <f t="shared" si="62"/>
        <v>277</v>
      </c>
      <c r="U319" s="191">
        <f t="shared" si="63"/>
        <v>-276</v>
      </c>
      <c r="V319" s="191">
        <f t="shared" si="64"/>
        <v>-279</v>
      </c>
    </row>
    <row r="320" spans="1:22" x14ac:dyDescent="0.2">
      <c r="A320" s="126">
        <f t="shared" si="52"/>
        <v>-251</v>
      </c>
      <c r="B320" s="126" t="str">
        <f t="shared" si="53"/>
        <v/>
      </c>
      <c r="C320" s="126" t="str">
        <f t="shared" si="54"/>
        <v/>
      </c>
      <c r="D320" s="125" t="str">
        <f t="shared" si="55"/>
        <v/>
      </c>
      <c r="E320" s="125" t="str">
        <f t="shared" si="56"/>
        <v/>
      </c>
      <c r="F320" s="124" t="str">
        <f t="shared" si="57"/>
        <v/>
      </c>
      <c r="G320" s="124" t="str">
        <f t="shared" si="58"/>
        <v/>
      </c>
      <c r="H320" s="124" t="str">
        <f t="shared" si="59"/>
        <v xml:space="preserve"> </v>
      </c>
      <c r="I320" s="124" t="str">
        <f t="shared" si="60"/>
        <v/>
      </c>
      <c r="S320" s="189">
        <f t="shared" si="61"/>
        <v>-1</v>
      </c>
      <c r="T320" s="188">
        <f t="shared" si="62"/>
        <v>278</v>
      </c>
      <c r="U320" s="191">
        <f t="shared" si="63"/>
        <v>-277</v>
      </c>
      <c r="V320" s="191">
        <f t="shared" si="64"/>
        <v>-280</v>
      </c>
    </row>
    <row r="321" spans="1:22" x14ac:dyDescent="0.2">
      <c r="A321" s="126">
        <f t="shared" si="52"/>
        <v>-252</v>
      </c>
      <c r="B321" s="126" t="str">
        <f t="shared" si="53"/>
        <v/>
      </c>
      <c r="C321" s="126" t="str">
        <f t="shared" si="54"/>
        <v/>
      </c>
      <c r="D321" s="125" t="str">
        <f t="shared" si="55"/>
        <v/>
      </c>
      <c r="E321" s="125" t="str">
        <f t="shared" si="56"/>
        <v/>
      </c>
      <c r="F321" s="124" t="str">
        <f t="shared" si="57"/>
        <v/>
      </c>
      <c r="G321" s="124" t="str">
        <f t="shared" si="58"/>
        <v/>
      </c>
      <c r="H321" s="124" t="str">
        <f t="shared" si="59"/>
        <v xml:space="preserve"> </v>
      </c>
      <c r="I321" s="124" t="str">
        <f t="shared" si="60"/>
        <v/>
      </c>
      <c r="S321" s="189">
        <f t="shared" si="61"/>
        <v>-1</v>
      </c>
      <c r="T321" s="188">
        <f t="shared" si="62"/>
        <v>279</v>
      </c>
      <c r="U321" s="191">
        <f t="shared" si="63"/>
        <v>-278</v>
      </c>
      <c r="V321" s="191">
        <f t="shared" si="64"/>
        <v>-281</v>
      </c>
    </row>
    <row r="322" spans="1:22" x14ac:dyDescent="0.2">
      <c r="A322" s="126">
        <f t="shared" si="52"/>
        <v>-253</v>
      </c>
      <c r="B322" s="126" t="str">
        <f t="shared" si="53"/>
        <v/>
      </c>
      <c r="C322" s="126" t="str">
        <f t="shared" si="54"/>
        <v/>
      </c>
      <c r="D322" s="125" t="str">
        <f t="shared" si="55"/>
        <v/>
      </c>
      <c r="E322" s="125" t="str">
        <f t="shared" si="56"/>
        <v/>
      </c>
      <c r="F322" s="124" t="str">
        <f t="shared" si="57"/>
        <v/>
      </c>
      <c r="G322" s="124" t="str">
        <f t="shared" si="58"/>
        <v/>
      </c>
      <c r="H322" s="124" t="str">
        <f t="shared" si="59"/>
        <v xml:space="preserve"> </v>
      </c>
      <c r="I322" s="124" t="str">
        <f t="shared" si="60"/>
        <v/>
      </c>
      <c r="S322" s="189">
        <f t="shared" si="61"/>
        <v>-1</v>
      </c>
      <c r="T322" s="188">
        <f t="shared" si="62"/>
        <v>280</v>
      </c>
      <c r="U322" s="191">
        <f t="shared" si="63"/>
        <v>-279</v>
      </c>
      <c r="V322" s="191">
        <f t="shared" si="64"/>
        <v>-282</v>
      </c>
    </row>
    <row r="323" spans="1:22" x14ac:dyDescent="0.2">
      <c r="A323" s="126">
        <f t="shared" si="52"/>
        <v>-254</v>
      </c>
      <c r="B323" s="126" t="str">
        <f t="shared" si="53"/>
        <v/>
      </c>
      <c r="C323" s="126" t="str">
        <f t="shared" si="54"/>
        <v/>
      </c>
      <c r="D323" s="125" t="str">
        <f t="shared" si="55"/>
        <v/>
      </c>
      <c r="E323" s="125" t="str">
        <f t="shared" si="56"/>
        <v/>
      </c>
      <c r="F323" s="124" t="str">
        <f t="shared" si="57"/>
        <v/>
      </c>
      <c r="G323" s="124" t="str">
        <f t="shared" si="58"/>
        <v/>
      </c>
      <c r="H323" s="124" t="str">
        <f t="shared" si="59"/>
        <v xml:space="preserve"> </v>
      </c>
      <c r="I323" s="124" t="str">
        <f t="shared" si="60"/>
        <v/>
      </c>
      <c r="S323" s="189">
        <f t="shared" si="61"/>
        <v>-1</v>
      </c>
      <c r="T323" s="188">
        <f t="shared" si="62"/>
        <v>281</v>
      </c>
      <c r="U323" s="191">
        <f t="shared" si="63"/>
        <v>-280</v>
      </c>
      <c r="V323" s="191">
        <f t="shared" si="64"/>
        <v>-283</v>
      </c>
    </row>
    <row r="324" spans="1:22" x14ac:dyDescent="0.2">
      <c r="A324" s="126">
        <f t="shared" si="52"/>
        <v>-255</v>
      </c>
      <c r="B324" s="126" t="str">
        <f t="shared" si="53"/>
        <v/>
      </c>
      <c r="C324" s="126" t="str">
        <f t="shared" si="54"/>
        <v/>
      </c>
      <c r="D324" s="125" t="str">
        <f t="shared" si="55"/>
        <v/>
      </c>
      <c r="E324" s="125" t="str">
        <f t="shared" si="56"/>
        <v/>
      </c>
      <c r="F324" s="124" t="str">
        <f t="shared" si="57"/>
        <v/>
      </c>
      <c r="G324" s="124" t="str">
        <f t="shared" si="58"/>
        <v/>
      </c>
      <c r="H324" s="124" t="str">
        <f t="shared" si="59"/>
        <v xml:space="preserve"> </v>
      </c>
      <c r="I324" s="124" t="str">
        <f t="shared" si="60"/>
        <v/>
      </c>
      <c r="S324" s="189">
        <f t="shared" si="61"/>
        <v>-1</v>
      </c>
      <c r="T324" s="188">
        <f t="shared" si="62"/>
        <v>282</v>
      </c>
      <c r="U324" s="191">
        <f t="shared" si="63"/>
        <v>-281</v>
      </c>
      <c r="V324" s="191">
        <f t="shared" si="64"/>
        <v>-284</v>
      </c>
    </row>
    <row r="325" spans="1:22" x14ac:dyDescent="0.2">
      <c r="A325" s="126">
        <f t="shared" si="52"/>
        <v>-256</v>
      </c>
      <c r="B325" s="126" t="str">
        <f t="shared" si="53"/>
        <v/>
      </c>
      <c r="C325" s="126" t="str">
        <f t="shared" si="54"/>
        <v/>
      </c>
      <c r="D325" s="125" t="str">
        <f t="shared" si="55"/>
        <v/>
      </c>
      <c r="E325" s="125" t="str">
        <f t="shared" si="56"/>
        <v/>
      </c>
      <c r="F325" s="124" t="str">
        <f t="shared" si="57"/>
        <v/>
      </c>
      <c r="G325" s="124" t="str">
        <f t="shared" si="58"/>
        <v/>
      </c>
      <c r="H325" s="124" t="str">
        <f t="shared" si="59"/>
        <v xml:space="preserve"> </v>
      </c>
      <c r="I325" s="124" t="str">
        <f t="shared" si="60"/>
        <v/>
      </c>
      <c r="S325" s="189">
        <f t="shared" si="61"/>
        <v>-1</v>
      </c>
      <c r="T325" s="188">
        <f t="shared" si="62"/>
        <v>283</v>
      </c>
      <c r="U325" s="191">
        <f t="shared" si="63"/>
        <v>-282</v>
      </c>
      <c r="V325" s="191">
        <f t="shared" si="64"/>
        <v>-285</v>
      </c>
    </row>
    <row r="326" spans="1:22" x14ac:dyDescent="0.2">
      <c r="A326" s="126">
        <f t="shared" si="52"/>
        <v>-257</v>
      </c>
      <c r="B326" s="126" t="str">
        <f t="shared" si="53"/>
        <v/>
      </c>
      <c r="C326" s="126" t="str">
        <f t="shared" si="54"/>
        <v/>
      </c>
      <c r="D326" s="125" t="str">
        <f t="shared" si="55"/>
        <v/>
      </c>
      <c r="E326" s="125" t="str">
        <f t="shared" si="56"/>
        <v/>
      </c>
      <c r="F326" s="124" t="str">
        <f t="shared" si="57"/>
        <v/>
      </c>
      <c r="G326" s="124" t="str">
        <f t="shared" si="58"/>
        <v/>
      </c>
      <c r="H326" s="124" t="str">
        <f t="shared" si="59"/>
        <v xml:space="preserve"> </v>
      </c>
      <c r="I326" s="124" t="str">
        <f t="shared" si="60"/>
        <v/>
      </c>
      <c r="S326" s="189">
        <f t="shared" si="61"/>
        <v>-1</v>
      </c>
      <c r="T326" s="188">
        <f t="shared" si="62"/>
        <v>284</v>
      </c>
      <c r="U326" s="191">
        <f t="shared" si="63"/>
        <v>-283</v>
      </c>
      <c r="V326" s="191">
        <f t="shared" si="64"/>
        <v>-286</v>
      </c>
    </row>
    <row r="327" spans="1:22" x14ac:dyDescent="0.2">
      <c r="A327" s="126">
        <f t="shared" si="52"/>
        <v>-258</v>
      </c>
      <c r="B327" s="126" t="str">
        <f t="shared" si="53"/>
        <v/>
      </c>
      <c r="C327" s="126" t="str">
        <f t="shared" si="54"/>
        <v/>
      </c>
      <c r="D327" s="125" t="str">
        <f t="shared" si="55"/>
        <v/>
      </c>
      <c r="E327" s="125" t="str">
        <f t="shared" si="56"/>
        <v/>
      </c>
      <c r="F327" s="124" t="str">
        <f t="shared" si="57"/>
        <v/>
      </c>
      <c r="G327" s="124" t="str">
        <f t="shared" si="58"/>
        <v/>
      </c>
      <c r="H327" s="124" t="str">
        <f t="shared" si="59"/>
        <v xml:space="preserve"> </v>
      </c>
      <c r="I327" s="124" t="str">
        <f t="shared" si="60"/>
        <v/>
      </c>
      <c r="S327" s="189">
        <f t="shared" si="61"/>
        <v>-1</v>
      </c>
      <c r="T327" s="188">
        <f t="shared" si="62"/>
        <v>285</v>
      </c>
      <c r="U327" s="191">
        <f t="shared" si="63"/>
        <v>-284</v>
      </c>
      <c r="V327" s="191">
        <f t="shared" si="64"/>
        <v>-287</v>
      </c>
    </row>
    <row r="328" spans="1:22" x14ac:dyDescent="0.2">
      <c r="A328" s="126">
        <f t="shared" si="52"/>
        <v>-259</v>
      </c>
      <c r="B328" s="126" t="str">
        <f t="shared" si="53"/>
        <v/>
      </c>
      <c r="C328" s="126" t="str">
        <f t="shared" si="54"/>
        <v/>
      </c>
      <c r="D328" s="125" t="str">
        <f t="shared" si="55"/>
        <v/>
      </c>
      <c r="E328" s="125" t="str">
        <f t="shared" si="56"/>
        <v/>
      </c>
      <c r="F328" s="124" t="str">
        <f t="shared" si="57"/>
        <v/>
      </c>
      <c r="G328" s="124" t="str">
        <f t="shared" si="58"/>
        <v/>
      </c>
      <c r="H328" s="124" t="str">
        <f t="shared" si="59"/>
        <v xml:space="preserve"> </v>
      </c>
      <c r="I328" s="124" t="str">
        <f t="shared" si="60"/>
        <v/>
      </c>
      <c r="S328" s="189">
        <f t="shared" si="61"/>
        <v>-1</v>
      </c>
      <c r="T328" s="188">
        <f t="shared" si="62"/>
        <v>286</v>
      </c>
      <c r="U328" s="191">
        <f t="shared" si="63"/>
        <v>-285</v>
      </c>
      <c r="V328" s="191">
        <f t="shared" si="64"/>
        <v>-288</v>
      </c>
    </row>
    <row r="329" spans="1:22" x14ac:dyDescent="0.2">
      <c r="A329" s="126">
        <f t="shared" si="52"/>
        <v>-260</v>
      </c>
      <c r="B329" s="126" t="str">
        <f>IF(A329&lt;=0,"",IF(#REF!&gt;=1,LOOKUP(#REF!,Y$30:Y$56,X$30:X$56),0))</f>
        <v/>
      </c>
      <c r="C329" s="126" t="str">
        <f>IF(A329&lt;=0,"",IF(#REF!&gt;=8,LOOKUP(#REF!,Y$45:Y$56,Z$45:Z$56),0))</f>
        <v/>
      </c>
      <c r="D329" s="125" t="str">
        <f t="shared" si="55"/>
        <v/>
      </c>
      <c r="E329" s="125" t="str">
        <f t="shared" si="56"/>
        <v/>
      </c>
      <c r="F329" s="124" t="str">
        <f t="shared" si="57"/>
        <v/>
      </c>
      <c r="G329" s="124" t="str">
        <f t="shared" si="58"/>
        <v/>
      </c>
      <c r="H329" s="124" t="str">
        <f t="shared" si="59"/>
        <v xml:space="preserve"> </v>
      </c>
      <c r="I329" s="124" t="str">
        <f t="shared" si="60"/>
        <v/>
      </c>
      <c r="S329" s="189">
        <f t="shared" si="61"/>
        <v>-1</v>
      </c>
      <c r="T329" s="188">
        <f t="shared" si="62"/>
        <v>287</v>
      </c>
      <c r="U329" s="191">
        <f t="shared" si="63"/>
        <v>-286</v>
      </c>
      <c r="V329" s="191">
        <f t="shared" si="64"/>
        <v>-289</v>
      </c>
    </row>
    <row r="330" spans="1:22" x14ac:dyDescent="0.2">
      <c r="A330" s="126"/>
      <c r="B330" s="126"/>
      <c r="C330" s="126"/>
      <c r="D330" s="125"/>
      <c r="E330" s="125"/>
      <c r="F330" s="124"/>
      <c r="G330" s="124"/>
      <c r="H330" s="124"/>
      <c r="I330" s="124"/>
      <c r="S330" s="189">
        <f t="shared" si="61"/>
        <v>-1</v>
      </c>
      <c r="T330" s="188">
        <f t="shared" si="62"/>
        <v>288</v>
      </c>
      <c r="U330" s="191">
        <f t="shared" si="63"/>
        <v>-287</v>
      </c>
      <c r="V330" s="191">
        <f t="shared" si="64"/>
        <v>-290</v>
      </c>
    </row>
    <row r="331" spans="1:22" x14ac:dyDescent="0.2">
      <c r="A331" s="126"/>
      <c r="B331" s="126"/>
      <c r="C331" s="126"/>
      <c r="D331" s="125"/>
      <c r="E331" s="125"/>
      <c r="F331" s="124"/>
      <c r="G331" s="124"/>
      <c r="H331" s="124"/>
      <c r="I331" s="124"/>
    </row>
  </sheetData>
  <sheetProtection algorithmName="SHA-512" hashValue="6uT0AOTxVZazuWsQv536q07A8/mGhloY8BALeEg5WDuG5WwHug86Xv65L1IiP64IOUjt3ZD//GgaLFZ3CyXLbQ==" saltValue="+QTcP/hqOpbnY4vSH8Lqgg==" spinCount="100000" sheet="1" objects="1" scenarios="1"/>
  <mergeCells count="5">
    <mergeCell ref="A10:F10"/>
    <mergeCell ref="A11:F11"/>
    <mergeCell ref="A12:F12"/>
    <mergeCell ref="A13:F13"/>
    <mergeCell ref="A26:I26"/>
  </mergeCells>
  <conditionalFormatting sqref="A29:A331">
    <cfRule type="cellIs" dxfId="280" priority="3" stopIfTrue="1" operator="lessThan">
      <formula>0</formula>
    </cfRule>
  </conditionalFormatting>
  <conditionalFormatting sqref="E22">
    <cfRule type="cellIs" dxfId="279" priority="1" stopIfTrue="1" operator="lessThan">
      <formula>$G$22</formula>
    </cfRule>
  </conditionalFormatting>
  <dataValidations count="2">
    <dataValidation type="whole" operator="notBetween" allowBlank="1" showInputMessage="1" showErrorMessage="1" errorTitle="Min. Stone Base Not Met" error="Minimum of 6&quot; Stone Base Required " sqref="E20" xr:uid="{00000000-0002-0000-0500-000000000000}">
      <formula1>0</formula1>
      <formula2>5</formula2>
    </dataValidation>
    <dataValidation type="whole" operator="notBetween" allowBlank="1" showInputMessage="1" showErrorMessage="1" errorTitle="Min. Stone Cover Not Met" error="Minimum of 6&quot; Stone Above Required " sqref="E21" xr:uid="{00000000-0002-0000-0500-000001000000}">
      <formula1>0</formula1>
      <formula2>5</formula2>
    </dataValidation>
  </dataValidations>
  <hyperlinks>
    <hyperlink ref="H10" r:id="rId1" xr:uid="{00000000-0004-0000-0500-000000000000}"/>
    <hyperlink ref="H12" r:id="rId2" xr:uid="{00000000-0004-0000-0500-000002000000}"/>
    <hyperlink ref="H13" r:id="rId3" xr:uid="{00000000-0004-0000-0500-000003000000}"/>
    <hyperlink ref="H11" r:id="rId4" xr:uid="{00000000-0004-0000-0500-000001000000}"/>
  </hyperlinks>
  <pageMargins left="0.75" right="0.75" top="1" bottom="1" header="0.5" footer="0.5"/>
  <pageSetup scale="74" fitToHeight="0" orientation="portrait" r:id="rId5"/>
  <headerFooter alignWithMargins="0">
    <oddHeader>&amp;L&amp;"Arial,Bold"CULTEC&amp;8
&amp;"Arial,Regular"P.O. Box 280
Brookfield, CT 06804 USA&amp;R&amp;8Phone: 203-775-4416
www.cultec.com
CT-Tech@cultec.com</oddHeader>
    <oddFooter>&amp;L&amp;8Created on: &amp;D&amp;C&amp;8Copyright CULTEC. All Rights Reserved&amp;R&amp;8CULTEC Incremental Storage Calculator 10-23</oddFooter>
  </headerFooter>
  <drawing r:id="rId6"/>
  <tableParts count="1">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A7:AA331"/>
  <sheetViews>
    <sheetView showGridLines="0" zoomScaleNormal="100" workbookViewId="0">
      <selection activeCell="A10" sqref="A10:I10"/>
    </sheetView>
  </sheetViews>
  <sheetFormatPr defaultRowHeight="12.75" x14ac:dyDescent="0.2"/>
  <cols>
    <col min="1" max="1" width="13" style="71" customWidth="1"/>
    <col min="2" max="2" width="13.85546875" style="71" customWidth="1"/>
    <col min="3" max="3" width="12.140625" style="71" customWidth="1"/>
    <col min="4" max="4" width="14.140625" style="71" customWidth="1"/>
    <col min="5" max="5" width="12.28515625" style="123" bestFit="1" customWidth="1"/>
    <col min="6" max="6" width="14.28515625" style="122" customWidth="1"/>
    <col min="7" max="8" width="15.28515625" style="122" customWidth="1"/>
    <col min="9" max="9" width="12.7109375" style="122" hidden="1" customWidth="1"/>
    <col min="10" max="10" width="16.85546875" style="122" bestFit="1" customWidth="1"/>
    <col min="11" max="12" width="9.28515625" style="71" customWidth="1"/>
    <col min="13" max="13" width="15.85546875" style="71" hidden="1" customWidth="1"/>
    <col min="14" max="14" width="9.140625" style="71" hidden="1" customWidth="1"/>
    <col min="15" max="15" width="8.5703125" style="71" hidden="1" customWidth="1"/>
    <col min="16" max="16" width="11.85546875" style="71" hidden="1" customWidth="1"/>
    <col min="17" max="17" width="11.140625" style="71" hidden="1" customWidth="1"/>
    <col min="18" max="27" width="9.140625" style="71" hidden="1" customWidth="1"/>
    <col min="28" max="28" width="9.140625" style="71" customWidth="1"/>
    <col min="29" max="16384" width="9.140625" style="71"/>
  </cols>
  <sheetData>
    <row r="7" spans="1:13" x14ac:dyDescent="0.2">
      <c r="A7" s="137"/>
      <c r="E7" s="71"/>
      <c r="F7" s="169"/>
      <c r="G7" s="169"/>
      <c r="H7" s="169"/>
      <c r="I7" s="167"/>
      <c r="J7" s="167"/>
      <c r="K7" s="122"/>
    </row>
    <row r="8" spans="1:13" ht="20.25" customHeight="1" x14ac:dyDescent="0.2">
      <c r="J8" s="167"/>
      <c r="K8" s="122"/>
    </row>
    <row r="9" spans="1:13" ht="15.75" x14ac:dyDescent="0.25">
      <c r="A9" s="50" t="s">
        <v>40</v>
      </c>
      <c r="E9" s="119" t="s">
        <v>41</v>
      </c>
      <c r="F9" s="171"/>
      <c r="G9" s="169"/>
      <c r="H9" s="50" t="s">
        <v>30</v>
      </c>
      <c r="I9" s="167"/>
      <c r="J9" s="167"/>
      <c r="K9" s="122"/>
    </row>
    <row r="10" spans="1:13" x14ac:dyDescent="0.2">
      <c r="A10" s="426"/>
      <c r="B10" s="426"/>
      <c r="C10" s="426"/>
      <c r="D10" s="426"/>
      <c r="E10" s="426"/>
      <c r="F10" s="426"/>
      <c r="G10" s="169"/>
      <c r="H10" s="62" t="s">
        <v>31</v>
      </c>
      <c r="I10" s="167"/>
      <c r="J10" s="167"/>
      <c r="K10" s="122"/>
    </row>
    <row r="11" spans="1:13" x14ac:dyDescent="0.2">
      <c r="A11" s="427"/>
      <c r="B11" s="427"/>
      <c r="C11" s="427"/>
      <c r="D11" s="427"/>
      <c r="E11" s="427"/>
      <c r="F11" s="427"/>
      <c r="G11" s="169"/>
      <c r="H11" s="395" t="s">
        <v>195</v>
      </c>
      <c r="I11" s="167"/>
      <c r="J11" s="167"/>
      <c r="K11" s="122"/>
    </row>
    <row r="12" spans="1:13" x14ac:dyDescent="0.2">
      <c r="A12" s="427"/>
      <c r="B12" s="427"/>
      <c r="C12" s="427"/>
      <c r="D12" s="427"/>
      <c r="E12" s="427"/>
      <c r="F12" s="427"/>
      <c r="G12" s="169"/>
      <c r="H12" s="62" t="s">
        <v>192</v>
      </c>
      <c r="I12" s="167"/>
      <c r="J12" s="167"/>
      <c r="K12" s="122"/>
    </row>
    <row r="13" spans="1:13" s="170" customFormat="1" x14ac:dyDescent="0.2">
      <c r="A13" s="427"/>
      <c r="B13" s="427"/>
      <c r="C13" s="427"/>
      <c r="D13" s="427"/>
      <c r="E13" s="427"/>
      <c r="F13" s="427"/>
      <c r="G13" s="168"/>
      <c r="H13" s="62" t="s">
        <v>193</v>
      </c>
      <c r="I13" s="167"/>
      <c r="J13" s="167"/>
      <c r="K13" s="122"/>
      <c r="L13" s="71"/>
      <c r="M13" s="71"/>
    </row>
    <row r="14" spans="1:13" x14ac:dyDescent="0.2">
      <c r="A14" s="169"/>
      <c r="B14" s="169"/>
      <c r="C14" s="169"/>
      <c r="D14" s="169"/>
      <c r="E14" s="169"/>
      <c r="F14" s="169"/>
      <c r="G14" s="168"/>
      <c r="I14" s="167"/>
      <c r="J14" s="167"/>
      <c r="K14" s="122"/>
    </row>
    <row r="15" spans="1:13" x14ac:dyDescent="0.2">
      <c r="A15" s="137"/>
      <c r="E15" s="71"/>
      <c r="F15" s="169"/>
      <c r="G15" s="162"/>
      <c r="H15" s="162"/>
    </row>
    <row r="16" spans="1:13" x14ac:dyDescent="0.2">
      <c r="A16" s="166" t="s">
        <v>43</v>
      </c>
      <c r="E16" s="163">
        <f>'Cumulative Volume- Imperial'!C10</f>
        <v>2</v>
      </c>
      <c r="F16" s="158" t="s">
        <v>44</v>
      </c>
      <c r="G16" s="168"/>
      <c r="H16" s="162"/>
      <c r="I16" s="167"/>
    </row>
    <row r="17" spans="1:22" x14ac:dyDescent="0.2">
      <c r="A17" s="165" t="s">
        <v>45</v>
      </c>
      <c r="E17" s="163">
        <f>'Cumulative Volume- Imperial'!C11</f>
        <v>46</v>
      </c>
      <c r="F17" s="158" t="s">
        <v>44</v>
      </c>
      <c r="G17" s="168"/>
      <c r="H17" s="162"/>
      <c r="I17" s="167"/>
    </row>
    <row r="18" spans="1:22" x14ac:dyDescent="0.2">
      <c r="A18" s="166" t="s">
        <v>98</v>
      </c>
      <c r="E18" s="163">
        <f>'Cumulative Volume- Imperial'!N11</f>
        <v>0</v>
      </c>
      <c r="F18" s="158" t="s">
        <v>44</v>
      </c>
      <c r="G18" s="164"/>
      <c r="H18" s="162"/>
    </row>
    <row r="19" spans="1:22" x14ac:dyDescent="0.2">
      <c r="A19" s="165" t="s">
        <v>46</v>
      </c>
      <c r="E19" s="163">
        <f>'Cumulative Volume- Imperial'!C12</f>
        <v>40</v>
      </c>
      <c r="F19" s="158" t="s">
        <v>47</v>
      </c>
      <c r="G19" s="164"/>
      <c r="H19" s="162"/>
      <c r="K19" s="122"/>
    </row>
    <row r="20" spans="1:22" x14ac:dyDescent="0.2">
      <c r="A20" s="71" t="s">
        <v>48</v>
      </c>
      <c r="E20" s="163">
        <f>'Cumulative Volume- Imperial'!C13</f>
        <v>9</v>
      </c>
      <c r="F20" s="161" t="s">
        <v>49</v>
      </c>
      <c r="G20" s="262" t="str">
        <f>IF(E20&lt;6,"Min. of 6 Inches Required","")</f>
        <v/>
      </c>
      <c r="H20" s="162"/>
      <c r="K20" s="122"/>
    </row>
    <row r="21" spans="1:22" x14ac:dyDescent="0.2">
      <c r="A21" s="71" t="s">
        <v>50</v>
      </c>
      <c r="E21" s="163">
        <f>'Cumulative Volume- Imperial'!C14</f>
        <v>12</v>
      </c>
      <c r="F21" s="158" t="s">
        <v>49</v>
      </c>
      <c r="G21" s="262" t="str">
        <f>IF(E21&lt;6,"Min. of 6 Inches Required","")</f>
        <v/>
      </c>
      <c r="H21" s="162"/>
      <c r="K21" s="122"/>
    </row>
    <row r="22" spans="1:22" ht="14.25" customHeight="1" x14ac:dyDescent="0.2">
      <c r="A22" s="122" t="s">
        <v>51</v>
      </c>
      <c r="E22" s="159">
        <f>'Cumulative Volume- Imperial'!C15</f>
        <v>1422.75</v>
      </c>
      <c r="F22" s="161" t="s">
        <v>52</v>
      </c>
      <c r="G22" s="160">
        <f>O44</f>
        <v>1225.8675000000001</v>
      </c>
      <c r="H22" s="160" t="s">
        <v>53</v>
      </c>
      <c r="J22" s="156"/>
      <c r="K22" s="156"/>
      <c r="L22" s="156"/>
    </row>
    <row r="23" spans="1:22" ht="12.75" customHeight="1" x14ac:dyDescent="0.2">
      <c r="A23" s="71" t="s">
        <v>54</v>
      </c>
      <c r="E23" s="159">
        <f>'Cumulative Volume- Imperial'!C16</f>
        <v>0</v>
      </c>
      <c r="F23" s="158" t="s">
        <v>55</v>
      </c>
      <c r="G23" s="71"/>
      <c r="H23" s="157" t="s">
        <v>56</v>
      </c>
      <c r="J23" s="156"/>
      <c r="K23" s="122"/>
      <c r="L23" s="156"/>
    </row>
    <row r="24" spans="1:22" ht="12.75" customHeight="1" x14ac:dyDescent="0.2">
      <c r="E24" s="71"/>
      <c r="F24" s="158"/>
      <c r="G24" s="71"/>
      <c r="H24" s="157" t="s">
        <v>57</v>
      </c>
      <c r="J24" s="156"/>
      <c r="K24" s="122"/>
      <c r="L24" s="156"/>
    </row>
    <row r="25" spans="1:22" x14ac:dyDescent="0.2">
      <c r="J25" s="156"/>
      <c r="K25" s="156"/>
      <c r="L25" s="156"/>
    </row>
    <row r="26" spans="1:22" ht="36" customHeight="1" x14ac:dyDescent="0.2">
      <c r="A26" s="420" t="s">
        <v>104</v>
      </c>
      <c r="B26" s="421"/>
      <c r="C26" s="421"/>
      <c r="D26" s="421"/>
      <c r="E26" s="421"/>
      <c r="F26" s="421"/>
      <c r="G26" s="421"/>
      <c r="H26" s="421"/>
      <c r="I26" s="422"/>
      <c r="K26" s="122"/>
    </row>
    <row r="27" spans="1:22" ht="68.25" customHeight="1" x14ac:dyDescent="0.2">
      <c r="A27" s="155" t="s">
        <v>58</v>
      </c>
      <c r="B27" s="153" t="s">
        <v>74</v>
      </c>
      <c r="C27" s="153" t="s">
        <v>93</v>
      </c>
      <c r="D27" s="153" t="s">
        <v>75</v>
      </c>
      <c r="E27" s="153" t="s">
        <v>100</v>
      </c>
      <c r="F27" s="153" t="s">
        <v>59</v>
      </c>
      <c r="G27" s="154" t="s">
        <v>60</v>
      </c>
      <c r="H27" s="153" t="s">
        <v>61</v>
      </c>
      <c r="I27" s="152" t="s">
        <v>62</v>
      </c>
    </row>
    <row r="28" spans="1:22" ht="19.5" customHeight="1" x14ac:dyDescent="0.2">
      <c r="A28" s="254" t="s">
        <v>63</v>
      </c>
      <c r="B28" s="253" t="s">
        <v>76</v>
      </c>
      <c r="C28" s="253" t="s">
        <v>76</v>
      </c>
      <c r="D28" s="252" t="s">
        <v>101</v>
      </c>
      <c r="E28" s="252" t="s">
        <v>101</v>
      </c>
      <c r="F28" s="252" t="s">
        <v>101</v>
      </c>
      <c r="G28" s="252" t="s">
        <v>101</v>
      </c>
      <c r="H28" s="252" t="s">
        <v>101</v>
      </c>
      <c r="I28" s="251" t="s">
        <v>55</v>
      </c>
    </row>
    <row r="29" spans="1:22" x14ac:dyDescent="0.2">
      <c r="A29" s="144">
        <f>Q48</f>
        <v>41.5</v>
      </c>
      <c r="B29" s="126">
        <f t="shared" ref="B29:B60" si="0">IF(A29&lt;0,"",IF(S30&gt;=1,LOOKUP(S30,Y$35:Y$55,X$35:X$55),0))</f>
        <v>0</v>
      </c>
      <c r="C29" s="126">
        <f t="shared" ref="C29:C60" si="1">IF(A29&lt;0,"",IF(S30&gt;=10,LOOKUP(S30,Y$44:Y$55,Z$44:Z$55),0))</f>
        <v>0</v>
      </c>
      <c r="D29" s="125">
        <f t="shared" ref="D29:D60" si="2">IF(A29&lt;0,"",B29*$O$42)</f>
        <v>0</v>
      </c>
      <c r="E29" s="125">
        <f t="shared" ref="E29:E60" si="3">IF(A29&lt;0,"",C29*$O$43)</f>
        <v>0</v>
      </c>
      <c r="F29" s="124">
        <f t="shared" ref="F29:F60" si="4">IF(A29=0,0,IF(A29=0,0,IF(A29&lt;0,"",IF(B29=$X$35,((E$22*0.5/12)-D29)*P$50,((E$22*1/12)-D29)*P$50))))</f>
        <v>47.425000000000004</v>
      </c>
      <c r="G29" s="124">
        <f t="shared" ref="G29:G60" si="5">IF(A29&lt;0,"",D29+F29+E29)</f>
        <v>47.425000000000004</v>
      </c>
      <c r="H29" s="124">
        <f t="shared" ref="H29:H60" si="6">IF(A29=0,0,IF(A29=0,0,IF(A29&lt;0,"",IF(A29=1,F29,G29+H30))))</f>
        <v>2574.1581508000022</v>
      </c>
      <c r="I29" s="124">
        <f t="shared" ref="I29:I60" si="7">IF(A29&lt;0,"",ROUND($E$23+(A29/12),2))</f>
        <v>3.46</v>
      </c>
      <c r="R29" s="122"/>
      <c r="S29" s="122">
        <v>-1</v>
      </c>
      <c r="T29" s="71">
        <v>-1</v>
      </c>
      <c r="U29" s="151" t="s">
        <v>77</v>
      </c>
      <c r="V29" s="151" t="s">
        <v>78</v>
      </c>
    </row>
    <row r="30" spans="1:22" x14ac:dyDescent="0.2">
      <c r="A30" s="126">
        <f t="shared" ref="A30:A71" si="8">IF(S30=0,0,IF(A29=" ","",IF(S30=1,A29-0.5,A29-1)))</f>
        <v>40.5</v>
      </c>
      <c r="B30" s="126">
        <f t="shared" si="0"/>
        <v>0</v>
      </c>
      <c r="C30" s="126">
        <f t="shared" si="1"/>
        <v>0</v>
      </c>
      <c r="D30" s="125">
        <f t="shared" si="2"/>
        <v>0</v>
      </c>
      <c r="E30" s="125">
        <f t="shared" si="3"/>
        <v>0</v>
      </c>
      <c r="F30" s="124">
        <f t="shared" si="4"/>
        <v>47.425000000000004</v>
      </c>
      <c r="G30" s="124">
        <f t="shared" si="5"/>
        <v>47.425000000000004</v>
      </c>
      <c r="H30" s="124">
        <f t="shared" si="6"/>
        <v>2526.733150800002</v>
      </c>
      <c r="I30" s="124">
        <f t="shared" si="7"/>
        <v>3.38</v>
      </c>
      <c r="S30" s="122">
        <f t="shared" ref="S30:S61" si="9">IF(AND(S29&gt;=1,S29&lt;20),S29+1,IF(U30=0,1,IF(S29=20,S29+0.5,-1)))</f>
        <v>-1</v>
      </c>
      <c r="T30" s="71">
        <f t="shared" ref="T30:T61" si="10">IF(T29&gt;=1,T29+1,IF(U30=0,1,-1))</f>
        <v>-1</v>
      </c>
      <c r="U30" s="127">
        <f>E21</f>
        <v>12</v>
      </c>
      <c r="V30" s="127">
        <f>E20</f>
        <v>9</v>
      </c>
    </row>
    <row r="31" spans="1:22" x14ac:dyDescent="0.2">
      <c r="A31" s="126">
        <f t="shared" si="8"/>
        <v>39.5</v>
      </c>
      <c r="B31" s="126">
        <f t="shared" si="0"/>
        <v>0</v>
      </c>
      <c r="C31" s="126">
        <f t="shared" si="1"/>
        <v>0</v>
      </c>
      <c r="D31" s="125">
        <f t="shared" si="2"/>
        <v>0</v>
      </c>
      <c r="E31" s="125">
        <f t="shared" si="3"/>
        <v>0</v>
      </c>
      <c r="F31" s="124">
        <f t="shared" si="4"/>
        <v>47.425000000000004</v>
      </c>
      <c r="G31" s="124">
        <f t="shared" si="5"/>
        <v>47.425000000000004</v>
      </c>
      <c r="H31" s="124">
        <f t="shared" si="6"/>
        <v>2479.3081508000018</v>
      </c>
      <c r="I31" s="124">
        <f t="shared" si="7"/>
        <v>3.29</v>
      </c>
      <c r="S31" s="122">
        <f t="shared" si="9"/>
        <v>-1</v>
      </c>
      <c r="T31" s="71">
        <f t="shared" si="10"/>
        <v>-1</v>
      </c>
      <c r="U31" s="127">
        <f t="shared" ref="U31:U62" si="11">U30-1</f>
        <v>11</v>
      </c>
      <c r="V31" s="127">
        <f t="shared" ref="V31:V62" si="12">V30-1</f>
        <v>8</v>
      </c>
    </row>
    <row r="32" spans="1:22" x14ac:dyDescent="0.2">
      <c r="A32" s="126">
        <f t="shared" si="8"/>
        <v>38.5</v>
      </c>
      <c r="B32" s="126">
        <f t="shared" si="0"/>
        <v>0</v>
      </c>
      <c r="C32" s="126">
        <f t="shared" si="1"/>
        <v>0</v>
      </c>
      <c r="D32" s="125">
        <f t="shared" si="2"/>
        <v>0</v>
      </c>
      <c r="E32" s="125">
        <f t="shared" si="3"/>
        <v>0</v>
      </c>
      <c r="F32" s="124">
        <f t="shared" si="4"/>
        <v>47.425000000000004</v>
      </c>
      <c r="G32" s="124">
        <f t="shared" si="5"/>
        <v>47.425000000000004</v>
      </c>
      <c r="H32" s="124">
        <f t="shared" si="6"/>
        <v>2431.8831508000017</v>
      </c>
      <c r="I32" s="124">
        <f t="shared" si="7"/>
        <v>3.21</v>
      </c>
      <c r="S32" s="122">
        <f t="shared" si="9"/>
        <v>-1</v>
      </c>
      <c r="T32" s="71">
        <f t="shared" si="10"/>
        <v>-1</v>
      </c>
      <c r="U32" s="127">
        <f t="shared" si="11"/>
        <v>10</v>
      </c>
      <c r="V32" s="127">
        <f t="shared" si="12"/>
        <v>7</v>
      </c>
    </row>
    <row r="33" spans="1:27" x14ac:dyDescent="0.2">
      <c r="A33" s="126">
        <f t="shared" si="8"/>
        <v>37.5</v>
      </c>
      <c r="B33" s="126">
        <f t="shared" si="0"/>
        <v>0</v>
      </c>
      <c r="C33" s="126">
        <f t="shared" si="1"/>
        <v>0</v>
      </c>
      <c r="D33" s="125">
        <f t="shared" si="2"/>
        <v>0</v>
      </c>
      <c r="E33" s="125">
        <f t="shared" si="3"/>
        <v>0</v>
      </c>
      <c r="F33" s="124">
        <f t="shared" si="4"/>
        <v>47.425000000000004</v>
      </c>
      <c r="G33" s="124">
        <f t="shared" si="5"/>
        <v>47.425000000000004</v>
      </c>
      <c r="H33" s="124">
        <f t="shared" si="6"/>
        <v>2384.4581508000015</v>
      </c>
      <c r="I33" s="124">
        <f t="shared" si="7"/>
        <v>3.13</v>
      </c>
      <c r="S33" s="122">
        <f t="shared" si="9"/>
        <v>-1</v>
      </c>
      <c r="T33" s="71">
        <f t="shared" si="10"/>
        <v>-1</v>
      </c>
      <c r="U33" s="127">
        <f t="shared" si="11"/>
        <v>9</v>
      </c>
      <c r="V33" s="127">
        <f t="shared" si="12"/>
        <v>6</v>
      </c>
    </row>
    <row r="34" spans="1:27" ht="13.5" thickBot="1" x14ac:dyDescent="0.25">
      <c r="A34" s="126">
        <f t="shared" si="8"/>
        <v>36.5</v>
      </c>
      <c r="B34" s="126">
        <f t="shared" si="0"/>
        <v>0</v>
      </c>
      <c r="C34" s="126">
        <f t="shared" si="1"/>
        <v>0</v>
      </c>
      <c r="D34" s="125">
        <f t="shared" si="2"/>
        <v>0</v>
      </c>
      <c r="E34" s="125">
        <f t="shared" si="3"/>
        <v>0</v>
      </c>
      <c r="F34" s="124">
        <f t="shared" si="4"/>
        <v>47.425000000000004</v>
      </c>
      <c r="G34" s="124">
        <f t="shared" si="5"/>
        <v>47.425000000000004</v>
      </c>
      <c r="H34" s="124">
        <f t="shared" si="6"/>
        <v>2337.0331508000013</v>
      </c>
      <c r="I34" s="124">
        <f t="shared" si="7"/>
        <v>3.04</v>
      </c>
      <c r="S34" s="122">
        <f t="shared" si="9"/>
        <v>-1</v>
      </c>
      <c r="T34" s="71">
        <f t="shared" si="10"/>
        <v>-1</v>
      </c>
      <c r="U34" s="127">
        <f t="shared" si="11"/>
        <v>8</v>
      </c>
      <c r="V34" s="127">
        <f t="shared" si="12"/>
        <v>5</v>
      </c>
    </row>
    <row r="35" spans="1:27" x14ac:dyDescent="0.2">
      <c r="A35" s="126">
        <f t="shared" si="8"/>
        <v>35.5</v>
      </c>
      <c r="B35" s="126">
        <f t="shared" si="0"/>
        <v>0</v>
      </c>
      <c r="C35" s="126">
        <f t="shared" si="1"/>
        <v>0</v>
      </c>
      <c r="D35" s="125">
        <f t="shared" si="2"/>
        <v>0</v>
      </c>
      <c r="E35" s="125">
        <f t="shared" si="3"/>
        <v>0</v>
      </c>
      <c r="F35" s="124">
        <f t="shared" si="4"/>
        <v>47.425000000000004</v>
      </c>
      <c r="G35" s="124">
        <f t="shared" si="5"/>
        <v>47.425000000000004</v>
      </c>
      <c r="H35" s="124">
        <f t="shared" si="6"/>
        <v>2289.6081508000011</v>
      </c>
      <c r="I35" s="124">
        <f t="shared" si="7"/>
        <v>2.96</v>
      </c>
      <c r="P35" s="137" t="s">
        <v>79</v>
      </c>
      <c r="Q35" s="71">
        <f>COUNTIF(U30:U126,"&gt;0")</f>
        <v>12</v>
      </c>
      <c r="S35" s="122">
        <f t="shared" si="9"/>
        <v>-1</v>
      </c>
      <c r="T35" s="71">
        <f t="shared" si="10"/>
        <v>-1</v>
      </c>
      <c r="U35" s="127">
        <f t="shared" si="11"/>
        <v>7</v>
      </c>
      <c r="V35" s="127">
        <f t="shared" si="12"/>
        <v>4</v>
      </c>
      <c r="X35" s="293">
        <v>3.7999999999999999E-2</v>
      </c>
      <c r="Y35" s="149">
        <v>1</v>
      </c>
    </row>
    <row r="36" spans="1:27" x14ac:dyDescent="0.2">
      <c r="A36" s="126">
        <f t="shared" si="8"/>
        <v>34.5</v>
      </c>
      <c r="B36" s="126">
        <f t="shared" si="0"/>
        <v>0</v>
      </c>
      <c r="C36" s="126">
        <f t="shared" si="1"/>
        <v>0</v>
      </c>
      <c r="D36" s="125">
        <f t="shared" si="2"/>
        <v>0</v>
      </c>
      <c r="E36" s="125">
        <f t="shared" si="3"/>
        <v>0</v>
      </c>
      <c r="F36" s="124">
        <f t="shared" si="4"/>
        <v>47.425000000000004</v>
      </c>
      <c r="G36" s="124">
        <f t="shared" si="5"/>
        <v>47.425000000000004</v>
      </c>
      <c r="H36" s="124">
        <f t="shared" si="6"/>
        <v>2242.1831508000009</v>
      </c>
      <c r="I36" s="124">
        <f t="shared" si="7"/>
        <v>2.88</v>
      </c>
      <c r="M36" s="71" t="s">
        <v>102</v>
      </c>
      <c r="O36" s="143">
        <f>E16*2</f>
        <v>4</v>
      </c>
      <c r="P36" s="142">
        <v>6.83</v>
      </c>
      <c r="S36" s="122">
        <f t="shared" si="9"/>
        <v>-1</v>
      </c>
      <c r="T36" s="71">
        <f t="shared" si="10"/>
        <v>-1</v>
      </c>
      <c r="U36" s="127">
        <f t="shared" si="11"/>
        <v>6</v>
      </c>
      <c r="V36" s="127">
        <f t="shared" si="12"/>
        <v>3</v>
      </c>
      <c r="X36" s="135">
        <v>0.06</v>
      </c>
      <c r="Y36" s="134">
        <v>2</v>
      </c>
    </row>
    <row r="37" spans="1:27" x14ac:dyDescent="0.2">
      <c r="A37" s="126">
        <f t="shared" si="8"/>
        <v>33.5</v>
      </c>
      <c r="B37" s="126">
        <f t="shared" si="0"/>
        <v>0</v>
      </c>
      <c r="C37" s="126">
        <f t="shared" si="1"/>
        <v>0</v>
      </c>
      <c r="D37" s="125">
        <f t="shared" si="2"/>
        <v>0</v>
      </c>
      <c r="E37" s="125">
        <f t="shared" si="3"/>
        <v>0</v>
      </c>
      <c r="F37" s="124">
        <f t="shared" si="4"/>
        <v>47.425000000000004</v>
      </c>
      <c r="G37" s="124">
        <f t="shared" si="5"/>
        <v>47.425000000000004</v>
      </c>
      <c r="H37" s="124">
        <f t="shared" si="6"/>
        <v>2194.7581508000007</v>
      </c>
      <c r="I37" s="124">
        <f t="shared" si="7"/>
        <v>2.79</v>
      </c>
      <c r="M37" s="71" t="s">
        <v>103</v>
      </c>
      <c r="O37" s="143">
        <f>E17-O36</f>
        <v>42</v>
      </c>
      <c r="P37" s="142">
        <v>6.33</v>
      </c>
      <c r="S37" s="122">
        <f t="shared" si="9"/>
        <v>-1</v>
      </c>
      <c r="T37" s="71">
        <f t="shared" si="10"/>
        <v>-1</v>
      </c>
      <c r="U37" s="127">
        <f t="shared" si="11"/>
        <v>5</v>
      </c>
      <c r="V37" s="127">
        <f t="shared" si="12"/>
        <v>2</v>
      </c>
      <c r="X37" s="135">
        <v>0.09</v>
      </c>
      <c r="Y37" s="134">
        <v>3</v>
      </c>
    </row>
    <row r="38" spans="1:27" x14ac:dyDescent="0.2">
      <c r="A38" s="126">
        <f t="shared" si="8"/>
        <v>32.5</v>
      </c>
      <c r="B38" s="126">
        <f t="shared" si="0"/>
        <v>0</v>
      </c>
      <c r="C38" s="126">
        <f t="shared" si="1"/>
        <v>0</v>
      </c>
      <c r="D38" s="125">
        <f t="shared" si="2"/>
        <v>0</v>
      </c>
      <c r="E38" s="125">
        <f t="shared" si="3"/>
        <v>0</v>
      </c>
      <c r="F38" s="124">
        <f t="shared" si="4"/>
        <v>47.425000000000004</v>
      </c>
      <c r="G38" s="124">
        <f t="shared" si="5"/>
        <v>47.425000000000004</v>
      </c>
      <c r="H38" s="124">
        <f t="shared" si="6"/>
        <v>2147.3331508000006</v>
      </c>
      <c r="I38" s="124">
        <f t="shared" si="7"/>
        <v>2.71</v>
      </c>
      <c r="M38" s="71" t="s">
        <v>82</v>
      </c>
      <c r="O38" s="142">
        <v>1</v>
      </c>
      <c r="S38" s="122">
        <f t="shared" si="9"/>
        <v>-1</v>
      </c>
      <c r="T38" s="71">
        <f t="shared" si="10"/>
        <v>-1</v>
      </c>
      <c r="U38" s="127">
        <f t="shared" si="11"/>
        <v>4</v>
      </c>
      <c r="V38" s="127">
        <f t="shared" si="12"/>
        <v>1</v>
      </c>
      <c r="X38" s="135">
        <v>0.11700000000000001</v>
      </c>
      <c r="Y38" s="134">
        <v>4</v>
      </c>
    </row>
    <row r="39" spans="1:27" x14ac:dyDescent="0.2">
      <c r="A39" s="126">
        <f t="shared" si="8"/>
        <v>31.5</v>
      </c>
      <c r="B39" s="126">
        <f t="shared" si="0"/>
        <v>0</v>
      </c>
      <c r="C39" s="126">
        <f t="shared" si="1"/>
        <v>0</v>
      </c>
      <c r="D39" s="125">
        <f t="shared" si="2"/>
        <v>0</v>
      </c>
      <c r="E39" s="125">
        <f t="shared" si="3"/>
        <v>0</v>
      </c>
      <c r="F39" s="124">
        <f t="shared" si="4"/>
        <v>47.425000000000004</v>
      </c>
      <c r="G39" s="124">
        <f t="shared" si="5"/>
        <v>47.425000000000004</v>
      </c>
      <c r="H39" s="124">
        <f t="shared" si="6"/>
        <v>2099.9081508000004</v>
      </c>
      <c r="I39" s="124">
        <f t="shared" si="7"/>
        <v>2.63</v>
      </c>
      <c r="M39" s="71" t="s">
        <v>83</v>
      </c>
      <c r="O39" s="142">
        <v>0.25</v>
      </c>
      <c r="S39" s="122">
        <f t="shared" si="9"/>
        <v>-1</v>
      </c>
      <c r="T39" s="71">
        <f t="shared" si="10"/>
        <v>-1</v>
      </c>
      <c r="U39" s="127">
        <f t="shared" si="11"/>
        <v>3</v>
      </c>
      <c r="V39" s="127">
        <f t="shared" si="12"/>
        <v>0</v>
      </c>
      <c r="X39" s="136">
        <v>0.13500000000000001</v>
      </c>
      <c r="Y39" s="134">
        <v>5</v>
      </c>
    </row>
    <row r="40" spans="1:27" x14ac:dyDescent="0.2">
      <c r="A40" s="126">
        <f t="shared" si="8"/>
        <v>30.5</v>
      </c>
      <c r="B40" s="126">
        <f t="shared" si="0"/>
        <v>0</v>
      </c>
      <c r="C40" s="126">
        <f t="shared" si="1"/>
        <v>0</v>
      </c>
      <c r="D40" s="125">
        <f t="shared" si="2"/>
        <v>0</v>
      </c>
      <c r="E40" s="125">
        <f t="shared" si="3"/>
        <v>0</v>
      </c>
      <c r="F40" s="124">
        <f t="shared" si="4"/>
        <v>47.425000000000004</v>
      </c>
      <c r="G40" s="124">
        <f t="shared" si="5"/>
        <v>47.425000000000004</v>
      </c>
      <c r="H40" s="124">
        <f t="shared" si="6"/>
        <v>2052.4831508000002</v>
      </c>
      <c r="I40" s="124">
        <f t="shared" si="7"/>
        <v>2.54</v>
      </c>
      <c r="M40" s="71" t="s">
        <v>84</v>
      </c>
      <c r="O40" s="142">
        <f>(E16*Q52+(2*O38)-O39)</f>
        <v>8.25</v>
      </c>
      <c r="S40" s="122">
        <f t="shared" si="9"/>
        <v>-1</v>
      </c>
      <c r="T40" s="71">
        <f t="shared" si="10"/>
        <v>-1</v>
      </c>
      <c r="U40" s="127">
        <f t="shared" si="11"/>
        <v>2</v>
      </c>
      <c r="V40" s="127">
        <f t="shared" si="12"/>
        <v>-1</v>
      </c>
      <c r="X40" s="136">
        <v>0.15</v>
      </c>
      <c r="Y40" s="134">
        <v>6</v>
      </c>
    </row>
    <row r="41" spans="1:27" x14ac:dyDescent="0.2">
      <c r="A41" s="126">
        <f t="shared" si="8"/>
        <v>29.5</v>
      </c>
      <c r="B41" s="126">
        <f t="shared" si="0"/>
        <v>3.7999999999999999E-2</v>
      </c>
      <c r="C41" s="126">
        <f t="shared" si="1"/>
        <v>0</v>
      </c>
      <c r="D41" s="125">
        <f t="shared" si="2"/>
        <v>11.140840000000001</v>
      </c>
      <c r="E41" s="125">
        <f t="shared" si="3"/>
        <v>0</v>
      </c>
      <c r="F41" s="124">
        <f t="shared" si="4"/>
        <v>19.256164000000002</v>
      </c>
      <c r="G41" s="124">
        <f t="shared" si="5"/>
        <v>30.397004000000003</v>
      </c>
      <c r="H41" s="124">
        <f t="shared" si="6"/>
        <v>2005.0581508</v>
      </c>
      <c r="I41" s="124">
        <f t="shared" si="7"/>
        <v>2.46</v>
      </c>
      <c r="M41" s="71" t="s">
        <v>85</v>
      </c>
      <c r="O41" s="142">
        <f>((O45-2)*P37)+(2*P36)+(O38*2)</f>
        <v>148.59</v>
      </c>
      <c r="S41" s="122">
        <f t="shared" si="9"/>
        <v>-1</v>
      </c>
      <c r="T41" s="71">
        <f t="shared" si="10"/>
        <v>-1</v>
      </c>
      <c r="U41" s="127">
        <f t="shared" si="11"/>
        <v>1</v>
      </c>
      <c r="V41" s="127">
        <f t="shared" si="12"/>
        <v>-2</v>
      </c>
      <c r="X41" s="135">
        <v>0.161</v>
      </c>
      <c r="Y41" s="134">
        <v>7</v>
      </c>
    </row>
    <row r="42" spans="1:27" x14ac:dyDescent="0.2">
      <c r="A42" s="126">
        <f t="shared" si="8"/>
        <v>29</v>
      </c>
      <c r="B42" s="126">
        <f t="shared" si="0"/>
        <v>0.06</v>
      </c>
      <c r="C42" s="126">
        <f t="shared" si="1"/>
        <v>0</v>
      </c>
      <c r="D42" s="125">
        <f t="shared" si="2"/>
        <v>17.590799999999998</v>
      </c>
      <c r="E42" s="125">
        <f t="shared" si="3"/>
        <v>0</v>
      </c>
      <c r="F42" s="124">
        <f t="shared" si="4"/>
        <v>40.388680000000001</v>
      </c>
      <c r="G42" s="124">
        <f t="shared" si="5"/>
        <v>57.979479999999995</v>
      </c>
      <c r="H42" s="124">
        <f t="shared" si="6"/>
        <v>1974.6611468000001</v>
      </c>
      <c r="I42" s="124">
        <f t="shared" si="7"/>
        <v>2.42</v>
      </c>
      <c r="M42" s="122" t="s">
        <v>86</v>
      </c>
      <c r="N42" s="122"/>
      <c r="O42" s="142">
        <f>(O36*P36)+(O37*P37)</f>
        <v>293.18</v>
      </c>
      <c r="S42" s="122">
        <f t="shared" si="9"/>
        <v>1</v>
      </c>
      <c r="T42" s="71">
        <f t="shared" si="10"/>
        <v>1</v>
      </c>
      <c r="U42" s="127">
        <f t="shared" si="11"/>
        <v>0</v>
      </c>
      <c r="V42" s="127">
        <f t="shared" si="12"/>
        <v>-3</v>
      </c>
      <c r="X42" s="135">
        <v>0.17100000000000001</v>
      </c>
      <c r="Y42" s="134">
        <v>8</v>
      </c>
    </row>
    <row r="43" spans="1:27" ht="13.5" thickBot="1" x14ac:dyDescent="0.25">
      <c r="A43" s="126">
        <f t="shared" si="8"/>
        <v>28</v>
      </c>
      <c r="B43" s="126">
        <f t="shared" si="0"/>
        <v>0.09</v>
      </c>
      <c r="C43" s="126">
        <f t="shared" si="1"/>
        <v>0</v>
      </c>
      <c r="D43" s="125">
        <f t="shared" si="2"/>
        <v>26.386199999999999</v>
      </c>
      <c r="E43" s="125">
        <f t="shared" si="3"/>
        <v>0</v>
      </c>
      <c r="F43" s="124">
        <f t="shared" si="4"/>
        <v>36.870519999999999</v>
      </c>
      <c r="G43" s="124">
        <f t="shared" si="5"/>
        <v>63.256720000000001</v>
      </c>
      <c r="H43" s="124">
        <f t="shared" si="6"/>
        <v>1916.6816668000001</v>
      </c>
      <c r="I43" s="124">
        <f t="shared" si="7"/>
        <v>2.33</v>
      </c>
      <c r="M43" s="71" t="s">
        <v>95</v>
      </c>
      <c r="O43" s="142">
        <f>E18*O39</f>
        <v>0</v>
      </c>
      <c r="S43" s="122">
        <f t="shared" si="9"/>
        <v>2</v>
      </c>
      <c r="T43" s="71">
        <f t="shared" si="10"/>
        <v>2</v>
      </c>
      <c r="U43" s="127">
        <f t="shared" si="11"/>
        <v>-1</v>
      </c>
      <c r="V43" s="127">
        <f t="shared" si="12"/>
        <v>-4</v>
      </c>
      <c r="X43" s="136">
        <v>0.18099999999999999</v>
      </c>
      <c r="Y43" s="134">
        <v>9</v>
      </c>
    </row>
    <row r="44" spans="1:27" x14ac:dyDescent="0.2">
      <c r="A44" s="126">
        <f t="shared" si="8"/>
        <v>27</v>
      </c>
      <c r="B44" s="126">
        <f t="shared" si="0"/>
        <v>0.11700000000000001</v>
      </c>
      <c r="C44" s="126">
        <f t="shared" si="1"/>
        <v>0</v>
      </c>
      <c r="D44" s="125">
        <f t="shared" si="2"/>
        <v>34.302060000000004</v>
      </c>
      <c r="E44" s="125">
        <f t="shared" si="3"/>
        <v>0</v>
      </c>
      <c r="F44" s="124">
        <f t="shared" si="4"/>
        <v>33.704175999999997</v>
      </c>
      <c r="G44" s="124">
        <f t="shared" si="5"/>
        <v>68.006236000000001</v>
      </c>
      <c r="H44" s="124">
        <f t="shared" si="6"/>
        <v>1853.4249468</v>
      </c>
      <c r="I44" s="124">
        <f t="shared" si="7"/>
        <v>2.25</v>
      </c>
      <c r="M44" s="122" t="s">
        <v>87</v>
      </c>
      <c r="O44" s="142">
        <f>O41*O40</f>
        <v>1225.8675000000001</v>
      </c>
      <c r="S44" s="122">
        <f t="shared" si="9"/>
        <v>3</v>
      </c>
      <c r="T44" s="71">
        <f t="shared" si="10"/>
        <v>3</v>
      </c>
      <c r="U44" s="127">
        <f t="shared" si="11"/>
        <v>-2</v>
      </c>
      <c r="V44" s="127">
        <f t="shared" si="12"/>
        <v>-5</v>
      </c>
      <c r="X44" s="135">
        <v>0.193</v>
      </c>
      <c r="Y44" s="134">
        <v>10</v>
      </c>
      <c r="Z44" s="141">
        <v>0.11</v>
      </c>
      <c r="AA44" s="140">
        <v>1</v>
      </c>
    </row>
    <row r="45" spans="1:27" x14ac:dyDescent="0.2">
      <c r="A45" s="126">
        <f t="shared" si="8"/>
        <v>26</v>
      </c>
      <c r="B45" s="126">
        <f t="shared" si="0"/>
        <v>0.13500000000000001</v>
      </c>
      <c r="C45" s="126">
        <f t="shared" si="1"/>
        <v>0</v>
      </c>
      <c r="D45" s="125">
        <f t="shared" si="2"/>
        <v>39.579300000000003</v>
      </c>
      <c r="E45" s="125">
        <f t="shared" si="3"/>
        <v>0</v>
      </c>
      <c r="F45" s="124">
        <f t="shared" si="4"/>
        <v>31.59328</v>
      </c>
      <c r="G45" s="124">
        <f t="shared" si="5"/>
        <v>71.172580000000011</v>
      </c>
      <c r="H45" s="124">
        <f t="shared" si="6"/>
        <v>1785.4187108000001</v>
      </c>
      <c r="I45" s="124">
        <f t="shared" si="7"/>
        <v>2.17</v>
      </c>
      <c r="M45" s="127">
        <f>E16</f>
        <v>2</v>
      </c>
      <c r="N45" s="71" t="s">
        <v>88</v>
      </c>
      <c r="O45" s="139">
        <f>E17/E16</f>
        <v>23</v>
      </c>
      <c r="S45" s="122">
        <f t="shared" si="9"/>
        <v>4</v>
      </c>
      <c r="T45" s="71">
        <f t="shared" si="10"/>
        <v>4</v>
      </c>
      <c r="U45" s="127">
        <f t="shared" si="11"/>
        <v>-3</v>
      </c>
      <c r="V45" s="127">
        <f t="shared" si="12"/>
        <v>-6</v>
      </c>
      <c r="X45" s="135">
        <v>0.19800000000000001</v>
      </c>
      <c r="Y45" s="134">
        <v>11</v>
      </c>
      <c r="Z45" s="133">
        <v>0.09</v>
      </c>
      <c r="AA45" s="132">
        <v>2</v>
      </c>
    </row>
    <row r="46" spans="1:27" x14ac:dyDescent="0.2">
      <c r="A46" s="126">
        <f t="shared" si="8"/>
        <v>25</v>
      </c>
      <c r="B46" s="126">
        <f t="shared" si="0"/>
        <v>0.15</v>
      </c>
      <c r="C46" s="126">
        <f t="shared" si="1"/>
        <v>0</v>
      </c>
      <c r="D46" s="125">
        <f t="shared" si="2"/>
        <v>43.976999999999997</v>
      </c>
      <c r="E46" s="125">
        <f t="shared" si="3"/>
        <v>0</v>
      </c>
      <c r="F46" s="124">
        <f t="shared" si="4"/>
        <v>29.834199999999999</v>
      </c>
      <c r="G46" s="124">
        <f t="shared" si="5"/>
        <v>73.811199999999999</v>
      </c>
      <c r="H46" s="124">
        <f t="shared" si="6"/>
        <v>1714.2461308000002</v>
      </c>
      <c r="I46" s="124">
        <f t="shared" si="7"/>
        <v>2.08</v>
      </c>
      <c r="M46" s="122"/>
      <c r="N46" s="122"/>
      <c r="S46" s="122">
        <f t="shared" si="9"/>
        <v>5</v>
      </c>
      <c r="T46" s="71">
        <f t="shared" si="10"/>
        <v>5</v>
      </c>
      <c r="U46" s="127">
        <f t="shared" si="11"/>
        <v>-4</v>
      </c>
      <c r="V46" s="127">
        <f t="shared" si="12"/>
        <v>-7</v>
      </c>
      <c r="X46" s="135">
        <v>0.20200000000000001</v>
      </c>
      <c r="Y46" s="134">
        <v>12</v>
      </c>
      <c r="Z46" s="133">
        <v>8.5999999999999993E-2</v>
      </c>
      <c r="AA46" s="132">
        <v>3</v>
      </c>
    </row>
    <row r="47" spans="1:27" x14ac:dyDescent="0.2">
      <c r="A47" s="126">
        <f t="shared" si="8"/>
        <v>24</v>
      </c>
      <c r="B47" s="126">
        <f t="shared" si="0"/>
        <v>0.161</v>
      </c>
      <c r="C47" s="126">
        <f t="shared" si="1"/>
        <v>0</v>
      </c>
      <c r="D47" s="125">
        <f t="shared" si="2"/>
        <v>47.201979999999999</v>
      </c>
      <c r="E47" s="125">
        <f t="shared" si="3"/>
        <v>0</v>
      </c>
      <c r="F47" s="124">
        <f t="shared" si="4"/>
        <v>28.544208000000005</v>
      </c>
      <c r="G47" s="124">
        <f t="shared" si="5"/>
        <v>75.746188000000004</v>
      </c>
      <c r="H47" s="124">
        <f t="shared" si="6"/>
        <v>1640.4349308000001</v>
      </c>
      <c r="I47" s="124">
        <f t="shared" si="7"/>
        <v>2</v>
      </c>
      <c r="M47" s="122"/>
      <c r="N47" s="122"/>
      <c r="Q47" s="137" t="s">
        <v>89</v>
      </c>
      <c r="S47" s="122">
        <f t="shared" si="9"/>
        <v>6</v>
      </c>
      <c r="T47" s="71">
        <f t="shared" si="10"/>
        <v>6</v>
      </c>
      <c r="U47" s="127">
        <f t="shared" si="11"/>
        <v>-5</v>
      </c>
      <c r="V47" s="127">
        <f t="shared" si="12"/>
        <v>-8</v>
      </c>
      <c r="X47" s="135">
        <v>0.20599999999999999</v>
      </c>
      <c r="Y47" s="134">
        <v>13</v>
      </c>
      <c r="Z47" s="133">
        <v>8.5000000000000006E-2</v>
      </c>
      <c r="AA47" s="132">
        <v>4</v>
      </c>
    </row>
    <row r="48" spans="1:27" x14ac:dyDescent="0.2">
      <c r="A48" s="126">
        <f t="shared" si="8"/>
        <v>23</v>
      </c>
      <c r="B48" s="126">
        <f t="shared" si="0"/>
        <v>0.17100000000000001</v>
      </c>
      <c r="C48" s="126">
        <f t="shared" si="1"/>
        <v>0</v>
      </c>
      <c r="D48" s="125">
        <f t="shared" si="2"/>
        <v>50.133780000000002</v>
      </c>
      <c r="E48" s="125">
        <f t="shared" si="3"/>
        <v>0</v>
      </c>
      <c r="F48" s="124">
        <f t="shared" si="4"/>
        <v>27.371487999999999</v>
      </c>
      <c r="G48" s="124">
        <f t="shared" si="5"/>
        <v>77.505268000000001</v>
      </c>
      <c r="H48" s="124">
        <f t="shared" si="6"/>
        <v>1564.6887428</v>
      </c>
      <c r="I48" s="124">
        <f t="shared" si="7"/>
        <v>1.92</v>
      </c>
      <c r="Q48" s="138">
        <f>E20+20.5+E21</f>
        <v>41.5</v>
      </c>
      <c r="S48" s="122">
        <f t="shared" si="9"/>
        <v>7</v>
      </c>
      <c r="T48" s="71">
        <f t="shared" si="10"/>
        <v>7</v>
      </c>
      <c r="U48" s="127">
        <f t="shared" si="11"/>
        <v>-6</v>
      </c>
      <c r="V48" s="127">
        <f t="shared" si="12"/>
        <v>-9</v>
      </c>
      <c r="X48" s="135">
        <v>0.20899999999999999</v>
      </c>
      <c r="Y48" s="134">
        <v>14</v>
      </c>
      <c r="Z48" s="133">
        <v>8.3000000000000004E-2</v>
      </c>
      <c r="AA48" s="132">
        <v>5</v>
      </c>
    </row>
    <row r="49" spans="1:27" x14ac:dyDescent="0.2">
      <c r="A49" s="126">
        <f t="shared" si="8"/>
        <v>22</v>
      </c>
      <c r="B49" s="126">
        <f t="shared" si="0"/>
        <v>0.18099999999999999</v>
      </c>
      <c r="C49" s="126">
        <f t="shared" si="1"/>
        <v>0</v>
      </c>
      <c r="D49" s="125">
        <f t="shared" si="2"/>
        <v>53.065579999999997</v>
      </c>
      <c r="E49" s="125">
        <f t="shared" si="3"/>
        <v>0</v>
      </c>
      <c r="F49" s="124">
        <f t="shared" si="4"/>
        <v>26.198768000000001</v>
      </c>
      <c r="G49" s="124">
        <f t="shared" si="5"/>
        <v>79.264347999999998</v>
      </c>
      <c r="H49" s="124">
        <f t="shared" si="6"/>
        <v>1487.1834747999999</v>
      </c>
      <c r="I49" s="124">
        <f t="shared" si="7"/>
        <v>1.83</v>
      </c>
      <c r="P49" s="137" t="s">
        <v>16</v>
      </c>
      <c r="S49" s="122">
        <f t="shared" si="9"/>
        <v>8</v>
      </c>
      <c r="T49" s="71">
        <f t="shared" si="10"/>
        <v>8</v>
      </c>
      <c r="U49" s="127">
        <f t="shared" si="11"/>
        <v>-7</v>
      </c>
      <c r="V49" s="127">
        <f t="shared" si="12"/>
        <v>-10</v>
      </c>
      <c r="X49" s="135">
        <v>0.216</v>
      </c>
      <c r="Y49" s="134">
        <v>15</v>
      </c>
      <c r="Z49" s="133">
        <v>7.9000000000000001E-2</v>
      </c>
      <c r="AA49" s="132">
        <v>6</v>
      </c>
    </row>
    <row r="50" spans="1:27" x14ac:dyDescent="0.2">
      <c r="A50" s="126">
        <f t="shared" si="8"/>
        <v>21</v>
      </c>
      <c r="B50" s="126">
        <f t="shared" si="0"/>
        <v>0.193</v>
      </c>
      <c r="C50" s="126">
        <f t="shared" si="1"/>
        <v>0.11</v>
      </c>
      <c r="D50" s="125">
        <f t="shared" si="2"/>
        <v>56.583740000000006</v>
      </c>
      <c r="E50" s="125">
        <f t="shared" si="3"/>
        <v>0</v>
      </c>
      <c r="F50" s="124">
        <f t="shared" si="4"/>
        <v>24.791504</v>
      </c>
      <c r="G50" s="124">
        <f t="shared" si="5"/>
        <v>81.375244000000009</v>
      </c>
      <c r="H50" s="124">
        <f t="shared" si="6"/>
        <v>1407.9191268</v>
      </c>
      <c r="I50" s="124">
        <f t="shared" si="7"/>
        <v>1.75</v>
      </c>
      <c r="M50" s="122"/>
      <c r="P50" s="137">
        <f>E19/100</f>
        <v>0.4</v>
      </c>
      <c r="S50" s="122">
        <f t="shared" si="9"/>
        <v>9</v>
      </c>
      <c r="T50" s="71">
        <f t="shared" si="10"/>
        <v>9</v>
      </c>
      <c r="U50" s="127">
        <f t="shared" si="11"/>
        <v>-8</v>
      </c>
      <c r="V50" s="127">
        <f t="shared" si="12"/>
        <v>-11</v>
      </c>
      <c r="X50" s="135">
        <v>0.22</v>
      </c>
      <c r="Y50" s="134">
        <v>16</v>
      </c>
      <c r="Z50" s="133">
        <v>7.3999999999999996E-2</v>
      </c>
      <c r="AA50" s="132">
        <v>7</v>
      </c>
    </row>
    <row r="51" spans="1:27" x14ac:dyDescent="0.2">
      <c r="A51" s="126">
        <f t="shared" si="8"/>
        <v>20</v>
      </c>
      <c r="B51" s="126">
        <f t="shared" si="0"/>
        <v>0.19800000000000001</v>
      </c>
      <c r="C51" s="126">
        <f t="shared" si="1"/>
        <v>0.09</v>
      </c>
      <c r="D51" s="125">
        <f t="shared" si="2"/>
        <v>58.049640000000004</v>
      </c>
      <c r="E51" s="125">
        <f t="shared" si="3"/>
        <v>0</v>
      </c>
      <c r="F51" s="124">
        <f t="shared" si="4"/>
        <v>24.205144000000001</v>
      </c>
      <c r="G51" s="124">
        <f t="shared" si="5"/>
        <v>82.254784000000001</v>
      </c>
      <c r="H51" s="124">
        <f t="shared" si="6"/>
        <v>1326.5438827999999</v>
      </c>
      <c r="I51" s="124">
        <f t="shared" si="7"/>
        <v>1.67</v>
      </c>
      <c r="M51" s="122"/>
      <c r="Q51" s="71" t="s">
        <v>105</v>
      </c>
      <c r="S51" s="122">
        <f t="shared" si="9"/>
        <v>10</v>
      </c>
      <c r="T51" s="71">
        <f t="shared" si="10"/>
        <v>10</v>
      </c>
      <c r="U51" s="127">
        <f t="shared" si="11"/>
        <v>-9</v>
      </c>
      <c r="V51" s="127">
        <f t="shared" si="12"/>
        <v>-12</v>
      </c>
      <c r="X51" s="135">
        <v>0.221</v>
      </c>
      <c r="Y51" s="134">
        <v>17</v>
      </c>
      <c r="Z51" s="133">
        <v>7.0999999999999994E-2</v>
      </c>
      <c r="AA51" s="132">
        <v>8</v>
      </c>
    </row>
    <row r="52" spans="1:27" x14ac:dyDescent="0.2">
      <c r="A52" s="126">
        <f t="shared" si="8"/>
        <v>19</v>
      </c>
      <c r="B52" s="126">
        <f t="shared" si="0"/>
        <v>0.20200000000000001</v>
      </c>
      <c r="C52" s="126">
        <f t="shared" si="1"/>
        <v>8.5999999999999993E-2</v>
      </c>
      <c r="D52" s="125">
        <f t="shared" si="2"/>
        <v>59.222360000000002</v>
      </c>
      <c r="E52" s="125">
        <f t="shared" si="3"/>
        <v>0</v>
      </c>
      <c r="F52" s="124">
        <f t="shared" si="4"/>
        <v>23.736056000000001</v>
      </c>
      <c r="G52" s="124">
        <f t="shared" si="5"/>
        <v>82.958416</v>
      </c>
      <c r="H52" s="124">
        <f t="shared" si="6"/>
        <v>1244.2890987999999</v>
      </c>
      <c r="I52" s="124">
        <f t="shared" si="7"/>
        <v>1.58</v>
      </c>
      <c r="M52" s="122"/>
      <c r="Q52" s="71">
        <v>3.25</v>
      </c>
      <c r="S52" s="122">
        <f t="shared" si="9"/>
        <v>11</v>
      </c>
      <c r="T52" s="71">
        <f t="shared" si="10"/>
        <v>11</v>
      </c>
      <c r="U52" s="127">
        <f t="shared" si="11"/>
        <v>-10</v>
      </c>
      <c r="V52" s="127">
        <f t="shared" si="12"/>
        <v>-13</v>
      </c>
      <c r="X52" s="136">
        <v>0.222</v>
      </c>
      <c r="Y52" s="134">
        <v>18</v>
      </c>
      <c r="Z52" s="133">
        <v>6.2E-2</v>
      </c>
      <c r="AA52" s="132">
        <v>9</v>
      </c>
    </row>
    <row r="53" spans="1:27" x14ac:dyDescent="0.2">
      <c r="A53" s="126">
        <f t="shared" si="8"/>
        <v>18</v>
      </c>
      <c r="B53" s="126">
        <f t="shared" si="0"/>
        <v>0.20599999999999999</v>
      </c>
      <c r="C53" s="126">
        <f t="shared" si="1"/>
        <v>8.5000000000000006E-2</v>
      </c>
      <c r="D53" s="125">
        <f t="shared" si="2"/>
        <v>60.39508</v>
      </c>
      <c r="E53" s="125">
        <f t="shared" si="3"/>
        <v>0</v>
      </c>
      <c r="F53" s="124">
        <f t="shared" si="4"/>
        <v>23.266968000000002</v>
      </c>
      <c r="G53" s="124">
        <f t="shared" si="5"/>
        <v>83.662047999999999</v>
      </c>
      <c r="H53" s="124">
        <f t="shared" si="6"/>
        <v>1161.3306828</v>
      </c>
      <c r="I53" s="124">
        <f t="shared" si="7"/>
        <v>1.5</v>
      </c>
      <c r="M53" s="122"/>
      <c r="S53" s="122">
        <f t="shared" si="9"/>
        <v>12</v>
      </c>
      <c r="T53" s="71">
        <f t="shared" si="10"/>
        <v>12</v>
      </c>
      <c r="U53" s="127">
        <f t="shared" si="11"/>
        <v>-11</v>
      </c>
      <c r="V53" s="127">
        <f t="shared" si="12"/>
        <v>-14</v>
      </c>
      <c r="X53" s="135">
        <v>0.222</v>
      </c>
      <c r="Y53" s="134">
        <v>19</v>
      </c>
      <c r="Z53" s="133">
        <v>4.5999999999999999E-2</v>
      </c>
      <c r="AA53" s="132">
        <v>10</v>
      </c>
    </row>
    <row r="54" spans="1:27" x14ac:dyDescent="0.2">
      <c r="A54" s="126">
        <f t="shared" si="8"/>
        <v>17</v>
      </c>
      <c r="B54" s="126">
        <f t="shared" si="0"/>
        <v>0.20899999999999999</v>
      </c>
      <c r="C54" s="126">
        <f t="shared" si="1"/>
        <v>8.3000000000000004E-2</v>
      </c>
      <c r="D54" s="125">
        <f t="shared" si="2"/>
        <v>61.274619999999999</v>
      </c>
      <c r="E54" s="125">
        <f t="shared" si="3"/>
        <v>0</v>
      </c>
      <c r="F54" s="124">
        <f t="shared" si="4"/>
        <v>22.915152000000003</v>
      </c>
      <c r="G54" s="124">
        <f t="shared" si="5"/>
        <v>84.189772000000005</v>
      </c>
      <c r="H54" s="124">
        <f t="shared" si="6"/>
        <v>1077.6686348000001</v>
      </c>
      <c r="I54" s="124">
        <f t="shared" si="7"/>
        <v>1.42</v>
      </c>
      <c r="M54" s="122"/>
      <c r="S54" s="122">
        <f t="shared" si="9"/>
        <v>13</v>
      </c>
      <c r="T54" s="71">
        <f t="shared" si="10"/>
        <v>13</v>
      </c>
      <c r="U54" s="127">
        <f t="shared" si="11"/>
        <v>-12</v>
      </c>
      <c r="V54" s="127">
        <f t="shared" si="12"/>
        <v>-15</v>
      </c>
      <c r="X54" s="135">
        <v>0.23300000000000001</v>
      </c>
      <c r="Y54" s="134">
        <v>20</v>
      </c>
      <c r="Z54" s="133">
        <v>0.02</v>
      </c>
      <c r="AA54" s="132">
        <v>11</v>
      </c>
    </row>
    <row r="55" spans="1:27" ht="13.5" thickBot="1" x14ac:dyDescent="0.25">
      <c r="A55" s="126">
        <f t="shared" si="8"/>
        <v>16</v>
      </c>
      <c r="B55" s="126">
        <f t="shared" si="0"/>
        <v>0.216</v>
      </c>
      <c r="C55" s="126">
        <f t="shared" si="1"/>
        <v>7.9000000000000001E-2</v>
      </c>
      <c r="D55" s="125">
        <f t="shared" si="2"/>
        <v>63.326880000000003</v>
      </c>
      <c r="E55" s="125">
        <f t="shared" si="3"/>
        <v>0</v>
      </c>
      <c r="F55" s="124">
        <f t="shared" si="4"/>
        <v>22.094248</v>
      </c>
      <c r="G55" s="124">
        <f t="shared" si="5"/>
        <v>85.42112800000001</v>
      </c>
      <c r="H55" s="124">
        <f t="shared" si="6"/>
        <v>993.47886280000012</v>
      </c>
      <c r="I55" s="124">
        <f t="shared" si="7"/>
        <v>1.33</v>
      </c>
      <c r="S55" s="122">
        <f t="shared" si="9"/>
        <v>14</v>
      </c>
      <c r="T55" s="71">
        <f t="shared" si="10"/>
        <v>14</v>
      </c>
      <c r="U55" s="127">
        <f t="shared" si="11"/>
        <v>-13</v>
      </c>
      <c r="V55" s="127">
        <f t="shared" si="12"/>
        <v>-16</v>
      </c>
      <c r="X55" s="193">
        <v>1E-4</v>
      </c>
      <c r="Y55" s="130">
        <v>20.5</v>
      </c>
      <c r="Z55" s="129">
        <v>1.2999999999999999E-2</v>
      </c>
      <c r="AA55" s="128">
        <v>12</v>
      </c>
    </row>
    <row r="56" spans="1:27" x14ac:dyDescent="0.2">
      <c r="A56" s="126">
        <f t="shared" si="8"/>
        <v>15</v>
      </c>
      <c r="B56" s="126">
        <f t="shared" si="0"/>
        <v>0.22</v>
      </c>
      <c r="C56" s="126">
        <f t="shared" si="1"/>
        <v>7.3999999999999996E-2</v>
      </c>
      <c r="D56" s="125">
        <f t="shared" si="2"/>
        <v>64.499600000000001</v>
      </c>
      <c r="E56" s="125">
        <f t="shared" si="3"/>
        <v>0</v>
      </c>
      <c r="F56" s="124">
        <f t="shared" si="4"/>
        <v>21.625160000000001</v>
      </c>
      <c r="G56" s="124">
        <f t="shared" si="5"/>
        <v>86.124760000000009</v>
      </c>
      <c r="H56" s="124">
        <f t="shared" si="6"/>
        <v>908.05773480000016</v>
      </c>
      <c r="I56" s="124">
        <f t="shared" si="7"/>
        <v>1.25</v>
      </c>
      <c r="S56" s="122">
        <f t="shared" si="9"/>
        <v>15</v>
      </c>
      <c r="T56" s="71">
        <f t="shared" si="10"/>
        <v>15</v>
      </c>
      <c r="U56" s="127">
        <f t="shared" si="11"/>
        <v>-14</v>
      </c>
      <c r="V56" s="127">
        <f t="shared" si="12"/>
        <v>-17</v>
      </c>
    </row>
    <row r="57" spans="1:27" x14ac:dyDescent="0.2">
      <c r="A57" s="126">
        <f t="shared" si="8"/>
        <v>14</v>
      </c>
      <c r="B57" s="126">
        <f t="shared" si="0"/>
        <v>0.221</v>
      </c>
      <c r="C57" s="126">
        <f t="shared" si="1"/>
        <v>7.0999999999999994E-2</v>
      </c>
      <c r="D57" s="125">
        <f t="shared" si="2"/>
        <v>64.792780000000008</v>
      </c>
      <c r="E57" s="125">
        <f t="shared" si="3"/>
        <v>0</v>
      </c>
      <c r="F57" s="124">
        <f t="shared" si="4"/>
        <v>21.507887999999998</v>
      </c>
      <c r="G57" s="124">
        <f t="shared" si="5"/>
        <v>86.300668000000002</v>
      </c>
      <c r="H57" s="124">
        <f t="shared" si="6"/>
        <v>821.93297480000012</v>
      </c>
      <c r="I57" s="124">
        <f t="shared" si="7"/>
        <v>1.17</v>
      </c>
      <c r="S57" s="122">
        <f t="shared" si="9"/>
        <v>16</v>
      </c>
      <c r="T57" s="71">
        <f t="shared" si="10"/>
        <v>16</v>
      </c>
      <c r="U57" s="127">
        <f t="shared" si="11"/>
        <v>-15</v>
      </c>
      <c r="V57" s="127">
        <f t="shared" si="12"/>
        <v>-18</v>
      </c>
    </row>
    <row r="58" spans="1:27" x14ac:dyDescent="0.2">
      <c r="A58" s="126">
        <f t="shared" si="8"/>
        <v>13</v>
      </c>
      <c r="B58" s="126">
        <f t="shared" si="0"/>
        <v>0.222</v>
      </c>
      <c r="C58" s="126">
        <f t="shared" si="1"/>
        <v>6.2E-2</v>
      </c>
      <c r="D58" s="125">
        <f t="shared" si="2"/>
        <v>65.08596</v>
      </c>
      <c r="E58" s="125">
        <f t="shared" si="3"/>
        <v>0</v>
      </c>
      <c r="F58" s="124">
        <f t="shared" si="4"/>
        <v>21.390616000000001</v>
      </c>
      <c r="G58" s="124">
        <f t="shared" si="5"/>
        <v>86.476575999999994</v>
      </c>
      <c r="H58" s="124">
        <f t="shared" si="6"/>
        <v>735.63230680000015</v>
      </c>
      <c r="I58" s="124">
        <f t="shared" si="7"/>
        <v>1.08</v>
      </c>
      <c r="S58" s="122">
        <f t="shared" si="9"/>
        <v>17</v>
      </c>
      <c r="T58" s="71">
        <f t="shared" si="10"/>
        <v>17</v>
      </c>
      <c r="U58" s="127">
        <f t="shared" si="11"/>
        <v>-16</v>
      </c>
      <c r="V58" s="127">
        <f t="shared" si="12"/>
        <v>-19</v>
      </c>
    </row>
    <row r="59" spans="1:27" x14ac:dyDescent="0.2">
      <c r="A59" s="126">
        <f t="shared" si="8"/>
        <v>12</v>
      </c>
      <c r="B59" s="126">
        <f t="shared" si="0"/>
        <v>0.222</v>
      </c>
      <c r="C59" s="126">
        <f t="shared" si="1"/>
        <v>4.5999999999999999E-2</v>
      </c>
      <c r="D59" s="125">
        <f t="shared" si="2"/>
        <v>65.08596</v>
      </c>
      <c r="E59" s="125">
        <f t="shared" si="3"/>
        <v>0</v>
      </c>
      <c r="F59" s="124">
        <f t="shared" si="4"/>
        <v>21.390616000000001</v>
      </c>
      <c r="G59" s="124">
        <f t="shared" si="5"/>
        <v>86.476575999999994</v>
      </c>
      <c r="H59" s="124">
        <f t="shared" si="6"/>
        <v>649.15573080000013</v>
      </c>
      <c r="I59" s="124">
        <f t="shared" si="7"/>
        <v>1</v>
      </c>
      <c r="S59" s="122">
        <f t="shared" si="9"/>
        <v>18</v>
      </c>
      <c r="T59" s="71">
        <f t="shared" si="10"/>
        <v>18</v>
      </c>
      <c r="U59" s="127">
        <f t="shared" si="11"/>
        <v>-17</v>
      </c>
      <c r="V59" s="127">
        <f t="shared" si="12"/>
        <v>-20</v>
      </c>
    </row>
    <row r="60" spans="1:27" x14ac:dyDescent="0.2">
      <c r="A60" s="126">
        <f t="shared" si="8"/>
        <v>11</v>
      </c>
      <c r="B60" s="126">
        <f t="shared" si="0"/>
        <v>0.23300000000000001</v>
      </c>
      <c r="C60" s="126">
        <f t="shared" si="1"/>
        <v>0.02</v>
      </c>
      <c r="D60" s="125">
        <f t="shared" si="2"/>
        <v>68.310940000000002</v>
      </c>
      <c r="E60" s="125">
        <f t="shared" si="3"/>
        <v>0</v>
      </c>
      <c r="F60" s="124">
        <f t="shared" si="4"/>
        <v>20.100624</v>
      </c>
      <c r="G60" s="124">
        <f t="shared" si="5"/>
        <v>88.411563999999998</v>
      </c>
      <c r="H60" s="124">
        <f t="shared" si="6"/>
        <v>562.67915480000011</v>
      </c>
      <c r="I60" s="124">
        <f t="shared" si="7"/>
        <v>0.92</v>
      </c>
      <c r="S60" s="122">
        <f t="shared" si="9"/>
        <v>19</v>
      </c>
      <c r="T60" s="71">
        <f t="shared" si="10"/>
        <v>19</v>
      </c>
      <c r="U60" s="127">
        <f t="shared" si="11"/>
        <v>-18</v>
      </c>
      <c r="V60" s="127">
        <f t="shared" si="12"/>
        <v>-21</v>
      </c>
    </row>
    <row r="61" spans="1:27" x14ac:dyDescent="0.2">
      <c r="A61" s="126">
        <f t="shared" si="8"/>
        <v>10</v>
      </c>
      <c r="B61" s="126">
        <f t="shared" ref="B61:B92" si="13">IF(A61&lt;0,"",IF(S62&gt;=1,LOOKUP(S62,Y$35:Y$55,X$35:X$55),0))</f>
        <v>1E-4</v>
      </c>
      <c r="C61" s="126">
        <f t="shared" ref="C61:C92" si="14">IF(A61&lt;0,"",IF(S62&gt;=10,LOOKUP(S62,Y$44:Y$55,Z$44:Z$55),0))</f>
        <v>1.2999999999999999E-2</v>
      </c>
      <c r="D61" s="125">
        <f t="shared" ref="D61:D92" si="15">IF(A61&lt;0,"",B61*$O$42)</f>
        <v>2.9318000000000004E-2</v>
      </c>
      <c r="E61" s="125">
        <f t="shared" ref="E61:E92" si="16">IF(A61&lt;0,"",C61*$O$43)</f>
        <v>0</v>
      </c>
      <c r="F61" s="124">
        <f t="shared" ref="F61:F92" si="17">IF(A61=0,0,IF(A61=0,0,IF(A61&lt;0,"",IF(B61=$X$35,((E$22*0.5/12)-D61)*P$50,((E$22*1/12)-D61)*P$50))))</f>
        <v>47.413272800000001</v>
      </c>
      <c r="G61" s="124">
        <f t="shared" ref="G61:G92" si="18">IF(A61&lt;0,"",D61+F61+E61)</f>
        <v>47.442590800000005</v>
      </c>
      <c r="H61" s="124">
        <f t="shared" ref="H61:H92" si="19">IF(A61=0,0,IF(A61=0,0,IF(A61&lt;0,"",IF(A61=1,F61,G61+H62))))</f>
        <v>474.26759080000005</v>
      </c>
      <c r="I61" s="124">
        <f t="shared" ref="I61:I92" si="20">IF(A61&lt;0,"",ROUND($E$23+(A61/12),2))</f>
        <v>0.83</v>
      </c>
      <c r="S61" s="122">
        <f t="shared" si="9"/>
        <v>20</v>
      </c>
      <c r="T61" s="71">
        <f t="shared" si="10"/>
        <v>20</v>
      </c>
      <c r="U61" s="127">
        <f t="shared" si="11"/>
        <v>-19</v>
      </c>
      <c r="V61" s="127">
        <f t="shared" si="12"/>
        <v>-22</v>
      </c>
      <c r="Z61" s="394"/>
    </row>
    <row r="62" spans="1:27" x14ac:dyDescent="0.2">
      <c r="A62" s="126">
        <f t="shared" si="8"/>
        <v>9</v>
      </c>
      <c r="B62" s="126">
        <f t="shared" si="13"/>
        <v>0</v>
      </c>
      <c r="C62" s="126">
        <f t="shared" si="14"/>
        <v>0</v>
      </c>
      <c r="D62" s="125">
        <f t="shared" si="15"/>
        <v>0</v>
      </c>
      <c r="E62" s="125">
        <f t="shared" si="16"/>
        <v>0</v>
      </c>
      <c r="F62" s="124">
        <f t="shared" si="17"/>
        <v>47.425000000000004</v>
      </c>
      <c r="G62" s="124">
        <f t="shared" si="18"/>
        <v>47.425000000000004</v>
      </c>
      <c r="H62" s="124">
        <f t="shared" si="19"/>
        <v>426.82500000000005</v>
      </c>
      <c r="I62" s="124">
        <f t="shared" si="20"/>
        <v>0.75</v>
      </c>
      <c r="S62" s="122">
        <f t="shared" ref="S62:S93" si="21">IF(AND(S61&gt;=1,S61&lt;20),S61+1,IF(U62=0,1,IF(S61=20,S61+0.5,-1)))</f>
        <v>20.5</v>
      </c>
      <c r="T62" s="71">
        <f t="shared" ref="T62:T93" si="22">IF(T61&gt;=1,T61+1,IF(U62=0,1,-1))</f>
        <v>21</v>
      </c>
      <c r="U62" s="127">
        <f t="shared" si="11"/>
        <v>-20</v>
      </c>
      <c r="V62" s="127">
        <f t="shared" si="12"/>
        <v>-23</v>
      </c>
    </row>
    <row r="63" spans="1:27" x14ac:dyDescent="0.2">
      <c r="A63" s="126">
        <f t="shared" si="8"/>
        <v>8</v>
      </c>
      <c r="B63" s="126">
        <f t="shared" si="13"/>
        <v>0</v>
      </c>
      <c r="C63" s="126">
        <f t="shared" si="14"/>
        <v>0</v>
      </c>
      <c r="D63" s="125">
        <f t="shared" si="15"/>
        <v>0</v>
      </c>
      <c r="E63" s="125">
        <f t="shared" si="16"/>
        <v>0</v>
      </c>
      <c r="F63" s="124">
        <f t="shared" si="17"/>
        <v>47.425000000000004</v>
      </c>
      <c r="G63" s="124">
        <f t="shared" si="18"/>
        <v>47.425000000000004</v>
      </c>
      <c r="H63" s="124">
        <f t="shared" si="19"/>
        <v>379.40000000000003</v>
      </c>
      <c r="I63" s="124">
        <f t="shared" si="20"/>
        <v>0.67</v>
      </c>
      <c r="S63" s="122">
        <f t="shared" si="21"/>
        <v>-1</v>
      </c>
      <c r="T63" s="71">
        <f t="shared" si="22"/>
        <v>22</v>
      </c>
      <c r="U63" s="127">
        <f t="shared" ref="U63:U94" si="23">U62-1</f>
        <v>-21</v>
      </c>
      <c r="V63" s="127">
        <f t="shared" ref="V63:V94" si="24">V62-1</f>
        <v>-24</v>
      </c>
    </row>
    <row r="64" spans="1:27" x14ac:dyDescent="0.2">
      <c r="A64" s="126">
        <f t="shared" si="8"/>
        <v>7</v>
      </c>
      <c r="B64" s="126">
        <f t="shared" si="13"/>
        <v>0</v>
      </c>
      <c r="C64" s="126">
        <f t="shared" si="14"/>
        <v>0</v>
      </c>
      <c r="D64" s="125">
        <f t="shared" si="15"/>
        <v>0</v>
      </c>
      <c r="E64" s="125">
        <f t="shared" si="16"/>
        <v>0</v>
      </c>
      <c r="F64" s="124">
        <f t="shared" si="17"/>
        <v>47.425000000000004</v>
      </c>
      <c r="G64" s="124">
        <f t="shared" si="18"/>
        <v>47.425000000000004</v>
      </c>
      <c r="H64" s="124">
        <f t="shared" si="19"/>
        <v>331.97500000000002</v>
      </c>
      <c r="I64" s="124">
        <f t="shared" si="20"/>
        <v>0.57999999999999996</v>
      </c>
      <c r="S64" s="122">
        <f t="shared" si="21"/>
        <v>-1</v>
      </c>
      <c r="T64" s="71">
        <f t="shared" si="22"/>
        <v>23</v>
      </c>
      <c r="U64" s="127">
        <f t="shared" si="23"/>
        <v>-22</v>
      </c>
      <c r="V64" s="127">
        <f t="shared" si="24"/>
        <v>-25</v>
      </c>
    </row>
    <row r="65" spans="1:22" x14ac:dyDescent="0.2">
      <c r="A65" s="126">
        <f t="shared" si="8"/>
        <v>6</v>
      </c>
      <c r="B65" s="126">
        <f t="shared" si="13"/>
        <v>0</v>
      </c>
      <c r="C65" s="126">
        <f t="shared" si="14"/>
        <v>0</v>
      </c>
      <c r="D65" s="125">
        <f t="shared" si="15"/>
        <v>0</v>
      </c>
      <c r="E65" s="125">
        <f t="shared" si="16"/>
        <v>0</v>
      </c>
      <c r="F65" s="124">
        <f t="shared" si="17"/>
        <v>47.425000000000004</v>
      </c>
      <c r="G65" s="124">
        <f t="shared" si="18"/>
        <v>47.425000000000004</v>
      </c>
      <c r="H65" s="124">
        <f t="shared" si="19"/>
        <v>284.55</v>
      </c>
      <c r="I65" s="124">
        <f t="shared" si="20"/>
        <v>0.5</v>
      </c>
      <c r="S65" s="122">
        <f t="shared" si="21"/>
        <v>-1</v>
      </c>
      <c r="T65" s="71">
        <f t="shared" si="22"/>
        <v>24</v>
      </c>
      <c r="U65" s="127">
        <f t="shared" si="23"/>
        <v>-23</v>
      </c>
      <c r="V65" s="127">
        <f t="shared" si="24"/>
        <v>-26</v>
      </c>
    </row>
    <row r="66" spans="1:22" x14ac:dyDescent="0.2">
      <c r="A66" s="126">
        <f t="shared" si="8"/>
        <v>5</v>
      </c>
      <c r="B66" s="126">
        <f t="shared" si="13"/>
        <v>0</v>
      </c>
      <c r="C66" s="126">
        <f t="shared" si="14"/>
        <v>0</v>
      </c>
      <c r="D66" s="125">
        <f t="shared" si="15"/>
        <v>0</v>
      </c>
      <c r="E66" s="125">
        <f t="shared" si="16"/>
        <v>0</v>
      </c>
      <c r="F66" s="124">
        <f t="shared" si="17"/>
        <v>47.425000000000004</v>
      </c>
      <c r="G66" s="124">
        <f t="shared" si="18"/>
        <v>47.425000000000004</v>
      </c>
      <c r="H66" s="124">
        <f t="shared" si="19"/>
        <v>237.12500000000003</v>
      </c>
      <c r="I66" s="124">
        <f t="shared" si="20"/>
        <v>0.42</v>
      </c>
      <c r="S66" s="122">
        <f t="shared" si="21"/>
        <v>-1</v>
      </c>
      <c r="T66" s="71">
        <f t="shared" si="22"/>
        <v>25</v>
      </c>
      <c r="U66" s="127">
        <f t="shared" si="23"/>
        <v>-24</v>
      </c>
      <c r="V66" s="127">
        <f t="shared" si="24"/>
        <v>-27</v>
      </c>
    </row>
    <row r="67" spans="1:22" x14ac:dyDescent="0.2">
      <c r="A67" s="126">
        <f t="shared" si="8"/>
        <v>4</v>
      </c>
      <c r="B67" s="126">
        <f t="shared" si="13"/>
        <v>0</v>
      </c>
      <c r="C67" s="126">
        <f t="shared" si="14"/>
        <v>0</v>
      </c>
      <c r="D67" s="125">
        <f t="shared" si="15"/>
        <v>0</v>
      </c>
      <c r="E67" s="125">
        <f t="shared" si="16"/>
        <v>0</v>
      </c>
      <c r="F67" s="124">
        <f t="shared" si="17"/>
        <v>47.425000000000004</v>
      </c>
      <c r="G67" s="124">
        <f t="shared" si="18"/>
        <v>47.425000000000004</v>
      </c>
      <c r="H67" s="124">
        <f t="shared" si="19"/>
        <v>189.70000000000002</v>
      </c>
      <c r="I67" s="124">
        <f t="shared" si="20"/>
        <v>0.33</v>
      </c>
      <c r="S67" s="122">
        <f t="shared" si="21"/>
        <v>-1</v>
      </c>
      <c r="T67" s="71">
        <f t="shared" si="22"/>
        <v>26</v>
      </c>
      <c r="U67" s="127">
        <f t="shared" si="23"/>
        <v>-25</v>
      </c>
      <c r="V67" s="127">
        <f t="shared" si="24"/>
        <v>-28</v>
      </c>
    </row>
    <row r="68" spans="1:22" x14ac:dyDescent="0.2">
      <c r="A68" s="126">
        <f t="shared" si="8"/>
        <v>3</v>
      </c>
      <c r="B68" s="126">
        <f t="shared" si="13"/>
        <v>0</v>
      </c>
      <c r="C68" s="126">
        <f t="shared" si="14"/>
        <v>0</v>
      </c>
      <c r="D68" s="125">
        <f t="shared" si="15"/>
        <v>0</v>
      </c>
      <c r="E68" s="125">
        <f t="shared" si="16"/>
        <v>0</v>
      </c>
      <c r="F68" s="124">
        <f t="shared" si="17"/>
        <v>47.425000000000004</v>
      </c>
      <c r="G68" s="124">
        <f t="shared" si="18"/>
        <v>47.425000000000004</v>
      </c>
      <c r="H68" s="124">
        <f t="shared" si="19"/>
        <v>142.27500000000001</v>
      </c>
      <c r="I68" s="124">
        <f t="shared" si="20"/>
        <v>0.25</v>
      </c>
      <c r="S68" s="122">
        <f t="shared" si="21"/>
        <v>-1</v>
      </c>
      <c r="T68" s="71">
        <f t="shared" si="22"/>
        <v>27</v>
      </c>
      <c r="U68" s="127">
        <f t="shared" si="23"/>
        <v>-26</v>
      </c>
      <c r="V68" s="127">
        <f t="shared" si="24"/>
        <v>-29</v>
      </c>
    </row>
    <row r="69" spans="1:22" x14ac:dyDescent="0.2">
      <c r="A69" s="126">
        <f t="shared" si="8"/>
        <v>2</v>
      </c>
      <c r="B69" s="126">
        <f t="shared" si="13"/>
        <v>0</v>
      </c>
      <c r="C69" s="126">
        <f t="shared" si="14"/>
        <v>0</v>
      </c>
      <c r="D69" s="125">
        <f t="shared" si="15"/>
        <v>0</v>
      </c>
      <c r="E69" s="125">
        <f t="shared" si="16"/>
        <v>0</v>
      </c>
      <c r="F69" s="124">
        <f t="shared" si="17"/>
        <v>47.425000000000004</v>
      </c>
      <c r="G69" s="124">
        <f t="shared" si="18"/>
        <v>47.425000000000004</v>
      </c>
      <c r="H69" s="124">
        <f t="shared" si="19"/>
        <v>94.850000000000009</v>
      </c>
      <c r="I69" s="124">
        <f t="shared" si="20"/>
        <v>0.17</v>
      </c>
      <c r="S69" s="122">
        <f t="shared" si="21"/>
        <v>-1</v>
      </c>
      <c r="T69" s="71">
        <f t="shared" si="22"/>
        <v>28</v>
      </c>
      <c r="U69" s="127">
        <f t="shared" si="23"/>
        <v>-27</v>
      </c>
      <c r="V69" s="127">
        <f t="shared" si="24"/>
        <v>-30</v>
      </c>
    </row>
    <row r="70" spans="1:22" x14ac:dyDescent="0.2">
      <c r="A70" s="126">
        <f t="shared" si="8"/>
        <v>1</v>
      </c>
      <c r="B70" s="126">
        <f t="shared" si="13"/>
        <v>0</v>
      </c>
      <c r="C70" s="126">
        <f t="shared" si="14"/>
        <v>0</v>
      </c>
      <c r="D70" s="125">
        <f t="shared" si="15"/>
        <v>0</v>
      </c>
      <c r="E70" s="125">
        <f t="shared" si="16"/>
        <v>0</v>
      </c>
      <c r="F70" s="124">
        <f t="shared" si="17"/>
        <v>47.425000000000004</v>
      </c>
      <c r="G70" s="124">
        <f t="shared" si="18"/>
        <v>47.425000000000004</v>
      </c>
      <c r="H70" s="124">
        <f t="shared" si="19"/>
        <v>47.425000000000004</v>
      </c>
      <c r="I70" s="124">
        <f t="shared" si="20"/>
        <v>0.08</v>
      </c>
      <c r="S70" s="122">
        <f t="shared" si="21"/>
        <v>-1</v>
      </c>
      <c r="T70" s="71">
        <f t="shared" si="22"/>
        <v>29</v>
      </c>
      <c r="U70" s="127">
        <f t="shared" si="23"/>
        <v>-28</v>
      </c>
      <c r="V70" s="127">
        <f t="shared" si="24"/>
        <v>-31</v>
      </c>
    </row>
    <row r="71" spans="1:22" x14ac:dyDescent="0.2">
      <c r="A71" s="126">
        <f t="shared" si="8"/>
        <v>0</v>
      </c>
      <c r="B71" s="126">
        <f t="shared" si="13"/>
        <v>0</v>
      </c>
      <c r="C71" s="126">
        <f t="shared" si="14"/>
        <v>0</v>
      </c>
      <c r="D71" s="125">
        <f t="shared" si="15"/>
        <v>0</v>
      </c>
      <c r="E71" s="125">
        <f t="shared" si="16"/>
        <v>0</v>
      </c>
      <c r="F71" s="124">
        <f t="shared" si="17"/>
        <v>0</v>
      </c>
      <c r="G71" s="124">
        <f t="shared" si="18"/>
        <v>0</v>
      </c>
      <c r="H71" s="124">
        <f t="shared" si="19"/>
        <v>0</v>
      </c>
      <c r="I71" s="124">
        <f t="shared" si="20"/>
        <v>0</v>
      </c>
      <c r="S71" s="122">
        <f t="shared" si="21"/>
        <v>-1</v>
      </c>
      <c r="T71" s="71">
        <f t="shared" si="22"/>
        <v>30</v>
      </c>
      <c r="U71" s="127">
        <f t="shared" si="23"/>
        <v>-29</v>
      </c>
      <c r="V71" s="127">
        <f t="shared" si="24"/>
        <v>-32</v>
      </c>
    </row>
    <row r="72" spans="1:22" x14ac:dyDescent="0.2">
      <c r="A72" s="126">
        <f t="shared" ref="A72:A103" si="25">IF(S72=0,0,IF(A71="","",IF(S72=1,A71-0.5,A71-1)))</f>
        <v>-1</v>
      </c>
      <c r="B72" s="126" t="str">
        <f t="shared" si="13"/>
        <v/>
      </c>
      <c r="C72" s="126" t="str">
        <f t="shared" si="14"/>
        <v/>
      </c>
      <c r="D72" s="125" t="str">
        <f t="shared" si="15"/>
        <v/>
      </c>
      <c r="E72" s="125" t="str">
        <f t="shared" si="16"/>
        <v/>
      </c>
      <c r="F72" s="124" t="str">
        <f t="shared" si="17"/>
        <v/>
      </c>
      <c r="G72" s="124" t="str">
        <f t="shared" si="18"/>
        <v/>
      </c>
      <c r="H72" s="124" t="str">
        <f t="shared" si="19"/>
        <v/>
      </c>
      <c r="I72" s="124" t="str">
        <f t="shared" si="20"/>
        <v/>
      </c>
      <c r="S72" s="122">
        <f t="shared" si="21"/>
        <v>-1</v>
      </c>
      <c r="T72" s="71">
        <f t="shared" si="22"/>
        <v>31</v>
      </c>
      <c r="U72" s="127">
        <f t="shared" si="23"/>
        <v>-30</v>
      </c>
      <c r="V72" s="127">
        <f t="shared" si="24"/>
        <v>-33</v>
      </c>
    </row>
    <row r="73" spans="1:22" x14ac:dyDescent="0.2">
      <c r="A73" s="126">
        <f t="shared" si="25"/>
        <v>-2</v>
      </c>
      <c r="B73" s="126" t="str">
        <f t="shared" si="13"/>
        <v/>
      </c>
      <c r="C73" s="126" t="str">
        <f t="shared" si="14"/>
        <v/>
      </c>
      <c r="D73" s="125" t="str">
        <f t="shared" si="15"/>
        <v/>
      </c>
      <c r="E73" s="125" t="str">
        <f t="shared" si="16"/>
        <v/>
      </c>
      <c r="F73" s="124" t="str">
        <f t="shared" si="17"/>
        <v/>
      </c>
      <c r="G73" s="124" t="str">
        <f t="shared" si="18"/>
        <v/>
      </c>
      <c r="H73" s="124" t="str">
        <f t="shared" si="19"/>
        <v/>
      </c>
      <c r="I73" s="124" t="str">
        <f t="shared" si="20"/>
        <v/>
      </c>
      <c r="S73" s="122">
        <f t="shared" si="21"/>
        <v>-1</v>
      </c>
      <c r="T73" s="71">
        <f t="shared" si="22"/>
        <v>32</v>
      </c>
      <c r="U73" s="127">
        <f t="shared" si="23"/>
        <v>-31</v>
      </c>
      <c r="V73" s="127">
        <f t="shared" si="24"/>
        <v>-34</v>
      </c>
    </row>
    <row r="74" spans="1:22" x14ac:dyDescent="0.2">
      <c r="A74" s="126">
        <f t="shared" si="25"/>
        <v>-3</v>
      </c>
      <c r="B74" s="126" t="str">
        <f t="shared" si="13"/>
        <v/>
      </c>
      <c r="C74" s="126" t="str">
        <f t="shared" si="14"/>
        <v/>
      </c>
      <c r="D74" s="125" t="str">
        <f t="shared" si="15"/>
        <v/>
      </c>
      <c r="E74" s="125" t="str">
        <f t="shared" si="16"/>
        <v/>
      </c>
      <c r="F74" s="124" t="str">
        <f t="shared" si="17"/>
        <v/>
      </c>
      <c r="G74" s="124" t="str">
        <f t="shared" si="18"/>
        <v/>
      </c>
      <c r="H74" s="124" t="str">
        <f t="shared" si="19"/>
        <v/>
      </c>
      <c r="I74" s="124" t="str">
        <f t="shared" si="20"/>
        <v/>
      </c>
      <c r="S74" s="122">
        <f t="shared" si="21"/>
        <v>-1</v>
      </c>
      <c r="T74" s="71">
        <f t="shared" si="22"/>
        <v>33</v>
      </c>
      <c r="U74" s="127">
        <f t="shared" si="23"/>
        <v>-32</v>
      </c>
      <c r="V74" s="127">
        <f t="shared" si="24"/>
        <v>-35</v>
      </c>
    </row>
    <row r="75" spans="1:22" x14ac:dyDescent="0.2">
      <c r="A75" s="126">
        <f t="shared" si="25"/>
        <v>-4</v>
      </c>
      <c r="B75" s="126" t="str">
        <f t="shared" si="13"/>
        <v/>
      </c>
      <c r="C75" s="126" t="str">
        <f t="shared" si="14"/>
        <v/>
      </c>
      <c r="D75" s="125" t="str">
        <f t="shared" si="15"/>
        <v/>
      </c>
      <c r="E75" s="125" t="str">
        <f t="shared" si="16"/>
        <v/>
      </c>
      <c r="F75" s="124" t="str">
        <f t="shared" si="17"/>
        <v/>
      </c>
      <c r="G75" s="124" t="str">
        <f t="shared" si="18"/>
        <v/>
      </c>
      <c r="H75" s="124" t="str">
        <f t="shared" si="19"/>
        <v/>
      </c>
      <c r="I75" s="124" t="str">
        <f t="shared" si="20"/>
        <v/>
      </c>
      <c r="S75" s="122">
        <f t="shared" si="21"/>
        <v>-1</v>
      </c>
      <c r="T75" s="71">
        <f t="shared" si="22"/>
        <v>34</v>
      </c>
      <c r="U75" s="127">
        <f t="shared" si="23"/>
        <v>-33</v>
      </c>
      <c r="V75" s="127">
        <f t="shared" si="24"/>
        <v>-36</v>
      </c>
    </row>
    <row r="76" spans="1:22" x14ac:dyDescent="0.2">
      <c r="A76" s="126">
        <f t="shared" si="25"/>
        <v>-5</v>
      </c>
      <c r="B76" s="126" t="str">
        <f t="shared" si="13"/>
        <v/>
      </c>
      <c r="C76" s="126" t="str">
        <f t="shared" si="14"/>
        <v/>
      </c>
      <c r="D76" s="125" t="str">
        <f t="shared" si="15"/>
        <v/>
      </c>
      <c r="E76" s="125" t="str">
        <f t="shared" si="16"/>
        <v/>
      </c>
      <c r="F76" s="124" t="str">
        <f t="shared" si="17"/>
        <v/>
      </c>
      <c r="G76" s="124" t="str">
        <f t="shared" si="18"/>
        <v/>
      </c>
      <c r="H76" s="124" t="str">
        <f t="shared" si="19"/>
        <v/>
      </c>
      <c r="I76" s="124" t="str">
        <f t="shared" si="20"/>
        <v/>
      </c>
      <c r="S76" s="122">
        <f t="shared" si="21"/>
        <v>-1</v>
      </c>
      <c r="T76" s="71">
        <f t="shared" si="22"/>
        <v>35</v>
      </c>
      <c r="U76" s="127">
        <f t="shared" si="23"/>
        <v>-34</v>
      </c>
      <c r="V76" s="127">
        <f t="shared" si="24"/>
        <v>-37</v>
      </c>
    </row>
    <row r="77" spans="1:22" x14ac:dyDescent="0.2">
      <c r="A77" s="126">
        <f t="shared" si="25"/>
        <v>-6</v>
      </c>
      <c r="B77" s="126" t="str">
        <f t="shared" si="13"/>
        <v/>
      </c>
      <c r="C77" s="126" t="str">
        <f t="shared" si="14"/>
        <v/>
      </c>
      <c r="D77" s="125" t="str">
        <f t="shared" si="15"/>
        <v/>
      </c>
      <c r="E77" s="125" t="str">
        <f t="shared" si="16"/>
        <v/>
      </c>
      <c r="F77" s="124" t="str">
        <f t="shared" si="17"/>
        <v/>
      </c>
      <c r="G77" s="124" t="str">
        <f t="shared" si="18"/>
        <v/>
      </c>
      <c r="H77" s="124" t="str">
        <f t="shared" si="19"/>
        <v/>
      </c>
      <c r="I77" s="124" t="str">
        <f t="shared" si="20"/>
        <v/>
      </c>
      <c r="S77" s="122">
        <f t="shared" si="21"/>
        <v>-1</v>
      </c>
      <c r="T77" s="71">
        <f t="shared" si="22"/>
        <v>36</v>
      </c>
      <c r="U77" s="127">
        <f t="shared" si="23"/>
        <v>-35</v>
      </c>
      <c r="V77" s="127">
        <f t="shared" si="24"/>
        <v>-38</v>
      </c>
    </row>
    <row r="78" spans="1:22" x14ac:dyDescent="0.2">
      <c r="A78" s="126">
        <f t="shared" si="25"/>
        <v>-7</v>
      </c>
      <c r="B78" s="126" t="str">
        <f t="shared" si="13"/>
        <v/>
      </c>
      <c r="C78" s="126" t="str">
        <f t="shared" si="14"/>
        <v/>
      </c>
      <c r="D78" s="125" t="str">
        <f t="shared" si="15"/>
        <v/>
      </c>
      <c r="E78" s="125" t="str">
        <f t="shared" si="16"/>
        <v/>
      </c>
      <c r="F78" s="124" t="str">
        <f t="shared" si="17"/>
        <v/>
      </c>
      <c r="G78" s="124" t="str">
        <f t="shared" si="18"/>
        <v/>
      </c>
      <c r="H78" s="124" t="str">
        <f t="shared" si="19"/>
        <v/>
      </c>
      <c r="I78" s="124" t="str">
        <f t="shared" si="20"/>
        <v/>
      </c>
      <c r="S78" s="122">
        <f t="shared" si="21"/>
        <v>-1</v>
      </c>
      <c r="T78" s="71">
        <f t="shared" si="22"/>
        <v>37</v>
      </c>
      <c r="U78" s="127">
        <f t="shared" si="23"/>
        <v>-36</v>
      </c>
      <c r="V78" s="127">
        <f t="shared" si="24"/>
        <v>-39</v>
      </c>
    </row>
    <row r="79" spans="1:22" x14ac:dyDescent="0.2">
      <c r="A79" s="126">
        <f t="shared" si="25"/>
        <v>-8</v>
      </c>
      <c r="B79" s="126" t="str">
        <f t="shared" si="13"/>
        <v/>
      </c>
      <c r="C79" s="126" t="str">
        <f t="shared" si="14"/>
        <v/>
      </c>
      <c r="D79" s="125" t="str">
        <f t="shared" si="15"/>
        <v/>
      </c>
      <c r="E79" s="125" t="str">
        <f t="shared" si="16"/>
        <v/>
      </c>
      <c r="F79" s="124" t="str">
        <f t="shared" si="17"/>
        <v/>
      </c>
      <c r="G79" s="124" t="str">
        <f t="shared" si="18"/>
        <v/>
      </c>
      <c r="H79" s="124" t="str">
        <f t="shared" si="19"/>
        <v/>
      </c>
      <c r="I79" s="124" t="str">
        <f t="shared" si="20"/>
        <v/>
      </c>
      <c r="S79" s="122">
        <f t="shared" si="21"/>
        <v>-1</v>
      </c>
      <c r="T79" s="71">
        <f t="shared" si="22"/>
        <v>38</v>
      </c>
      <c r="U79" s="127">
        <f t="shared" si="23"/>
        <v>-37</v>
      </c>
      <c r="V79" s="127">
        <f t="shared" si="24"/>
        <v>-40</v>
      </c>
    </row>
    <row r="80" spans="1:22" x14ac:dyDescent="0.2">
      <c r="A80" s="126">
        <f t="shared" si="25"/>
        <v>-9</v>
      </c>
      <c r="B80" s="126" t="str">
        <f t="shared" si="13"/>
        <v/>
      </c>
      <c r="C80" s="126" t="str">
        <f t="shared" si="14"/>
        <v/>
      </c>
      <c r="D80" s="125" t="str">
        <f t="shared" si="15"/>
        <v/>
      </c>
      <c r="E80" s="125" t="str">
        <f t="shared" si="16"/>
        <v/>
      </c>
      <c r="F80" s="124" t="str">
        <f t="shared" si="17"/>
        <v/>
      </c>
      <c r="G80" s="124" t="str">
        <f t="shared" si="18"/>
        <v/>
      </c>
      <c r="H80" s="124" t="str">
        <f t="shared" si="19"/>
        <v/>
      </c>
      <c r="I80" s="124" t="str">
        <f t="shared" si="20"/>
        <v/>
      </c>
      <c r="S80" s="122">
        <f t="shared" si="21"/>
        <v>-1</v>
      </c>
      <c r="T80" s="71">
        <f t="shared" si="22"/>
        <v>39</v>
      </c>
      <c r="U80" s="127">
        <f t="shared" si="23"/>
        <v>-38</v>
      </c>
      <c r="V80" s="127">
        <f t="shared" si="24"/>
        <v>-41</v>
      </c>
    </row>
    <row r="81" spans="1:22" x14ac:dyDescent="0.2">
      <c r="A81" s="126">
        <f t="shared" si="25"/>
        <v>-10</v>
      </c>
      <c r="B81" s="126" t="str">
        <f t="shared" si="13"/>
        <v/>
      </c>
      <c r="C81" s="126" t="str">
        <f t="shared" si="14"/>
        <v/>
      </c>
      <c r="D81" s="125" t="str">
        <f t="shared" si="15"/>
        <v/>
      </c>
      <c r="E81" s="125" t="str">
        <f t="shared" si="16"/>
        <v/>
      </c>
      <c r="F81" s="124" t="str">
        <f t="shared" si="17"/>
        <v/>
      </c>
      <c r="G81" s="124" t="str">
        <f t="shared" si="18"/>
        <v/>
      </c>
      <c r="H81" s="124" t="str">
        <f t="shared" si="19"/>
        <v/>
      </c>
      <c r="I81" s="124" t="str">
        <f t="shared" si="20"/>
        <v/>
      </c>
      <c r="S81" s="122">
        <f t="shared" si="21"/>
        <v>-1</v>
      </c>
      <c r="T81" s="71">
        <f t="shared" si="22"/>
        <v>40</v>
      </c>
      <c r="U81" s="127">
        <f t="shared" si="23"/>
        <v>-39</v>
      </c>
      <c r="V81" s="127">
        <f t="shared" si="24"/>
        <v>-42</v>
      </c>
    </row>
    <row r="82" spans="1:22" x14ac:dyDescent="0.2">
      <c r="A82" s="126">
        <f t="shared" si="25"/>
        <v>-11</v>
      </c>
      <c r="B82" s="126" t="str">
        <f t="shared" si="13"/>
        <v/>
      </c>
      <c r="C82" s="126" t="str">
        <f t="shared" si="14"/>
        <v/>
      </c>
      <c r="D82" s="125" t="str">
        <f t="shared" si="15"/>
        <v/>
      </c>
      <c r="E82" s="125" t="str">
        <f t="shared" si="16"/>
        <v/>
      </c>
      <c r="F82" s="124" t="str">
        <f t="shared" si="17"/>
        <v/>
      </c>
      <c r="G82" s="124" t="str">
        <f t="shared" si="18"/>
        <v/>
      </c>
      <c r="H82" s="124" t="str">
        <f t="shared" si="19"/>
        <v/>
      </c>
      <c r="I82" s="124" t="str">
        <f t="shared" si="20"/>
        <v/>
      </c>
      <c r="S82" s="122">
        <f t="shared" si="21"/>
        <v>-1</v>
      </c>
      <c r="T82" s="71">
        <f t="shared" si="22"/>
        <v>41</v>
      </c>
      <c r="U82" s="127">
        <f t="shared" si="23"/>
        <v>-40</v>
      </c>
      <c r="V82" s="127">
        <f t="shared" si="24"/>
        <v>-43</v>
      </c>
    </row>
    <row r="83" spans="1:22" x14ac:dyDescent="0.2">
      <c r="A83" s="126">
        <f t="shared" si="25"/>
        <v>-12</v>
      </c>
      <c r="B83" s="126" t="str">
        <f t="shared" si="13"/>
        <v/>
      </c>
      <c r="C83" s="126" t="str">
        <f t="shared" si="14"/>
        <v/>
      </c>
      <c r="D83" s="125" t="str">
        <f t="shared" si="15"/>
        <v/>
      </c>
      <c r="E83" s="125" t="str">
        <f t="shared" si="16"/>
        <v/>
      </c>
      <c r="F83" s="124" t="str">
        <f t="shared" si="17"/>
        <v/>
      </c>
      <c r="G83" s="124" t="str">
        <f t="shared" si="18"/>
        <v/>
      </c>
      <c r="H83" s="124" t="str">
        <f t="shared" si="19"/>
        <v/>
      </c>
      <c r="I83" s="124" t="str">
        <f t="shared" si="20"/>
        <v/>
      </c>
      <c r="S83" s="122">
        <f t="shared" si="21"/>
        <v>-1</v>
      </c>
      <c r="T83" s="71">
        <f t="shared" si="22"/>
        <v>42</v>
      </c>
      <c r="U83" s="127">
        <f t="shared" si="23"/>
        <v>-41</v>
      </c>
      <c r="V83" s="127">
        <f t="shared" si="24"/>
        <v>-44</v>
      </c>
    </row>
    <row r="84" spans="1:22" x14ac:dyDescent="0.2">
      <c r="A84" s="126">
        <f t="shared" si="25"/>
        <v>-13</v>
      </c>
      <c r="B84" s="126" t="str">
        <f t="shared" si="13"/>
        <v/>
      </c>
      <c r="C84" s="126" t="str">
        <f t="shared" si="14"/>
        <v/>
      </c>
      <c r="D84" s="125" t="str">
        <f t="shared" si="15"/>
        <v/>
      </c>
      <c r="E84" s="125" t="str">
        <f t="shared" si="16"/>
        <v/>
      </c>
      <c r="F84" s="124" t="str">
        <f t="shared" si="17"/>
        <v/>
      </c>
      <c r="G84" s="124" t="str">
        <f t="shared" si="18"/>
        <v/>
      </c>
      <c r="H84" s="124" t="str">
        <f t="shared" si="19"/>
        <v/>
      </c>
      <c r="I84" s="124" t="str">
        <f t="shared" si="20"/>
        <v/>
      </c>
      <c r="S84" s="122">
        <f t="shared" si="21"/>
        <v>-1</v>
      </c>
      <c r="T84" s="71">
        <f t="shared" si="22"/>
        <v>43</v>
      </c>
      <c r="U84" s="127">
        <f t="shared" si="23"/>
        <v>-42</v>
      </c>
      <c r="V84" s="127">
        <f t="shared" si="24"/>
        <v>-45</v>
      </c>
    </row>
    <row r="85" spans="1:22" x14ac:dyDescent="0.2">
      <c r="A85" s="126">
        <f t="shared" si="25"/>
        <v>-14</v>
      </c>
      <c r="B85" s="126" t="str">
        <f t="shared" si="13"/>
        <v/>
      </c>
      <c r="C85" s="126" t="str">
        <f t="shared" si="14"/>
        <v/>
      </c>
      <c r="D85" s="125" t="str">
        <f t="shared" si="15"/>
        <v/>
      </c>
      <c r="E85" s="125" t="str">
        <f t="shared" si="16"/>
        <v/>
      </c>
      <c r="F85" s="124" t="str">
        <f t="shared" si="17"/>
        <v/>
      </c>
      <c r="G85" s="124" t="str">
        <f t="shared" si="18"/>
        <v/>
      </c>
      <c r="H85" s="124" t="str">
        <f t="shared" si="19"/>
        <v/>
      </c>
      <c r="I85" s="124" t="str">
        <f t="shared" si="20"/>
        <v/>
      </c>
      <c r="S85" s="122">
        <f t="shared" si="21"/>
        <v>-1</v>
      </c>
      <c r="T85" s="71">
        <f t="shared" si="22"/>
        <v>44</v>
      </c>
      <c r="U85" s="127">
        <f t="shared" si="23"/>
        <v>-43</v>
      </c>
      <c r="V85" s="127">
        <f t="shared" si="24"/>
        <v>-46</v>
      </c>
    </row>
    <row r="86" spans="1:22" x14ac:dyDescent="0.2">
      <c r="A86" s="126">
        <f t="shared" si="25"/>
        <v>-15</v>
      </c>
      <c r="B86" s="126" t="str">
        <f t="shared" si="13"/>
        <v/>
      </c>
      <c r="C86" s="126" t="str">
        <f t="shared" si="14"/>
        <v/>
      </c>
      <c r="D86" s="125" t="str">
        <f t="shared" si="15"/>
        <v/>
      </c>
      <c r="E86" s="125" t="str">
        <f t="shared" si="16"/>
        <v/>
      </c>
      <c r="F86" s="124" t="str">
        <f t="shared" si="17"/>
        <v/>
      </c>
      <c r="G86" s="124" t="str">
        <f t="shared" si="18"/>
        <v/>
      </c>
      <c r="H86" s="124" t="str">
        <f t="shared" si="19"/>
        <v/>
      </c>
      <c r="I86" s="124" t="str">
        <f t="shared" si="20"/>
        <v/>
      </c>
      <c r="S86" s="122">
        <f t="shared" si="21"/>
        <v>-1</v>
      </c>
      <c r="T86" s="71">
        <f t="shared" si="22"/>
        <v>45</v>
      </c>
      <c r="U86" s="127">
        <f t="shared" si="23"/>
        <v>-44</v>
      </c>
      <c r="V86" s="127">
        <f t="shared" si="24"/>
        <v>-47</v>
      </c>
    </row>
    <row r="87" spans="1:22" x14ac:dyDescent="0.2">
      <c r="A87" s="126">
        <f t="shared" si="25"/>
        <v>-16</v>
      </c>
      <c r="B87" s="126" t="str">
        <f t="shared" si="13"/>
        <v/>
      </c>
      <c r="C87" s="126" t="str">
        <f t="shared" si="14"/>
        <v/>
      </c>
      <c r="D87" s="125" t="str">
        <f t="shared" si="15"/>
        <v/>
      </c>
      <c r="E87" s="125" t="str">
        <f t="shared" si="16"/>
        <v/>
      </c>
      <c r="F87" s="124" t="str">
        <f t="shared" si="17"/>
        <v/>
      </c>
      <c r="G87" s="124" t="str">
        <f t="shared" si="18"/>
        <v/>
      </c>
      <c r="H87" s="124" t="str">
        <f t="shared" si="19"/>
        <v/>
      </c>
      <c r="I87" s="124" t="str">
        <f t="shared" si="20"/>
        <v/>
      </c>
      <c r="S87" s="122">
        <f t="shared" si="21"/>
        <v>-1</v>
      </c>
      <c r="T87" s="71">
        <f t="shared" si="22"/>
        <v>46</v>
      </c>
      <c r="U87" s="127">
        <f t="shared" si="23"/>
        <v>-45</v>
      </c>
      <c r="V87" s="127">
        <f t="shared" si="24"/>
        <v>-48</v>
      </c>
    </row>
    <row r="88" spans="1:22" x14ac:dyDescent="0.2">
      <c r="A88" s="126">
        <f t="shared" si="25"/>
        <v>-17</v>
      </c>
      <c r="B88" s="126" t="str">
        <f t="shared" si="13"/>
        <v/>
      </c>
      <c r="C88" s="126" t="str">
        <f t="shared" si="14"/>
        <v/>
      </c>
      <c r="D88" s="125" t="str">
        <f t="shared" si="15"/>
        <v/>
      </c>
      <c r="E88" s="125" t="str">
        <f t="shared" si="16"/>
        <v/>
      </c>
      <c r="F88" s="124" t="str">
        <f t="shared" si="17"/>
        <v/>
      </c>
      <c r="G88" s="124" t="str">
        <f t="shared" si="18"/>
        <v/>
      </c>
      <c r="H88" s="124" t="str">
        <f t="shared" si="19"/>
        <v/>
      </c>
      <c r="I88" s="124" t="str">
        <f t="shared" si="20"/>
        <v/>
      </c>
      <c r="S88" s="122">
        <f t="shared" si="21"/>
        <v>-1</v>
      </c>
      <c r="T88" s="71">
        <f t="shared" si="22"/>
        <v>47</v>
      </c>
      <c r="U88" s="127">
        <f t="shared" si="23"/>
        <v>-46</v>
      </c>
      <c r="V88" s="127">
        <f t="shared" si="24"/>
        <v>-49</v>
      </c>
    </row>
    <row r="89" spans="1:22" x14ac:dyDescent="0.2">
      <c r="A89" s="126">
        <f t="shared" si="25"/>
        <v>-18</v>
      </c>
      <c r="B89" s="126" t="str">
        <f t="shared" si="13"/>
        <v/>
      </c>
      <c r="C89" s="126" t="str">
        <f t="shared" si="14"/>
        <v/>
      </c>
      <c r="D89" s="125" t="str">
        <f t="shared" si="15"/>
        <v/>
      </c>
      <c r="E89" s="125" t="str">
        <f t="shared" si="16"/>
        <v/>
      </c>
      <c r="F89" s="124" t="str">
        <f t="shared" si="17"/>
        <v/>
      </c>
      <c r="G89" s="124" t="str">
        <f t="shared" si="18"/>
        <v/>
      </c>
      <c r="H89" s="124" t="str">
        <f t="shared" si="19"/>
        <v/>
      </c>
      <c r="I89" s="124" t="str">
        <f t="shared" si="20"/>
        <v/>
      </c>
      <c r="S89" s="122">
        <f t="shared" si="21"/>
        <v>-1</v>
      </c>
      <c r="T89" s="71">
        <f t="shared" si="22"/>
        <v>48</v>
      </c>
      <c r="U89" s="127">
        <f t="shared" si="23"/>
        <v>-47</v>
      </c>
      <c r="V89" s="127">
        <f t="shared" si="24"/>
        <v>-50</v>
      </c>
    </row>
    <row r="90" spans="1:22" x14ac:dyDescent="0.2">
      <c r="A90" s="126">
        <f t="shared" si="25"/>
        <v>-19</v>
      </c>
      <c r="B90" s="126" t="str">
        <f t="shared" si="13"/>
        <v/>
      </c>
      <c r="C90" s="126" t="str">
        <f t="shared" si="14"/>
        <v/>
      </c>
      <c r="D90" s="125" t="str">
        <f t="shared" si="15"/>
        <v/>
      </c>
      <c r="E90" s="125" t="str">
        <f t="shared" si="16"/>
        <v/>
      </c>
      <c r="F90" s="124" t="str">
        <f t="shared" si="17"/>
        <v/>
      </c>
      <c r="G90" s="124" t="str">
        <f t="shared" si="18"/>
        <v/>
      </c>
      <c r="H90" s="124" t="str">
        <f t="shared" si="19"/>
        <v/>
      </c>
      <c r="I90" s="124" t="str">
        <f t="shared" si="20"/>
        <v/>
      </c>
      <c r="S90" s="122">
        <f t="shared" si="21"/>
        <v>-1</v>
      </c>
      <c r="T90" s="71">
        <f t="shared" si="22"/>
        <v>49</v>
      </c>
      <c r="U90" s="127">
        <f t="shared" si="23"/>
        <v>-48</v>
      </c>
      <c r="V90" s="127">
        <f t="shared" si="24"/>
        <v>-51</v>
      </c>
    </row>
    <row r="91" spans="1:22" x14ac:dyDescent="0.2">
      <c r="A91" s="126">
        <f t="shared" si="25"/>
        <v>-20</v>
      </c>
      <c r="B91" s="126" t="str">
        <f t="shared" si="13"/>
        <v/>
      </c>
      <c r="C91" s="126" t="str">
        <f t="shared" si="14"/>
        <v/>
      </c>
      <c r="D91" s="125" t="str">
        <f t="shared" si="15"/>
        <v/>
      </c>
      <c r="E91" s="125" t="str">
        <f t="shared" si="16"/>
        <v/>
      </c>
      <c r="F91" s="124" t="str">
        <f t="shared" si="17"/>
        <v/>
      </c>
      <c r="G91" s="124" t="str">
        <f t="shared" si="18"/>
        <v/>
      </c>
      <c r="H91" s="124" t="str">
        <f t="shared" si="19"/>
        <v/>
      </c>
      <c r="I91" s="124" t="str">
        <f t="shared" si="20"/>
        <v/>
      </c>
      <c r="S91" s="122">
        <f t="shared" si="21"/>
        <v>-1</v>
      </c>
      <c r="T91" s="71">
        <f t="shared" si="22"/>
        <v>50</v>
      </c>
      <c r="U91" s="127">
        <f t="shared" si="23"/>
        <v>-49</v>
      </c>
      <c r="V91" s="127">
        <f t="shared" si="24"/>
        <v>-52</v>
      </c>
    </row>
    <row r="92" spans="1:22" x14ac:dyDescent="0.2">
      <c r="A92" s="126">
        <f t="shared" si="25"/>
        <v>-21</v>
      </c>
      <c r="B92" s="126" t="str">
        <f t="shared" si="13"/>
        <v/>
      </c>
      <c r="C92" s="126" t="str">
        <f t="shared" si="14"/>
        <v/>
      </c>
      <c r="D92" s="125" t="str">
        <f t="shared" si="15"/>
        <v/>
      </c>
      <c r="E92" s="125" t="str">
        <f t="shared" si="16"/>
        <v/>
      </c>
      <c r="F92" s="124" t="str">
        <f t="shared" si="17"/>
        <v/>
      </c>
      <c r="G92" s="124" t="str">
        <f t="shared" si="18"/>
        <v/>
      </c>
      <c r="H92" s="124" t="str">
        <f t="shared" si="19"/>
        <v/>
      </c>
      <c r="I92" s="124" t="str">
        <f t="shared" si="20"/>
        <v/>
      </c>
      <c r="S92" s="122">
        <f t="shared" si="21"/>
        <v>-1</v>
      </c>
      <c r="T92" s="71">
        <f t="shared" si="22"/>
        <v>51</v>
      </c>
      <c r="U92" s="127">
        <f t="shared" si="23"/>
        <v>-50</v>
      </c>
      <c r="V92" s="127">
        <f t="shared" si="24"/>
        <v>-53</v>
      </c>
    </row>
    <row r="93" spans="1:22" x14ac:dyDescent="0.2">
      <c r="A93" s="126">
        <f t="shared" si="25"/>
        <v>-22</v>
      </c>
      <c r="B93" s="126" t="str">
        <f t="shared" ref="B93:B124" si="26">IF(A93&lt;0,"",IF(S94&gt;=1,LOOKUP(S94,Y$35:Y$55,X$35:X$55),0))</f>
        <v/>
      </c>
      <c r="C93" s="126" t="str">
        <f t="shared" ref="C93:C124" si="27">IF(A93&lt;0,"",IF(S94&gt;=10,LOOKUP(S94,Y$44:Y$55,Z$44:Z$55),0))</f>
        <v/>
      </c>
      <c r="D93" s="125" t="str">
        <f t="shared" ref="D93:D124" si="28">IF(A93&lt;0,"",B93*$O$42)</f>
        <v/>
      </c>
      <c r="E93" s="125" t="str">
        <f t="shared" ref="E93:E124" si="29">IF(A93&lt;0,"",C93*$O$43)</f>
        <v/>
      </c>
      <c r="F93" s="124" t="str">
        <f t="shared" ref="F93:F124" si="30">IF(A93=0,0,IF(A93=0,0,IF(A93&lt;0,"",IF(B93=$X$35,((E$22*0.5/12)-D93)*P$50,((E$22*1/12)-D93)*P$50))))</f>
        <v/>
      </c>
      <c r="G93" s="124" t="str">
        <f t="shared" ref="G93:G124" si="31">IF(A93&lt;0,"",D93+F93+E93)</f>
        <v/>
      </c>
      <c r="H93" s="124" t="str">
        <f t="shared" ref="H93:H124" si="32">IF(A93=0,0,IF(A93=0,0,IF(A93&lt;0,"",IF(A93=1,F93,G93+H94))))</f>
        <v/>
      </c>
      <c r="I93" s="124" t="str">
        <f t="shared" ref="I93:I124" si="33">IF(A93&lt;0,"",ROUND($E$23+(A93/12),2))</f>
        <v/>
      </c>
      <c r="S93" s="122">
        <f t="shared" si="21"/>
        <v>-1</v>
      </c>
      <c r="T93" s="71">
        <f t="shared" si="22"/>
        <v>52</v>
      </c>
      <c r="U93" s="127">
        <f t="shared" si="23"/>
        <v>-51</v>
      </c>
      <c r="V93" s="127">
        <f t="shared" si="24"/>
        <v>-54</v>
      </c>
    </row>
    <row r="94" spans="1:22" x14ac:dyDescent="0.2">
      <c r="A94" s="126">
        <f t="shared" si="25"/>
        <v>-23</v>
      </c>
      <c r="B94" s="126" t="str">
        <f t="shared" si="26"/>
        <v/>
      </c>
      <c r="C94" s="126" t="str">
        <f t="shared" si="27"/>
        <v/>
      </c>
      <c r="D94" s="125" t="str">
        <f t="shared" si="28"/>
        <v/>
      </c>
      <c r="E94" s="125" t="str">
        <f t="shared" si="29"/>
        <v/>
      </c>
      <c r="F94" s="124" t="str">
        <f t="shared" si="30"/>
        <v/>
      </c>
      <c r="G94" s="124" t="str">
        <f t="shared" si="31"/>
        <v/>
      </c>
      <c r="H94" s="124" t="str">
        <f t="shared" si="32"/>
        <v/>
      </c>
      <c r="I94" s="124" t="str">
        <f t="shared" si="33"/>
        <v/>
      </c>
      <c r="S94" s="122">
        <f t="shared" ref="S94:S125" si="34">IF(AND(S93&gt;=1,S93&lt;20),S93+1,IF(U94=0,1,IF(S93=20,S93+0.5,-1)))</f>
        <v>-1</v>
      </c>
      <c r="T94" s="71">
        <f t="shared" ref="T94:T125" si="35">IF(T93&gt;=1,T93+1,IF(U94=0,1,-1))</f>
        <v>53</v>
      </c>
      <c r="U94" s="127">
        <f t="shared" si="23"/>
        <v>-52</v>
      </c>
      <c r="V94" s="127">
        <f t="shared" si="24"/>
        <v>-55</v>
      </c>
    </row>
    <row r="95" spans="1:22" x14ac:dyDescent="0.2">
      <c r="A95" s="126">
        <f t="shared" si="25"/>
        <v>-24</v>
      </c>
      <c r="B95" s="126" t="str">
        <f t="shared" si="26"/>
        <v/>
      </c>
      <c r="C95" s="126" t="str">
        <f t="shared" si="27"/>
        <v/>
      </c>
      <c r="D95" s="125" t="str">
        <f t="shared" si="28"/>
        <v/>
      </c>
      <c r="E95" s="125" t="str">
        <f t="shared" si="29"/>
        <v/>
      </c>
      <c r="F95" s="124" t="str">
        <f t="shared" si="30"/>
        <v/>
      </c>
      <c r="G95" s="124" t="str">
        <f t="shared" si="31"/>
        <v/>
      </c>
      <c r="H95" s="124" t="str">
        <f t="shared" si="32"/>
        <v/>
      </c>
      <c r="I95" s="124" t="str">
        <f t="shared" si="33"/>
        <v/>
      </c>
      <c r="S95" s="122">
        <f t="shared" si="34"/>
        <v>-1</v>
      </c>
      <c r="T95" s="71">
        <f t="shared" si="35"/>
        <v>54</v>
      </c>
      <c r="U95" s="127">
        <f t="shared" ref="U95:U126" si="36">U94-1</f>
        <v>-53</v>
      </c>
      <c r="V95" s="127">
        <f t="shared" ref="V95:V126" si="37">V94-1</f>
        <v>-56</v>
      </c>
    </row>
    <row r="96" spans="1:22" x14ac:dyDescent="0.2">
      <c r="A96" s="126">
        <f t="shared" si="25"/>
        <v>-25</v>
      </c>
      <c r="B96" s="126" t="str">
        <f t="shared" si="26"/>
        <v/>
      </c>
      <c r="C96" s="126" t="str">
        <f t="shared" si="27"/>
        <v/>
      </c>
      <c r="D96" s="125" t="str">
        <f t="shared" si="28"/>
        <v/>
      </c>
      <c r="E96" s="125" t="str">
        <f t="shared" si="29"/>
        <v/>
      </c>
      <c r="F96" s="124" t="str">
        <f t="shared" si="30"/>
        <v/>
      </c>
      <c r="G96" s="124" t="str">
        <f t="shared" si="31"/>
        <v/>
      </c>
      <c r="H96" s="124" t="str">
        <f t="shared" si="32"/>
        <v/>
      </c>
      <c r="I96" s="124" t="str">
        <f t="shared" si="33"/>
        <v/>
      </c>
      <c r="S96" s="122">
        <f t="shared" si="34"/>
        <v>-1</v>
      </c>
      <c r="T96" s="71">
        <f t="shared" si="35"/>
        <v>55</v>
      </c>
      <c r="U96" s="127">
        <f t="shared" si="36"/>
        <v>-54</v>
      </c>
      <c r="V96" s="127">
        <f t="shared" si="37"/>
        <v>-57</v>
      </c>
    </row>
    <row r="97" spans="1:22" x14ac:dyDescent="0.2">
      <c r="A97" s="126">
        <f t="shared" si="25"/>
        <v>-26</v>
      </c>
      <c r="B97" s="126" t="str">
        <f t="shared" si="26"/>
        <v/>
      </c>
      <c r="C97" s="126" t="str">
        <f t="shared" si="27"/>
        <v/>
      </c>
      <c r="D97" s="125" t="str">
        <f t="shared" si="28"/>
        <v/>
      </c>
      <c r="E97" s="125" t="str">
        <f t="shared" si="29"/>
        <v/>
      </c>
      <c r="F97" s="124" t="str">
        <f t="shared" si="30"/>
        <v/>
      </c>
      <c r="G97" s="124" t="str">
        <f t="shared" si="31"/>
        <v/>
      </c>
      <c r="H97" s="124" t="str">
        <f t="shared" si="32"/>
        <v/>
      </c>
      <c r="I97" s="124" t="str">
        <f t="shared" si="33"/>
        <v/>
      </c>
      <c r="S97" s="122">
        <f t="shared" si="34"/>
        <v>-1</v>
      </c>
      <c r="T97" s="71">
        <f t="shared" si="35"/>
        <v>56</v>
      </c>
      <c r="U97" s="127">
        <f t="shared" si="36"/>
        <v>-55</v>
      </c>
      <c r="V97" s="127">
        <f t="shared" si="37"/>
        <v>-58</v>
      </c>
    </row>
    <row r="98" spans="1:22" x14ac:dyDescent="0.2">
      <c r="A98" s="126">
        <f t="shared" si="25"/>
        <v>-27</v>
      </c>
      <c r="B98" s="126" t="str">
        <f t="shared" si="26"/>
        <v/>
      </c>
      <c r="C98" s="126" t="str">
        <f t="shared" si="27"/>
        <v/>
      </c>
      <c r="D98" s="125" t="str">
        <f t="shared" si="28"/>
        <v/>
      </c>
      <c r="E98" s="125" t="str">
        <f t="shared" si="29"/>
        <v/>
      </c>
      <c r="F98" s="124" t="str">
        <f t="shared" si="30"/>
        <v/>
      </c>
      <c r="G98" s="124" t="str">
        <f t="shared" si="31"/>
        <v/>
      </c>
      <c r="H98" s="124" t="str">
        <f t="shared" si="32"/>
        <v/>
      </c>
      <c r="I98" s="124" t="str">
        <f t="shared" si="33"/>
        <v/>
      </c>
      <c r="S98" s="122">
        <f t="shared" si="34"/>
        <v>-1</v>
      </c>
      <c r="T98" s="71">
        <f t="shared" si="35"/>
        <v>57</v>
      </c>
      <c r="U98" s="127">
        <f t="shared" si="36"/>
        <v>-56</v>
      </c>
      <c r="V98" s="127">
        <f t="shared" si="37"/>
        <v>-59</v>
      </c>
    </row>
    <row r="99" spans="1:22" x14ac:dyDescent="0.2">
      <c r="A99" s="126">
        <f t="shared" si="25"/>
        <v>-28</v>
      </c>
      <c r="B99" s="126" t="str">
        <f t="shared" si="26"/>
        <v/>
      </c>
      <c r="C99" s="126" t="str">
        <f t="shared" si="27"/>
        <v/>
      </c>
      <c r="D99" s="125" t="str">
        <f t="shared" si="28"/>
        <v/>
      </c>
      <c r="E99" s="125" t="str">
        <f t="shared" si="29"/>
        <v/>
      </c>
      <c r="F99" s="124" t="str">
        <f t="shared" si="30"/>
        <v/>
      </c>
      <c r="G99" s="124" t="str">
        <f t="shared" si="31"/>
        <v/>
      </c>
      <c r="H99" s="124" t="str">
        <f t="shared" si="32"/>
        <v/>
      </c>
      <c r="I99" s="124" t="str">
        <f t="shared" si="33"/>
        <v/>
      </c>
      <c r="S99" s="122">
        <f t="shared" si="34"/>
        <v>-1</v>
      </c>
      <c r="T99" s="71">
        <f t="shared" si="35"/>
        <v>58</v>
      </c>
      <c r="U99" s="127">
        <f t="shared" si="36"/>
        <v>-57</v>
      </c>
      <c r="V99" s="127">
        <f t="shared" si="37"/>
        <v>-60</v>
      </c>
    </row>
    <row r="100" spans="1:22" x14ac:dyDescent="0.2">
      <c r="A100" s="126">
        <f t="shared" si="25"/>
        <v>-29</v>
      </c>
      <c r="B100" s="126" t="str">
        <f t="shared" si="26"/>
        <v/>
      </c>
      <c r="C100" s="126" t="str">
        <f t="shared" si="27"/>
        <v/>
      </c>
      <c r="D100" s="125" t="str">
        <f t="shared" si="28"/>
        <v/>
      </c>
      <c r="E100" s="125" t="str">
        <f t="shared" si="29"/>
        <v/>
      </c>
      <c r="F100" s="124" t="str">
        <f t="shared" si="30"/>
        <v/>
      </c>
      <c r="G100" s="124" t="str">
        <f t="shared" si="31"/>
        <v/>
      </c>
      <c r="H100" s="124" t="str">
        <f t="shared" si="32"/>
        <v/>
      </c>
      <c r="I100" s="124" t="str">
        <f t="shared" si="33"/>
        <v/>
      </c>
      <c r="S100" s="122">
        <f t="shared" si="34"/>
        <v>-1</v>
      </c>
      <c r="T100" s="71">
        <f t="shared" si="35"/>
        <v>59</v>
      </c>
      <c r="U100" s="127">
        <f t="shared" si="36"/>
        <v>-58</v>
      </c>
      <c r="V100" s="127">
        <f t="shared" si="37"/>
        <v>-61</v>
      </c>
    </row>
    <row r="101" spans="1:22" x14ac:dyDescent="0.2">
      <c r="A101" s="126">
        <f t="shared" si="25"/>
        <v>-30</v>
      </c>
      <c r="B101" s="126" t="str">
        <f t="shared" si="26"/>
        <v/>
      </c>
      <c r="C101" s="126" t="str">
        <f t="shared" si="27"/>
        <v/>
      </c>
      <c r="D101" s="125" t="str">
        <f t="shared" si="28"/>
        <v/>
      </c>
      <c r="E101" s="125" t="str">
        <f t="shared" si="29"/>
        <v/>
      </c>
      <c r="F101" s="124" t="str">
        <f t="shared" si="30"/>
        <v/>
      </c>
      <c r="G101" s="124" t="str">
        <f t="shared" si="31"/>
        <v/>
      </c>
      <c r="H101" s="124" t="str">
        <f t="shared" si="32"/>
        <v/>
      </c>
      <c r="I101" s="124" t="str">
        <f t="shared" si="33"/>
        <v/>
      </c>
      <c r="S101" s="122">
        <f t="shared" si="34"/>
        <v>-1</v>
      </c>
      <c r="T101" s="71">
        <f t="shared" si="35"/>
        <v>60</v>
      </c>
      <c r="U101" s="127">
        <f t="shared" si="36"/>
        <v>-59</v>
      </c>
      <c r="V101" s="127">
        <f t="shared" si="37"/>
        <v>-62</v>
      </c>
    </row>
    <row r="102" spans="1:22" x14ac:dyDescent="0.2">
      <c r="A102" s="126">
        <f t="shared" si="25"/>
        <v>-31</v>
      </c>
      <c r="B102" s="126" t="str">
        <f t="shared" si="26"/>
        <v/>
      </c>
      <c r="C102" s="126" t="str">
        <f t="shared" si="27"/>
        <v/>
      </c>
      <c r="D102" s="125" t="str">
        <f t="shared" si="28"/>
        <v/>
      </c>
      <c r="E102" s="125" t="str">
        <f t="shared" si="29"/>
        <v/>
      </c>
      <c r="F102" s="124" t="str">
        <f t="shared" si="30"/>
        <v/>
      </c>
      <c r="G102" s="124" t="str">
        <f t="shared" si="31"/>
        <v/>
      </c>
      <c r="H102" s="124" t="str">
        <f t="shared" si="32"/>
        <v/>
      </c>
      <c r="I102" s="124" t="str">
        <f t="shared" si="33"/>
        <v/>
      </c>
      <c r="S102" s="122">
        <f t="shared" si="34"/>
        <v>-1</v>
      </c>
      <c r="T102" s="71">
        <f t="shared" si="35"/>
        <v>61</v>
      </c>
      <c r="U102" s="127">
        <f t="shared" si="36"/>
        <v>-60</v>
      </c>
      <c r="V102" s="127">
        <f t="shared" si="37"/>
        <v>-63</v>
      </c>
    </row>
    <row r="103" spans="1:22" x14ac:dyDescent="0.2">
      <c r="A103" s="126">
        <f t="shared" si="25"/>
        <v>-32</v>
      </c>
      <c r="B103" s="126" t="str">
        <f t="shared" si="26"/>
        <v/>
      </c>
      <c r="C103" s="126" t="str">
        <f t="shared" si="27"/>
        <v/>
      </c>
      <c r="D103" s="125" t="str">
        <f t="shared" si="28"/>
        <v/>
      </c>
      <c r="E103" s="125" t="str">
        <f t="shared" si="29"/>
        <v/>
      </c>
      <c r="F103" s="124" t="str">
        <f t="shared" si="30"/>
        <v/>
      </c>
      <c r="G103" s="124" t="str">
        <f t="shared" si="31"/>
        <v/>
      </c>
      <c r="H103" s="124" t="str">
        <f t="shared" si="32"/>
        <v/>
      </c>
      <c r="I103" s="124" t="str">
        <f t="shared" si="33"/>
        <v/>
      </c>
      <c r="S103" s="122">
        <f t="shared" si="34"/>
        <v>-1</v>
      </c>
      <c r="T103" s="71">
        <f t="shared" si="35"/>
        <v>62</v>
      </c>
      <c r="U103" s="127">
        <f t="shared" si="36"/>
        <v>-61</v>
      </c>
      <c r="V103" s="127">
        <f t="shared" si="37"/>
        <v>-64</v>
      </c>
    </row>
    <row r="104" spans="1:22" x14ac:dyDescent="0.2">
      <c r="A104" s="126">
        <f t="shared" ref="A104:A135" si="38">IF(S104=0,0,IF(A103="","",IF(S104=1,A103-0.5,A103-1)))</f>
        <v>-33</v>
      </c>
      <c r="B104" s="126" t="str">
        <f t="shared" si="26"/>
        <v/>
      </c>
      <c r="C104" s="126" t="str">
        <f t="shared" si="27"/>
        <v/>
      </c>
      <c r="D104" s="125" t="str">
        <f t="shared" si="28"/>
        <v/>
      </c>
      <c r="E104" s="125" t="str">
        <f t="shared" si="29"/>
        <v/>
      </c>
      <c r="F104" s="124" t="str">
        <f t="shared" si="30"/>
        <v/>
      </c>
      <c r="G104" s="124" t="str">
        <f t="shared" si="31"/>
        <v/>
      </c>
      <c r="H104" s="124" t="str">
        <f t="shared" si="32"/>
        <v/>
      </c>
      <c r="I104" s="124" t="str">
        <f t="shared" si="33"/>
        <v/>
      </c>
      <c r="S104" s="122">
        <f t="shared" si="34"/>
        <v>-1</v>
      </c>
      <c r="T104" s="71">
        <f t="shared" si="35"/>
        <v>63</v>
      </c>
      <c r="U104" s="127">
        <f t="shared" si="36"/>
        <v>-62</v>
      </c>
      <c r="V104" s="127">
        <f t="shared" si="37"/>
        <v>-65</v>
      </c>
    </row>
    <row r="105" spans="1:22" x14ac:dyDescent="0.2">
      <c r="A105" s="126">
        <f t="shared" si="38"/>
        <v>-34</v>
      </c>
      <c r="B105" s="126" t="str">
        <f t="shared" si="26"/>
        <v/>
      </c>
      <c r="C105" s="126" t="str">
        <f t="shared" si="27"/>
        <v/>
      </c>
      <c r="D105" s="125" t="str">
        <f t="shared" si="28"/>
        <v/>
      </c>
      <c r="E105" s="125" t="str">
        <f t="shared" si="29"/>
        <v/>
      </c>
      <c r="F105" s="124" t="str">
        <f t="shared" si="30"/>
        <v/>
      </c>
      <c r="G105" s="124" t="str">
        <f t="shared" si="31"/>
        <v/>
      </c>
      <c r="H105" s="124" t="str">
        <f t="shared" si="32"/>
        <v/>
      </c>
      <c r="I105" s="124" t="str">
        <f t="shared" si="33"/>
        <v/>
      </c>
      <c r="S105" s="122">
        <f t="shared" si="34"/>
        <v>-1</v>
      </c>
      <c r="T105" s="71">
        <f t="shared" si="35"/>
        <v>64</v>
      </c>
      <c r="U105" s="127">
        <f t="shared" si="36"/>
        <v>-63</v>
      </c>
      <c r="V105" s="127">
        <f t="shared" si="37"/>
        <v>-66</v>
      </c>
    </row>
    <row r="106" spans="1:22" x14ac:dyDescent="0.2">
      <c r="A106" s="126">
        <f t="shared" si="38"/>
        <v>-35</v>
      </c>
      <c r="B106" s="126" t="str">
        <f t="shared" si="26"/>
        <v/>
      </c>
      <c r="C106" s="126" t="str">
        <f t="shared" si="27"/>
        <v/>
      </c>
      <c r="D106" s="125" t="str">
        <f t="shared" si="28"/>
        <v/>
      </c>
      <c r="E106" s="125" t="str">
        <f t="shared" si="29"/>
        <v/>
      </c>
      <c r="F106" s="124" t="str">
        <f t="shared" si="30"/>
        <v/>
      </c>
      <c r="G106" s="124" t="str">
        <f t="shared" si="31"/>
        <v/>
      </c>
      <c r="H106" s="124" t="str">
        <f t="shared" si="32"/>
        <v/>
      </c>
      <c r="I106" s="124" t="str">
        <f t="shared" si="33"/>
        <v/>
      </c>
      <c r="S106" s="122">
        <f t="shared" si="34"/>
        <v>-1</v>
      </c>
      <c r="T106" s="71">
        <f t="shared" si="35"/>
        <v>65</v>
      </c>
      <c r="U106" s="127">
        <f t="shared" si="36"/>
        <v>-64</v>
      </c>
      <c r="V106" s="127">
        <f t="shared" si="37"/>
        <v>-67</v>
      </c>
    </row>
    <row r="107" spans="1:22" x14ac:dyDescent="0.2">
      <c r="A107" s="126">
        <f t="shared" si="38"/>
        <v>-36</v>
      </c>
      <c r="B107" s="126" t="str">
        <f t="shared" si="26"/>
        <v/>
      </c>
      <c r="C107" s="126" t="str">
        <f t="shared" si="27"/>
        <v/>
      </c>
      <c r="D107" s="125" t="str">
        <f t="shared" si="28"/>
        <v/>
      </c>
      <c r="E107" s="125" t="str">
        <f t="shared" si="29"/>
        <v/>
      </c>
      <c r="F107" s="124" t="str">
        <f t="shared" si="30"/>
        <v/>
      </c>
      <c r="G107" s="124" t="str">
        <f t="shared" si="31"/>
        <v/>
      </c>
      <c r="H107" s="124" t="str">
        <f t="shared" si="32"/>
        <v/>
      </c>
      <c r="I107" s="124" t="str">
        <f t="shared" si="33"/>
        <v/>
      </c>
      <c r="S107" s="122">
        <f t="shared" si="34"/>
        <v>-1</v>
      </c>
      <c r="T107" s="71">
        <f t="shared" si="35"/>
        <v>66</v>
      </c>
      <c r="U107" s="127">
        <f t="shared" si="36"/>
        <v>-65</v>
      </c>
      <c r="V107" s="127">
        <f t="shared" si="37"/>
        <v>-68</v>
      </c>
    </row>
    <row r="108" spans="1:22" x14ac:dyDescent="0.2">
      <c r="A108" s="126">
        <f t="shared" si="38"/>
        <v>-37</v>
      </c>
      <c r="B108" s="126" t="str">
        <f t="shared" si="26"/>
        <v/>
      </c>
      <c r="C108" s="126" t="str">
        <f t="shared" si="27"/>
        <v/>
      </c>
      <c r="D108" s="125" t="str">
        <f t="shared" si="28"/>
        <v/>
      </c>
      <c r="E108" s="125" t="str">
        <f t="shared" si="29"/>
        <v/>
      </c>
      <c r="F108" s="124" t="str">
        <f t="shared" si="30"/>
        <v/>
      </c>
      <c r="G108" s="124" t="str">
        <f t="shared" si="31"/>
        <v/>
      </c>
      <c r="H108" s="124" t="str">
        <f t="shared" si="32"/>
        <v/>
      </c>
      <c r="I108" s="124" t="str">
        <f t="shared" si="33"/>
        <v/>
      </c>
      <c r="S108" s="122">
        <f t="shared" si="34"/>
        <v>-1</v>
      </c>
      <c r="T108" s="71">
        <f t="shared" si="35"/>
        <v>67</v>
      </c>
      <c r="U108" s="127">
        <f t="shared" si="36"/>
        <v>-66</v>
      </c>
      <c r="V108" s="127">
        <f t="shared" si="37"/>
        <v>-69</v>
      </c>
    </row>
    <row r="109" spans="1:22" x14ac:dyDescent="0.2">
      <c r="A109" s="126">
        <f t="shared" si="38"/>
        <v>-38</v>
      </c>
      <c r="B109" s="126" t="str">
        <f t="shared" si="26"/>
        <v/>
      </c>
      <c r="C109" s="126" t="str">
        <f t="shared" si="27"/>
        <v/>
      </c>
      <c r="D109" s="125" t="str">
        <f t="shared" si="28"/>
        <v/>
      </c>
      <c r="E109" s="125" t="str">
        <f t="shared" si="29"/>
        <v/>
      </c>
      <c r="F109" s="124" t="str">
        <f t="shared" si="30"/>
        <v/>
      </c>
      <c r="G109" s="124" t="str">
        <f t="shared" si="31"/>
        <v/>
      </c>
      <c r="H109" s="124" t="str">
        <f t="shared" si="32"/>
        <v/>
      </c>
      <c r="I109" s="124" t="str">
        <f t="shared" si="33"/>
        <v/>
      </c>
      <c r="S109" s="122">
        <f t="shared" si="34"/>
        <v>-1</v>
      </c>
      <c r="T109" s="71">
        <f t="shared" si="35"/>
        <v>68</v>
      </c>
      <c r="U109" s="127">
        <f t="shared" si="36"/>
        <v>-67</v>
      </c>
      <c r="V109" s="127">
        <f t="shared" si="37"/>
        <v>-70</v>
      </c>
    </row>
    <row r="110" spans="1:22" x14ac:dyDescent="0.2">
      <c r="A110" s="126">
        <f t="shared" si="38"/>
        <v>-39</v>
      </c>
      <c r="B110" s="126" t="str">
        <f t="shared" si="26"/>
        <v/>
      </c>
      <c r="C110" s="126" t="str">
        <f t="shared" si="27"/>
        <v/>
      </c>
      <c r="D110" s="125" t="str">
        <f t="shared" si="28"/>
        <v/>
      </c>
      <c r="E110" s="125" t="str">
        <f t="shared" si="29"/>
        <v/>
      </c>
      <c r="F110" s="124" t="str">
        <f t="shared" si="30"/>
        <v/>
      </c>
      <c r="G110" s="124" t="str">
        <f t="shared" si="31"/>
        <v/>
      </c>
      <c r="H110" s="124" t="str">
        <f t="shared" si="32"/>
        <v/>
      </c>
      <c r="I110" s="124" t="str">
        <f t="shared" si="33"/>
        <v/>
      </c>
      <c r="S110" s="122">
        <f t="shared" si="34"/>
        <v>-1</v>
      </c>
      <c r="T110" s="71">
        <f t="shared" si="35"/>
        <v>69</v>
      </c>
      <c r="U110" s="127">
        <f t="shared" si="36"/>
        <v>-68</v>
      </c>
      <c r="V110" s="127">
        <f t="shared" si="37"/>
        <v>-71</v>
      </c>
    </row>
    <row r="111" spans="1:22" x14ac:dyDescent="0.2">
      <c r="A111" s="126">
        <f t="shared" si="38"/>
        <v>-40</v>
      </c>
      <c r="B111" s="126" t="str">
        <f t="shared" si="26"/>
        <v/>
      </c>
      <c r="C111" s="126" t="str">
        <f t="shared" si="27"/>
        <v/>
      </c>
      <c r="D111" s="125" t="str">
        <f t="shared" si="28"/>
        <v/>
      </c>
      <c r="E111" s="125" t="str">
        <f t="shared" si="29"/>
        <v/>
      </c>
      <c r="F111" s="124" t="str">
        <f t="shared" si="30"/>
        <v/>
      </c>
      <c r="G111" s="124" t="str">
        <f t="shared" si="31"/>
        <v/>
      </c>
      <c r="H111" s="124" t="str">
        <f t="shared" si="32"/>
        <v/>
      </c>
      <c r="I111" s="124" t="str">
        <f t="shared" si="33"/>
        <v/>
      </c>
      <c r="S111" s="122">
        <f t="shared" si="34"/>
        <v>-1</v>
      </c>
      <c r="T111" s="71">
        <f t="shared" si="35"/>
        <v>70</v>
      </c>
      <c r="U111" s="127">
        <f t="shared" si="36"/>
        <v>-69</v>
      </c>
      <c r="V111" s="127">
        <f t="shared" si="37"/>
        <v>-72</v>
      </c>
    </row>
    <row r="112" spans="1:22" x14ac:dyDescent="0.2">
      <c r="A112" s="126">
        <f t="shared" si="38"/>
        <v>-41</v>
      </c>
      <c r="B112" s="126" t="str">
        <f t="shared" si="26"/>
        <v/>
      </c>
      <c r="C112" s="126" t="str">
        <f t="shared" si="27"/>
        <v/>
      </c>
      <c r="D112" s="125" t="str">
        <f t="shared" si="28"/>
        <v/>
      </c>
      <c r="E112" s="125" t="str">
        <f t="shared" si="29"/>
        <v/>
      </c>
      <c r="F112" s="124" t="str">
        <f t="shared" si="30"/>
        <v/>
      </c>
      <c r="G112" s="124" t="str">
        <f t="shared" si="31"/>
        <v/>
      </c>
      <c r="H112" s="124" t="str">
        <f t="shared" si="32"/>
        <v/>
      </c>
      <c r="I112" s="124" t="str">
        <f t="shared" si="33"/>
        <v/>
      </c>
      <c r="S112" s="122">
        <f t="shared" si="34"/>
        <v>-1</v>
      </c>
      <c r="T112" s="71">
        <f t="shared" si="35"/>
        <v>71</v>
      </c>
      <c r="U112" s="127">
        <f t="shared" si="36"/>
        <v>-70</v>
      </c>
      <c r="V112" s="127">
        <f t="shared" si="37"/>
        <v>-73</v>
      </c>
    </row>
    <row r="113" spans="1:22" x14ac:dyDescent="0.2">
      <c r="A113" s="126">
        <f t="shared" si="38"/>
        <v>-42</v>
      </c>
      <c r="B113" s="126" t="str">
        <f t="shared" si="26"/>
        <v/>
      </c>
      <c r="C113" s="126" t="str">
        <f t="shared" si="27"/>
        <v/>
      </c>
      <c r="D113" s="125" t="str">
        <f t="shared" si="28"/>
        <v/>
      </c>
      <c r="E113" s="125" t="str">
        <f t="shared" si="29"/>
        <v/>
      </c>
      <c r="F113" s="124" t="str">
        <f t="shared" si="30"/>
        <v/>
      </c>
      <c r="G113" s="124" t="str">
        <f t="shared" si="31"/>
        <v/>
      </c>
      <c r="H113" s="124" t="str">
        <f t="shared" si="32"/>
        <v/>
      </c>
      <c r="I113" s="124" t="str">
        <f t="shared" si="33"/>
        <v/>
      </c>
      <c r="S113" s="122">
        <f t="shared" si="34"/>
        <v>-1</v>
      </c>
      <c r="T113" s="71">
        <f t="shared" si="35"/>
        <v>72</v>
      </c>
      <c r="U113" s="127">
        <f t="shared" si="36"/>
        <v>-71</v>
      </c>
      <c r="V113" s="127">
        <f t="shared" si="37"/>
        <v>-74</v>
      </c>
    </row>
    <row r="114" spans="1:22" x14ac:dyDescent="0.2">
      <c r="A114" s="126">
        <f t="shared" si="38"/>
        <v>-43</v>
      </c>
      <c r="B114" s="126" t="str">
        <f t="shared" si="26"/>
        <v/>
      </c>
      <c r="C114" s="126" t="str">
        <f t="shared" si="27"/>
        <v/>
      </c>
      <c r="D114" s="125" t="str">
        <f t="shared" si="28"/>
        <v/>
      </c>
      <c r="E114" s="125" t="str">
        <f t="shared" si="29"/>
        <v/>
      </c>
      <c r="F114" s="124" t="str">
        <f t="shared" si="30"/>
        <v/>
      </c>
      <c r="G114" s="124" t="str">
        <f t="shared" si="31"/>
        <v/>
      </c>
      <c r="H114" s="124" t="str">
        <f t="shared" si="32"/>
        <v/>
      </c>
      <c r="I114" s="124" t="str">
        <f t="shared" si="33"/>
        <v/>
      </c>
      <c r="S114" s="122">
        <f t="shared" si="34"/>
        <v>-1</v>
      </c>
      <c r="T114" s="71">
        <f t="shared" si="35"/>
        <v>73</v>
      </c>
      <c r="U114" s="127">
        <f t="shared" si="36"/>
        <v>-72</v>
      </c>
      <c r="V114" s="127">
        <f t="shared" si="37"/>
        <v>-75</v>
      </c>
    </row>
    <row r="115" spans="1:22" x14ac:dyDescent="0.2">
      <c r="A115" s="126">
        <f t="shared" si="38"/>
        <v>-44</v>
      </c>
      <c r="B115" s="126" t="str">
        <f t="shared" si="26"/>
        <v/>
      </c>
      <c r="C115" s="126" t="str">
        <f t="shared" si="27"/>
        <v/>
      </c>
      <c r="D115" s="125" t="str">
        <f t="shared" si="28"/>
        <v/>
      </c>
      <c r="E115" s="125" t="str">
        <f t="shared" si="29"/>
        <v/>
      </c>
      <c r="F115" s="124" t="str">
        <f t="shared" si="30"/>
        <v/>
      </c>
      <c r="G115" s="124" t="str">
        <f t="shared" si="31"/>
        <v/>
      </c>
      <c r="H115" s="124" t="str">
        <f t="shared" si="32"/>
        <v/>
      </c>
      <c r="I115" s="124" t="str">
        <f t="shared" si="33"/>
        <v/>
      </c>
      <c r="S115" s="122">
        <f t="shared" si="34"/>
        <v>-1</v>
      </c>
      <c r="T115" s="71">
        <f t="shared" si="35"/>
        <v>74</v>
      </c>
      <c r="U115" s="127">
        <f t="shared" si="36"/>
        <v>-73</v>
      </c>
      <c r="V115" s="127">
        <f t="shared" si="37"/>
        <v>-76</v>
      </c>
    </row>
    <row r="116" spans="1:22" x14ac:dyDescent="0.2">
      <c r="A116" s="126">
        <f t="shared" si="38"/>
        <v>-45</v>
      </c>
      <c r="B116" s="126" t="str">
        <f t="shared" si="26"/>
        <v/>
      </c>
      <c r="C116" s="126" t="str">
        <f t="shared" si="27"/>
        <v/>
      </c>
      <c r="D116" s="125" t="str">
        <f t="shared" si="28"/>
        <v/>
      </c>
      <c r="E116" s="125" t="str">
        <f t="shared" si="29"/>
        <v/>
      </c>
      <c r="F116" s="124" t="str">
        <f t="shared" si="30"/>
        <v/>
      </c>
      <c r="G116" s="124" t="str">
        <f t="shared" si="31"/>
        <v/>
      </c>
      <c r="H116" s="124" t="str">
        <f t="shared" si="32"/>
        <v/>
      </c>
      <c r="I116" s="124" t="str">
        <f t="shared" si="33"/>
        <v/>
      </c>
      <c r="S116" s="122">
        <f t="shared" si="34"/>
        <v>-1</v>
      </c>
      <c r="T116" s="71">
        <f t="shared" si="35"/>
        <v>75</v>
      </c>
      <c r="U116" s="127">
        <f t="shared" si="36"/>
        <v>-74</v>
      </c>
      <c r="V116" s="127">
        <f t="shared" si="37"/>
        <v>-77</v>
      </c>
    </row>
    <row r="117" spans="1:22" x14ac:dyDescent="0.2">
      <c r="A117" s="126">
        <f t="shared" si="38"/>
        <v>-46</v>
      </c>
      <c r="B117" s="126" t="str">
        <f t="shared" si="26"/>
        <v/>
      </c>
      <c r="C117" s="126" t="str">
        <f t="shared" si="27"/>
        <v/>
      </c>
      <c r="D117" s="125" t="str">
        <f t="shared" si="28"/>
        <v/>
      </c>
      <c r="E117" s="125" t="str">
        <f t="shared" si="29"/>
        <v/>
      </c>
      <c r="F117" s="124" t="str">
        <f t="shared" si="30"/>
        <v/>
      </c>
      <c r="G117" s="124" t="str">
        <f t="shared" si="31"/>
        <v/>
      </c>
      <c r="H117" s="124" t="str">
        <f t="shared" si="32"/>
        <v/>
      </c>
      <c r="I117" s="124" t="str">
        <f t="shared" si="33"/>
        <v/>
      </c>
      <c r="S117" s="122">
        <f t="shared" si="34"/>
        <v>-1</v>
      </c>
      <c r="T117" s="71">
        <f t="shared" si="35"/>
        <v>76</v>
      </c>
      <c r="U117" s="127">
        <f t="shared" si="36"/>
        <v>-75</v>
      </c>
      <c r="V117" s="127">
        <f t="shared" si="37"/>
        <v>-78</v>
      </c>
    </row>
    <row r="118" spans="1:22" x14ac:dyDescent="0.2">
      <c r="A118" s="126">
        <f t="shared" si="38"/>
        <v>-47</v>
      </c>
      <c r="B118" s="126" t="str">
        <f t="shared" si="26"/>
        <v/>
      </c>
      <c r="C118" s="126" t="str">
        <f t="shared" si="27"/>
        <v/>
      </c>
      <c r="D118" s="125" t="str">
        <f t="shared" si="28"/>
        <v/>
      </c>
      <c r="E118" s="125" t="str">
        <f t="shared" si="29"/>
        <v/>
      </c>
      <c r="F118" s="124" t="str">
        <f t="shared" si="30"/>
        <v/>
      </c>
      <c r="G118" s="124" t="str">
        <f t="shared" si="31"/>
        <v/>
      </c>
      <c r="H118" s="124" t="str">
        <f t="shared" si="32"/>
        <v/>
      </c>
      <c r="I118" s="124" t="str">
        <f t="shared" si="33"/>
        <v/>
      </c>
      <c r="S118" s="122">
        <f t="shared" si="34"/>
        <v>-1</v>
      </c>
      <c r="T118" s="71">
        <f t="shared" si="35"/>
        <v>77</v>
      </c>
      <c r="U118" s="127">
        <f t="shared" si="36"/>
        <v>-76</v>
      </c>
      <c r="V118" s="127">
        <f t="shared" si="37"/>
        <v>-79</v>
      </c>
    </row>
    <row r="119" spans="1:22" x14ac:dyDescent="0.2">
      <c r="A119" s="126">
        <f t="shared" si="38"/>
        <v>-48</v>
      </c>
      <c r="B119" s="126" t="str">
        <f t="shared" si="26"/>
        <v/>
      </c>
      <c r="C119" s="126" t="str">
        <f t="shared" si="27"/>
        <v/>
      </c>
      <c r="D119" s="125" t="str">
        <f t="shared" si="28"/>
        <v/>
      </c>
      <c r="E119" s="125" t="str">
        <f t="shared" si="29"/>
        <v/>
      </c>
      <c r="F119" s="124" t="str">
        <f t="shared" si="30"/>
        <v/>
      </c>
      <c r="G119" s="124" t="str">
        <f t="shared" si="31"/>
        <v/>
      </c>
      <c r="H119" s="124" t="str">
        <f t="shared" si="32"/>
        <v/>
      </c>
      <c r="I119" s="124" t="str">
        <f t="shared" si="33"/>
        <v/>
      </c>
      <c r="S119" s="122">
        <f t="shared" si="34"/>
        <v>-1</v>
      </c>
      <c r="T119" s="71">
        <f t="shared" si="35"/>
        <v>78</v>
      </c>
      <c r="U119" s="127">
        <f t="shared" si="36"/>
        <v>-77</v>
      </c>
      <c r="V119" s="127">
        <f t="shared" si="37"/>
        <v>-80</v>
      </c>
    </row>
    <row r="120" spans="1:22" x14ac:dyDescent="0.2">
      <c r="A120" s="126">
        <f t="shared" si="38"/>
        <v>-49</v>
      </c>
      <c r="B120" s="126" t="str">
        <f t="shared" si="26"/>
        <v/>
      </c>
      <c r="C120" s="126" t="str">
        <f t="shared" si="27"/>
        <v/>
      </c>
      <c r="D120" s="125" t="str">
        <f t="shared" si="28"/>
        <v/>
      </c>
      <c r="E120" s="125" t="str">
        <f t="shared" si="29"/>
        <v/>
      </c>
      <c r="F120" s="124" t="str">
        <f t="shared" si="30"/>
        <v/>
      </c>
      <c r="G120" s="124" t="str">
        <f t="shared" si="31"/>
        <v/>
      </c>
      <c r="H120" s="124" t="str">
        <f t="shared" si="32"/>
        <v/>
      </c>
      <c r="I120" s="124" t="str">
        <f t="shared" si="33"/>
        <v/>
      </c>
      <c r="S120" s="122">
        <f t="shared" si="34"/>
        <v>-1</v>
      </c>
      <c r="T120" s="71">
        <f t="shared" si="35"/>
        <v>79</v>
      </c>
      <c r="U120" s="127">
        <f t="shared" si="36"/>
        <v>-78</v>
      </c>
      <c r="V120" s="127">
        <f t="shared" si="37"/>
        <v>-81</v>
      </c>
    </row>
    <row r="121" spans="1:22" x14ac:dyDescent="0.2">
      <c r="A121" s="126">
        <f t="shared" si="38"/>
        <v>-50</v>
      </c>
      <c r="B121" s="126" t="str">
        <f t="shared" si="26"/>
        <v/>
      </c>
      <c r="C121" s="126" t="str">
        <f t="shared" si="27"/>
        <v/>
      </c>
      <c r="D121" s="125" t="str">
        <f t="shared" si="28"/>
        <v/>
      </c>
      <c r="E121" s="125" t="str">
        <f t="shared" si="29"/>
        <v/>
      </c>
      <c r="F121" s="124" t="str">
        <f t="shared" si="30"/>
        <v/>
      </c>
      <c r="G121" s="124" t="str">
        <f t="shared" si="31"/>
        <v/>
      </c>
      <c r="H121" s="124" t="str">
        <f t="shared" si="32"/>
        <v/>
      </c>
      <c r="I121" s="124" t="str">
        <f t="shared" si="33"/>
        <v/>
      </c>
      <c r="S121" s="122">
        <f t="shared" si="34"/>
        <v>-1</v>
      </c>
      <c r="T121" s="71">
        <f t="shared" si="35"/>
        <v>80</v>
      </c>
      <c r="U121" s="127">
        <f t="shared" si="36"/>
        <v>-79</v>
      </c>
      <c r="V121" s="127">
        <f t="shared" si="37"/>
        <v>-82</v>
      </c>
    </row>
    <row r="122" spans="1:22" x14ac:dyDescent="0.2">
      <c r="A122" s="126">
        <f t="shared" si="38"/>
        <v>-51</v>
      </c>
      <c r="B122" s="126" t="str">
        <f t="shared" si="26"/>
        <v/>
      </c>
      <c r="C122" s="126" t="str">
        <f t="shared" si="27"/>
        <v/>
      </c>
      <c r="D122" s="125" t="str">
        <f t="shared" si="28"/>
        <v/>
      </c>
      <c r="E122" s="125" t="str">
        <f t="shared" si="29"/>
        <v/>
      </c>
      <c r="F122" s="124" t="str">
        <f t="shared" si="30"/>
        <v/>
      </c>
      <c r="G122" s="124" t="str">
        <f t="shared" si="31"/>
        <v/>
      </c>
      <c r="H122" s="124" t="str">
        <f t="shared" si="32"/>
        <v/>
      </c>
      <c r="I122" s="124" t="str">
        <f t="shared" si="33"/>
        <v/>
      </c>
      <c r="S122" s="122">
        <f t="shared" si="34"/>
        <v>-1</v>
      </c>
      <c r="T122" s="71">
        <f t="shared" si="35"/>
        <v>81</v>
      </c>
      <c r="U122" s="127">
        <f t="shared" si="36"/>
        <v>-80</v>
      </c>
      <c r="V122" s="127">
        <f t="shared" si="37"/>
        <v>-83</v>
      </c>
    </row>
    <row r="123" spans="1:22" x14ac:dyDescent="0.2">
      <c r="A123" s="126">
        <f t="shared" si="38"/>
        <v>-52</v>
      </c>
      <c r="B123" s="126" t="str">
        <f t="shared" si="26"/>
        <v/>
      </c>
      <c r="C123" s="126" t="str">
        <f t="shared" si="27"/>
        <v/>
      </c>
      <c r="D123" s="125" t="str">
        <f t="shared" si="28"/>
        <v/>
      </c>
      <c r="E123" s="125" t="str">
        <f t="shared" si="29"/>
        <v/>
      </c>
      <c r="F123" s="124" t="str">
        <f t="shared" si="30"/>
        <v/>
      </c>
      <c r="G123" s="124" t="str">
        <f t="shared" si="31"/>
        <v/>
      </c>
      <c r="H123" s="124" t="str">
        <f t="shared" si="32"/>
        <v/>
      </c>
      <c r="I123" s="124" t="str">
        <f t="shared" si="33"/>
        <v/>
      </c>
      <c r="S123" s="122">
        <f t="shared" si="34"/>
        <v>-1</v>
      </c>
      <c r="T123" s="71">
        <f t="shared" si="35"/>
        <v>82</v>
      </c>
      <c r="U123" s="127">
        <f t="shared" si="36"/>
        <v>-81</v>
      </c>
      <c r="V123" s="127">
        <f t="shared" si="37"/>
        <v>-84</v>
      </c>
    </row>
    <row r="124" spans="1:22" x14ac:dyDescent="0.2">
      <c r="A124" s="126">
        <f t="shared" si="38"/>
        <v>-53</v>
      </c>
      <c r="B124" s="126" t="str">
        <f t="shared" si="26"/>
        <v/>
      </c>
      <c r="C124" s="126" t="str">
        <f t="shared" si="27"/>
        <v/>
      </c>
      <c r="D124" s="125" t="str">
        <f t="shared" si="28"/>
        <v/>
      </c>
      <c r="E124" s="125" t="str">
        <f t="shared" si="29"/>
        <v/>
      </c>
      <c r="F124" s="124" t="str">
        <f t="shared" si="30"/>
        <v/>
      </c>
      <c r="G124" s="124" t="str">
        <f t="shared" si="31"/>
        <v/>
      </c>
      <c r="H124" s="124" t="str">
        <f t="shared" si="32"/>
        <v/>
      </c>
      <c r="I124" s="124" t="str">
        <f t="shared" si="33"/>
        <v/>
      </c>
      <c r="S124" s="122">
        <f t="shared" si="34"/>
        <v>-1</v>
      </c>
      <c r="T124" s="71">
        <f t="shared" si="35"/>
        <v>83</v>
      </c>
      <c r="U124" s="127">
        <f t="shared" si="36"/>
        <v>-82</v>
      </c>
      <c r="V124" s="127">
        <f t="shared" si="37"/>
        <v>-85</v>
      </c>
    </row>
    <row r="125" spans="1:22" x14ac:dyDescent="0.2">
      <c r="A125" s="126">
        <f t="shared" si="38"/>
        <v>-54</v>
      </c>
      <c r="B125" s="126" t="str">
        <f t="shared" ref="B125:B156" si="39">IF(A125&lt;0,"",IF(S126&gt;=1,LOOKUP(S126,Y$35:Y$55,X$35:X$55),0))</f>
        <v/>
      </c>
      <c r="C125" s="126" t="str">
        <f t="shared" ref="C125:C156" si="40">IF(A125&lt;0,"",IF(S126&gt;=10,LOOKUP(S126,Y$44:Y$55,Z$44:Z$55),0))</f>
        <v/>
      </c>
      <c r="D125" s="125" t="str">
        <f t="shared" ref="D125:D156" si="41">IF(A125&lt;0,"",B125*$O$42)</f>
        <v/>
      </c>
      <c r="E125" s="125" t="str">
        <f t="shared" ref="E125:E156" si="42">IF(A125&lt;0,"",C125*$O$43)</f>
        <v/>
      </c>
      <c r="F125" s="124" t="str">
        <f t="shared" ref="F125:F156" si="43">IF(A125=0,0,IF(A125=0,0,IF(A125&lt;0,"",IF(B125=$X$35,((E$22*0.5/12)-D125)*P$50,((E$22*1/12)-D125)*P$50))))</f>
        <v/>
      </c>
      <c r="G125" s="124" t="str">
        <f t="shared" ref="G125:G156" si="44">IF(A125&lt;0,"",D125+F125+E125)</f>
        <v/>
      </c>
      <c r="H125" s="124" t="str">
        <f t="shared" ref="H125:H156" si="45">IF(A125=0,0,IF(A125=0,0,IF(A125&lt;0,"",IF(A125=1,F125,G125+H126))))</f>
        <v/>
      </c>
      <c r="I125" s="124" t="str">
        <f t="shared" ref="I125:I156" si="46">IF(A125&lt;0,"",ROUND($E$23+(A125/12),2))</f>
        <v/>
      </c>
      <c r="S125" s="122">
        <f t="shared" si="34"/>
        <v>-1</v>
      </c>
      <c r="T125" s="71">
        <f t="shared" si="35"/>
        <v>84</v>
      </c>
      <c r="U125" s="127">
        <f t="shared" si="36"/>
        <v>-83</v>
      </c>
      <c r="V125" s="127">
        <f t="shared" si="37"/>
        <v>-86</v>
      </c>
    </row>
    <row r="126" spans="1:22" x14ac:dyDescent="0.2">
      <c r="A126" s="126">
        <f t="shared" si="38"/>
        <v>-55</v>
      </c>
      <c r="B126" s="126" t="str">
        <f t="shared" si="39"/>
        <v/>
      </c>
      <c r="C126" s="126" t="str">
        <f t="shared" si="40"/>
        <v/>
      </c>
      <c r="D126" s="125" t="str">
        <f t="shared" si="41"/>
        <v/>
      </c>
      <c r="E126" s="125" t="str">
        <f t="shared" si="42"/>
        <v/>
      </c>
      <c r="F126" s="124" t="str">
        <f t="shared" si="43"/>
        <v/>
      </c>
      <c r="G126" s="124" t="str">
        <f t="shared" si="44"/>
        <v/>
      </c>
      <c r="H126" s="124" t="str">
        <f t="shared" si="45"/>
        <v/>
      </c>
      <c r="I126" s="124" t="str">
        <f t="shared" si="46"/>
        <v/>
      </c>
      <c r="S126" s="122">
        <f t="shared" ref="S126:S157" si="47">IF(AND(S125&gt;=1,S125&lt;20),S125+1,IF(U126=0,1,IF(S125=20,S125+0.5,-1)))</f>
        <v>-1</v>
      </c>
      <c r="T126" s="71">
        <f t="shared" ref="T126:T157" si="48">IF(T125&gt;=1,T125+1,IF(U126=0,1,-1))</f>
        <v>85</v>
      </c>
      <c r="U126" s="127">
        <f t="shared" si="36"/>
        <v>-84</v>
      </c>
      <c r="V126" s="127">
        <f t="shared" si="37"/>
        <v>-87</v>
      </c>
    </row>
    <row r="127" spans="1:22" x14ac:dyDescent="0.2">
      <c r="A127" s="126">
        <f t="shared" si="38"/>
        <v>-56</v>
      </c>
      <c r="B127" s="126" t="str">
        <f t="shared" si="39"/>
        <v/>
      </c>
      <c r="C127" s="126" t="str">
        <f t="shared" si="40"/>
        <v/>
      </c>
      <c r="D127" s="125" t="str">
        <f t="shared" si="41"/>
        <v/>
      </c>
      <c r="E127" s="125" t="str">
        <f t="shared" si="42"/>
        <v/>
      </c>
      <c r="F127" s="124" t="str">
        <f t="shared" si="43"/>
        <v/>
      </c>
      <c r="G127" s="124" t="str">
        <f t="shared" si="44"/>
        <v/>
      </c>
      <c r="H127" s="124" t="str">
        <f t="shared" si="45"/>
        <v/>
      </c>
      <c r="I127" s="124" t="str">
        <f t="shared" si="46"/>
        <v/>
      </c>
      <c r="S127" s="122">
        <f t="shared" si="47"/>
        <v>-1</v>
      </c>
      <c r="T127" s="71">
        <f t="shared" si="48"/>
        <v>86</v>
      </c>
      <c r="U127" s="127">
        <f t="shared" ref="U127:U158" si="49">U126-1</f>
        <v>-85</v>
      </c>
      <c r="V127" s="127">
        <f t="shared" ref="V127:V158" si="50">V126-1</f>
        <v>-88</v>
      </c>
    </row>
    <row r="128" spans="1:22" x14ac:dyDescent="0.2">
      <c r="A128" s="126">
        <f t="shared" si="38"/>
        <v>-57</v>
      </c>
      <c r="B128" s="126" t="str">
        <f t="shared" si="39"/>
        <v/>
      </c>
      <c r="C128" s="126" t="str">
        <f t="shared" si="40"/>
        <v/>
      </c>
      <c r="D128" s="125" t="str">
        <f t="shared" si="41"/>
        <v/>
      </c>
      <c r="E128" s="125" t="str">
        <f t="shared" si="42"/>
        <v/>
      </c>
      <c r="F128" s="124" t="str">
        <f t="shared" si="43"/>
        <v/>
      </c>
      <c r="G128" s="124" t="str">
        <f t="shared" si="44"/>
        <v/>
      </c>
      <c r="H128" s="124" t="str">
        <f t="shared" si="45"/>
        <v/>
      </c>
      <c r="I128" s="124" t="str">
        <f t="shared" si="46"/>
        <v/>
      </c>
      <c r="S128" s="122">
        <f t="shared" si="47"/>
        <v>-1</v>
      </c>
      <c r="T128" s="71">
        <f t="shared" si="48"/>
        <v>87</v>
      </c>
      <c r="U128" s="127">
        <f t="shared" si="49"/>
        <v>-86</v>
      </c>
      <c r="V128" s="127">
        <f t="shared" si="50"/>
        <v>-89</v>
      </c>
    </row>
    <row r="129" spans="1:22" x14ac:dyDescent="0.2">
      <c r="A129" s="126">
        <f t="shared" si="38"/>
        <v>-58</v>
      </c>
      <c r="B129" s="126" t="str">
        <f t="shared" si="39"/>
        <v/>
      </c>
      <c r="C129" s="126" t="str">
        <f t="shared" si="40"/>
        <v/>
      </c>
      <c r="D129" s="125" t="str">
        <f t="shared" si="41"/>
        <v/>
      </c>
      <c r="E129" s="125" t="str">
        <f t="shared" si="42"/>
        <v/>
      </c>
      <c r="F129" s="124" t="str">
        <f t="shared" si="43"/>
        <v/>
      </c>
      <c r="G129" s="124" t="str">
        <f t="shared" si="44"/>
        <v/>
      </c>
      <c r="H129" s="124" t="str">
        <f t="shared" si="45"/>
        <v/>
      </c>
      <c r="I129" s="124" t="str">
        <f t="shared" si="46"/>
        <v/>
      </c>
      <c r="S129" s="122">
        <f t="shared" si="47"/>
        <v>-1</v>
      </c>
      <c r="T129" s="71">
        <f t="shared" si="48"/>
        <v>88</v>
      </c>
      <c r="U129" s="127">
        <f t="shared" si="49"/>
        <v>-87</v>
      </c>
      <c r="V129" s="127">
        <f t="shared" si="50"/>
        <v>-90</v>
      </c>
    </row>
    <row r="130" spans="1:22" x14ac:dyDescent="0.2">
      <c r="A130" s="126">
        <f t="shared" si="38"/>
        <v>-59</v>
      </c>
      <c r="B130" s="126" t="str">
        <f t="shared" si="39"/>
        <v/>
      </c>
      <c r="C130" s="126" t="str">
        <f t="shared" si="40"/>
        <v/>
      </c>
      <c r="D130" s="125" t="str">
        <f t="shared" si="41"/>
        <v/>
      </c>
      <c r="E130" s="125" t="str">
        <f t="shared" si="42"/>
        <v/>
      </c>
      <c r="F130" s="124" t="str">
        <f t="shared" si="43"/>
        <v/>
      </c>
      <c r="G130" s="124" t="str">
        <f t="shared" si="44"/>
        <v/>
      </c>
      <c r="H130" s="124" t="str">
        <f t="shared" si="45"/>
        <v/>
      </c>
      <c r="I130" s="124" t="str">
        <f t="shared" si="46"/>
        <v/>
      </c>
      <c r="S130" s="122">
        <f t="shared" si="47"/>
        <v>-1</v>
      </c>
      <c r="T130" s="71">
        <f t="shared" si="48"/>
        <v>89</v>
      </c>
      <c r="U130" s="127">
        <f t="shared" si="49"/>
        <v>-88</v>
      </c>
      <c r="V130" s="127">
        <f t="shared" si="50"/>
        <v>-91</v>
      </c>
    </row>
    <row r="131" spans="1:22" x14ac:dyDescent="0.2">
      <c r="A131" s="126">
        <f t="shared" si="38"/>
        <v>-60</v>
      </c>
      <c r="B131" s="126" t="str">
        <f t="shared" si="39"/>
        <v/>
      </c>
      <c r="C131" s="126" t="str">
        <f t="shared" si="40"/>
        <v/>
      </c>
      <c r="D131" s="125" t="str">
        <f t="shared" si="41"/>
        <v/>
      </c>
      <c r="E131" s="125" t="str">
        <f t="shared" si="42"/>
        <v/>
      </c>
      <c r="F131" s="124" t="str">
        <f t="shared" si="43"/>
        <v/>
      </c>
      <c r="G131" s="124" t="str">
        <f t="shared" si="44"/>
        <v/>
      </c>
      <c r="H131" s="124" t="str">
        <f t="shared" si="45"/>
        <v/>
      </c>
      <c r="I131" s="124" t="str">
        <f t="shared" si="46"/>
        <v/>
      </c>
      <c r="S131" s="122">
        <f t="shared" si="47"/>
        <v>-1</v>
      </c>
      <c r="T131" s="71">
        <f t="shared" si="48"/>
        <v>90</v>
      </c>
      <c r="U131" s="127">
        <f t="shared" si="49"/>
        <v>-89</v>
      </c>
      <c r="V131" s="127">
        <f t="shared" si="50"/>
        <v>-92</v>
      </c>
    </row>
    <row r="132" spans="1:22" x14ac:dyDescent="0.2">
      <c r="A132" s="126">
        <f t="shared" si="38"/>
        <v>-61</v>
      </c>
      <c r="B132" s="126" t="str">
        <f t="shared" si="39"/>
        <v/>
      </c>
      <c r="C132" s="126" t="str">
        <f t="shared" si="40"/>
        <v/>
      </c>
      <c r="D132" s="125" t="str">
        <f t="shared" si="41"/>
        <v/>
      </c>
      <c r="E132" s="125" t="str">
        <f t="shared" si="42"/>
        <v/>
      </c>
      <c r="F132" s="124" t="str">
        <f t="shared" si="43"/>
        <v/>
      </c>
      <c r="G132" s="124" t="str">
        <f t="shared" si="44"/>
        <v/>
      </c>
      <c r="H132" s="124" t="str">
        <f t="shared" si="45"/>
        <v/>
      </c>
      <c r="I132" s="124" t="str">
        <f t="shared" si="46"/>
        <v/>
      </c>
      <c r="S132" s="122">
        <f t="shared" si="47"/>
        <v>-1</v>
      </c>
      <c r="T132" s="71">
        <f t="shared" si="48"/>
        <v>91</v>
      </c>
      <c r="U132" s="127">
        <f t="shared" si="49"/>
        <v>-90</v>
      </c>
      <c r="V132" s="127">
        <f t="shared" si="50"/>
        <v>-93</v>
      </c>
    </row>
    <row r="133" spans="1:22" x14ac:dyDescent="0.2">
      <c r="A133" s="126">
        <f t="shared" si="38"/>
        <v>-62</v>
      </c>
      <c r="B133" s="126" t="str">
        <f t="shared" si="39"/>
        <v/>
      </c>
      <c r="C133" s="126" t="str">
        <f t="shared" si="40"/>
        <v/>
      </c>
      <c r="D133" s="125" t="str">
        <f t="shared" si="41"/>
        <v/>
      </c>
      <c r="E133" s="125" t="str">
        <f t="shared" si="42"/>
        <v/>
      </c>
      <c r="F133" s="124" t="str">
        <f t="shared" si="43"/>
        <v/>
      </c>
      <c r="G133" s="124" t="str">
        <f t="shared" si="44"/>
        <v/>
      </c>
      <c r="H133" s="124" t="str">
        <f t="shared" si="45"/>
        <v/>
      </c>
      <c r="I133" s="124" t="str">
        <f t="shared" si="46"/>
        <v/>
      </c>
      <c r="S133" s="122">
        <f t="shared" si="47"/>
        <v>-1</v>
      </c>
      <c r="T133" s="71">
        <f t="shared" si="48"/>
        <v>92</v>
      </c>
      <c r="U133" s="127">
        <f t="shared" si="49"/>
        <v>-91</v>
      </c>
      <c r="V133" s="127">
        <f t="shared" si="50"/>
        <v>-94</v>
      </c>
    </row>
    <row r="134" spans="1:22" x14ac:dyDescent="0.2">
      <c r="A134" s="126">
        <f t="shared" si="38"/>
        <v>-63</v>
      </c>
      <c r="B134" s="126" t="str">
        <f t="shared" si="39"/>
        <v/>
      </c>
      <c r="C134" s="126" t="str">
        <f t="shared" si="40"/>
        <v/>
      </c>
      <c r="D134" s="125" t="str">
        <f t="shared" si="41"/>
        <v/>
      </c>
      <c r="E134" s="125" t="str">
        <f t="shared" si="42"/>
        <v/>
      </c>
      <c r="F134" s="124" t="str">
        <f t="shared" si="43"/>
        <v/>
      </c>
      <c r="G134" s="124" t="str">
        <f t="shared" si="44"/>
        <v/>
      </c>
      <c r="H134" s="124" t="str">
        <f t="shared" si="45"/>
        <v/>
      </c>
      <c r="I134" s="124" t="str">
        <f t="shared" si="46"/>
        <v/>
      </c>
      <c r="S134" s="122">
        <f t="shared" si="47"/>
        <v>-1</v>
      </c>
      <c r="T134" s="71">
        <f t="shared" si="48"/>
        <v>93</v>
      </c>
      <c r="U134" s="127">
        <f t="shared" si="49"/>
        <v>-92</v>
      </c>
      <c r="V134" s="127">
        <f t="shared" si="50"/>
        <v>-95</v>
      </c>
    </row>
    <row r="135" spans="1:22" x14ac:dyDescent="0.2">
      <c r="A135" s="126">
        <f t="shared" si="38"/>
        <v>-64</v>
      </c>
      <c r="B135" s="126" t="str">
        <f t="shared" si="39"/>
        <v/>
      </c>
      <c r="C135" s="126" t="str">
        <f t="shared" si="40"/>
        <v/>
      </c>
      <c r="D135" s="125" t="str">
        <f t="shared" si="41"/>
        <v/>
      </c>
      <c r="E135" s="125" t="str">
        <f t="shared" si="42"/>
        <v/>
      </c>
      <c r="F135" s="124" t="str">
        <f t="shared" si="43"/>
        <v/>
      </c>
      <c r="G135" s="124" t="str">
        <f t="shared" si="44"/>
        <v/>
      </c>
      <c r="H135" s="124" t="str">
        <f t="shared" si="45"/>
        <v/>
      </c>
      <c r="I135" s="124" t="str">
        <f t="shared" si="46"/>
        <v/>
      </c>
      <c r="S135" s="122">
        <f t="shared" si="47"/>
        <v>-1</v>
      </c>
      <c r="T135" s="71">
        <f t="shared" si="48"/>
        <v>94</v>
      </c>
      <c r="U135" s="127">
        <f t="shared" si="49"/>
        <v>-93</v>
      </c>
      <c r="V135" s="127">
        <f t="shared" si="50"/>
        <v>-96</v>
      </c>
    </row>
    <row r="136" spans="1:22" x14ac:dyDescent="0.2">
      <c r="A136" s="126">
        <f t="shared" ref="A136:A167" si="51">IF(S136=0,0,IF(A135="","",IF(S136=1,A135-0.5,A135-1)))</f>
        <v>-65</v>
      </c>
      <c r="B136" s="126" t="str">
        <f t="shared" si="39"/>
        <v/>
      </c>
      <c r="C136" s="126" t="str">
        <f t="shared" si="40"/>
        <v/>
      </c>
      <c r="D136" s="125" t="str">
        <f t="shared" si="41"/>
        <v/>
      </c>
      <c r="E136" s="125" t="str">
        <f t="shared" si="42"/>
        <v/>
      </c>
      <c r="F136" s="124" t="str">
        <f t="shared" si="43"/>
        <v/>
      </c>
      <c r="G136" s="124" t="str">
        <f t="shared" si="44"/>
        <v/>
      </c>
      <c r="H136" s="124" t="str">
        <f t="shared" si="45"/>
        <v/>
      </c>
      <c r="I136" s="124" t="str">
        <f t="shared" si="46"/>
        <v/>
      </c>
      <c r="S136" s="122">
        <f t="shared" si="47"/>
        <v>-1</v>
      </c>
      <c r="T136" s="71">
        <f t="shared" si="48"/>
        <v>95</v>
      </c>
      <c r="U136" s="127">
        <f t="shared" si="49"/>
        <v>-94</v>
      </c>
      <c r="V136" s="127">
        <f t="shared" si="50"/>
        <v>-97</v>
      </c>
    </row>
    <row r="137" spans="1:22" x14ac:dyDescent="0.2">
      <c r="A137" s="126">
        <f t="shared" si="51"/>
        <v>-66</v>
      </c>
      <c r="B137" s="126" t="str">
        <f t="shared" si="39"/>
        <v/>
      </c>
      <c r="C137" s="126" t="str">
        <f t="shared" si="40"/>
        <v/>
      </c>
      <c r="D137" s="125" t="str">
        <f t="shared" si="41"/>
        <v/>
      </c>
      <c r="E137" s="125" t="str">
        <f t="shared" si="42"/>
        <v/>
      </c>
      <c r="F137" s="124" t="str">
        <f t="shared" si="43"/>
        <v/>
      </c>
      <c r="G137" s="124" t="str">
        <f t="shared" si="44"/>
        <v/>
      </c>
      <c r="H137" s="124" t="str">
        <f t="shared" si="45"/>
        <v/>
      </c>
      <c r="I137" s="124" t="str">
        <f t="shared" si="46"/>
        <v/>
      </c>
      <c r="S137" s="122">
        <f t="shared" si="47"/>
        <v>-1</v>
      </c>
      <c r="T137" s="71">
        <f t="shared" si="48"/>
        <v>96</v>
      </c>
      <c r="U137" s="127">
        <f t="shared" si="49"/>
        <v>-95</v>
      </c>
      <c r="V137" s="127">
        <f t="shared" si="50"/>
        <v>-98</v>
      </c>
    </row>
    <row r="138" spans="1:22" x14ac:dyDescent="0.2">
      <c r="A138" s="126">
        <f t="shared" si="51"/>
        <v>-67</v>
      </c>
      <c r="B138" s="126" t="str">
        <f t="shared" si="39"/>
        <v/>
      </c>
      <c r="C138" s="126" t="str">
        <f t="shared" si="40"/>
        <v/>
      </c>
      <c r="D138" s="125" t="str">
        <f t="shared" si="41"/>
        <v/>
      </c>
      <c r="E138" s="125" t="str">
        <f t="shared" si="42"/>
        <v/>
      </c>
      <c r="F138" s="124" t="str">
        <f t="shared" si="43"/>
        <v/>
      </c>
      <c r="G138" s="124" t="str">
        <f t="shared" si="44"/>
        <v/>
      </c>
      <c r="H138" s="124" t="str">
        <f t="shared" si="45"/>
        <v/>
      </c>
      <c r="I138" s="124" t="str">
        <f t="shared" si="46"/>
        <v/>
      </c>
      <c r="S138" s="122">
        <f t="shared" si="47"/>
        <v>-1</v>
      </c>
      <c r="T138" s="71">
        <f t="shared" si="48"/>
        <v>97</v>
      </c>
      <c r="U138" s="127">
        <f t="shared" si="49"/>
        <v>-96</v>
      </c>
      <c r="V138" s="127">
        <f t="shared" si="50"/>
        <v>-99</v>
      </c>
    </row>
    <row r="139" spans="1:22" x14ac:dyDescent="0.2">
      <c r="A139" s="126">
        <f t="shared" si="51"/>
        <v>-68</v>
      </c>
      <c r="B139" s="126" t="str">
        <f t="shared" si="39"/>
        <v/>
      </c>
      <c r="C139" s="126" t="str">
        <f t="shared" si="40"/>
        <v/>
      </c>
      <c r="D139" s="125" t="str">
        <f t="shared" si="41"/>
        <v/>
      </c>
      <c r="E139" s="125" t="str">
        <f t="shared" si="42"/>
        <v/>
      </c>
      <c r="F139" s="124" t="str">
        <f t="shared" si="43"/>
        <v/>
      </c>
      <c r="G139" s="124" t="str">
        <f t="shared" si="44"/>
        <v/>
      </c>
      <c r="H139" s="124" t="str">
        <f t="shared" si="45"/>
        <v/>
      </c>
      <c r="I139" s="124" t="str">
        <f t="shared" si="46"/>
        <v/>
      </c>
      <c r="S139" s="122">
        <f t="shared" si="47"/>
        <v>-1</v>
      </c>
      <c r="T139" s="71">
        <f t="shared" si="48"/>
        <v>98</v>
      </c>
      <c r="U139" s="127">
        <f t="shared" si="49"/>
        <v>-97</v>
      </c>
      <c r="V139" s="127">
        <f t="shared" si="50"/>
        <v>-100</v>
      </c>
    </row>
    <row r="140" spans="1:22" x14ac:dyDescent="0.2">
      <c r="A140" s="126">
        <f t="shared" si="51"/>
        <v>-69</v>
      </c>
      <c r="B140" s="126" t="str">
        <f t="shared" si="39"/>
        <v/>
      </c>
      <c r="C140" s="126" t="str">
        <f t="shared" si="40"/>
        <v/>
      </c>
      <c r="D140" s="125" t="str">
        <f t="shared" si="41"/>
        <v/>
      </c>
      <c r="E140" s="125" t="str">
        <f t="shared" si="42"/>
        <v/>
      </c>
      <c r="F140" s="124" t="str">
        <f t="shared" si="43"/>
        <v/>
      </c>
      <c r="G140" s="124" t="str">
        <f t="shared" si="44"/>
        <v/>
      </c>
      <c r="H140" s="124" t="str">
        <f t="shared" si="45"/>
        <v/>
      </c>
      <c r="I140" s="124" t="str">
        <f t="shared" si="46"/>
        <v/>
      </c>
      <c r="S140" s="122">
        <f t="shared" si="47"/>
        <v>-1</v>
      </c>
      <c r="T140" s="71">
        <f t="shared" si="48"/>
        <v>99</v>
      </c>
      <c r="U140" s="127">
        <f t="shared" si="49"/>
        <v>-98</v>
      </c>
      <c r="V140" s="127">
        <f t="shared" si="50"/>
        <v>-101</v>
      </c>
    </row>
    <row r="141" spans="1:22" x14ac:dyDescent="0.2">
      <c r="A141" s="126">
        <f t="shared" si="51"/>
        <v>-70</v>
      </c>
      <c r="B141" s="126" t="str">
        <f t="shared" si="39"/>
        <v/>
      </c>
      <c r="C141" s="126" t="str">
        <f t="shared" si="40"/>
        <v/>
      </c>
      <c r="D141" s="125" t="str">
        <f t="shared" si="41"/>
        <v/>
      </c>
      <c r="E141" s="125" t="str">
        <f t="shared" si="42"/>
        <v/>
      </c>
      <c r="F141" s="124" t="str">
        <f t="shared" si="43"/>
        <v/>
      </c>
      <c r="G141" s="124" t="str">
        <f t="shared" si="44"/>
        <v/>
      </c>
      <c r="H141" s="124" t="str">
        <f t="shared" si="45"/>
        <v/>
      </c>
      <c r="I141" s="124" t="str">
        <f t="shared" si="46"/>
        <v/>
      </c>
      <c r="S141" s="122">
        <f t="shared" si="47"/>
        <v>-1</v>
      </c>
      <c r="T141" s="71">
        <f t="shared" si="48"/>
        <v>100</v>
      </c>
      <c r="U141" s="127">
        <f t="shared" si="49"/>
        <v>-99</v>
      </c>
      <c r="V141" s="127">
        <f t="shared" si="50"/>
        <v>-102</v>
      </c>
    </row>
    <row r="142" spans="1:22" x14ac:dyDescent="0.2">
      <c r="A142" s="126">
        <f t="shared" si="51"/>
        <v>-71</v>
      </c>
      <c r="B142" s="126" t="str">
        <f t="shared" si="39"/>
        <v/>
      </c>
      <c r="C142" s="126" t="str">
        <f t="shared" si="40"/>
        <v/>
      </c>
      <c r="D142" s="125" t="str">
        <f t="shared" si="41"/>
        <v/>
      </c>
      <c r="E142" s="125" t="str">
        <f t="shared" si="42"/>
        <v/>
      </c>
      <c r="F142" s="124" t="str">
        <f t="shared" si="43"/>
        <v/>
      </c>
      <c r="G142" s="124" t="str">
        <f t="shared" si="44"/>
        <v/>
      </c>
      <c r="H142" s="124" t="str">
        <f t="shared" si="45"/>
        <v/>
      </c>
      <c r="I142" s="124" t="str">
        <f t="shared" si="46"/>
        <v/>
      </c>
      <c r="S142" s="122">
        <f t="shared" si="47"/>
        <v>-1</v>
      </c>
      <c r="T142" s="71">
        <f t="shared" si="48"/>
        <v>101</v>
      </c>
      <c r="U142" s="127">
        <f t="shared" si="49"/>
        <v>-100</v>
      </c>
      <c r="V142" s="127">
        <f t="shared" si="50"/>
        <v>-103</v>
      </c>
    </row>
    <row r="143" spans="1:22" x14ac:dyDescent="0.2">
      <c r="A143" s="126">
        <f t="shared" si="51"/>
        <v>-72</v>
      </c>
      <c r="B143" s="126" t="str">
        <f t="shared" si="39"/>
        <v/>
      </c>
      <c r="C143" s="126" t="str">
        <f t="shared" si="40"/>
        <v/>
      </c>
      <c r="D143" s="125" t="str">
        <f t="shared" si="41"/>
        <v/>
      </c>
      <c r="E143" s="125" t="str">
        <f t="shared" si="42"/>
        <v/>
      </c>
      <c r="F143" s="124" t="str">
        <f t="shared" si="43"/>
        <v/>
      </c>
      <c r="G143" s="124" t="str">
        <f t="shared" si="44"/>
        <v/>
      </c>
      <c r="H143" s="124" t="str">
        <f t="shared" si="45"/>
        <v/>
      </c>
      <c r="I143" s="124" t="str">
        <f t="shared" si="46"/>
        <v/>
      </c>
      <c r="S143" s="122">
        <f t="shared" si="47"/>
        <v>-1</v>
      </c>
      <c r="T143" s="71">
        <f t="shared" si="48"/>
        <v>102</v>
      </c>
      <c r="U143" s="127">
        <f t="shared" si="49"/>
        <v>-101</v>
      </c>
      <c r="V143" s="127">
        <f t="shared" si="50"/>
        <v>-104</v>
      </c>
    </row>
    <row r="144" spans="1:22" x14ac:dyDescent="0.2">
      <c r="A144" s="126">
        <f t="shared" si="51"/>
        <v>-73</v>
      </c>
      <c r="B144" s="126" t="str">
        <f t="shared" si="39"/>
        <v/>
      </c>
      <c r="C144" s="126" t="str">
        <f t="shared" si="40"/>
        <v/>
      </c>
      <c r="D144" s="125" t="str">
        <f t="shared" si="41"/>
        <v/>
      </c>
      <c r="E144" s="125" t="str">
        <f t="shared" si="42"/>
        <v/>
      </c>
      <c r="F144" s="124" t="str">
        <f t="shared" si="43"/>
        <v/>
      </c>
      <c r="G144" s="124" t="str">
        <f t="shared" si="44"/>
        <v/>
      </c>
      <c r="H144" s="124" t="str">
        <f t="shared" si="45"/>
        <v/>
      </c>
      <c r="I144" s="124" t="str">
        <f t="shared" si="46"/>
        <v/>
      </c>
      <c r="S144" s="122">
        <f t="shared" si="47"/>
        <v>-1</v>
      </c>
      <c r="T144" s="71">
        <f t="shared" si="48"/>
        <v>103</v>
      </c>
      <c r="U144" s="127">
        <f t="shared" si="49"/>
        <v>-102</v>
      </c>
      <c r="V144" s="127">
        <f t="shared" si="50"/>
        <v>-105</v>
      </c>
    </row>
    <row r="145" spans="1:22" x14ac:dyDescent="0.2">
      <c r="A145" s="126">
        <f t="shared" si="51"/>
        <v>-74</v>
      </c>
      <c r="B145" s="126" t="str">
        <f t="shared" si="39"/>
        <v/>
      </c>
      <c r="C145" s="126" t="str">
        <f t="shared" si="40"/>
        <v/>
      </c>
      <c r="D145" s="125" t="str">
        <f t="shared" si="41"/>
        <v/>
      </c>
      <c r="E145" s="125" t="str">
        <f t="shared" si="42"/>
        <v/>
      </c>
      <c r="F145" s="124" t="str">
        <f t="shared" si="43"/>
        <v/>
      </c>
      <c r="G145" s="124" t="str">
        <f t="shared" si="44"/>
        <v/>
      </c>
      <c r="H145" s="124" t="str">
        <f t="shared" si="45"/>
        <v/>
      </c>
      <c r="I145" s="124" t="str">
        <f t="shared" si="46"/>
        <v/>
      </c>
      <c r="S145" s="122">
        <f t="shared" si="47"/>
        <v>-1</v>
      </c>
      <c r="T145" s="71">
        <f t="shared" si="48"/>
        <v>104</v>
      </c>
      <c r="U145" s="127">
        <f t="shared" si="49"/>
        <v>-103</v>
      </c>
      <c r="V145" s="127">
        <f t="shared" si="50"/>
        <v>-106</v>
      </c>
    </row>
    <row r="146" spans="1:22" x14ac:dyDescent="0.2">
      <c r="A146" s="126">
        <f t="shared" si="51"/>
        <v>-75</v>
      </c>
      <c r="B146" s="126" t="str">
        <f t="shared" si="39"/>
        <v/>
      </c>
      <c r="C146" s="126" t="str">
        <f t="shared" si="40"/>
        <v/>
      </c>
      <c r="D146" s="125" t="str">
        <f t="shared" si="41"/>
        <v/>
      </c>
      <c r="E146" s="125" t="str">
        <f t="shared" si="42"/>
        <v/>
      </c>
      <c r="F146" s="124" t="str">
        <f t="shared" si="43"/>
        <v/>
      </c>
      <c r="G146" s="124" t="str">
        <f t="shared" si="44"/>
        <v/>
      </c>
      <c r="H146" s="124" t="str">
        <f t="shared" si="45"/>
        <v/>
      </c>
      <c r="I146" s="124" t="str">
        <f t="shared" si="46"/>
        <v/>
      </c>
      <c r="S146" s="122">
        <f t="shared" si="47"/>
        <v>-1</v>
      </c>
      <c r="T146" s="71">
        <f t="shared" si="48"/>
        <v>105</v>
      </c>
      <c r="U146" s="127">
        <f t="shared" si="49"/>
        <v>-104</v>
      </c>
      <c r="V146" s="127">
        <f t="shared" si="50"/>
        <v>-107</v>
      </c>
    </row>
    <row r="147" spans="1:22" x14ac:dyDescent="0.2">
      <c r="A147" s="126">
        <f t="shared" si="51"/>
        <v>-76</v>
      </c>
      <c r="B147" s="126" t="str">
        <f t="shared" si="39"/>
        <v/>
      </c>
      <c r="C147" s="126" t="str">
        <f t="shared" si="40"/>
        <v/>
      </c>
      <c r="D147" s="125" t="str">
        <f t="shared" si="41"/>
        <v/>
      </c>
      <c r="E147" s="125" t="str">
        <f t="shared" si="42"/>
        <v/>
      </c>
      <c r="F147" s="124" t="str">
        <f t="shared" si="43"/>
        <v/>
      </c>
      <c r="G147" s="124" t="str">
        <f t="shared" si="44"/>
        <v/>
      </c>
      <c r="H147" s="124" t="str">
        <f t="shared" si="45"/>
        <v/>
      </c>
      <c r="I147" s="124" t="str">
        <f t="shared" si="46"/>
        <v/>
      </c>
      <c r="S147" s="122">
        <f t="shared" si="47"/>
        <v>-1</v>
      </c>
      <c r="T147" s="71">
        <f t="shared" si="48"/>
        <v>106</v>
      </c>
      <c r="U147" s="127">
        <f t="shared" si="49"/>
        <v>-105</v>
      </c>
      <c r="V147" s="127">
        <f t="shared" si="50"/>
        <v>-108</v>
      </c>
    </row>
    <row r="148" spans="1:22" x14ac:dyDescent="0.2">
      <c r="A148" s="126">
        <f t="shared" si="51"/>
        <v>-77</v>
      </c>
      <c r="B148" s="126" t="str">
        <f t="shared" si="39"/>
        <v/>
      </c>
      <c r="C148" s="126" t="str">
        <f t="shared" si="40"/>
        <v/>
      </c>
      <c r="D148" s="125" t="str">
        <f t="shared" si="41"/>
        <v/>
      </c>
      <c r="E148" s="125" t="str">
        <f t="shared" si="42"/>
        <v/>
      </c>
      <c r="F148" s="124" t="str">
        <f t="shared" si="43"/>
        <v/>
      </c>
      <c r="G148" s="124" t="str">
        <f t="shared" si="44"/>
        <v/>
      </c>
      <c r="H148" s="124" t="str">
        <f t="shared" si="45"/>
        <v/>
      </c>
      <c r="I148" s="124" t="str">
        <f t="shared" si="46"/>
        <v/>
      </c>
      <c r="S148" s="122">
        <f t="shared" si="47"/>
        <v>-1</v>
      </c>
      <c r="T148" s="71">
        <f t="shared" si="48"/>
        <v>107</v>
      </c>
      <c r="U148" s="127">
        <f t="shared" si="49"/>
        <v>-106</v>
      </c>
      <c r="V148" s="127">
        <f t="shared" si="50"/>
        <v>-109</v>
      </c>
    </row>
    <row r="149" spans="1:22" x14ac:dyDescent="0.2">
      <c r="A149" s="126">
        <f t="shared" si="51"/>
        <v>-78</v>
      </c>
      <c r="B149" s="126" t="str">
        <f t="shared" si="39"/>
        <v/>
      </c>
      <c r="C149" s="126" t="str">
        <f t="shared" si="40"/>
        <v/>
      </c>
      <c r="D149" s="125" t="str">
        <f t="shared" si="41"/>
        <v/>
      </c>
      <c r="E149" s="125" t="str">
        <f t="shared" si="42"/>
        <v/>
      </c>
      <c r="F149" s="124" t="str">
        <f t="shared" si="43"/>
        <v/>
      </c>
      <c r="G149" s="124" t="str">
        <f t="shared" si="44"/>
        <v/>
      </c>
      <c r="H149" s="124" t="str">
        <f t="shared" si="45"/>
        <v/>
      </c>
      <c r="I149" s="124" t="str">
        <f t="shared" si="46"/>
        <v/>
      </c>
      <c r="S149" s="122">
        <f t="shared" si="47"/>
        <v>-1</v>
      </c>
      <c r="T149" s="71">
        <f t="shared" si="48"/>
        <v>108</v>
      </c>
      <c r="U149" s="127">
        <f t="shared" si="49"/>
        <v>-107</v>
      </c>
      <c r="V149" s="127">
        <f t="shared" si="50"/>
        <v>-110</v>
      </c>
    </row>
    <row r="150" spans="1:22" x14ac:dyDescent="0.2">
      <c r="A150" s="126">
        <f t="shared" si="51"/>
        <v>-79</v>
      </c>
      <c r="B150" s="126" t="str">
        <f t="shared" si="39"/>
        <v/>
      </c>
      <c r="C150" s="126" t="str">
        <f t="shared" si="40"/>
        <v/>
      </c>
      <c r="D150" s="125" t="str">
        <f t="shared" si="41"/>
        <v/>
      </c>
      <c r="E150" s="125" t="str">
        <f t="shared" si="42"/>
        <v/>
      </c>
      <c r="F150" s="124" t="str">
        <f t="shared" si="43"/>
        <v/>
      </c>
      <c r="G150" s="124" t="str">
        <f t="shared" si="44"/>
        <v/>
      </c>
      <c r="H150" s="124" t="str">
        <f t="shared" si="45"/>
        <v/>
      </c>
      <c r="I150" s="124" t="str">
        <f t="shared" si="46"/>
        <v/>
      </c>
      <c r="S150" s="122">
        <f t="shared" si="47"/>
        <v>-1</v>
      </c>
      <c r="T150" s="71">
        <f t="shared" si="48"/>
        <v>109</v>
      </c>
      <c r="U150" s="127">
        <f t="shared" si="49"/>
        <v>-108</v>
      </c>
      <c r="V150" s="127">
        <f t="shared" si="50"/>
        <v>-111</v>
      </c>
    </row>
    <row r="151" spans="1:22" x14ac:dyDescent="0.2">
      <c r="A151" s="126">
        <f t="shared" si="51"/>
        <v>-80</v>
      </c>
      <c r="B151" s="126" t="str">
        <f t="shared" si="39"/>
        <v/>
      </c>
      <c r="C151" s="126" t="str">
        <f t="shared" si="40"/>
        <v/>
      </c>
      <c r="D151" s="125" t="str">
        <f t="shared" si="41"/>
        <v/>
      </c>
      <c r="E151" s="125" t="str">
        <f t="shared" si="42"/>
        <v/>
      </c>
      <c r="F151" s="124" t="str">
        <f t="shared" si="43"/>
        <v/>
      </c>
      <c r="G151" s="124" t="str">
        <f t="shared" si="44"/>
        <v/>
      </c>
      <c r="H151" s="124" t="str">
        <f t="shared" si="45"/>
        <v/>
      </c>
      <c r="I151" s="124" t="str">
        <f t="shared" si="46"/>
        <v/>
      </c>
      <c r="S151" s="122">
        <f t="shared" si="47"/>
        <v>-1</v>
      </c>
      <c r="T151" s="71">
        <f t="shared" si="48"/>
        <v>110</v>
      </c>
      <c r="U151" s="127">
        <f t="shared" si="49"/>
        <v>-109</v>
      </c>
      <c r="V151" s="127">
        <f t="shared" si="50"/>
        <v>-112</v>
      </c>
    </row>
    <row r="152" spans="1:22" x14ac:dyDescent="0.2">
      <c r="A152" s="126">
        <f t="shared" si="51"/>
        <v>-81</v>
      </c>
      <c r="B152" s="126" t="str">
        <f t="shared" si="39"/>
        <v/>
      </c>
      <c r="C152" s="126" t="str">
        <f t="shared" si="40"/>
        <v/>
      </c>
      <c r="D152" s="125" t="str">
        <f t="shared" si="41"/>
        <v/>
      </c>
      <c r="E152" s="125" t="str">
        <f t="shared" si="42"/>
        <v/>
      </c>
      <c r="F152" s="124" t="str">
        <f t="shared" si="43"/>
        <v/>
      </c>
      <c r="G152" s="124" t="str">
        <f t="shared" si="44"/>
        <v/>
      </c>
      <c r="H152" s="124" t="str">
        <f t="shared" si="45"/>
        <v/>
      </c>
      <c r="I152" s="124" t="str">
        <f t="shared" si="46"/>
        <v/>
      </c>
      <c r="S152" s="122">
        <f t="shared" si="47"/>
        <v>-1</v>
      </c>
      <c r="T152" s="71">
        <f t="shared" si="48"/>
        <v>111</v>
      </c>
      <c r="U152" s="127">
        <f t="shared" si="49"/>
        <v>-110</v>
      </c>
      <c r="V152" s="127">
        <f t="shared" si="50"/>
        <v>-113</v>
      </c>
    </row>
    <row r="153" spans="1:22" x14ac:dyDescent="0.2">
      <c r="A153" s="126">
        <f t="shared" si="51"/>
        <v>-82</v>
      </c>
      <c r="B153" s="126" t="str">
        <f t="shared" si="39"/>
        <v/>
      </c>
      <c r="C153" s="126" t="str">
        <f t="shared" si="40"/>
        <v/>
      </c>
      <c r="D153" s="125" t="str">
        <f t="shared" si="41"/>
        <v/>
      </c>
      <c r="E153" s="125" t="str">
        <f t="shared" si="42"/>
        <v/>
      </c>
      <c r="F153" s="124" t="str">
        <f t="shared" si="43"/>
        <v/>
      </c>
      <c r="G153" s="124" t="str">
        <f t="shared" si="44"/>
        <v/>
      </c>
      <c r="H153" s="124" t="str">
        <f t="shared" si="45"/>
        <v/>
      </c>
      <c r="I153" s="124" t="str">
        <f t="shared" si="46"/>
        <v/>
      </c>
      <c r="S153" s="122">
        <f t="shared" si="47"/>
        <v>-1</v>
      </c>
      <c r="T153" s="71">
        <f t="shared" si="48"/>
        <v>112</v>
      </c>
      <c r="U153" s="127">
        <f t="shared" si="49"/>
        <v>-111</v>
      </c>
      <c r="V153" s="127">
        <f t="shared" si="50"/>
        <v>-114</v>
      </c>
    </row>
    <row r="154" spans="1:22" x14ac:dyDescent="0.2">
      <c r="A154" s="126">
        <f t="shared" si="51"/>
        <v>-83</v>
      </c>
      <c r="B154" s="126" t="str">
        <f t="shared" si="39"/>
        <v/>
      </c>
      <c r="C154" s="126" t="str">
        <f t="shared" si="40"/>
        <v/>
      </c>
      <c r="D154" s="125" t="str">
        <f t="shared" si="41"/>
        <v/>
      </c>
      <c r="E154" s="125" t="str">
        <f t="shared" si="42"/>
        <v/>
      </c>
      <c r="F154" s="124" t="str">
        <f t="shared" si="43"/>
        <v/>
      </c>
      <c r="G154" s="124" t="str">
        <f t="shared" si="44"/>
        <v/>
      </c>
      <c r="H154" s="124" t="str">
        <f t="shared" si="45"/>
        <v/>
      </c>
      <c r="I154" s="124" t="str">
        <f t="shared" si="46"/>
        <v/>
      </c>
      <c r="S154" s="122">
        <f t="shared" si="47"/>
        <v>-1</v>
      </c>
      <c r="T154" s="71">
        <f t="shared" si="48"/>
        <v>113</v>
      </c>
      <c r="U154" s="127">
        <f t="shared" si="49"/>
        <v>-112</v>
      </c>
      <c r="V154" s="127">
        <f t="shared" si="50"/>
        <v>-115</v>
      </c>
    </row>
    <row r="155" spans="1:22" x14ac:dyDescent="0.2">
      <c r="A155" s="126">
        <f t="shared" si="51"/>
        <v>-84</v>
      </c>
      <c r="B155" s="126" t="str">
        <f t="shared" si="39"/>
        <v/>
      </c>
      <c r="C155" s="126" t="str">
        <f t="shared" si="40"/>
        <v/>
      </c>
      <c r="D155" s="125" t="str">
        <f t="shared" si="41"/>
        <v/>
      </c>
      <c r="E155" s="125" t="str">
        <f t="shared" si="42"/>
        <v/>
      </c>
      <c r="F155" s="124" t="str">
        <f t="shared" si="43"/>
        <v/>
      </c>
      <c r="G155" s="124" t="str">
        <f t="shared" si="44"/>
        <v/>
      </c>
      <c r="H155" s="124" t="str">
        <f t="shared" si="45"/>
        <v/>
      </c>
      <c r="I155" s="124" t="str">
        <f t="shared" si="46"/>
        <v/>
      </c>
      <c r="S155" s="122">
        <f t="shared" si="47"/>
        <v>-1</v>
      </c>
      <c r="T155" s="71">
        <f t="shared" si="48"/>
        <v>114</v>
      </c>
      <c r="U155" s="127">
        <f t="shared" si="49"/>
        <v>-113</v>
      </c>
      <c r="V155" s="127">
        <f t="shared" si="50"/>
        <v>-116</v>
      </c>
    </row>
    <row r="156" spans="1:22" x14ac:dyDescent="0.2">
      <c r="A156" s="126">
        <f t="shared" si="51"/>
        <v>-85</v>
      </c>
      <c r="B156" s="126" t="str">
        <f t="shared" si="39"/>
        <v/>
      </c>
      <c r="C156" s="126" t="str">
        <f t="shared" si="40"/>
        <v/>
      </c>
      <c r="D156" s="125" t="str">
        <f t="shared" si="41"/>
        <v/>
      </c>
      <c r="E156" s="125" t="str">
        <f t="shared" si="42"/>
        <v/>
      </c>
      <c r="F156" s="124" t="str">
        <f t="shared" si="43"/>
        <v/>
      </c>
      <c r="G156" s="124" t="str">
        <f t="shared" si="44"/>
        <v/>
      </c>
      <c r="H156" s="124" t="str">
        <f t="shared" si="45"/>
        <v/>
      </c>
      <c r="I156" s="124" t="str">
        <f t="shared" si="46"/>
        <v/>
      </c>
      <c r="S156" s="122">
        <f t="shared" si="47"/>
        <v>-1</v>
      </c>
      <c r="T156" s="71">
        <f t="shared" si="48"/>
        <v>115</v>
      </c>
      <c r="U156" s="127">
        <f t="shared" si="49"/>
        <v>-114</v>
      </c>
      <c r="V156" s="127">
        <f t="shared" si="50"/>
        <v>-117</v>
      </c>
    </row>
    <row r="157" spans="1:22" x14ac:dyDescent="0.2">
      <c r="A157" s="126">
        <f t="shared" si="51"/>
        <v>-86</v>
      </c>
      <c r="B157" s="126" t="str">
        <f t="shared" ref="B157:B188" si="52">IF(A157&lt;0,"",IF(S158&gt;=1,LOOKUP(S158,Y$35:Y$55,X$35:X$55),0))</f>
        <v/>
      </c>
      <c r="C157" s="126" t="str">
        <f t="shared" ref="C157:C188" si="53">IF(A157&lt;0,"",IF(S158&gt;=10,LOOKUP(S158,Y$44:Y$55,Z$44:Z$55),0))</f>
        <v/>
      </c>
      <c r="D157" s="125" t="str">
        <f t="shared" ref="D157:D188" si="54">IF(A157&lt;0,"",B157*$O$42)</f>
        <v/>
      </c>
      <c r="E157" s="125" t="str">
        <f t="shared" ref="E157:E188" si="55">IF(A157&lt;0,"",C157*$O$43)</f>
        <v/>
      </c>
      <c r="F157" s="124" t="str">
        <f t="shared" ref="F157:F188" si="56">IF(A157=0,0,IF(A157=0,0,IF(A157&lt;0,"",IF(B157=$X$35,((E$22*0.5/12)-D157)*P$50,((E$22*1/12)-D157)*P$50))))</f>
        <v/>
      </c>
      <c r="G157" s="124" t="str">
        <f t="shared" ref="G157:G188" si="57">IF(A157&lt;0,"",D157+F157+E157)</f>
        <v/>
      </c>
      <c r="H157" s="124" t="str">
        <f t="shared" ref="H157:H188" si="58">IF(A157=0,0,IF(A157=0,0,IF(A157&lt;0,"",IF(A157=1,F157,G157+H158))))</f>
        <v/>
      </c>
      <c r="I157" s="124" t="str">
        <f t="shared" ref="I157:I188" si="59">IF(A157&lt;0,"",ROUND($E$23+(A157/12),2))</f>
        <v/>
      </c>
      <c r="S157" s="122">
        <f t="shared" si="47"/>
        <v>-1</v>
      </c>
      <c r="T157" s="71">
        <f t="shared" si="48"/>
        <v>116</v>
      </c>
      <c r="U157" s="127">
        <f t="shared" si="49"/>
        <v>-115</v>
      </c>
      <c r="V157" s="127">
        <f t="shared" si="50"/>
        <v>-118</v>
      </c>
    </row>
    <row r="158" spans="1:22" x14ac:dyDescent="0.2">
      <c r="A158" s="126">
        <f t="shared" si="51"/>
        <v>-87</v>
      </c>
      <c r="B158" s="126" t="str">
        <f t="shared" si="52"/>
        <v/>
      </c>
      <c r="C158" s="126" t="str">
        <f t="shared" si="53"/>
        <v/>
      </c>
      <c r="D158" s="125" t="str">
        <f t="shared" si="54"/>
        <v/>
      </c>
      <c r="E158" s="125" t="str">
        <f t="shared" si="55"/>
        <v/>
      </c>
      <c r="F158" s="124" t="str">
        <f t="shared" si="56"/>
        <v/>
      </c>
      <c r="G158" s="124" t="str">
        <f t="shared" si="57"/>
        <v/>
      </c>
      <c r="H158" s="124" t="str">
        <f t="shared" si="58"/>
        <v/>
      </c>
      <c r="I158" s="124" t="str">
        <f t="shared" si="59"/>
        <v/>
      </c>
      <c r="S158" s="122">
        <f t="shared" ref="S158:S189" si="60">IF(AND(S157&gt;=1,S157&lt;20),S157+1,IF(U158=0,1,IF(S157=20,S157+0.5,-1)))</f>
        <v>-1</v>
      </c>
      <c r="T158" s="71">
        <f t="shared" ref="T158:T189" si="61">IF(T157&gt;=1,T157+1,IF(U158=0,1,-1))</f>
        <v>117</v>
      </c>
      <c r="U158" s="127">
        <f t="shared" si="49"/>
        <v>-116</v>
      </c>
      <c r="V158" s="127">
        <f t="shared" si="50"/>
        <v>-119</v>
      </c>
    </row>
    <row r="159" spans="1:22" x14ac:dyDescent="0.2">
      <c r="A159" s="126">
        <f t="shared" si="51"/>
        <v>-88</v>
      </c>
      <c r="B159" s="126" t="str">
        <f t="shared" si="52"/>
        <v/>
      </c>
      <c r="C159" s="126" t="str">
        <f t="shared" si="53"/>
        <v/>
      </c>
      <c r="D159" s="125" t="str">
        <f t="shared" si="54"/>
        <v/>
      </c>
      <c r="E159" s="125" t="str">
        <f t="shared" si="55"/>
        <v/>
      </c>
      <c r="F159" s="124" t="str">
        <f t="shared" si="56"/>
        <v/>
      </c>
      <c r="G159" s="124" t="str">
        <f t="shared" si="57"/>
        <v/>
      </c>
      <c r="H159" s="124" t="str">
        <f t="shared" si="58"/>
        <v/>
      </c>
      <c r="I159" s="124" t="str">
        <f t="shared" si="59"/>
        <v/>
      </c>
      <c r="S159" s="122">
        <f t="shared" si="60"/>
        <v>-1</v>
      </c>
      <c r="T159" s="71">
        <f t="shared" si="61"/>
        <v>118</v>
      </c>
      <c r="U159" s="127">
        <f t="shared" ref="U159:U190" si="62">U158-1</f>
        <v>-117</v>
      </c>
      <c r="V159" s="127">
        <f t="shared" ref="V159:V190" si="63">V158-1</f>
        <v>-120</v>
      </c>
    </row>
    <row r="160" spans="1:22" x14ac:dyDescent="0.2">
      <c r="A160" s="126">
        <f t="shared" si="51"/>
        <v>-89</v>
      </c>
      <c r="B160" s="126" t="str">
        <f t="shared" si="52"/>
        <v/>
      </c>
      <c r="C160" s="126" t="str">
        <f t="shared" si="53"/>
        <v/>
      </c>
      <c r="D160" s="125" t="str">
        <f t="shared" si="54"/>
        <v/>
      </c>
      <c r="E160" s="125" t="str">
        <f t="shared" si="55"/>
        <v/>
      </c>
      <c r="F160" s="124" t="str">
        <f t="shared" si="56"/>
        <v/>
      </c>
      <c r="G160" s="124" t="str">
        <f t="shared" si="57"/>
        <v/>
      </c>
      <c r="H160" s="124" t="str">
        <f t="shared" si="58"/>
        <v/>
      </c>
      <c r="I160" s="124" t="str">
        <f t="shared" si="59"/>
        <v/>
      </c>
      <c r="S160" s="122">
        <f t="shared" si="60"/>
        <v>-1</v>
      </c>
      <c r="T160" s="71">
        <f t="shared" si="61"/>
        <v>119</v>
      </c>
      <c r="U160" s="127">
        <f t="shared" si="62"/>
        <v>-118</v>
      </c>
      <c r="V160" s="127">
        <f t="shared" si="63"/>
        <v>-121</v>
      </c>
    </row>
    <row r="161" spans="1:22" x14ac:dyDescent="0.2">
      <c r="A161" s="126">
        <f t="shared" si="51"/>
        <v>-90</v>
      </c>
      <c r="B161" s="126" t="str">
        <f t="shared" si="52"/>
        <v/>
      </c>
      <c r="C161" s="126" t="str">
        <f t="shared" si="53"/>
        <v/>
      </c>
      <c r="D161" s="125" t="str">
        <f t="shared" si="54"/>
        <v/>
      </c>
      <c r="E161" s="125" t="str">
        <f t="shared" si="55"/>
        <v/>
      </c>
      <c r="F161" s="124" t="str">
        <f t="shared" si="56"/>
        <v/>
      </c>
      <c r="G161" s="124" t="str">
        <f t="shared" si="57"/>
        <v/>
      </c>
      <c r="H161" s="124" t="str">
        <f t="shared" si="58"/>
        <v/>
      </c>
      <c r="I161" s="124" t="str">
        <f t="shared" si="59"/>
        <v/>
      </c>
      <c r="S161" s="122">
        <f t="shared" si="60"/>
        <v>-1</v>
      </c>
      <c r="T161" s="71">
        <f t="shared" si="61"/>
        <v>120</v>
      </c>
      <c r="U161" s="127">
        <f t="shared" si="62"/>
        <v>-119</v>
      </c>
      <c r="V161" s="127">
        <f t="shared" si="63"/>
        <v>-122</v>
      </c>
    </row>
    <row r="162" spans="1:22" x14ac:dyDescent="0.2">
      <c r="A162" s="126">
        <f t="shared" si="51"/>
        <v>-91</v>
      </c>
      <c r="B162" s="126" t="str">
        <f t="shared" si="52"/>
        <v/>
      </c>
      <c r="C162" s="126" t="str">
        <f t="shared" si="53"/>
        <v/>
      </c>
      <c r="D162" s="125" t="str">
        <f t="shared" si="54"/>
        <v/>
      </c>
      <c r="E162" s="125" t="str">
        <f t="shared" si="55"/>
        <v/>
      </c>
      <c r="F162" s="124" t="str">
        <f t="shared" si="56"/>
        <v/>
      </c>
      <c r="G162" s="124" t="str">
        <f t="shared" si="57"/>
        <v/>
      </c>
      <c r="H162" s="124" t="str">
        <f t="shared" si="58"/>
        <v/>
      </c>
      <c r="I162" s="124" t="str">
        <f t="shared" si="59"/>
        <v/>
      </c>
      <c r="S162" s="122">
        <f t="shared" si="60"/>
        <v>-1</v>
      </c>
      <c r="T162" s="71">
        <f t="shared" si="61"/>
        <v>121</v>
      </c>
      <c r="U162" s="127">
        <f t="shared" si="62"/>
        <v>-120</v>
      </c>
      <c r="V162" s="127">
        <f t="shared" si="63"/>
        <v>-123</v>
      </c>
    </row>
    <row r="163" spans="1:22" x14ac:dyDescent="0.2">
      <c r="A163" s="126">
        <f t="shared" si="51"/>
        <v>-92</v>
      </c>
      <c r="B163" s="126" t="str">
        <f t="shared" si="52"/>
        <v/>
      </c>
      <c r="C163" s="126" t="str">
        <f t="shared" si="53"/>
        <v/>
      </c>
      <c r="D163" s="125" t="str">
        <f t="shared" si="54"/>
        <v/>
      </c>
      <c r="E163" s="125" t="str">
        <f t="shared" si="55"/>
        <v/>
      </c>
      <c r="F163" s="124" t="str">
        <f t="shared" si="56"/>
        <v/>
      </c>
      <c r="G163" s="124" t="str">
        <f t="shared" si="57"/>
        <v/>
      </c>
      <c r="H163" s="124" t="str">
        <f t="shared" si="58"/>
        <v/>
      </c>
      <c r="I163" s="124" t="str">
        <f t="shared" si="59"/>
        <v/>
      </c>
      <c r="S163" s="122">
        <f t="shared" si="60"/>
        <v>-1</v>
      </c>
      <c r="T163" s="71">
        <f t="shared" si="61"/>
        <v>122</v>
      </c>
      <c r="U163" s="127">
        <f t="shared" si="62"/>
        <v>-121</v>
      </c>
      <c r="V163" s="127">
        <f t="shared" si="63"/>
        <v>-124</v>
      </c>
    </row>
    <row r="164" spans="1:22" x14ac:dyDescent="0.2">
      <c r="A164" s="126">
        <f t="shared" si="51"/>
        <v>-93</v>
      </c>
      <c r="B164" s="126" t="str">
        <f t="shared" si="52"/>
        <v/>
      </c>
      <c r="C164" s="126" t="str">
        <f t="shared" si="53"/>
        <v/>
      </c>
      <c r="D164" s="125" t="str">
        <f t="shared" si="54"/>
        <v/>
      </c>
      <c r="E164" s="125" t="str">
        <f t="shared" si="55"/>
        <v/>
      </c>
      <c r="F164" s="124" t="str">
        <f t="shared" si="56"/>
        <v/>
      </c>
      <c r="G164" s="124" t="str">
        <f t="shared" si="57"/>
        <v/>
      </c>
      <c r="H164" s="124" t="str">
        <f t="shared" si="58"/>
        <v/>
      </c>
      <c r="I164" s="124" t="str">
        <f t="shared" si="59"/>
        <v/>
      </c>
      <c r="S164" s="122">
        <f t="shared" si="60"/>
        <v>-1</v>
      </c>
      <c r="T164" s="71">
        <f t="shared" si="61"/>
        <v>123</v>
      </c>
      <c r="U164" s="127">
        <f t="shared" si="62"/>
        <v>-122</v>
      </c>
      <c r="V164" s="127">
        <f t="shared" si="63"/>
        <v>-125</v>
      </c>
    </row>
    <row r="165" spans="1:22" x14ac:dyDescent="0.2">
      <c r="A165" s="126">
        <f t="shared" si="51"/>
        <v>-94</v>
      </c>
      <c r="B165" s="126" t="str">
        <f t="shared" si="52"/>
        <v/>
      </c>
      <c r="C165" s="126" t="str">
        <f t="shared" si="53"/>
        <v/>
      </c>
      <c r="D165" s="125" t="str">
        <f t="shared" si="54"/>
        <v/>
      </c>
      <c r="E165" s="125" t="str">
        <f t="shared" si="55"/>
        <v/>
      </c>
      <c r="F165" s="124" t="str">
        <f t="shared" si="56"/>
        <v/>
      </c>
      <c r="G165" s="124" t="str">
        <f t="shared" si="57"/>
        <v/>
      </c>
      <c r="H165" s="124" t="str">
        <f t="shared" si="58"/>
        <v/>
      </c>
      <c r="I165" s="124" t="str">
        <f t="shared" si="59"/>
        <v/>
      </c>
      <c r="S165" s="122">
        <f t="shared" si="60"/>
        <v>-1</v>
      </c>
      <c r="T165" s="71">
        <f t="shared" si="61"/>
        <v>124</v>
      </c>
      <c r="U165" s="127">
        <f t="shared" si="62"/>
        <v>-123</v>
      </c>
      <c r="V165" s="127">
        <f t="shared" si="63"/>
        <v>-126</v>
      </c>
    </row>
    <row r="166" spans="1:22" x14ac:dyDescent="0.2">
      <c r="A166" s="126">
        <f t="shared" si="51"/>
        <v>-95</v>
      </c>
      <c r="B166" s="126" t="str">
        <f t="shared" si="52"/>
        <v/>
      </c>
      <c r="C166" s="126" t="str">
        <f t="shared" si="53"/>
        <v/>
      </c>
      <c r="D166" s="125" t="str">
        <f t="shared" si="54"/>
        <v/>
      </c>
      <c r="E166" s="125" t="str">
        <f t="shared" si="55"/>
        <v/>
      </c>
      <c r="F166" s="124" t="str">
        <f t="shared" si="56"/>
        <v/>
      </c>
      <c r="G166" s="124" t="str">
        <f t="shared" si="57"/>
        <v/>
      </c>
      <c r="H166" s="124" t="str">
        <f t="shared" si="58"/>
        <v/>
      </c>
      <c r="I166" s="124" t="str">
        <f t="shared" si="59"/>
        <v/>
      </c>
      <c r="S166" s="122">
        <f t="shared" si="60"/>
        <v>-1</v>
      </c>
      <c r="T166" s="71">
        <f t="shared" si="61"/>
        <v>125</v>
      </c>
      <c r="U166" s="127">
        <f t="shared" si="62"/>
        <v>-124</v>
      </c>
      <c r="V166" s="127">
        <f t="shared" si="63"/>
        <v>-127</v>
      </c>
    </row>
    <row r="167" spans="1:22" x14ac:dyDescent="0.2">
      <c r="A167" s="126">
        <f t="shared" si="51"/>
        <v>-96</v>
      </c>
      <c r="B167" s="126" t="str">
        <f t="shared" si="52"/>
        <v/>
      </c>
      <c r="C167" s="126" t="str">
        <f t="shared" si="53"/>
        <v/>
      </c>
      <c r="D167" s="125" t="str">
        <f t="shared" si="54"/>
        <v/>
      </c>
      <c r="E167" s="125" t="str">
        <f t="shared" si="55"/>
        <v/>
      </c>
      <c r="F167" s="124" t="str">
        <f t="shared" si="56"/>
        <v/>
      </c>
      <c r="G167" s="124" t="str">
        <f t="shared" si="57"/>
        <v/>
      </c>
      <c r="H167" s="124" t="str">
        <f t="shared" si="58"/>
        <v/>
      </c>
      <c r="I167" s="124" t="str">
        <f t="shared" si="59"/>
        <v/>
      </c>
      <c r="S167" s="122">
        <f t="shared" si="60"/>
        <v>-1</v>
      </c>
      <c r="T167" s="71">
        <f t="shared" si="61"/>
        <v>126</v>
      </c>
      <c r="U167" s="127">
        <f t="shared" si="62"/>
        <v>-125</v>
      </c>
      <c r="V167" s="127">
        <f t="shared" si="63"/>
        <v>-128</v>
      </c>
    </row>
    <row r="168" spans="1:22" x14ac:dyDescent="0.2">
      <c r="A168" s="126">
        <f t="shared" ref="A168:A199" si="64">IF(S168=0,0,IF(A167="","",IF(S168=1,A167-0.5,A167-1)))</f>
        <v>-97</v>
      </c>
      <c r="B168" s="126" t="str">
        <f t="shared" si="52"/>
        <v/>
      </c>
      <c r="C168" s="126" t="str">
        <f t="shared" si="53"/>
        <v/>
      </c>
      <c r="D168" s="125" t="str">
        <f t="shared" si="54"/>
        <v/>
      </c>
      <c r="E168" s="125" t="str">
        <f t="shared" si="55"/>
        <v/>
      </c>
      <c r="F168" s="124" t="str">
        <f t="shared" si="56"/>
        <v/>
      </c>
      <c r="G168" s="124" t="str">
        <f t="shared" si="57"/>
        <v/>
      </c>
      <c r="H168" s="124" t="str">
        <f t="shared" si="58"/>
        <v/>
      </c>
      <c r="I168" s="124" t="str">
        <f t="shared" si="59"/>
        <v/>
      </c>
      <c r="S168" s="122">
        <f t="shared" si="60"/>
        <v>-1</v>
      </c>
      <c r="T168" s="71">
        <f t="shared" si="61"/>
        <v>127</v>
      </c>
      <c r="U168" s="127">
        <f t="shared" si="62"/>
        <v>-126</v>
      </c>
      <c r="V168" s="127">
        <f t="shared" si="63"/>
        <v>-129</v>
      </c>
    </row>
    <row r="169" spans="1:22" x14ac:dyDescent="0.2">
      <c r="A169" s="126">
        <f t="shared" si="64"/>
        <v>-98</v>
      </c>
      <c r="B169" s="126" t="str">
        <f t="shared" si="52"/>
        <v/>
      </c>
      <c r="C169" s="126" t="str">
        <f t="shared" si="53"/>
        <v/>
      </c>
      <c r="D169" s="125" t="str">
        <f t="shared" si="54"/>
        <v/>
      </c>
      <c r="E169" s="125" t="str">
        <f t="shared" si="55"/>
        <v/>
      </c>
      <c r="F169" s="124" t="str">
        <f t="shared" si="56"/>
        <v/>
      </c>
      <c r="G169" s="124" t="str">
        <f t="shared" si="57"/>
        <v/>
      </c>
      <c r="H169" s="124" t="str">
        <f t="shared" si="58"/>
        <v/>
      </c>
      <c r="I169" s="124" t="str">
        <f t="shared" si="59"/>
        <v/>
      </c>
      <c r="S169" s="122">
        <f t="shared" si="60"/>
        <v>-1</v>
      </c>
      <c r="T169" s="71">
        <f t="shared" si="61"/>
        <v>128</v>
      </c>
      <c r="U169" s="127">
        <f t="shared" si="62"/>
        <v>-127</v>
      </c>
      <c r="V169" s="127">
        <f t="shared" si="63"/>
        <v>-130</v>
      </c>
    </row>
    <row r="170" spans="1:22" x14ac:dyDescent="0.2">
      <c r="A170" s="126">
        <f t="shared" si="64"/>
        <v>-99</v>
      </c>
      <c r="B170" s="126" t="str">
        <f t="shared" si="52"/>
        <v/>
      </c>
      <c r="C170" s="126" t="str">
        <f t="shared" si="53"/>
        <v/>
      </c>
      <c r="D170" s="125" t="str">
        <f t="shared" si="54"/>
        <v/>
      </c>
      <c r="E170" s="125" t="str">
        <f t="shared" si="55"/>
        <v/>
      </c>
      <c r="F170" s="124" t="str">
        <f t="shared" si="56"/>
        <v/>
      </c>
      <c r="G170" s="124" t="str">
        <f t="shared" si="57"/>
        <v/>
      </c>
      <c r="H170" s="124" t="str">
        <f t="shared" si="58"/>
        <v/>
      </c>
      <c r="I170" s="124" t="str">
        <f t="shared" si="59"/>
        <v/>
      </c>
      <c r="S170" s="122">
        <f t="shared" si="60"/>
        <v>-1</v>
      </c>
      <c r="T170" s="71">
        <f t="shared" si="61"/>
        <v>129</v>
      </c>
      <c r="U170" s="127">
        <f t="shared" si="62"/>
        <v>-128</v>
      </c>
      <c r="V170" s="127">
        <f t="shared" si="63"/>
        <v>-131</v>
      </c>
    </row>
    <row r="171" spans="1:22" x14ac:dyDescent="0.2">
      <c r="A171" s="126">
        <f t="shared" si="64"/>
        <v>-100</v>
      </c>
      <c r="B171" s="126" t="str">
        <f t="shared" si="52"/>
        <v/>
      </c>
      <c r="C171" s="126" t="str">
        <f t="shared" si="53"/>
        <v/>
      </c>
      <c r="D171" s="125" t="str">
        <f t="shared" si="54"/>
        <v/>
      </c>
      <c r="E171" s="125" t="str">
        <f t="shared" si="55"/>
        <v/>
      </c>
      <c r="F171" s="124" t="str">
        <f t="shared" si="56"/>
        <v/>
      </c>
      <c r="G171" s="124" t="str">
        <f t="shared" si="57"/>
        <v/>
      </c>
      <c r="H171" s="124" t="str">
        <f t="shared" si="58"/>
        <v/>
      </c>
      <c r="I171" s="124" t="str">
        <f t="shared" si="59"/>
        <v/>
      </c>
      <c r="S171" s="122">
        <f t="shared" si="60"/>
        <v>-1</v>
      </c>
      <c r="T171" s="71">
        <f t="shared" si="61"/>
        <v>130</v>
      </c>
      <c r="U171" s="127">
        <f t="shared" si="62"/>
        <v>-129</v>
      </c>
      <c r="V171" s="127">
        <f t="shared" si="63"/>
        <v>-132</v>
      </c>
    </row>
    <row r="172" spans="1:22" x14ac:dyDescent="0.2">
      <c r="A172" s="126">
        <f t="shared" si="64"/>
        <v>-101</v>
      </c>
      <c r="B172" s="126" t="str">
        <f t="shared" si="52"/>
        <v/>
      </c>
      <c r="C172" s="126" t="str">
        <f t="shared" si="53"/>
        <v/>
      </c>
      <c r="D172" s="125" t="str">
        <f t="shared" si="54"/>
        <v/>
      </c>
      <c r="E172" s="125" t="str">
        <f t="shared" si="55"/>
        <v/>
      </c>
      <c r="F172" s="124" t="str">
        <f t="shared" si="56"/>
        <v/>
      </c>
      <c r="G172" s="124" t="str">
        <f t="shared" si="57"/>
        <v/>
      </c>
      <c r="H172" s="124" t="str">
        <f t="shared" si="58"/>
        <v/>
      </c>
      <c r="I172" s="124" t="str">
        <f t="shared" si="59"/>
        <v/>
      </c>
      <c r="S172" s="122">
        <f t="shared" si="60"/>
        <v>-1</v>
      </c>
      <c r="T172" s="71">
        <f t="shared" si="61"/>
        <v>131</v>
      </c>
      <c r="U172" s="127">
        <f t="shared" si="62"/>
        <v>-130</v>
      </c>
      <c r="V172" s="127">
        <f t="shared" si="63"/>
        <v>-133</v>
      </c>
    </row>
    <row r="173" spans="1:22" x14ac:dyDescent="0.2">
      <c r="A173" s="126">
        <f t="shared" si="64"/>
        <v>-102</v>
      </c>
      <c r="B173" s="126" t="str">
        <f t="shared" si="52"/>
        <v/>
      </c>
      <c r="C173" s="126" t="str">
        <f t="shared" si="53"/>
        <v/>
      </c>
      <c r="D173" s="125" t="str">
        <f t="shared" si="54"/>
        <v/>
      </c>
      <c r="E173" s="125" t="str">
        <f t="shared" si="55"/>
        <v/>
      </c>
      <c r="F173" s="124" t="str">
        <f t="shared" si="56"/>
        <v/>
      </c>
      <c r="G173" s="124" t="str">
        <f t="shared" si="57"/>
        <v/>
      </c>
      <c r="H173" s="124" t="str">
        <f t="shared" si="58"/>
        <v/>
      </c>
      <c r="I173" s="124" t="str">
        <f t="shared" si="59"/>
        <v/>
      </c>
      <c r="S173" s="122">
        <f t="shared" si="60"/>
        <v>-1</v>
      </c>
      <c r="T173" s="71">
        <f t="shared" si="61"/>
        <v>132</v>
      </c>
      <c r="U173" s="127">
        <f t="shared" si="62"/>
        <v>-131</v>
      </c>
      <c r="V173" s="127">
        <f t="shared" si="63"/>
        <v>-134</v>
      </c>
    </row>
    <row r="174" spans="1:22" x14ac:dyDescent="0.2">
      <c r="A174" s="126">
        <f t="shared" si="64"/>
        <v>-103</v>
      </c>
      <c r="B174" s="126" t="str">
        <f t="shared" si="52"/>
        <v/>
      </c>
      <c r="C174" s="126" t="str">
        <f t="shared" si="53"/>
        <v/>
      </c>
      <c r="D174" s="125" t="str">
        <f t="shared" si="54"/>
        <v/>
      </c>
      <c r="E174" s="125" t="str">
        <f t="shared" si="55"/>
        <v/>
      </c>
      <c r="F174" s="124" t="str">
        <f t="shared" si="56"/>
        <v/>
      </c>
      <c r="G174" s="124" t="str">
        <f t="shared" si="57"/>
        <v/>
      </c>
      <c r="H174" s="124" t="str">
        <f t="shared" si="58"/>
        <v/>
      </c>
      <c r="I174" s="124" t="str">
        <f t="shared" si="59"/>
        <v/>
      </c>
      <c r="S174" s="122">
        <f t="shared" si="60"/>
        <v>-1</v>
      </c>
      <c r="T174" s="71">
        <f t="shared" si="61"/>
        <v>133</v>
      </c>
      <c r="U174" s="127">
        <f t="shared" si="62"/>
        <v>-132</v>
      </c>
      <c r="V174" s="127">
        <f t="shared" si="63"/>
        <v>-135</v>
      </c>
    </row>
    <row r="175" spans="1:22" x14ac:dyDescent="0.2">
      <c r="A175" s="126">
        <f t="shared" si="64"/>
        <v>-104</v>
      </c>
      <c r="B175" s="126" t="str">
        <f t="shared" si="52"/>
        <v/>
      </c>
      <c r="C175" s="126" t="str">
        <f t="shared" si="53"/>
        <v/>
      </c>
      <c r="D175" s="125" t="str">
        <f t="shared" si="54"/>
        <v/>
      </c>
      <c r="E175" s="125" t="str">
        <f t="shared" si="55"/>
        <v/>
      </c>
      <c r="F175" s="124" t="str">
        <f t="shared" si="56"/>
        <v/>
      </c>
      <c r="G175" s="124" t="str">
        <f t="shared" si="57"/>
        <v/>
      </c>
      <c r="H175" s="124" t="str">
        <f t="shared" si="58"/>
        <v/>
      </c>
      <c r="I175" s="124" t="str">
        <f t="shared" si="59"/>
        <v/>
      </c>
      <c r="S175" s="122">
        <f t="shared" si="60"/>
        <v>-1</v>
      </c>
      <c r="T175" s="71">
        <f t="shared" si="61"/>
        <v>134</v>
      </c>
      <c r="U175" s="127">
        <f t="shared" si="62"/>
        <v>-133</v>
      </c>
      <c r="V175" s="127">
        <f t="shared" si="63"/>
        <v>-136</v>
      </c>
    </row>
    <row r="176" spans="1:22" x14ac:dyDescent="0.2">
      <c r="A176" s="126">
        <f t="shared" si="64"/>
        <v>-105</v>
      </c>
      <c r="B176" s="126" t="str">
        <f t="shared" si="52"/>
        <v/>
      </c>
      <c r="C176" s="126" t="str">
        <f t="shared" si="53"/>
        <v/>
      </c>
      <c r="D176" s="125" t="str">
        <f t="shared" si="54"/>
        <v/>
      </c>
      <c r="E176" s="125" t="str">
        <f t="shared" si="55"/>
        <v/>
      </c>
      <c r="F176" s="124" t="str">
        <f t="shared" si="56"/>
        <v/>
      </c>
      <c r="G176" s="124" t="str">
        <f t="shared" si="57"/>
        <v/>
      </c>
      <c r="H176" s="124" t="str">
        <f t="shared" si="58"/>
        <v/>
      </c>
      <c r="I176" s="124" t="str">
        <f t="shared" si="59"/>
        <v/>
      </c>
      <c r="S176" s="122">
        <f t="shared" si="60"/>
        <v>-1</v>
      </c>
      <c r="T176" s="71">
        <f t="shared" si="61"/>
        <v>135</v>
      </c>
      <c r="U176" s="127">
        <f t="shared" si="62"/>
        <v>-134</v>
      </c>
      <c r="V176" s="127">
        <f t="shared" si="63"/>
        <v>-137</v>
      </c>
    </row>
    <row r="177" spans="1:22" x14ac:dyDescent="0.2">
      <c r="A177" s="126">
        <f t="shared" si="64"/>
        <v>-106</v>
      </c>
      <c r="B177" s="126" t="str">
        <f t="shared" si="52"/>
        <v/>
      </c>
      <c r="C177" s="126" t="str">
        <f t="shared" si="53"/>
        <v/>
      </c>
      <c r="D177" s="125" t="str">
        <f t="shared" si="54"/>
        <v/>
      </c>
      <c r="E177" s="125" t="str">
        <f t="shared" si="55"/>
        <v/>
      </c>
      <c r="F177" s="124" t="str">
        <f t="shared" si="56"/>
        <v/>
      </c>
      <c r="G177" s="124" t="str">
        <f t="shared" si="57"/>
        <v/>
      </c>
      <c r="H177" s="124" t="str">
        <f t="shared" si="58"/>
        <v/>
      </c>
      <c r="I177" s="124" t="str">
        <f t="shared" si="59"/>
        <v/>
      </c>
      <c r="S177" s="122">
        <f t="shared" si="60"/>
        <v>-1</v>
      </c>
      <c r="T177" s="71">
        <f t="shared" si="61"/>
        <v>136</v>
      </c>
      <c r="U177" s="127">
        <f t="shared" si="62"/>
        <v>-135</v>
      </c>
      <c r="V177" s="127">
        <f t="shared" si="63"/>
        <v>-138</v>
      </c>
    </row>
    <row r="178" spans="1:22" x14ac:dyDescent="0.2">
      <c r="A178" s="126">
        <f t="shared" si="64"/>
        <v>-107</v>
      </c>
      <c r="B178" s="126" t="str">
        <f t="shared" si="52"/>
        <v/>
      </c>
      <c r="C178" s="126" t="str">
        <f t="shared" si="53"/>
        <v/>
      </c>
      <c r="D178" s="125" t="str">
        <f t="shared" si="54"/>
        <v/>
      </c>
      <c r="E178" s="125" t="str">
        <f t="shared" si="55"/>
        <v/>
      </c>
      <c r="F178" s="124" t="str">
        <f t="shared" si="56"/>
        <v/>
      </c>
      <c r="G178" s="124" t="str">
        <f t="shared" si="57"/>
        <v/>
      </c>
      <c r="H178" s="124" t="str">
        <f t="shared" si="58"/>
        <v/>
      </c>
      <c r="I178" s="124" t="str">
        <f t="shared" si="59"/>
        <v/>
      </c>
      <c r="S178" s="122">
        <f t="shared" si="60"/>
        <v>-1</v>
      </c>
      <c r="T178" s="71">
        <f t="shared" si="61"/>
        <v>137</v>
      </c>
      <c r="U178" s="127">
        <f t="shared" si="62"/>
        <v>-136</v>
      </c>
      <c r="V178" s="127">
        <f t="shared" si="63"/>
        <v>-139</v>
      </c>
    </row>
    <row r="179" spans="1:22" x14ac:dyDescent="0.2">
      <c r="A179" s="126">
        <f t="shared" si="64"/>
        <v>-108</v>
      </c>
      <c r="B179" s="126" t="str">
        <f t="shared" si="52"/>
        <v/>
      </c>
      <c r="C179" s="126" t="str">
        <f t="shared" si="53"/>
        <v/>
      </c>
      <c r="D179" s="125" t="str">
        <f t="shared" si="54"/>
        <v/>
      </c>
      <c r="E179" s="125" t="str">
        <f t="shared" si="55"/>
        <v/>
      </c>
      <c r="F179" s="124" t="str">
        <f t="shared" si="56"/>
        <v/>
      </c>
      <c r="G179" s="124" t="str">
        <f t="shared" si="57"/>
        <v/>
      </c>
      <c r="H179" s="124" t="str">
        <f t="shared" si="58"/>
        <v/>
      </c>
      <c r="I179" s="124" t="str">
        <f t="shared" si="59"/>
        <v/>
      </c>
      <c r="S179" s="122">
        <f t="shared" si="60"/>
        <v>-1</v>
      </c>
      <c r="T179" s="71">
        <f t="shared" si="61"/>
        <v>138</v>
      </c>
      <c r="U179" s="127">
        <f t="shared" si="62"/>
        <v>-137</v>
      </c>
      <c r="V179" s="127">
        <f t="shared" si="63"/>
        <v>-140</v>
      </c>
    </row>
    <row r="180" spans="1:22" x14ac:dyDescent="0.2">
      <c r="A180" s="126">
        <f t="shared" si="64"/>
        <v>-109</v>
      </c>
      <c r="B180" s="126" t="str">
        <f t="shared" si="52"/>
        <v/>
      </c>
      <c r="C180" s="126" t="str">
        <f t="shared" si="53"/>
        <v/>
      </c>
      <c r="D180" s="125" t="str">
        <f t="shared" si="54"/>
        <v/>
      </c>
      <c r="E180" s="125" t="str">
        <f t="shared" si="55"/>
        <v/>
      </c>
      <c r="F180" s="124" t="str">
        <f t="shared" si="56"/>
        <v/>
      </c>
      <c r="G180" s="124" t="str">
        <f t="shared" si="57"/>
        <v/>
      </c>
      <c r="H180" s="124" t="str">
        <f t="shared" si="58"/>
        <v/>
      </c>
      <c r="I180" s="124" t="str">
        <f t="shared" si="59"/>
        <v/>
      </c>
      <c r="S180" s="122">
        <f t="shared" si="60"/>
        <v>-1</v>
      </c>
      <c r="T180" s="71">
        <f t="shared" si="61"/>
        <v>139</v>
      </c>
      <c r="U180" s="127">
        <f t="shared" si="62"/>
        <v>-138</v>
      </c>
      <c r="V180" s="127">
        <f t="shared" si="63"/>
        <v>-141</v>
      </c>
    </row>
    <row r="181" spans="1:22" x14ac:dyDescent="0.2">
      <c r="A181" s="126">
        <f t="shared" si="64"/>
        <v>-110</v>
      </c>
      <c r="B181" s="126" t="str">
        <f t="shared" si="52"/>
        <v/>
      </c>
      <c r="C181" s="126" t="str">
        <f t="shared" si="53"/>
        <v/>
      </c>
      <c r="D181" s="125" t="str">
        <f t="shared" si="54"/>
        <v/>
      </c>
      <c r="E181" s="125" t="str">
        <f t="shared" si="55"/>
        <v/>
      </c>
      <c r="F181" s="124" t="str">
        <f t="shared" si="56"/>
        <v/>
      </c>
      <c r="G181" s="124" t="str">
        <f t="shared" si="57"/>
        <v/>
      </c>
      <c r="H181" s="124" t="str">
        <f t="shared" si="58"/>
        <v/>
      </c>
      <c r="I181" s="124" t="str">
        <f t="shared" si="59"/>
        <v/>
      </c>
      <c r="S181" s="122">
        <f t="shared" si="60"/>
        <v>-1</v>
      </c>
      <c r="T181" s="71">
        <f t="shared" si="61"/>
        <v>140</v>
      </c>
      <c r="U181" s="127">
        <f t="shared" si="62"/>
        <v>-139</v>
      </c>
      <c r="V181" s="127">
        <f t="shared" si="63"/>
        <v>-142</v>
      </c>
    </row>
    <row r="182" spans="1:22" x14ac:dyDescent="0.2">
      <c r="A182" s="126">
        <f t="shared" si="64"/>
        <v>-111</v>
      </c>
      <c r="B182" s="126" t="str">
        <f t="shared" si="52"/>
        <v/>
      </c>
      <c r="C182" s="126" t="str">
        <f t="shared" si="53"/>
        <v/>
      </c>
      <c r="D182" s="125" t="str">
        <f t="shared" si="54"/>
        <v/>
      </c>
      <c r="E182" s="125" t="str">
        <f t="shared" si="55"/>
        <v/>
      </c>
      <c r="F182" s="124" t="str">
        <f t="shared" si="56"/>
        <v/>
      </c>
      <c r="G182" s="124" t="str">
        <f t="shared" si="57"/>
        <v/>
      </c>
      <c r="H182" s="124" t="str">
        <f t="shared" si="58"/>
        <v/>
      </c>
      <c r="I182" s="124" t="str">
        <f t="shared" si="59"/>
        <v/>
      </c>
      <c r="S182" s="122">
        <f t="shared" si="60"/>
        <v>-1</v>
      </c>
      <c r="T182" s="71">
        <f t="shared" si="61"/>
        <v>141</v>
      </c>
      <c r="U182" s="127">
        <f t="shared" si="62"/>
        <v>-140</v>
      </c>
      <c r="V182" s="127">
        <f t="shared" si="63"/>
        <v>-143</v>
      </c>
    </row>
    <row r="183" spans="1:22" x14ac:dyDescent="0.2">
      <c r="A183" s="126">
        <f t="shared" si="64"/>
        <v>-112</v>
      </c>
      <c r="B183" s="126" t="str">
        <f t="shared" si="52"/>
        <v/>
      </c>
      <c r="C183" s="126" t="str">
        <f t="shared" si="53"/>
        <v/>
      </c>
      <c r="D183" s="125" t="str">
        <f t="shared" si="54"/>
        <v/>
      </c>
      <c r="E183" s="125" t="str">
        <f t="shared" si="55"/>
        <v/>
      </c>
      <c r="F183" s="124" t="str">
        <f t="shared" si="56"/>
        <v/>
      </c>
      <c r="G183" s="124" t="str">
        <f t="shared" si="57"/>
        <v/>
      </c>
      <c r="H183" s="124" t="str">
        <f t="shared" si="58"/>
        <v/>
      </c>
      <c r="I183" s="124" t="str">
        <f t="shared" si="59"/>
        <v/>
      </c>
      <c r="S183" s="122">
        <f t="shared" si="60"/>
        <v>-1</v>
      </c>
      <c r="T183" s="71">
        <f t="shared" si="61"/>
        <v>142</v>
      </c>
      <c r="U183" s="127">
        <f t="shared" si="62"/>
        <v>-141</v>
      </c>
      <c r="V183" s="127">
        <f t="shared" si="63"/>
        <v>-144</v>
      </c>
    </row>
    <row r="184" spans="1:22" x14ac:dyDescent="0.2">
      <c r="A184" s="126">
        <f t="shared" si="64"/>
        <v>-113</v>
      </c>
      <c r="B184" s="126" t="str">
        <f t="shared" si="52"/>
        <v/>
      </c>
      <c r="C184" s="126" t="str">
        <f t="shared" si="53"/>
        <v/>
      </c>
      <c r="D184" s="125" t="str">
        <f t="shared" si="54"/>
        <v/>
      </c>
      <c r="E184" s="125" t="str">
        <f t="shared" si="55"/>
        <v/>
      </c>
      <c r="F184" s="124" t="str">
        <f t="shared" si="56"/>
        <v/>
      </c>
      <c r="G184" s="124" t="str">
        <f t="shared" si="57"/>
        <v/>
      </c>
      <c r="H184" s="124" t="str">
        <f t="shared" si="58"/>
        <v/>
      </c>
      <c r="I184" s="124" t="str">
        <f t="shared" si="59"/>
        <v/>
      </c>
      <c r="S184" s="122">
        <f t="shared" si="60"/>
        <v>-1</v>
      </c>
      <c r="T184" s="71">
        <f t="shared" si="61"/>
        <v>143</v>
      </c>
      <c r="U184" s="127">
        <f t="shared" si="62"/>
        <v>-142</v>
      </c>
      <c r="V184" s="127">
        <f t="shared" si="63"/>
        <v>-145</v>
      </c>
    </row>
    <row r="185" spans="1:22" x14ac:dyDescent="0.2">
      <c r="A185" s="126">
        <f t="shared" si="64"/>
        <v>-114</v>
      </c>
      <c r="B185" s="126" t="str">
        <f t="shared" si="52"/>
        <v/>
      </c>
      <c r="C185" s="126" t="str">
        <f t="shared" si="53"/>
        <v/>
      </c>
      <c r="D185" s="125" t="str">
        <f t="shared" si="54"/>
        <v/>
      </c>
      <c r="E185" s="125" t="str">
        <f t="shared" si="55"/>
        <v/>
      </c>
      <c r="F185" s="124" t="str">
        <f t="shared" si="56"/>
        <v/>
      </c>
      <c r="G185" s="124" t="str">
        <f t="shared" si="57"/>
        <v/>
      </c>
      <c r="H185" s="124" t="str">
        <f t="shared" si="58"/>
        <v/>
      </c>
      <c r="I185" s="124" t="str">
        <f t="shared" si="59"/>
        <v/>
      </c>
      <c r="S185" s="122">
        <f t="shared" si="60"/>
        <v>-1</v>
      </c>
      <c r="T185" s="71">
        <f t="shared" si="61"/>
        <v>144</v>
      </c>
      <c r="U185" s="127">
        <f t="shared" si="62"/>
        <v>-143</v>
      </c>
      <c r="V185" s="127">
        <f t="shared" si="63"/>
        <v>-146</v>
      </c>
    </row>
    <row r="186" spans="1:22" x14ac:dyDescent="0.2">
      <c r="A186" s="126">
        <f t="shared" si="64"/>
        <v>-115</v>
      </c>
      <c r="B186" s="126" t="str">
        <f t="shared" si="52"/>
        <v/>
      </c>
      <c r="C186" s="126" t="str">
        <f t="shared" si="53"/>
        <v/>
      </c>
      <c r="D186" s="125" t="str">
        <f t="shared" si="54"/>
        <v/>
      </c>
      <c r="E186" s="125" t="str">
        <f t="shared" si="55"/>
        <v/>
      </c>
      <c r="F186" s="124" t="str">
        <f t="shared" si="56"/>
        <v/>
      </c>
      <c r="G186" s="124" t="str">
        <f t="shared" si="57"/>
        <v/>
      </c>
      <c r="H186" s="124" t="str">
        <f t="shared" si="58"/>
        <v/>
      </c>
      <c r="I186" s="124" t="str">
        <f t="shared" si="59"/>
        <v/>
      </c>
      <c r="S186" s="122">
        <f t="shared" si="60"/>
        <v>-1</v>
      </c>
      <c r="T186" s="71">
        <f t="shared" si="61"/>
        <v>145</v>
      </c>
      <c r="U186" s="127">
        <f t="shared" si="62"/>
        <v>-144</v>
      </c>
      <c r="V186" s="127">
        <f t="shared" si="63"/>
        <v>-147</v>
      </c>
    </row>
    <row r="187" spans="1:22" x14ac:dyDescent="0.2">
      <c r="A187" s="126">
        <f t="shared" si="64"/>
        <v>-116</v>
      </c>
      <c r="B187" s="126" t="str">
        <f t="shared" si="52"/>
        <v/>
      </c>
      <c r="C187" s="126" t="str">
        <f t="shared" si="53"/>
        <v/>
      </c>
      <c r="D187" s="125" t="str">
        <f t="shared" si="54"/>
        <v/>
      </c>
      <c r="E187" s="125" t="str">
        <f t="shared" si="55"/>
        <v/>
      </c>
      <c r="F187" s="124" t="str">
        <f t="shared" si="56"/>
        <v/>
      </c>
      <c r="G187" s="124" t="str">
        <f t="shared" si="57"/>
        <v/>
      </c>
      <c r="H187" s="124" t="str">
        <f t="shared" si="58"/>
        <v/>
      </c>
      <c r="I187" s="124" t="str">
        <f t="shared" si="59"/>
        <v/>
      </c>
      <c r="S187" s="122">
        <f t="shared" si="60"/>
        <v>-1</v>
      </c>
      <c r="T187" s="71">
        <f t="shared" si="61"/>
        <v>146</v>
      </c>
      <c r="U187" s="127">
        <f t="shared" si="62"/>
        <v>-145</v>
      </c>
      <c r="V187" s="127">
        <f t="shared" si="63"/>
        <v>-148</v>
      </c>
    </row>
    <row r="188" spans="1:22" x14ac:dyDescent="0.2">
      <c r="A188" s="126">
        <f t="shared" si="64"/>
        <v>-117</v>
      </c>
      <c r="B188" s="126" t="str">
        <f t="shared" si="52"/>
        <v/>
      </c>
      <c r="C188" s="126" t="str">
        <f t="shared" si="53"/>
        <v/>
      </c>
      <c r="D188" s="125" t="str">
        <f t="shared" si="54"/>
        <v/>
      </c>
      <c r="E188" s="125" t="str">
        <f t="shared" si="55"/>
        <v/>
      </c>
      <c r="F188" s="124" t="str">
        <f t="shared" si="56"/>
        <v/>
      </c>
      <c r="G188" s="124" t="str">
        <f t="shared" si="57"/>
        <v/>
      </c>
      <c r="H188" s="124" t="str">
        <f t="shared" si="58"/>
        <v/>
      </c>
      <c r="I188" s="124" t="str">
        <f t="shared" si="59"/>
        <v/>
      </c>
      <c r="S188" s="122">
        <f t="shared" si="60"/>
        <v>-1</v>
      </c>
      <c r="T188" s="71">
        <f t="shared" si="61"/>
        <v>147</v>
      </c>
      <c r="U188" s="127">
        <f t="shared" si="62"/>
        <v>-146</v>
      </c>
      <c r="V188" s="127">
        <f t="shared" si="63"/>
        <v>-149</v>
      </c>
    </row>
    <row r="189" spans="1:22" x14ac:dyDescent="0.2">
      <c r="A189" s="126">
        <f t="shared" si="64"/>
        <v>-118</v>
      </c>
      <c r="B189" s="126" t="str">
        <f t="shared" ref="B189:B220" si="65">IF(A189&lt;0,"",IF(S190&gt;=1,LOOKUP(S190,Y$35:Y$55,X$35:X$55),0))</f>
        <v/>
      </c>
      <c r="C189" s="126" t="str">
        <f t="shared" ref="C189:C224" si="66">IF(A189&lt;0,"",IF(S190&gt;=10,LOOKUP(S190,Y$44:Y$55,Z$44:Z$55),0))</f>
        <v/>
      </c>
      <c r="D189" s="125" t="str">
        <f t="shared" ref="D189:D224" si="67">IF(A189&lt;0,"",B189*$O$42)</f>
        <v/>
      </c>
      <c r="E189" s="125" t="str">
        <f t="shared" ref="E189:E224" si="68">IF(A189&lt;0,"",C189*$O$43)</f>
        <v/>
      </c>
      <c r="F189" s="124" t="str">
        <f t="shared" ref="F189:F220" si="69">IF(A189=0,0,IF(A189=0,0,IF(A189&lt;0,"",IF(B189=$X$35,((E$22*0.5/12)-D189)*P$50,((E$22*1/12)-D189)*P$50))))</f>
        <v/>
      </c>
      <c r="G189" s="124" t="str">
        <f t="shared" ref="G189:G220" si="70">IF(A189&lt;0,"",D189+F189+E189)</f>
        <v/>
      </c>
      <c r="H189" s="124" t="str">
        <f t="shared" ref="H189:H220" si="71">IF(A189=0,0,IF(A189=0,0,IF(A189&lt;0,"",IF(A189=1,F189,G189+H190))))</f>
        <v/>
      </c>
      <c r="I189" s="124" t="str">
        <f t="shared" ref="I189:I224" si="72">IF(A189&lt;0,"",ROUND($E$23+(A189/12),2))</f>
        <v/>
      </c>
      <c r="S189" s="122">
        <f t="shared" si="60"/>
        <v>-1</v>
      </c>
      <c r="T189" s="71">
        <f t="shared" si="61"/>
        <v>148</v>
      </c>
      <c r="U189" s="127">
        <f t="shared" si="62"/>
        <v>-147</v>
      </c>
      <c r="V189" s="127">
        <f t="shared" si="63"/>
        <v>-150</v>
      </c>
    </row>
    <row r="190" spans="1:22" x14ac:dyDescent="0.2">
      <c r="A190" s="126">
        <f t="shared" si="64"/>
        <v>-119</v>
      </c>
      <c r="B190" s="126" t="str">
        <f t="shared" si="65"/>
        <v/>
      </c>
      <c r="C190" s="126" t="str">
        <f t="shared" si="66"/>
        <v/>
      </c>
      <c r="D190" s="125" t="str">
        <f t="shared" si="67"/>
        <v/>
      </c>
      <c r="E190" s="125" t="str">
        <f t="shared" si="68"/>
        <v/>
      </c>
      <c r="F190" s="124" t="str">
        <f t="shared" si="69"/>
        <v/>
      </c>
      <c r="G190" s="124" t="str">
        <f t="shared" si="70"/>
        <v/>
      </c>
      <c r="H190" s="124" t="str">
        <f t="shared" si="71"/>
        <v/>
      </c>
      <c r="I190" s="124" t="str">
        <f t="shared" si="72"/>
        <v/>
      </c>
      <c r="S190" s="122">
        <f t="shared" ref="S190:S224" si="73">IF(AND(S189&gt;=1,S189&lt;20),S189+1,IF(U190=0,1,IF(S189=20,S189+0.5,-1)))</f>
        <v>-1</v>
      </c>
      <c r="T190" s="71">
        <f t="shared" ref="T190:T221" si="74">IF(T189&gt;=1,T189+1,IF(U190=0,1,-1))</f>
        <v>149</v>
      </c>
      <c r="U190" s="127">
        <f t="shared" si="62"/>
        <v>-148</v>
      </c>
      <c r="V190" s="127">
        <f t="shared" si="63"/>
        <v>-151</v>
      </c>
    </row>
    <row r="191" spans="1:22" x14ac:dyDescent="0.2">
      <c r="A191" s="126">
        <f t="shared" si="64"/>
        <v>-120</v>
      </c>
      <c r="B191" s="126" t="str">
        <f t="shared" si="65"/>
        <v/>
      </c>
      <c r="C191" s="126" t="str">
        <f t="shared" si="66"/>
        <v/>
      </c>
      <c r="D191" s="125" t="str">
        <f t="shared" si="67"/>
        <v/>
      </c>
      <c r="E191" s="125" t="str">
        <f t="shared" si="68"/>
        <v/>
      </c>
      <c r="F191" s="124" t="str">
        <f t="shared" si="69"/>
        <v/>
      </c>
      <c r="G191" s="124" t="str">
        <f t="shared" si="70"/>
        <v/>
      </c>
      <c r="H191" s="124" t="str">
        <f t="shared" si="71"/>
        <v/>
      </c>
      <c r="I191" s="124" t="str">
        <f t="shared" si="72"/>
        <v/>
      </c>
      <c r="S191" s="122">
        <f t="shared" si="73"/>
        <v>-1</v>
      </c>
      <c r="T191" s="71">
        <f t="shared" si="74"/>
        <v>150</v>
      </c>
      <c r="U191" s="127">
        <f t="shared" ref="U191:U224" si="75">U190-1</f>
        <v>-149</v>
      </c>
      <c r="V191" s="127">
        <f t="shared" ref="V191:V224" si="76">V190-1</f>
        <v>-152</v>
      </c>
    </row>
    <row r="192" spans="1:22" x14ac:dyDescent="0.2">
      <c r="A192" s="126">
        <f t="shared" si="64"/>
        <v>-121</v>
      </c>
      <c r="B192" s="126" t="str">
        <f t="shared" si="65"/>
        <v/>
      </c>
      <c r="C192" s="126" t="str">
        <f t="shared" si="66"/>
        <v/>
      </c>
      <c r="D192" s="125" t="str">
        <f t="shared" si="67"/>
        <v/>
      </c>
      <c r="E192" s="125" t="str">
        <f t="shared" si="68"/>
        <v/>
      </c>
      <c r="F192" s="124" t="str">
        <f t="shared" si="69"/>
        <v/>
      </c>
      <c r="G192" s="124" t="str">
        <f t="shared" si="70"/>
        <v/>
      </c>
      <c r="H192" s="124" t="str">
        <f t="shared" si="71"/>
        <v/>
      </c>
      <c r="I192" s="124" t="str">
        <f t="shared" si="72"/>
        <v/>
      </c>
      <c r="S192" s="122">
        <f t="shared" si="73"/>
        <v>-1</v>
      </c>
      <c r="T192" s="71">
        <f t="shared" si="74"/>
        <v>151</v>
      </c>
      <c r="U192" s="127">
        <f t="shared" si="75"/>
        <v>-150</v>
      </c>
      <c r="V192" s="127">
        <f t="shared" si="76"/>
        <v>-153</v>
      </c>
    </row>
    <row r="193" spans="1:22" x14ac:dyDescent="0.2">
      <c r="A193" s="126">
        <f t="shared" si="64"/>
        <v>-122</v>
      </c>
      <c r="B193" s="126" t="str">
        <f t="shared" si="65"/>
        <v/>
      </c>
      <c r="C193" s="126" t="str">
        <f t="shared" si="66"/>
        <v/>
      </c>
      <c r="D193" s="125" t="str">
        <f t="shared" si="67"/>
        <v/>
      </c>
      <c r="E193" s="125" t="str">
        <f t="shared" si="68"/>
        <v/>
      </c>
      <c r="F193" s="124" t="str">
        <f t="shared" si="69"/>
        <v/>
      </c>
      <c r="G193" s="124" t="str">
        <f t="shared" si="70"/>
        <v/>
      </c>
      <c r="H193" s="124" t="str">
        <f t="shared" si="71"/>
        <v/>
      </c>
      <c r="I193" s="124" t="str">
        <f t="shared" si="72"/>
        <v/>
      </c>
      <c r="S193" s="122">
        <f t="shared" si="73"/>
        <v>-1</v>
      </c>
      <c r="T193" s="71">
        <f t="shared" si="74"/>
        <v>152</v>
      </c>
      <c r="U193" s="127">
        <f t="shared" si="75"/>
        <v>-151</v>
      </c>
      <c r="V193" s="127">
        <f t="shared" si="76"/>
        <v>-154</v>
      </c>
    </row>
    <row r="194" spans="1:22" x14ac:dyDescent="0.2">
      <c r="A194" s="126">
        <f t="shared" si="64"/>
        <v>-123</v>
      </c>
      <c r="B194" s="126" t="str">
        <f t="shared" si="65"/>
        <v/>
      </c>
      <c r="C194" s="126" t="str">
        <f t="shared" si="66"/>
        <v/>
      </c>
      <c r="D194" s="125" t="str">
        <f t="shared" si="67"/>
        <v/>
      </c>
      <c r="E194" s="125" t="str">
        <f t="shared" si="68"/>
        <v/>
      </c>
      <c r="F194" s="124" t="str">
        <f t="shared" si="69"/>
        <v/>
      </c>
      <c r="G194" s="124" t="str">
        <f t="shared" si="70"/>
        <v/>
      </c>
      <c r="H194" s="124" t="str">
        <f t="shared" si="71"/>
        <v/>
      </c>
      <c r="I194" s="124" t="str">
        <f t="shared" si="72"/>
        <v/>
      </c>
      <c r="S194" s="122">
        <f t="shared" si="73"/>
        <v>-1</v>
      </c>
      <c r="T194" s="71">
        <f t="shared" si="74"/>
        <v>153</v>
      </c>
      <c r="U194" s="127">
        <f t="shared" si="75"/>
        <v>-152</v>
      </c>
      <c r="V194" s="127">
        <f t="shared" si="76"/>
        <v>-155</v>
      </c>
    </row>
    <row r="195" spans="1:22" x14ac:dyDescent="0.2">
      <c r="A195" s="126">
        <f t="shared" si="64"/>
        <v>-124</v>
      </c>
      <c r="B195" s="126" t="str">
        <f t="shared" si="65"/>
        <v/>
      </c>
      <c r="C195" s="126" t="str">
        <f t="shared" si="66"/>
        <v/>
      </c>
      <c r="D195" s="125" t="str">
        <f t="shared" si="67"/>
        <v/>
      </c>
      <c r="E195" s="125" t="str">
        <f t="shared" si="68"/>
        <v/>
      </c>
      <c r="F195" s="124" t="str">
        <f t="shared" si="69"/>
        <v/>
      </c>
      <c r="G195" s="124" t="str">
        <f t="shared" si="70"/>
        <v/>
      </c>
      <c r="H195" s="124" t="str">
        <f t="shared" si="71"/>
        <v/>
      </c>
      <c r="I195" s="124" t="str">
        <f t="shared" si="72"/>
        <v/>
      </c>
      <c r="S195" s="122">
        <f t="shared" si="73"/>
        <v>-1</v>
      </c>
      <c r="T195" s="71">
        <f t="shared" si="74"/>
        <v>154</v>
      </c>
      <c r="U195" s="127">
        <f t="shared" si="75"/>
        <v>-153</v>
      </c>
      <c r="V195" s="127">
        <f t="shared" si="76"/>
        <v>-156</v>
      </c>
    </row>
    <row r="196" spans="1:22" x14ac:dyDescent="0.2">
      <c r="A196" s="126">
        <f t="shared" si="64"/>
        <v>-125</v>
      </c>
      <c r="B196" s="126" t="str">
        <f t="shared" si="65"/>
        <v/>
      </c>
      <c r="C196" s="126" t="str">
        <f t="shared" si="66"/>
        <v/>
      </c>
      <c r="D196" s="125" t="str">
        <f t="shared" si="67"/>
        <v/>
      </c>
      <c r="E196" s="125" t="str">
        <f t="shared" si="68"/>
        <v/>
      </c>
      <c r="F196" s="124" t="str">
        <f t="shared" si="69"/>
        <v/>
      </c>
      <c r="G196" s="124" t="str">
        <f t="shared" si="70"/>
        <v/>
      </c>
      <c r="H196" s="124" t="str">
        <f t="shared" si="71"/>
        <v/>
      </c>
      <c r="I196" s="124" t="str">
        <f t="shared" si="72"/>
        <v/>
      </c>
      <c r="S196" s="122">
        <f t="shared" si="73"/>
        <v>-1</v>
      </c>
      <c r="T196" s="71">
        <f t="shared" si="74"/>
        <v>155</v>
      </c>
      <c r="U196" s="127">
        <f t="shared" si="75"/>
        <v>-154</v>
      </c>
      <c r="V196" s="127">
        <f t="shared" si="76"/>
        <v>-157</v>
      </c>
    </row>
    <row r="197" spans="1:22" x14ac:dyDescent="0.2">
      <c r="A197" s="126">
        <f t="shared" si="64"/>
        <v>-126</v>
      </c>
      <c r="B197" s="126" t="str">
        <f t="shared" si="65"/>
        <v/>
      </c>
      <c r="C197" s="126" t="str">
        <f t="shared" si="66"/>
        <v/>
      </c>
      <c r="D197" s="125" t="str">
        <f t="shared" si="67"/>
        <v/>
      </c>
      <c r="E197" s="125" t="str">
        <f t="shared" si="68"/>
        <v/>
      </c>
      <c r="F197" s="124" t="str">
        <f t="shared" si="69"/>
        <v/>
      </c>
      <c r="G197" s="124" t="str">
        <f t="shared" si="70"/>
        <v/>
      </c>
      <c r="H197" s="124" t="str">
        <f t="shared" si="71"/>
        <v/>
      </c>
      <c r="I197" s="124" t="str">
        <f t="shared" si="72"/>
        <v/>
      </c>
      <c r="S197" s="122">
        <f t="shared" si="73"/>
        <v>-1</v>
      </c>
      <c r="T197" s="71">
        <f t="shared" si="74"/>
        <v>156</v>
      </c>
      <c r="U197" s="127">
        <f t="shared" si="75"/>
        <v>-155</v>
      </c>
      <c r="V197" s="127">
        <f t="shared" si="76"/>
        <v>-158</v>
      </c>
    </row>
    <row r="198" spans="1:22" x14ac:dyDescent="0.2">
      <c r="A198" s="126">
        <f t="shared" si="64"/>
        <v>-127</v>
      </c>
      <c r="B198" s="126" t="str">
        <f t="shared" si="65"/>
        <v/>
      </c>
      <c r="C198" s="126" t="str">
        <f t="shared" si="66"/>
        <v/>
      </c>
      <c r="D198" s="125" t="str">
        <f t="shared" si="67"/>
        <v/>
      </c>
      <c r="E198" s="125" t="str">
        <f t="shared" si="68"/>
        <v/>
      </c>
      <c r="F198" s="124" t="str">
        <f t="shared" si="69"/>
        <v/>
      </c>
      <c r="G198" s="124" t="str">
        <f t="shared" si="70"/>
        <v/>
      </c>
      <c r="H198" s="124" t="str">
        <f t="shared" si="71"/>
        <v/>
      </c>
      <c r="I198" s="124" t="str">
        <f t="shared" si="72"/>
        <v/>
      </c>
      <c r="S198" s="122">
        <f t="shared" si="73"/>
        <v>-1</v>
      </c>
      <c r="T198" s="71">
        <f t="shared" si="74"/>
        <v>157</v>
      </c>
      <c r="U198" s="127">
        <f t="shared" si="75"/>
        <v>-156</v>
      </c>
      <c r="V198" s="127">
        <f t="shared" si="76"/>
        <v>-159</v>
      </c>
    </row>
    <row r="199" spans="1:22" x14ac:dyDescent="0.2">
      <c r="A199" s="126">
        <f t="shared" si="64"/>
        <v>-128</v>
      </c>
      <c r="B199" s="126" t="str">
        <f t="shared" si="65"/>
        <v/>
      </c>
      <c r="C199" s="126" t="str">
        <f t="shared" si="66"/>
        <v/>
      </c>
      <c r="D199" s="125" t="str">
        <f t="shared" si="67"/>
        <v/>
      </c>
      <c r="E199" s="125" t="str">
        <f t="shared" si="68"/>
        <v/>
      </c>
      <c r="F199" s="124" t="str">
        <f t="shared" si="69"/>
        <v/>
      </c>
      <c r="G199" s="124" t="str">
        <f t="shared" si="70"/>
        <v/>
      </c>
      <c r="H199" s="124" t="str">
        <f t="shared" si="71"/>
        <v/>
      </c>
      <c r="I199" s="124" t="str">
        <f t="shared" si="72"/>
        <v/>
      </c>
      <c r="S199" s="122">
        <f t="shared" si="73"/>
        <v>-1</v>
      </c>
      <c r="T199" s="71">
        <f t="shared" si="74"/>
        <v>158</v>
      </c>
      <c r="U199" s="127">
        <f t="shared" si="75"/>
        <v>-157</v>
      </c>
      <c r="V199" s="127">
        <f t="shared" si="76"/>
        <v>-160</v>
      </c>
    </row>
    <row r="200" spans="1:22" x14ac:dyDescent="0.2">
      <c r="A200" s="126">
        <f t="shared" ref="A200:A224" si="77">IF(S200=0,0,IF(A199="","",IF(S200=1,A199-0.5,A199-1)))</f>
        <v>-129</v>
      </c>
      <c r="B200" s="126" t="str">
        <f t="shared" si="65"/>
        <v/>
      </c>
      <c r="C200" s="126" t="str">
        <f t="shared" si="66"/>
        <v/>
      </c>
      <c r="D200" s="125" t="str">
        <f t="shared" si="67"/>
        <v/>
      </c>
      <c r="E200" s="125" t="str">
        <f t="shared" si="68"/>
        <v/>
      </c>
      <c r="F200" s="124" t="str">
        <f t="shared" si="69"/>
        <v/>
      </c>
      <c r="G200" s="124" t="str">
        <f t="shared" si="70"/>
        <v/>
      </c>
      <c r="H200" s="124" t="str">
        <f t="shared" si="71"/>
        <v/>
      </c>
      <c r="I200" s="124" t="str">
        <f t="shared" si="72"/>
        <v/>
      </c>
      <c r="S200" s="122">
        <f t="shared" si="73"/>
        <v>-1</v>
      </c>
      <c r="T200" s="71">
        <f t="shared" si="74"/>
        <v>159</v>
      </c>
      <c r="U200" s="127">
        <f t="shared" si="75"/>
        <v>-158</v>
      </c>
      <c r="V200" s="127">
        <f t="shared" si="76"/>
        <v>-161</v>
      </c>
    </row>
    <row r="201" spans="1:22" x14ac:dyDescent="0.2">
      <c r="A201" s="126">
        <f t="shared" si="77"/>
        <v>-130</v>
      </c>
      <c r="B201" s="126" t="str">
        <f t="shared" si="65"/>
        <v/>
      </c>
      <c r="C201" s="126" t="str">
        <f t="shared" si="66"/>
        <v/>
      </c>
      <c r="D201" s="125" t="str">
        <f t="shared" si="67"/>
        <v/>
      </c>
      <c r="E201" s="125" t="str">
        <f t="shared" si="68"/>
        <v/>
      </c>
      <c r="F201" s="124" t="str">
        <f t="shared" si="69"/>
        <v/>
      </c>
      <c r="G201" s="124" t="str">
        <f t="shared" si="70"/>
        <v/>
      </c>
      <c r="H201" s="124" t="str">
        <f t="shared" si="71"/>
        <v/>
      </c>
      <c r="I201" s="124" t="str">
        <f t="shared" si="72"/>
        <v/>
      </c>
      <c r="S201" s="122">
        <f t="shared" si="73"/>
        <v>-1</v>
      </c>
      <c r="T201" s="71">
        <f t="shared" si="74"/>
        <v>160</v>
      </c>
      <c r="U201" s="127">
        <f t="shared" si="75"/>
        <v>-159</v>
      </c>
      <c r="V201" s="127">
        <f t="shared" si="76"/>
        <v>-162</v>
      </c>
    </row>
    <row r="202" spans="1:22" x14ac:dyDescent="0.2">
      <c r="A202" s="126">
        <f t="shared" si="77"/>
        <v>-131</v>
      </c>
      <c r="B202" s="126" t="str">
        <f t="shared" si="65"/>
        <v/>
      </c>
      <c r="C202" s="126" t="str">
        <f t="shared" si="66"/>
        <v/>
      </c>
      <c r="D202" s="125" t="str">
        <f t="shared" si="67"/>
        <v/>
      </c>
      <c r="E202" s="125" t="str">
        <f t="shared" si="68"/>
        <v/>
      </c>
      <c r="F202" s="124" t="str">
        <f t="shared" si="69"/>
        <v/>
      </c>
      <c r="G202" s="124" t="str">
        <f t="shared" si="70"/>
        <v/>
      </c>
      <c r="H202" s="124" t="str">
        <f t="shared" si="71"/>
        <v/>
      </c>
      <c r="I202" s="124" t="str">
        <f t="shared" si="72"/>
        <v/>
      </c>
      <c r="S202" s="122">
        <f t="shared" si="73"/>
        <v>-1</v>
      </c>
      <c r="T202" s="71">
        <f t="shared" si="74"/>
        <v>161</v>
      </c>
      <c r="U202" s="127">
        <f t="shared" si="75"/>
        <v>-160</v>
      </c>
      <c r="V202" s="127">
        <f t="shared" si="76"/>
        <v>-163</v>
      </c>
    </row>
    <row r="203" spans="1:22" x14ac:dyDescent="0.2">
      <c r="A203" s="126">
        <f t="shared" si="77"/>
        <v>-132</v>
      </c>
      <c r="B203" s="126" t="str">
        <f t="shared" si="65"/>
        <v/>
      </c>
      <c r="C203" s="126" t="str">
        <f t="shared" si="66"/>
        <v/>
      </c>
      <c r="D203" s="125" t="str">
        <f t="shared" si="67"/>
        <v/>
      </c>
      <c r="E203" s="125" t="str">
        <f t="shared" si="68"/>
        <v/>
      </c>
      <c r="F203" s="124" t="str">
        <f t="shared" si="69"/>
        <v/>
      </c>
      <c r="G203" s="124" t="str">
        <f t="shared" si="70"/>
        <v/>
      </c>
      <c r="H203" s="124" t="str">
        <f t="shared" si="71"/>
        <v/>
      </c>
      <c r="I203" s="124" t="str">
        <f t="shared" si="72"/>
        <v/>
      </c>
      <c r="S203" s="122">
        <f t="shared" si="73"/>
        <v>-1</v>
      </c>
      <c r="T203" s="71">
        <f t="shared" si="74"/>
        <v>162</v>
      </c>
      <c r="U203" s="127">
        <f t="shared" si="75"/>
        <v>-161</v>
      </c>
      <c r="V203" s="127">
        <f t="shared" si="76"/>
        <v>-164</v>
      </c>
    </row>
    <row r="204" spans="1:22" x14ac:dyDescent="0.2">
      <c r="A204" s="126">
        <f t="shared" si="77"/>
        <v>-133</v>
      </c>
      <c r="B204" s="126" t="str">
        <f t="shared" si="65"/>
        <v/>
      </c>
      <c r="C204" s="126" t="str">
        <f t="shared" si="66"/>
        <v/>
      </c>
      <c r="D204" s="125" t="str">
        <f t="shared" si="67"/>
        <v/>
      </c>
      <c r="E204" s="125" t="str">
        <f t="shared" si="68"/>
        <v/>
      </c>
      <c r="F204" s="124" t="str">
        <f t="shared" si="69"/>
        <v/>
      </c>
      <c r="G204" s="124" t="str">
        <f t="shared" si="70"/>
        <v/>
      </c>
      <c r="H204" s="124" t="str">
        <f t="shared" si="71"/>
        <v/>
      </c>
      <c r="I204" s="124" t="str">
        <f t="shared" si="72"/>
        <v/>
      </c>
      <c r="S204" s="122">
        <f t="shared" si="73"/>
        <v>-1</v>
      </c>
      <c r="T204" s="71">
        <f t="shared" si="74"/>
        <v>163</v>
      </c>
      <c r="U204" s="127">
        <f t="shared" si="75"/>
        <v>-162</v>
      </c>
      <c r="V204" s="127">
        <f t="shared" si="76"/>
        <v>-165</v>
      </c>
    </row>
    <row r="205" spans="1:22" x14ac:dyDescent="0.2">
      <c r="A205" s="126">
        <f t="shared" si="77"/>
        <v>-134</v>
      </c>
      <c r="B205" s="126" t="str">
        <f t="shared" si="65"/>
        <v/>
      </c>
      <c r="C205" s="126" t="str">
        <f t="shared" si="66"/>
        <v/>
      </c>
      <c r="D205" s="125" t="str">
        <f t="shared" si="67"/>
        <v/>
      </c>
      <c r="E205" s="125" t="str">
        <f t="shared" si="68"/>
        <v/>
      </c>
      <c r="F205" s="124" t="str">
        <f t="shared" si="69"/>
        <v/>
      </c>
      <c r="G205" s="124" t="str">
        <f t="shared" si="70"/>
        <v/>
      </c>
      <c r="H205" s="124" t="str">
        <f t="shared" si="71"/>
        <v/>
      </c>
      <c r="I205" s="124" t="str">
        <f t="shared" si="72"/>
        <v/>
      </c>
      <c r="S205" s="122">
        <f t="shared" si="73"/>
        <v>-1</v>
      </c>
      <c r="T205" s="71">
        <f t="shared" si="74"/>
        <v>164</v>
      </c>
      <c r="U205" s="127">
        <f t="shared" si="75"/>
        <v>-163</v>
      </c>
      <c r="V205" s="127">
        <f t="shared" si="76"/>
        <v>-166</v>
      </c>
    </row>
    <row r="206" spans="1:22" x14ac:dyDescent="0.2">
      <c r="A206" s="126">
        <f t="shared" si="77"/>
        <v>-135</v>
      </c>
      <c r="B206" s="126" t="str">
        <f t="shared" si="65"/>
        <v/>
      </c>
      <c r="C206" s="126" t="str">
        <f t="shared" si="66"/>
        <v/>
      </c>
      <c r="D206" s="125" t="str">
        <f t="shared" si="67"/>
        <v/>
      </c>
      <c r="E206" s="125" t="str">
        <f t="shared" si="68"/>
        <v/>
      </c>
      <c r="F206" s="124" t="str">
        <f t="shared" si="69"/>
        <v/>
      </c>
      <c r="G206" s="124" t="str">
        <f t="shared" si="70"/>
        <v/>
      </c>
      <c r="H206" s="124" t="str">
        <f t="shared" si="71"/>
        <v/>
      </c>
      <c r="I206" s="124" t="str">
        <f t="shared" si="72"/>
        <v/>
      </c>
      <c r="S206" s="122">
        <f t="shared" si="73"/>
        <v>-1</v>
      </c>
      <c r="T206" s="71">
        <f t="shared" si="74"/>
        <v>165</v>
      </c>
      <c r="U206" s="127">
        <f t="shared" si="75"/>
        <v>-164</v>
      </c>
      <c r="V206" s="127">
        <f t="shared" si="76"/>
        <v>-167</v>
      </c>
    </row>
    <row r="207" spans="1:22" x14ac:dyDescent="0.2">
      <c r="A207" s="126">
        <f t="shared" si="77"/>
        <v>-136</v>
      </c>
      <c r="B207" s="126" t="str">
        <f t="shared" si="65"/>
        <v/>
      </c>
      <c r="C207" s="126" t="str">
        <f t="shared" si="66"/>
        <v/>
      </c>
      <c r="D207" s="125" t="str">
        <f t="shared" si="67"/>
        <v/>
      </c>
      <c r="E207" s="125" t="str">
        <f t="shared" si="68"/>
        <v/>
      </c>
      <c r="F207" s="124" t="str">
        <f t="shared" si="69"/>
        <v/>
      </c>
      <c r="G207" s="124" t="str">
        <f t="shared" si="70"/>
        <v/>
      </c>
      <c r="H207" s="124" t="str">
        <f t="shared" si="71"/>
        <v/>
      </c>
      <c r="I207" s="124" t="str">
        <f t="shared" si="72"/>
        <v/>
      </c>
      <c r="S207" s="122">
        <f t="shared" si="73"/>
        <v>-1</v>
      </c>
      <c r="T207" s="71">
        <f t="shared" si="74"/>
        <v>166</v>
      </c>
      <c r="U207" s="127">
        <f t="shared" si="75"/>
        <v>-165</v>
      </c>
      <c r="V207" s="127">
        <f t="shared" si="76"/>
        <v>-168</v>
      </c>
    </row>
    <row r="208" spans="1:22" x14ac:dyDescent="0.2">
      <c r="A208" s="126">
        <f t="shared" si="77"/>
        <v>-137</v>
      </c>
      <c r="B208" s="126" t="str">
        <f t="shared" si="65"/>
        <v/>
      </c>
      <c r="C208" s="126" t="str">
        <f t="shared" si="66"/>
        <v/>
      </c>
      <c r="D208" s="125" t="str">
        <f t="shared" si="67"/>
        <v/>
      </c>
      <c r="E208" s="125" t="str">
        <f t="shared" si="68"/>
        <v/>
      </c>
      <c r="F208" s="124" t="str">
        <f t="shared" si="69"/>
        <v/>
      </c>
      <c r="G208" s="124" t="str">
        <f t="shared" si="70"/>
        <v/>
      </c>
      <c r="H208" s="124" t="str">
        <f t="shared" si="71"/>
        <v/>
      </c>
      <c r="I208" s="124" t="str">
        <f t="shared" si="72"/>
        <v/>
      </c>
      <c r="S208" s="122">
        <f t="shared" si="73"/>
        <v>-1</v>
      </c>
      <c r="T208" s="71">
        <f t="shared" si="74"/>
        <v>167</v>
      </c>
      <c r="U208" s="127">
        <f t="shared" si="75"/>
        <v>-166</v>
      </c>
      <c r="V208" s="127">
        <f t="shared" si="76"/>
        <v>-169</v>
      </c>
    </row>
    <row r="209" spans="1:22" x14ac:dyDescent="0.2">
      <c r="A209" s="126">
        <f t="shared" si="77"/>
        <v>-138</v>
      </c>
      <c r="B209" s="126" t="str">
        <f t="shared" si="65"/>
        <v/>
      </c>
      <c r="C209" s="126" t="str">
        <f t="shared" si="66"/>
        <v/>
      </c>
      <c r="D209" s="125" t="str">
        <f t="shared" si="67"/>
        <v/>
      </c>
      <c r="E209" s="125" t="str">
        <f t="shared" si="68"/>
        <v/>
      </c>
      <c r="F209" s="124" t="str">
        <f t="shared" si="69"/>
        <v/>
      </c>
      <c r="G209" s="124" t="str">
        <f t="shared" si="70"/>
        <v/>
      </c>
      <c r="H209" s="124" t="str">
        <f t="shared" si="71"/>
        <v/>
      </c>
      <c r="I209" s="124" t="str">
        <f t="shared" si="72"/>
        <v/>
      </c>
      <c r="S209" s="122">
        <f t="shared" si="73"/>
        <v>-1</v>
      </c>
      <c r="T209" s="71">
        <f t="shared" si="74"/>
        <v>168</v>
      </c>
      <c r="U209" s="127">
        <f t="shared" si="75"/>
        <v>-167</v>
      </c>
      <c r="V209" s="127">
        <f t="shared" si="76"/>
        <v>-170</v>
      </c>
    </row>
    <row r="210" spans="1:22" x14ac:dyDescent="0.2">
      <c r="A210" s="126">
        <f t="shared" si="77"/>
        <v>-139</v>
      </c>
      <c r="B210" s="126" t="str">
        <f t="shared" si="65"/>
        <v/>
      </c>
      <c r="C210" s="126" t="str">
        <f t="shared" si="66"/>
        <v/>
      </c>
      <c r="D210" s="125" t="str">
        <f t="shared" si="67"/>
        <v/>
      </c>
      <c r="E210" s="125" t="str">
        <f t="shared" si="68"/>
        <v/>
      </c>
      <c r="F210" s="124" t="str">
        <f t="shared" si="69"/>
        <v/>
      </c>
      <c r="G210" s="124" t="str">
        <f t="shared" si="70"/>
        <v/>
      </c>
      <c r="H210" s="124" t="str">
        <f t="shared" si="71"/>
        <v/>
      </c>
      <c r="I210" s="124" t="str">
        <f t="shared" si="72"/>
        <v/>
      </c>
      <c r="S210" s="122">
        <f t="shared" si="73"/>
        <v>-1</v>
      </c>
      <c r="T210" s="71">
        <f t="shared" si="74"/>
        <v>169</v>
      </c>
      <c r="U210" s="127">
        <f t="shared" si="75"/>
        <v>-168</v>
      </c>
      <c r="V210" s="127">
        <f t="shared" si="76"/>
        <v>-171</v>
      </c>
    </row>
    <row r="211" spans="1:22" x14ac:dyDescent="0.2">
      <c r="A211" s="126">
        <f t="shared" si="77"/>
        <v>-140</v>
      </c>
      <c r="B211" s="126" t="str">
        <f t="shared" si="65"/>
        <v/>
      </c>
      <c r="C211" s="126" t="str">
        <f t="shared" si="66"/>
        <v/>
      </c>
      <c r="D211" s="125" t="str">
        <f t="shared" si="67"/>
        <v/>
      </c>
      <c r="E211" s="125" t="str">
        <f t="shared" si="68"/>
        <v/>
      </c>
      <c r="F211" s="124" t="str">
        <f t="shared" si="69"/>
        <v/>
      </c>
      <c r="G211" s="124" t="str">
        <f t="shared" si="70"/>
        <v/>
      </c>
      <c r="H211" s="124" t="str">
        <f t="shared" si="71"/>
        <v/>
      </c>
      <c r="I211" s="124" t="str">
        <f t="shared" si="72"/>
        <v/>
      </c>
      <c r="S211" s="122">
        <f t="shared" si="73"/>
        <v>-1</v>
      </c>
      <c r="T211" s="71">
        <f t="shared" si="74"/>
        <v>170</v>
      </c>
      <c r="U211" s="127">
        <f t="shared" si="75"/>
        <v>-169</v>
      </c>
      <c r="V211" s="127">
        <f t="shared" si="76"/>
        <v>-172</v>
      </c>
    </row>
    <row r="212" spans="1:22" x14ac:dyDescent="0.2">
      <c r="A212" s="126">
        <f t="shared" si="77"/>
        <v>-141</v>
      </c>
      <c r="B212" s="126" t="str">
        <f t="shared" si="65"/>
        <v/>
      </c>
      <c r="C212" s="126" t="str">
        <f t="shared" si="66"/>
        <v/>
      </c>
      <c r="D212" s="125" t="str">
        <f t="shared" si="67"/>
        <v/>
      </c>
      <c r="E212" s="125" t="str">
        <f t="shared" si="68"/>
        <v/>
      </c>
      <c r="F212" s="124" t="str">
        <f t="shared" si="69"/>
        <v/>
      </c>
      <c r="G212" s="124" t="str">
        <f t="shared" si="70"/>
        <v/>
      </c>
      <c r="H212" s="124" t="str">
        <f t="shared" si="71"/>
        <v/>
      </c>
      <c r="I212" s="124" t="str">
        <f t="shared" si="72"/>
        <v/>
      </c>
      <c r="S212" s="122">
        <f t="shared" si="73"/>
        <v>-1</v>
      </c>
      <c r="T212" s="71">
        <f t="shared" si="74"/>
        <v>171</v>
      </c>
      <c r="U212" s="127">
        <f t="shared" si="75"/>
        <v>-170</v>
      </c>
      <c r="V212" s="127">
        <f t="shared" si="76"/>
        <v>-173</v>
      </c>
    </row>
    <row r="213" spans="1:22" x14ac:dyDescent="0.2">
      <c r="A213" s="126">
        <f t="shared" si="77"/>
        <v>-142</v>
      </c>
      <c r="B213" s="126" t="str">
        <f t="shared" si="65"/>
        <v/>
      </c>
      <c r="C213" s="126" t="str">
        <f t="shared" si="66"/>
        <v/>
      </c>
      <c r="D213" s="125" t="str">
        <f t="shared" si="67"/>
        <v/>
      </c>
      <c r="E213" s="125" t="str">
        <f t="shared" si="68"/>
        <v/>
      </c>
      <c r="F213" s="124" t="str">
        <f t="shared" si="69"/>
        <v/>
      </c>
      <c r="G213" s="124" t="str">
        <f t="shared" si="70"/>
        <v/>
      </c>
      <c r="H213" s="124" t="str">
        <f t="shared" si="71"/>
        <v/>
      </c>
      <c r="I213" s="124" t="str">
        <f t="shared" si="72"/>
        <v/>
      </c>
      <c r="S213" s="122">
        <f t="shared" si="73"/>
        <v>-1</v>
      </c>
      <c r="T213" s="71">
        <f t="shared" si="74"/>
        <v>172</v>
      </c>
      <c r="U213" s="127">
        <f t="shared" si="75"/>
        <v>-171</v>
      </c>
      <c r="V213" s="127">
        <f t="shared" si="76"/>
        <v>-174</v>
      </c>
    </row>
    <row r="214" spans="1:22" x14ac:dyDescent="0.2">
      <c r="A214" s="126">
        <f t="shared" si="77"/>
        <v>-143</v>
      </c>
      <c r="B214" s="126" t="str">
        <f t="shared" si="65"/>
        <v/>
      </c>
      <c r="C214" s="126" t="str">
        <f t="shared" si="66"/>
        <v/>
      </c>
      <c r="D214" s="125" t="str">
        <f t="shared" si="67"/>
        <v/>
      </c>
      <c r="E214" s="125" t="str">
        <f t="shared" si="68"/>
        <v/>
      </c>
      <c r="F214" s="124" t="str">
        <f t="shared" si="69"/>
        <v/>
      </c>
      <c r="G214" s="124" t="str">
        <f t="shared" si="70"/>
        <v/>
      </c>
      <c r="H214" s="124" t="str">
        <f t="shared" si="71"/>
        <v/>
      </c>
      <c r="I214" s="124" t="str">
        <f t="shared" si="72"/>
        <v/>
      </c>
      <c r="S214" s="122">
        <f t="shared" si="73"/>
        <v>-1</v>
      </c>
      <c r="T214" s="71">
        <f t="shared" si="74"/>
        <v>173</v>
      </c>
      <c r="U214" s="127">
        <f t="shared" si="75"/>
        <v>-172</v>
      </c>
      <c r="V214" s="127">
        <f t="shared" si="76"/>
        <v>-175</v>
      </c>
    </row>
    <row r="215" spans="1:22" x14ac:dyDescent="0.2">
      <c r="A215" s="126">
        <f t="shared" si="77"/>
        <v>-144</v>
      </c>
      <c r="B215" s="126" t="str">
        <f t="shared" si="65"/>
        <v/>
      </c>
      <c r="C215" s="126" t="str">
        <f t="shared" si="66"/>
        <v/>
      </c>
      <c r="D215" s="125" t="str">
        <f t="shared" si="67"/>
        <v/>
      </c>
      <c r="E215" s="125" t="str">
        <f t="shared" si="68"/>
        <v/>
      </c>
      <c r="F215" s="124" t="str">
        <f t="shared" si="69"/>
        <v/>
      </c>
      <c r="G215" s="124" t="str">
        <f t="shared" si="70"/>
        <v/>
      </c>
      <c r="H215" s="124" t="str">
        <f t="shared" si="71"/>
        <v/>
      </c>
      <c r="I215" s="124" t="str">
        <f t="shared" si="72"/>
        <v/>
      </c>
      <c r="S215" s="122">
        <f t="shared" si="73"/>
        <v>-1</v>
      </c>
      <c r="T215" s="71">
        <f t="shared" si="74"/>
        <v>174</v>
      </c>
      <c r="U215" s="127">
        <f t="shared" si="75"/>
        <v>-173</v>
      </c>
      <c r="V215" s="127">
        <f t="shared" si="76"/>
        <v>-176</v>
      </c>
    </row>
    <row r="216" spans="1:22" x14ac:dyDescent="0.2">
      <c r="A216" s="126">
        <f t="shared" si="77"/>
        <v>-145</v>
      </c>
      <c r="B216" s="126" t="str">
        <f t="shared" si="65"/>
        <v/>
      </c>
      <c r="C216" s="126" t="str">
        <f t="shared" si="66"/>
        <v/>
      </c>
      <c r="D216" s="125" t="str">
        <f t="shared" si="67"/>
        <v/>
      </c>
      <c r="E216" s="125" t="str">
        <f t="shared" si="68"/>
        <v/>
      </c>
      <c r="F216" s="124" t="str">
        <f t="shared" si="69"/>
        <v/>
      </c>
      <c r="G216" s="124" t="str">
        <f t="shared" si="70"/>
        <v/>
      </c>
      <c r="H216" s="124" t="str">
        <f t="shared" si="71"/>
        <v/>
      </c>
      <c r="I216" s="124" t="str">
        <f t="shared" si="72"/>
        <v/>
      </c>
      <c r="S216" s="122">
        <f t="shared" si="73"/>
        <v>-1</v>
      </c>
      <c r="T216" s="71">
        <f t="shared" si="74"/>
        <v>175</v>
      </c>
      <c r="U216" s="127">
        <f t="shared" si="75"/>
        <v>-174</v>
      </c>
      <c r="V216" s="127">
        <f t="shared" si="76"/>
        <v>-177</v>
      </c>
    </row>
    <row r="217" spans="1:22" x14ac:dyDescent="0.2">
      <c r="A217" s="126">
        <f t="shared" si="77"/>
        <v>-146</v>
      </c>
      <c r="B217" s="126" t="str">
        <f t="shared" si="65"/>
        <v/>
      </c>
      <c r="C217" s="126" t="str">
        <f t="shared" si="66"/>
        <v/>
      </c>
      <c r="D217" s="125" t="str">
        <f t="shared" si="67"/>
        <v/>
      </c>
      <c r="E217" s="125" t="str">
        <f t="shared" si="68"/>
        <v/>
      </c>
      <c r="F217" s="124" t="str">
        <f t="shared" si="69"/>
        <v/>
      </c>
      <c r="G217" s="124" t="str">
        <f t="shared" si="70"/>
        <v/>
      </c>
      <c r="H217" s="124" t="str">
        <f t="shared" si="71"/>
        <v/>
      </c>
      <c r="I217" s="124" t="str">
        <f t="shared" si="72"/>
        <v/>
      </c>
      <c r="S217" s="122">
        <f t="shared" si="73"/>
        <v>-1</v>
      </c>
      <c r="T217" s="71">
        <f t="shared" si="74"/>
        <v>176</v>
      </c>
      <c r="U217" s="127">
        <f t="shared" si="75"/>
        <v>-175</v>
      </c>
      <c r="V217" s="127">
        <f t="shared" si="76"/>
        <v>-178</v>
      </c>
    </row>
    <row r="218" spans="1:22" x14ac:dyDescent="0.2">
      <c r="A218" s="126">
        <f t="shared" si="77"/>
        <v>-147</v>
      </c>
      <c r="B218" s="126" t="str">
        <f t="shared" si="65"/>
        <v/>
      </c>
      <c r="C218" s="126" t="str">
        <f t="shared" si="66"/>
        <v/>
      </c>
      <c r="D218" s="125" t="str">
        <f t="shared" si="67"/>
        <v/>
      </c>
      <c r="E218" s="125" t="str">
        <f t="shared" si="68"/>
        <v/>
      </c>
      <c r="F218" s="124" t="str">
        <f t="shared" si="69"/>
        <v/>
      </c>
      <c r="G218" s="124" t="str">
        <f t="shared" si="70"/>
        <v/>
      </c>
      <c r="H218" s="124" t="str">
        <f t="shared" si="71"/>
        <v/>
      </c>
      <c r="I218" s="124" t="str">
        <f t="shared" si="72"/>
        <v/>
      </c>
      <c r="S218" s="122">
        <f t="shared" si="73"/>
        <v>-1</v>
      </c>
      <c r="T218" s="71">
        <f t="shared" si="74"/>
        <v>177</v>
      </c>
      <c r="U218" s="127">
        <f t="shared" si="75"/>
        <v>-176</v>
      </c>
      <c r="V218" s="127">
        <f t="shared" si="76"/>
        <v>-179</v>
      </c>
    </row>
    <row r="219" spans="1:22" x14ac:dyDescent="0.2">
      <c r="A219" s="126">
        <f t="shared" si="77"/>
        <v>-148</v>
      </c>
      <c r="B219" s="126" t="str">
        <f t="shared" si="65"/>
        <v/>
      </c>
      <c r="C219" s="126" t="str">
        <f t="shared" si="66"/>
        <v/>
      </c>
      <c r="D219" s="125" t="str">
        <f t="shared" si="67"/>
        <v/>
      </c>
      <c r="E219" s="125" t="str">
        <f t="shared" si="68"/>
        <v/>
      </c>
      <c r="F219" s="124" t="str">
        <f t="shared" si="69"/>
        <v/>
      </c>
      <c r="G219" s="124" t="str">
        <f t="shared" si="70"/>
        <v/>
      </c>
      <c r="H219" s="124" t="str">
        <f t="shared" si="71"/>
        <v/>
      </c>
      <c r="I219" s="124" t="str">
        <f t="shared" si="72"/>
        <v/>
      </c>
      <c r="S219" s="122">
        <f t="shared" si="73"/>
        <v>-1</v>
      </c>
      <c r="T219" s="71">
        <f t="shared" si="74"/>
        <v>178</v>
      </c>
      <c r="U219" s="127">
        <f t="shared" si="75"/>
        <v>-177</v>
      </c>
      <c r="V219" s="127">
        <f t="shared" si="76"/>
        <v>-180</v>
      </c>
    </row>
    <row r="220" spans="1:22" x14ac:dyDescent="0.2">
      <c r="A220" s="126">
        <f t="shared" si="77"/>
        <v>-149</v>
      </c>
      <c r="B220" s="126" t="str">
        <f t="shared" si="65"/>
        <v/>
      </c>
      <c r="C220" s="126" t="str">
        <f t="shared" si="66"/>
        <v/>
      </c>
      <c r="D220" s="125" t="str">
        <f t="shared" si="67"/>
        <v/>
      </c>
      <c r="E220" s="125" t="str">
        <f t="shared" si="68"/>
        <v/>
      </c>
      <c r="F220" s="124" t="str">
        <f t="shared" si="69"/>
        <v/>
      </c>
      <c r="G220" s="124" t="str">
        <f t="shared" si="70"/>
        <v/>
      </c>
      <c r="H220" s="124" t="str">
        <f t="shared" si="71"/>
        <v/>
      </c>
      <c r="I220" s="124" t="str">
        <f t="shared" si="72"/>
        <v/>
      </c>
      <c r="S220" s="122">
        <f t="shared" si="73"/>
        <v>-1</v>
      </c>
      <c r="T220" s="71">
        <f t="shared" si="74"/>
        <v>179</v>
      </c>
      <c r="U220" s="127">
        <f t="shared" si="75"/>
        <v>-178</v>
      </c>
      <c r="V220" s="127">
        <f t="shared" si="76"/>
        <v>-181</v>
      </c>
    </row>
    <row r="221" spans="1:22" x14ac:dyDescent="0.2">
      <c r="A221" s="126">
        <f t="shared" si="77"/>
        <v>-150</v>
      </c>
      <c r="B221" s="126" t="str">
        <f t="shared" ref="B221:B224" si="78">IF(A221&lt;0,"",IF(S222&gt;=1,LOOKUP(S222,Y$35:Y$55,X$35:X$55),0))</f>
        <v/>
      </c>
      <c r="C221" s="126" t="str">
        <f t="shared" si="66"/>
        <v/>
      </c>
      <c r="D221" s="125" t="str">
        <f t="shared" si="67"/>
        <v/>
      </c>
      <c r="E221" s="125" t="str">
        <f t="shared" si="68"/>
        <v/>
      </c>
      <c r="F221" s="124" t="str">
        <f t="shared" ref="F221:F224" si="79">IF(A221=0,0,IF(A221=0,0,IF(A221&lt;0,"",IF(B221=$X$35,((E$22*0.5/12)-D221)*P$50,((E$22*1/12)-D221)*P$50))))</f>
        <v/>
      </c>
      <c r="G221" s="124" t="str">
        <f>IF(A221&lt;0,"",D221+F221+E221)</f>
        <v/>
      </c>
      <c r="H221" s="124" t="str">
        <f>IF(A221=0,0,IF(A221=0,0,IF(A221&lt;0,"",IF(A221=1,F221,G221+H222))))</f>
        <v/>
      </c>
      <c r="I221" s="124" t="str">
        <f t="shared" si="72"/>
        <v/>
      </c>
      <c r="S221" s="122">
        <f t="shared" si="73"/>
        <v>-1</v>
      </c>
      <c r="T221" s="71">
        <f t="shared" si="74"/>
        <v>180</v>
      </c>
      <c r="U221" s="127">
        <f t="shared" si="75"/>
        <v>-179</v>
      </c>
      <c r="V221" s="127">
        <f t="shared" si="76"/>
        <v>-182</v>
      </c>
    </row>
    <row r="222" spans="1:22" x14ac:dyDescent="0.2">
      <c r="A222" s="126">
        <f t="shared" si="77"/>
        <v>-151</v>
      </c>
      <c r="B222" s="126" t="str">
        <f t="shared" si="78"/>
        <v/>
      </c>
      <c r="C222" s="126" t="str">
        <f t="shared" si="66"/>
        <v/>
      </c>
      <c r="D222" s="125" t="str">
        <f t="shared" si="67"/>
        <v/>
      </c>
      <c r="E222" s="125" t="str">
        <f t="shared" si="68"/>
        <v/>
      </c>
      <c r="F222" s="124" t="str">
        <f t="shared" si="79"/>
        <v/>
      </c>
      <c r="G222" s="124" t="str">
        <f>IF(A222&lt;0,"",D222+F222+E222)</f>
        <v/>
      </c>
      <c r="H222" s="124" t="str">
        <f>IF(A222=0,0,IF(A222=0,0,IF(A222&lt;0,"",IF(A222=1,F222,G222+H223))))</f>
        <v/>
      </c>
      <c r="I222" s="124" t="str">
        <f t="shared" si="72"/>
        <v/>
      </c>
      <c r="S222" s="122">
        <f t="shared" si="73"/>
        <v>-1</v>
      </c>
      <c r="T222" s="71">
        <f>IF(T221&gt;=1,T221+1,IF(U222=0,1,-1))</f>
        <v>181</v>
      </c>
      <c r="U222" s="127">
        <f t="shared" si="75"/>
        <v>-180</v>
      </c>
      <c r="V222" s="127">
        <f t="shared" si="76"/>
        <v>-183</v>
      </c>
    </row>
    <row r="223" spans="1:22" x14ac:dyDescent="0.2">
      <c r="A223" s="126">
        <f t="shared" si="77"/>
        <v>-152</v>
      </c>
      <c r="B223" s="126" t="str">
        <f t="shared" si="78"/>
        <v/>
      </c>
      <c r="C223" s="126" t="str">
        <f t="shared" si="66"/>
        <v/>
      </c>
      <c r="D223" s="125" t="str">
        <f t="shared" si="67"/>
        <v/>
      </c>
      <c r="E223" s="125" t="str">
        <f t="shared" si="68"/>
        <v/>
      </c>
      <c r="F223" s="124" t="str">
        <f t="shared" si="79"/>
        <v/>
      </c>
      <c r="G223" s="124" t="str">
        <f>IF(A223&lt;0,"",D223+F223+E223)</f>
        <v/>
      </c>
      <c r="H223" s="124" t="str">
        <f>IF(A223=0,0,IF(A223=0,0,IF(A223&lt;0,"",IF(A223=1,F223,G223+H224))))</f>
        <v/>
      </c>
      <c r="I223" s="124" t="str">
        <f t="shared" si="72"/>
        <v/>
      </c>
      <c r="S223" s="122">
        <f t="shared" si="73"/>
        <v>-1</v>
      </c>
      <c r="T223" s="71">
        <f>IF(T222&gt;=1,T222+1,IF(U223=0,1,-1))</f>
        <v>182</v>
      </c>
      <c r="U223" s="127">
        <f t="shared" si="75"/>
        <v>-181</v>
      </c>
      <c r="V223" s="127">
        <f t="shared" si="76"/>
        <v>-184</v>
      </c>
    </row>
    <row r="224" spans="1:22" x14ac:dyDescent="0.2">
      <c r="A224" s="126">
        <f t="shared" si="77"/>
        <v>-153</v>
      </c>
      <c r="B224" s="126" t="str">
        <f t="shared" si="78"/>
        <v/>
      </c>
      <c r="C224" s="126" t="str">
        <f t="shared" si="66"/>
        <v/>
      </c>
      <c r="D224" s="125" t="str">
        <f t="shared" si="67"/>
        <v/>
      </c>
      <c r="E224" s="125" t="str">
        <f t="shared" si="68"/>
        <v/>
      </c>
      <c r="F224" s="124" t="str">
        <f t="shared" si="79"/>
        <v/>
      </c>
      <c r="G224" s="124" t="str">
        <f>IF(A224&lt;0,"",D224+F224+E224)</f>
        <v/>
      </c>
      <c r="H224" s="124" t="str">
        <f>IF(A224=0,0,IF(A224=0,0,IF(A224&lt;0,"",IF(A224=1,F224,G224+H225))))</f>
        <v/>
      </c>
      <c r="I224" s="124" t="str">
        <f t="shared" si="72"/>
        <v/>
      </c>
      <c r="S224" s="122">
        <f t="shared" si="73"/>
        <v>-1</v>
      </c>
      <c r="T224" s="71">
        <f>IF(T223&gt;=1,T223+1,IF(U224=0,1,-1))</f>
        <v>183</v>
      </c>
      <c r="U224" s="127">
        <f t="shared" si="75"/>
        <v>-182</v>
      </c>
      <c r="V224" s="127">
        <f t="shared" si="76"/>
        <v>-185</v>
      </c>
    </row>
    <row r="225" spans="1:22" x14ac:dyDescent="0.2">
      <c r="A225" s="126"/>
      <c r="B225" s="126"/>
      <c r="C225" s="126"/>
      <c r="D225" s="125"/>
      <c r="E225" s="125"/>
      <c r="F225" s="124"/>
      <c r="G225" s="124"/>
      <c r="H225" s="124"/>
      <c r="I225" s="124"/>
      <c r="S225" s="122"/>
      <c r="U225" s="127"/>
      <c r="V225" s="127"/>
    </row>
    <row r="226" spans="1:22" x14ac:dyDescent="0.2">
      <c r="A226" s="126"/>
      <c r="B226" s="126"/>
      <c r="C226" s="126"/>
      <c r="D226" s="125"/>
      <c r="E226" s="125"/>
      <c r="F226" s="124"/>
      <c r="G226" s="124"/>
      <c r="H226" s="124"/>
      <c r="I226" s="124"/>
      <c r="S226" s="122"/>
      <c r="U226" s="127"/>
      <c r="V226" s="127"/>
    </row>
    <row r="227" spans="1:22" x14ac:dyDescent="0.2">
      <c r="A227" s="126"/>
      <c r="B227" s="126"/>
      <c r="C227" s="126"/>
      <c r="D227" s="125"/>
      <c r="E227" s="125"/>
      <c r="F227" s="124"/>
      <c r="G227" s="124"/>
      <c r="H227" s="124"/>
      <c r="I227" s="124"/>
      <c r="S227" s="122"/>
      <c r="U227" s="127"/>
      <c r="V227" s="127"/>
    </row>
    <row r="228" spans="1:22" x14ac:dyDescent="0.2">
      <c r="A228" s="126"/>
      <c r="B228" s="126"/>
      <c r="C228" s="126"/>
      <c r="D228" s="125"/>
      <c r="E228" s="125"/>
      <c r="F228" s="124"/>
      <c r="G228" s="124"/>
      <c r="H228" s="124"/>
      <c r="I228" s="124"/>
      <c r="S228" s="122"/>
      <c r="U228" s="127"/>
      <c r="V228" s="127"/>
    </row>
    <row r="229" spans="1:22" x14ac:dyDescent="0.2">
      <c r="A229" s="126"/>
      <c r="B229" s="126"/>
      <c r="C229" s="126"/>
      <c r="D229" s="125"/>
      <c r="E229" s="125"/>
      <c r="F229" s="124"/>
      <c r="G229" s="124"/>
      <c r="H229" s="124"/>
      <c r="I229" s="124"/>
      <c r="S229" s="122"/>
      <c r="U229" s="127"/>
      <c r="V229" s="127"/>
    </row>
    <row r="230" spans="1:22" x14ac:dyDescent="0.2">
      <c r="A230" s="126"/>
      <c r="B230" s="126"/>
      <c r="C230" s="126"/>
      <c r="D230" s="125"/>
      <c r="E230" s="125"/>
      <c r="F230" s="124"/>
      <c r="G230" s="124"/>
      <c r="H230" s="124"/>
      <c r="I230" s="124"/>
      <c r="S230" s="122"/>
      <c r="U230" s="127"/>
      <c r="V230" s="127"/>
    </row>
    <row r="231" spans="1:22" x14ac:dyDescent="0.2">
      <c r="A231" s="126"/>
      <c r="B231" s="126"/>
      <c r="C231" s="126"/>
      <c r="D231" s="125"/>
      <c r="E231" s="125"/>
      <c r="F231" s="124"/>
      <c r="G231" s="124"/>
      <c r="H231" s="124"/>
      <c r="I231" s="124"/>
      <c r="S231" s="122"/>
      <c r="U231" s="127"/>
      <c r="V231" s="127"/>
    </row>
    <row r="232" spans="1:22" x14ac:dyDescent="0.2">
      <c r="A232" s="126"/>
      <c r="B232" s="126"/>
      <c r="C232" s="126"/>
      <c r="D232" s="125"/>
      <c r="E232" s="125"/>
      <c r="F232" s="124"/>
      <c r="G232" s="124"/>
      <c r="H232" s="124"/>
      <c r="I232" s="124"/>
      <c r="S232" s="122"/>
      <c r="U232" s="127"/>
      <c r="V232" s="127"/>
    </row>
    <row r="233" spans="1:22" x14ac:dyDescent="0.2">
      <c r="A233" s="126"/>
      <c r="B233" s="126"/>
      <c r="C233" s="126"/>
      <c r="D233" s="125"/>
      <c r="E233" s="125"/>
      <c r="F233" s="124"/>
      <c r="G233" s="124"/>
      <c r="H233" s="124"/>
      <c r="I233" s="124"/>
      <c r="S233" s="122"/>
      <c r="U233" s="127"/>
      <c r="V233" s="127"/>
    </row>
    <row r="234" spans="1:22" x14ac:dyDescent="0.2">
      <c r="A234" s="126"/>
      <c r="B234" s="126"/>
      <c r="C234" s="126"/>
      <c r="D234" s="125"/>
      <c r="E234" s="125"/>
      <c r="F234" s="124"/>
      <c r="G234" s="124"/>
      <c r="H234" s="124"/>
      <c r="I234" s="124"/>
      <c r="S234" s="122"/>
      <c r="U234" s="127"/>
      <c r="V234" s="127"/>
    </row>
    <row r="235" spans="1:22" x14ac:dyDescent="0.2">
      <c r="A235" s="126"/>
      <c r="B235" s="126"/>
      <c r="C235" s="126"/>
      <c r="D235" s="125"/>
      <c r="E235" s="125"/>
      <c r="F235" s="124"/>
      <c r="G235" s="124"/>
      <c r="H235" s="124"/>
      <c r="I235" s="124"/>
      <c r="S235" s="122"/>
      <c r="U235" s="127"/>
      <c r="V235" s="127"/>
    </row>
    <row r="236" spans="1:22" x14ac:dyDescent="0.2">
      <c r="A236" s="126"/>
      <c r="B236" s="126"/>
      <c r="C236" s="126"/>
      <c r="D236" s="125"/>
      <c r="E236" s="125"/>
      <c r="F236" s="124"/>
      <c r="G236" s="124"/>
      <c r="H236" s="124"/>
      <c r="I236" s="124"/>
      <c r="S236" s="122"/>
      <c r="U236" s="127"/>
      <c r="V236" s="127"/>
    </row>
    <row r="237" spans="1:22" x14ac:dyDescent="0.2">
      <c r="A237" s="126"/>
      <c r="B237" s="126"/>
      <c r="C237" s="126"/>
      <c r="D237" s="125"/>
      <c r="E237" s="125"/>
      <c r="F237" s="124"/>
      <c r="G237" s="124"/>
      <c r="H237" s="124"/>
      <c r="I237" s="124"/>
      <c r="S237" s="122"/>
      <c r="U237" s="127"/>
      <c r="V237" s="127"/>
    </row>
    <row r="238" spans="1:22" x14ac:dyDescent="0.2">
      <c r="A238" s="126"/>
      <c r="B238" s="126"/>
      <c r="C238" s="126"/>
      <c r="D238" s="125"/>
      <c r="E238" s="125"/>
      <c r="F238" s="124"/>
      <c r="G238" s="124"/>
      <c r="H238" s="124"/>
      <c r="I238" s="124"/>
      <c r="S238" s="122"/>
      <c r="U238" s="127"/>
      <c r="V238" s="127"/>
    </row>
    <row r="239" spans="1:22" x14ac:dyDescent="0.2">
      <c r="A239" s="126"/>
      <c r="B239" s="126"/>
      <c r="C239" s="126"/>
      <c r="D239" s="125"/>
      <c r="E239" s="125"/>
      <c r="F239" s="124"/>
      <c r="G239" s="124"/>
      <c r="H239" s="124"/>
      <c r="I239" s="124"/>
      <c r="S239" s="122"/>
      <c r="U239" s="127"/>
      <c r="V239" s="127"/>
    </row>
    <row r="240" spans="1:22" x14ac:dyDescent="0.2">
      <c r="A240" s="126"/>
      <c r="B240" s="126"/>
      <c r="C240" s="126"/>
      <c r="D240" s="125"/>
      <c r="E240" s="125"/>
      <c r="F240" s="124"/>
      <c r="G240" s="124"/>
      <c r="H240" s="124"/>
      <c r="I240" s="124"/>
      <c r="S240" s="122"/>
      <c r="U240" s="127"/>
      <c r="V240" s="127"/>
    </row>
    <row r="241" spans="1:22" x14ac:dyDescent="0.2">
      <c r="A241" s="126"/>
      <c r="B241" s="126"/>
      <c r="C241" s="126"/>
      <c r="D241" s="125"/>
      <c r="E241" s="125"/>
      <c r="F241" s="124"/>
      <c r="G241" s="124"/>
      <c r="H241" s="124"/>
      <c r="I241" s="124"/>
      <c r="S241" s="122"/>
      <c r="U241" s="127"/>
      <c r="V241" s="127"/>
    </row>
    <row r="242" spans="1:22" x14ac:dyDescent="0.2">
      <c r="A242" s="126"/>
      <c r="B242" s="126"/>
      <c r="C242" s="126"/>
      <c r="D242" s="125"/>
      <c r="E242" s="125"/>
      <c r="F242" s="124"/>
      <c r="G242" s="124"/>
      <c r="H242" s="124"/>
      <c r="I242" s="124"/>
      <c r="S242" s="122"/>
      <c r="U242" s="127"/>
      <c r="V242" s="127"/>
    </row>
    <row r="243" spans="1:22" x14ac:dyDescent="0.2">
      <c r="A243" s="126"/>
      <c r="B243" s="126"/>
      <c r="C243" s="126"/>
      <c r="D243" s="125"/>
      <c r="E243" s="125"/>
      <c r="F243" s="124"/>
      <c r="G243" s="124"/>
      <c r="H243" s="124"/>
      <c r="I243" s="124"/>
      <c r="S243" s="122"/>
      <c r="U243" s="127"/>
      <c r="V243" s="127"/>
    </row>
    <row r="244" spans="1:22" x14ac:dyDescent="0.2">
      <c r="A244" s="126"/>
      <c r="B244" s="126"/>
      <c r="C244" s="126"/>
      <c r="D244" s="125"/>
      <c r="E244" s="125"/>
      <c r="F244" s="124"/>
      <c r="G244" s="124"/>
      <c r="H244" s="124"/>
      <c r="I244" s="124"/>
      <c r="S244" s="122"/>
      <c r="U244" s="127"/>
      <c r="V244" s="127"/>
    </row>
    <row r="245" spans="1:22" x14ac:dyDescent="0.2">
      <c r="A245" s="126"/>
      <c r="B245" s="126"/>
      <c r="C245" s="126"/>
      <c r="D245" s="125"/>
      <c r="E245" s="125"/>
      <c r="F245" s="124"/>
      <c r="G245" s="124"/>
      <c r="H245" s="124"/>
      <c r="I245" s="124"/>
      <c r="S245" s="122"/>
      <c r="U245" s="127"/>
      <c r="V245" s="127"/>
    </row>
    <row r="246" spans="1:22" x14ac:dyDescent="0.2">
      <c r="A246" s="126"/>
      <c r="B246" s="126"/>
      <c r="C246" s="126"/>
      <c r="D246" s="125"/>
      <c r="E246" s="125"/>
      <c r="F246" s="124"/>
      <c r="G246" s="124"/>
      <c r="H246" s="124"/>
      <c r="I246" s="124"/>
      <c r="S246" s="122"/>
      <c r="U246" s="127"/>
      <c r="V246" s="127"/>
    </row>
    <row r="247" spans="1:22" x14ac:dyDescent="0.2">
      <c r="A247" s="126"/>
      <c r="B247" s="126"/>
      <c r="C247" s="126"/>
      <c r="D247" s="125"/>
      <c r="E247" s="125"/>
      <c r="F247" s="124"/>
      <c r="G247" s="124"/>
      <c r="H247" s="124"/>
      <c r="I247" s="124"/>
      <c r="S247" s="122"/>
      <c r="U247" s="127"/>
      <c r="V247" s="127"/>
    </row>
    <row r="248" spans="1:22" x14ac:dyDescent="0.2">
      <c r="A248" s="126"/>
      <c r="B248" s="126"/>
      <c r="C248" s="126"/>
      <c r="D248" s="125"/>
      <c r="E248" s="125"/>
      <c r="F248" s="124"/>
      <c r="G248" s="124"/>
      <c r="H248" s="124"/>
      <c r="I248" s="124"/>
      <c r="S248" s="122"/>
      <c r="U248" s="127"/>
      <c r="V248" s="127"/>
    </row>
    <row r="249" spans="1:22" x14ac:dyDescent="0.2">
      <c r="A249" s="126"/>
      <c r="B249" s="126"/>
      <c r="C249" s="126"/>
      <c r="D249" s="125"/>
      <c r="E249" s="125"/>
      <c r="F249" s="124"/>
      <c r="G249" s="124"/>
      <c r="H249" s="124"/>
      <c r="I249" s="124"/>
      <c r="S249" s="122"/>
      <c r="U249" s="127"/>
      <c r="V249" s="127"/>
    </row>
    <row r="250" spans="1:22" x14ac:dyDescent="0.2">
      <c r="A250" s="126"/>
      <c r="B250" s="126"/>
      <c r="C250" s="126"/>
      <c r="D250" s="125"/>
      <c r="E250" s="125"/>
      <c r="F250" s="124"/>
      <c r="G250" s="124"/>
      <c r="H250" s="124"/>
      <c r="I250" s="124"/>
      <c r="S250" s="122"/>
      <c r="U250" s="127"/>
      <c r="V250" s="127"/>
    </row>
    <row r="251" spans="1:22" x14ac:dyDescent="0.2">
      <c r="A251" s="126"/>
      <c r="B251" s="126"/>
      <c r="C251" s="126"/>
      <c r="D251" s="125"/>
      <c r="E251" s="125"/>
      <c r="F251" s="124"/>
      <c r="G251" s="124"/>
      <c r="H251" s="124"/>
      <c r="I251" s="124"/>
      <c r="S251" s="122"/>
      <c r="U251" s="127"/>
      <c r="V251" s="127"/>
    </row>
    <row r="252" spans="1:22" x14ac:dyDescent="0.2">
      <c r="A252" s="126"/>
      <c r="B252" s="126"/>
      <c r="C252" s="126"/>
      <c r="D252" s="125"/>
      <c r="E252" s="125"/>
      <c r="F252" s="124"/>
      <c r="G252" s="124"/>
      <c r="H252" s="124"/>
      <c r="I252" s="124"/>
      <c r="S252" s="122"/>
      <c r="U252" s="127"/>
      <c r="V252" s="127"/>
    </row>
    <row r="253" spans="1:22" x14ac:dyDescent="0.2">
      <c r="A253" s="126"/>
      <c r="B253" s="126"/>
      <c r="C253" s="126"/>
      <c r="D253" s="125"/>
      <c r="E253" s="125"/>
      <c r="F253" s="124"/>
      <c r="G253" s="124"/>
      <c r="H253" s="124"/>
      <c r="I253" s="124"/>
      <c r="S253" s="122"/>
      <c r="U253" s="127"/>
      <c r="V253" s="127"/>
    </row>
    <row r="254" spans="1:22" x14ac:dyDescent="0.2">
      <c r="A254" s="126"/>
      <c r="B254" s="126"/>
      <c r="C254" s="126"/>
      <c r="D254" s="125"/>
      <c r="E254" s="125"/>
      <c r="F254" s="124"/>
      <c r="G254" s="124"/>
      <c r="H254" s="124"/>
      <c r="I254" s="124"/>
      <c r="S254" s="122"/>
      <c r="U254" s="127"/>
      <c r="V254" s="127"/>
    </row>
    <row r="255" spans="1:22" x14ac:dyDescent="0.2">
      <c r="A255" s="126"/>
      <c r="B255" s="126"/>
      <c r="C255" s="126"/>
      <c r="D255" s="125"/>
      <c r="E255" s="125"/>
      <c r="F255" s="124"/>
      <c r="G255" s="124"/>
      <c r="H255" s="124"/>
      <c r="I255" s="124"/>
      <c r="S255" s="122"/>
      <c r="U255" s="127"/>
      <c r="V255" s="127"/>
    </row>
    <row r="256" spans="1:22" x14ac:dyDescent="0.2">
      <c r="A256" s="126"/>
      <c r="B256" s="126"/>
      <c r="C256" s="126"/>
      <c r="D256" s="125"/>
      <c r="E256" s="125"/>
      <c r="F256" s="124"/>
      <c r="G256" s="124"/>
      <c r="H256" s="124"/>
      <c r="I256" s="124"/>
      <c r="S256" s="122"/>
      <c r="U256" s="127"/>
      <c r="V256" s="127"/>
    </row>
    <row r="257" spans="1:22" x14ac:dyDescent="0.2">
      <c r="A257" s="126"/>
      <c r="B257" s="126"/>
      <c r="C257" s="126"/>
      <c r="D257" s="125"/>
      <c r="E257" s="125"/>
      <c r="F257" s="124"/>
      <c r="G257" s="124"/>
      <c r="H257" s="124"/>
      <c r="I257" s="124"/>
      <c r="S257" s="122"/>
      <c r="U257" s="127"/>
      <c r="V257" s="127"/>
    </row>
    <row r="258" spans="1:22" x14ac:dyDescent="0.2">
      <c r="A258" s="126"/>
      <c r="B258" s="126"/>
      <c r="C258" s="126"/>
      <c r="D258" s="125"/>
      <c r="E258" s="125"/>
      <c r="F258" s="124"/>
      <c r="G258" s="124"/>
      <c r="H258" s="124"/>
      <c r="I258" s="124"/>
      <c r="S258" s="122"/>
      <c r="U258" s="127"/>
      <c r="V258" s="127"/>
    </row>
    <row r="259" spans="1:22" x14ac:dyDescent="0.2">
      <c r="A259" s="126"/>
      <c r="B259" s="126"/>
      <c r="C259" s="126"/>
      <c r="D259" s="125"/>
      <c r="E259" s="125"/>
      <c r="F259" s="124"/>
      <c r="G259" s="124"/>
      <c r="H259" s="124"/>
      <c r="I259" s="124"/>
      <c r="S259" s="122"/>
      <c r="U259" s="127"/>
      <c r="V259" s="127"/>
    </row>
    <row r="260" spans="1:22" x14ac:dyDescent="0.2">
      <c r="A260" s="126"/>
      <c r="B260" s="126"/>
      <c r="C260" s="126"/>
      <c r="D260" s="125"/>
      <c r="E260" s="125"/>
      <c r="F260" s="124"/>
      <c r="G260" s="124"/>
      <c r="H260" s="124"/>
      <c r="I260" s="124"/>
      <c r="S260" s="122"/>
      <c r="U260" s="127"/>
      <c r="V260" s="127"/>
    </row>
    <row r="261" spans="1:22" x14ac:dyDescent="0.2">
      <c r="A261" s="126"/>
      <c r="B261" s="126"/>
      <c r="C261" s="126"/>
      <c r="D261" s="125"/>
      <c r="E261" s="125"/>
      <c r="F261" s="124"/>
      <c r="G261" s="124"/>
      <c r="H261" s="124"/>
      <c r="I261" s="124"/>
      <c r="S261" s="122"/>
      <c r="U261" s="127"/>
      <c r="V261" s="127"/>
    </row>
    <row r="262" spans="1:22" x14ac:dyDescent="0.2">
      <c r="A262" s="126"/>
      <c r="B262" s="126"/>
      <c r="C262" s="126"/>
      <c r="D262" s="125"/>
      <c r="E262" s="125"/>
      <c r="F262" s="124"/>
      <c r="G262" s="124"/>
      <c r="H262" s="124"/>
      <c r="I262" s="124"/>
      <c r="S262" s="122"/>
      <c r="U262" s="127"/>
      <c r="V262" s="127"/>
    </row>
    <row r="263" spans="1:22" x14ac:dyDescent="0.2">
      <c r="A263" s="126"/>
      <c r="B263" s="126"/>
      <c r="C263" s="126"/>
      <c r="D263" s="125"/>
      <c r="E263" s="125"/>
      <c r="F263" s="124"/>
      <c r="G263" s="124"/>
      <c r="H263" s="124"/>
      <c r="I263" s="124"/>
      <c r="S263" s="122"/>
      <c r="U263" s="127"/>
      <c r="V263" s="127"/>
    </row>
    <row r="264" spans="1:22" x14ac:dyDescent="0.2">
      <c r="A264" s="126"/>
      <c r="B264" s="126"/>
      <c r="C264" s="126"/>
      <c r="D264" s="125"/>
      <c r="E264" s="125"/>
      <c r="F264" s="124"/>
      <c r="G264" s="124"/>
      <c r="H264" s="124"/>
      <c r="I264" s="124"/>
      <c r="S264" s="122"/>
      <c r="U264" s="127"/>
      <c r="V264" s="127"/>
    </row>
    <row r="265" spans="1:22" x14ac:dyDescent="0.2">
      <c r="A265" s="126"/>
      <c r="B265" s="126"/>
      <c r="C265" s="126"/>
      <c r="D265" s="125"/>
      <c r="E265" s="125"/>
      <c r="F265" s="124"/>
      <c r="G265" s="124"/>
      <c r="H265" s="124"/>
      <c r="I265" s="124"/>
      <c r="S265" s="122"/>
      <c r="U265" s="127"/>
      <c r="V265" s="127"/>
    </row>
    <row r="266" spans="1:22" x14ac:dyDescent="0.2">
      <c r="A266" s="126"/>
      <c r="B266" s="126"/>
      <c r="C266" s="126"/>
      <c r="D266" s="125"/>
      <c r="E266" s="125"/>
      <c r="F266" s="124"/>
      <c r="G266" s="124"/>
      <c r="H266" s="124"/>
      <c r="I266" s="124"/>
      <c r="S266" s="122"/>
      <c r="U266" s="127"/>
      <c r="V266" s="127"/>
    </row>
    <row r="267" spans="1:22" x14ac:dyDescent="0.2">
      <c r="A267" s="126"/>
      <c r="B267" s="126"/>
      <c r="C267" s="126"/>
      <c r="D267" s="125"/>
      <c r="E267" s="125"/>
      <c r="F267" s="124"/>
      <c r="G267" s="124"/>
      <c r="H267" s="124"/>
      <c r="I267" s="124"/>
      <c r="S267" s="122"/>
      <c r="U267" s="127"/>
      <c r="V267" s="127"/>
    </row>
    <row r="268" spans="1:22" x14ac:dyDescent="0.2">
      <c r="A268" s="126"/>
      <c r="B268" s="126"/>
      <c r="C268" s="126"/>
      <c r="D268" s="125"/>
      <c r="E268" s="125"/>
      <c r="F268" s="124"/>
      <c r="G268" s="124"/>
      <c r="H268" s="124"/>
      <c r="I268" s="124"/>
      <c r="S268" s="122"/>
      <c r="U268" s="127"/>
      <c r="V268" s="127"/>
    </row>
    <row r="269" spans="1:22" x14ac:dyDescent="0.2">
      <c r="A269" s="126"/>
      <c r="B269" s="126"/>
      <c r="C269" s="126"/>
      <c r="D269" s="125"/>
      <c r="E269" s="125"/>
      <c r="F269" s="124"/>
      <c r="G269" s="124"/>
      <c r="H269" s="124"/>
      <c r="I269" s="124"/>
      <c r="S269" s="122"/>
      <c r="U269" s="127"/>
      <c r="V269" s="127"/>
    </row>
    <row r="270" spans="1:22" x14ac:dyDescent="0.2">
      <c r="A270" s="126"/>
      <c r="B270" s="126"/>
      <c r="C270" s="126"/>
      <c r="D270" s="125"/>
      <c r="E270" s="125"/>
      <c r="F270" s="124"/>
      <c r="G270" s="124"/>
      <c r="H270" s="124"/>
      <c r="I270" s="124"/>
      <c r="S270" s="122"/>
      <c r="U270" s="127"/>
      <c r="V270" s="127"/>
    </row>
    <row r="271" spans="1:22" x14ac:dyDescent="0.2">
      <c r="A271" s="126"/>
      <c r="B271" s="126"/>
      <c r="C271" s="126"/>
      <c r="D271" s="125"/>
      <c r="E271" s="125"/>
      <c r="F271" s="124"/>
      <c r="G271" s="124"/>
      <c r="H271" s="124"/>
      <c r="I271" s="124"/>
      <c r="S271" s="122"/>
      <c r="U271" s="127"/>
      <c r="V271" s="127"/>
    </row>
    <row r="272" spans="1:22" x14ac:dyDescent="0.2">
      <c r="A272" s="126"/>
      <c r="B272" s="126"/>
      <c r="C272" s="126"/>
      <c r="D272" s="125"/>
      <c r="E272" s="125"/>
      <c r="F272" s="124"/>
      <c r="G272" s="124"/>
      <c r="H272" s="124"/>
      <c r="I272" s="124"/>
      <c r="S272" s="122"/>
      <c r="U272" s="127"/>
      <c r="V272" s="127"/>
    </row>
    <row r="273" spans="1:22" x14ac:dyDescent="0.2">
      <c r="A273" s="126"/>
      <c r="B273" s="126"/>
      <c r="C273" s="126"/>
      <c r="D273" s="125"/>
      <c r="E273" s="125"/>
      <c r="F273" s="124"/>
      <c r="G273" s="124"/>
      <c r="H273" s="124"/>
      <c r="I273" s="124"/>
      <c r="S273" s="122"/>
      <c r="U273" s="127"/>
      <c r="V273" s="127"/>
    </row>
    <row r="274" spans="1:22" x14ac:dyDescent="0.2">
      <c r="A274" s="126"/>
      <c r="B274" s="126"/>
      <c r="C274" s="126"/>
      <c r="D274" s="125"/>
      <c r="E274" s="125"/>
      <c r="F274" s="124"/>
      <c r="G274" s="124"/>
      <c r="H274" s="124"/>
      <c r="I274" s="124"/>
      <c r="S274" s="122"/>
      <c r="U274" s="127"/>
      <c r="V274" s="127"/>
    </row>
    <row r="275" spans="1:22" x14ac:dyDescent="0.2">
      <c r="A275" s="126"/>
      <c r="B275" s="126"/>
      <c r="C275" s="126"/>
      <c r="D275" s="125"/>
      <c r="E275" s="125"/>
      <c r="F275" s="124"/>
      <c r="G275" s="124"/>
      <c r="H275" s="124"/>
      <c r="I275" s="124"/>
      <c r="S275" s="122"/>
      <c r="U275" s="127"/>
      <c r="V275" s="127"/>
    </row>
    <row r="276" spans="1:22" x14ac:dyDescent="0.2">
      <c r="A276" s="126"/>
      <c r="B276" s="126"/>
      <c r="C276" s="126"/>
      <c r="D276" s="125"/>
      <c r="E276" s="125"/>
      <c r="F276" s="124"/>
      <c r="G276" s="124"/>
      <c r="H276" s="124"/>
      <c r="I276" s="124"/>
      <c r="S276" s="122"/>
      <c r="U276" s="127"/>
      <c r="V276" s="127"/>
    </row>
    <row r="277" spans="1:22" x14ac:dyDescent="0.2">
      <c r="A277" s="126"/>
      <c r="B277" s="126"/>
      <c r="C277" s="126"/>
      <c r="D277" s="125"/>
      <c r="E277" s="125"/>
      <c r="F277" s="124"/>
      <c r="G277" s="124"/>
      <c r="H277" s="124"/>
      <c r="I277" s="124"/>
      <c r="S277" s="122"/>
      <c r="U277" s="127"/>
      <c r="V277" s="127"/>
    </row>
    <row r="278" spans="1:22" x14ac:dyDescent="0.2">
      <c r="A278" s="126"/>
      <c r="B278" s="126"/>
      <c r="C278" s="126"/>
      <c r="D278" s="125"/>
      <c r="E278" s="125"/>
      <c r="F278" s="124"/>
      <c r="G278" s="124"/>
      <c r="H278" s="124"/>
      <c r="I278" s="124"/>
      <c r="S278" s="122"/>
      <c r="U278" s="127"/>
      <c r="V278" s="127"/>
    </row>
    <row r="279" spans="1:22" x14ac:dyDescent="0.2">
      <c r="A279" s="126"/>
      <c r="B279" s="126"/>
      <c r="C279" s="126"/>
      <c r="D279" s="125"/>
      <c r="E279" s="125"/>
      <c r="F279" s="124"/>
      <c r="G279" s="124"/>
      <c r="H279" s="124"/>
      <c r="I279" s="124"/>
      <c r="S279" s="122"/>
      <c r="U279" s="127"/>
      <c r="V279" s="127"/>
    </row>
    <row r="280" spans="1:22" x14ac:dyDescent="0.2">
      <c r="A280" s="126"/>
      <c r="B280" s="126"/>
      <c r="C280" s="126"/>
      <c r="D280" s="125"/>
      <c r="E280" s="125"/>
      <c r="F280" s="124"/>
      <c r="G280" s="124"/>
      <c r="H280" s="124"/>
      <c r="I280" s="124"/>
      <c r="S280" s="122"/>
      <c r="U280" s="127"/>
      <c r="V280" s="127"/>
    </row>
    <row r="281" spans="1:22" x14ac:dyDescent="0.2">
      <c r="A281" s="126"/>
      <c r="B281" s="126"/>
      <c r="C281" s="126"/>
      <c r="D281" s="125"/>
      <c r="E281" s="125"/>
      <c r="F281" s="124"/>
      <c r="G281" s="124"/>
      <c r="H281" s="124"/>
      <c r="I281" s="124"/>
      <c r="S281" s="122"/>
      <c r="U281" s="127"/>
      <c r="V281" s="127"/>
    </row>
    <row r="282" spans="1:22" x14ac:dyDescent="0.2">
      <c r="A282" s="126"/>
      <c r="B282" s="126"/>
      <c r="C282" s="126"/>
      <c r="D282" s="125"/>
      <c r="E282" s="125"/>
      <c r="F282" s="124"/>
      <c r="G282" s="124"/>
      <c r="H282" s="124"/>
      <c r="I282" s="124"/>
      <c r="S282" s="122"/>
      <c r="U282" s="127"/>
      <c r="V282" s="127"/>
    </row>
    <row r="283" spans="1:22" x14ac:dyDescent="0.2">
      <c r="A283" s="126"/>
      <c r="B283" s="126"/>
      <c r="C283" s="126"/>
      <c r="D283" s="125"/>
      <c r="E283" s="125"/>
      <c r="F283" s="124"/>
      <c r="G283" s="124"/>
      <c r="H283" s="124"/>
      <c r="I283" s="124"/>
      <c r="S283" s="122"/>
      <c r="U283" s="127"/>
      <c r="V283" s="127"/>
    </row>
    <row r="284" spans="1:22" x14ac:dyDescent="0.2">
      <c r="A284" s="126"/>
      <c r="B284" s="126"/>
      <c r="C284" s="126"/>
      <c r="D284" s="125"/>
      <c r="E284" s="125"/>
      <c r="F284" s="124"/>
      <c r="G284" s="124"/>
      <c r="H284" s="124"/>
      <c r="I284" s="124"/>
      <c r="S284" s="122"/>
      <c r="U284" s="127"/>
      <c r="V284" s="127"/>
    </row>
    <row r="285" spans="1:22" x14ac:dyDescent="0.2">
      <c r="A285" s="126"/>
      <c r="B285" s="126"/>
      <c r="C285" s="126"/>
      <c r="D285" s="125"/>
      <c r="E285" s="125"/>
      <c r="F285" s="124"/>
      <c r="G285" s="124"/>
      <c r="H285" s="124"/>
      <c r="I285" s="124"/>
      <c r="S285" s="122"/>
      <c r="U285" s="127"/>
      <c r="V285" s="127"/>
    </row>
    <row r="286" spans="1:22" x14ac:dyDescent="0.2">
      <c r="A286" s="126"/>
      <c r="B286" s="126"/>
      <c r="C286" s="126"/>
      <c r="D286" s="125"/>
      <c r="E286" s="125"/>
      <c r="F286" s="124"/>
      <c r="G286" s="124"/>
      <c r="H286" s="124"/>
      <c r="I286" s="124"/>
      <c r="S286" s="122"/>
      <c r="U286" s="127"/>
      <c r="V286" s="127"/>
    </row>
    <row r="287" spans="1:22" x14ac:dyDescent="0.2">
      <c r="A287" s="126"/>
      <c r="B287" s="126"/>
      <c r="C287" s="126"/>
      <c r="D287" s="125"/>
      <c r="E287" s="125"/>
      <c r="F287" s="124"/>
      <c r="G287" s="124"/>
      <c r="H287" s="124"/>
      <c r="I287" s="124"/>
      <c r="S287" s="122"/>
      <c r="U287" s="127"/>
      <c r="V287" s="127"/>
    </row>
    <row r="288" spans="1:22" x14ac:dyDescent="0.2">
      <c r="A288" s="126"/>
      <c r="B288" s="126"/>
      <c r="C288" s="126"/>
      <c r="D288" s="125"/>
      <c r="E288" s="125"/>
      <c r="F288" s="124"/>
      <c r="G288" s="124"/>
      <c r="H288" s="124"/>
      <c r="I288" s="124"/>
      <c r="S288" s="122"/>
      <c r="U288" s="127"/>
      <c r="V288" s="127"/>
    </row>
    <row r="289" spans="1:22" x14ac:dyDescent="0.2">
      <c r="A289" s="126"/>
      <c r="B289" s="126"/>
      <c r="C289" s="126"/>
      <c r="D289" s="125"/>
      <c r="E289" s="125"/>
      <c r="F289" s="124"/>
      <c r="G289" s="124"/>
      <c r="H289" s="124"/>
      <c r="I289" s="124"/>
      <c r="S289" s="122"/>
      <c r="U289" s="127"/>
      <c r="V289" s="127"/>
    </row>
    <row r="290" spans="1:22" x14ac:dyDescent="0.2">
      <c r="A290" s="126"/>
      <c r="B290" s="126"/>
      <c r="C290" s="126"/>
      <c r="D290" s="125"/>
      <c r="E290" s="125"/>
      <c r="F290" s="124"/>
      <c r="G290" s="124"/>
      <c r="H290" s="124"/>
      <c r="I290" s="124"/>
      <c r="S290" s="122"/>
      <c r="U290" s="127"/>
      <c r="V290" s="127"/>
    </row>
    <row r="291" spans="1:22" x14ac:dyDescent="0.2">
      <c r="A291" s="126"/>
      <c r="B291" s="126"/>
      <c r="C291" s="126"/>
      <c r="D291" s="125"/>
      <c r="E291" s="125"/>
      <c r="F291" s="124"/>
      <c r="G291" s="124"/>
      <c r="H291" s="124"/>
      <c r="I291" s="124"/>
      <c r="S291" s="122"/>
      <c r="U291" s="127"/>
      <c r="V291" s="127"/>
    </row>
    <row r="292" spans="1:22" x14ac:dyDescent="0.2">
      <c r="A292" s="126"/>
      <c r="B292" s="126"/>
      <c r="C292" s="126"/>
      <c r="D292" s="125"/>
      <c r="E292" s="125"/>
      <c r="F292" s="124"/>
      <c r="G292" s="124"/>
      <c r="H292" s="124"/>
      <c r="I292" s="124"/>
      <c r="S292" s="122"/>
      <c r="U292" s="127"/>
      <c r="V292" s="127"/>
    </row>
    <row r="293" spans="1:22" x14ac:dyDescent="0.2">
      <c r="A293" s="126"/>
      <c r="B293" s="126"/>
      <c r="C293" s="126"/>
      <c r="D293" s="125"/>
      <c r="E293" s="125"/>
      <c r="F293" s="124"/>
      <c r="G293" s="124"/>
      <c r="H293" s="124"/>
      <c r="I293" s="124"/>
      <c r="S293" s="122"/>
      <c r="U293" s="127"/>
      <c r="V293" s="127"/>
    </row>
    <row r="294" spans="1:22" x14ac:dyDescent="0.2">
      <c r="A294" s="126"/>
      <c r="B294" s="126"/>
      <c r="C294" s="126"/>
      <c r="D294" s="125"/>
      <c r="E294" s="125"/>
      <c r="F294" s="124"/>
      <c r="G294" s="124"/>
      <c r="H294" s="124"/>
      <c r="I294" s="124"/>
      <c r="S294" s="122"/>
      <c r="U294" s="127"/>
      <c r="V294" s="127"/>
    </row>
    <row r="295" spans="1:22" x14ac:dyDescent="0.2">
      <c r="A295" s="126"/>
      <c r="B295" s="126"/>
      <c r="C295" s="126"/>
      <c r="D295" s="125"/>
      <c r="E295" s="125"/>
      <c r="F295" s="124"/>
      <c r="G295" s="124"/>
      <c r="H295" s="124"/>
      <c r="I295" s="124"/>
      <c r="S295" s="122"/>
      <c r="U295" s="127"/>
      <c r="V295" s="127"/>
    </row>
    <row r="296" spans="1:22" x14ac:dyDescent="0.2">
      <c r="A296" s="126"/>
      <c r="B296" s="126"/>
      <c r="C296" s="126"/>
      <c r="D296" s="125"/>
      <c r="E296" s="125"/>
      <c r="F296" s="124"/>
      <c r="G296" s="124"/>
      <c r="H296" s="124"/>
      <c r="I296" s="124"/>
      <c r="S296" s="122"/>
      <c r="U296" s="127"/>
      <c r="V296" s="127"/>
    </row>
    <row r="297" spans="1:22" x14ac:dyDescent="0.2">
      <c r="A297" s="126"/>
      <c r="B297" s="126"/>
      <c r="C297" s="126"/>
      <c r="D297" s="125"/>
      <c r="E297" s="125"/>
      <c r="F297" s="124"/>
      <c r="G297" s="124"/>
      <c r="H297" s="124"/>
      <c r="I297" s="124"/>
      <c r="S297" s="122"/>
      <c r="U297" s="127"/>
      <c r="V297" s="127"/>
    </row>
    <row r="298" spans="1:22" x14ac:dyDescent="0.2">
      <c r="A298" s="126"/>
      <c r="B298" s="126"/>
      <c r="C298" s="126"/>
      <c r="D298" s="125"/>
      <c r="E298" s="125"/>
      <c r="F298" s="124"/>
      <c r="G298" s="124"/>
      <c r="H298" s="124"/>
      <c r="I298" s="124"/>
      <c r="S298" s="122"/>
      <c r="U298" s="127"/>
      <c r="V298" s="127"/>
    </row>
    <row r="299" spans="1:22" x14ac:dyDescent="0.2">
      <c r="A299" s="126"/>
      <c r="B299" s="126"/>
      <c r="C299" s="126"/>
      <c r="D299" s="125"/>
      <c r="E299" s="125"/>
      <c r="F299" s="124"/>
      <c r="G299" s="124"/>
      <c r="H299" s="124"/>
      <c r="I299" s="124"/>
      <c r="S299" s="122"/>
      <c r="U299" s="127"/>
      <c r="V299" s="127"/>
    </row>
    <row r="300" spans="1:22" x14ac:dyDescent="0.2">
      <c r="A300" s="126"/>
      <c r="B300" s="126"/>
      <c r="C300" s="126"/>
      <c r="D300" s="125"/>
      <c r="E300" s="125"/>
      <c r="F300" s="124"/>
      <c r="G300" s="124"/>
      <c r="H300" s="124"/>
      <c r="I300" s="124"/>
      <c r="S300" s="122"/>
      <c r="U300" s="127"/>
      <c r="V300" s="127"/>
    </row>
    <row r="301" spans="1:22" x14ac:dyDescent="0.2">
      <c r="A301" s="126"/>
      <c r="B301" s="126"/>
      <c r="C301" s="126"/>
      <c r="D301" s="125"/>
      <c r="E301" s="125"/>
      <c r="F301" s="124"/>
      <c r="G301" s="124"/>
      <c r="H301" s="124"/>
      <c r="I301" s="124"/>
      <c r="S301" s="122"/>
      <c r="U301" s="127"/>
      <c r="V301" s="127"/>
    </row>
    <row r="302" spans="1:22" x14ac:dyDescent="0.2">
      <c r="A302" s="126"/>
      <c r="B302" s="126"/>
      <c r="C302" s="126"/>
      <c r="D302" s="125"/>
      <c r="E302" s="125"/>
      <c r="F302" s="124"/>
      <c r="G302" s="124"/>
      <c r="H302" s="124"/>
      <c r="I302" s="124"/>
      <c r="S302" s="122"/>
      <c r="U302" s="127"/>
      <c r="V302" s="127"/>
    </row>
    <row r="303" spans="1:22" x14ac:dyDescent="0.2">
      <c r="A303" s="126"/>
      <c r="B303" s="126"/>
      <c r="C303" s="126"/>
      <c r="D303" s="125"/>
      <c r="E303" s="125"/>
      <c r="F303" s="124"/>
      <c r="G303" s="124"/>
      <c r="H303" s="124"/>
      <c r="I303" s="124"/>
      <c r="S303" s="122"/>
      <c r="U303" s="127"/>
      <c r="V303" s="127"/>
    </row>
    <row r="304" spans="1:22" x14ac:dyDescent="0.2">
      <c r="A304" s="126"/>
      <c r="B304" s="126"/>
      <c r="C304" s="126"/>
      <c r="D304" s="125"/>
      <c r="E304" s="125"/>
      <c r="F304" s="124"/>
      <c r="G304" s="124"/>
      <c r="H304" s="124"/>
      <c r="I304" s="124"/>
      <c r="S304" s="122"/>
      <c r="U304" s="127"/>
      <c r="V304" s="127"/>
    </row>
    <row r="305" spans="1:22" x14ac:dyDescent="0.2">
      <c r="A305" s="126"/>
      <c r="B305" s="126"/>
      <c r="C305" s="126"/>
      <c r="D305" s="125"/>
      <c r="E305" s="125"/>
      <c r="F305" s="124"/>
      <c r="G305" s="124"/>
      <c r="H305" s="124"/>
      <c r="I305" s="124"/>
      <c r="S305" s="122"/>
      <c r="U305" s="127"/>
      <c r="V305" s="127"/>
    </row>
    <row r="306" spans="1:22" x14ac:dyDescent="0.2">
      <c r="A306" s="126"/>
      <c r="B306" s="126"/>
      <c r="C306" s="126"/>
      <c r="D306" s="125"/>
      <c r="E306" s="125"/>
      <c r="F306" s="124"/>
      <c r="G306" s="124"/>
      <c r="H306" s="124"/>
      <c r="I306" s="124"/>
      <c r="S306" s="122"/>
      <c r="U306" s="127"/>
      <c r="V306" s="127"/>
    </row>
    <row r="307" spans="1:22" x14ac:dyDescent="0.2">
      <c r="A307" s="126"/>
      <c r="B307" s="126"/>
      <c r="C307" s="126"/>
      <c r="D307" s="125"/>
      <c r="E307" s="125"/>
      <c r="F307" s="124"/>
      <c r="G307" s="124"/>
      <c r="H307" s="124"/>
      <c r="I307" s="124"/>
      <c r="S307" s="122"/>
      <c r="U307" s="127"/>
      <c r="V307" s="127"/>
    </row>
    <row r="308" spans="1:22" x14ac:dyDescent="0.2">
      <c r="A308" s="126"/>
      <c r="B308" s="126"/>
      <c r="C308" s="126"/>
      <c r="D308" s="125"/>
      <c r="E308" s="125"/>
      <c r="F308" s="124"/>
      <c r="G308" s="124"/>
      <c r="H308" s="124"/>
      <c r="I308" s="124"/>
      <c r="S308" s="122"/>
      <c r="U308" s="127"/>
      <c r="V308" s="127"/>
    </row>
    <row r="309" spans="1:22" x14ac:dyDescent="0.2">
      <c r="A309" s="126"/>
      <c r="B309" s="126"/>
      <c r="C309" s="126"/>
      <c r="D309" s="125"/>
      <c r="E309" s="125"/>
      <c r="F309" s="124"/>
      <c r="G309" s="124"/>
      <c r="H309" s="124"/>
      <c r="I309" s="124"/>
      <c r="S309" s="122"/>
      <c r="U309" s="127"/>
      <c r="V309" s="127"/>
    </row>
    <row r="310" spans="1:22" x14ac:dyDescent="0.2">
      <c r="A310" s="126"/>
      <c r="B310" s="126"/>
      <c r="C310" s="126"/>
      <c r="D310" s="125"/>
      <c r="E310" s="125"/>
      <c r="F310" s="124"/>
      <c r="G310" s="124"/>
      <c r="H310" s="124"/>
      <c r="I310" s="124"/>
      <c r="S310" s="122"/>
      <c r="U310" s="127"/>
      <c r="V310" s="127"/>
    </row>
    <row r="311" spans="1:22" x14ac:dyDescent="0.2">
      <c r="A311" s="126"/>
      <c r="B311" s="126"/>
      <c r="C311" s="126"/>
      <c r="D311" s="125"/>
      <c r="E311" s="125"/>
      <c r="F311" s="124"/>
      <c r="G311" s="124"/>
      <c r="H311" s="124"/>
      <c r="I311" s="124"/>
      <c r="S311" s="122"/>
      <c r="U311" s="127"/>
      <c r="V311" s="127"/>
    </row>
    <row r="312" spans="1:22" x14ac:dyDescent="0.2">
      <c r="A312" s="126"/>
      <c r="B312" s="126"/>
      <c r="C312" s="126"/>
      <c r="D312" s="125"/>
      <c r="E312" s="125"/>
      <c r="F312" s="124"/>
      <c r="G312" s="124"/>
      <c r="H312" s="124"/>
      <c r="I312" s="124"/>
      <c r="S312" s="122"/>
      <c r="U312" s="127"/>
      <c r="V312" s="127"/>
    </row>
    <row r="313" spans="1:22" x14ac:dyDescent="0.2">
      <c r="A313" s="126"/>
      <c r="B313" s="126"/>
      <c r="C313" s="126"/>
      <c r="D313" s="125"/>
      <c r="E313" s="125"/>
      <c r="F313" s="124"/>
      <c r="G313" s="124"/>
      <c r="H313" s="124"/>
      <c r="I313" s="124"/>
      <c r="S313" s="122"/>
      <c r="U313" s="127"/>
      <c r="V313" s="127"/>
    </row>
    <row r="314" spans="1:22" x14ac:dyDescent="0.2">
      <c r="A314" s="126"/>
      <c r="B314" s="126"/>
      <c r="C314" s="126"/>
      <c r="D314" s="125"/>
      <c r="E314" s="125"/>
      <c r="F314" s="124"/>
      <c r="G314" s="124"/>
      <c r="H314" s="124"/>
      <c r="I314" s="124"/>
      <c r="S314" s="122"/>
      <c r="U314" s="127"/>
      <c r="V314" s="127"/>
    </row>
    <row r="315" spans="1:22" x14ac:dyDescent="0.2">
      <c r="A315" s="126"/>
      <c r="B315" s="126"/>
      <c r="C315" s="126"/>
      <c r="D315" s="125"/>
      <c r="E315" s="125"/>
      <c r="F315" s="124"/>
      <c r="G315" s="124"/>
      <c r="H315" s="124"/>
      <c r="I315" s="124"/>
      <c r="S315" s="122"/>
      <c r="U315" s="127"/>
      <c r="V315" s="127"/>
    </row>
    <row r="316" spans="1:22" x14ac:dyDescent="0.2">
      <c r="A316" s="126"/>
      <c r="B316" s="126"/>
      <c r="C316" s="126"/>
      <c r="D316" s="125"/>
      <c r="E316" s="125"/>
      <c r="F316" s="124"/>
      <c r="G316" s="124"/>
      <c r="H316" s="124"/>
      <c r="I316" s="124"/>
      <c r="S316" s="122"/>
      <c r="U316" s="127"/>
      <c r="V316" s="127"/>
    </row>
    <row r="317" spans="1:22" x14ac:dyDescent="0.2">
      <c r="A317" s="126"/>
      <c r="B317" s="126"/>
      <c r="C317" s="126"/>
      <c r="D317" s="125"/>
      <c r="E317" s="125"/>
      <c r="F317" s="124"/>
      <c r="G317" s="124"/>
      <c r="H317" s="124"/>
      <c r="I317" s="124"/>
      <c r="S317" s="122"/>
      <c r="U317" s="127"/>
      <c r="V317" s="127"/>
    </row>
    <row r="318" spans="1:22" x14ac:dyDescent="0.2">
      <c r="A318" s="126"/>
      <c r="B318" s="126"/>
      <c r="C318" s="126"/>
      <c r="D318" s="125"/>
      <c r="E318" s="125"/>
      <c r="F318" s="124"/>
      <c r="G318" s="124"/>
      <c r="H318" s="124"/>
      <c r="I318" s="124"/>
      <c r="S318" s="122"/>
      <c r="U318" s="127"/>
      <c r="V318" s="127"/>
    </row>
    <row r="319" spans="1:22" x14ac:dyDescent="0.2">
      <c r="A319" s="126"/>
      <c r="B319" s="126"/>
      <c r="C319" s="126"/>
      <c r="D319" s="125"/>
      <c r="E319" s="125"/>
      <c r="F319" s="124"/>
      <c r="G319" s="124"/>
      <c r="H319" s="124"/>
      <c r="I319" s="124"/>
      <c r="S319" s="122"/>
      <c r="U319" s="127"/>
      <c r="V319" s="127"/>
    </row>
    <row r="320" spans="1:22" x14ac:dyDescent="0.2">
      <c r="A320" s="126"/>
      <c r="B320" s="126"/>
      <c r="C320" s="126"/>
      <c r="D320" s="125"/>
      <c r="E320" s="125"/>
      <c r="F320" s="124"/>
      <c r="G320" s="124"/>
      <c r="H320" s="124"/>
      <c r="I320" s="124"/>
      <c r="S320" s="122"/>
      <c r="U320" s="127"/>
      <c r="V320" s="127"/>
    </row>
    <row r="321" spans="1:22" x14ac:dyDescent="0.2">
      <c r="A321" s="126"/>
      <c r="B321" s="126"/>
      <c r="C321" s="126"/>
      <c r="D321" s="125"/>
      <c r="E321" s="125"/>
      <c r="F321" s="124"/>
      <c r="G321" s="124"/>
      <c r="H321" s="124"/>
      <c r="I321" s="124"/>
      <c r="S321" s="122"/>
      <c r="U321" s="127"/>
      <c r="V321" s="127"/>
    </row>
    <row r="322" spans="1:22" x14ac:dyDescent="0.2">
      <c r="A322" s="126"/>
      <c r="B322" s="126"/>
      <c r="C322" s="126"/>
      <c r="D322" s="125"/>
      <c r="E322" s="125"/>
      <c r="F322" s="124"/>
      <c r="G322" s="124"/>
      <c r="H322" s="124"/>
      <c r="I322" s="124"/>
      <c r="S322" s="122"/>
      <c r="U322" s="127"/>
      <c r="V322" s="127"/>
    </row>
    <row r="323" spans="1:22" x14ac:dyDescent="0.2">
      <c r="A323" s="126"/>
      <c r="B323" s="126"/>
      <c r="C323" s="126"/>
      <c r="D323" s="125"/>
      <c r="E323" s="125"/>
      <c r="F323" s="124"/>
      <c r="G323" s="124"/>
      <c r="H323" s="124"/>
      <c r="I323" s="124"/>
      <c r="S323" s="122"/>
      <c r="U323" s="127"/>
      <c r="V323" s="127"/>
    </row>
    <row r="324" spans="1:22" x14ac:dyDescent="0.2">
      <c r="A324" s="126"/>
      <c r="B324" s="126"/>
      <c r="C324" s="126"/>
      <c r="D324" s="125"/>
      <c r="E324" s="125"/>
      <c r="F324" s="124"/>
      <c r="G324" s="124"/>
      <c r="H324" s="124"/>
      <c r="I324" s="124"/>
      <c r="S324" s="122"/>
      <c r="U324" s="127"/>
      <c r="V324" s="127"/>
    </row>
    <row r="325" spans="1:22" x14ac:dyDescent="0.2">
      <c r="A325" s="126"/>
      <c r="B325" s="126"/>
      <c r="C325" s="126"/>
      <c r="D325" s="125"/>
      <c r="E325" s="125"/>
      <c r="F325" s="124"/>
      <c r="G325" s="124"/>
      <c r="H325" s="124"/>
      <c r="I325" s="124"/>
      <c r="S325" s="122"/>
      <c r="U325" s="127"/>
      <c r="V325" s="127"/>
    </row>
    <row r="326" spans="1:22" x14ac:dyDescent="0.2">
      <c r="A326" s="126"/>
      <c r="B326" s="126"/>
      <c r="C326" s="126"/>
      <c r="D326" s="125"/>
      <c r="E326" s="125"/>
      <c r="F326" s="124"/>
      <c r="G326" s="124"/>
      <c r="H326" s="124"/>
      <c r="I326" s="124"/>
      <c r="S326" s="122"/>
      <c r="U326" s="127"/>
      <c r="V326" s="127"/>
    </row>
    <row r="327" spans="1:22" x14ac:dyDescent="0.2">
      <c r="A327" s="126"/>
      <c r="B327" s="126"/>
      <c r="C327" s="126"/>
      <c r="D327" s="125"/>
      <c r="E327" s="125"/>
      <c r="F327" s="124"/>
      <c r="G327" s="124"/>
      <c r="H327" s="124"/>
      <c r="I327" s="124"/>
      <c r="S327" s="122"/>
      <c r="U327" s="127"/>
      <c r="V327" s="127"/>
    </row>
    <row r="328" spans="1:22" x14ac:dyDescent="0.2">
      <c r="A328" s="126"/>
      <c r="B328" s="126"/>
      <c r="C328" s="126"/>
      <c r="D328" s="125"/>
      <c r="E328" s="125"/>
      <c r="F328" s="124"/>
      <c r="G328" s="124"/>
      <c r="H328" s="124"/>
      <c r="I328" s="124"/>
      <c r="S328" s="122"/>
      <c r="U328" s="127"/>
      <c r="V328" s="127"/>
    </row>
    <row r="329" spans="1:22" x14ac:dyDescent="0.2">
      <c r="A329" s="126"/>
      <c r="B329" s="126"/>
      <c r="C329" s="126"/>
      <c r="D329" s="125"/>
      <c r="E329" s="125"/>
      <c r="F329" s="124"/>
      <c r="G329" s="124"/>
      <c r="H329" s="124"/>
      <c r="I329" s="124"/>
      <c r="S329" s="122"/>
      <c r="U329" s="127"/>
      <c r="V329" s="127"/>
    </row>
    <row r="330" spans="1:22" x14ac:dyDescent="0.2">
      <c r="A330" s="126"/>
      <c r="B330" s="126"/>
      <c r="C330" s="126"/>
      <c r="D330" s="125"/>
      <c r="E330" s="125"/>
      <c r="F330" s="124"/>
      <c r="G330" s="124"/>
      <c r="H330" s="124"/>
      <c r="I330" s="124"/>
    </row>
    <row r="331" spans="1:22" x14ac:dyDescent="0.2">
      <c r="A331" s="126"/>
      <c r="B331" s="126"/>
      <c r="C331" s="126"/>
      <c r="D331" s="125"/>
      <c r="E331" s="125"/>
      <c r="F331" s="124"/>
      <c r="G331" s="124"/>
      <c r="H331" s="124"/>
      <c r="I331" s="124"/>
    </row>
  </sheetData>
  <sheetProtection algorithmName="SHA-512" hashValue="bXnGJvDKRkNoJPlMxkkLQV9150nIRb7xxWVeBRKgLoRphnvPvldFIlmAv4x3Msxtc5YX4DSBp3IiY+CzxBVxJQ==" saltValue="1/1RzaBIDiwoaXu5T11fcA==" spinCount="100000" sheet="1" objects="1" scenarios="1"/>
  <mergeCells count="5">
    <mergeCell ref="A10:F10"/>
    <mergeCell ref="A11:F11"/>
    <mergeCell ref="A12:F12"/>
    <mergeCell ref="A13:F13"/>
    <mergeCell ref="A26:I26"/>
  </mergeCells>
  <conditionalFormatting sqref="A29:A331">
    <cfRule type="cellIs" dxfId="267" priority="4" stopIfTrue="1" operator="lessThan">
      <formula>0</formula>
    </cfRule>
  </conditionalFormatting>
  <conditionalFormatting sqref="E22">
    <cfRule type="cellIs" dxfId="266" priority="3" stopIfTrue="1" operator="lessThan">
      <formula>$G$22</formula>
    </cfRule>
  </conditionalFormatting>
  <conditionalFormatting sqref="E20:E21">
    <cfRule type="cellIs" dxfId="265" priority="2" stopIfTrue="1" operator="lessThan">
      <formula>6</formula>
    </cfRule>
  </conditionalFormatting>
  <conditionalFormatting sqref="E21">
    <cfRule type="cellIs" dxfId="264" priority="1" stopIfTrue="1" operator="lessThan">
      <formula>5</formula>
    </cfRule>
  </conditionalFormatting>
  <hyperlinks>
    <hyperlink ref="H10" r:id="rId1" xr:uid="{1C1B2F9F-FB98-40EA-8466-68B48CE38E50}"/>
    <hyperlink ref="H11" r:id="rId2" xr:uid="{4A982C04-88E6-4539-9D1E-D6C58908CA15}"/>
    <hyperlink ref="H12" r:id="rId3" xr:uid="{1AF1285E-4577-45E1-B118-F1B05BF08561}"/>
    <hyperlink ref="H13" r:id="rId4" xr:uid="{3ED0011F-1F2A-4A67-AFB5-6BAFB41C0F66}"/>
  </hyperlinks>
  <pageMargins left="0.75" right="0.75" top="1" bottom="1" header="0.5" footer="0.5"/>
  <pageSetup scale="71" fitToHeight="0" orientation="portrait" r:id="rId5"/>
  <headerFooter alignWithMargins="0">
    <oddHeader>&amp;L&amp;"Arial,Bold"CULTEC&amp;8
&amp;"Arial,Regular"P.O. Box 280
Brookfield, CT 06804 USA&amp;R&amp;8Phone: 203-775-4416
www.cultec.com
CT-Tech@cultec.com</oddHeader>
    <oddFooter>&amp;L&amp;8Created on: &amp;D&amp;C&amp;8Copyright CULTEC. All Rights Reserved&amp;R&amp;8CULTEC Incremental Storage Calculator 10-23</oddFooter>
  </headerFooter>
  <drawing r:id="rId6"/>
  <tableParts count="1">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7:AA331"/>
  <sheetViews>
    <sheetView showGridLines="0" zoomScaleNormal="100" workbookViewId="0">
      <selection activeCell="A10" sqref="A10:I10"/>
    </sheetView>
  </sheetViews>
  <sheetFormatPr defaultRowHeight="12.75" x14ac:dyDescent="0.2"/>
  <cols>
    <col min="1" max="1" width="13" style="71" customWidth="1"/>
    <col min="2" max="3" width="12.140625" style="71" customWidth="1"/>
    <col min="4" max="4" width="14.140625" style="71" customWidth="1"/>
    <col min="5" max="5" width="12.28515625" style="123" bestFit="1" customWidth="1"/>
    <col min="6" max="6" width="14.28515625" style="122" customWidth="1"/>
    <col min="7" max="8" width="15.28515625" style="122" customWidth="1"/>
    <col min="9" max="9" width="12.7109375" style="122" customWidth="1"/>
    <col min="10" max="10" width="16.85546875" style="122" bestFit="1" customWidth="1"/>
    <col min="11" max="12" width="9.28515625" style="71" customWidth="1"/>
    <col min="13" max="13" width="15.85546875" style="71" hidden="1" customWidth="1"/>
    <col min="14" max="14" width="9.140625" style="71" hidden="1" customWidth="1"/>
    <col min="15" max="15" width="8.5703125" style="71" hidden="1" customWidth="1"/>
    <col min="16" max="16" width="11.85546875" style="71" hidden="1" customWidth="1"/>
    <col min="17" max="17" width="11.140625" style="71" hidden="1" customWidth="1"/>
    <col min="18" max="27" width="9.140625" style="71" hidden="1" customWidth="1"/>
    <col min="28" max="28" width="9.140625" style="71" customWidth="1"/>
    <col min="29" max="16384" width="9.140625" style="71"/>
  </cols>
  <sheetData>
    <row r="7" spans="1:13" x14ac:dyDescent="0.2">
      <c r="A7" s="137"/>
      <c r="E7" s="71"/>
      <c r="F7" s="169"/>
      <c r="G7" s="169"/>
      <c r="H7" s="169"/>
      <c r="I7" s="167"/>
      <c r="J7" s="167"/>
      <c r="K7" s="122"/>
    </row>
    <row r="8" spans="1:13" x14ac:dyDescent="0.2">
      <c r="J8" s="167"/>
      <c r="K8" s="122"/>
    </row>
    <row r="9" spans="1:13" ht="15.75" x14ac:dyDescent="0.25">
      <c r="A9" s="50" t="s">
        <v>40</v>
      </c>
      <c r="E9" s="119" t="s">
        <v>41</v>
      </c>
      <c r="F9" s="171">
        <f ca="1">TODAY()</f>
        <v>45219</v>
      </c>
      <c r="G9" s="169"/>
      <c r="H9" s="50" t="s">
        <v>30</v>
      </c>
      <c r="I9" s="167"/>
      <c r="J9" s="167"/>
      <c r="K9" s="122"/>
    </row>
    <row r="10" spans="1:13" x14ac:dyDescent="0.2">
      <c r="A10" s="426"/>
      <c r="B10" s="426"/>
      <c r="C10" s="426"/>
      <c r="D10" s="426"/>
      <c r="E10" s="426"/>
      <c r="F10" s="426"/>
      <c r="G10" s="169"/>
      <c r="H10" s="62" t="s">
        <v>31</v>
      </c>
      <c r="I10" s="167"/>
      <c r="J10" s="167"/>
      <c r="K10" s="122"/>
    </row>
    <row r="11" spans="1:13" x14ac:dyDescent="0.2">
      <c r="A11" s="427"/>
      <c r="B11" s="427"/>
      <c r="C11" s="427"/>
      <c r="D11" s="427"/>
      <c r="E11" s="427"/>
      <c r="F11" s="427"/>
      <c r="G11" s="169"/>
      <c r="H11" s="395" t="s">
        <v>195</v>
      </c>
      <c r="I11" s="167"/>
      <c r="J11" s="167"/>
      <c r="K11" s="122"/>
    </row>
    <row r="12" spans="1:13" x14ac:dyDescent="0.2">
      <c r="A12" s="427"/>
      <c r="B12" s="427"/>
      <c r="C12" s="427"/>
      <c r="D12" s="427"/>
      <c r="E12" s="427"/>
      <c r="F12" s="427"/>
      <c r="G12" s="169"/>
      <c r="H12" s="62" t="s">
        <v>106</v>
      </c>
      <c r="I12" s="167"/>
      <c r="J12" s="167"/>
      <c r="K12" s="122"/>
    </row>
    <row r="13" spans="1:13" s="170" customFormat="1" x14ac:dyDescent="0.2">
      <c r="A13" s="427"/>
      <c r="B13" s="427"/>
      <c r="C13" s="427"/>
      <c r="D13" s="427"/>
      <c r="E13" s="427"/>
      <c r="F13" s="427"/>
      <c r="G13" s="168"/>
      <c r="H13" s="63" t="s">
        <v>107</v>
      </c>
      <c r="I13" s="167"/>
      <c r="J13" s="167"/>
      <c r="K13" s="122"/>
      <c r="L13" s="71"/>
      <c r="M13" s="71"/>
    </row>
    <row r="14" spans="1:13" x14ac:dyDescent="0.2">
      <c r="A14" s="169"/>
      <c r="B14" s="169"/>
      <c r="C14" s="169"/>
      <c r="D14" s="169"/>
      <c r="E14" s="169"/>
      <c r="F14" s="169"/>
      <c r="G14" s="168"/>
      <c r="H14" s="168"/>
      <c r="I14" s="167"/>
      <c r="J14" s="167"/>
      <c r="K14" s="122"/>
    </row>
    <row r="15" spans="1:13" x14ac:dyDescent="0.2">
      <c r="A15" s="137"/>
      <c r="E15" s="71"/>
      <c r="F15" s="169"/>
      <c r="G15" s="162"/>
      <c r="H15" s="162"/>
    </row>
    <row r="16" spans="1:13" x14ac:dyDescent="0.2">
      <c r="A16" s="166" t="s">
        <v>43</v>
      </c>
      <c r="E16" s="163">
        <f>'Cumulative Volume- Imperial'!C10</f>
        <v>2</v>
      </c>
      <c r="F16" s="158" t="s">
        <v>44</v>
      </c>
      <c r="G16" s="168"/>
      <c r="H16" s="162"/>
      <c r="I16" s="167"/>
    </row>
    <row r="17" spans="1:25" x14ac:dyDescent="0.2">
      <c r="A17" s="165" t="s">
        <v>45</v>
      </c>
      <c r="E17" s="163">
        <f>'Cumulative Volume- Imperial'!C11</f>
        <v>46</v>
      </c>
      <c r="F17" s="158" t="s">
        <v>44</v>
      </c>
      <c r="G17" s="168"/>
      <c r="H17" s="162"/>
      <c r="I17" s="167"/>
    </row>
    <row r="18" spans="1:25" x14ac:dyDescent="0.2">
      <c r="A18" s="166" t="s">
        <v>98</v>
      </c>
      <c r="E18" s="163">
        <f>'Cumulative Volume- Imperial'!N11</f>
        <v>0</v>
      </c>
      <c r="F18" s="158" t="s">
        <v>44</v>
      </c>
      <c r="G18" s="164"/>
      <c r="H18" s="162"/>
    </row>
    <row r="19" spans="1:25" x14ac:dyDescent="0.2">
      <c r="A19" s="165" t="s">
        <v>46</v>
      </c>
      <c r="E19" s="163">
        <f>'Cumulative Volume- Imperial'!C12</f>
        <v>40</v>
      </c>
      <c r="F19" s="158" t="s">
        <v>47</v>
      </c>
      <c r="G19" s="164"/>
      <c r="H19" s="162"/>
      <c r="K19" s="122"/>
    </row>
    <row r="20" spans="1:25" x14ac:dyDescent="0.2">
      <c r="A20" s="71" t="s">
        <v>48</v>
      </c>
      <c r="E20" s="163">
        <f>'Cumulative Volume- Imperial'!C13</f>
        <v>9</v>
      </c>
      <c r="F20" s="161" t="s">
        <v>49</v>
      </c>
      <c r="G20" s="164"/>
      <c r="H20" s="162"/>
      <c r="K20" s="122"/>
    </row>
    <row r="21" spans="1:25" x14ac:dyDescent="0.2">
      <c r="A21" s="71" t="s">
        <v>50</v>
      </c>
      <c r="E21" s="163">
        <f>'Cumulative Volume- Imperial'!C14</f>
        <v>12</v>
      </c>
      <c r="F21" s="158" t="s">
        <v>49</v>
      </c>
      <c r="G21" s="162"/>
      <c r="H21" s="162"/>
      <c r="K21" s="122"/>
    </row>
    <row r="22" spans="1:25" ht="12.75" customHeight="1" x14ac:dyDescent="0.2">
      <c r="A22" s="122" t="s">
        <v>51</v>
      </c>
      <c r="E22" s="159">
        <f>'Cumulative Volume- Imperial'!C15</f>
        <v>1422.75</v>
      </c>
      <c r="F22" s="161" t="s">
        <v>52</v>
      </c>
      <c r="G22" s="160">
        <f>O42</f>
        <v>1680.4532239999999</v>
      </c>
      <c r="H22" s="160" t="s">
        <v>53</v>
      </c>
      <c r="J22" s="156"/>
      <c r="K22" s="156"/>
      <c r="L22" s="156"/>
    </row>
    <row r="23" spans="1:25" ht="12.75" customHeight="1" x14ac:dyDescent="0.2">
      <c r="A23" s="71" t="s">
        <v>54</v>
      </c>
      <c r="E23" s="159">
        <f>'Cumulative Volume- Imperial'!C16</f>
        <v>0</v>
      </c>
      <c r="F23" s="158" t="s">
        <v>55</v>
      </c>
      <c r="G23" s="71"/>
      <c r="H23" s="157" t="s">
        <v>56</v>
      </c>
      <c r="J23" s="156"/>
      <c r="K23" s="122"/>
      <c r="L23" s="156"/>
    </row>
    <row r="24" spans="1:25" ht="12.75" customHeight="1" x14ac:dyDescent="0.2">
      <c r="E24" s="71"/>
      <c r="F24" s="158"/>
      <c r="G24" s="71"/>
      <c r="H24" s="157" t="s">
        <v>57</v>
      </c>
      <c r="J24" s="156"/>
      <c r="K24" s="122"/>
      <c r="L24" s="156"/>
    </row>
    <row r="25" spans="1:25" x14ac:dyDescent="0.2">
      <c r="J25" s="156"/>
      <c r="K25" s="156"/>
      <c r="L25" s="156"/>
    </row>
    <row r="26" spans="1:25" ht="36" customHeight="1" thickBot="1" x14ac:dyDescent="0.25">
      <c r="A26" s="420" t="s">
        <v>108</v>
      </c>
      <c r="B26" s="421"/>
      <c r="C26" s="421"/>
      <c r="D26" s="421"/>
      <c r="E26" s="421"/>
      <c r="F26" s="421"/>
      <c r="G26" s="421"/>
      <c r="H26" s="421"/>
      <c r="I26" s="422"/>
      <c r="K26" s="122"/>
    </row>
    <row r="27" spans="1:25" ht="68.25" customHeight="1" x14ac:dyDescent="0.2">
      <c r="A27" s="155" t="s">
        <v>58</v>
      </c>
      <c r="B27" s="153" t="s">
        <v>74</v>
      </c>
      <c r="C27" s="153" t="s">
        <v>93</v>
      </c>
      <c r="D27" s="153" t="s">
        <v>75</v>
      </c>
      <c r="E27" s="153" t="s">
        <v>100</v>
      </c>
      <c r="F27" s="153" t="s">
        <v>59</v>
      </c>
      <c r="G27" s="154" t="s">
        <v>60</v>
      </c>
      <c r="H27" s="153" t="s">
        <v>61</v>
      </c>
      <c r="I27" s="152" t="s">
        <v>62</v>
      </c>
      <c r="R27" s="122"/>
      <c r="S27" s="122">
        <v>-1</v>
      </c>
      <c r="T27" s="71">
        <v>-1</v>
      </c>
      <c r="U27" s="151" t="s">
        <v>77</v>
      </c>
      <c r="V27" s="151" t="s">
        <v>78</v>
      </c>
      <c r="X27" s="150">
        <v>1E-4</v>
      </c>
      <c r="Y27" s="149">
        <v>1</v>
      </c>
    </row>
    <row r="28" spans="1:25" ht="19.5" customHeight="1" x14ac:dyDescent="0.2">
      <c r="A28" s="148" t="s">
        <v>63</v>
      </c>
      <c r="B28" s="147" t="s">
        <v>76</v>
      </c>
      <c r="C28" s="147" t="s">
        <v>76</v>
      </c>
      <c r="D28" s="146" t="s">
        <v>109</v>
      </c>
      <c r="E28" s="146" t="s">
        <v>109</v>
      </c>
      <c r="F28" s="146" t="s">
        <v>109</v>
      </c>
      <c r="G28" s="146" t="s">
        <v>109</v>
      </c>
      <c r="H28" s="146" t="s">
        <v>109</v>
      </c>
      <c r="I28" s="145" t="s">
        <v>55</v>
      </c>
      <c r="S28" s="122">
        <f t="shared" ref="S28:S59" si="0">IF(AND(S27&gt;=1,S27&lt;26),S27+1,IF(U28=0,1,IF(S27=26,S27+0.5,-1)))</f>
        <v>-1</v>
      </c>
      <c r="T28" s="71">
        <f t="shared" ref="T28:T59" si="1">IF(T27&gt;=1,T27+1,IF(U28=0,1,-1))</f>
        <v>-1</v>
      </c>
      <c r="U28" s="127">
        <f>E21</f>
        <v>12</v>
      </c>
      <c r="V28" s="127">
        <f>E20</f>
        <v>9</v>
      </c>
      <c r="X28" s="135">
        <v>1.7999999999999999E-2</v>
      </c>
      <c r="Y28" s="134">
        <v>2</v>
      </c>
    </row>
    <row r="29" spans="1:25" x14ac:dyDescent="0.2">
      <c r="A29" s="144">
        <f>Q46</f>
        <v>47.5</v>
      </c>
      <c r="B29" s="126">
        <f t="shared" ref="B29:B60" si="2">IF(A29&lt;=0,"",IF(S28&gt;=1,LOOKUP(S28,Y$27:Y$53,X$27:X$53),0))</f>
        <v>0</v>
      </c>
      <c r="C29" s="126">
        <f t="shared" ref="C29:C60" si="3">IF(A29&lt;=0,"",IF(S28&gt;=16,LOOKUP(S28,Y$42:Y$53,Z$42:Z$53),0))</f>
        <v>0</v>
      </c>
      <c r="D29" s="125">
        <f>IF(A29=0,0,IF(A29&lt;0,"",B29*$O$40))</f>
        <v>0</v>
      </c>
      <c r="E29" s="125">
        <f>IF(A29=0,0,IF(A29&lt;0,"",C29*$O$41))</f>
        <v>0</v>
      </c>
      <c r="F29" s="124">
        <f>IF(A29=0,0,IF(A29&lt;0,"",IF(B29=0.0001,((E$22*0.5/12)-D29)*P$48,((E$22*1/12)-D29)*P$48)))</f>
        <v>47.425000000000004</v>
      </c>
      <c r="G29" s="124">
        <f>IF(A29=0,0,IF(A29&lt;0,"",D29+F29+E29))</f>
        <v>47.425000000000004</v>
      </c>
      <c r="H29" s="124">
        <f>IF(A29=0,0,IF(A29&lt;0,"",IF(A29=1,F29,G29+H30)))</f>
        <v>3434.4645400000027</v>
      </c>
      <c r="I29" s="124">
        <f>IF(A29&lt;0,"",ROUND($E$23+(A29/12),2))</f>
        <v>3.96</v>
      </c>
      <c r="S29" s="122">
        <f t="shared" si="0"/>
        <v>-1</v>
      </c>
      <c r="T29" s="71">
        <f t="shared" si="1"/>
        <v>-1</v>
      </c>
      <c r="U29" s="127">
        <f t="shared" ref="U29:U60" si="4">U28-1</f>
        <v>11</v>
      </c>
      <c r="V29" s="127">
        <f t="shared" ref="V29:V60" si="5">V28-1</f>
        <v>8</v>
      </c>
      <c r="X29" s="135">
        <v>4.7E-2</v>
      </c>
      <c r="Y29" s="134">
        <v>3</v>
      </c>
    </row>
    <row r="30" spans="1:25" x14ac:dyDescent="0.2">
      <c r="A30" s="126">
        <f t="shared" ref="A30:A71" si="6">IF(S28=0,0,IF(A29=" ","",IF(S28=1,A29-0.5,A29-1)))</f>
        <v>46.5</v>
      </c>
      <c r="B30" s="126">
        <f t="shared" si="2"/>
        <v>0</v>
      </c>
      <c r="C30" s="126">
        <f t="shared" si="3"/>
        <v>0</v>
      </c>
      <c r="D30" s="125">
        <f t="shared" ref="D30:D93" si="7">IF(A30=0,0,IF(A30&lt;0,"",B30*$O$40))</f>
        <v>0</v>
      </c>
      <c r="E30" s="125">
        <f t="shared" ref="E30:E93" si="8">IF(A30=0,0,IF(A30&lt;0,"",C30*$O$41))</f>
        <v>0</v>
      </c>
      <c r="F30" s="124">
        <f t="shared" ref="F30:F93" si="9">IF(A30=0,0,IF(A30&lt;0,"",IF(B30=0.0001,((E$22*0.5/12)-D30)*P$48,((E$22*1/12)-D30)*P$48)))</f>
        <v>47.425000000000004</v>
      </c>
      <c r="G30" s="124">
        <f t="shared" ref="G30:G93" si="10">IF(A30=0,0,IF(A30&lt;0,"",D30+F30+E30))</f>
        <v>47.425000000000004</v>
      </c>
      <c r="H30" s="124">
        <f t="shared" ref="H30:H93" si="11">IF(A30=0,0,IF(A30&lt;0,"",IF(A30=1,F30,G30+H31)))</f>
        <v>3387.0395400000025</v>
      </c>
      <c r="I30" s="124">
        <f t="shared" ref="I30:I93" si="12">IF(A30&lt;0,"",ROUND($E$23+(A30/12),2))</f>
        <v>3.88</v>
      </c>
      <c r="S30" s="122">
        <f t="shared" si="0"/>
        <v>-1</v>
      </c>
      <c r="T30" s="71">
        <f t="shared" si="1"/>
        <v>-1</v>
      </c>
      <c r="U30" s="127">
        <f t="shared" si="4"/>
        <v>10</v>
      </c>
      <c r="V30" s="127">
        <f t="shared" si="5"/>
        <v>7</v>
      </c>
      <c r="X30" s="136">
        <v>0.1</v>
      </c>
      <c r="Y30" s="134">
        <v>4</v>
      </c>
    </row>
    <row r="31" spans="1:25" x14ac:dyDescent="0.2">
      <c r="A31" s="126">
        <f t="shared" si="6"/>
        <v>45.5</v>
      </c>
      <c r="B31" s="126">
        <f t="shared" si="2"/>
        <v>0</v>
      </c>
      <c r="C31" s="126">
        <f t="shared" si="3"/>
        <v>0</v>
      </c>
      <c r="D31" s="125">
        <f t="shared" si="7"/>
        <v>0</v>
      </c>
      <c r="E31" s="125">
        <f t="shared" si="8"/>
        <v>0</v>
      </c>
      <c r="F31" s="124">
        <f t="shared" si="9"/>
        <v>47.425000000000004</v>
      </c>
      <c r="G31" s="124">
        <f t="shared" si="10"/>
        <v>47.425000000000004</v>
      </c>
      <c r="H31" s="124">
        <f t="shared" si="11"/>
        <v>3339.6145400000023</v>
      </c>
      <c r="I31" s="124">
        <f t="shared" si="12"/>
        <v>3.79</v>
      </c>
      <c r="S31" s="122">
        <f t="shared" si="0"/>
        <v>-1</v>
      </c>
      <c r="T31" s="71">
        <f t="shared" si="1"/>
        <v>-1</v>
      </c>
      <c r="U31" s="127">
        <f t="shared" si="4"/>
        <v>9</v>
      </c>
      <c r="V31" s="127">
        <f t="shared" si="5"/>
        <v>6</v>
      </c>
      <c r="X31" s="136">
        <v>0.13400000000000001</v>
      </c>
      <c r="Y31" s="134">
        <v>5</v>
      </c>
    </row>
    <row r="32" spans="1:25" x14ac:dyDescent="0.2">
      <c r="A32" s="126">
        <f t="shared" si="6"/>
        <v>44.5</v>
      </c>
      <c r="B32" s="126">
        <f t="shared" si="2"/>
        <v>0</v>
      </c>
      <c r="C32" s="126">
        <f t="shared" si="3"/>
        <v>0</v>
      </c>
      <c r="D32" s="125">
        <f t="shared" si="7"/>
        <v>0</v>
      </c>
      <c r="E32" s="125">
        <f t="shared" si="8"/>
        <v>0</v>
      </c>
      <c r="F32" s="124">
        <f t="shared" si="9"/>
        <v>47.425000000000004</v>
      </c>
      <c r="G32" s="124">
        <f t="shared" si="10"/>
        <v>47.425000000000004</v>
      </c>
      <c r="H32" s="124">
        <f t="shared" si="11"/>
        <v>3292.1895400000021</v>
      </c>
      <c r="I32" s="124">
        <f t="shared" si="12"/>
        <v>3.71</v>
      </c>
      <c r="S32" s="122">
        <f t="shared" si="0"/>
        <v>-1</v>
      </c>
      <c r="T32" s="71">
        <f t="shared" si="1"/>
        <v>-1</v>
      </c>
      <c r="U32" s="127">
        <f t="shared" si="4"/>
        <v>8</v>
      </c>
      <c r="V32" s="127">
        <f t="shared" si="5"/>
        <v>5</v>
      </c>
      <c r="X32" s="136">
        <v>0.159</v>
      </c>
      <c r="Y32" s="134">
        <v>6</v>
      </c>
    </row>
    <row r="33" spans="1:27" x14ac:dyDescent="0.2">
      <c r="A33" s="126">
        <f t="shared" si="6"/>
        <v>43.5</v>
      </c>
      <c r="B33" s="126">
        <f t="shared" si="2"/>
        <v>0</v>
      </c>
      <c r="C33" s="126">
        <f t="shared" si="3"/>
        <v>0</v>
      </c>
      <c r="D33" s="125">
        <f t="shared" si="7"/>
        <v>0</v>
      </c>
      <c r="E33" s="125">
        <f t="shared" si="8"/>
        <v>0</v>
      </c>
      <c r="F33" s="124">
        <f t="shared" si="9"/>
        <v>47.425000000000004</v>
      </c>
      <c r="G33" s="124">
        <f t="shared" si="10"/>
        <v>47.425000000000004</v>
      </c>
      <c r="H33" s="124">
        <f t="shared" si="11"/>
        <v>3244.7645400000019</v>
      </c>
      <c r="I33" s="124">
        <f t="shared" si="12"/>
        <v>3.63</v>
      </c>
      <c r="P33" s="137" t="s">
        <v>79</v>
      </c>
      <c r="Q33" s="71">
        <f>COUNTIF(U28:U124,"&gt;0")</f>
        <v>12</v>
      </c>
      <c r="S33" s="122">
        <f t="shared" si="0"/>
        <v>-1</v>
      </c>
      <c r="T33" s="71">
        <f t="shared" si="1"/>
        <v>-1</v>
      </c>
      <c r="U33" s="127">
        <f t="shared" si="4"/>
        <v>7</v>
      </c>
      <c r="V33" s="127">
        <f t="shared" si="5"/>
        <v>4</v>
      </c>
      <c r="X33" s="136">
        <v>0.17899999999999999</v>
      </c>
      <c r="Y33" s="134">
        <v>7</v>
      </c>
    </row>
    <row r="34" spans="1:27" x14ac:dyDescent="0.2">
      <c r="A34" s="126">
        <f t="shared" si="6"/>
        <v>42.5</v>
      </c>
      <c r="B34" s="126">
        <f t="shared" si="2"/>
        <v>0</v>
      </c>
      <c r="C34" s="126">
        <f t="shared" si="3"/>
        <v>0</v>
      </c>
      <c r="D34" s="125">
        <f t="shared" si="7"/>
        <v>0</v>
      </c>
      <c r="E34" s="125">
        <f t="shared" si="8"/>
        <v>0</v>
      </c>
      <c r="F34" s="124">
        <f t="shared" si="9"/>
        <v>47.425000000000004</v>
      </c>
      <c r="G34" s="124">
        <f t="shared" si="10"/>
        <v>47.425000000000004</v>
      </c>
      <c r="H34" s="124">
        <f t="shared" si="11"/>
        <v>3197.3395400000018</v>
      </c>
      <c r="I34" s="124">
        <f t="shared" si="12"/>
        <v>3.54</v>
      </c>
      <c r="M34" s="71" t="s">
        <v>102</v>
      </c>
      <c r="O34" s="143">
        <f>E16*2</f>
        <v>4</v>
      </c>
      <c r="P34" s="142">
        <v>7.5</v>
      </c>
      <c r="S34" s="122">
        <f t="shared" si="0"/>
        <v>-1</v>
      </c>
      <c r="T34" s="71">
        <f t="shared" si="1"/>
        <v>-1</v>
      </c>
      <c r="U34" s="127">
        <f t="shared" si="4"/>
        <v>6</v>
      </c>
      <c r="V34" s="127">
        <f t="shared" si="5"/>
        <v>3</v>
      </c>
      <c r="X34" s="135">
        <v>0.19500000000000001</v>
      </c>
      <c r="Y34" s="134">
        <v>8</v>
      </c>
    </row>
    <row r="35" spans="1:27" x14ac:dyDescent="0.2">
      <c r="A35" s="126">
        <f t="shared" si="6"/>
        <v>41.5</v>
      </c>
      <c r="B35" s="126">
        <f t="shared" si="2"/>
        <v>0</v>
      </c>
      <c r="C35" s="126">
        <f t="shared" si="3"/>
        <v>0</v>
      </c>
      <c r="D35" s="125">
        <f t="shared" si="7"/>
        <v>0</v>
      </c>
      <c r="E35" s="125">
        <f t="shared" si="8"/>
        <v>0</v>
      </c>
      <c r="F35" s="124">
        <f t="shared" si="9"/>
        <v>47.425000000000004</v>
      </c>
      <c r="G35" s="124">
        <f t="shared" si="10"/>
        <v>47.425000000000004</v>
      </c>
      <c r="H35" s="124">
        <f t="shared" si="11"/>
        <v>3149.9145400000016</v>
      </c>
      <c r="I35" s="124">
        <f t="shared" si="12"/>
        <v>3.46</v>
      </c>
      <c r="M35" s="71" t="s">
        <v>103</v>
      </c>
      <c r="O35" s="143">
        <f>E17-O34</f>
        <v>42</v>
      </c>
      <c r="P35" s="142">
        <v>7</v>
      </c>
      <c r="S35" s="122">
        <f t="shared" si="0"/>
        <v>-1</v>
      </c>
      <c r="T35" s="71">
        <f t="shared" si="1"/>
        <v>-1</v>
      </c>
      <c r="U35" s="127">
        <f t="shared" si="4"/>
        <v>5</v>
      </c>
      <c r="V35" s="127">
        <f t="shared" si="5"/>
        <v>2</v>
      </c>
      <c r="X35" s="135">
        <v>0.20899999999999999</v>
      </c>
      <c r="Y35" s="134">
        <v>9</v>
      </c>
    </row>
    <row r="36" spans="1:27" x14ac:dyDescent="0.2">
      <c r="A36" s="126">
        <f t="shared" si="6"/>
        <v>40.5</v>
      </c>
      <c r="B36" s="126">
        <f t="shared" si="2"/>
        <v>0</v>
      </c>
      <c r="C36" s="126">
        <f t="shared" si="3"/>
        <v>0</v>
      </c>
      <c r="D36" s="125">
        <f t="shared" si="7"/>
        <v>0</v>
      </c>
      <c r="E36" s="125">
        <f t="shared" si="8"/>
        <v>0</v>
      </c>
      <c r="F36" s="124">
        <f t="shared" si="9"/>
        <v>47.425000000000004</v>
      </c>
      <c r="G36" s="124">
        <f t="shared" si="10"/>
        <v>47.425000000000004</v>
      </c>
      <c r="H36" s="124">
        <f t="shared" si="11"/>
        <v>3102.4895400000014</v>
      </c>
      <c r="I36" s="124">
        <f t="shared" si="12"/>
        <v>3.38</v>
      </c>
      <c r="M36" s="71" t="s">
        <v>82</v>
      </c>
      <c r="O36" s="142">
        <v>1</v>
      </c>
      <c r="S36" s="122">
        <f t="shared" si="0"/>
        <v>-1</v>
      </c>
      <c r="T36" s="71">
        <f t="shared" si="1"/>
        <v>-1</v>
      </c>
      <c r="U36" s="127">
        <f t="shared" si="4"/>
        <v>4</v>
      </c>
      <c r="V36" s="127">
        <f t="shared" si="5"/>
        <v>1</v>
      </c>
      <c r="X36" s="136">
        <v>0.221</v>
      </c>
      <c r="Y36" s="134">
        <v>10</v>
      </c>
    </row>
    <row r="37" spans="1:27" x14ac:dyDescent="0.2">
      <c r="A37" s="126">
        <f t="shared" si="6"/>
        <v>39.5</v>
      </c>
      <c r="B37" s="126">
        <f t="shared" si="2"/>
        <v>0</v>
      </c>
      <c r="C37" s="126">
        <f t="shared" si="3"/>
        <v>0</v>
      </c>
      <c r="D37" s="125">
        <f t="shared" si="7"/>
        <v>0</v>
      </c>
      <c r="E37" s="125">
        <f t="shared" si="8"/>
        <v>0</v>
      </c>
      <c r="F37" s="124">
        <f t="shared" si="9"/>
        <v>47.425000000000004</v>
      </c>
      <c r="G37" s="124">
        <f t="shared" si="10"/>
        <v>47.425000000000004</v>
      </c>
      <c r="H37" s="124">
        <f t="shared" si="11"/>
        <v>3055.0645400000012</v>
      </c>
      <c r="I37" s="124">
        <f t="shared" si="12"/>
        <v>3.29</v>
      </c>
      <c r="M37" s="71" t="s">
        <v>83</v>
      </c>
      <c r="O37" s="142">
        <v>0.42</v>
      </c>
      <c r="S37" s="122">
        <f t="shared" si="0"/>
        <v>-1</v>
      </c>
      <c r="T37" s="71">
        <f t="shared" si="1"/>
        <v>-1</v>
      </c>
      <c r="U37" s="127">
        <f t="shared" si="4"/>
        <v>3</v>
      </c>
      <c r="V37" s="127">
        <f t="shared" si="5"/>
        <v>0</v>
      </c>
      <c r="X37" s="135">
        <v>0.23200000000000001</v>
      </c>
      <c r="Y37" s="134">
        <v>11</v>
      </c>
    </row>
    <row r="38" spans="1:27" x14ac:dyDescent="0.2">
      <c r="A38" s="126">
        <f t="shared" si="6"/>
        <v>38.5</v>
      </c>
      <c r="B38" s="126">
        <f t="shared" si="2"/>
        <v>0</v>
      </c>
      <c r="C38" s="126">
        <f t="shared" si="3"/>
        <v>0</v>
      </c>
      <c r="D38" s="125">
        <f t="shared" si="7"/>
        <v>0</v>
      </c>
      <c r="E38" s="125">
        <f t="shared" si="8"/>
        <v>0</v>
      </c>
      <c r="F38" s="124">
        <f t="shared" si="9"/>
        <v>47.425000000000004</v>
      </c>
      <c r="G38" s="124">
        <f t="shared" si="10"/>
        <v>47.425000000000004</v>
      </c>
      <c r="H38" s="124">
        <f t="shared" si="11"/>
        <v>3007.639540000001</v>
      </c>
      <c r="I38" s="124">
        <f t="shared" si="12"/>
        <v>3.21</v>
      </c>
      <c r="M38" s="71" t="s">
        <v>84</v>
      </c>
      <c r="O38" s="142">
        <f>(E16*Q50+(2*O36)-O37)</f>
        <v>10.246665999999999</v>
      </c>
      <c r="S38" s="122">
        <f t="shared" si="0"/>
        <v>-1</v>
      </c>
      <c r="T38" s="71">
        <f t="shared" si="1"/>
        <v>-1</v>
      </c>
      <c r="U38" s="127">
        <f t="shared" si="4"/>
        <v>2</v>
      </c>
      <c r="V38" s="127">
        <f t="shared" si="5"/>
        <v>-1</v>
      </c>
      <c r="X38" s="135">
        <v>0.24099999999999999</v>
      </c>
      <c r="Y38" s="134">
        <v>12</v>
      </c>
    </row>
    <row r="39" spans="1:27" x14ac:dyDescent="0.2">
      <c r="A39" s="126">
        <f t="shared" si="6"/>
        <v>37.5</v>
      </c>
      <c r="B39" s="126">
        <f t="shared" si="2"/>
        <v>0</v>
      </c>
      <c r="C39" s="126">
        <f t="shared" si="3"/>
        <v>0</v>
      </c>
      <c r="D39" s="125">
        <f t="shared" si="7"/>
        <v>0</v>
      </c>
      <c r="E39" s="125">
        <f t="shared" si="8"/>
        <v>0</v>
      </c>
      <c r="F39" s="124">
        <f t="shared" si="9"/>
        <v>47.425000000000004</v>
      </c>
      <c r="G39" s="124">
        <f t="shared" si="10"/>
        <v>47.425000000000004</v>
      </c>
      <c r="H39" s="124">
        <f t="shared" si="11"/>
        <v>2960.2145400000009</v>
      </c>
      <c r="I39" s="124">
        <f t="shared" si="12"/>
        <v>3.13</v>
      </c>
      <c r="M39" s="71" t="s">
        <v>85</v>
      </c>
      <c r="O39" s="142">
        <f>((O43-2)*P35)+(2*P34)+(O36*2)</f>
        <v>164</v>
      </c>
      <c r="S39" s="122">
        <f t="shared" si="0"/>
        <v>-1</v>
      </c>
      <c r="T39" s="71">
        <f t="shared" si="1"/>
        <v>-1</v>
      </c>
      <c r="U39" s="127">
        <f t="shared" si="4"/>
        <v>1</v>
      </c>
      <c r="V39" s="127">
        <f t="shared" si="5"/>
        <v>-2</v>
      </c>
      <c r="X39" s="136">
        <v>0.249</v>
      </c>
      <c r="Y39" s="134">
        <v>13</v>
      </c>
    </row>
    <row r="40" spans="1:27" x14ac:dyDescent="0.2">
      <c r="A40" s="126">
        <f t="shared" si="6"/>
        <v>36.5</v>
      </c>
      <c r="B40" s="126">
        <f t="shared" si="2"/>
        <v>0</v>
      </c>
      <c r="C40" s="126">
        <f t="shared" si="3"/>
        <v>0</v>
      </c>
      <c r="D40" s="125">
        <f t="shared" si="7"/>
        <v>0</v>
      </c>
      <c r="E40" s="125">
        <f t="shared" si="8"/>
        <v>0</v>
      </c>
      <c r="F40" s="124">
        <f t="shared" si="9"/>
        <v>47.425000000000004</v>
      </c>
      <c r="G40" s="124">
        <f t="shared" si="10"/>
        <v>47.425000000000004</v>
      </c>
      <c r="H40" s="124">
        <f t="shared" si="11"/>
        <v>2912.7895400000007</v>
      </c>
      <c r="I40" s="124">
        <f t="shared" si="12"/>
        <v>3.04</v>
      </c>
      <c r="M40" s="122" t="s">
        <v>86</v>
      </c>
      <c r="N40" s="122"/>
      <c r="O40" s="142">
        <f>(O34*P34)+(O35*P35)</f>
        <v>324</v>
      </c>
      <c r="S40" s="122">
        <f t="shared" si="0"/>
        <v>1</v>
      </c>
      <c r="T40" s="71">
        <f t="shared" si="1"/>
        <v>1</v>
      </c>
      <c r="U40" s="127">
        <f t="shared" si="4"/>
        <v>0</v>
      </c>
      <c r="V40" s="127">
        <f t="shared" si="5"/>
        <v>-3</v>
      </c>
      <c r="X40" s="135">
        <v>0.26300000000000001</v>
      </c>
      <c r="Y40" s="134">
        <v>14</v>
      </c>
    </row>
    <row r="41" spans="1:27" ht="13.5" thickBot="1" x14ac:dyDescent="0.25">
      <c r="A41" s="126">
        <f t="shared" si="6"/>
        <v>35.5</v>
      </c>
      <c r="B41" s="126">
        <f t="shared" si="2"/>
        <v>1E-4</v>
      </c>
      <c r="C41" s="126">
        <f t="shared" si="3"/>
        <v>0</v>
      </c>
      <c r="D41" s="125">
        <f t="shared" si="7"/>
        <v>3.2399999999999998E-2</v>
      </c>
      <c r="E41" s="125">
        <f t="shared" si="8"/>
        <v>0</v>
      </c>
      <c r="F41" s="124">
        <f t="shared" si="9"/>
        <v>23.699539999999999</v>
      </c>
      <c r="G41" s="124">
        <f t="shared" si="10"/>
        <v>23.731939999999998</v>
      </c>
      <c r="H41" s="124">
        <f t="shared" si="11"/>
        <v>2865.3645400000005</v>
      </c>
      <c r="I41" s="124">
        <f t="shared" si="12"/>
        <v>2.96</v>
      </c>
      <c r="M41" s="71" t="s">
        <v>95</v>
      </c>
      <c r="O41" s="142">
        <f>E18*O37</f>
        <v>0</v>
      </c>
      <c r="S41" s="122">
        <f t="shared" si="0"/>
        <v>2</v>
      </c>
      <c r="T41" s="71">
        <f t="shared" si="1"/>
        <v>2</v>
      </c>
      <c r="U41" s="127">
        <f t="shared" si="4"/>
        <v>-1</v>
      </c>
      <c r="V41" s="127">
        <f t="shared" si="5"/>
        <v>-4</v>
      </c>
      <c r="X41" s="135">
        <v>0.26700000000000002</v>
      </c>
      <c r="Y41" s="134">
        <v>15</v>
      </c>
    </row>
    <row r="42" spans="1:27" x14ac:dyDescent="0.2">
      <c r="A42" s="126">
        <f t="shared" si="6"/>
        <v>35</v>
      </c>
      <c r="B42" s="126">
        <f t="shared" si="2"/>
        <v>1.7999999999999999E-2</v>
      </c>
      <c r="C42" s="126">
        <f t="shared" si="3"/>
        <v>0</v>
      </c>
      <c r="D42" s="125">
        <f t="shared" si="7"/>
        <v>5.8319999999999999</v>
      </c>
      <c r="E42" s="125">
        <f t="shared" si="8"/>
        <v>0</v>
      </c>
      <c r="F42" s="124">
        <f t="shared" si="9"/>
        <v>45.092200000000005</v>
      </c>
      <c r="G42" s="124">
        <f t="shared" si="10"/>
        <v>50.924200000000006</v>
      </c>
      <c r="H42" s="124">
        <f t="shared" si="11"/>
        <v>2841.6326000000004</v>
      </c>
      <c r="I42" s="124">
        <f t="shared" si="12"/>
        <v>2.92</v>
      </c>
      <c r="M42" s="122" t="s">
        <v>87</v>
      </c>
      <c r="O42" s="142">
        <f>O39*O38</f>
        <v>1680.4532239999999</v>
      </c>
      <c r="S42" s="122">
        <f t="shared" si="0"/>
        <v>3</v>
      </c>
      <c r="T42" s="71">
        <f t="shared" si="1"/>
        <v>3</v>
      </c>
      <c r="U42" s="127">
        <f t="shared" si="4"/>
        <v>-2</v>
      </c>
      <c r="V42" s="127">
        <f t="shared" si="5"/>
        <v>-5</v>
      </c>
      <c r="X42" s="135">
        <v>0.27100000000000002</v>
      </c>
      <c r="Y42" s="134">
        <v>16</v>
      </c>
      <c r="Z42" s="141">
        <v>0.11</v>
      </c>
      <c r="AA42" s="140">
        <v>1</v>
      </c>
    </row>
    <row r="43" spans="1:27" x14ac:dyDescent="0.2">
      <c r="A43" s="126">
        <f t="shared" si="6"/>
        <v>34</v>
      </c>
      <c r="B43" s="126">
        <f t="shared" si="2"/>
        <v>4.7E-2</v>
      </c>
      <c r="C43" s="126">
        <f t="shared" si="3"/>
        <v>0</v>
      </c>
      <c r="D43" s="125">
        <f t="shared" si="7"/>
        <v>15.228</v>
      </c>
      <c r="E43" s="125">
        <f t="shared" si="8"/>
        <v>0</v>
      </c>
      <c r="F43" s="124">
        <f t="shared" si="9"/>
        <v>41.333800000000004</v>
      </c>
      <c r="G43" s="124">
        <f t="shared" si="10"/>
        <v>56.561800000000005</v>
      </c>
      <c r="H43" s="124">
        <f t="shared" si="11"/>
        <v>2790.7084000000004</v>
      </c>
      <c r="I43" s="124">
        <f t="shared" si="12"/>
        <v>2.83</v>
      </c>
      <c r="M43" s="127">
        <f>E16</f>
        <v>2</v>
      </c>
      <c r="N43" s="71" t="s">
        <v>88</v>
      </c>
      <c r="O43" s="139">
        <f>E17/E16</f>
        <v>23</v>
      </c>
      <c r="S43" s="122">
        <f t="shared" si="0"/>
        <v>4</v>
      </c>
      <c r="T43" s="71">
        <f t="shared" si="1"/>
        <v>4</v>
      </c>
      <c r="U43" s="127">
        <f t="shared" si="4"/>
        <v>-3</v>
      </c>
      <c r="V43" s="127">
        <f t="shared" si="5"/>
        <v>-6</v>
      </c>
      <c r="X43" s="135">
        <v>0.27500000000000002</v>
      </c>
      <c r="Y43" s="134">
        <v>17</v>
      </c>
      <c r="Z43" s="133">
        <v>0.09</v>
      </c>
      <c r="AA43" s="132">
        <v>2</v>
      </c>
    </row>
    <row r="44" spans="1:27" x14ac:dyDescent="0.2">
      <c r="A44" s="126">
        <f t="shared" si="6"/>
        <v>33</v>
      </c>
      <c r="B44" s="126">
        <f t="shared" si="2"/>
        <v>0.1</v>
      </c>
      <c r="C44" s="126">
        <f t="shared" si="3"/>
        <v>0</v>
      </c>
      <c r="D44" s="125">
        <f t="shared" si="7"/>
        <v>32.4</v>
      </c>
      <c r="E44" s="125">
        <f t="shared" si="8"/>
        <v>0</v>
      </c>
      <c r="F44" s="124">
        <f t="shared" si="9"/>
        <v>34.464999999999996</v>
      </c>
      <c r="G44" s="124">
        <f t="shared" si="10"/>
        <v>66.864999999999995</v>
      </c>
      <c r="H44" s="124">
        <f t="shared" si="11"/>
        <v>2734.1466000000005</v>
      </c>
      <c r="I44" s="124">
        <f t="shared" si="12"/>
        <v>2.75</v>
      </c>
      <c r="M44" s="122"/>
      <c r="N44" s="122"/>
      <c r="S44" s="122">
        <f t="shared" si="0"/>
        <v>5</v>
      </c>
      <c r="T44" s="71">
        <f t="shared" si="1"/>
        <v>5</v>
      </c>
      <c r="U44" s="127">
        <f t="shared" si="4"/>
        <v>-4</v>
      </c>
      <c r="V44" s="127">
        <f t="shared" si="5"/>
        <v>-7</v>
      </c>
      <c r="X44" s="135">
        <v>0.27900000000000003</v>
      </c>
      <c r="Y44" s="134">
        <v>18</v>
      </c>
      <c r="Z44" s="133">
        <v>8.5999999999999993E-2</v>
      </c>
      <c r="AA44" s="132">
        <v>3</v>
      </c>
    </row>
    <row r="45" spans="1:27" x14ac:dyDescent="0.2">
      <c r="A45" s="126">
        <f t="shared" si="6"/>
        <v>32</v>
      </c>
      <c r="B45" s="126">
        <f t="shared" si="2"/>
        <v>0.13400000000000001</v>
      </c>
      <c r="C45" s="126">
        <f t="shared" si="3"/>
        <v>0</v>
      </c>
      <c r="D45" s="125">
        <f t="shared" si="7"/>
        <v>43.416000000000004</v>
      </c>
      <c r="E45" s="125">
        <f t="shared" si="8"/>
        <v>0</v>
      </c>
      <c r="F45" s="124">
        <f t="shared" si="9"/>
        <v>30.058600000000002</v>
      </c>
      <c r="G45" s="124">
        <f t="shared" si="10"/>
        <v>73.474600000000009</v>
      </c>
      <c r="H45" s="124">
        <f t="shared" si="11"/>
        <v>2667.2816000000007</v>
      </c>
      <c r="I45" s="124">
        <f t="shared" si="12"/>
        <v>2.67</v>
      </c>
      <c r="M45" s="122"/>
      <c r="N45" s="122"/>
      <c r="Q45" s="137" t="s">
        <v>89</v>
      </c>
      <c r="S45" s="122">
        <f t="shared" si="0"/>
        <v>6</v>
      </c>
      <c r="T45" s="71">
        <f t="shared" si="1"/>
        <v>6</v>
      </c>
      <c r="U45" s="127">
        <f t="shared" si="4"/>
        <v>-5</v>
      </c>
      <c r="V45" s="127">
        <f t="shared" si="5"/>
        <v>-8</v>
      </c>
      <c r="X45" s="135">
        <v>0.28699999999999998</v>
      </c>
      <c r="Y45" s="134">
        <v>19</v>
      </c>
      <c r="Z45" s="133">
        <v>8.5000000000000006E-2</v>
      </c>
      <c r="AA45" s="132">
        <v>4</v>
      </c>
    </row>
    <row r="46" spans="1:27" x14ac:dyDescent="0.2">
      <c r="A46" s="126">
        <f t="shared" si="6"/>
        <v>31</v>
      </c>
      <c r="B46" s="126">
        <f t="shared" si="2"/>
        <v>0.159</v>
      </c>
      <c r="C46" s="126">
        <f t="shared" si="3"/>
        <v>0</v>
      </c>
      <c r="D46" s="125">
        <f t="shared" si="7"/>
        <v>51.515999999999998</v>
      </c>
      <c r="E46" s="125">
        <f t="shared" si="8"/>
        <v>0</v>
      </c>
      <c r="F46" s="124">
        <f t="shared" si="9"/>
        <v>26.818600000000004</v>
      </c>
      <c r="G46" s="124">
        <f t="shared" si="10"/>
        <v>78.334599999999995</v>
      </c>
      <c r="H46" s="124">
        <f t="shared" si="11"/>
        <v>2593.8070000000007</v>
      </c>
      <c r="I46" s="124">
        <f t="shared" si="12"/>
        <v>2.58</v>
      </c>
      <c r="Q46" s="138">
        <f>E20+26.5+E21</f>
        <v>47.5</v>
      </c>
      <c r="S46" s="122">
        <f t="shared" si="0"/>
        <v>7</v>
      </c>
      <c r="T46" s="71">
        <f t="shared" si="1"/>
        <v>7</v>
      </c>
      <c r="U46" s="127">
        <f t="shared" si="4"/>
        <v>-6</v>
      </c>
      <c r="V46" s="127">
        <f t="shared" si="5"/>
        <v>-9</v>
      </c>
      <c r="X46" s="135">
        <v>0.29199999999999998</v>
      </c>
      <c r="Y46" s="134">
        <v>20</v>
      </c>
      <c r="Z46" s="133">
        <v>8.3000000000000004E-2</v>
      </c>
      <c r="AA46" s="132">
        <v>5</v>
      </c>
    </row>
    <row r="47" spans="1:27" x14ac:dyDescent="0.2">
      <c r="A47" s="126">
        <f t="shared" si="6"/>
        <v>30</v>
      </c>
      <c r="B47" s="126">
        <f t="shared" si="2"/>
        <v>0.17899999999999999</v>
      </c>
      <c r="C47" s="126">
        <f t="shared" si="3"/>
        <v>0</v>
      </c>
      <c r="D47" s="125">
        <f t="shared" si="7"/>
        <v>57.995999999999995</v>
      </c>
      <c r="E47" s="125">
        <f t="shared" si="8"/>
        <v>0</v>
      </c>
      <c r="F47" s="124">
        <f t="shared" si="9"/>
        <v>24.226600000000005</v>
      </c>
      <c r="G47" s="124">
        <f t="shared" si="10"/>
        <v>82.2226</v>
      </c>
      <c r="H47" s="124">
        <f t="shared" si="11"/>
        <v>2515.4724000000006</v>
      </c>
      <c r="I47" s="124">
        <f t="shared" si="12"/>
        <v>2.5</v>
      </c>
      <c r="P47" s="137" t="s">
        <v>16</v>
      </c>
      <c r="S47" s="122">
        <f t="shared" si="0"/>
        <v>8</v>
      </c>
      <c r="T47" s="71">
        <f t="shared" si="1"/>
        <v>8</v>
      </c>
      <c r="U47" s="127">
        <f t="shared" si="4"/>
        <v>-7</v>
      </c>
      <c r="V47" s="127">
        <f t="shared" si="5"/>
        <v>-10</v>
      </c>
      <c r="X47" s="135">
        <v>0.29399999999999998</v>
      </c>
      <c r="Y47" s="134">
        <v>21</v>
      </c>
      <c r="Z47" s="133">
        <v>7.9000000000000001E-2</v>
      </c>
      <c r="AA47" s="132">
        <v>6</v>
      </c>
    </row>
    <row r="48" spans="1:27" x14ac:dyDescent="0.2">
      <c r="A48" s="126">
        <f t="shared" si="6"/>
        <v>29</v>
      </c>
      <c r="B48" s="126">
        <f t="shared" si="2"/>
        <v>0.19500000000000001</v>
      </c>
      <c r="C48" s="126">
        <f t="shared" si="3"/>
        <v>0</v>
      </c>
      <c r="D48" s="125">
        <f t="shared" si="7"/>
        <v>63.18</v>
      </c>
      <c r="E48" s="125">
        <f t="shared" si="8"/>
        <v>0</v>
      </c>
      <c r="F48" s="124">
        <f t="shared" si="9"/>
        <v>22.153000000000002</v>
      </c>
      <c r="G48" s="124">
        <f t="shared" si="10"/>
        <v>85.332999999999998</v>
      </c>
      <c r="H48" s="124">
        <f t="shared" si="11"/>
        <v>2433.2498000000005</v>
      </c>
      <c r="I48" s="124">
        <f t="shared" si="12"/>
        <v>2.42</v>
      </c>
      <c r="M48" s="122"/>
      <c r="P48" s="137">
        <f>E19/100</f>
        <v>0.4</v>
      </c>
      <c r="S48" s="122">
        <f t="shared" si="0"/>
        <v>9</v>
      </c>
      <c r="T48" s="71">
        <f t="shared" si="1"/>
        <v>9</v>
      </c>
      <c r="U48" s="127">
        <f t="shared" si="4"/>
        <v>-8</v>
      </c>
      <c r="V48" s="127">
        <f t="shared" si="5"/>
        <v>-11</v>
      </c>
      <c r="X48" s="136">
        <v>0.30499999999999999</v>
      </c>
      <c r="Y48" s="134">
        <v>22</v>
      </c>
      <c r="Z48" s="133">
        <v>7.3999999999999996E-2</v>
      </c>
      <c r="AA48" s="132">
        <v>7</v>
      </c>
    </row>
    <row r="49" spans="1:27" x14ac:dyDescent="0.2">
      <c r="A49" s="126">
        <f t="shared" si="6"/>
        <v>28</v>
      </c>
      <c r="B49" s="126">
        <f t="shared" si="2"/>
        <v>0.20899999999999999</v>
      </c>
      <c r="C49" s="126">
        <f t="shared" si="3"/>
        <v>0</v>
      </c>
      <c r="D49" s="125">
        <f t="shared" si="7"/>
        <v>67.715999999999994</v>
      </c>
      <c r="E49" s="125">
        <f t="shared" si="8"/>
        <v>0</v>
      </c>
      <c r="F49" s="124">
        <f t="shared" si="9"/>
        <v>20.338600000000003</v>
      </c>
      <c r="G49" s="124">
        <f t="shared" si="10"/>
        <v>88.054599999999994</v>
      </c>
      <c r="H49" s="124">
        <f t="shared" si="11"/>
        <v>2347.9168000000004</v>
      </c>
      <c r="I49" s="124">
        <f t="shared" si="12"/>
        <v>2.33</v>
      </c>
      <c r="M49" s="122"/>
      <c r="Q49" s="71" t="s">
        <v>90</v>
      </c>
      <c r="S49" s="122">
        <f t="shared" si="0"/>
        <v>10</v>
      </c>
      <c r="T49" s="71">
        <f t="shared" si="1"/>
        <v>10</v>
      </c>
      <c r="U49" s="127">
        <f t="shared" si="4"/>
        <v>-9</v>
      </c>
      <c r="V49" s="127">
        <f t="shared" si="5"/>
        <v>-12</v>
      </c>
      <c r="X49" s="135">
        <v>0.30599999999999999</v>
      </c>
      <c r="Y49" s="134">
        <v>23</v>
      </c>
      <c r="Z49" s="133">
        <v>7.0999999999999994E-2</v>
      </c>
      <c r="AA49" s="132">
        <v>8</v>
      </c>
    </row>
    <row r="50" spans="1:27" x14ac:dyDescent="0.2">
      <c r="A50" s="126">
        <f t="shared" si="6"/>
        <v>27</v>
      </c>
      <c r="B50" s="126">
        <f t="shared" si="2"/>
        <v>0.221</v>
      </c>
      <c r="C50" s="126">
        <f t="shared" si="3"/>
        <v>0</v>
      </c>
      <c r="D50" s="125">
        <f t="shared" si="7"/>
        <v>71.603999999999999</v>
      </c>
      <c r="E50" s="125">
        <f t="shared" si="8"/>
        <v>0</v>
      </c>
      <c r="F50" s="124">
        <f t="shared" si="9"/>
        <v>18.7834</v>
      </c>
      <c r="G50" s="124">
        <f t="shared" si="10"/>
        <v>90.3874</v>
      </c>
      <c r="H50" s="124">
        <f t="shared" si="11"/>
        <v>2259.8622000000005</v>
      </c>
      <c r="I50" s="124">
        <f t="shared" si="12"/>
        <v>2.25</v>
      </c>
      <c r="M50" s="122"/>
      <c r="Q50" s="71">
        <v>4.3333329999999997</v>
      </c>
      <c r="S50" s="122">
        <f t="shared" si="0"/>
        <v>11</v>
      </c>
      <c r="T50" s="71">
        <f t="shared" si="1"/>
        <v>11</v>
      </c>
      <c r="U50" s="127">
        <f t="shared" si="4"/>
        <v>-10</v>
      </c>
      <c r="V50" s="127">
        <f t="shared" si="5"/>
        <v>-13</v>
      </c>
      <c r="X50" s="135">
        <v>0.308</v>
      </c>
      <c r="Y50" s="134">
        <v>24</v>
      </c>
      <c r="Z50" s="133">
        <v>6.2E-2</v>
      </c>
      <c r="AA50" s="132">
        <v>9</v>
      </c>
    </row>
    <row r="51" spans="1:27" x14ac:dyDescent="0.2">
      <c r="A51" s="126">
        <f t="shared" si="6"/>
        <v>26</v>
      </c>
      <c r="B51" s="126">
        <f t="shared" si="2"/>
        <v>0.23200000000000001</v>
      </c>
      <c r="C51" s="126">
        <f t="shared" si="3"/>
        <v>0</v>
      </c>
      <c r="D51" s="125">
        <f t="shared" si="7"/>
        <v>75.168000000000006</v>
      </c>
      <c r="E51" s="125">
        <f t="shared" si="8"/>
        <v>0</v>
      </c>
      <c r="F51" s="124">
        <f t="shared" si="9"/>
        <v>17.357799999999997</v>
      </c>
      <c r="G51" s="124">
        <f t="shared" si="10"/>
        <v>92.525800000000004</v>
      </c>
      <c r="H51" s="124">
        <f t="shared" si="11"/>
        <v>2169.4748000000004</v>
      </c>
      <c r="I51" s="124">
        <f t="shared" si="12"/>
        <v>2.17</v>
      </c>
      <c r="M51" s="122"/>
      <c r="S51" s="122">
        <f t="shared" si="0"/>
        <v>12</v>
      </c>
      <c r="T51" s="71">
        <f t="shared" si="1"/>
        <v>12</v>
      </c>
      <c r="U51" s="127">
        <f t="shared" si="4"/>
        <v>-11</v>
      </c>
      <c r="V51" s="127">
        <f t="shared" si="5"/>
        <v>-14</v>
      </c>
      <c r="X51" s="135">
        <v>0.31</v>
      </c>
      <c r="Y51" s="134">
        <v>25</v>
      </c>
      <c r="Z51" s="133">
        <v>4.5999999999999999E-2</v>
      </c>
      <c r="AA51" s="132">
        <v>10</v>
      </c>
    </row>
    <row r="52" spans="1:27" x14ac:dyDescent="0.2">
      <c r="A52" s="126">
        <f t="shared" si="6"/>
        <v>25</v>
      </c>
      <c r="B52" s="126">
        <f t="shared" si="2"/>
        <v>0.24099999999999999</v>
      </c>
      <c r="C52" s="126">
        <f t="shared" si="3"/>
        <v>0</v>
      </c>
      <c r="D52" s="125">
        <f t="shared" si="7"/>
        <v>78.084000000000003</v>
      </c>
      <c r="E52" s="125">
        <f t="shared" si="8"/>
        <v>0</v>
      </c>
      <c r="F52" s="124">
        <f t="shared" si="9"/>
        <v>16.191399999999998</v>
      </c>
      <c r="G52" s="124">
        <f t="shared" si="10"/>
        <v>94.275400000000005</v>
      </c>
      <c r="H52" s="124">
        <f t="shared" si="11"/>
        <v>2076.9490000000005</v>
      </c>
      <c r="I52" s="124">
        <f t="shared" si="12"/>
        <v>2.08</v>
      </c>
      <c r="M52" s="122"/>
      <c r="S52" s="122">
        <f t="shared" si="0"/>
        <v>13</v>
      </c>
      <c r="T52" s="71">
        <f t="shared" si="1"/>
        <v>13</v>
      </c>
      <c r="U52" s="127">
        <f t="shared" si="4"/>
        <v>-12</v>
      </c>
      <c r="V52" s="127">
        <f t="shared" si="5"/>
        <v>-15</v>
      </c>
      <c r="X52" s="135">
        <v>0.312</v>
      </c>
      <c r="Y52" s="134">
        <v>26</v>
      </c>
      <c r="Z52" s="133">
        <v>0.02</v>
      </c>
      <c r="AA52" s="132">
        <v>11</v>
      </c>
    </row>
    <row r="53" spans="1:27" ht="13.5" thickBot="1" x14ac:dyDescent="0.25">
      <c r="A53" s="126">
        <f t="shared" si="6"/>
        <v>24</v>
      </c>
      <c r="B53" s="126">
        <f t="shared" si="2"/>
        <v>0.249</v>
      </c>
      <c r="C53" s="126">
        <f t="shared" si="3"/>
        <v>0</v>
      </c>
      <c r="D53" s="125">
        <f t="shared" si="7"/>
        <v>80.676000000000002</v>
      </c>
      <c r="E53" s="125">
        <f t="shared" si="8"/>
        <v>0</v>
      </c>
      <c r="F53" s="124">
        <f t="shared" si="9"/>
        <v>15.1546</v>
      </c>
      <c r="G53" s="124">
        <f t="shared" si="10"/>
        <v>95.830600000000004</v>
      </c>
      <c r="H53" s="124">
        <f t="shared" si="11"/>
        <v>1982.6736000000003</v>
      </c>
      <c r="I53" s="124">
        <f t="shared" si="12"/>
        <v>2</v>
      </c>
      <c r="S53" s="122">
        <f t="shared" si="0"/>
        <v>14</v>
      </c>
      <c r="T53" s="71">
        <f t="shared" si="1"/>
        <v>14</v>
      </c>
      <c r="U53" s="127">
        <f t="shared" si="4"/>
        <v>-13</v>
      </c>
      <c r="V53" s="127">
        <f t="shared" si="5"/>
        <v>-16</v>
      </c>
      <c r="X53" s="131">
        <v>0.32600000000000001</v>
      </c>
      <c r="Y53" s="130">
        <v>26.5</v>
      </c>
      <c r="Z53" s="129">
        <v>1.2999999999999999E-2</v>
      </c>
      <c r="AA53" s="128">
        <v>12</v>
      </c>
    </row>
    <row r="54" spans="1:27" x14ac:dyDescent="0.2">
      <c r="A54" s="126">
        <f t="shared" si="6"/>
        <v>23</v>
      </c>
      <c r="B54" s="126">
        <f t="shared" si="2"/>
        <v>0.26300000000000001</v>
      </c>
      <c r="C54" s="126">
        <f t="shared" si="3"/>
        <v>0</v>
      </c>
      <c r="D54" s="125">
        <f t="shared" si="7"/>
        <v>85.212000000000003</v>
      </c>
      <c r="E54" s="125">
        <f t="shared" si="8"/>
        <v>0</v>
      </c>
      <c r="F54" s="124">
        <f t="shared" si="9"/>
        <v>13.340199999999999</v>
      </c>
      <c r="G54" s="124">
        <f t="shared" si="10"/>
        <v>98.552199999999999</v>
      </c>
      <c r="H54" s="124">
        <f t="shared" si="11"/>
        <v>1886.8430000000003</v>
      </c>
      <c r="I54" s="124">
        <f t="shared" si="12"/>
        <v>1.92</v>
      </c>
      <c r="S54" s="122">
        <f t="shared" si="0"/>
        <v>15</v>
      </c>
      <c r="T54" s="71">
        <f t="shared" si="1"/>
        <v>15</v>
      </c>
      <c r="U54" s="127">
        <f t="shared" si="4"/>
        <v>-14</v>
      </c>
      <c r="V54" s="127">
        <f t="shared" si="5"/>
        <v>-17</v>
      </c>
    </row>
    <row r="55" spans="1:27" x14ac:dyDescent="0.2">
      <c r="A55" s="126">
        <f t="shared" si="6"/>
        <v>22</v>
      </c>
      <c r="B55" s="126">
        <f t="shared" si="2"/>
        <v>0.26700000000000002</v>
      </c>
      <c r="C55" s="126">
        <f t="shared" si="3"/>
        <v>0</v>
      </c>
      <c r="D55" s="125">
        <f t="shared" si="7"/>
        <v>86.50800000000001</v>
      </c>
      <c r="E55" s="125">
        <f t="shared" si="8"/>
        <v>0</v>
      </c>
      <c r="F55" s="124">
        <f t="shared" si="9"/>
        <v>12.821799999999996</v>
      </c>
      <c r="G55" s="124">
        <f t="shared" si="10"/>
        <v>99.329800000000006</v>
      </c>
      <c r="H55" s="124">
        <f t="shared" si="11"/>
        <v>1788.2908000000002</v>
      </c>
      <c r="I55" s="124">
        <f t="shared" si="12"/>
        <v>1.83</v>
      </c>
      <c r="S55" s="122">
        <f t="shared" si="0"/>
        <v>16</v>
      </c>
      <c r="T55" s="71">
        <f t="shared" si="1"/>
        <v>16</v>
      </c>
      <c r="U55" s="127">
        <f t="shared" si="4"/>
        <v>-15</v>
      </c>
      <c r="V55" s="127">
        <f t="shared" si="5"/>
        <v>-18</v>
      </c>
    </row>
    <row r="56" spans="1:27" x14ac:dyDescent="0.2">
      <c r="A56" s="126">
        <f t="shared" si="6"/>
        <v>21</v>
      </c>
      <c r="B56" s="126">
        <f t="shared" si="2"/>
        <v>0.27100000000000002</v>
      </c>
      <c r="C56" s="126">
        <f t="shared" si="3"/>
        <v>0.11</v>
      </c>
      <c r="D56" s="125">
        <f t="shared" si="7"/>
        <v>87.804000000000002</v>
      </c>
      <c r="E56" s="125">
        <f t="shared" si="8"/>
        <v>0</v>
      </c>
      <c r="F56" s="124">
        <f t="shared" si="9"/>
        <v>12.3034</v>
      </c>
      <c r="G56" s="124">
        <f t="shared" si="10"/>
        <v>100.1074</v>
      </c>
      <c r="H56" s="124">
        <f t="shared" si="11"/>
        <v>1688.9610000000002</v>
      </c>
      <c r="I56" s="124">
        <f t="shared" si="12"/>
        <v>1.75</v>
      </c>
      <c r="S56" s="122">
        <f t="shared" si="0"/>
        <v>17</v>
      </c>
      <c r="T56" s="71">
        <f t="shared" si="1"/>
        <v>17</v>
      </c>
      <c r="U56" s="127">
        <f t="shared" si="4"/>
        <v>-16</v>
      </c>
      <c r="V56" s="127">
        <f t="shared" si="5"/>
        <v>-19</v>
      </c>
    </row>
    <row r="57" spans="1:27" x14ac:dyDescent="0.2">
      <c r="A57" s="126">
        <f t="shared" si="6"/>
        <v>20</v>
      </c>
      <c r="B57" s="126">
        <f t="shared" si="2"/>
        <v>0.27500000000000002</v>
      </c>
      <c r="C57" s="126">
        <f t="shared" si="3"/>
        <v>0.09</v>
      </c>
      <c r="D57" s="125">
        <f t="shared" si="7"/>
        <v>89.100000000000009</v>
      </c>
      <c r="E57" s="125">
        <f t="shared" si="8"/>
        <v>0</v>
      </c>
      <c r="F57" s="124">
        <f t="shared" si="9"/>
        <v>11.784999999999997</v>
      </c>
      <c r="G57" s="124">
        <f t="shared" si="10"/>
        <v>100.88500000000001</v>
      </c>
      <c r="H57" s="124">
        <f t="shared" si="11"/>
        <v>1588.8536000000001</v>
      </c>
      <c r="I57" s="124">
        <f t="shared" si="12"/>
        <v>1.67</v>
      </c>
      <c r="S57" s="122">
        <f t="shared" si="0"/>
        <v>18</v>
      </c>
      <c r="T57" s="71">
        <f t="shared" si="1"/>
        <v>18</v>
      </c>
      <c r="U57" s="127">
        <f t="shared" si="4"/>
        <v>-17</v>
      </c>
      <c r="V57" s="127">
        <f t="shared" si="5"/>
        <v>-20</v>
      </c>
    </row>
    <row r="58" spans="1:27" x14ac:dyDescent="0.2">
      <c r="A58" s="126">
        <f t="shared" si="6"/>
        <v>19</v>
      </c>
      <c r="B58" s="126">
        <f t="shared" si="2"/>
        <v>0.27900000000000003</v>
      </c>
      <c r="C58" s="126">
        <f t="shared" si="3"/>
        <v>8.5999999999999993E-2</v>
      </c>
      <c r="D58" s="125">
        <f t="shared" si="7"/>
        <v>90.396000000000015</v>
      </c>
      <c r="E58" s="125">
        <f t="shared" si="8"/>
        <v>0</v>
      </c>
      <c r="F58" s="124">
        <f t="shared" si="9"/>
        <v>11.266599999999995</v>
      </c>
      <c r="G58" s="124">
        <f t="shared" si="10"/>
        <v>101.66260000000001</v>
      </c>
      <c r="H58" s="124">
        <f t="shared" si="11"/>
        <v>1487.9686000000002</v>
      </c>
      <c r="I58" s="124">
        <f t="shared" si="12"/>
        <v>1.58</v>
      </c>
      <c r="S58" s="122">
        <f t="shared" si="0"/>
        <v>19</v>
      </c>
      <c r="T58" s="71">
        <f t="shared" si="1"/>
        <v>19</v>
      </c>
      <c r="U58" s="127">
        <f t="shared" si="4"/>
        <v>-18</v>
      </c>
      <c r="V58" s="127">
        <f t="shared" si="5"/>
        <v>-21</v>
      </c>
    </row>
    <row r="59" spans="1:27" x14ac:dyDescent="0.2">
      <c r="A59" s="126">
        <f t="shared" si="6"/>
        <v>18</v>
      </c>
      <c r="B59" s="126">
        <f t="shared" si="2"/>
        <v>0.28699999999999998</v>
      </c>
      <c r="C59" s="126">
        <f t="shared" si="3"/>
        <v>8.5000000000000006E-2</v>
      </c>
      <c r="D59" s="125">
        <f t="shared" si="7"/>
        <v>92.988</v>
      </c>
      <c r="E59" s="125">
        <f t="shared" si="8"/>
        <v>0</v>
      </c>
      <c r="F59" s="124">
        <f t="shared" si="9"/>
        <v>10.229800000000001</v>
      </c>
      <c r="G59" s="124">
        <f t="shared" si="10"/>
        <v>103.2178</v>
      </c>
      <c r="H59" s="124">
        <f t="shared" si="11"/>
        <v>1386.306</v>
      </c>
      <c r="I59" s="124">
        <f t="shared" si="12"/>
        <v>1.5</v>
      </c>
      <c r="S59" s="122">
        <f t="shared" si="0"/>
        <v>20</v>
      </c>
      <c r="T59" s="71">
        <f t="shared" si="1"/>
        <v>20</v>
      </c>
      <c r="U59" s="127">
        <f t="shared" si="4"/>
        <v>-19</v>
      </c>
      <c r="V59" s="127">
        <f t="shared" si="5"/>
        <v>-22</v>
      </c>
    </row>
    <row r="60" spans="1:27" x14ac:dyDescent="0.2">
      <c r="A60" s="126">
        <f t="shared" si="6"/>
        <v>17</v>
      </c>
      <c r="B60" s="126">
        <f t="shared" si="2"/>
        <v>0.29199999999999998</v>
      </c>
      <c r="C60" s="126">
        <f t="shared" si="3"/>
        <v>8.3000000000000004E-2</v>
      </c>
      <c r="D60" s="125">
        <f t="shared" si="7"/>
        <v>94.60799999999999</v>
      </c>
      <c r="E60" s="125">
        <f t="shared" si="8"/>
        <v>0</v>
      </c>
      <c r="F60" s="124">
        <f t="shared" si="9"/>
        <v>9.5818000000000048</v>
      </c>
      <c r="G60" s="124">
        <f t="shared" si="10"/>
        <v>104.18979999999999</v>
      </c>
      <c r="H60" s="124">
        <f t="shared" si="11"/>
        <v>1283.0882000000001</v>
      </c>
      <c r="I60" s="124">
        <f t="shared" si="12"/>
        <v>1.42</v>
      </c>
      <c r="S60" s="122">
        <f t="shared" ref="S60:S91" si="13">IF(AND(S59&gt;=1,S59&lt;26),S59+1,IF(U60=0,1,IF(S59=26,S59+0.5,-1)))</f>
        <v>21</v>
      </c>
      <c r="T60" s="71">
        <f t="shared" ref="T60:T91" si="14">IF(T59&gt;=1,T59+1,IF(U60=0,1,-1))</f>
        <v>21</v>
      </c>
      <c r="U60" s="127">
        <f t="shared" si="4"/>
        <v>-20</v>
      </c>
      <c r="V60" s="127">
        <f t="shared" si="5"/>
        <v>-23</v>
      </c>
    </row>
    <row r="61" spans="1:27" x14ac:dyDescent="0.2">
      <c r="A61" s="126">
        <f t="shared" si="6"/>
        <v>16</v>
      </c>
      <c r="B61" s="126">
        <f t="shared" ref="B61:B92" si="15">IF(A61&lt;=0,"",IF(S60&gt;=1,LOOKUP(S60,Y$27:Y$53,X$27:X$53),0))</f>
        <v>0.29399999999999998</v>
      </c>
      <c r="C61" s="126">
        <f t="shared" ref="C61:C92" si="16">IF(A61&lt;=0,"",IF(S60&gt;=16,LOOKUP(S60,Y$42:Y$53,Z$42:Z$53),0))</f>
        <v>7.9000000000000001E-2</v>
      </c>
      <c r="D61" s="125">
        <f t="shared" si="7"/>
        <v>95.256</v>
      </c>
      <c r="E61" s="125">
        <f t="shared" si="8"/>
        <v>0</v>
      </c>
      <c r="F61" s="124">
        <f t="shared" si="9"/>
        <v>9.3225999999999996</v>
      </c>
      <c r="G61" s="124">
        <f t="shared" si="10"/>
        <v>104.57859999999999</v>
      </c>
      <c r="H61" s="124">
        <f t="shared" si="11"/>
        <v>1178.8984</v>
      </c>
      <c r="I61" s="124">
        <f t="shared" si="12"/>
        <v>1.33</v>
      </c>
      <c r="S61" s="122">
        <f t="shared" si="13"/>
        <v>22</v>
      </c>
      <c r="T61" s="71">
        <f t="shared" si="14"/>
        <v>22</v>
      </c>
      <c r="U61" s="127">
        <f t="shared" ref="U61:U92" si="17">U60-1</f>
        <v>-21</v>
      </c>
      <c r="V61" s="127">
        <f t="shared" ref="V61:V92" si="18">V60-1</f>
        <v>-24</v>
      </c>
    </row>
    <row r="62" spans="1:27" x14ac:dyDescent="0.2">
      <c r="A62" s="126">
        <f t="shared" si="6"/>
        <v>15</v>
      </c>
      <c r="B62" s="126">
        <f t="shared" si="15"/>
        <v>0.30499999999999999</v>
      </c>
      <c r="C62" s="126">
        <f t="shared" si="16"/>
        <v>7.3999999999999996E-2</v>
      </c>
      <c r="D62" s="125">
        <f t="shared" si="7"/>
        <v>98.82</v>
      </c>
      <c r="E62" s="125">
        <f t="shared" si="8"/>
        <v>0</v>
      </c>
      <c r="F62" s="124">
        <f t="shared" si="9"/>
        <v>7.8970000000000029</v>
      </c>
      <c r="G62" s="124">
        <f t="shared" si="10"/>
        <v>106.717</v>
      </c>
      <c r="H62" s="124">
        <f t="shared" si="11"/>
        <v>1074.3198</v>
      </c>
      <c r="I62" s="124">
        <f t="shared" si="12"/>
        <v>1.25</v>
      </c>
      <c r="S62" s="122">
        <f t="shared" si="13"/>
        <v>23</v>
      </c>
      <c r="T62" s="71">
        <f t="shared" si="14"/>
        <v>23</v>
      </c>
      <c r="U62" s="127">
        <f t="shared" si="17"/>
        <v>-22</v>
      </c>
      <c r="V62" s="127">
        <f t="shared" si="18"/>
        <v>-25</v>
      </c>
    </row>
    <row r="63" spans="1:27" x14ac:dyDescent="0.2">
      <c r="A63" s="126">
        <f t="shared" si="6"/>
        <v>14</v>
      </c>
      <c r="B63" s="126">
        <f t="shared" si="15"/>
        <v>0.30599999999999999</v>
      </c>
      <c r="C63" s="126">
        <f t="shared" si="16"/>
        <v>7.0999999999999994E-2</v>
      </c>
      <c r="D63" s="125">
        <f t="shared" si="7"/>
        <v>99.143999999999991</v>
      </c>
      <c r="E63" s="125">
        <f t="shared" si="8"/>
        <v>0</v>
      </c>
      <c r="F63" s="124">
        <f t="shared" si="9"/>
        <v>7.7674000000000039</v>
      </c>
      <c r="G63" s="124">
        <f t="shared" si="10"/>
        <v>106.9114</v>
      </c>
      <c r="H63" s="124">
        <f t="shared" si="11"/>
        <v>967.6028</v>
      </c>
      <c r="I63" s="124">
        <f t="shared" si="12"/>
        <v>1.17</v>
      </c>
      <c r="S63" s="122">
        <f t="shared" si="13"/>
        <v>24</v>
      </c>
      <c r="T63" s="71">
        <f t="shared" si="14"/>
        <v>24</v>
      </c>
      <c r="U63" s="127">
        <f t="shared" si="17"/>
        <v>-23</v>
      </c>
      <c r="V63" s="127">
        <f t="shared" si="18"/>
        <v>-26</v>
      </c>
    </row>
    <row r="64" spans="1:27" x14ac:dyDescent="0.2">
      <c r="A64" s="126">
        <f t="shared" si="6"/>
        <v>13</v>
      </c>
      <c r="B64" s="126">
        <f t="shared" si="15"/>
        <v>0.308</v>
      </c>
      <c r="C64" s="126">
        <f t="shared" si="16"/>
        <v>6.2E-2</v>
      </c>
      <c r="D64" s="125">
        <f t="shared" si="7"/>
        <v>99.792000000000002</v>
      </c>
      <c r="E64" s="125">
        <f t="shared" si="8"/>
        <v>0</v>
      </c>
      <c r="F64" s="124">
        <f t="shared" si="9"/>
        <v>7.5081999999999995</v>
      </c>
      <c r="G64" s="124">
        <f t="shared" si="10"/>
        <v>107.3002</v>
      </c>
      <c r="H64" s="124">
        <f t="shared" si="11"/>
        <v>860.69140000000004</v>
      </c>
      <c r="I64" s="124">
        <f t="shared" si="12"/>
        <v>1.08</v>
      </c>
      <c r="S64" s="122">
        <f t="shared" si="13"/>
        <v>25</v>
      </c>
      <c r="T64" s="71">
        <f t="shared" si="14"/>
        <v>25</v>
      </c>
      <c r="U64" s="127">
        <f t="shared" si="17"/>
        <v>-24</v>
      </c>
      <c r="V64" s="127">
        <f t="shared" si="18"/>
        <v>-27</v>
      </c>
    </row>
    <row r="65" spans="1:22" x14ac:dyDescent="0.2">
      <c r="A65" s="126">
        <f t="shared" si="6"/>
        <v>12</v>
      </c>
      <c r="B65" s="126">
        <f t="shared" si="15"/>
        <v>0.31</v>
      </c>
      <c r="C65" s="126">
        <f t="shared" si="16"/>
        <v>4.5999999999999999E-2</v>
      </c>
      <c r="D65" s="125">
        <f t="shared" si="7"/>
        <v>100.44</v>
      </c>
      <c r="E65" s="125">
        <f t="shared" si="8"/>
        <v>0</v>
      </c>
      <c r="F65" s="124">
        <f t="shared" si="9"/>
        <v>7.2490000000000014</v>
      </c>
      <c r="G65" s="124">
        <f t="shared" si="10"/>
        <v>107.68899999999999</v>
      </c>
      <c r="H65" s="124">
        <f t="shared" si="11"/>
        <v>753.39120000000003</v>
      </c>
      <c r="I65" s="124">
        <f t="shared" si="12"/>
        <v>1</v>
      </c>
      <c r="S65" s="122">
        <f t="shared" si="13"/>
        <v>26</v>
      </c>
      <c r="T65" s="71">
        <f t="shared" si="14"/>
        <v>26</v>
      </c>
      <c r="U65" s="127">
        <f t="shared" si="17"/>
        <v>-25</v>
      </c>
      <c r="V65" s="127">
        <f t="shared" si="18"/>
        <v>-28</v>
      </c>
    </row>
    <row r="66" spans="1:22" x14ac:dyDescent="0.2">
      <c r="A66" s="126">
        <f t="shared" si="6"/>
        <v>11</v>
      </c>
      <c r="B66" s="126">
        <f t="shared" si="15"/>
        <v>0.312</v>
      </c>
      <c r="C66" s="126">
        <f t="shared" si="16"/>
        <v>0.02</v>
      </c>
      <c r="D66" s="125">
        <f t="shared" si="7"/>
        <v>101.08799999999999</v>
      </c>
      <c r="E66" s="125">
        <f t="shared" si="8"/>
        <v>0</v>
      </c>
      <c r="F66" s="124">
        <f t="shared" si="9"/>
        <v>6.9898000000000025</v>
      </c>
      <c r="G66" s="124">
        <f t="shared" si="10"/>
        <v>108.0778</v>
      </c>
      <c r="H66" s="124">
        <f t="shared" si="11"/>
        <v>645.70220000000006</v>
      </c>
      <c r="I66" s="124">
        <f t="shared" si="12"/>
        <v>0.92</v>
      </c>
      <c r="S66" s="122">
        <f t="shared" si="13"/>
        <v>26.5</v>
      </c>
      <c r="T66" s="71">
        <f t="shared" si="14"/>
        <v>27</v>
      </c>
      <c r="U66" s="127">
        <f t="shared" si="17"/>
        <v>-26</v>
      </c>
      <c r="V66" s="127">
        <f t="shared" si="18"/>
        <v>-29</v>
      </c>
    </row>
    <row r="67" spans="1:22" x14ac:dyDescent="0.2">
      <c r="A67" s="126">
        <f t="shared" si="6"/>
        <v>10</v>
      </c>
      <c r="B67" s="126">
        <f t="shared" si="15"/>
        <v>0.32600000000000001</v>
      </c>
      <c r="C67" s="126">
        <f t="shared" si="16"/>
        <v>1.2999999999999999E-2</v>
      </c>
      <c r="D67" s="125">
        <f t="shared" si="7"/>
        <v>105.62400000000001</v>
      </c>
      <c r="E67" s="125">
        <f t="shared" si="8"/>
        <v>0</v>
      </c>
      <c r="F67" s="124">
        <f t="shared" si="9"/>
        <v>5.1753999999999962</v>
      </c>
      <c r="G67" s="124">
        <f t="shared" si="10"/>
        <v>110.79940000000001</v>
      </c>
      <c r="H67" s="124">
        <f t="shared" si="11"/>
        <v>537.62440000000004</v>
      </c>
      <c r="I67" s="124">
        <f t="shared" si="12"/>
        <v>0.83</v>
      </c>
      <c r="S67" s="122">
        <f t="shared" si="13"/>
        <v>-1</v>
      </c>
      <c r="T67" s="71">
        <f t="shared" si="14"/>
        <v>28</v>
      </c>
      <c r="U67" s="127">
        <f t="shared" si="17"/>
        <v>-27</v>
      </c>
      <c r="V67" s="127">
        <f t="shared" si="18"/>
        <v>-30</v>
      </c>
    </row>
    <row r="68" spans="1:22" x14ac:dyDescent="0.2">
      <c r="A68" s="126">
        <f t="shared" si="6"/>
        <v>9</v>
      </c>
      <c r="B68" s="126">
        <f t="shared" si="15"/>
        <v>0</v>
      </c>
      <c r="C68" s="126">
        <f t="shared" si="16"/>
        <v>0</v>
      </c>
      <c r="D68" s="125">
        <f t="shared" si="7"/>
        <v>0</v>
      </c>
      <c r="E68" s="125">
        <f t="shared" si="8"/>
        <v>0</v>
      </c>
      <c r="F68" s="124">
        <f t="shared" si="9"/>
        <v>47.425000000000004</v>
      </c>
      <c r="G68" s="124">
        <f t="shared" si="10"/>
        <v>47.425000000000004</v>
      </c>
      <c r="H68" s="124">
        <f t="shared" si="11"/>
        <v>426.82500000000005</v>
      </c>
      <c r="I68" s="124">
        <f t="shared" si="12"/>
        <v>0.75</v>
      </c>
      <c r="S68" s="122">
        <f t="shared" si="13"/>
        <v>-1</v>
      </c>
      <c r="T68" s="71">
        <f t="shared" si="14"/>
        <v>29</v>
      </c>
      <c r="U68" s="127">
        <f t="shared" si="17"/>
        <v>-28</v>
      </c>
      <c r="V68" s="127">
        <f t="shared" si="18"/>
        <v>-31</v>
      </c>
    </row>
    <row r="69" spans="1:22" x14ac:dyDescent="0.2">
      <c r="A69" s="126">
        <f t="shared" si="6"/>
        <v>8</v>
      </c>
      <c r="B69" s="126">
        <f t="shared" si="15"/>
        <v>0</v>
      </c>
      <c r="C69" s="126">
        <f t="shared" si="16"/>
        <v>0</v>
      </c>
      <c r="D69" s="125">
        <f t="shared" si="7"/>
        <v>0</v>
      </c>
      <c r="E69" s="125">
        <f t="shared" si="8"/>
        <v>0</v>
      </c>
      <c r="F69" s="124">
        <f t="shared" si="9"/>
        <v>47.425000000000004</v>
      </c>
      <c r="G69" s="124">
        <f t="shared" si="10"/>
        <v>47.425000000000004</v>
      </c>
      <c r="H69" s="124">
        <f t="shared" si="11"/>
        <v>379.40000000000003</v>
      </c>
      <c r="I69" s="124">
        <f t="shared" si="12"/>
        <v>0.67</v>
      </c>
      <c r="S69" s="122">
        <f t="shared" si="13"/>
        <v>-1</v>
      </c>
      <c r="T69" s="71">
        <f t="shared" si="14"/>
        <v>30</v>
      </c>
      <c r="U69" s="127">
        <f t="shared" si="17"/>
        <v>-29</v>
      </c>
      <c r="V69" s="127">
        <f t="shared" si="18"/>
        <v>-32</v>
      </c>
    </row>
    <row r="70" spans="1:22" x14ac:dyDescent="0.2">
      <c r="A70" s="126">
        <f t="shared" si="6"/>
        <v>7</v>
      </c>
      <c r="B70" s="126">
        <f t="shared" si="15"/>
        <v>0</v>
      </c>
      <c r="C70" s="126">
        <f t="shared" si="16"/>
        <v>0</v>
      </c>
      <c r="D70" s="125">
        <f t="shared" si="7"/>
        <v>0</v>
      </c>
      <c r="E70" s="125">
        <f t="shared" si="8"/>
        <v>0</v>
      </c>
      <c r="F70" s="124">
        <f t="shared" si="9"/>
        <v>47.425000000000004</v>
      </c>
      <c r="G70" s="124">
        <f t="shared" si="10"/>
        <v>47.425000000000004</v>
      </c>
      <c r="H70" s="124">
        <f t="shared" si="11"/>
        <v>331.97500000000002</v>
      </c>
      <c r="I70" s="124">
        <f t="shared" si="12"/>
        <v>0.57999999999999996</v>
      </c>
      <c r="S70" s="122">
        <f t="shared" si="13"/>
        <v>-1</v>
      </c>
      <c r="T70" s="71">
        <f t="shared" si="14"/>
        <v>31</v>
      </c>
      <c r="U70" s="127">
        <f t="shared" si="17"/>
        <v>-30</v>
      </c>
      <c r="V70" s="127">
        <f t="shared" si="18"/>
        <v>-33</v>
      </c>
    </row>
    <row r="71" spans="1:22" x14ac:dyDescent="0.2">
      <c r="A71" s="126">
        <f t="shared" si="6"/>
        <v>6</v>
      </c>
      <c r="B71" s="126">
        <f t="shared" si="15"/>
        <v>0</v>
      </c>
      <c r="C71" s="126">
        <f t="shared" si="16"/>
        <v>0</v>
      </c>
      <c r="D71" s="125">
        <f t="shared" si="7"/>
        <v>0</v>
      </c>
      <c r="E71" s="125">
        <f t="shared" si="8"/>
        <v>0</v>
      </c>
      <c r="F71" s="124">
        <f t="shared" si="9"/>
        <v>47.425000000000004</v>
      </c>
      <c r="G71" s="124">
        <f t="shared" si="10"/>
        <v>47.425000000000004</v>
      </c>
      <c r="H71" s="124">
        <f t="shared" si="11"/>
        <v>284.55</v>
      </c>
      <c r="I71" s="124">
        <f t="shared" si="12"/>
        <v>0.5</v>
      </c>
      <c r="S71" s="122">
        <f t="shared" si="13"/>
        <v>-1</v>
      </c>
      <c r="T71" s="71">
        <f t="shared" si="14"/>
        <v>32</v>
      </c>
      <c r="U71" s="127">
        <f t="shared" si="17"/>
        <v>-31</v>
      </c>
      <c r="V71" s="127">
        <f t="shared" si="18"/>
        <v>-34</v>
      </c>
    </row>
    <row r="72" spans="1:22" x14ac:dyDescent="0.2">
      <c r="A72" s="126">
        <f t="shared" ref="A72:A103" si="19">IF(S70=0,0,IF(A71="","",IF(S70=1,A71-0.5,A71-1)))</f>
        <v>5</v>
      </c>
      <c r="B72" s="126">
        <f t="shared" si="15"/>
        <v>0</v>
      </c>
      <c r="C72" s="126">
        <f t="shared" si="16"/>
        <v>0</v>
      </c>
      <c r="D72" s="125">
        <f t="shared" si="7"/>
        <v>0</v>
      </c>
      <c r="E72" s="125">
        <f t="shared" si="8"/>
        <v>0</v>
      </c>
      <c r="F72" s="124">
        <f t="shared" si="9"/>
        <v>47.425000000000004</v>
      </c>
      <c r="G72" s="124">
        <f t="shared" si="10"/>
        <v>47.425000000000004</v>
      </c>
      <c r="H72" s="124">
        <f t="shared" si="11"/>
        <v>237.12500000000003</v>
      </c>
      <c r="I72" s="124">
        <f t="shared" si="12"/>
        <v>0.42</v>
      </c>
      <c r="S72" s="122">
        <f t="shared" si="13"/>
        <v>-1</v>
      </c>
      <c r="T72" s="71">
        <f t="shared" si="14"/>
        <v>33</v>
      </c>
      <c r="U72" s="127">
        <f t="shared" si="17"/>
        <v>-32</v>
      </c>
      <c r="V72" s="127">
        <f t="shared" si="18"/>
        <v>-35</v>
      </c>
    </row>
    <row r="73" spans="1:22" x14ac:dyDescent="0.2">
      <c r="A73" s="126">
        <f t="shared" si="19"/>
        <v>4</v>
      </c>
      <c r="B73" s="126">
        <f t="shared" si="15"/>
        <v>0</v>
      </c>
      <c r="C73" s="126">
        <f t="shared" si="16"/>
        <v>0</v>
      </c>
      <c r="D73" s="125">
        <f t="shared" si="7"/>
        <v>0</v>
      </c>
      <c r="E73" s="125">
        <f t="shared" si="8"/>
        <v>0</v>
      </c>
      <c r="F73" s="124">
        <f t="shared" si="9"/>
        <v>47.425000000000004</v>
      </c>
      <c r="G73" s="124">
        <f t="shared" si="10"/>
        <v>47.425000000000004</v>
      </c>
      <c r="H73" s="124">
        <f t="shared" si="11"/>
        <v>189.70000000000002</v>
      </c>
      <c r="I73" s="124">
        <f t="shared" si="12"/>
        <v>0.33</v>
      </c>
      <c r="S73" s="122">
        <f t="shared" si="13"/>
        <v>-1</v>
      </c>
      <c r="T73" s="71">
        <f t="shared" si="14"/>
        <v>34</v>
      </c>
      <c r="U73" s="127">
        <f t="shared" si="17"/>
        <v>-33</v>
      </c>
      <c r="V73" s="127">
        <f t="shared" si="18"/>
        <v>-36</v>
      </c>
    </row>
    <row r="74" spans="1:22" x14ac:dyDescent="0.2">
      <c r="A74" s="126">
        <f t="shared" si="19"/>
        <v>3</v>
      </c>
      <c r="B74" s="126">
        <f t="shared" si="15"/>
        <v>0</v>
      </c>
      <c r="C74" s="126">
        <f t="shared" si="16"/>
        <v>0</v>
      </c>
      <c r="D74" s="125">
        <f t="shared" si="7"/>
        <v>0</v>
      </c>
      <c r="E74" s="125">
        <f t="shared" si="8"/>
        <v>0</v>
      </c>
      <c r="F74" s="124">
        <f t="shared" si="9"/>
        <v>47.425000000000004</v>
      </c>
      <c r="G74" s="124">
        <f t="shared" si="10"/>
        <v>47.425000000000004</v>
      </c>
      <c r="H74" s="124">
        <f t="shared" si="11"/>
        <v>142.27500000000001</v>
      </c>
      <c r="I74" s="124">
        <f t="shared" si="12"/>
        <v>0.25</v>
      </c>
      <c r="S74" s="122">
        <f t="shared" si="13"/>
        <v>-1</v>
      </c>
      <c r="T74" s="71">
        <f t="shared" si="14"/>
        <v>35</v>
      </c>
      <c r="U74" s="127">
        <f t="shared" si="17"/>
        <v>-34</v>
      </c>
      <c r="V74" s="127">
        <f t="shared" si="18"/>
        <v>-37</v>
      </c>
    </row>
    <row r="75" spans="1:22" x14ac:dyDescent="0.2">
      <c r="A75" s="126">
        <f t="shared" si="19"/>
        <v>2</v>
      </c>
      <c r="B75" s="126">
        <f t="shared" si="15"/>
        <v>0</v>
      </c>
      <c r="C75" s="126">
        <f t="shared" si="16"/>
        <v>0</v>
      </c>
      <c r="D75" s="125">
        <f t="shared" si="7"/>
        <v>0</v>
      </c>
      <c r="E75" s="125">
        <f t="shared" si="8"/>
        <v>0</v>
      </c>
      <c r="F75" s="124">
        <f t="shared" si="9"/>
        <v>47.425000000000004</v>
      </c>
      <c r="G75" s="124">
        <f t="shared" si="10"/>
        <v>47.425000000000004</v>
      </c>
      <c r="H75" s="124">
        <f t="shared" si="11"/>
        <v>94.850000000000009</v>
      </c>
      <c r="I75" s="124">
        <f t="shared" si="12"/>
        <v>0.17</v>
      </c>
      <c r="S75" s="122">
        <f t="shared" si="13"/>
        <v>-1</v>
      </c>
      <c r="T75" s="71">
        <f t="shared" si="14"/>
        <v>36</v>
      </c>
      <c r="U75" s="127">
        <f t="shared" si="17"/>
        <v>-35</v>
      </c>
      <c r="V75" s="127">
        <f t="shared" si="18"/>
        <v>-38</v>
      </c>
    </row>
    <row r="76" spans="1:22" x14ac:dyDescent="0.2">
      <c r="A76" s="126">
        <f t="shared" si="19"/>
        <v>1</v>
      </c>
      <c r="B76" s="126">
        <f t="shared" si="15"/>
        <v>0</v>
      </c>
      <c r="C76" s="126">
        <f t="shared" si="16"/>
        <v>0</v>
      </c>
      <c r="D76" s="125">
        <f t="shared" si="7"/>
        <v>0</v>
      </c>
      <c r="E76" s="125">
        <f t="shared" si="8"/>
        <v>0</v>
      </c>
      <c r="F76" s="124">
        <f t="shared" si="9"/>
        <v>47.425000000000004</v>
      </c>
      <c r="G76" s="124">
        <f t="shared" si="10"/>
        <v>47.425000000000004</v>
      </c>
      <c r="H76" s="124">
        <f t="shared" si="11"/>
        <v>47.425000000000004</v>
      </c>
      <c r="I76" s="124">
        <f t="shared" si="12"/>
        <v>0.08</v>
      </c>
      <c r="S76" s="122">
        <f t="shared" si="13"/>
        <v>-1</v>
      </c>
      <c r="T76" s="71">
        <f t="shared" si="14"/>
        <v>37</v>
      </c>
      <c r="U76" s="127">
        <f t="shared" si="17"/>
        <v>-36</v>
      </c>
      <c r="V76" s="127">
        <f t="shared" si="18"/>
        <v>-39</v>
      </c>
    </row>
    <row r="77" spans="1:22" x14ac:dyDescent="0.2">
      <c r="A77" s="126">
        <f t="shared" si="19"/>
        <v>0</v>
      </c>
      <c r="B77" s="126" t="str">
        <f t="shared" si="15"/>
        <v/>
      </c>
      <c r="C77" s="126" t="str">
        <f t="shared" si="16"/>
        <v/>
      </c>
      <c r="D77" s="125">
        <f t="shared" si="7"/>
        <v>0</v>
      </c>
      <c r="E77" s="125">
        <f t="shared" si="8"/>
        <v>0</v>
      </c>
      <c r="F77" s="124">
        <f t="shared" si="9"/>
        <v>0</v>
      </c>
      <c r="G77" s="124">
        <f t="shared" si="10"/>
        <v>0</v>
      </c>
      <c r="H77" s="124">
        <f t="shared" si="11"/>
        <v>0</v>
      </c>
      <c r="I77" s="124">
        <f t="shared" si="12"/>
        <v>0</v>
      </c>
      <c r="S77" s="122">
        <f t="shared" si="13"/>
        <v>-1</v>
      </c>
      <c r="T77" s="71">
        <f t="shared" si="14"/>
        <v>38</v>
      </c>
      <c r="U77" s="127">
        <f t="shared" si="17"/>
        <v>-37</v>
      </c>
      <c r="V77" s="127">
        <f t="shared" si="18"/>
        <v>-40</v>
      </c>
    </row>
    <row r="78" spans="1:22" x14ac:dyDescent="0.2">
      <c r="A78" s="126">
        <f t="shared" si="19"/>
        <v>-1</v>
      </c>
      <c r="B78" s="126" t="str">
        <f t="shared" si="15"/>
        <v/>
      </c>
      <c r="C78" s="126" t="str">
        <f t="shared" si="16"/>
        <v/>
      </c>
      <c r="D78" s="125" t="str">
        <f t="shared" si="7"/>
        <v/>
      </c>
      <c r="E78" s="125" t="str">
        <f t="shared" si="8"/>
        <v/>
      </c>
      <c r="F78" s="124" t="str">
        <f t="shared" si="9"/>
        <v/>
      </c>
      <c r="G78" s="124" t="str">
        <f t="shared" si="10"/>
        <v/>
      </c>
      <c r="H78" s="124" t="str">
        <f t="shared" si="11"/>
        <v/>
      </c>
      <c r="I78" s="124" t="str">
        <f t="shared" si="12"/>
        <v/>
      </c>
      <c r="S78" s="122">
        <f t="shared" si="13"/>
        <v>-1</v>
      </c>
      <c r="T78" s="71">
        <f t="shared" si="14"/>
        <v>39</v>
      </c>
      <c r="U78" s="127">
        <f t="shared" si="17"/>
        <v>-38</v>
      </c>
      <c r="V78" s="127">
        <f t="shared" si="18"/>
        <v>-41</v>
      </c>
    </row>
    <row r="79" spans="1:22" x14ac:dyDescent="0.2">
      <c r="A79" s="126">
        <f t="shared" si="19"/>
        <v>-2</v>
      </c>
      <c r="B79" s="126" t="str">
        <f t="shared" si="15"/>
        <v/>
      </c>
      <c r="C79" s="126" t="str">
        <f t="shared" si="16"/>
        <v/>
      </c>
      <c r="D79" s="125" t="str">
        <f t="shared" si="7"/>
        <v/>
      </c>
      <c r="E79" s="125" t="str">
        <f t="shared" si="8"/>
        <v/>
      </c>
      <c r="F79" s="124" t="str">
        <f t="shared" si="9"/>
        <v/>
      </c>
      <c r="G79" s="124" t="str">
        <f t="shared" si="10"/>
        <v/>
      </c>
      <c r="H79" s="124" t="str">
        <f t="shared" si="11"/>
        <v/>
      </c>
      <c r="I79" s="124" t="str">
        <f t="shared" si="12"/>
        <v/>
      </c>
      <c r="S79" s="122">
        <f t="shared" si="13"/>
        <v>-1</v>
      </c>
      <c r="T79" s="71">
        <f t="shared" si="14"/>
        <v>40</v>
      </c>
      <c r="U79" s="127">
        <f t="shared" si="17"/>
        <v>-39</v>
      </c>
      <c r="V79" s="127">
        <f t="shared" si="18"/>
        <v>-42</v>
      </c>
    </row>
    <row r="80" spans="1:22" x14ac:dyDescent="0.2">
      <c r="A80" s="126">
        <f t="shared" si="19"/>
        <v>-3</v>
      </c>
      <c r="B80" s="126" t="str">
        <f t="shared" si="15"/>
        <v/>
      </c>
      <c r="C80" s="126" t="str">
        <f t="shared" si="16"/>
        <v/>
      </c>
      <c r="D80" s="125" t="str">
        <f t="shared" si="7"/>
        <v/>
      </c>
      <c r="E80" s="125" t="str">
        <f t="shared" si="8"/>
        <v/>
      </c>
      <c r="F80" s="124" t="str">
        <f t="shared" si="9"/>
        <v/>
      </c>
      <c r="G80" s="124" t="str">
        <f t="shared" si="10"/>
        <v/>
      </c>
      <c r="H80" s="124" t="str">
        <f t="shared" si="11"/>
        <v/>
      </c>
      <c r="I80" s="124" t="str">
        <f t="shared" si="12"/>
        <v/>
      </c>
      <c r="S80" s="122">
        <f t="shared" si="13"/>
        <v>-1</v>
      </c>
      <c r="T80" s="71">
        <f t="shared" si="14"/>
        <v>41</v>
      </c>
      <c r="U80" s="127">
        <f t="shared" si="17"/>
        <v>-40</v>
      </c>
      <c r="V80" s="127">
        <f t="shared" si="18"/>
        <v>-43</v>
      </c>
    </row>
    <row r="81" spans="1:22" x14ac:dyDescent="0.2">
      <c r="A81" s="126">
        <f t="shared" si="19"/>
        <v>-4</v>
      </c>
      <c r="B81" s="126" t="str">
        <f t="shared" si="15"/>
        <v/>
      </c>
      <c r="C81" s="126" t="str">
        <f t="shared" si="16"/>
        <v/>
      </c>
      <c r="D81" s="125" t="str">
        <f t="shared" si="7"/>
        <v/>
      </c>
      <c r="E81" s="125" t="str">
        <f t="shared" si="8"/>
        <v/>
      </c>
      <c r="F81" s="124" t="str">
        <f t="shared" si="9"/>
        <v/>
      </c>
      <c r="G81" s="124" t="str">
        <f t="shared" si="10"/>
        <v/>
      </c>
      <c r="H81" s="124" t="str">
        <f t="shared" si="11"/>
        <v/>
      </c>
      <c r="I81" s="124" t="str">
        <f t="shared" si="12"/>
        <v/>
      </c>
      <c r="S81" s="122">
        <f t="shared" si="13"/>
        <v>-1</v>
      </c>
      <c r="T81" s="71">
        <f t="shared" si="14"/>
        <v>42</v>
      </c>
      <c r="U81" s="127">
        <f t="shared" si="17"/>
        <v>-41</v>
      </c>
      <c r="V81" s="127">
        <f t="shared" si="18"/>
        <v>-44</v>
      </c>
    </row>
    <row r="82" spans="1:22" x14ac:dyDescent="0.2">
      <c r="A82" s="126">
        <f t="shared" si="19"/>
        <v>-5</v>
      </c>
      <c r="B82" s="126" t="str">
        <f t="shared" si="15"/>
        <v/>
      </c>
      <c r="C82" s="126" t="str">
        <f t="shared" si="16"/>
        <v/>
      </c>
      <c r="D82" s="125" t="str">
        <f t="shared" si="7"/>
        <v/>
      </c>
      <c r="E82" s="125" t="str">
        <f t="shared" si="8"/>
        <v/>
      </c>
      <c r="F82" s="124" t="str">
        <f t="shared" si="9"/>
        <v/>
      </c>
      <c r="G82" s="124" t="str">
        <f t="shared" si="10"/>
        <v/>
      </c>
      <c r="H82" s="124" t="str">
        <f t="shared" si="11"/>
        <v/>
      </c>
      <c r="I82" s="124" t="str">
        <f t="shared" si="12"/>
        <v/>
      </c>
      <c r="S82" s="122">
        <f t="shared" si="13"/>
        <v>-1</v>
      </c>
      <c r="T82" s="71">
        <f t="shared" si="14"/>
        <v>43</v>
      </c>
      <c r="U82" s="127">
        <f t="shared" si="17"/>
        <v>-42</v>
      </c>
      <c r="V82" s="127">
        <f t="shared" si="18"/>
        <v>-45</v>
      </c>
    </row>
    <row r="83" spans="1:22" x14ac:dyDescent="0.2">
      <c r="A83" s="126">
        <f t="shared" si="19"/>
        <v>-6</v>
      </c>
      <c r="B83" s="126" t="str">
        <f t="shared" si="15"/>
        <v/>
      </c>
      <c r="C83" s="126" t="str">
        <f t="shared" si="16"/>
        <v/>
      </c>
      <c r="D83" s="125" t="str">
        <f t="shared" si="7"/>
        <v/>
      </c>
      <c r="E83" s="125" t="str">
        <f t="shared" si="8"/>
        <v/>
      </c>
      <c r="F83" s="124" t="str">
        <f t="shared" si="9"/>
        <v/>
      </c>
      <c r="G83" s="124" t="str">
        <f t="shared" si="10"/>
        <v/>
      </c>
      <c r="H83" s="124" t="str">
        <f t="shared" si="11"/>
        <v/>
      </c>
      <c r="I83" s="124" t="str">
        <f t="shared" si="12"/>
        <v/>
      </c>
      <c r="S83" s="122">
        <f t="shared" si="13"/>
        <v>-1</v>
      </c>
      <c r="T83" s="71">
        <f t="shared" si="14"/>
        <v>44</v>
      </c>
      <c r="U83" s="127">
        <f t="shared" si="17"/>
        <v>-43</v>
      </c>
      <c r="V83" s="127">
        <f t="shared" si="18"/>
        <v>-46</v>
      </c>
    </row>
    <row r="84" spans="1:22" x14ac:dyDescent="0.2">
      <c r="A84" s="126">
        <f t="shared" si="19"/>
        <v>-7</v>
      </c>
      <c r="B84" s="126" t="str">
        <f t="shared" si="15"/>
        <v/>
      </c>
      <c r="C84" s="126" t="str">
        <f t="shared" si="16"/>
        <v/>
      </c>
      <c r="D84" s="125" t="str">
        <f t="shared" si="7"/>
        <v/>
      </c>
      <c r="E84" s="125" t="str">
        <f t="shared" si="8"/>
        <v/>
      </c>
      <c r="F84" s="124" t="str">
        <f t="shared" si="9"/>
        <v/>
      </c>
      <c r="G84" s="124" t="str">
        <f t="shared" si="10"/>
        <v/>
      </c>
      <c r="H84" s="124" t="str">
        <f t="shared" si="11"/>
        <v/>
      </c>
      <c r="I84" s="124" t="str">
        <f t="shared" si="12"/>
        <v/>
      </c>
      <c r="S84" s="122">
        <f t="shared" si="13"/>
        <v>-1</v>
      </c>
      <c r="T84" s="71">
        <f t="shared" si="14"/>
        <v>45</v>
      </c>
      <c r="U84" s="127">
        <f t="shared" si="17"/>
        <v>-44</v>
      </c>
      <c r="V84" s="127">
        <f t="shared" si="18"/>
        <v>-47</v>
      </c>
    </row>
    <row r="85" spans="1:22" x14ac:dyDescent="0.2">
      <c r="A85" s="126">
        <f t="shared" si="19"/>
        <v>-8</v>
      </c>
      <c r="B85" s="126" t="str">
        <f t="shared" si="15"/>
        <v/>
      </c>
      <c r="C85" s="126" t="str">
        <f t="shared" si="16"/>
        <v/>
      </c>
      <c r="D85" s="125" t="str">
        <f t="shared" si="7"/>
        <v/>
      </c>
      <c r="E85" s="125" t="str">
        <f t="shared" si="8"/>
        <v/>
      </c>
      <c r="F85" s="124" t="str">
        <f t="shared" si="9"/>
        <v/>
      </c>
      <c r="G85" s="124" t="str">
        <f t="shared" si="10"/>
        <v/>
      </c>
      <c r="H85" s="124" t="str">
        <f t="shared" si="11"/>
        <v/>
      </c>
      <c r="I85" s="124" t="str">
        <f t="shared" si="12"/>
        <v/>
      </c>
      <c r="S85" s="122">
        <f t="shared" si="13"/>
        <v>-1</v>
      </c>
      <c r="T85" s="71">
        <f t="shared" si="14"/>
        <v>46</v>
      </c>
      <c r="U85" s="127">
        <f t="shared" si="17"/>
        <v>-45</v>
      </c>
      <c r="V85" s="127">
        <f t="shared" si="18"/>
        <v>-48</v>
      </c>
    </row>
    <row r="86" spans="1:22" x14ac:dyDescent="0.2">
      <c r="A86" s="126">
        <f t="shared" si="19"/>
        <v>-9</v>
      </c>
      <c r="B86" s="126" t="str">
        <f t="shared" si="15"/>
        <v/>
      </c>
      <c r="C86" s="126" t="str">
        <f t="shared" si="16"/>
        <v/>
      </c>
      <c r="D86" s="125" t="str">
        <f t="shared" si="7"/>
        <v/>
      </c>
      <c r="E86" s="125" t="str">
        <f t="shared" si="8"/>
        <v/>
      </c>
      <c r="F86" s="124" t="str">
        <f t="shared" si="9"/>
        <v/>
      </c>
      <c r="G86" s="124" t="str">
        <f t="shared" si="10"/>
        <v/>
      </c>
      <c r="H86" s="124" t="str">
        <f t="shared" si="11"/>
        <v/>
      </c>
      <c r="I86" s="124" t="str">
        <f t="shared" si="12"/>
        <v/>
      </c>
      <c r="S86" s="122">
        <f t="shared" si="13"/>
        <v>-1</v>
      </c>
      <c r="T86" s="71">
        <f t="shared" si="14"/>
        <v>47</v>
      </c>
      <c r="U86" s="127">
        <f t="shared" si="17"/>
        <v>-46</v>
      </c>
      <c r="V86" s="127">
        <f t="shared" si="18"/>
        <v>-49</v>
      </c>
    </row>
    <row r="87" spans="1:22" x14ac:dyDescent="0.2">
      <c r="A87" s="126">
        <f t="shared" si="19"/>
        <v>-10</v>
      </c>
      <c r="B87" s="126" t="str">
        <f t="shared" si="15"/>
        <v/>
      </c>
      <c r="C87" s="126" t="str">
        <f t="shared" si="16"/>
        <v/>
      </c>
      <c r="D87" s="125" t="str">
        <f t="shared" si="7"/>
        <v/>
      </c>
      <c r="E87" s="125" t="str">
        <f t="shared" si="8"/>
        <v/>
      </c>
      <c r="F87" s="124" t="str">
        <f t="shared" si="9"/>
        <v/>
      </c>
      <c r="G87" s="124" t="str">
        <f t="shared" si="10"/>
        <v/>
      </c>
      <c r="H87" s="124" t="str">
        <f t="shared" si="11"/>
        <v/>
      </c>
      <c r="I87" s="124" t="str">
        <f t="shared" si="12"/>
        <v/>
      </c>
      <c r="S87" s="122">
        <f t="shared" si="13"/>
        <v>-1</v>
      </c>
      <c r="T87" s="71">
        <f t="shared" si="14"/>
        <v>48</v>
      </c>
      <c r="U87" s="127">
        <f t="shared" si="17"/>
        <v>-47</v>
      </c>
      <c r="V87" s="127">
        <f t="shared" si="18"/>
        <v>-50</v>
      </c>
    </row>
    <row r="88" spans="1:22" x14ac:dyDescent="0.2">
      <c r="A88" s="126">
        <f t="shared" si="19"/>
        <v>-11</v>
      </c>
      <c r="B88" s="126" t="str">
        <f t="shared" si="15"/>
        <v/>
      </c>
      <c r="C88" s="126" t="str">
        <f t="shared" si="16"/>
        <v/>
      </c>
      <c r="D88" s="125" t="str">
        <f t="shared" si="7"/>
        <v/>
      </c>
      <c r="E88" s="125" t="str">
        <f t="shared" si="8"/>
        <v/>
      </c>
      <c r="F88" s="124" t="str">
        <f t="shared" si="9"/>
        <v/>
      </c>
      <c r="G88" s="124" t="str">
        <f t="shared" si="10"/>
        <v/>
      </c>
      <c r="H88" s="124" t="str">
        <f t="shared" si="11"/>
        <v/>
      </c>
      <c r="I88" s="124" t="str">
        <f t="shared" si="12"/>
        <v/>
      </c>
      <c r="S88" s="122">
        <f t="shared" si="13"/>
        <v>-1</v>
      </c>
      <c r="T88" s="71">
        <f t="shared" si="14"/>
        <v>49</v>
      </c>
      <c r="U88" s="127">
        <f t="shared" si="17"/>
        <v>-48</v>
      </c>
      <c r="V88" s="127">
        <f t="shared" si="18"/>
        <v>-51</v>
      </c>
    </row>
    <row r="89" spans="1:22" x14ac:dyDescent="0.2">
      <c r="A89" s="126">
        <f t="shared" si="19"/>
        <v>-12</v>
      </c>
      <c r="B89" s="126" t="str">
        <f t="shared" si="15"/>
        <v/>
      </c>
      <c r="C89" s="126" t="str">
        <f t="shared" si="16"/>
        <v/>
      </c>
      <c r="D89" s="125" t="str">
        <f t="shared" si="7"/>
        <v/>
      </c>
      <c r="E89" s="125" t="str">
        <f t="shared" si="8"/>
        <v/>
      </c>
      <c r="F89" s="124" t="str">
        <f t="shared" si="9"/>
        <v/>
      </c>
      <c r="G89" s="124" t="str">
        <f t="shared" si="10"/>
        <v/>
      </c>
      <c r="H89" s="124" t="str">
        <f t="shared" si="11"/>
        <v/>
      </c>
      <c r="I89" s="124" t="str">
        <f t="shared" si="12"/>
        <v/>
      </c>
      <c r="S89" s="122">
        <f t="shared" si="13"/>
        <v>-1</v>
      </c>
      <c r="T89" s="71">
        <f t="shared" si="14"/>
        <v>50</v>
      </c>
      <c r="U89" s="127">
        <f t="shared" si="17"/>
        <v>-49</v>
      </c>
      <c r="V89" s="127">
        <f t="shared" si="18"/>
        <v>-52</v>
      </c>
    </row>
    <row r="90" spans="1:22" x14ac:dyDescent="0.2">
      <c r="A90" s="126">
        <f t="shared" si="19"/>
        <v>-13</v>
      </c>
      <c r="B90" s="126" t="str">
        <f t="shared" si="15"/>
        <v/>
      </c>
      <c r="C90" s="126" t="str">
        <f t="shared" si="16"/>
        <v/>
      </c>
      <c r="D90" s="125" t="str">
        <f t="shared" si="7"/>
        <v/>
      </c>
      <c r="E90" s="125" t="str">
        <f t="shared" si="8"/>
        <v/>
      </c>
      <c r="F90" s="124" t="str">
        <f t="shared" si="9"/>
        <v/>
      </c>
      <c r="G90" s="124" t="str">
        <f t="shared" si="10"/>
        <v/>
      </c>
      <c r="H90" s="124" t="str">
        <f t="shared" si="11"/>
        <v/>
      </c>
      <c r="I90" s="124" t="str">
        <f t="shared" si="12"/>
        <v/>
      </c>
      <c r="S90" s="122">
        <f t="shared" si="13"/>
        <v>-1</v>
      </c>
      <c r="T90" s="71">
        <f t="shared" si="14"/>
        <v>51</v>
      </c>
      <c r="U90" s="127">
        <f t="shared" si="17"/>
        <v>-50</v>
      </c>
      <c r="V90" s="127">
        <f t="shared" si="18"/>
        <v>-53</v>
      </c>
    </row>
    <row r="91" spans="1:22" x14ac:dyDescent="0.2">
      <c r="A91" s="126">
        <f t="shared" si="19"/>
        <v>-14</v>
      </c>
      <c r="B91" s="126" t="str">
        <f t="shared" si="15"/>
        <v/>
      </c>
      <c r="C91" s="126" t="str">
        <f t="shared" si="16"/>
        <v/>
      </c>
      <c r="D91" s="125" t="str">
        <f t="shared" si="7"/>
        <v/>
      </c>
      <c r="E91" s="125" t="str">
        <f t="shared" si="8"/>
        <v/>
      </c>
      <c r="F91" s="124" t="str">
        <f t="shared" si="9"/>
        <v/>
      </c>
      <c r="G91" s="124" t="str">
        <f t="shared" si="10"/>
        <v/>
      </c>
      <c r="H91" s="124" t="str">
        <f t="shared" si="11"/>
        <v/>
      </c>
      <c r="I91" s="124" t="str">
        <f t="shared" si="12"/>
        <v/>
      </c>
      <c r="S91" s="122">
        <f t="shared" si="13"/>
        <v>-1</v>
      </c>
      <c r="T91" s="71">
        <f t="shared" si="14"/>
        <v>52</v>
      </c>
      <c r="U91" s="127">
        <f t="shared" si="17"/>
        <v>-51</v>
      </c>
      <c r="V91" s="127">
        <f t="shared" si="18"/>
        <v>-54</v>
      </c>
    </row>
    <row r="92" spans="1:22" x14ac:dyDescent="0.2">
      <c r="A92" s="126">
        <f t="shared" si="19"/>
        <v>-15</v>
      </c>
      <c r="B92" s="126" t="str">
        <f t="shared" si="15"/>
        <v/>
      </c>
      <c r="C92" s="126" t="str">
        <f t="shared" si="16"/>
        <v/>
      </c>
      <c r="D92" s="125" t="str">
        <f t="shared" si="7"/>
        <v/>
      </c>
      <c r="E92" s="125" t="str">
        <f t="shared" si="8"/>
        <v/>
      </c>
      <c r="F92" s="124" t="str">
        <f t="shared" si="9"/>
        <v/>
      </c>
      <c r="G92" s="124" t="str">
        <f t="shared" si="10"/>
        <v/>
      </c>
      <c r="H92" s="124" t="str">
        <f t="shared" si="11"/>
        <v/>
      </c>
      <c r="I92" s="124" t="str">
        <f t="shared" si="12"/>
        <v/>
      </c>
      <c r="S92" s="122">
        <f t="shared" ref="S92:S123" si="20">IF(AND(S91&gt;=1,S91&lt;26),S91+1,IF(U92=0,1,IF(S91=26,S91+0.5,-1)))</f>
        <v>-1</v>
      </c>
      <c r="T92" s="71">
        <f t="shared" ref="T92:T123" si="21">IF(T91&gt;=1,T91+1,IF(U92=0,1,-1))</f>
        <v>53</v>
      </c>
      <c r="U92" s="127">
        <f t="shared" si="17"/>
        <v>-52</v>
      </c>
      <c r="V92" s="127">
        <f t="shared" si="18"/>
        <v>-55</v>
      </c>
    </row>
    <row r="93" spans="1:22" x14ac:dyDescent="0.2">
      <c r="A93" s="126">
        <f t="shared" si="19"/>
        <v>-16</v>
      </c>
      <c r="B93" s="126" t="str">
        <f t="shared" ref="B93:B124" si="22">IF(A93&lt;=0,"",IF(S92&gt;=1,LOOKUP(S92,Y$27:Y$53,X$27:X$53),0))</f>
        <v/>
      </c>
      <c r="C93" s="126" t="str">
        <f t="shared" ref="C93:C124" si="23">IF(A93&lt;=0,"",IF(S92&gt;=16,LOOKUP(S92,Y$42:Y$53,Z$42:Z$53),0))</f>
        <v/>
      </c>
      <c r="D93" s="125" t="str">
        <f t="shared" si="7"/>
        <v/>
      </c>
      <c r="E93" s="125" t="str">
        <f t="shared" si="8"/>
        <v/>
      </c>
      <c r="F93" s="124" t="str">
        <f t="shared" si="9"/>
        <v/>
      </c>
      <c r="G93" s="124" t="str">
        <f t="shared" si="10"/>
        <v/>
      </c>
      <c r="H93" s="124" t="str">
        <f t="shared" si="11"/>
        <v/>
      </c>
      <c r="I93" s="124" t="str">
        <f t="shared" si="12"/>
        <v/>
      </c>
      <c r="S93" s="122">
        <f t="shared" si="20"/>
        <v>-1</v>
      </c>
      <c r="T93" s="71">
        <f t="shared" si="21"/>
        <v>54</v>
      </c>
      <c r="U93" s="127">
        <f t="shared" ref="U93:U124" si="24">U92-1</f>
        <v>-53</v>
      </c>
      <c r="V93" s="127">
        <f t="shared" ref="V93:V124" si="25">V92-1</f>
        <v>-56</v>
      </c>
    </row>
    <row r="94" spans="1:22" x14ac:dyDescent="0.2">
      <c r="A94" s="126">
        <f t="shared" si="19"/>
        <v>-17</v>
      </c>
      <c r="B94" s="126" t="str">
        <f t="shared" si="22"/>
        <v/>
      </c>
      <c r="C94" s="126" t="str">
        <f t="shared" si="23"/>
        <v/>
      </c>
      <c r="D94" s="125" t="str">
        <f t="shared" ref="D94:D141" si="26">IF(A94=0,0,IF(A94&lt;0,"",B94*$O$40))</f>
        <v/>
      </c>
      <c r="E94" s="125" t="str">
        <f t="shared" ref="E94:E141" si="27">IF(A94=0,0,IF(A94&lt;0,"",C94*$O$41))</f>
        <v/>
      </c>
      <c r="F94" s="124" t="str">
        <f t="shared" ref="F94:F141" si="28">IF(A94=0,0,IF(A94&lt;0,"",IF(B94=0.0001,((E$22*0.5/12)-D94)*P$48,((E$22*1/12)-D94)*P$48)))</f>
        <v/>
      </c>
      <c r="G94" s="124" t="str">
        <f t="shared" ref="G94:G141" si="29">IF(A94=0,0,IF(A94&lt;0,"",D94+F94+E94))</f>
        <v/>
      </c>
      <c r="H94" s="124" t="str">
        <f t="shared" ref="H94:H141" si="30">IF(A94=0,0,IF(A94&lt;0,"",IF(A94=1,F94,G94+H95)))</f>
        <v/>
      </c>
      <c r="I94" s="124" t="str">
        <f t="shared" ref="I94:I141" si="31">IF(A94&lt;0,"",ROUND($E$23+(A94/12),2))</f>
        <v/>
      </c>
      <c r="S94" s="122">
        <f t="shared" si="20"/>
        <v>-1</v>
      </c>
      <c r="T94" s="71">
        <f t="shared" si="21"/>
        <v>55</v>
      </c>
      <c r="U94" s="127">
        <f t="shared" si="24"/>
        <v>-54</v>
      </c>
      <c r="V94" s="127">
        <f t="shared" si="25"/>
        <v>-57</v>
      </c>
    </row>
    <row r="95" spans="1:22" x14ac:dyDescent="0.2">
      <c r="A95" s="126">
        <f t="shared" si="19"/>
        <v>-18</v>
      </c>
      <c r="B95" s="126" t="str">
        <f t="shared" si="22"/>
        <v/>
      </c>
      <c r="C95" s="126" t="str">
        <f t="shared" si="23"/>
        <v/>
      </c>
      <c r="D95" s="125" t="str">
        <f t="shared" si="26"/>
        <v/>
      </c>
      <c r="E95" s="125" t="str">
        <f t="shared" si="27"/>
        <v/>
      </c>
      <c r="F95" s="124" t="str">
        <f t="shared" si="28"/>
        <v/>
      </c>
      <c r="G95" s="124" t="str">
        <f t="shared" si="29"/>
        <v/>
      </c>
      <c r="H95" s="124" t="str">
        <f t="shared" si="30"/>
        <v/>
      </c>
      <c r="I95" s="124" t="str">
        <f t="shared" si="31"/>
        <v/>
      </c>
      <c r="S95" s="122">
        <f t="shared" si="20"/>
        <v>-1</v>
      </c>
      <c r="T95" s="71">
        <f t="shared" si="21"/>
        <v>56</v>
      </c>
      <c r="U95" s="127">
        <f t="shared" si="24"/>
        <v>-55</v>
      </c>
      <c r="V95" s="127">
        <f t="shared" si="25"/>
        <v>-58</v>
      </c>
    </row>
    <row r="96" spans="1:22" x14ac:dyDescent="0.2">
      <c r="A96" s="126">
        <f t="shared" si="19"/>
        <v>-19</v>
      </c>
      <c r="B96" s="126" t="str">
        <f t="shared" si="22"/>
        <v/>
      </c>
      <c r="C96" s="126" t="str">
        <f t="shared" si="23"/>
        <v/>
      </c>
      <c r="D96" s="125" t="str">
        <f t="shared" si="26"/>
        <v/>
      </c>
      <c r="E96" s="125" t="str">
        <f t="shared" si="27"/>
        <v/>
      </c>
      <c r="F96" s="124" t="str">
        <f t="shared" si="28"/>
        <v/>
      </c>
      <c r="G96" s="124" t="str">
        <f t="shared" si="29"/>
        <v/>
      </c>
      <c r="H96" s="124" t="str">
        <f t="shared" si="30"/>
        <v/>
      </c>
      <c r="I96" s="124" t="str">
        <f t="shared" si="31"/>
        <v/>
      </c>
      <c r="S96" s="122">
        <f t="shared" si="20"/>
        <v>-1</v>
      </c>
      <c r="T96" s="71">
        <f t="shared" si="21"/>
        <v>57</v>
      </c>
      <c r="U96" s="127">
        <f t="shared" si="24"/>
        <v>-56</v>
      </c>
      <c r="V96" s="127">
        <f t="shared" si="25"/>
        <v>-59</v>
      </c>
    </row>
    <row r="97" spans="1:22" x14ac:dyDescent="0.2">
      <c r="A97" s="126">
        <f t="shared" si="19"/>
        <v>-20</v>
      </c>
      <c r="B97" s="126" t="str">
        <f t="shared" si="22"/>
        <v/>
      </c>
      <c r="C97" s="126" t="str">
        <f t="shared" si="23"/>
        <v/>
      </c>
      <c r="D97" s="125" t="str">
        <f t="shared" si="26"/>
        <v/>
      </c>
      <c r="E97" s="125" t="str">
        <f t="shared" si="27"/>
        <v/>
      </c>
      <c r="F97" s="124" t="str">
        <f t="shared" si="28"/>
        <v/>
      </c>
      <c r="G97" s="124" t="str">
        <f t="shared" si="29"/>
        <v/>
      </c>
      <c r="H97" s="124" t="str">
        <f t="shared" si="30"/>
        <v/>
      </c>
      <c r="I97" s="124" t="str">
        <f t="shared" si="31"/>
        <v/>
      </c>
      <c r="S97" s="122">
        <f t="shared" si="20"/>
        <v>-1</v>
      </c>
      <c r="T97" s="71">
        <f t="shared" si="21"/>
        <v>58</v>
      </c>
      <c r="U97" s="127">
        <f t="shared" si="24"/>
        <v>-57</v>
      </c>
      <c r="V97" s="127">
        <f t="shared" si="25"/>
        <v>-60</v>
      </c>
    </row>
    <row r="98" spans="1:22" x14ac:dyDescent="0.2">
      <c r="A98" s="126">
        <f t="shared" si="19"/>
        <v>-21</v>
      </c>
      <c r="B98" s="126" t="str">
        <f t="shared" si="22"/>
        <v/>
      </c>
      <c r="C98" s="126" t="str">
        <f t="shared" si="23"/>
        <v/>
      </c>
      <c r="D98" s="125" t="str">
        <f t="shared" si="26"/>
        <v/>
      </c>
      <c r="E98" s="125" t="str">
        <f t="shared" si="27"/>
        <v/>
      </c>
      <c r="F98" s="124" t="str">
        <f t="shared" si="28"/>
        <v/>
      </c>
      <c r="G98" s="124" t="str">
        <f t="shared" si="29"/>
        <v/>
      </c>
      <c r="H98" s="124" t="str">
        <f t="shared" si="30"/>
        <v/>
      </c>
      <c r="I98" s="124" t="str">
        <f t="shared" si="31"/>
        <v/>
      </c>
      <c r="S98" s="122">
        <f t="shared" si="20"/>
        <v>-1</v>
      </c>
      <c r="T98" s="71">
        <f t="shared" si="21"/>
        <v>59</v>
      </c>
      <c r="U98" s="127">
        <f t="shared" si="24"/>
        <v>-58</v>
      </c>
      <c r="V98" s="127">
        <f t="shared" si="25"/>
        <v>-61</v>
      </c>
    </row>
    <row r="99" spans="1:22" x14ac:dyDescent="0.2">
      <c r="A99" s="126">
        <f t="shared" si="19"/>
        <v>-22</v>
      </c>
      <c r="B99" s="126" t="str">
        <f t="shared" si="22"/>
        <v/>
      </c>
      <c r="C99" s="126" t="str">
        <f t="shared" si="23"/>
        <v/>
      </c>
      <c r="D99" s="125" t="str">
        <f t="shared" si="26"/>
        <v/>
      </c>
      <c r="E99" s="125" t="str">
        <f t="shared" si="27"/>
        <v/>
      </c>
      <c r="F99" s="124" t="str">
        <f t="shared" si="28"/>
        <v/>
      </c>
      <c r="G99" s="124" t="str">
        <f t="shared" si="29"/>
        <v/>
      </c>
      <c r="H99" s="124" t="str">
        <f t="shared" si="30"/>
        <v/>
      </c>
      <c r="I99" s="124" t="str">
        <f t="shared" si="31"/>
        <v/>
      </c>
      <c r="S99" s="122">
        <f t="shared" si="20"/>
        <v>-1</v>
      </c>
      <c r="T99" s="71">
        <f t="shared" si="21"/>
        <v>60</v>
      </c>
      <c r="U99" s="127">
        <f t="shared" si="24"/>
        <v>-59</v>
      </c>
      <c r="V99" s="127">
        <f t="shared" si="25"/>
        <v>-62</v>
      </c>
    </row>
    <row r="100" spans="1:22" x14ac:dyDescent="0.2">
      <c r="A100" s="126">
        <f t="shared" si="19"/>
        <v>-23</v>
      </c>
      <c r="B100" s="126" t="str">
        <f t="shared" si="22"/>
        <v/>
      </c>
      <c r="C100" s="126" t="str">
        <f t="shared" si="23"/>
        <v/>
      </c>
      <c r="D100" s="125" t="str">
        <f t="shared" si="26"/>
        <v/>
      </c>
      <c r="E100" s="125" t="str">
        <f t="shared" si="27"/>
        <v/>
      </c>
      <c r="F100" s="124" t="str">
        <f t="shared" si="28"/>
        <v/>
      </c>
      <c r="G100" s="124" t="str">
        <f t="shared" si="29"/>
        <v/>
      </c>
      <c r="H100" s="124" t="str">
        <f t="shared" si="30"/>
        <v/>
      </c>
      <c r="I100" s="124" t="str">
        <f t="shared" si="31"/>
        <v/>
      </c>
      <c r="S100" s="122">
        <f t="shared" si="20"/>
        <v>-1</v>
      </c>
      <c r="T100" s="71">
        <f t="shared" si="21"/>
        <v>61</v>
      </c>
      <c r="U100" s="127">
        <f t="shared" si="24"/>
        <v>-60</v>
      </c>
      <c r="V100" s="127">
        <f t="shared" si="25"/>
        <v>-63</v>
      </c>
    </row>
    <row r="101" spans="1:22" x14ac:dyDescent="0.2">
      <c r="A101" s="126">
        <f t="shared" si="19"/>
        <v>-24</v>
      </c>
      <c r="B101" s="126" t="str">
        <f t="shared" si="22"/>
        <v/>
      </c>
      <c r="C101" s="126" t="str">
        <f t="shared" si="23"/>
        <v/>
      </c>
      <c r="D101" s="125" t="str">
        <f t="shared" si="26"/>
        <v/>
      </c>
      <c r="E101" s="125" t="str">
        <f t="shared" si="27"/>
        <v/>
      </c>
      <c r="F101" s="124" t="str">
        <f t="shared" si="28"/>
        <v/>
      </c>
      <c r="G101" s="124" t="str">
        <f t="shared" si="29"/>
        <v/>
      </c>
      <c r="H101" s="124" t="str">
        <f t="shared" si="30"/>
        <v/>
      </c>
      <c r="I101" s="124" t="str">
        <f t="shared" si="31"/>
        <v/>
      </c>
      <c r="S101" s="122">
        <f t="shared" si="20"/>
        <v>-1</v>
      </c>
      <c r="T101" s="71">
        <f t="shared" si="21"/>
        <v>62</v>
      </c>
      <c r="U101" s="127">
        <f t="shared" si="24"/>
        <v>-61</v>
      </c>
      <c r="V101" s="127">
        <f t="shared" si="25"/>
        <v>-64</v>
      </c>
    </row>
    <row r="102" spans="1:22" x14ac:dyDescent="0.2">
      <c r="A102" s="126">
        <f t="shared" si="19"/>
        <v>-25</v>
      </c>
      <c r="B102" s="126" t="str">
        <f t="shared" si="22"/>
        <v/>
      </c>
      <c r="C102" s="126" t="str">
        <f t="shared" si="23"/>
        <v/>
      </c>
      <c r="D102" s="125" t="str">
        <f t="shared" si="26"/>
        <v/>
      </c>
      <c r="E102" s="125" t="str">
        <f t="shared" si="27"/>
        <v/>
      </c>
      <c r="F102" s="124" t="str">
        <f t="shared" si="28"/>
        <v/>
      </c>
      <c r="G102" s="124" t="str">
        <f t="shared" si="29"/>
        <v/>
      </c>
      <c r="H102" s="124" t="str">
        <f t="shared" si="30"/>
        <v/>
      </c>
      <c r="I102" s="124" t="str">
        <f t="shared" si="31"/>
        <v/>
      </c>
      <c r="S102" s="122">
        <f t="shared" si="20"/>
        <v>-1</v>
      </c>
      <c r="T102" s="71">
        <f t="shared" si="21"/>
        <v>63</v>
      </c>
      <c r="U102" s="127">
        <f t="shared" si="24"/>
        <v>-62</v>
      </c>
      <c r="V102" s="127">
        <f t="shared" si="25"/>
        <v>-65</v>
      </c>
    </row>
    <row r="103" spans="1:22" x14ac:dyDescent="0.2">
      <c r="A103" s="126">
        <f t="shared" si="19"/>
        <v>-26</v>
      </c>
      <c r="B103" s="126" t="str">
        <f t="shared" si="22"/>
        <v/>
      </c>
      <c r="C103" s="126" t="str">
        <f t="shared" si="23"/>
        <v/>
      </c>
      <c r="D103" s="125" t="str">
        <f t="shared" si="26"/>
        <v/>
      </c>
      <c r="E103" s="125" t="str">
        <f t="shared" si="27"/>
        <v/>
      </c>
      <c r="F103" s="124" t="str">
        <f t="shared" si="28"/>
        <v/>
      </c>
      <c r="G103" s="124" t="str">
        <f t="shared" si="29"/>
        <v/>
      </c>
      <c r="H103" s="124" t="str">
        <f t="shared" si="30"/>
        <v/>
      </c>
      <c r="I103" s="124" t="str">
        <f t="shared" si="31"/>
        <v/>
      </c>
      <c r="S103" s="122">
        <f t="shared" si="20"/>
        <v>-1</v>
      </c>
      <c r="T103" s="71">
        <f t="shared" si="21"/>
        <v>64</v>
      </c>
      <c r="U103" s="127">
        <f t="shared" si="24"/>
        <v>-63</v>
      </c>
      <c r="V103" s="127">
        <f t="shared" si="25"/>
        <v>-66</v>
      </c>
    </row>
    <row r="104" spans="1:22" x14ac:dyDescent="0.2">
      <c r="A104" s="126">
        <f t="shared" ref="A104:A135" si="32">IF(S102=0,0,IF(A103="","",IF(S102=1,A103-0.5,A103-1)))</f>
        <v>-27</v>
      </c>
      <c r="B104" s="126" t="str">
        <f t="shared" si="22"/>
        <v/>
      </c>
      <c r="C104" s="126" t="str">
        <f t="shared" si="23"/>
        <v/>
      </c>
      <c r="D104" s="125" t="str">
        <f t="shared" si="26"/>
        <v/>
      </c>
      <c r="E104" s="125" t="str">
        <f t="shared" si="27"/>
        <v/>
      </c>
      <c r="F104" s="124" t="str">
        <f t="shared" si="28"/>
        <v/>
      </c>
      <c r="G104" s="124" t="str">
        <f t="shared" si="29"/>
        <v/>
      </c>
      <c r="H104" s="124" t="str">
        <f t="shared" si="30"/>
        <v/>
      </c>
      <c r="I104" s="124" t="str">
        <f t="shared" si="31"/>
        <v/>
      </c>
      <c r="S104" s="122">
        <f t="shared" si="20"/>
        <v>-1</v>
      </c>
      <c r="T104" s="71">
        <f t="shared" si="21"/>
        <v>65</v>
      </c>
      <c r="U104" s="127">
        <f t="shared" si="24"/>
        <v>-64</v>
      </c>
      <c r="V104" s="127">
        <f t="shared" si="25"/>
        <v>-67</v>
      </c>
    </row>
    <row r="105" spans="1:22" x14ac:dyDescent="0.2">
      <c r="A105" s="126">
        <f t="shared" si="32"/>
        <v>-28</v>
      </c>
      <c r="B105" s="126" t="str">
        <f t="shared" si="22"/>
        <v/>
      </c>
      <c r="C105" s="126" t="str">
        <f t="shared" si="23"/>
        <v/>
      </c>
      <c r="D105" s="125" t="str">
        <f t="shared" si="26"/>
        <v/>
      </c>
      <c r="E105" s="125" t="str">
        <f t="shared" si="27"/>
        <v/>
      </c>
      <c r="F105" s="124" t="str">
        <f t="shared" si="28"/>
        <v/>
      </c>
      <c r="G105" s="124" t="str">
        <f t="shared" si="29"/>
        <v/>
      </c>
      <c r="H105" s="124" t="str">
        <f t="shared" si="30"/>
        <v/>
      </c>
      <c r="I105" s="124" t="str">
        <f t="shared" si="31"/>
        <v/>
      </c>
      <c r="S105" s="122">
        <f t="shared" si="20"/>
        <v>-1</v>
      </c>
      <c r="T105" s="71">
        <f t="shared" si="21"/>
        <v>66</v>
      </c>
      <c r="U105" s="127">
        <f t="shared" si="24"/>
        <v>-65</v>
      </c>
      <c r="V105" s="127">
        <f t="shared" si="25"/>
        <v>-68</v>
      </c>
    </row>
    <row r="106" spans="1:22" x14ac:dyDescent="0.2">
      <c r="A106" s="126">
        <f t="shared" si="32"/>
        <v>-29</v>
      </c>
      <c r="B106" s="126" t="str">
        <f t="shared" si="22"/>
        <v/>
      </c>
      <c r="C106" s="126" t="str">
        <f t="shared" si="23"/>
        <v/>
      </c>
      <c r="D106" s="125" t="str">
        <f t="shared" si="26"/>
        <v/>
      </c>
      <c r="E106" s="125" t="str">
        <f t="shared" si="27"/>
        <v/>
      </c>
      <c r="F106" s="124" t="str">
        <f t="shared" si="28"/>
        <v/>
      </c>
      <c r="G106" s="124" t="str">
        <f t="shared" si="29"/>
        <v/>
      </c>
      <c r="H106" s="124" t="str">
        <f t="shared" si="30"/>
        <v/>
      </c>
      <c r="I106" s="124" t="str">
        <f t="shared" si="31"/>
        <v/>
      </c>
      <c r="S106" s="122">
        <f t="shared" si="20"/>
        <v>-1</v>
      </c>
      <c r="T106" s="71">
        <f t="shared" si="21"/>
        <v>67</v>
      </c>
      <c r="U106" s="127">
        <f t="shared" si="24"/>
        <v>-66</v>
      </c>
      <c r="V106" s="127">
        <f t="shared" si="25"/>
        <v>-69</v>
      </c>
    </row>
    <row r="107" spans="1:22" x14ac:dyDescent="0.2">
      <c r="A107" s="126">
        <f t="shared" si="32"/>
        <v>-30</v>
      </c>
      <c r="B107" s="126" t="str">
        <f t="shared" si="22"/>
        <v/>
      </c>
      <c r="C107" s="126" t="str">
        <f t="shared" si="23"/>
        <v/>
      </c>
      <c r="D107" s="125" t="str">
        <f t="shared" si="26"/>
        <v/>
      </c>
      <c r="E107" s="125" t="str">
        <f t="shared" si="27"/>
        <v/>
      </c>
      <c r="F107" s="124" t="str">
        <f t="shared" si="28"/>
        <v/>
      </c>
      <c r="G107" s="124" t="str">
        <f t="shared" si="29"/>
        <v/>
      </c>
      <c r="H107" s="124" t="str">
        <f t="shared" si="30"/>
        <v/>
      </c>
      <c r="I107" s="124" t="str">
        <f t="shared" si="31"/>
        <v/>
      </c>
      <c r="S107" s="122">
        <f t="shared" si="20"/>
        <v>-1</v>
      </c>
      <c r="T107" s="71">
        <f t="shared" si="21"/>
        <v>68</v>
      </c>
      <c r="U107" s="127">
        <f t="shared" si="24"/>
        <v>-67</v>
      </c>
      <c r="V107" s="127">
        <f t="shared" si="25"/>
        <v>-70</v>
      </c>
    </row>
    <row r="108" spans="1:22" x14ac:dyDescent="0.2">
      <c r="A108" s="126">
        <f t="shared" si="32"/>
        <v>-31</v>
      </c>
      <c r="B108" s="126" t="str">
        <f t="shared" si="22"/>
        <v/>
      </c>
      <c r="C108" s="126" t="str">
        <f t="shared" si="23"/>
        <v/>
      </c>
      <c r="D108" s="125" t="str">
        <f t="shared" si="26"/>
        <v/>
      </c>
      <c r="E108" s="125" t="str">
        <f t="shared" si="27"/>
        <v/>
      </c>
      <c r="F108" s="124" t="str">
        <f t="shared" si="28"/>
        <v/>
      </c>
      <c r="G108" s="124" t="str">
        <f t="shared" si="29"/>
        <v/>
      </c>
      <c r="H108" s="124" t="str">
        <f t="shared" si="30"/>
        <v/>
      </c>
      <c r="I108" s="124" t="str">
        <f t="shared" si="31"/>
        <v/>
      </c>
      <c r="S108" s="122">
        <f t="shared" si="20"/>
        <v>-1</v>
      </c>
      <c r="T108" s="71">
        <f t="shared" si="21"/>
        <v>69</v>
      </c>
      <c r="U108" s="127">
        <f t="shared" si="24"/>
        <v>-68</v>
      </c>
      <c r="V108" s="127">
        <f t="shared" si="25"/>
        <v>-71</v>
      </c>
    </row>
    <row r="109" spans="1:22" x14ac:dyDescent="0.2">
      <c r="A109" s="126">
        <f t="shared" si="32"/>
        <v>-32</v>
      </c>
      <c r="B109" s="126" t="str">
        <f t="shared" si="22"/>
        <v/>
      </c>
      <c r="C109" s="126" t="str">
        <f t="shared" si="23"/>
        <v/>
      </c>
      <c r="D109" s="125" t="str">
        <f t="shared" si="26"/>
        <v/>
      </c>
      <c r="E109" s="125" t="str">
        <f t="shared" si="27"/>
        <v/>
      </c>
      <c r="F109" s="124" t="str">
        <f t="shared" si="28"/>
        <v/>
      </c>
      <c r="G109" s="124" t="str">
        <f t="shared" si="29"/>
        <v/>
      </c>
      <c r="H109" s="124" t="str">
        <f t="shared" si="30"/>
        <v/>
      </c>
      <c r="I109" s="124" t="str">
        <f t="shared" si="31"/>
        <v/>
      </c>
      <c r="S109" s="122">
        <f t="shared" si="20"/>
        <v>-1</v>
      </c>
      <c r="T109" s="71">
        <f t="shared" si="21"/>
        <v>70</v>
      </c>
      <c r="U109" s="127">
        <f t="shared" si="24"/>
        <v>-69</v>
      </c>
      <c r="V109" s="127">
        <f t="shared" si="25"/>
        <v>-72</v>
      </c>
    </row>
    <row r="110" spans="1:22" x14ac:dyDescent="0.2">
      <c r="A110" s="126">
        <f t="shared" si="32"/>
        <v>-33</v>
      </c>
      <c r="B110" s="126" t="str">
        <f t="shared" si="22"/>
        <v/>
      </c>
      <c r="C110" s="126" t="str">
        <f t="shared" si="23"/>
        <v/>
      </c>
      <c r="D110" s="125" t="str">
        <f t="shared" si="26"/>
        <v/>
      </c>
      <c r="E110" s="125" t="str">
        <f t="shared" si="27"/>
        <v/>
      </c>
      <c r="F110" s="124" t="str">
        <f t="shared" si="28"/>
        <v/>
      </c>
      <c r="G110" s="124" t="str">
        <f t="shared" si="29"/>
        <v/>
      </c>
      <c r="H110" s="124" t="str">
        <f t="shared" si="30"/>
        <v/>
      </c>
      <c r="I110" s="124" t="str">
        <f t="shared" si="31"/>
        <v/>
      </c>
      <c r="S110" s="122">
        <f t="shared" si="20"/>
        <v>-1</v>
      </c>
      <c r="T110" s="71">
        <f t="shared" si="21"/>
        <v>71</v>
      </c>
      <c r="U110" s="127">
        <f t="shared" si="24"/>
        <v>-70</v>
      </c>
      <c r="V110" s="127">
        <f t="shared" si="25"/>
        <v>-73</v>
      </c>
    </row>
    <row r="111" spans="1:22" x14ac:dyDescent="0.2">
      <c r="A111" s="126">
        <f t="shared" si="32"/>
        <v>-34</v>
      </c>
      <c r="B111" s="126" t="str">
        <f t="shared" si="22"/>
        <v/>
      </c>
      <c r="C111" s="126" t="str">
        <f t="shared" si="23"/>
        <v/>
      </c>
      <c r="D111" s="125" t="str">
        <f t="shared" si="26"/>
        <v/>
      </c>
      <c r="E111" s="125" t="str">
        <f t="shared" si="27"/>
        <v/>
      </c>
      <c r="F111" s="124" t="str">
        <f t="shared" si="28"/>
        <v/>
      </c>
      <c r="G111" s="124" t="str">
        <f t="shared" si="29"/>
        <v/>
      </c>
      <c r="H111" s="124" t="str">
        <f t="shared" si="30"/>
        <v/>
      </c>
      <c r="I111" s="124" t="str">
        <f t="shared" si="31"/>
        <v/>
      </c>
      <c r="S111" s="122">
        <f t="shared" si="20"/>
        <v>-1</v>
      </c>
      <c r="T111" s="71">
        <f t="shared" si="21"/>
        <v>72</v>
      </c>
      <c r="U111" s="127">
        <f t="shared" si="24"/>
        <v>-71</v>
      </c>
      <c r="V111" s="127">
        <f t="shared" si="25"/>
        <v>-74</v>
      </c>
    </row>
    <row r="112" spans="1:22" x14ac:dyDescent="0.2">
      <c r="A112" s="126">
        <f t="shared" si="32"/>
        <v>-35</v>
      </c>
      <c r="B112" s="126" t="str">
        <f t="shared" si="22"/>
        <v/>
      </c>
      <c r="C112" s="126" t="str">
        <f t="shared" si="23"/>
        <v/>
      </c>
      <c r="D112" s="125" t="str">
        <f t="shared" si="26"/>
        <v/>
      </c>
      <c r="E112" s="125" t="str">
        <f t="shared" si="27"/>
        <v/>
      </c>
      <c r="F112" s="124" t="str">
        <f t="shared" si="28"/>
        <v/>
      </c>
      <c r="G112" s="124" t="str">
        <f t="shared" si="29"/>
        <v/>
      </c>
      <c r="H112" s="124" t="str">
        <f t="shared" si="30"/>
        <v/>
      </c>
      <c r="I112" s="124" t="str">
        <f t="shared" si="31"/>
        <v/>
      </c>
      <c r="S112" s="122">
        <f t="shared" si="20"/>
        <v>-1</v>
      </c>
      <c r="T112" s="71">
        <f t="shared" si="21"/>
        <v>73</v>
      </c>
      <c r="U112" s="127">
        <f t="shared" si="24"/>
        <v>-72</v>
      </c>
      <c r="V112" s="127">
        <f t="shared" si="25"/>
        <v>-75</v>
      </c>
    </row>
    <row r="113" spans="1:22" x14ac:dyDescent="0.2">
      <c r="A113" s="126">
        <f t="shared" si="32"/>
        <v>-36</v>
      </c>
      <c r="B113" s="126" t="str">
        <f t="shared" si="22"/>
        <v/>
      </c>
      <c r="C113" s="126" t="str">
        <f t="shared" si="23"/>
        <v/>
      </c>
      <c r="D113" s="125" t="str">
        <f t="shared" si="26"/>
        <v/>
      </c>
      <c r="E113" s="125" t="str">
        <f t="shared" si="27"/>
        <v/>
      </c>
      <c r="F113" s="124" t="str">
        <f t="shared" si="28"/>
        <v/>
      </c>
      <c r="G113" s="124" t="str">
        <f t="shared" si="29"/>
        <v/>
      </c>
      <c r="H113" s="124" t="str">
        <f t="shared" si="30"/>
        <v/>
      </c>
      <c r="I113" s="124" t="str">
        <f t="shared" si="31"/>
        <v/>
      </c>
      <c r="S113" s="122">
        <f t="shared" si="20"/>
        <v>-1</v>
      </c>
      <c r="T113" s="71">
        <f t="shared" si="21"/>
        <v>74</v>
      </c>
      <c r="U113" s="127">
        <f t="shared" si="24"/>
        <v>-73</v>
      </c>
      <c r="V113" s="127">
        <f t="shared" si="25"/>
        <v>-76</v>
      </c>
    </row>
    <row r="114" spans="1:22" x14ac:dyDescent="0.2">
      <c r="A114" s="126">
        <f t="shared" si="32"/>
        <v>-37</v>
      </c>
      <c r="B114" s="126" t="str">
        <f t="shared" si="22"/>
        <v/>
      </c>
      <c r="C114" s="126" t="str">
        <f t="shared" si="23"/>
        <v/>
      </c>
      <c r="D114" s="125" t="str">
        <f t="shared" si="26"/>
        <v/>
      </c>
      <c r="E114" s="125" t="str">
        <f t="shared" si="27"/>
        <v/>
      </c>
      <c r="F114" s="124" t="str">
        <f t="shared" si="28"/>
        <v/>
      </c>
      <c r="G114" s="124" t="str">
        <f t="shared" si="29"/>
        <v/>
      </c>
      <c r="H114" s="124" t="str">
        <f t="shared" si="30"/>
        <v/>
      </c>
      <c r="I114" s="124" t="str">
        <f t="shared" si="31"/>
        <v/>
      </c>
      <c r="S114" s="122">
        <f t="shared" si="20"/>
        <v>-1</v>
      </c>
      <c r="T114" s="71">
        <f t="shared" si="21"/>
        <v>75</v>
      </c>
      <c r="U114" s="127">
        <f t="shared" si="24"/>
        <v>-74</v>
      </c>
      <c r="V114" s="127">
        <f t="shared" si="25"/>
        <v>-77</v>
      </c>
    </row>
    <row r="115" spans="1:22" x14ac:dyDescent="0.2">
      <c r="A115" s="126">
        <f t="shared" si="32"/>
        <v>-38</v>
      </c>
      <c r="B115" s="126" t="str">
        <f t="shared" si="22"/>
        <v/>
      </c>
      <c r="C115" s="126" t="str">
        <f t="shared" si="23"/>
        <v/>
      </c>
      <c r="D115" s="125" t="str">
        <f t="shared" si="26"/>
        <v/>
      </c>
      <c r="E115" s="125" t="str">
        <f t="shared" si="27"/>
        <v/>
      </c>
      <c r="F115" s="124" t="str">
        <f t="shared" si="28"/>
        <v/>
      </c>
      <c r="G115" s="124" t="str">
        <f t="shared" si="29"/>
        <v/>
      </c>
      <c r="H115" s="124" t="str">
        <f t="shared" si="30"/>
        <v/>
      </c>
      <c r="I115" s="124" t="str">
        <f t="shared" si="31"/>
        <v/>
      </c>
      <c r="S115" s="122">
        <f t="shared" si="20"/>
        <v>-1</v>
      </c>
      <c r="T115" s="71">
        <f t="shared" si="21"/>
        <v>76</v>
      </c>
      <c r="U115" s="127">
        <f t="shared" si="24"/>
        <v>-75</v>
      </c>
      <c r="V115" s="127">
        <f t="shared" si="25"/>
        <v>-78</v>
      </c>
    </row>
    <row r="116" spans="1:22" x14ac:dyDescent="0.2">
      <c r="A116" s="126">
        <f t="shared" si="32"/>
        <v>-39</v>
      </c>
      <c r="B116" s="126" t="str">
        <f t="shared" si="22"/>
        <v/>
      </c>
      <c r="C116" s="126" t="str">
        <f t="shared" si="23"/>
        <v/>
      </c>
      <c r="D116" s="125" t="str">
        <f t="shared" si="26"/>
        <v/>
      </c>
      <c r="E116" s="125" t="str">
        <f t="shared" si="27"/>
        <v/>
      </c>
      <c r="F116" s="124" t="str">
        <f t="shared" si="28"/>
        <v/>
      </c>
      <c r="G116" s="124" t="str">
        <f t="shared" si="29"/>
        <v/>
      </c>
      <c r="H116" s="124" t="str">
        <f t="shared" si="30"/>
        <v/>
      </c>
      <c r="I116" s="124" t="str">
        <f t="shared" si="31"/>
        <v/>
      </c>
      <c r="S116" s="122">
        <f t="shared" si="20"/>
        <v>-1</v>
      </c>
      <c r="T116" s="71">
        <f t="shared" si="21"/>
        <v>77</v>
      </c>
      <c r="U116" s="127">
        <f t="shared" si="24"/>
        <v>-76</v>
      </c>
      <c r="V116" s="127">
        <f t="shared" si="25"/>
        <v>-79</v>
      </c>
    </row>
    <row r="117" spans="1:22" x14ac:dyDescent="0.2">
      <c r="A117" s="126">
        <f t="shared" si="32"/>
        <v>-40</v>
      </c>
      <c r="B117" s="126" t="str">
        <f t="shared" si="22"/>
        <v/>
      </c>
      <c r="C117" s="126" t="str">
        <f t="shared" si="23"/>
        <v/>
      </c>
      <c r="D117" s="125" t="str">
        <f t="shared" si="26"/>
        <v/>
      </c>
      <c r="E117" s="125" t="str">
        <f t="shared" si="27"/>
        <v/>
      </c>
      <c r="F117" s="124" t="str">
        <f t="shared" si="28"/>
        <v/>
      </c>
      <c r="G117" s="124" t="str">
        <f t="shared" si="29"/>
        <v/>
      </c>
      <c r="H117" s="124" t="str">
        <f t="shared" si="30"/>
        <v/>
      </c>
      <c r="I117" s="124" t="str">
        <f t="shared" si="31"/>
        <v/>
      </c>
      <c r="S117" s="122">
        <f t="shared" si="20"/>
        <v>-1</v>
      </c>
      <c r="T117" s="71">
        <f t="shared" si="21"/>
        <v>78</v>
      </c>
      <c r="U117" s="127">
        <f t="shared" si="24"/>
        <v>-77</v>
      </c>
      <c r="V117" s="127">
        <f t="shared" si="25"/>
        <v>-80</v>
      </c>
    </row>
    <row r="118" spans="1:22" x14ac:dyDescent="0.2">
      <c r="A118" s="126">
        <f t="shared" si="32"/>
        <v>-41</v>
      </c>
      <c r="B118" s="126" t="str">
        <f t="shared" si="22"/>
        <v/>
      </c>
      <c r="C118" s="126" t="str">
        <f t="shared" si="23"/>
        <v/>
      </c>
      <c r="D118" s="125" t="str">
        <f t="shared" si="26"/>
        <v/>
      </c>
      <c r="E118" s="125" t="str">
        <f t="shared" si="27"/>
        <v/>
      </c>
      <c r="F118" s="124" t="str">
        <f t="shared" si="28"/>
        <v/>
      </c>
      <c r="G118" s="124" t="str">
        <f t="shared" si="29"/>
        <v/>
      </c>
      <c r="H118" s="124" t="str">
        <f t="shared" si="30"/>
        <v/>
      </c>
      <c r="I118" s="124" t="str">
        <f t="shared" si="31"/>
        <v/>
      </c>
      <c r="S118" s="122">
        <f t="shared" si="20"/>
        <v>-1</v>
      </c>
      <c r="T118" s="71">
        <f t="shared" si="21"/>
        <v>79</v>
      </c>
      <c r="U118" s="127">
        <f t="shared" si="24"/>
        <v>-78</v>
      </c>
      <c r="V118" s="127">
        <f t="shared" si="25"/>
        <v>-81</v>
      </c>
    </row>
    <row r="119" spans="1:22" x14ac:dyDescent="0.2">
      <c r="A119" s="126">
        <f t="shared" si="32"/>
        <v>-42</v>
      </c>
      <c r="B119" s="126" t="str">
        <f t="shared" si="22"/>
        <v/>
      </c>
      <c r="C119" s="126" t="str">
        <f t="shared" si="23"/>
        <v/>
      </c>
      <c r="D119" s="125" t="str">
        <f t="shared" si="26"/>
        <v/>
      </c>
      <c r="E119" s="125" t="str">
        <f t="shared" si="27"/>
        <v/>
      </c>
      <c r="F119" s="124" t="str">
        <f t="shared" si="28"/>
        <v/>
      </c>
      <c r="G119" s="124" t="str">
        <f t="shared" si="29"/>
        <v/>
      </c>
      <c r="H119" s="124" t="str">
        <f t="shared" si="30"/>
        <v/>
      </c>
      <c r="I119" s="124" t="str">
        <f t="shared" si="31"/>
        <v/>
      </c>
      <c r="S119" s="122">
        <f t="shared" si="20"/>
        <v>-1</v>
      </c>
      <c r="T119" s="71">
        <f t="shared" si="21"/>
        <v>80</v>
      </c>
      <c r="U119" s="127">
        <f t="shared" si="24"/>
        <v>-79</v>
      </c>
      <c r="V119" s="127">
        <f t="shared" si="25"/>
        <v>-82</v>
      </c>
    </row>
    <row r="120" spans="1:22" x14ac:dyDescent="0.2">
      <c r="A120" s="126">
        <f t="shared" si="32"/>
        <v>-43</v>
      </c>
      <c r="B120" s="126" t="str">
        <f t="shared" si="22"/>
        <v/>
      </c>
      <c r="C120" s="126" t="str">
        <f t="shared" si="23"/>
        <v/>
      </c>
      <c r="D120" s="125" t="str">
        <f t="shared" si="26"/>
        <v/>
      </c>
      <c r="E120" s="125" t="str">
        <f t="shared" si="27"/>
        <v/>
      </c>
      <c r="F120" s="124" t="str">
        <f t="shared" si="28"/>
        <v/>
      </c>
      <c r="G120" s="124" t="str">
        <f t="shared" si="29"/>
        <v/>
      </c>
      <c r="H120" s="124" t="str">
        <f t="shared" si="30"/>
        <v/>
      </c>
      <c r="I120" s="124" t="str">
        <f t="shared" si="31"/>
        <v/>
      </c>
      <c r="S120" s="122">
        <f t="shared" si="20"/>
        <v>-1</v>
      </c>
      <c r="T120" s="71">
        <f t="shared" si="21"/>
        <v>81</v>
      </c>
      <c r="U120" s="127">
        <f t="shared" si="24"/>
        <v>-80</v>
      </c>
      <c r="V120" s="127">
        <f t="shared" si="25"/>
        <v>-83</v>
      </c>
    </row>
    <row r="121" spans="1:22" x14ac:dyDescent="0.2">
      <c r="A121" s="126">
        <f t="shared" si="32"/>
        <v>-44</v>
      </c>
      <c r="B121" s="126" t="str">
        <f t="shared" si="22"/>
        <v/>
      </c>
      <c r="C121" s="126" t="str">
        <f t="shared" si="23"/>
        <v/>
      </c>
      <c r="D121" s="125" t="str">
        <f t="shared" si="26"/>
        <v/>
      </c>
      <c r="E121" s="125" t="str">
        <f t="shared" si="27"/>
        <v/>
      </c>
      <c r="F121" s="124" t="str">
        <f t="shared" si="28"/>
        <v/>
      </c>
      <c r="G121" s="124" t="str">
        <f t="shared" si="29"/>
        <v/>
      </c>
      <c r="H121" s="124" t="str">
        <f t="shared" si="30"/>
        <v/>
      </c>
      <c r="I121" s="124" t="str">
        <f t="shared" si="31"/>
        <v/>
      </c>
      <c r="S121" s="122">
        <f t="shared" si="20"/>
        <v>-1</v>
      </c>
      <c r="T121" s="71">
        <f t="shared" si="21"/>
        <v>82</v>
      </c>
      <c r="U121" s="127">
        <f t="shared" si="24"/>
        <v>-81</v>
      </c>
      <c r="V121" s="127">
        <f t="shared" si="25"/>
        <v>-84</v>
      </c>
    </row>
    <row r="122" spans="1:22" x14ac:dyDescent="0.2">
      <c r="A122" s="126">
        <f t="shared" si="32"/>
        <v>-45</v>
      </c>
      <c r="B122" s="126" t="str">
        <f t="shared" si="22"/>
        <v/>
      </c>
      <c r="C122" s="126" t="str">
        <f t="shared" si="23"/>
        <v/>
      </c>
      <c r="D122" s="125" t="str">
        <f t="shared" si="26"/>
        <v/>
      </c>
      <c r="E122" s="125" t="str">
        <f t="shared" si="27"/>
        <v/>
      </c>
      <c r="F122" s="124" t="str">
        <f t="shared" si="28"/>
        <v/>
      </c>
      <c r="G122" s="124" t="str">
        <f t="shared" si="29"/>
        <v/>
      </c>
      <c r="H122" s="124" t="str">
        <f t="shared" si="30"/>
        <v/>
      </c>
      <c r="I122" s="124" t="str">
        <f t="shared" si="31"/>
        <v/>
      </c>
      <c r="S122" s="122">
        <f t="shared" si="20"/>
        <v>-1</v>
      </c>
      <c r="T122" s="71">
        <f t="shared" si="21"/>
        <v>83</v>
      </c>
      <c r="U122" s="127">
        <f t="shared" si="24"/>
        <v>-82</v>
      </c>
      <c r="V122" s="127">
        <f t="shared" si="25"/>
        <v>-85</v>
      </c>
    </row>
    <row r="123" spans="1:22" x14ac:dyDescent="0.2">
      <c r="A123" s="126">
        <f t="shared" si="32"/>
        <v>-46</v>
      </c>
      <c r="B123" s="126" t="str">
        <f t="shared" si="22"/>
        <v/>
      </c>
      <c r="C123" s="126" t="str">
        <f t="shared" si="23"/>
        <v/>
      </c>
      <c r="D123" s="125" t="str">
        <f t="shared" si="26"/>
        <v/>
      </c>
      <c r="E123" s="125" t="str">
        <f t="shared" si="27"/>
        <v/>
      </c>
      <c r="F123" s="124" t="str">
        <f t="shared" si="28"/>
        <v/>
      </c>
      <c r="G123" s="124" t="str">
        <f t="shared" si="29"/>
        <v/>
      </c>
      <c r="H123" s="124" t="str">
        <f t="shared" si="30"/>
        <v/>
      </c>
      <c r="I123" s="124" t="str">
        <f t="shared" si="31"/>
        <v/>
      </c>
      <c r="S123" s="122">
        <f t="shared" si="20"/>
        <v>-1</v>
      </c>
      <c r="T123" s="71">
        <f t="shared" si="21"/>
        <v>84</v>
      </c>
      <c r="U123" s="127">
        <f t="shared" si="24"/>
        <v>-83</v>
      </c>
      <c r="V123" s="127">
        <f t="shared" si="25"/>
        <v>-86</v>
      </c>
    </row>
    <row r="124" spans="1:22" x14ac:dyDescent="0.2">
      <c r="A124" s="126">
        <f t="shared" si="32"/>
        <v>-47</v>
      </c>
      <c r="B124" s="126" t="str">
        <f t="shared" si="22"/>
        <v/>
      </c>
      <c r="C124" s="126" t="str">
        <f t="shared" si="23"/>
        <v/>
      </c>
      <c r="D124" s="125" t="str">
        <f t="shared" si="26"/>
        <v/>
      </c>
      <c r="E124" s="125" t="str">
        <f t="shared" si="27"/>
        <v/>
      </c>
      <c r="F124" s="124" t="str">
        <f t="shared" si="28"/>
        <v/>
      </c>
      <c r="G124" s="124" t="str">
        <f t="shared" si="29"/>
        <v/>
      </c>
      <c r="H124" s="124" t="str">
        <f t="shared" si="30"/>
        <v/>
      </c>
      <c r="I124" s="124" t="str">
        <f t="shared" si="31"/>
        <v/>
      </c>
      <c r="S124" s="122">
        <f t="shared" ref="S124:S141" si="33">IF(AND(S123&gt;=1,S123&lt;26),S123+1,IF(U124=0,1,IF(S123=26,S123+0.5,-1)))</f>
        <v>-1</v>
      </c>
      <c r="T124" s="71">
        <f t="shared" ref="T124:T141" si="34">IF(T123&gt;=1,T123+1,IF(U124=0,1,-1))</f>
        <v>85</v>
      </c>
      <c r="U124" s="127">
        <f t="shared" si="24"/>
        <v>-84</v>
      </c>
      <c r="V124" s="127">
        <f t="shared" si="25"/>
        <v>-87</v>
      </c>
    </row>
    <row r="125" spans="1:22" x14ac:dyDescent="0.2">
      <c r="A125" s="126">
        <f t="shared" si="32"/>
        <v>-48</v>
      </c>
      <c r="B125" s="126" t="str">
        <f t="shared" ref="B125:B141" si="35">IF(A125&lt;=0,"",IF(S124&gt;=1,LOOKUP(S124,Y$27:Y$53,X$27:X$53),0))</f>
        <v/>
      </c>
      <c r="C125" s="126" t="str">
        <f t="shared" ref="C125:C141" si="36">IF(A125&lt;=0,"",IF(S124&gt;=16,LOOKUP(S124,Y$42:Y$53,Z$42:Z$53),0))</f>
        <v/>
      </c>
      <c r="D125" s="125" t="str">
        <f t="shared" si="26"/>
        <v/>
      </c>
      <c r="E125" s="125" t="str">
        <f t="shared" si="27"/>
        <v/>
      </c>
      <c r="F125" s="124" t="str">
        <f t="shared" si="28"/>
        <v/>
      </c>
      <c r="G125" s="124" t="str">
        <f t="shared" si="29"/>
        <v/>
      </c>
      <c r="H125" s="124" t="str">
        <f t="shared" si="30"/>
        <v/>
      </c>
      <c r="I125" s="124" t="str">
        <f t="shared" si="31"/>
        <v/>
      </c>
      <c r="S125" s="122">
        <f t="shared" si="33"/>
        <v>-1</v>
      </c>
      <c r="T125" s="71">
        <f t="shared" si="34"/>
        <v>86</v>
      </c>
      <c r="U125" s="127">
        <f t="shared" ref="U125:U141" si="37">U124-1</f>
        <v>-85</v>
      </c>
      <c r="V125" s="127">
        <f t="shared" ref="V125:V141" si="38">V124-1</f>
        <v>-88</v>
      </c>
    </row>
    <row r="126" spans="1:22" x14ac:dyDescent="0.2">
      <c r="A126" s="126">
        <f t="shared" si="32"/>
        <v>-49</v>
      </c>
      <c r="B126" s="126" t="str">
        <f t="shared" si="35"/>
        <v/>
      </c>
      <c r="C126" s="126" t="str">
        <f t="shared" si="36"/>
        <v/>
      </c>
      <c r="D126" s="125" t="str">
        <f t="shared" si="26"/>
        <v/>
      </c>
      <c r="E126" s="125" t="str">
        <f t="shared" si="27"/>
        <v/>
      </c>
      <c r="F126" s="124" t="str">
        <f t="shared" si="28"/>
        <v/>
      </c>
      <c r="G126" s="124" t="str">
        <f t="shared" si="29"/>
        <v/>
      </c>
      <c r="H126" s="124" t="str">
        <f t="shared" si="30"/>
        <v/>
      </c>
      <c r="I126" s="124" t="str">
        <f t="shared" si="31"/>
        <v/>
      </c>
      <c r="S126" s="122">
        <f t="shared" si="33"/>
        <v>-1</v>
      </c>
      <c r="T126" s="71">
        <f t="shared" si="34"/>
        <v>87</v>
      </c>
      <c r="U126" s="127">
        <f t="shared" si="37"/>
        <v>-86</v>
      </c>
      <c r="V126" s="127">
        <f t="shared" si="38"/>
        <v>-89</v>
      </c>
    </row>
    <row r="127" spans="1:22" x14ac:dyDescent="0.2">
      <c r="A127" s="126">
        <f t="shared" si="32"/>
        <v>-50</v>
      </c>
      <c r="B127" s="126" t="str">
        <f t="shared" si="35"/>
        <v/>
      </c>
      <c r="C127" s="126" t="str">
        <f t="shared" si="36"/>
        <v/>
      </c>
      <c r="D127" s="125" t="str">
        <f t="shared" si="26"/>
        <v/>
      </c>
      <c r="E127" s="125" t="str">
        <f t="shared" si="27"/>
        <v/>
      </c>
      <c r="F127" s="124" t="str">
        <f t="shared" si="28"/>
        <v/>
      </c>
      <c r="G127" s="124" t="str">
        <f t="shared" si="29"/>
        <v/>
      </c>
      <c r="H127" s="124" t="str">
        <f t="shared" si="30"/>
        <v/>
      </c>
      <c r="I127" s="124" t="str">
        <f t="shared" si="31"/>
        <v/>
      </c>
      <c r="S127" s="122">
        <f t="shared" si="33"/>
        <v>-1</v>
      </c>
      <c r="T127" s="71">
        <f t="shared" si="34"/>
        <v>88</v>
      </c>
      <c r="U127" s="127">
        <f t="shared" si="37"/>
        <v>-87</v>
      </c>
      <c r="V127" s="127">
        <f t="shared" si="38"/>
        <v>-90</v>
      </c>
    </row>
    <row r="128" spans="1:22" x14ac:dyDescent="0.2">
      <c r="A128" s="126">
        <f t="shared" si="32"/>
        <v>-51</v>
      </c>
      <c r="B128" s="126" t="str">
        <f t="shared" si="35"/>
        <v/>
      </c>
      <c r="C128" s="126" t="str">
        <f t="shared" si="36"/>
        <v/>
      </c>
      <c r="D128" s="125" t="str">
        <f t="shared" si="26"/>
        <v/>
      </c>
      <c r="E128" s="125" t="str">
        <f t="shared" si="27"/>
        <v/>
      </c>
      <c r="F128" s="124" t="str">
        <f t="shared" si="28"/>
        <v/>
      </c>
      <c r="G128" s="124" t="str">
        <f t="shared" si="29"/>
        <v/>
      </c>
      <c r="H128" s="124" t="str">
        <f t="shared" si="30"/>
        <v/>
      </c>
      <c r="I128" s="124" t="str">
        <f t="shared" si="31"/>
        <v/>
      </c>
      <c r="S128" s="122">
        <f t="shared" si="33"/>
        <v>-1</v>
      </c>
      <c r="T128" s="71">
        <f t="shared" si="34"/>
        <v>89</v>
      </c>
      <c r="U128" s="127">
        <f t="shared" si="37"/>
        <v>-88</v>
      </c>
      <c r="V128" s="127">
        <f t="shared" si="38"/>
        <v>-91</v>
      </c>
    </row>
    <row r="129" spans="1:22" x14ac:dyDescent="0.2">
      <c r="A129" s="126">
        <f t="shared" si="32"/>
        <v>-52</v>
      </c>
      <c r="B129" s="126" t="str">
        <f t="shared" si="35"/>
        <v/>
      </c>
      <c r="C129" s="126" t="str">
        <f t="shared" si="36"/>
        <v/>
      </c>
      <c r="D129" s="125" t="str">
        <f t="shared" si="26"/>
        <v/>
      </c>
      <c r="E129" s="125" t="str">
        <f t="shared" si="27"/>
        <v/>
      </c>
      <c r="F129" s="124" t="str">
        <f t="shared" si="28"/>
        <v/>
      </c>
      <c r="G129" s="124" t="str">
        <f t="shared" si="29"/>
        <v/>
      </c>
      <c r="H129" s="124" t="str">
        <f t="shared" si="30"/>
        <v/>
      </c>
      <c r="I129" s="124" t="str">
        <f t="shared" si="31"/>
        <v/>
      </c>
      <c r="S129" s="122">
        <f t="shared" si="33"/>
        <v>-1</v>
      </c>
      <c r="T129" s="71">
        <f t="shared" si="34"/>
        <v>90</v>
      </c>
      <c r="U129" s="127">
        <f t="shared" si="37"/>
        <v>-89</v>
      </c>
      <c r="V129" s="127">
        <f t="shared" si="38"/>
        <v>-92</v>
      </c>
    </row>
    <row r="130" spans="1:22" x14ac:dyDescent="0.2">
      <c r="A130" s="126">
        <f t="shared" si="32"/>
        <v>-53</v>
      </c>
      <c r="B130" s="126" t="str">
        <f t="shared" si="35"/>
        <v/>
      </c>
      <c r="C130" s="126" t="str">
        <f t="shared" si="36"/>
        <v/>
      </c>
      <c r="D130" s="125" t="str">
        <f t="shared" si="26"/>
        <v/>
      </c>
      <c r="E130" s="125" t="str">
        <f t="shared" si="27"/>
        <v/>
      </c>
      <c r="F130" s="124" t="str">
        <f t="shared" si="28"/>
        <v/>
      </c>
      <c r="G130" s="124" t="str">
        <f t="shared" si="29"/>
        <v/>
      </c>
      <c r="H130" s="124" t="str">
        <f t="shared" si="30"/>
        <v/>
      </c>
      <c r="I130" s="124" t="str">
        <f t="shared" si="31"/>
        <v/>
      </c>
      <c r="S130" s="122">
        <f t="shared" si="33"/>
        <v>-1</v>
      </c>
      <c r="T130" s="71">
        <f t="shared" si="34"/>
        <v>91</v>
      </c>
      <c r="U130" s="127">
        <f t="shared" si="37"/>
        <v>-90</v>
      </c>
      <c r="V130" s="127">
        <f t="shared" si="38"/>
        <v>-93</v>
      </c>
    </row>
    <row r="131" spans="1:22" x14ac:dyDescent="0.2">
      <c r="A131" s="126">
        <f t="shared" si="32"/>
        <v>-54</v>
      </c>
      <c r="B131" s="126" t="str">
        <f t="shared" si="35"/>
        <v/>
      </c>
      <c r="C131" s="126" t="str">
        <f t="shared" si="36"/>
        <v/>
      </c>
      <c r="D131" s="125" t="str">
        <f t="shared" si="26"/>
        <v/>
      </c>
      <c r="E131" s="125" t="str">
        <f t="shared" si="27"/>
        <v/>
      </c>
      <c r="F131" s="124" t="str">
        <f t="shared" si="28"/>
        <v/>
      </c>
      <c r="G131" s="124" t="str">
        <f t="shared" si="29"/>
        <v/>
      </c>
      <c r="H131" s="124" t="str">
        <f t="shared" si="30"/>
        <v/>
      </c>
      <c r="I131" s="124" t="str">
        <f t="shared" si="31"/>
        <v/>
      </c>
      <c r="S131" s="122">
        <f t="shared" si="33"/>
        <v>-1</v>
      </c>
      <c r="T131" s="71">
        <f t="shared" si="34"/>
        <v>92</v>
      </c>
      <c r="U131" s="127">
        <f t="shared" si="37"/>
        <v>-91</v>
      </c>
      <c r="V131" s="127">
        <f t="shared" si="38"/>
        <v>-94</v>
      </c>
    </row>
    <row r="132" spans="1:22" x14ac:dyDescent="0.2">
      <c r="A132" s="126">
        <f t="shared" si="32"/>
        <v>-55</v>
      </c>
      <c r="B132" s="126" t="str">
        <f t="shared" si="35"/>
        <v/>
      </c>
      <c r="C132" s="126" t="str">
        <f t="shared" si="36"/>
        <v/>
      </c>
      <c r="D132" s="125" t="str">
        <f t="shared" si="26"/>
        <v/>
      </c>
      <c r="E132" s="125" t="str">
        <f t="shared" si="27"/>
        <v/>
      </c>
      <c r="F132" s="124" t="str">
        <f t="shared" si="28"/>
        <v/>
      </c>
      <c r="G132" s="124" t="str">
        <f t="shared" si="29"/>
        <v/>
      </c>
      <c r="H132" s="124" t="str">
        <f t="shared" si="30"/>
        <v/>
      </c>
      <c r="I132" s="124" t="str">
        <f t="shared" si="31"/>
        <v/>
      </c>
      <c r="S132" s="122">
        <f t="shared" si="33"/>
        <v>-1</v>
      </c>
      <c r="T132" s="71">
        <f t="shared" si="34"/>
        <v>93</v>
      </c>
      <c r="U132" s="127">
        <f t="shared" si="37"/>
        <v>-92</v>
      </c>
      <c r="V132" s="127">
        <f t="shared" si="38"/>
        <v>-95</v>
      </c>
    </row>
    <row r="133" spans="1:22" x14ac:dyDescent="0.2">
      <c r="A133" s="126">
        <f t="shared" si="32"/>
        <v>-56</v>
      </c>
      <c r="B133" s="126" t="str">
        <f t="shared" si="35"/>
        <v/>
      </c>
      <c r="C133" s="126" t="str">
        <f t="shared" si="36"/>
        <v/>
      </c>
      <c r="D133" s="125" t="str">
        <f t="shared" si="26"/>
        <v/>
      </c>
      <c r="E133" s="125" t="str">
        <f t="shared" si="27"/>
        <v/>
      </c>
      <c r="F133" s="124" t="str">
        <f t="shared" si="28"/>
        <v/>
      </c>
      <c r="G133" s="124" t="str">
        <f t="shared" si="29"/>
        <v/>
      </c>
      <c r="H133" s="124" t="str">
        <f t="shared" si="30"/>
        <v/>
      </c>
      <c r="I133" s="124" t="str">
        <f t="shared" si="31"/>
        <v/>
      </c>
      <c r="S133" s="122">
        <f t="shared" si="33"/>
        <v>-1</v>
      </c>
      <c r="T133" s="71">
        <f t="shared" si="34"/>
        <v>94</v>
      </c>
      <c r="U133" s="127">
        <f t="shared" si="37"/>
        <v>-93</v>
      </c>
      <c r="V133" s="127">
        <f t="shared" si="38"/>
        <v>-96</v>
      </c>
    </row>
    <row r="134" spans="1:22" x14ac:dyDescent="0.2">
      <c r="A134" s="126">
        <f t="shared" si="32"/>
        <v>-57</v>
      </c>
      <c r="B134" s="126" t="str">
        <f t="shared" si="35"/>
        <v/>
      </c>
      <c r="C134" s="126" t="str">
        <f t="shared" si="36"/>
        <v/>
      </c>
      <c r="D134" s="125" t="str">
        <f t="shared" si="26"/>
        <v/>
      </c>
      <c r="E134" s="125" t="str">
        <f t="shared" si="27"/>
        <v/>
      </c>
      <c r="F134" s="124" t="str">
        <f t="shared" si="28"/>
        <v/>
      </c>
      <c r="G134" s="124" t="str">
        <f t="shared" si="29"/>
        <v/>
      </c>
      <c r="H134" s="124" t="str">
        <f t="shared" si="30"/>
        <v/>
      </c>
      <c r="I134" s="124" t="str">
        <f t="shared" si="31"/>
        <v/>
      </c>
      <c r="S134" s="122">
        <f t="shared" si="33"/>
        <v>-1</v>
      </c>
      <c r="T134" s="71">
        <f t="shared" si="34"/>
        <v>95</v>
      </c>
      <c r="U134" s="127">
        <f t="shared" si="37"/>
        <v>-94</v>
      </c>
      <c r="V134" s="127">
        <f t="shared" si="38"/>
        <v>-97</v>
      </c>
    </row>
    <row r="135" spans="1:22" x14ac:dyDescent="0.2">
      <c r="A135" s="126">
        <f t="shared" si="32"/>
        <v>-58</v>
      </c>
      <c r="B135" s="126" t="str">
        <f t="shared" si="35"/>
        <v/>
      </c>
      <c r="C135" s="126" t="str">
        <f t="shared" si="36"/>
        <v/>
      </c>
      <c r="D135" s="125" t="str">
        <f t="shared" si="26"/>
        <v/>
      </c>
      <c r="E135" s="125" t="str">
        <f t="shared" si="27"/>
        <v/>
      </c>
      <c r="F135" s="124" t="str">
        <f t="shared" si="28"/>
        <v/>
      </c>
      <c r="G135" s="124" t="str">
        <f t="shared" si="29"/>
        <v/>
      </c>
      <c r="H135" s="124" t="str">
        <f t="shared" si="30"/>
        <v/>
      </c>
      <c r="I135" s="124" t="str">
        <f t="shared" si="31"/>
        <v/>
      </c>
      <c r="S135" s="122">
        <f t="shared" si="33"/>
        <v>-1</v>
      </c>
      <c r="T135" s="71">
        <f t="shared" si="34"/>
        <v>96</v>
      </c>
      <c r="U135" s="127">
        <f t="shared" si="37"/>
        <v>-95</v>
      </c>
      <c r="V135" s="127">
        <f t="shared" si="38"/>
        <v>-98</v>
      </c>
    </row>
    <row r="136" spans="1:22" x14ac:dyDescent="0.2">
      <c r="A136" s="126">
        <f t="shared" ref="A136:A141" si="39">IF(S134=0,0,IF(A135="","",IF(S134=1,A135-0.5,A135-1)))</f>
        <v>-59</v>
      </c>
      <c r="B136" s="126" t="str">
        <f t="shared" si="35"/>
        <v/>
      </c>
      <c r="C136" s="126" t="str">
        <f t="shared" si="36"/>
        <v/>
      </c>
      <c r="D136" s="125" t="str">
        <f t="shared" si="26"/>
        <v/>
      </c>
      <c r="E136" s="125" t="str">
        <f t="shared" si="27"/>
        <v/>
      </c>
      <c r="F136" s="124" t="str">
        <f t="shared" si="28"/>
        <v/>
      </c>
      <c r="G136" s="124" t="str">
        <f t="shared" si="29"/>
        <v/>
      </c>
      <c r="H136" s="124" t="str">
        <f t="shared" si="30"/>
        <v/>
      </c>
      <c r="I136" s="124" t="str">
        <f t="shared" si="31"/>
        <v/>
      </c>
      <c r="S136" s="122">
        <f t="shared" si="33"/>
        <v>-1</v>
      </c>
      <c r="T136" s="71">
        <f t="shared" si="34"/>
        <v>97</v>
      </c>
      <c r="U136" s="127">
        <f t="shared" si="37"/>
        <v>-96</v>
      </c>
      <c r="V136" s="127">
        <f t="shared" si="38"/>
        <v>-99</v>
      </c>
    </row>
    <row r="137" spans="1:22" x14ac:dyDescent="0.2">
      <c r="A137" s="126">
        <f t="shared" si="39"/>
        <v>-60</v>
      </c>
      <c r="B137" s="126" t="str">
        <f t="shared" si="35"/>
        <v/>
      </c>
      <c r="C137" s="126" t="str">
        <f t="shared" si="36"/>
        <v/>
      </c>
      <c r="D137" s="125" t="str">
        <f t="shared" si="26"/>
        <v/>
      </c>
      <c r="E137" s="125" t="str">
        <f t="shared" si="27"/>
        <v/>
      </c>
      <c r="F137" s="124" t="str">
        <f t="shared" si="28"/>
        <v/>
      </c>
      <c r="G137" s="124" t="str">
        <f t="shared" si="29"/>
        <v/>
      </c>
      <c r="H137" s="124" t="str">
        <f t="shared" si="30"/>
        <v/>
      </c>
      <c r="I137" s="124" t="str">
        <f t="shared" si="31"/>
        <v/>
      </c>
      <c r="S137" s="122">
        <f t="shared" si="33"/>
        <v>-1</v>
      </c>
      <c r="T137" s="71">
        <f t="shared" si="34"/>
        <v>98</v>
      </c>
      <c r="U137" s="127">
        <f t="shared" si="37"/>
        <v>-97</v>
      </c>
      <c r="V137" s="127">
        <f t="shared" si="38"/>
        <v>-100</v>
      </c>
    </row>
    <row r="138" spans="1:22" x14ac:dyDescent="0.2">
      <c r="A138" s="126">
        <f t="shared" si="39"/>
        <v>-61</v>
      </c>
      <c r="B138" s="126" t="str">
        <f t="shared" si="35"/>
        <v/>
      </c>
      <c r="C138" s="126" t="str">
        <f t="shared" si="36"/>
        <v/>
      </c>
      <c r="D138" s="125" t="str">
        <f t="shared" si="26"/>
        <v/>
      </c>
      <c r="E138" s="125" t="str">
        <f t="shared" si="27"/>
        <v/>
      </c>
      <c r="F138" s="124" t="str">
        <f t="shared" si="28"/>
        <v/>
      </c>
      <c r="G138" s="124" t="str">
        <f t="shared" si="29"/>
        <v/>
      </c>
      <c r="H138" s="124" t="str">
        <f t="shared" si="30"/>
        <v/>
      </c>
      <c r="I138" s="124" t="str">
        <f t="shared" si="31"/>
        <v/>
      </c>
      <c r="S138" s="122">
        <f t="shared" si="33"/>
        <v>-1</v>
      </c>
      <c r="T138" s="71">
        <f t="shared" si="34"/>
        <v>99</v>
      </c>
      <c r="U138" s="127">
        <f t="shared" si="37"/>
        <v>-98</v>
      </c>
      <c r="V138" s="127">
        <f t="shared" si="38"/>
        <v>-101</v>
      </c>
    </row>
    <row r="139" spans="1:22" x14ac:dyDescent="0.2">
      <c r="A139" s="126">
        <f t="shared" si="39"/>
        <v>-62</v>
      </c>
      <c r="B139" s="126" t="str">
        <f t="shared" si="35"/>
        <v/>
      </c>
      <c r="C139" s="126" t="str">
        <f t="shared" si="36"/>
        <v/>
      </c>
      <c r="D139" s="125" t="str">
        <f t="shared" si="26"/>
        <v/>
      </c>
      <c r="E139" s="125" t="str">
        <f t="shared" si="27"/>
        <v/>
      </c>
      <c r="F139" s="124" t="str">
        <f t="shared" si="28"/>
        <v/>
      </c>
      <c r="G139" s="124" t="str">
        <f t="shared" si="29"/>
        <v/>
      </c>
      <c r="H139" s="124" t="str">
        <f t="shared" si="30"/>
        <v/>
      </c>
      <c r="I139" s="124" t="str">
        <f t="shared" si="31"/>
        <v/>
      </c>
      <c r="S139" s="122">
        <f t="shared" si="33"/>
        <v>-1</v>
      </c>
      <c r="T139" s="71">
        <f t="shared" si="34"/>
        <v>100</v>
      </c>
      <c r="U139" s="127">
        <f t="shared" si="37"/>
        <v>-99</v>
      </c>
      <c r="V139" s="127">
        <f t="shared" si="38"/>
        <v>-102</v>
      </c>
    </row>
    <row r="140" spans="1:22" x14ac:dyDescent="0.2">
      <c r="A140" s="126">
        <f t="shared" si="39"/>
        <v>-63</v>
      </c>
      <c r="B140" s="126" t="str">
        <f t="shared" si="35"/>
        <v/>
      </c>
      <c r="C140" s="126" t="str">
        <f t="shared" si="36"/>
        <v/>
      </c>
      <c r="D140" s="125" t="str">
        <f t="shared" si="26"/>
        <v/>
      </c>
      <c r="E140" s="125" t="str">
        <f t="shared" si="27"/>
        <v/>
      </c>
      <c r="F140" s="124" t="str">
        <f t="shared" si="28"/>
        <v/>
      </c>
      <c r="G140" s="124" t="str">
        <f t="shared" si="29"/>
        <v/>
      </c>
      <c r="H140" s="124" t="str">
        <f t="shared" si="30"/>
        <v/>
      </c>
      <c r="I140" s="124" t="str">
        <f t="shared" si="31"/>
        <v/>
      </c>
      <c r="S140" s="122">
        <f t="shared" si="33"/>
        <v>-1</v>
      </c>
      <c r="T140" s="71">
        <f t="shared" si="34"/>
        <v>101</v>
      </c>
      <c r="U140" s="127">
        <f t="shared" si="37"/>
        <v>-100</v>
      </c>
      <c r="V140" s="127">
        <f t="shared" si="38"/>
        <v>-103</v>
      </c>
    </row>
    <row r="141" spans="1:22" x14ac:dyDescent="0.2">
      <c r="A141" s="126">
        <f t="shared" si="39"/>
        <v>-64</v>
      </c>
      <c r="B141" s="126" t="str">
        <f t="shared" si="35"/>
        <v/>
      </c>
      <c r="C141" s="126" t="str">
        <f t="shared" si="36"/>
        <v/>
      </c>
      <c r="D141" s="125" t="str">
        <f t="shared" si="26"/>
        <v/>
      </c>
      <c r="E141" s="125" t="str">
        <f t="shared" si="27"/>
        <v/>
      </c>
      <c r="F141" s="124" t="str">
        <f t="shared" si="28"/>
        <v/>
      </c>
      <c r="G141" s="124" t="str">
        <f t="shared" si="29"/>
        <v/>
      </c>
      <c r="H141" s="124" t="str">
        <f t="shared" si="30"/>
        <v/>
      </c>
      <c r="I141" s="124" t="str">
        <f t="shared" si="31"/>
        <v/>
      </c>
      <c r="S141" s="122">
        <f t="shared" si="33"/>
        <v>-1</v>
      </c>
      <c r="T141" s="71">
        <f t="shared" si="34"/>
        <v>102</v>
      </c>
      <c r="U141" s="127">
        <f t="shared" si="37"/>
        <v>-101</v>
      </c>
      <c r="V141" s="127">
        <f t="shared" si="38"/>
        <v>-104</v>
      </c>
    </row>
    <row r="142" spans="1:22" x14ac:dyDescent="0.2">
      <c r="A142" s="126"/>
      <c r="B142" s="126"/>
      <c r="C142" s="126"/>
      <c r="D142" s="125"/>
      <c r="E142" s="125"/>
      <c r="F142" s="124"/>
      <c r="G142" s="124"/>
      <c r="H142" s="124"/>
      <c r="I142" s="124"/>
      <c r="S142" s="122"/>
      <c r="U142" s="127"/>
      <c r="V142" s="127"/>
    </row>
    <row r="143" spans="1:22" x14ac:dyDescent="0.2">
      <c r="A143" s="126"/>
      <c r="B143" s="126"/>
      <c r="C143" s="126"/>
      <c r="D143" s="125"/>
      <c r="E143" s="125"/>
      <c r="F143" s="124"/>
      <c r="G143" s="124"/>
      <c r="H143" s="124"/>
      <c r="I143" s="124"/>
      <c r="S143" s="122"/>
      <c r="U143" s="127"/>
      <c r="V143" s="127"/>
    </row>
    <row r="144" spans="1:22" x14ac:dyDescent="0.2">
      <c r="A144" s="126"/>
      <c r="B144" s="126"/>
      <c r="C144" s="126"/>
      <c r="D144" s="125"/>
      <c r="E144" s="125"/>
      <c r="F144" s="124"/>
      <c r="G144" s="124"/>
      <c r="H144" s="124"/>
      <c r="I144" s="124"/>
      <c r="S144" s="122"/>
      <c r="U144" s="127"/>
      <c r="V144" s="127"/>
    </row>
    <row r="145" spans="1:22" x14ac:dyDescent="0.2">
      <c r="A145" s="126"/>
      <c r="B145" s="126"/>
      <c r="C145" s="126"/>
      <c r="D145" s="125"/>
      <c r="E145" s="125"/>
      <c r="F145" s="124"/>
      <c r="G145" s="124"/>
      <c r="H145" s="124"/>
      <c r="I145" s="124"/>
      <c r="S145" s="122"/>
      <c r="U145" s="127"/>
      <c r="V145" s="127"/>
    </row>
    <row r="146" spans="1:22" x14ac:dyDescent="0.2">
      <c r="A146" s="126"/>
      <c r="B146" s="126"/>
      <c r="C146" s="126"/>
      <c r="D146" s="125"/>
      <c r="E146" s="125"/>
      <c r="F146" s="124"/>
      <c r="G146" s="124"/>
      <c r="H146" s="124"/>
      <c r="I146" s="124"/>
      <c r="S146" s="122"/>
      <c r="U146" s="127"/>
      <c r="V146" s="127"/>
    </row>
    <row r="147" spans="1:22" x14ac:dyDescent="0.2">
      <c r="A147" s="126"/>
      <c r="B147" s="126"/>
      <c r="C147" s="126"/>
      <c r="D147" s="125"/>
      <c r="E147" s="125"/>
      <c r="F147" s="124"/>
      <c r="G147" s="124"/>
      <c r="H147" s="124"/>
      <c r="I147" s="124"/>
      <c r="S147" s="122"/>
      <c r="U147" s="127"/>
      <c r="V147" s="127"/>
    </row>
    <row r="148" spans="1:22" x14ac:dyDescent="0.2">
      <c r="A148" s="126"/>
      <c r="B148" s="126"/>
      <c r="C148" s="126"/>
      <c r="D148" s="125"/>
      <c r="E148" s="125"/>
      <c r="F148" s="124"/>
      <c r="G148" s="124"/>
      <c r="H148" s="124"/>
      <c r="I148" s="124"/>
      <c r="S148" s="122"/>
      <c r="U148" s="127"/>
      <c r="V148" s="127"/>
    </row>
    <row r="149" spans="1:22" x14ac:dyDescent="0.2">
      <c r="A149" s="126"/>
      <c r="B149" s="126"/>
      <c r="C149" s="126"/>
      <c r="D149" s="125"/>
      <c r="E149" s="125"/>
      <c r="F149" s="124"/>
      <c r="G149" s="124"/>
      <c r="H149" s="124"/>
      <c r="I149" s="124"/>
      <c r="S149" s="122"/>
      <c r="U149" s="127"/>
      <c r="V149" s="127"/>
    </row>
    <row r="150" spans="1:22" x14ac:dyDescent="0.2">
      <c r="A150" s="126"/>
      <c r="B150" s="126"/>
      <c r="C150" s="126"/>
      <c r="D150" s="125"/>
      <c r="E150" s="125"/>
      <c r="F150" s="124"/>
      <c r="G150" s="124"/>
      <c r="H150" s="124"/>
      <c r="I150" s="124"/>
      <c r="S150" s="122"/>
      <c r="U150" s="127"/>
      <c r="V150" s="127"/>
    </row>
    <row r="151" spans="1:22" x14ac:dyDescent="0.2">
      <c r="A151" s="126"/>
      <c r="B151" s="126"/>
      <c r="C151" s="126"/>
      <c r="D151" s="125"/>
      <c r="E151" s="125"/>
      <c r="F151" s="124"/>
      <c r="G151" s="124"/>
      <c r="H151" s="124"/>
      <c r="I151" s="124"/>
      <c r="S151" s="122"/>
      <c r="U151" s="127"/>
      <c r="V151" s="127"/>
    </row>
    <row r="152" spans="1:22" x14ac:dyDescent="0.2">
      <c r="A152" s="126"/>
      <c r="B152" s="126"/>
      <c r="C152" s="126"/>
      <c r="D152" s="125"/>
      <c r="E152" s="125"/>
      <c r="F152" s="124"/>
      <c r="G152" s="124"/>
      <c r="H152" s="124"/>
      <c r="I152" s="124"/>
      <c r="S152" s="122"/>
      <c r="U152" s="127"/>
      <c r="V152" s="127"/>
    </row>
    <row r="153" spans="1:22" x14ac:dyDescent="0.2">
      <c r="A153" s="126"/>
      <c r="B153" s="126"/>
      <c r="C153" s="126"/>
      <c r="D153" s="125"/>
      <c r="E153" s="125"/>
      <c r="F153" s="124"/>
      <c r="G153" s="124"/>
      <c r="H153" s="124"/>
      <c r="I153" s="124"/>
      <c r="S153" s="122"/>
      <c r="U153" s="127"/>
      <c r="V153" s="127"/>
    </row>
    <row r="154" spans="1:22" x14ac:dyDescent="0.2">
      <c r="A154" s="126"/>
      <c r="B154" s="126"/>
      <c r="C154" s="126"/>
      <c r="D154" s="125"/>
      <c r="E154" s="125"/>
      <c r="F154" s="124"/>
      <c r="G154" s="124"/>
      <c r="H154" s="124"/>
      <c r="I154" s="124"/>
      <c r="S154" s="122"/>
      <c r="U154" s="127"/>
      <c r="V154" s="127"/>
    </row>
    <row r="155" spans="1:22" x14ac:dyDescent="0.2">
      <c r="A155" s="126"/>
      <c r="B155" s="126"/>
      <c r="C155" s="126"/>
      <c r="D155" s="125"/>
      <c r="E155" s="125"/>
      <c r="F155" s="124"/>
      <c r="G155" s="124"/>
      <c r="H155" s="124"/>
      <c r="I155" s="124"/>
      <c r="S155" s="122"/>
      <c r="U155" s="127"/>
      <c r="V155" s="127"/>
    </row>
    <row r="156" spans="1:22" x14ac:dyDescent="0.2">
      <c r="A156" s="126"/>
      <c r="B156" s="126"/>
      <c r="C156" s="126"/>
      <c r="D156" s="125"/>
      <c r="E156" s="125"/>
      <c r="F156" s="124"/>
      <c r="G156" s="124"/>
      <c r="H156" s="124"/>
      <c r="I156" s="124"/>
      <c r="S156" s="122"/>
      <c r="U156" s="127"/>
      <c r="V156" s="127"/>
    </row>
    <row r="157" spans="1:22" x14ac:dyDescent="0.2">
      <c r="A157" s="126"/>
      <c r="B157" s="126"/>
      <c r="C157" s="126"/>
      <c r="D157" s="125"/>
      <c r="E157" s="125"/>
      <c r="F157" s="124"/>
      <c r="G157" s="124"/>
      <c r="H157" s="124"/>
      <c r="I157" s="124"/>
      <c r="S157" s="122"/>
      <c r="U157" s="127"/>
      <c r="V157" s="127"/>
    </row>
    <row r="158" spans="1:22" x14ac:dyDescent="0.2">
      <c r="A158" s="126"/>
      <c r="B158" s="126"/>
      <c r="C158" s="126"/>
      <c r="D158" s="125"/>
      <c r="E158" s="125"/>
      <c r="F158" s="124"/>
      <c r="G158" s="124"/>
      <c r="H158" s="124"/>
      <c r="I158" s="124"/>
      <c r="S158" s="122"/>
      <c r="U158" s="127"/>
      <c r="V158" s="127"/>
    </row>
    <row r="159" spans="1:22" x14ac:dyDescent="0.2">
      <c r="A159" s="126"/>
      <c r="B159" s="126"/>
      <c r="C159" s="126"/>
      <c r="D159" s="125"/>
      <c r="E159" s="125"/>
      <c r="F159" s="124"/>
      <c r="G159" s="124"/>
      <c r="H159" s="124"/>
      <c r="I159" s="124"/>
      <c r="S159" s="122"/>
      <c r="U159" s="127"/>
      <c r="V159" s="127"/>
    </row>
    <row r="160" spans="1:22" x14ac:dyDescent="0.2">
      <c r="A160" s="126"/>
      <c r="B160" s="126"/>
      <c r="C160" s="126"/>
      <c r="D160" s="125"/>
      <c r="E160" s="125"/>
      <c r="F160" s="124"/>
      <c r="G160" s="124"/>
      <c r="H160" s="124"/>
      <c r="I160" s="124"/>
      <c r="S160" s="122"/>
      <c r="U160" s="127"/>
      <c r="V160" s="127"/>
    </row>
    <row r="161" spans="1:22" x14ac:dyDescent="0.2">
      <c r="A161" s="126"/>
      <c r="B161" s="126"/>
      <c r="C161" s="126"/>
      <c r="D161" s="125"/>
      <c r="E161" s="125"/>
      <c r="F161" s="124"/>
      <c r="G161" s="124"/>
      <c r="H161" s="124"/>
      <c r="I161" s="124"/>
      <c r="S161" s="122"/>
      <c r="U161" s="127"/>
      <c r="V161" s="127"/>
    </row>
    <row r="162" spans="1:22" x14ac:dyDescent="0.2">
      <c r="A162" s="126"/>
      <c r="B162" s="126"/>
      <c r="C162" s="126"/>
      <c r="D162" s="125"/>
      <c r="E162" s="125"/>
      <c r="F162" s="124"/>
      <c r="G162" s="124"/>
      <c r="H162" s="124"/>
      <c r="I162" s="124"/>
      <c r="S162" s="122"/>
      <c r="U162" s="127"/>
      <c r="V162" s="127"/>
    </row>
    <row r="163" spans="1:22" x14ac:dyDescent="0.2">
      <c r="A163" s="126"/>
      <c r="B163" s="126"/>
      <c r="C163" s="126"/>
      <c r="D163" s="125"/>
      <c r="E163" s="125"/>
      <c r="F163" s="124"/>
      <c r="G163" s="124"/>
      <c r="H163" s="124"/>
      <c r="I163" s="124"/>
      <c r="S163" s="122"/>
      <c r="U163" s="127"/>
      <c r="V163" s="127"/>
    </row>
    <row r="164" spans="1:22" x14ac:dyDescent="0.2">
      <c r="A164" s="126"/>
      <c r="B164" s="126"/>
      <c r="C164" s="126"/>
      <c r="D164" s="125"/>
      <c r="E164" s="125"/>
      <c r="F164" s="124"/>
      <c r="G164" s="124"/>
      <c r="H164" s="124"/>
      <c r="I164" s="124"/>
      <c r="S164" s="122"/>
      <c r="U164" s="127"/>
      <c r="V164" s="127"/>
    </row>
    <row r="165" spans="1:22" x14ac:dyDescent="0.2">
      <c r="A165" s="126"/>
      <c r="B165" s="126"/>
      <c r="C165" s="126"/>
      <c r="D165" s="125"/>
      <c r="E165" s="125"/>
      <c r="F165" s="124"/>
      <c r="G165" s="124"/>
      <c r="H165" s="124"/>
      <c r="I165" s="124"/>
      <c r="S165" s="122"/>
      <c r="U165" s="127"/>
      <c r="V165" s="127"/>
    </row>
    <row r="166" spans="1:22" x14ac:dyDescent="0.2">
      <c r="A166" s="126"/>
      <c r="B166" s="126"/>
      <c r="C166" s="126"/>
      <c r="D166" s="125"/>
      <c r="E166" s="125"/>
      <c r="F166" s="124"/>
      <c r="G166" s="124"/>
      <c r="H166" s="124"/>
      <c r="I166" s="124"/>
      <c r="S166" s="122"/>
      <c r="U166" s="127"/>
      <c r="V166" s="127"/>
    </row>
    <row r="167" spans="1:22" x14ac:dyDescent="0.2">
      <c r="A167" s="126"/>
      <c r="B167" s="126"/>
      <c r="C167" s="126"/>
      <c r="D167" s="125"/>
      <c r="E167" s="125"/>
      <c r="F167" s="124"/>
      <c r="G167" s="124"/>
      <c r="H167" s="124"/>
      <c r="I167" s="124"/>
      <c r="S167" s="122"/>
      <c r="U167" s="127"/>
      <c r="V167" s="127"/>
    </row>
    <row r="168" spans="1:22" x14ac:dyDescent="0.2">
      <c r="A168" s="126"/>
      <c r="B168" s="126"/>
      <c r="C168" s="126"/>
      <c r="D168" s="125"/>
      <c r="E168" s="125"/>
      <c r="F168" s="124"/>
      <c r="G168" s="124"/>
      <c r="H168" s="124"/>
      <c r="I168" s="124"/>
      <c r="S168" s="122"/>
      <c r="U168" s="127"/>
      <c r="V168" s="127"/>
    </row>
    <row r="169" spans="1:22" x14ac:dyDescent="0.2">
      <c r="A169" s="126"/>
      <c r="B169" s="126"/>
      <c r="C169" s="126"/>
      <c r="D169" s="125"/>
      <c r="E169" s="125"/>
      <c r="F169" s="124"/>
      <c r="G169" s="124"/>
      <c r="H169" s="124"/>
      <c r="I169" s="124"/>
      <c r="S169" s="122"/>
      <c r="U169" s="127"/>
      <c r="V169" s="127"/>
    </row>
    <row r="170" spans="1:22" x14ac:dyDescent="0.2">
      <c r="A170" s="126"/>
      <c r="B170" s="126"/>
      <c r="C170" s="126"/>
      <c r="D170" s="125"/>
      <c r="E170" s="125"/>
      <c r="F170" s="124"/>
      <c r="G170" s="124"/>
      <c r="H170" s="124"/>
      <c r="I170" s="124"/>
      <c r="S170" s="122"/>
      <c r="U170" s="127"/>
      <c r="V170" s="127"/>
    </row>
    <row r="171" spans="1:22" x14ac:dyDescent="0.2">
      <c r="A171" s="126"/>
      <c r="B171" s="126"/>
      <c r="C171" s="126"/>
      <c r="D171" s="125"/>
      <c r="E171" s="125"/>
      <c r="F171" s="124"/>
      <c r="G171" s="124"/>
      <c r="H171" s="124"/>
      <c r="I171" s="124"/>
      <c r="S171" s="122"/>
      <c r="U171" s="127"/>
      <c r="V171" s="127"/>
    </row>
    <row r="172" spans="1:22" x14ac:dyDescent="0.2">
      <c r="A172" s="126"/>
      <c r="B172" s="126"/>
      <c r="C172" s="126"/>
      <c r="D172" s="125"/>
      <c r="E172" s="125"/>
      <c r="F172" s="124"/>
      <c r="G172" s="124"/>
      <c r="H172" s="124"/>
      <c r="I172" s="124"/>
      <c r="S172" s="122"/>
      <c r="U172" s="127"/>
      <c r="V172" s="127"/>
    </row>
    <row r="173" spans="1:22" x14ac:dyDescent="0.2">
      <c r="A173" s="126"/>
      <c r="B173" s="126"/>
      <c r="C173" s="126"/>
      <c r="D173" s="125"/>
      <c r="E173" s="125"/>
      <c r="F173" s="124"/>
      <c r="G173" s="124"/>
      <c r="H173" s="124"/>
      <c r="I173" s="124"/>
      <c r="S173" s="122"/>
      <c r="U173" s="127"/>
      <c r="V173" s="127"/>
    </row>
    <row r="174" spans="1:22" x14ac:dyDescent="0.2">
      <c r="A174" s="126"/>
      <c r="B174" s="126"/>
      <c r="C174" s="126"/>
      <c r="D174" s="125"/>
      <c r="E174" s="125"/>
      <c r="F174" s="124"/>
      <c r="G174" s="124"/>
      <c r="H174" s="124"/>
      <c r="I174" s="124"/>
      <c r="S174" s="122"/>
      <c r="U174" s="127"/>
      <c r="V174" s="127"/>
    </row>
    <row r="175" spans="1:22" x14ac:dyDescent="0.2">
      <c r="A175" s="126"/>
      <c r="B175" s="126"/>
      <c r="C175" s="126"/>
      <c r="D175" s="125"/>
      <c r="E175" s="125"/>
      <c r="F175" s="124"/>
      <c r="G175" s="124"/>
      <c r="H175" s="124"/>
      <c r="I175" s="124"/>
      <c r="S175" s="122"/>
      <c r="U175" s="127"/>
      <c r="V175" s="127"/>
    </row>
    <row r="176" spans="1:22" x14ac:dyDescent="0.2">
      <c r="A176" s="126"/>
      <c r="B176" s="126"/>
      <c r="C176" s="126"/>
      <c r="D176" s="125"/>
      <c r="E176" s="125"/>
      <c r="F176" s="124"/>
      <c r="G176" s="124"/>
      <c r="H176" s="124"/>
      <c r="I176" s="124"/>
      <c r="S176" s="122"/>
      <c r="U176" s="127"/>
      <c r="V176" s="127"/>
    </row>
    <row r="177" spans="1:22" x14ac:dyDescent="0.2">
      <c r="A177" s="126"/>
      <c r="B177" s="126"/>
      <c r="C177" s="126"/>
      <c r="D177" s="125"/>
      <c r="E177" s="125"/>
      <c r="F177" s="124"/>
      <c r="G177" s="124"/>
      <c r="H177" s="124"/>
      <c r="I177" s="124"/>
      <c r="S177" s="122"/>
      <c r="U177" s="127"/>
      <c r="V177" s="127"/>
    </row>
    <row r="178" spans="1:22" x14ac:dyDescent="0.2">
      <c r="A178" s="126"/>
      <c r="B178" s="126"/>
      <c r="C178" s="126"/>
      <c r="D178" s="125"/>
      <c r="E178" s="125"/>
      <c r="F178" s="124"/>
      <c r="G178" s="124"/>
      <c r="H178" s="124"/>
      <c r="I178" s="124"/>
      <c r="S178" s="122"/>
      <c r="U178" s="127"/>
      <c r="V178" s="127"/>
    </row>
    <row r="179" spans="1:22" x14ac:dyDescent="0.2">
      <c r="A179" s="126"/>
      <c r="B179" s="126"/>
      <c r="C179" s="126"/>
      <c r="D179" s="125"/>
      <c r="E179" s="125"/>
      <c r="F179" s="124"/>
      <c r="G179" s="124"/>
      <c r="H179" s="124"/>
      <c r="I179" s="124"/>
      <c r="S179" s="122"/>
      <c r="U179" s="127"/>
      <c r="V179" s="127"/>
    </row>
    <row r="180" spans="1:22" x14ac:dyDescent="0.2">
      <c r="A180" s="126"/>
      <c r="B180" s="126"/>
      <c r="C180" s="126"/>
      <c r="D180" s="125"/>
      <c r="E180" s="125"/>
      <c r="F180" s="124"/>
      <c r="G180" s="124"/>
      <c r="H180" s="124"/>
      <c r="I180" s="124"/>
      <c r="S180" s="122"/>
      <c r="U180" s="127"/>
      <c r="V180" s="127"/>
    </row>
    <row r="181" spans="1:22" x14ac:dyDescent="0.2">
      <c r="A181" s="126"/>
      <c r="B181" s="126"/>
      <c r="C181" s="126"/>
      <c r="D181" s="125"/>
      <c r="E181" s="125"/>
      <c r="F181" s="124"/>
      <c r="G181" s="124"/>
      <c r="H181" s="124"/>
      <c r="I181" s="124"/>
      <c r="S181" s="122"/>
      <c r="U181" s="127"/>
      <c r="V181" s="127"/>
    </row>
    <row r="182" spans="1:22" x14ac:dyDescent="0.2">
      <c r="A182" s="126"/>
      <c r="B182" s="126"/>
      <c r="C182" s="126"/>
      <c r="D182" s="125"/>
      <c r="E182" s="125"/>
      <c r="F182" s="124"/>
      <c r="G182" s="124"/>
      <c r="H182" s="124"/>
      <c r="I182" s="124"/>
      <c r="S182" s="122"/>
      <c r="U182" s="127"/>
      <c r="V182" s="127"/>
    </row>
    <row r="183" spans="1:22" x14ac:dyDescent="0.2">
      <c r="A183" s="126"/>
      <c r="B183" s="126"/>
      <c r="C183" s="126"/>
      <c r="D183" s="125"/>
      <c r="E183" s="125"/>
      <c r="F183" s="124"/>
      <c r="G183" s="124"/>
      <c r="H183" s="124"/>
      <c r="I183" s="124"/>
      <c r="S183" s="122"/>
      <c r="U183" s="127"/>
      <c r="V183" s="127"/>
    </row>
    <row r="184" spans="1:22" x14ac:dyDescent="0.2">
      <c r="A184" s="126"/>
      <c r="B184" s="126"/>
      <c r="C184" s="126"/>
      <c r="D184" s="125"/>
      <c r="E184" s="125"/>
      <c r="F184" s="124"/>
      <c r="G184" s="124"/>
      <c r="H184" s="124"/>
      <c r="I184" s="124"/>
      <c r="S184" s="122"/>
      <c r="U184" s="127"/>
      <c r="V184" s="127"/>
    </row>
    <row r="185" spans="1:22" x14ac:dyDescent="0.2">
      <c r="A185" s="126"/>
      <c r="B185" s="126"/>
      <c r="C185" s="126"/>
      <c r="D185" s="125"/>
      <c r="E185" s="125"/>
      <c r="F185" s="124"/>
      <c r="G185" s="124"/>
      <c r="H185" s="124"/>
      <c r="I185" s="124"/>
      <c r="S185" s="122"/>
      <c r="U185" s="127"/>
      <c r="V185" s="127"/>
    </row>
    <row r="186" spans="1:22" x14ac:dyDescent="0.2">
      <c r="A186" s="126"/>
      <c r="B186" s="126"/>
      <c r="C186" s="126"/>
      <c r="D186" s="125"/>
      <c r="E186" s="125"/>
      <c r="F186" s="124"/>
      <c r="G186" s="124"/>
      <c r="H186" s="124"/>
      <c r="I186" s="124"/>
      <c r="S186" s="122"/>
      <c r="U186" s="127"/>
      <c r="V186" s="127"/>
    </row>
    <row r="187" spans="1:22" x14ac:dyDescent="0.2">
      <c r="A187" s="126"/>
      <c r="B187" s="126"/>
      <c r="C187" s="126"/>
      <c r="D187" s="125"/>
      <c r="E187" s="125"/>
      <c r="F187" s="124"/>
      <c r="G187" s="124"/>
      <c r="H187" s="124"/>
      <c r="I187" s="124"/>
      <c r="S187" s="122"/>
      <c r="U187" s="127"/>
      <c r="V187" s="127"/>
    </row>
    <row r="188" spans="1:22" x14ac:dyDescent="0.2">
      <c r="A188" s="126"/>
      <c r="B188" s="126"/>
      <c r="C188" s="126"/>
      <c r="D188" s="125"/>
      <c r="E188" s="125"/>
      <c r="F188" s="124"/>
      <c r="G188" s="124"/>
      <c r="H188" s="124"/>
      <c r="I188" s="124"/>
      <c r="S188" s="122"/>
      <c r="U188" s="127"/>
      <c r="V188" s="127"/>
    </row>
    <row r="189" spans="1:22" x14ac:dyDescent="0.2">
      <c r="A189" s="126"/>
      <c r="B189" s="126"/>
      <c r="C189" s="126"/>
      <c r="D189" s="125"/>
      <c r="E189" s="125"/>
      <c r="F189" s="124"/>
      <c r="G189" s="124"/>
      <c r="H189" s="124"/>
      <c r="I189" s="124"/>
      <c r="S189" s="122"/>
      <c r="U189" s="127"/>
      <c r="V189" s="127"/>
    </row>
    <row r="190" spans="1:22" x14ac:dyDescent="0.2">
      <c r="A190" s="126"/>
      <c r="B190" s="126"/>
      <c r="C190" s="126"/>
      <c r="D190" s="125"/>
      <c r="E190" s="125"/>
      <c r="F190" s="124"/>
      <c r="G190" s="124"/>
      <c r="H190" s="124"/>
      <c r="I190" s="124"/>
      <c r="S190" s="122"/>
      <c r="U190" s="127"/>
      <c r="V190" s="127"/>
    </row>
    <row r="191" spans="1:22" x14ac:dyDescent="0.2">
      <c r="A191" s="126"/>
      <c r="B191" s="126"/>
      <c r="C191" s="126"/>
      <c r="D191" s="125"/>
      <c r="E191" s="125"/>
      <c r="F191" s="124"/>
      <c r="G191" s="124"/>
      <c r="H191" s="124"/>
      <c r="I191" s="124"/>
      <c r="S191" s="122"/>
      <c r="U191" s="127"/>
      <c r="V191" s="127"/>
    </row>
    <row r="192" spans="1:22" x14ac:dyDescent="0.2">
      <c r="A192" s="126"/>
      <c r="B192" s="126"/>
      <c r="C192" s="126"/>
      <c r="D192" s="125"/>
      <c r="E192" s="125"/>
      <c r="F192" s="124"/>
      <c r="G192" s="124"/>
      <c r="H192" s="124"/>
      <c r="I192" s="124"/>
      <c r="S192" s="122"/>
      <c r="U192" s="127"/>
      <c r="V192" s="127"/>
    </row>
    <row r="193" spans="1:22" x14ac:dyDescent="0.2">
      <c r="A193" s="126"/>
      <c r="B193" s="126"/>
      <c r="C193" s="126"/>
      <c r="D193" s="125"/>
      <c r="E193" s="125"/>
      <c r="F193" s="124"/>
      <c r="G193" s="124"/>
      <c r="H193" s="124"/>
      <c r="I193" s="124"/>
      <c r="S193" s="122"/>
      <c r="U193" s="127"/>
      <c r="V193" s="127"/>
    </row>
    <row r="194" spans="1:22" x14ac:dyDescent="0.2">
      <c r="A194" s="126"/>
      <c r="B194" s="126"/>
      <c r="C194" s="126"/>
      <c r="D194" s="125"/>
      <c r="E194" s="125"/>
      <c r="F194" s="124"/>
      <c r="G194" s="124"/>
      <c r="H194" s="124"/>
      <c r="I194" s="124"/>
      <c r="S194" s="122"/>
      <c r="U194" s="127"/>
      <c r="V194" s="127"/>
    </row>
    <row r="195" spans="1:22" x14ac:dyDescent="0.2">
      <c r="A195" s="126"/>
      <c r="B195" s="126"/>
      <c r="C195" s="126"/>
      <c r="D195" s="125"/>
      <c r="E195" s="125"/>
      <c r="F195" s="124"/>
      <c r="G195" s="124"/>
      <c r="H195" s="124"/>
      <c r="I195" s="124"/>
      <c r="S195" s="122"/>
      <c r="U195" s="127"/>
      <c r="V195" s="127"/>
    </row>
    <row r="196" spans="1:22" x14ac:dyDescent="0.2">
      <c r="A196" s="126"/>
      <c r="B196" s="126"/>
      <c r="C196" s="126"/>
      <c r="D196" s="125"/>
      <c r="E196" s="125"/>
      <c r="F196" s="124"/>
      <c r="G196" s="124"/>
      <c r="H196" s="124"/>
      <c r="I196" s="124"/>
      <c r="S196" s="122"/>
      <c r="U196" s="127"/>
      <c r="V196" s="127"/>
    </row>
    <row r="197" spans="1:22" x14ac:dyDescent="0.2">
      <c r="A197" s="126"/>
      <c r="B197" s="126"/>
      <c r="C197" s="126"/>
      <c r="D197" s="125"/>
      <c r="E197" s="125"/>
      <c r="F197" s="124"/>
      <c r="G197" s="124"/>
      <c r="H197" s="124"/>
      <c r="I197" s="124"/>
      <c r="S197" s="122"/>
      <c r="U197" s="127"/>
      <c r="V197" s="127"/>
    </row>
    <row r="198" spans="1:22" x14ac:dyDescent="0.2">
      <c r="A198" s="126"/>
      <c r="B198" s="126"/>
      <c r="C198" s="126"/>
      <c r="D198" s="125"/>
      <c r="E198" s="125"/>
      <c r="F198" s="124"/>
      <c r="G198" s="124"/>
      <c r="H198" s="124"/>
      <c r="I198" s="124"/>
      <c r="S198" s="122"/>
      <c r="U198" s="127"/>
      <c r="V198" s="127"/>
    </row>
    <row r="199" spans="1:22" x14ac:dyDescent="0.2">
      <c r="A199" s="126"/>
      <c r="B199" s="126"/>
      <c r="C199" s="126"/>
      <c r="D199" s="125"/>
      <c r="E199" s="125"/>
      <c r="F199" s="124"/>
      <c r="G199" s="124"/>
      <c r="H199" s="124"/>
      <c r="I199" s="124"/>
      <c r="S199" s="122"/>
      <c r="U199" s="127"/>
      <c r="V199" s="127"/>
    </row>
    <row r="200" spans="1:22" x14ac:dyDescent="0.2">
      <c r="A200" s="126"/>
      <c r="B200" s="126"/>
      <c r="C200" s="126"/>
      <c r="D200" s="125"/>
      <c r="E200" s="125"/>
      <c r="F200" s="124"/>
      <c r="G200" s="124"/>
      <c r="H200" s="124"/>
      <c r="I200" s="124"/>
      <c r="S200" s="122"/>
      <c r="U200" s="127"/>
      <c r="V200" s="127"/>
    </row>
    <row r="201" spans="1:22" x14ac:dyDescent="0.2">
      <c r="A201" s="126"/>
      <c r="B201" s="126"/>
      <c r="C201" s="126"/>
      <c r="D201" s="125"/>
      <c r="E201" s="125"/>
      <c r="F201" s="124"/>
      <c r="G201" s="124"/>
      <c r="H201" s="124"/>
      <c r="I201" s="124"/>
      <c r="S201" s="122"/>
      <c r="U201" s="127"/>
      <c r="V201" s="127"/>
    </row>
    <row r="202" spans="1:22" x14ac:dyDescent="0.2">
      <c r="A202" s="126"/>
      <c r="B202" s="126"/>
      <c r="C202" s="126"/>
      <c r="D202" s="125"/>
      <c r="E202" s="125"/>
      <c r="F202" s="124"/>
      <c r="G202" s="124"/>
      <c r="H202" s="124"/>
      <c r="I202" s="124"/>
      <c r="S202" s="122"/>
      <c r="U202" s="127"/>
      <c r="V202" s="127"/>
    </row>
    <row r="203" spans="1:22" x14ac:dyDescent="0.2">
      <c r="A203" s="126"/>
      <c r="B203" s="126"/>
      <c r="C203" s="126"/>
      <c r="D203" s="125"/>
      <c r="E203" s="125"/>
      <c r="F203" s="124"/>
      <c r="G203" s="124"/>
      <c r="H203" s="124"/>
      <c r="I203" s="124"/>
      <c r="S203" s="122"/>
      <c r="U203" s="127"/>
      <c r="V203" s="127"/>
    </row>
    <row r="204" spans="1:22" x14ac:dyDescent="0.2">
      <c r="A204" s="126"/>
      <c r="B204" s="126"/>
      <c r="C204" s="126"/>
      <c r="D204" s="125"/>
      <c r="E204" s="125"/>
      <c r="F204" s="124"/>
      <c r="G204" s="124"/>
      <c r="H204" s="124"/>
      <c r="I204" s="124"/>
      <c r="S204" s="122"/>
      <c r="U204" s="127"/>
      <c r="V204" s="127"/>
    </row>
    <row r="205" spans="1:22" x14ac:dyDescent="0.2">
      <c r="A205" s="126"/>
      <c r="B205" s="126"/>
      <c r="C205" s="126"/>
      <c r="D205" s="125"/>
      <c r="E205" s="125"/>
      <c r="F205" s="124"/>
      <c r="G205" s="124"/>
      <c r="H205" s="124"/>
      <c r="I205" s="124"/>
      <c r="S205" s="122"/>
      <c r="U205" s="127"/>
      <c r="V205" s="127"/>
    </row>
    <row r="206" spans="1:22" x14ac:dyDescent="0.2">
      <c r="A206" s="126"/>
      <c r="B206" s="126"/>
      <c r="C206" s="126"/>
      <c r="D206" s="125"/>
      <c r="E206" s="125"/>
      <c r="F206" s="124"/>
      <c r="G206" s="124"/>
      <c r="H206" s="124"/>
      <c r="I206" s="124"/>
      <c r="S206" s="122"/>
      <c r="U206" s="127"/>
      <c r="V206" s="127"/>
    </row>
    <row r="207" spans="1:22" x14ac:dyDescent="0.2">
      <c r="A207" s="126"/>
      <c r="B207" s="126"/>
      <c r="C207" s="126"/>
      <c r="D207" s="125"/>
      <c r="E207" s="125"/>
      <c r="F207" s="124"/>
      <c r="G207" s="124"/>
      <c r="H207" s="124"/>
      <c r="I207" s="124"/>
      <c r="S207" s="122"/>
      <c r="U207" s="127"/>
      <c r="V207" s="127"/>
    </row>
    <row r="208" spans="1:22" x14ac:dyDescent="0.2">
      <c r="A208" s="126"/>
      <c r="B208" s="126"/>
      <c r="C208" s="126"/>
      <c r="D208" s="125"/>
      <c r="E208" s="125"/>
      <c r="F208" s="124"/>
      <c r="G208" s="124"/>
      <c r="H208" s="124"/>
      <c r="I208" s="124"/>
      <c r="S208" s="122"/>
      <c r="U208" s="127"/>
      <c r="V208" s="127"/>
    </row>
    <row r="209" spans="1:22" x14ac:dyDescent="0.2">
      <c r="A209" s="126"/>
      <c r="B209" s="126"/>
      <c r="C209" s="126"/>
      <c r="D209" s="125"/>
      <c r="E209" s="125"/>
      <c r="F209" s="124"/>
      <c r="G209" s="124"/>
      <c r="H209" s="124"/>
      <c r="I209" s="124"/>
      <c r="S209" s="122"/>
      <c r="U209" s="127"/>
      <c r="V209" s="127"/>
    </row>
    <row r="210" spans="1:22" x14ac:dyDescent="0.2">
      <c r="A210" s="126"/>
      <c r="B210" s="126"/>
      <c r="C210" s="126"/>
      <c r="D210" s="125"/>
      <c r="E210" s="125"/>
      <c r="F210" s="124"/>
      <c r="G210" s="124"/>
      <c r="H210" s="124"/>
      <c r="I210" s="124"/>
      <c r="S210" s="122"/>
      <c r="U210" s="127"/>
      <c r="V210" s="127"/>
    </row>
    <row r="211" spans="1:22" x14ac:dyDescent="0.2">
      <c r="A211" s="126"/>
      <c r="B211" s="126"/>
      <c r="C211" s="126"/>
      <c r="D211" s="125"/>
      <c r="E211" s="125"/>
      <c r="F211" s="124"/>
      <c r="G211" s="124"/>
      <c r="H211" s="124"/>
      <c r="I211" s="124"/>
      <c r="S211" s="122"/>
      <c r="U211" s="127"/>
      <c r="V211" s="127"/>
    </row>
    <row r="212" spans="1:22" x14ac:dyDescent="0.2">
      <c r="A212" s="126"/>
      <c r="B212" s="126"/>
      <c r="C212" s="126"/>
      <c r="D212" s="125"/>
      <c r="E212" s="125"/>
      <c r="F212" s="124"/>
      <c r="G212" s="124"/>
      <c r="H212" s="124"/>
      <c r="I212" s="124"/>
      <c r="S212" s="122"/>
      <c r="U212" s="127"/>
      <c r="V212" s="127"/>
    </row>
    <row r="213" spans="1:22" x14ac:dyDescent="0.2">
      <c r="A213" s="126"/>
      <c r="B213" s="126"/>
      <c r="C213" s="126"/>
      <c r="D213" s="125"/>
      <c r="E213" s="125"/>
      <c r="F213" s="124"/>
      <c r="G213" s="124"/>
      <c r="H213" s="124"/>
      <c r="I213" s="124"/>
      <c r="S213" s="122"/>
      <c r="U213" s="127"/>
      <c r="V213" s="127"/>
    </row>
    <row r="214" spans="1:22" x14ac:dyDescent="0.2">
      <c r="A214" s="126"/>
      <c r="B214" s="126"/>
      <c r="C214" s="126"/>
      <c r="D214" s="125"/>
      <c r="E214" s="125"/>
      <c r="F214" s="124"/>
      <c r="G214" s="124"/>
      <c r="H214" s="124"/>
      <c r="I214" s="124"/>
      <c r="S214" s="122"/>
      <c r="U214" s="127"/>
      <c r="V214" s="127"/>
    </row>
    <row r="215" spans="1:22" x14ac:dyDescent="0.2">
      <c r="A215" s="126"/>
      <c r="B215" s="126"/>
      <c r="C215" s="126"/>
      <c r="D215" s="125"/>
      <c r="E215" s="125"/>
      <c r="F215" s="124"/>
      <c r="G215" s="124"/>
      <c r="H215" s="124"/>
      <c r="I215" s="124"/>
      <c r="S215" s="122"/>
      <c r="U215" s="127"/>
      <c r="V215" s="127"/>
    </row>
    <row r="216" spans="1:22" x14ac:dyDescent="0.2">
      <c r="A216" s="126"/>
      <c r="B216" s="126"/>
      <c r="C216" s="126"/>
      <c r="D216" s="125"/>
      <c r="E216" s="125"/>
      <c r="F216" s="124"/>
      <c r="G216" s="124"/>
      <c r="H216" s="124"/>
      <c r="I216" s="124"/>
      <c r="S216" s="122"/>
      <c r="U216" s="127"/>
      <c r="V216" s="127"/>
    </row>
    <row r="217" spans="1:22" x14ac:dyDescent="0.2">
      <c r="A217" s="126"/>
      <c r="B217" s="126"/>
      <c r="C217" s="126"/>
      <c r="D217" s="125"/>
      <c r="E217" s="125"/>
      <c r="F217" s="124"/>
      <c r="G217" s="124"/>
      <c r="H217" s="124"/>
      <c r="I217" s="124"/>
      <c r="S217" s="122"/>
      <c r="U217" s="127"/>
      <c r="V217" s="127"/>
    </row>
    <row r="218" spans="1:22" x14ac:dyDescent="0.2">
      <c r="A218" s="126"/>
      <c r="B218" s="126"/>
      <c r="C218" s="126"/>
      <c r="D218" s="125"/>
      <c r="E218" s="125"/>
      <c r="F218" s="124"/>
      <c r="G218" s="124"/>
      <c r="H218" s="124"/>
      <c r="I218" s="124"/>
      <c r="S218" s="122"/>
      <c r="U218" s="127"/>
      <c r="V218" s="127"/>
    </row>
    <row r="219" spans="1:22" x14ac:dyDescent="0.2">
      <c r="A219" s="126"/>
      <c r="B219" s="126"/>
      <c r="C219" s="126"/>
      <c r="D219" s="125"/>
      <c r="E219" s="125"/>
      <c r="F219" s="124"/>
      <c r="G219" s="124"/>
      <c r="H219" s="124"/>
      <c r="I219" s="124"/>
      <c r="S219" s="122"/>
      <c r="U219" s="127"/>
      <c r="V219" s="127"/>
    </row>
    <row r="220" spans="1:22" x14ac:dyDescent="0.2">
      <c r="A220" s="126"/>
      <c r="B220" s="126"/>
      <c r="C220" s="126"/>
      <c r="D220" s="125"/>
      <c r="E220" s="125"/>
      <c r="F220" s="124"/>
      <c r="G220" s="124"/>
      <c r="H220" s="124"/>
      <c r="I220" s="124"/>
      <c r="S220" s="122"/>
      <c r="U220" s="127"/>
      <c r="V220" s="127"/>
    </row>
    <row r="221" spans="1:22" x14ac:dyDescent="0.2">
      <c r="A221" s="126"/>
      <c r="B221" s="126"/>
      <c r="C221" s="126"/>
      <c r="D221" s="125"/>
      <c r="E221" s="125"/>
      <c r="F221" s="124"/>
      <c r="G221" s="124"/>
      <c r="H221" s="124"/>
      <c r="I221" s="124"/>
      <c r="S221" s="122"/>
      <c r="U221" s="127"/>
      <c r="V221" s="127"/>
    </row>
    <row r="222" spans="1:22" x14ac:dyDescent="0.2">
      <c r="A222" s="126"/>
      <c r="B222" s="126"/>
      <c r="C222" s="126"/>
      <c r="D222" s="125"/>
      <c r="E222" s="125"/>
      <c r="F222" s="124"/>
      <c r="G222" s="124"/>
      <c r="H222" s="124"/>
      <c r="I222" s="124"/>
      <c r="S222" s="122"/>
      <c r="U222" s="127"/>
      <c r="V222" s="127"/>
    </row>
    <row r="223" spans="1:22" x14ac:dyDescent="0.2">
      <c r="A223" s="126"/>
      <c r="B223" s="126"/>
      <c r="C223" s="126"/>
      <c r="D223" s="125"/>
      <c r="E223" s="125"/>
      <c r="F223" s="124"/>
      <c r="G223" s="124"/>
      <c r="H223" s="124"/>
      <c r="I223" s="124"/>
      <c r="S223" s="122"/>
      <c r="U223" s="127"/>
      <c r="V223" s="127"/>
    </row>
    <row r="224" spans="1:22" x14ac:dyDescent="0.2">
      <c r="A224" s="126"/>
      <c r="B224" s="126"/>
      <c r="C224" s="126"/>
      <c r="D224" s="125"/>
      <c r="E224" s="125"/>
      <c r="F224" s="124"/>
      <c r="G224" s="124"/>
      <c r="H224" s="124"/>
      <c r="I224" s="124"/>
      <c r="S224" s="122"/>
      <c r="U224" s="127"/>
      <c r="V224" s="127"/>
    </row>
    <row r="225" spans="1:22" x14ac:dyDescent="0.2">
      <c r="A225" s="126"/>
      <c r="B225" s="126"/>
      <c r="C225" s="126"/>
      <c r="D225" s="125"/>
      <c r="E225" s="125"/>
      <c r="F225" s="124"/>
      <c r="G225" s="124"/>
      <c r="H225" s="124"/>
      <c r="I225" s="124"/>
      <c r="S225" s="122"/>
      <c r="U225" s="127"/>
      <c r="V225" s="127"/>
    </row>
    <row r="226" spans="1:22" x14ac:dyDescent="0.2">
      <c r="A226" s="126"/>
      <c r="B226" s="126"/>
      <c r="C226" s="126"/>
      <c r="D226" s="125"/>
      <c r="E226" s="125"/>
      <c r="F226" s="124"/>
      <c r="G226" s="124"/>
      <c r="H226" s="124"/>
      <c r="I226" s="124"/>
      <c r="S226" s="122"/>
      <c r="U226" s="127"/>
      <c r="V226" s="127"/>
    </row>
    <row r="227" spans="1:22" x14ac:dyDescent="0.2">
      <c r="A227" s="126"/>
      <c r="B227" s="126"/>
      <c r="C227" s="126"/>
      <c r="D227" s="125"/>
      <c r="E227" s="125"/>
      <c r="F227" s="124"/>
      <c r="G227" s="124"/>
      <c r="H227" s="124"/>
      <c r="I227" s="124"/>
      <c r="S227" s="122"/>
      <c r="U227" s="127"/>
      <c r="V227" s="127"/>
    </row>
    <row r="228" spans="1:22" x14ac:dyDescent="0.2">
      <c r="A228" s="126"/>
      <c r="B228" s="126"/>
      <c r="C228" s="126"/>
      <c r="D228" s="125"/>
      <c r="E228" s="125"/>
      <c r="F228" s="124"/>
      <c r="G228" s="124"/>
      <c r="H228" s="124"/>
      <c r="I228" s="124"/>
      <c r="S228" s="122"/>
      <c r="U228" s="127"/>
      <c r="V228" s="127"/>
    </row>
    <row r="229" spans="1:22" x14ac:dyDescent="0.2">
      <c r="A229" s="126"/>
      <c r="B229" s="126"/>
      <c r="C229" s="126"/>
      <c r="D229" s="125"/>
      <c r="E229" s="125"/>
      <c r="F229" s="124"/>
      <c r="G229" s="124"/>
      <c r="H229" s="124"/>
      <c r="I229" s="124"/>
      <c r="S229" s="122"/>
      <c r="U229" s="127"/>
      <c r="V229" s="127"/>
    </row>
    <row r="230" spans="1:22" x14ac:dyDescent="0.2">
      <c r="A230" s="126"/>
      <c r="B230" s="126"/>
      <c r="C230" s="126"/>
      <c r="D230" s="125"/>
      <c r="E230" s="125"/>
      <c r="F230" s="124"/>
      <c r="G230" s="124"/>
      <c r="H230" s="124"/>
      <c r="I230" s="124"/>
      <c r="S230" s="122"/>
      <c r="U230" s="127"/>
      <c r="V230" s="127"/>
    </row>
    <row r="231" spans="1:22" x14ac:dyDescent="0.2">
      <c r="A231" s="126"/>
      <c r="B231" s="126"/>
      <c r="C231" s="126"/>
      <c r="D231" s="125"/>
      <c r="E231" s="125"/>
      <c r="F231" s="124"/>
      <c r="G231" s="124"/>
      <c r="H231" s="124"/>
      <c r="I231" s="124"/>
      <c r="S231" s="122"/>
      <c r="U231" s="127"/>
      <c r="V231" s="127"/>
    </row>
    <row r="232" spans="1:22" x14ac:dyDescent="0.2">
      <c r="A232" s="126"/>
      <c r="B232" s="126"/>
      <c r="C232" s="126"/>
      <c r="D232" s="125"/>
      <c r="E232" s="125"/>
      <c r="F232" s="124"/>
      <c r="G232" s="124"/>
      <c r="H232" s="124"/>
      <c r="I232" s="124"/>
      <c r="S232" s="122"/>
      <c r="U232" s="127"/>
      <c r="V232" s="127"/>
    </row>
    <row r="233" spans="1:22" x14ac:dyDescent="0.2">
      <c r="A233" s="126"/>
      <c r="B233" s="126"/>
      <c r="C233" s="126"/>
      <c r="D233" s="125"/>
      <c r="E233" s="125"/>
      <c r="F233" s="124"/>
      <c r="G233" s="124"/>
      <c r="H233" s="124"/>
      <c r="I233" s="124"/>
      <c r="S233" s="122"/>
      <c r="U233" s="127"/>
      <c r="V233" s="127"/>
    </row>
    <row r="234" spans="1:22" x14ac:dyDescent="0.2">
      <c r="A234" s="126"/>
      <c r="B234" s="126"/>
      <c r="C234" s="126"/>
      <c r="D234" s="125"/>
      <c r="E234" s="125"/>
      <c r="F234" s="124"/>
      <c r="G234" s="124"/>
      <c r="H234" s="124"/>
      <c r="I234" s="124"/>
      <c r="S234" s="122"/>
      <c r="U234" s="127"/>
      <c r="V234" s="127"/>
    </row>
    <row r="235" spans="1:22" x14ac:dyDescent="0.2">
      <c r="A235" s="126"/>
      <c r="B235" s="126"/>
      <c r="C235" s="126"/>
      <c r="D235" s="125"/>
      <c r="E235" s="125"/>
      <c r="F235" s="124"/>
      <c r="G235" s="124"/>
      <c r="H235" s="124"/>
      <c r="I235" s="124"/>
      <c r="S235" s="122"/>
      <c r="U235" s="127"/>
      <c r="V235" s="127"/>
    </row>
    <row r="236" spans="1:22" x14ac:dyDescent="0.2">
      <c r="A236" s="126"/>
      <c r="B236" s="126"/>
      <c r="C236" s="126"/>
      <c r="D236" s="125"/>
      <c r="E236" s="125"/>
      <c r="F236" s="124"/>
      <c r="G236" s="124"/>
      <c r="H236" s="124"/>
      <c r="I236" s="124"/>
      <c r="S236" s="122"/>
      <c r="U236" s="127"/>
      <c r="V236" s="127"/>
    </row>
    <row r="237" spans="1:22" x14ac:dyDescent="0.2">
      <c r="A237" s="126"/>
      <c r="B237" s="126"/>
      <c r="C237" s="126"/>
      <c r="D237" s="125"/>
      <c r="E237" s="125"/>
      <c r="F237" s="124"/>
      <c r="G237" s="124"/>
      <c r="H237" s="124"/>
      <c r="I237" s="124"/>
      <c r="S237" s="122"/>
      <c r="U237" s="127"/>
      <c r="V237" s="127"/>
    </row>
    <row r="238" spans="1:22" x14ac:dyDescent="0.2">
      <c r="A238" s="126"/>
      <c r="B238" s="126"/>
      <c r="C238" s="126"/>
      <c r="D238" s="125"/>
      <c r="E238" s="125"/>
      <c r="F238" s="124"/>
      <c r="G238" s="124"/>
      <c r="H238" s="124"/>
      <c r="I238" s="124"/>
      <c r="S238" s="122"/>
      <c r="U238" s="127"/>
      <c r="V238" s="127"/>
    </row>
    <row r="239" spans="1:22" x14ac:dyDescent="0.2">
      <c r="A239" s="126"/>
      <c r="B239" s="126"/>
      <c r="C239" s="126"/>
      <c r="D239" s="125"/>
      <c r="E239" s="125"/>
      <c r="F239" s="124"/>
      <c r="G239" s="124"/>
      <c r="H239" s="124"/>
      <c r="I239" s="124"/>
      <c r="S239" s="122"/>
      <c r="U239" s="127"/>
      <c r="V239" s="127"/>
    </row>
    <row r="240" spans="1:22" x14ac:dyDescent="0.2">
      <c r="A240" s="126"/>
      <c r="B240" s="126"/>
      <c r="C240" s="126"/>
      <c r="D240" s="125"/>
      <c r="E240" s="125"/>
      <c r="F240" s="124"/>
      <c r="G240" s="124"/>
      <c r="H240" s="124"/>
      <c r="I240" s="124"/>
      <c r="S240" s="122"/>
      <c r="U240" s="127"/>
      <c r="V240" s="127"/>
    </row>
    <row r="241" spans="1:22" x14ac:dyDescent="0.2">
      <c r="A241" s="126"/>
      <c r="B241" s="126"/>
      <c r="C241" s="126"/>
      <c r="D241" s="125"/>
      <c r="E241" s="125"/>
      <c r="F241" s="124"/>
      <c r="G241" s="124"/>
      <c r="H241" s="124"/>
      <c r="I241" s="124"/>
      <c r="S241" s="122"/>
      <c r="U241" s="127"/>
      <c r="V241" s="127"/>
    </row>
    <row r="242" spans="1:22" x14ac:dyDescent="0.2">
      <c r="A242" s="126"/>
      <c r="B242" s="126"/>
      <c r="C242" s="126"/>
      <c r="D242" s="125"/>
      <c r="E242" s="125"/>
      <c r="F242" s="124"/>
      <c r="G242" s="124"/>
      <c r="H242" s="124"/>
      <c r="I242" s="124"/>
      <c r="S242" s="122"/>
      <c r="U242" s="127"/>
      <c r="V242" s="127"/>
    </row>
    <row r="243" spans="1:22" x14ac:dyDescent="0.2">
      <c r="A243" s="126"/>
      <c r="B243" s="126"/>
      <c r="C243" s="126"/>
      <c r="D243" s="125"/>
      <c r="E243" s="125"/>
      <c r="F243" s="124"/>
      <c r="G243" s="124"/>
      <c r="H243" s="124"/>
      <c r="I243" s="124"/>
      <c r="S243" s="122"/>
      <c r="U243" s="127"/>
      <c r="V243" s="127"/>
    </row>
    <row r="244" spans="1:22" x14ac:dyDescent="0.2">
      <c r="A244" s="126"/>
      <c r="B244" s="126"/>
      <c r="C244" s="126"/>
      <c r="D244" s="125"/>
      <c r="E244" s="125"/>
      <c r="F244" s="124"/>
      <c r="G244" s="124"/>
      <c r="H244" s="124"/>
      <c r="I244" s="124"/>
      <c r="S244" s="122"/>
      <c r="U244" s="127"/>
      <c r="V244" s="127"/>
    </row>
    <row r="245" spans="1:22" x14ac:dyDescent="0.2">
      <c r="A245" s="126"/>
      <c r="B245" s="126"/>
      <c r="C245" s="126"/>
      <c r="D245" s="125"/>
      <c r="E245" s="125"/>
      <c r="F245" s="124"/>
      <c r="G245" s="124"/>
      <c r="H245" s="124"/>
      <c r="I245" s="124"/>
      <c r="S245" s="122"/>
      <c r="U245" s="127"/>
      <c r="V245" s="127"/>
    </row>
    <row r="246" spans="1:22" x14ac:dyDescent="0.2">
      <c r="A246" s="126"/>
      <c r="B246" s="126"/>
      <c r="C246" s="126"/>
      <c r="D246" s="125"/>
      <c r="E246" s="125"/>
      <c r="F246" s="124"/>
      <c r="G246" s="124"/>
      <c r="H246" s="124"/>
      <c r="I246" s="124"/>
      <c r="S246" s="122"/>
      <c r="U246" s="127"/>
      <c r="V246" s="127"/>
    </row>
    <row r="247" spans="1:22" x14ac:dyDescent="0.2">
      <c r="A247" s="126"/>
      <c r="B247" s="126"/>
      <c r="C247" s="126"/>
      <c r="D247" s="125"/>
      <c r="E247" s="125"/>
      <c r="F247" s="124"/>
      <c r="G247" s="124"/>
      <c r="H247" s="124"/>
      <c r="I247" s="124"/>
      <c r="S247" s="122"/>
      <c r="U247" s="127"/>
      <c r="V247" s="127"/>
    </row>
    <row r="248" spans="1:22" x14ac:dyDescent="0.2">
      <c r="A248" s="126"/>
      <c r="B248" s="126"/>
      <c r="C248" s="126"/>
      <c r="D248" s="125"/>
      <c r="E248" s="125"/>
      <c r="F248" s="124"/>
      <c r="G248" s="124"/>
      <c r="H248" s="124"/>
      <c r="I248" s="124"/>
      <c r="S248" s="122"/>
      <c r="U248" s="127"/>
      <c r="V248" s="127"/>
    </row>
    <row r="249" spans="1:22" x14ac:dyDescent="0.2">
      <c r="A249" s="126"/>
      <c r="B249" s="126"/>
      <c r="C249" s="126"/>
      <c r="D249" s="125"/>
      <c r="E249" s="125"/>
      <c r="F249" s="124"/>
      <c r="G249" s="124"/>
      <c r="H249" s="124"/>
      <c r="I249" s="124"/>
      <c r="S249" s="122"/>
      <c r="U249" s="127"/>
      <c r="V249" s="127"/>
    </row>
    <row r="250" spans="1:22" x14ac:dyDescent="0.2">
      <c r="A250" s="126"/>
      <c r="B250" s="126"/>
      <c r="C250" s="126"/>
      <c r="D250" s="125"/>
      <c r="E250" s="125"/>
      <c r="F250" s="124"/>
      <c r="G250" s="124"/>
      <c r="H250" s="124"/>
      <c r="I250" s="124"/>
      <c r="S250" s="122"/>
      <c r="U250" s="127"/>
      <c r="V250" s="127"/>
    </row>
    <row r="251" spans="1:22" x14ac:dyDescent="0.2">
      <c r="A251" s="126"/>
      <c r="B251" s="126"/>
      <c r="C251" s="126"/>
      <c r="D251" s="125"/>
      <c r="E251" s="125"/>
      <c r="F251" s="124"/>
      <c r="G251" s="124"/>
      <c r="H251" s="124"/>
      <c r="I251" s="124"/>
      <c r="S251" s="122"/>
      <c r="U251" s="127"/>
      <c r="V251" s="127"/>
    </row>
    <row r="252" spans="1:22" x14ac:dyDescent="0.2">
      <c r="A252" s="126"/>
      <c r="B252" s="126"/>
      <c r="C252" s="126"/>
      <c r="D252" s="125"/>
      <c r="E252" s="125"/>
      <c r="F252" s="124"/>
      <c r="G252" s="124"/>
      <c r="H252" s="124"/>
      <c r="I252" s="124"/>
      <c r="S252" s="122"/>
      <c r="U252" s="127"/>
      <c r="V252" s="127"/>
    </row>
    <row r="253" spans="1:22" x14ac:dyDescent="0.2">
      <c r="A253" s="126"/>
      <c r="B253" s="126"/>
      <c r="C253" s="126"/>
      <c r="D253" s="125"/>
      <c r="E253" s="125"/>
      <c r="F253" s="124"/>
      <c r="G253" s="124"/>
      <c r="H253" s="124"/>
      <c r="I253" s="124"/>
      <c r="S253" s="122"/>
      <c r="U253" s="127"/>
      <c r="V253" s="127"/>
    </row>
    <row r="254" spans="1:22" x14ac:dyDescent="0.2">
      <c r="A254" s="126"/>
      <c r="B254" s="126"/>
      <c r="C254" s="126"/>
      <c r="D254" s="125"/>
      <c r="E254" s="125"/>
      <c r="F254" s="124"/>
      <c r="G254" s="124"/>
      <c r="H254" s="124"/>
      <c r="I254" s="124"/>
      <c r="S254" s="122"/>
      <c r="U254" s="127"/>
      <c r="V254" s="127"/>
    </row>
    <row r="255" spans="1:22" x14ac:dyDescent="0.2">
      <c r="A255" s="126"/>
      <c r="B255" s="126"/>
      <c r="C255" s="126"/>
      <c r="D255" s="125"/>
      <c r="E255" s="125"/>
      <c r="F255" s="124"/>
      <c r="G255" s="124"/>
      <c r="H255" s="124"/>
      <c r="I255" s="124"/>
      <c r="S255" s="122"/>
      <c r="U255" s="127"/>
      <c r="V255" s="127"/>
    </row>
    <row r="256" spans="1:22" x14ac:dyDescent="0.2">
      <c r="A256" s="126"/>
      <c r="B256" s="126"/>
      <c r="C256" s="126"/>
      <c r="D256" s="125"/>
      <c r="E256" s="125"/>
      <c r="F256" s="124"/>
      <c r="G256" s="124"/>
      <c r="H256" s="124"/>
      <c r="I256" s="124"/>
      <c r="S256" s="122"/>
      <c r="U256" s="127"/>
      <c r="V256" s="127"/>
    </row>
    <row r="257" spans="1:22" x14ac:dyDescent="0.2">
      <c r="A257" s="126"/>
      <c r="B257" s="126"/>
      <c r="C257" s="126"/>
      <c r="D257" s="125"/>
      <c r="E257" s="125"/>
      <c r="F257" s="124"/>
      <c r="G257" s="124"/>
      <c r="H257" s="124"/>
      <c r="I257" s="124"/>
      <c r="S257" s="122"/>
      <c r="U257" s="127"/>
      <c r="V257" s="127"/>
    </row>
    <row r="258" spans="1:22" x14ac:dyDescent="0.2">
      <c r="A258" s="126"/>
      <c r="B258" s="126"/>
      <c r="C258" s="126"/>
      <c r="D258" s="125"/>
      <c r="E258" s="125"/>
      <c r="F258" s="124"/>
      <c r="G258" s="124"/>
      <c r="H258" s="124"/>
      <c r="I258" s="124"/>
      <c r="S258" s="122"/>
      <c r="U258" s="127"/>
      <c r="V258" s="127"/>
    </row>
    <row r="259" spans="1:22" x14ac:dyDescent="0.2">
      <c r="A259" s="126"/>
      <c r="B259" s="126"/>
      <c r="C259" s="126"/>
      <c r="D259" s="125"/>
      <c r="E259" s="125"/>
      <c r="F259" s="124"/>
      <c r="G259" s="124"/>
      <c r="H259" s="124"/>
      <c r="I259" s="124"/>
      <c r="S259" s="122"/>
      <c r="U259" s="127"/>
      <c r="V259" s="127"/>
    </row>
    <row r="260" spans="1:22" x14ac:dyDescent="0.2">
      <c r="A260" s="126"/>
      <c r="B260" s="126"/>
      <c r="C260" s="126"/>
      <c r="D260" s="125"/>
      <c r="E260" s="125"/>
      <c r="F260" s="124"/>
      <c r="G260" s="124"/>
      <c r="H260" s="124"/>
      <c r="I260" s="124"/>
      <c r="S260" s="122"/>
      <c r="U260" s="127"/>
      <c r="V260" s="127"/>
    </row>
    <row r="261" spans="1:22" x14ac:dyDescent="0.2">
      <c r="A261" s="126"/>
      <c r="B261" s="126"/>
      <c r="C261" s="126"/>
      <c r="D261" s="125"/>
      <c r="E261" s="125"/>
      <c r="F261" s="124"/>
      <c r="G261" s="124"/>
      <c r="H261" s="124"/>
      <c r="I261" s="124"/>
      <c r="S261" s="122"/>
      <c r="U261" s="127"/>
      <c r="V261" s="127"/>
    </row>
    <row r="262" spans="1:22" x14ac:dyDescent="0.2">
      <c r="A262" s="126"/>
      <c r="B262" s="126"/>
      <c r="C262" s="126"/>
      <c r="D262" s="125"/>
      <c r="E262" s="125"/>
      <c r="F262" s="124"/>
      <c r="G262" s="124"/>
      <c r="H262" s="124"/>
      <c r="I262" s="124"/>
      <c r="S262" s="122"/>
      <c r="U262" s="127"/>
      <c r="V262" s="127"/>
    </row>
    <row r="263" spans="1:22" x14ac:dyDescent="0.2">
      <c r="A263" s="126"/>
      <c r="B263" s="126"/>
      <c r="C263" s="126"/>
      <c r="D263" s="125"/>
      <c r="E263" s="125"/>
      <c r="F263" s="124"/>
      <c r="G263" s="124"/>
      <c r="H263" s="124"/>
      <c r="I263" s="124"/>
      <c r="S263" s="122"/>
      <c r="U263" s="127"/>
      <c r="V263" s="127"/>
    </row>
    <row r="264" spans="1:22" x14ac:dyDescent="0.2">
      <c r="A264" s="126"/>
      <c r="B264" s="126"/>
      <c r="C264" s="126"/>
      <c r="D264" s="125"/>
      <c r="E264" s="125"/>
      <c r="F264" s="124"/>
      <c r="G264" s="124"/>
      <c r="H264" s="124"/>
      <c r="I264" s="124"/>
      <c r="S264" s="122"/>
      <c r="U264" s="127"/>
      <c r="V264" s="127"/>
    </row>
    <row r="265" spans="1:22" x14ac:dyDescent="0.2">
      <c r="A265" s="126"/>
      <c r="B265" s="126"/>
      <c r="C265" s="126"/>
      <c r="D265" s="125"/>
      <c r="E265" s="125"/>
      <c r="F265" s="124"/>
      <c r="G265" s="124"/>
      <c r="H265" s="124"/>
      <c r="I265" s="124"/>
      <c r="S265" s="122"/>
      <c r="U265" s="127"/>
      <c r="V265" s="127"/>
    </row>
    <row r="266" spans="1:22" x14ac:dyDescent="0.2">
      <c r="A266" s="126"/>
      <c r="B266" s="126"/>
      <c r="C266" s="126"/>
      <c r="D266" s="125"/>
      <c r="E266" s="125"/>
      <c r="F266" s="124"/>
      <c r="G266" s="124"/>
      <c r="H266" s="124"/>
      <c r="I266" s="124"/>
      <c r="S266" s="122"/>
      <c r="U266" s="127"/>
      <c r="V266" s="127"/>
    </row>
    <row r="267" spans="1:22" x14ac:dyDescent="0.2">
      <c r="A267" s="126"/>
      <c r="B267" s="126"/>
      <c r="C267" s="126"/>
      <c r="D267" s="125"/>
      <c r="E267" s="125"/>
      <c r="F267" s="124"/>
      <c r="G267" s="124"/>
      <c r="H267" s="124"/>
      <c r="I267" s="124"/>
      <c r="S267" s="122"/>
      <c r="U267" s="127"/>
      <c r="V267" s="127"/>
    </row>
    <row r="268" spans="1:22" x14ac:dyDescent="0.2">
      <c r="A268" s="126"/>
      <c r="B268" s="126"/>
      <c r="C268" s="126"/>
      <c r="D268" s="125"/>
      <c r="E268" s="125"/>
      <c r="F268" s="124"/>
      <c r="G268" s="124"/>
      <c r="H268" s="124"/>
      <c r="I268" s="124"/>
      <c r="S268" s="122"/>
      <c r="U268" s="127"/>
      <c r="V268" s="127"/>
    </row>
    <row r="269" spans="1:22" x14ac:dyDescent="0.2">
      <c r="A269" s="126"/>
      <c r="B269" s="126"/>
      <c r="C269" s="126"/>
      <c r="D269" s="125"/>
      <c r="E269" s="125"/>
      <c r="F269" s="124"/>
      <c r="G269" s="124"/>
      <c r="H269" s="124"/>
      <c r="I269" s="124"/>
      <c r="S269" s="122"/>
      <c r="U269" s="127"/>
      <c r="V269" s="127"/>
    </row>
    <row r="270" spans="1:22" x14ac:dyDescent="0.2">
      <c r="A270" s="126"/>
      <c r="B270" s="126"/>
      <c r="C270" s="126"/>
      <c r="D270" s="125"/>
      <c r="E270" s="125"/>
      <c r="F270" s="124"/>
      <c r="G270" s="124"/>
      <c r="H270" s="124"/>
      <c r="I270" s="124"/>
      <c r="S270" s="122"/>
      <c r="U270" s="127"/>
      <c r="V270" s="127"/>
    </row>
    <row r="271" spans="1:22" x14ac:dyDescent="0.2">
      <c r="A271" s="126"/>
      <c r="B271" s="126"/>
      <c r="C271" s="126"/>
      <c r="D271" s="125"/>
      <c r="E271" s="125"/>
      <c r="F271" s="124"/>
      <c r="G271" s="124"/>
      <c r="H271" s="124"/>
      <c r="I271" s="124"/>
      <c r="S271" s="122"/>
      <c r="U271" s="127"/>
      <c r="V271" s="127"/>
    </row>
    <row r="272" spans="1:22" x14ac:dyDescent="0.2">
      <c r="A272" s="126"/>
      <c r="B272" s="126"/>
      <c r="C272" s="126"/>
      <c r="D272" s="125"/>
      <c r="E272" s="125"/>
      <c r="F272" s="124"/>
      <c r="G272" s="124"/>
      <c r="H272" s="124"/>
      <c r="I272" s="124"/>
      <c r="S272" s="122"/>
      <c r="U272" s="127"/>
      <c r="V272" s="127"/>
    </row>
    <row r="273" spans="1:22" x14ac:dyDescent="0.2">
      <c r="A273" s="126"/>
      <c r="B273" s="126"/>
      <c r="C273" s="126"/>
      <c r="D273" s="125"/>
      <c r="E273" s="125"/>
      <c r="F273" s="124"/>
      <c r="G273" s="124"/>
      <c r="H273" s="124"/>
      <c r="I273" s="124"/>
      <c r="S273" s="122"/>
      <c r="U273" s="127"/>
      <c r="V273" s="127"/>
    </row>
    <row r="274" spans="1:22" x14ac:dyDescent="0.2">
      <c r="A274" s="126"/>
      <c r="B274" s="126"/>
      <c r="C274" s="126"/>
      <c r="D274" s="125"/>
      <c r="E274" s="125"/>
      <c r="F274" s="124"/>
      <c r="G274" s="124"/>
      <c r="H274" s="124"/>
      <c r="I274" s="124"/>
      <c r="S274" s="122"/>
      <c r="U274" s="127"/>
      <c r="V274" s="127"/>
    </row>
    <row r="275" spans="1:22" x14ac:dyDescent="0.2">
      <c r="A275" s="126"/>
      <c r="B275" s="126"/>
      <c r="C275" s="126"/>
      <c r="D275" s="125"/>
      <c r="E275" s="125"/>
      <c r="F275" s="124"/>
      <c r="G275" s="124"/>
      <c r="H275" s="124"/>
      <c r="I275" s="124"/>
      <c r="S275" s="122"/>
      <c r="U275" s="127"/>
      <c r="V275" s="127"/>
    </row>
    <row r="276" spans="1:22" x14ac:dyDescent="0.2">
      <c r="A276" s="126"/>
      <c r="B276" s="126"/>
      <c r="C276" s="126"/>
      <c r="D276" s="125"/>
      <c r="E276" s="125"/>
      <c r="F276" s="124"/>
      <c r="G276" s="124"/>
      <c r="H276" s="124"/>
      <c r="I276" s="124"/>
      <c r="S276" s="122"/>
      <c r="U276" s="127"/>
      <c r="V276" s="127"/>
    </row>
    <row r="277" spans="1:22" x14ac:dyDescent="0.2">
      <c r="A277" s="126"/>
      <c r="B277" s="126"/>
      <c r="C277" s="126"/>
      <c r="D277" s="125"/>
      <c r="E277" s="125"/>
      <c r="F277" s="124"/>
      <c r="G277" s="124"/>
      <c r="H277" s="124"/>
      <c r="I277" s="124"/>
      <c r="S277" s="122"/>
      <c r="U277" s="127"/>
      <c r="V277" s="127"/>
    </row>
    <row r="278" spans="1:22" x14ac:dyDescent="0.2">
      <c r="A278" s="126"/>
      <c r="B278" s="126"/>
      <c r="C278" s="126"/>
      <c r="D278" s="125"/>
      <c r="E278" s="125"/>
      <c r="F278" s="124"/>
      <c r="G278" s="124"/>
      <c r="H278" s="124"/>
      <c r="I278" s="124"/>
      <c r="S278" s="122"/>
      <c r="U278" s="127"/>
      <c r="V278" s="127"/>
    </row>
    <row r="279" spans="1:22" x14ac:dyDescent="0.2">
      <c r="A279" s="126"/>
      <c r="B279" s="126"/>
      <c r="C279" s="126"/>
      <c r="D279" s="125"/>
      <c r="E279" s="125"/>
      <c r="F279" s="124"/>
      <c r="G279" s="124"/>
      <c r="H279" s="124"/>
      <c r="I279" s="124"/>
      <c r="S279" s="122"/>
      <c r="U279" s="127"/>
      <c r="V279" s="127"/>
    </row>
    <row r="280" spans="1:22" x14ac:dyDescent="0.2">
      <c r="A280" s="126"/>
      <c r="B280" s="126"/>
      <c r="C280" s="126"/>
      <c r="D280" s="125"/>
      <c r="E280" s="125"/>
      <c r="F280" s="124"/>
      <c r="G280" s="124"/>
      <c r="H280" s="124"/>
      <c r="I280" s="124"/>
      <c r="S280" s="122"/>
      <c r="U280" s="127"/>
      <c r="V280" s="127"/>
    </row>
    <row r="281" spans="1:22" x14ac:dyDescent="0.2">
      <c r="A281" s="126"/>
      <c r="B281" s="126"/>
      <c r="C281" s="126"/>
      <c r="D281" s="125"/>
      <c r="E281" s="125"/>
      <c r="F281" s="124"/>
      <c r="G281" s="124"/>
      <c r="H281" s="124"/>
      <c r="I281" s="124"/>
      <c r="S281" s="122"/>
      <c r="U281" s="127"/>
      <c r="V281" s="127"/>
    </row>
    <row r="282" spans="1:22" x14ac:dyDescent="0.2">
      <c r="A282" s="126"/>
      <c r="B282" s="126"/>
      <c r="C282" s="126"/>
      <c r="D282" s="125"/>
      <c r="E282" s="125"/>
      <c r="F282" s="124"/>
      <c r="G282" s="124"/>
      <c r="H282" s="124"/>
      <c r="I282" s="124"/>
      <c r="S282" s="122"/>
      <c r="U282" s="127"/>
      <c r="V282" s="127"/>
    </row>
    <row r="283" spans="1:22" x14ac:dyDescent="0.2">
      <c r="A283" s="126"/>
      <c r="B283" s="126"/>
      <c r="C283" s="126"/>
      <c r="D283" s="125"/>
      <c r="E283" s="125"/>
      <c r="F283" s="124"/>
      <c r="G283" s="124"/>
      <c r="H283" s="124"/>
      <c r="I283" s="124"/>
      <c r="S283" s="122"/>
      <c r="U283" s="127"/>
      <c r="V283" s="127"/>
    </row>
    <row r="284" spans="1:22" x14ac:dyDescent="0.2">
      <c r="A284" s="126"/>
      <c r="B284" s="126"/>
      <c r="C284" s="126"/>
      <c r="D284" s="125"/>
      <c r="E284" s="125"/>
      <c r="F284" s="124"/>
      <c r="G284" s="124"/>
      <c r="H284" s="124"/>
      <c r="I284" s="124"/>
      <c r="S284" s="122"/>
      <c r="U284" s="127"/>
      <c r="V284" s="127"/>
    </row>
    <row r="285" spans="1:22" x14ac:dyDescent="0.2">
      <c r="A285" s="126"/>
      <c r="B285" s="126"/>
      <c r="C285" s="126"/>
      <c r="D285" s="125"/>
      <c r="E285" s="125"/>
      <c r="F285" s="124"/>
      <c r="G285" s="124"/>
      <c r="H285" s="124"/>
      <c r="I285" s="124"/>
      <c r="S285" s="122"/>
      <c r="U285" s="127"/>
      <c r="V285" s="127"/>
    </row>
    <row r="286" spans="1:22" x14ac:dyDescent="0.2">
      <c r="A286" s="126"/>
      <c r="B286" s="126"/>
      <c r="C286" s="126"/>
      <c r="D286" s="125"/>
      <c r="E286" s="125"/>
      <c r="F286" s="124"/>
      <c r="G286" s="124"/>
      <c r="H286" s="124"/>
      <c r="I286" s="124"/>
      <c r="S286" s="122"/>
      <c r="U286" s="127"/>
      <c r="V286" s="127"/>
    </row>
    <row r="287" spans="1:22" x14ac:dyDescent="0.2">
      <c r="A287" s="126"/>
      <c r="B287" s="126"/>
      <c r="C287" s="126"/>
      <c r="D287" s="125"/>
      <c r="E287" s="125"/>
      <c r="F287" s="124"/>
      <c r="G287" s="124"/>
      <c r="H287" s="124"/>
      <c r="I287" s="124"/>
      <c r="S287" s="122"/>
      <c r="U287" s="127"/>
      <c r="V287" s="127"/>
    </row>
    <row r="288" spans="1:22" x14ac:dyDescent="0.2">
      <c r="A288" s="126"/>
      <c r="B288" s="126"/>
      <c r="C288" s="126"/>
      <c r="D288" s="125"/>
      <c r="E288" s="125"/>
      <c r="F288" s="124"/>
      <c r="G288" s="124"/>
      <c r="H288" s="124"/>
      <c r="I288" s="124"/>
      <c r="S288" s="122"/>
      <c r="U288" s="127"/>
      <c r="V288" s="127"/>
    </row>
    <row r="289" spans="1:22" x14ac:dyDescent="0.2">
      <c r="A289" s="126"/>
      <c r="B289" s="126"/>
      <c r="C289" s="126"/>
      <c r="D289" s="125"/>
      <c r="E289" s="125"/>
      <c r="F289" s="124"/>
      <c r="G289" s="124"/>
      <c r="H289" s="124"/>
      <c r="I289" s="124"/>
      <c r="S289" s="122"/>
      <c r="U289" s="127"/>
      <c r="V289" s="127"/>
    </row>
    <row r="290" spans="1:22" x14ac:dyDescent="0.2">
      <c r="A290" s="126"/>
      <c r="B290" s="126"/>
      <c r="C290" s="126"/>
      <c r="D290" s="125"/>
      <c r="E290" s="125"/>
      <c r="F290" s="124"/>
      <c r="G290" s="124"/>
      <c r="H290" s="124"/>
      <c r="I290" s="124"/>
      <c r="S290" s="122"/>
      <c r="U290" s="127"/>
      <c r="V290" s="127"/>
    </row>
    <row r="291" spans="1:22" x14ac:dyDescent="0.2">
      <c r="A291" s="126"/>
      <c r="B291" s="126"/>
      <c r="C291" s="126"/>
      <c r="D291" s="125"/>
      <c r="E291" s="125"/>
      <c r="F291" s="124"/>
      <c r="G291" s="124"/>
      <c r="H291" s="124"/>
      <c r="I291" s="124"/>
      <c r="S291" s="122"/>
      <c r="U291" s="127"/>
      <c r="V291" s="127"/>
    </row>
    <row r="292" spans="1:22" x14ac:dyDescent="0.2">
      <c r="A292" s="126"/>
      <c r="B292" s="126"/>
      <c r="C292" s="126"/>
      <c r="D292" s="125"/>
      <c r="E292" s="125"/>
      <c r="F292" s="124"/>
      <c r="G292" s="124"/>
      <c r="H292" s="124"/>
      <c r="I292" s="124"/>
      <c r="S292" s="122"/>
      <c r="U292" s="127"/>
      <c r="V292" s="127"/>
    </row>
    <row r="293" spans="1:22" x14ac:dyDescent="0.2">
      <c r="A293" s="126"/>
      <c r="B293" s="126"/>
      <c r="C293" s="126"/>
      <c r="D293" s="125"/>
      <c r="E293" s="125"/>
      <c r="F293" s="124"/>
      <c r="G293" s="124"/>
      <c r="H293" s="124"/>
      <c r="I293" s="124"/>
      <c r="S293" s="122"/>
      <c r="U293" s="127"/>
      <c r="V293" s="127"/>
    </row>
    <row r="294" spans="1:22" x14ac:dyDescent="0.2">
      <c r="A294" s="126"/>
      <c r="B294" s="126"/>
      <c r="C294" s="126"/>
      <c r="D294" s="125"/>
      <c r="E294" s="125"/>
      <c r="F294" s="124"/>
      <c r="G294" s="124"/>
      <c r="H294" s="124"/>
      <c r="I294" s="124"/>
      <c r="S294" s="122"/>
      <c r="U294" s="127"/>
      <c r="V294" s="127"/>
    </row>
    <row r="295" spans="1:22" x14ac:dyDescent="0.2">
      <c r="A295" s="126"/>
      <c r="B295" s="126"/>
      <c r="C295" s="126"/>
      <c r="D295" s="125"/>
      <c r="E295" s="125"/>
      <c r="F295" s="124"/>
      <c r="G295" s="124"/>
      <c r="H295" s="124"/>
      <c r="I295" s="124"/>
      <c r="S295" s="122"/>
      <c r="U295" s="127"/>
      <c r="V295" s="127"/>
    </row>
    <row r="296" spans="1:22" x14ac:dyDescent="0.2">
      <c r="A296" s="126"/>
      <c r="B296" s="126"/>
      <c r="C296" s="126"/>
      <c r="D296" s="125"/>
      <c r="E296" s="125"/>
      <c r="F296" s="124"/>
      <c r="G296" s="124"/>
      <c r="H296" s="124"/>
      <c r="I296" s="124"/>
      <c r="S296" s="122"/>
      <c r="U296" s="127"/>
      <c r="V296" s="127"/>
    </row>
    <row r="297" spans="1:22" x14ac:dyDescent="0.2">
      <c r="A297" s="126"/>
      <c r="B297" s="126"/>
      <c r="C297" s="126"/>
      <c r="D297" s="125"/>
      <c r="E297" s="125"/>
      <c r="F297" s="124"/>
      <c r="G297" s="124"/>
      <c r="H297" s="124"/>
      <c r="I297" s="124"/>
      <c r="S297" s="122"/>
      <c r="U297" s="127"/>
      <c r="V297" s="127"/>
    </row>
    <row r="298" spans="1:22" x14ac:dyDescent="0.2">
      <c r="A298" s="126"/>
      <c r="B298" s="126"/>
      <c r="C298" s="126"/>
      <c r="D298" s="125"/>
      <c r="E298" s="125"/>
      <c r="F298" s="124"/>
      <c r="G298" s="124"/>
      <c r="H298" s="124"/>
      <c r="I298" s="124"/>
      <c r="S298" s="122"/>
      <c r="U298" s="127"/>
      <c r="V298" s="127"/>
    </row>
    <row r="299" spans="1:22" x14ac:dyDescent="0.2">
      <c r="A299" s="126"/>
      <c r="B299" s="126"/>
      <c r="C299" s="126"/>
      <c r="D299" s="125"/>
      <c r="E299" s="125"/>
      <c r="F299" s="124"/>
      <c r="G299" s="124"/>
      <c r="H299" s="124"/>
      <c r="I299" s="124"/>
      <c r="S299" s="122"/>
      <c r="U299" s="127"/>
      <c r="V299" s="127"/>
    </row>
    <row r="300" spans="1:22" x14ac:dyDescent="0.2">
      <c r="A300" s="126"/>
      <c r="B300" s="126"/>
      <c r="C300" s="126"/>
      <c r="D300" s="125"/>
      <c r="E300" s="125"/>
      <c r="F300" s="124"/>
      <c r="G300" s="124"/>
      <c r="H300" s="124"/>
      <c r="I300" s="124"/>
      <c r="S300" s="122"/>
      <c r="U300" s="127"/>
      <c r="V300" s="127"/>
    </row>
    <row r="301" spans="1:22" x14ac:dyDescent="0.2">
      <c r="A301" s="126"/>
      <c r="B301" s="126"/>
      <c r="C301" s="126"/>
      <c r="D301" s="125"/>
      <c r="E301" s="125"/>
      <c r="F301" s="124"/>
      <c r="G301" s="124"/>
      <c r="H301" s="124"/>
      <c r="I301" s="124"/>
      <c r="S301" s="122"/>
      <c r="U301" s="127"/>
      <c r="V301" s="127"/>
    </row>
    <row r="302" spans="1:22" x14ac:dyDescent="0.2">
      <c r="A302" s="126"/>
      <c r="B302" s="126"/>
      <c r="C302" s="126"/>
      <c r="D302" s="125"/>
      <c r="E302" s="125"/>
      <c r="F302" s="124"/>
      <c r="G302" s="124"/>
      <c r="H302" s="124"/>
      <c r="I302" s="124"/>
      <c r="S302" s="122"/>
      <c r="U302" s="127"/>
      <c r="V302" s="127"/>
    </row>
    <row r="303" spans="1:22" x14ac:dyDescent="0.2">
      <c r="A303" s="126"/>
      <c r="B303" s="126"/>
      <c r="C303" s="126"/>
      <c r="D303" s="125"/>
      <c r="E303" s="125"/>
      <c r="F303" s="124"/>
      <c r="G303" s="124"/>
      <c r="H303" s="124"/>
      <c r="I303" s="124"/>
      <c r="S303" s="122"/>
      <c r="U303" s="127"/>
      <c r="V303" s="127"/>
    </row>
    <row r="304" spans="1:22" x14ac:dyDescent="0.2">
      <c r="A304" s="126"/>
      <c r="B304" s="126"/>
      <c r="C304" s="126"/>
      <c r="D304" s="125"/>
      <c r="E304" s="125"/>
      <c r="F304" s="124"/>
      <c r="G304" s="124"/>
      <c r="H304" s="124"/>
      <c r="I304" s="124"/>
      <c r="S304" s="122"/>
      <c r="U304" s="127"/>
      <c r="V304" s="127"/>
    </row>
    <row r="305" spans="1:22" x14ac:dyDescent="0.2">
      <c r="A305" s="126"/>
      <c r="B305" s="126"/>
      <c r="C305" s="126"/>
      <c r="D305" s="125"/>
      <c r="E305" s="125"/>
      <c r="F305" s="124"/>
      <c r="G305" s="124"/>
      <c r="H305" s="124"/>
      <c r="I305" s="124"/>
      <c r="S305" s="122"/>
      <c r="U305" s="127"/>
      <c r="V305" s="127"/>
    </row>
    <row r="306" spans="1:22" x14ac:dyDescent="0.2">
      <c r="A306" s="126"/>
      <c r="B306" s="126"/>
      <c r="C306" s="126"/>
      <c r="D306" s="125"/>
      <c r="E306" s="125"/>
      <c r="F306" s="124"/>
      <c r="G306" s="124"/>
      <c r="H306" s="124"/>
      <c r="I306" s="124"/>
      <c r="S306" s="122"/>
      <c r="U306" s="127"/>
      <c r="V306" s="127"/>
    </row>
    <row r="307" spans="1:22" x14ac:dyDescent="0.2">
      <c r="A307" s="126"/>
      <c r="B307" s="126"/>
      <c r="C307" s="126"/>
      <c r="D307" s="125"/>
      <c r="E307" s="125"/>
      <c r="F307" s="124"/>
      <c r="G307" s="124"/>
      <c r="H307" s="124"/>
      <c r="I307" s="124"/>
      <c r="S307" s="122"/>
      <c r="U307" s="127"/>
      <c r="V307" s="127"/>
    </row>
    <row r="308" spans="1:22" x14ac:dyDescent="0.2">
      <c r="A308" s="126"/>
      <c r="B308" s="126"/>
      <c r="C308" s="126"/>
      <c r="D308" s="125"/>
      <c r="E308" s="125"/>
      <c r="F308" s="124"/>
      <c r="G308" s="124"/>
      <c r="H308" s="124"/>
      <c r="I308" s="124"/>
      <c r="S308" s="122"/>
      <c r="U308" s="127"/>
      <c r="V308" s="127"/>
    </row>
    <row r="309" spans="1:22" x14ac:dyDescent="0.2">
      <c r="A309" s="126"/>
      <c r="B309" s="126"/>
      <c r="C309" s="126"/>
      <c r="D309" s="125"/>
      <c r="E309" s="125"/>
      <c r="F309" s="124"/>
      <c r="G309" s="124"/>
      <c r="H309" s="124"/>
      <c r="I309" s="124"/>
      <c r="S309" s="122"/>
      <c r="U309" s="127"/>
      <c r="V309" s="127"/>
    </row>
    <row r="310" spans="1:22" x14ac:dyDescent="0.2">
      <c r="A310" s="126"/>
      <c r="B310" s="126"/>
      <c r="C310" s="126"/>
      <c r="D310" s="125"/>
      <c r="E310" s="125"/>
      <c r="F310" s="124"/>
      <c r="G310" s="124"/>
      <c r="H310" s="124"/>
      <c r="I310" s="124"/>
      <c r="S310" s="122"/>
      <c r="U310" s="127"/>
      <c r="V310" s="127"/>
    </row>
    <row r="311" spans="1:22" x14ac:dyDescent="0.2">
      <c r="A311" s="126"/>
      <c r="B311" s="126"/>
      <c r="C311" s="126"/>
      <c r="D311" s="125"/>
      <c r="E311" s="125"/>
      <c r="F311" s="124"/>
      <c r="G311" s="124"/>
      <c r="H311" s="124"/>
      <c r="I311" s="124"/>
      <c r="S311" s="122"/>
      <c r="U311" s="127"/>
      <c r="V311" s="127"/>
    </row>
    <row r="312" spans="1:22" x14ac:dyDescent="0.2">
      <c r="A312" s="126"/>
      <c r="B312" s="126"/>
      <c r="C312" s="126"/>
      <c r="D312" s="125"/>
      <c r="E312" s="125"/>
      <c r="F312" s="124"/>
      <c r="G312" s="124"/>
      <c r="H312" s="124"/>
      <c r="I312" s="124"/>
      <c r="S312" s="122"/>
      <c r="U312" s="127"/>
      <c r="V312" s="127"/>
    </row>
    <row r="313" spans="1:22" x14ac:dyDescent="0.2">
      <c r="A313" s="126"/>
      <c r="B313" s="126"/>
      <c r="C313" s="126"/>
      <c r="D313" s="125"/>
      <c r="E313" s="125"/>
      <c r="F313" s="124"/>
      <c r="G313" s="124"/>
      <c r="H313" s="124"/>
      <c r="I313" s="124"/>
      <c r="S313" s="122"/>
      <c r="U313" s="127"/>
      <c r="V313" s="127"/>
    </row>
    <row r="314" spans="1:22" x14ac:dyDescent="0.2">
      <c r="A314" s="126"/>
      <c r="B314" s="126"/>
      <c r="C314" s="126"/>
      <c r="D314" s="125"/>
      <c r="E314" s="125"/>
      <c r="F314" s="124"/>
      <c r="G314" s="124"/>
      <c r="H314" s="124"/>
      <c r="I314" s="124"/>
      <c r="S314" s="122"/>
      <c r="U314" s="127"/>
      <c r="V314" s="127"/>
    </row>
    <row r="315" spans="1:22" x14ac:dyDescent="0.2">
      <c r="A315" s="126"/>
      <c r="B315" s="126"/>
      <c r="C315" s="126"/>
      <c r="D315" s="125"/>
      <c r="E315" s="125"/>
      <c r="F315" s="124"/>
      <c r="G315" s="124"/>
      <c r="H315" s="124"/>
      <c r="I315" s="124"/>
      <c r="S315" s="122"/>
      <c r="U315" s="127"/>
      <c r="V315" s="127"/>
    </row>
    <row r="316" spans="1:22" x14ac:dyDescent="0.2">
      <c r="A316" s="126"/>
      <c r="B316" s="126"/>
      <c r="C316" s="126"/>
      <c r="D316" s="125"/>
      <c r="E316" s="125"/>
      <c r="F316" s="124"/>
      <c r="G316" s="124"/>
      <c r="H316" s="124"/>
      <c r="I316" s="124"/>
      <c r="S316" s="122"/>
      <c r="U316" s="127"/>
      <c r="V316" s="127"/>
    </row>
    <row r="317" spans="1:22" x14ac:dyDescent="0.2">
      <c r="A317" s="126"/>
      <c r="B317" s="126"/>
      <c r="C317" s="126"/>
      <c r="D317" s="125"/>
      <c r="E317" s="125"/>
      <c r="F317" s="124"/>
      <c r="G317" s="124"/>
      <c r="H317" s="124"/>
      <c r="I317" s="124"/>
      <c r="S317" s="122"/>
      <c r="U317" s="127"/>
      <c r="V317" s="127"/>
    </row>
    <row r="318" spans="1:22" x14ac:dyDescent="0.2">
      <c r="A318" s="126"/>
      <c r="B318" s="126"/>
      <c r="C318" s="126"/>
      <c r="D318" s="125"/>
      <c r="E318" s="125"/>
      <c r="F318" s="124"/>
      <c r="G318" s="124"/>
      <c r="H318" s="124"/>
      <c r="I318" s="124"/>
      <c r="S318" s="122"/>
      <c r="U318" s="127"/>
      <c r="V318" s="127"/>
    </row>
    <row r="319" spans="1:22" x14ac:dyDescent="0.2">
      <c r="A319" s="126"/>
      <c r="B319" s="126"/>
      <c r="C319" s="126"/>
      <c r="D319" s="125"/>
      <c r="E319" s="125"/>
      <c r="F319" s="124"/>
      <c r="G319" s="124"/>
      <c r="H319" s="124"/>
      <c r="I319" s="124"/>
      <c r="S319" s="122"/>
      <c r="U319" s="127"/>
      <c r="V319" s="127"/>
    </row>
    <row r="320" spans="1:22" x14ac:dyDescent="0.2">
      <c r="A320" s="126"/>
      <c r="B320" s="126"/>
      <c r="C320" s="126"/>
      <c r="D320" s="125"/>
      <c r="E320" s="125"/>
      <c r="F320" s="124"/>
      <c r="G320" s="124"/>
      <c r="H320" s="124"/>
      <c r="I320" s="124"/>
      <c r="S320" s="122"/>
      <c r="U320" s="127"/>
      <c r="V320" s="127"/>
    </row>
    <row r="321" spans="1:22" x14ac:dyDescent="0.2">
      <c r="A321" s="126"/>
      <c r="B321" s="126"/>
      <c r="C321" s="126"/>
      <c r="D321" s="125"/>
      <c r="E321" s="125"/>
      <c r="F321" s="124"/>
      <c r="G321" s="124"/>
      <c r="H321" s="124"/>
      <c r="I321" s="124"/>
      <c r="S321" s="122"/>
      <c r="U321" s="127"/>
      <c r="V321" s="127"/>
    </row>
    <row r="322" spans="1:22" x14ac:dyDescent="0.2">
      <c r="A322" s="126"/>
      <c r="B322" s="126"/>
      <c r="C322" s="126"/>
      <c r="D322" s="125"/>
      <c r="E322" s="125"/>
      <c r="F322" s="124"/>
      <c r="G322" s="124"/>
      <c r="H322" s="124"/>
      <c r="I322" s="124"/>
      <c r="S322" s="122"/>
      <c r="U322" s="127"/>
      <c r="V322" s="127"/>
    </row>
    <row r="323" spans="1:22" x14ac:dyDescent="0.2">
      <c r="A323" s="126"/>
      <c r="B323" s="126"/>
      <c r="C323" s="126"/>
      <c r="D323" s="125"/>
      <c r="E323" s="125"/>
      <c r="F323" s="124"/>
      <c r="G323" s="124"/>
      <c r="H323" s="124"/>
      <c r="I323" s="124"/>
      <c r="S323" s="122"/>
      <c r="U323" s="127"/>
      <c r="V323" s="127"/>
    </row>
    <row r="324" spans="1:22" x14ac:dyDescent="0.2">
      <c r="A324" s="126"/>
      <c r="B324" s="126"/>
      <c r="C324" s="126"/>
      <c r="D324" s="125"/>
      <c r="E324" s="125"/>
      <c r="F324" s="124"/>
      <c r="G324" s="124"/>
      <c r="H324" s="124"/>
      <c r="I324" s="124"/>
      <c r="S324" s="122"/>
      <c r="U324" s="127"/>
      <c r="V324" s="127"/>
    </row>
    <row r="325" spans="1:22" x14ac:dyDescent="0.2">
      <c r="A325" s="126"/>
      <c r="B325" s="126"/>
      <c r="C325" s="126"/>
      <c r="D325" s="125"/>
      <c r="E325" s="125"/>
      <c r="F325" s="124"/>
      <c r="G325" s="124"/>
      <c r="H325" s="124"/>
      <c r="I325" s="124"/>
      <c r="S325" s="122"/>
      <c r="U325" s="127"/>
      <c r="V325" s="127"/>
    </row>
    <row r="326" spans="1:22" x14ac:dyDescent="0.2">
      <c r="A326" s="126"/>
      <c r="B326" s="126"/>
      <c r="C326" s="126"/>
      <c r="D326" s="125"/>
      <c r="E326" s="125"/>
      <c r="F326" s="124"/>
      <c r="G326" s="124"/>
      <c r="H326" s="124"/>
      <c r="I326" s="124"/>
      <c r="S326" s="122"/>
      <c r="U326" s="127"/>
      <c r="V326" s="127"/>
    </row>
    <row r="327" spans="1:22" x14ac:dyDescent="0.2">
      <c r="A327" s="126"/>
      <c r="B327" s="126"/>
      <c r="C327" s="126"/>
      <c r="D327" s="125"/>
      <c r="E327" s="125"/>
      <c r="F327" s="124"/>
      <c r="G327" s="124"/>
      <c r="H327" s="124"/>
      <c r="I327" s="124"/>
      <c r="S327" s="122"/>
      <c r="U327" s="127"/>
      <c r="V327" s="127"/>
    </row>
    <row r="328" spans="1:22" x14ac:dyDescent="0.2">
      <c r="A328" s="126"/>
      <c r="B328" s="126"/>
      <c r="C328" s="126"/>
      <c r="D328" s="125"/>
      <c r="E328" s="125"/>
      <c r="F328" s="124"/>
      <c r="G328" s="124"/>
      <c r="H328" s="124"/>
      <c r="I328" s="124"/>
    </row>
    <row r="329" spans="1:22" x14ac:dyDescent="0.2">
      <c r="A329" s="126"/>
      <c r="B329" s="126"/>
      <c r="C329" s="126"/>
      <c r="D329" s="125"/>
      <c r="E329" s="125"/>
      <c r="F329" s="124"/>
      <c r="G329" s="124"/>
      <c r="H329" s="124"/>
      <c r="I329" s="124"/>
    </row>
    <row r="330" spans="1:22" x14ac:dyDescent="0.2">
      <c r="A330" s="126"/>
      <c r="B330" s="126"/>
      <c r="C330" s="126"/>
      <c r="D330" s="125"/>
      <c r="E330" s="125"/>
      <c r="F330" s="124"/>
      <c r="G330" s="124"/>
      <c r="H330" s="124"/>
      <c r="I330" s="124"/>
    </row>
    <row r="331" spans="1:22" x14ac:dyDescent="0.2">
      <c r="A331" s="126"/>
      <c r="B331" s="126"/>
      <c r="C331" s="126"/>
      <c r="D331" s="125"/>
      <c r="E331" s="125"/>
      <c r="F331" s="124"/>
      <c r="G331" s="124"/>
      <c r="H331" s="124"/>
      <c r="I331" s="124"/>
    </row>
  </sheetData>
  <sheetProtection algorithmName="SHA-512" hashValue="rIISsga84RoUDGOPu59lAVfR5U6zhcydLBqu18wBRKXljS1gvejuM/SLwp+rv6GY2Bt2P+aLXG9nGdjdG780hw==" saltValue="Mg8jSso5IENB+96id92rVg==" spinCount="100000" sheet="1" objects="1" scenarios="1"/>
  <mergeCells count="5">
    <mergeCell ref="A10:F10"/>
    <mergeCell ref="A11:F11"/>
    <mergeCell ref="A12:F12"/>
    <mergeCell ref="A13:F13"/>
    <mergeCell ref="A26:I26"/>
  </mergeCells>
  <conditionalFormatting sqref="A29:A331">
    <cfRule type="cellIs" dxfId="252" priority="4" stopIfTrue="1" operator="lessThan">
      <formula>0</formula>
    </cfRule>
  </conditionalFormatting>
  <conditionalFormatting sqref="E22">
    <cfRule type="cellIs" dxfId="251" priority="1" stopIfTrue="1" operator="lessThan">
      <formula>$G$22</formula>
    </cfRule>
  </conditionalFormatting>
  <dataValidations disablePrompts="1" count="2">
    <dataValidation type="whole" operator="notBetween" allowBlank="1" showInputMessage="1" showErrorMessage="1" errorTitle="Min. Stone Base Not Met" error="Minimum of 6&quot; Stone Base Required " sqref="E20" xr:uid="{00000000-0002-0000-0700-000000000000}">
      <formula1>0</formula1>
      <formula2>5</formula2>
    </dataValidation>
    <dataValidation type="whole" operator="notBetween" allowBlank="1" showInputMessage="1" showErrorMessage="1" errorTitle="Min. Stone Cover Not Met" error="Minimum of 6&quot; Stone Above Required " sqref="E21" xr:uid="{00000000-0002-0000-0700-000001000000}">
      <formula1>0</formula1>
      <formula2>5</formula2>
    </dataValidation>
  </dataValidations>
  <hyperlinks>
    <hyperlink ref="H10" r:id="rId1" xr:uid="{00000000-0004-0000-0700-000000000000}"/>
    <hyperlink ref="H11" r:id="rId2" xr:uid="{00000000-0004-0000-0700-000001000000}"/>
    <hyperlink ref="H12" r:id="rId3" xr:uid="{00000000-0004-0000-0700-000002000000}"/>
    <hyperlink ref="H13" r:id="rId4" xr:uid="{00000000-0004-0000-0700-000003000000}"/>
  </hyperlinks>
  <pageMargins left="0.7" right="0.7" top="0.75" bottom="0.75" header="0.3" footer="0.3"/>
  <pageSetup scale="76" fitToHeight="0" orientation="portrait" r:id="rId5"/>
  <headerFooter alignWithMargins="0">
    <oddHeader>&amp;L&amp;"Arial,Bold"CULTEC&amp;8
&amp;"Arial,Regular"P.O. Box 280
Brookfield, CT 06804 USA&amp;R&amp;8 203-775-4416
CT-Tech@cultec.com
www.cultec.com</oddHeader>
    <oddFooter>&amp;L&amp;8Created on: &amp;D&amp;C&amp;8Copyright CULTEC. All Rights Reserved&amp;R&amp;8CULTEC Incremental Storage Calculator 10-23</oddFooter>
  </headerFooter>
  <drawing r:id="rId6"/>
  <tableParts count="1">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7:AA333"/>
  <sheetViews>
    <sheetView showGridLines="0" zoomScaleNormal="100" workbookViewId="0">
      <selection activeCell="A10" sqref="A10:I10"/>
    </sheetView>
  </sheetViews>
  <sheetFormatPr defaultRowHeight="12.75" x14ac:dyDescent="0.2"/>
  <cols>
    <col min="1" max="1" width="12.7109375" style="31" customWidth="1"/>
    <col min="2" max="3" width="12.140625" style="31" hidden="1" customWidth="1"/>
    <col min="4" max="4" width="12.7109375" style="31" customWidth="1"/>
    <col min="5" max="5" width="12.7109375" style="35" customWidth="1"/>
    <col min="6" max="6" width="13.7109375" style="34" customWidth="1"/>
    <col min="7" max="8" width="15.28515625" style="34" customWidth="1"/>
    <col min="9" max="9" width="12.7109375" style="34" customWidth="1"/>
    <col min="10" max="10" width="16.85546875" style="34" bestFit="1" customWidth="1"/>
    <col min="11" max="11" width="9.28515625" style="31" customWidth="1"/>
    <col min="12" max="12" width="9.28515625" hidden="1" customWidth="1"/>
    <col min="13" max="13" width="15.85546875" hidden="1" customWidth="1"/>
    <col min="14" max="14" width="9.140625" hidden="1" customWidth="1"/>
    <col min="15" max="15" width="8.5703125" hidden="1" customWidth="1"/>
    <col min="16" max="16" width="11.85546875" hidden="1" customWidth="1"/>
    <col min="17" max="17" width="11.140625" hidden="1" customWidth="1"/>
    <col min="18" max="26" width="9.140625" hidden="1" customWidth="1"/>
    <col min="27" max="28" width="9.140625" customWidth="1"/>
  </cols>
  <sheetData>
    <row r="7" spans="1:13" x14ac:dyDescent="0.2">
      <c r="A7" s="30"/>
      <c r="E7" s="31"/>
      <c r="F7" s="32"/>
      <c r="G7" s="32"/>
      <c r="H7" s="32"/>
      <c r="I7" s="33"/>
      <c r="J7" s="33"/>
      <c r="K7" s="34"/>
    </row>
    <row r="8" spans="1:13" ht="31.5" customHeight="1" x14ac:dyDescent="0.2">
      <c r="J8" s="33"/>
      <c r="K8" s="34"/>
    </row>
    <row r="9" spans="1:13" ht="15.75" x14ac:dyDescent="0.25">
      <c r="A9" s="50" t="s">
        <v>40</v>
      </c>
      <c r="B9" s="36"/>
      <c r="C9" s="36"/>
      <c r="D9" s="36"/>
      <c r="E9" s="119" t="s">
        <v>41</v>
      </c>
      <c r="F9" s="118">
        <f ca="1">TODAY()</f>
        <v>45219</v>
      </c>
      <c r="G9" s="32"/>
      <c r="H9" s="50" t="s">
        <v>30</v>
      </c>
      <c r="I9" s="33"/>
      <c r="J9" s="33"/>
      <c r="K9" s="34"/>
    </row>
    <row r="10" spans="1:13" x14ac:dyDescent="0.2">
      <c r="A10" s="428"/>
      <c r="B10" s="428"/>
      <c r="C10" s="428"/>
      <c r="D10" s="428"/>
      <c r="E10" s="428"/>
      <c r="F10" s="428"/>
      <c r="G10" s="32"/>
      <c r="H10" s="62" t="s">
        <v>31</v>
      </c>
      <c r="I10" s="33"/>
      <c r="J10" s="33"/>
      <c r="K10" s="34"/>
    </row>
    <row r="11" spans="1:13" x14ac:dyDescent="0.2">
      <c r="A11" s="432"/>
      <c r="B11" s="432"/>
      <c r="C11" s="432"/>
      <c r="D11" s="432"/>
      <c r="E11" s="432"/>
      <c r="F11" s="432"/>
      <c r="G11" s="32"/>
      <c r="H11" s="395" t="s">
        <v>195</v>
      </c>
      <c r="I11" s="33"/>
      <c r="J11" s="33"/>
      <c r="K11" s="34"/>
    </row>
    <row r="12" spans="1:13" x14ac:dyDescent="0.2">
      <c r="A12" s="432"/>
      <c r="B12" s="432"/>
      <c r="C12" s="432"/>
      <c r="D12" s="432"/>
      <c r="E12" s="432"/>
      <c r="F12" s="432"/>
      <c r="G12" s="32"/>
      <c r="H12" s="62" t="s">
        <v>110</v>
      </c>
      <c r="I12" s="33"/>
      <c r="J12" s="33"/>
      <c r="K12" s="34"/>
    </row>
    <row r="13" spans="1:13" s="3" customFormat="1" x14ac:dyDescent="0.2">
      <c r="A13" s="432"/>
      <c r="B13" s="432"/>
      <c r="C13" s="432"/>
      <c r="D13" s="432"/>
      <c r="E13" s="432"/>
      <c r="F13" s="432"/>
      <c r="G13" s="37"/>
      <c r="H13" s="63" t="s">
        <v>111</v>
      </c>
      <c r="I13" s="33"/>
      <c r="J13" s="33"/>
      <c r="K13" s="34"/>
      <c r="L13"/>
      <c r="M13"/>
    </row>
    <row r="14" spans="1:13" x14ac:dyDescent="0.2">
      <c r="A14" s="32"/>
      <c r="B14" s="32"/>
      <c r="C14" s="32"/>
      <c r="D14" s="32"/>
      <c r="E14" s="32"/>
      <c r="F14" s="32"/>
      <c r="G14" s="37"/>
      <c r="H14" s="37"/>
      <c r="I14" s="33"/>
      <c r="J14" s="33"/>
      <c r="K14" s="34"/>
    </row>
    <row r="15" spans="1:13" x14ac:dyDescent="0.2">
      <c r="A15" s="30"/>
      <c r="E15" s="31"/>
      <c r="F15" s="32"/>
      <c r="G15" s="38"/>
      <c r="H15" s="38"/>
    </row>
    <row r="16" spans="1:13" ht="12.75" customHeight="1" x14ac:dyDescent="0.2">
      <c r="A16" s="39" t="s">
        <v>43</v>
      </c>
      <c r="E16" s="163">
        <f>'Cumulative Volume- Imperial'!C10</f>
        <v>2</v>
      </c>
      <c r="F16" s="40" t="s">
        <v>44</v>
      </c>
      <c r="G16" s="37"/>
      <c r="H16" s="38"/>
      <c r="I16" s="33"/>
    </row>
    <row r="17" spans="1:27" ht="12.75" customHeight="1" x14ac:dyDescent="0.2">
      <c r="A17" s="41" t="s">
        <v>45</v>
      </c>
      <c r="E17" s="163">
        <f>'Cumulative Volume- Imperial'!C11</f>
        <v>46</v>
      </c>
      <c r="F17" s="40" t="s">
        <v>44</v>
      </c>
      <c r="G17" s="37"/>
      <c r="H17" s="38"/>
      <c r="I17" s="33"/>
    </row>
    <row r="18" spans="1:27" ht="12.75" customHeight="1" x14ac:dyDescent="0.2">
      <c r="A18" s="39" t="s">
        <v>98</v>
      </c>
      <c r="E18" s="163">
        <f>'Cumulative Volume- Imperial'!N11</f>
        <v>0</v>
      </c>
      <c r="F18" s="40" t="s">
        <v>44</v>
      </c>
      <c r="G18" s="42"/>
      <c r="H18" s="38"/>
      <c r="K18" s="117"/>
    </row>
    <row r="19" spans="1:27" ht="12.75" customHeight="1" x14ac:dyDescent="0.2">
      <c r="A19" s="41" t="s">
        <v>46</v>
      </c>
      <c r="E19" s="163">
        <f>'Cumulative Volume- Imperial'!C12</f>
        <v>40</v>
      </c>
      <c r="F19" s="40" t="s">
        <v>47</v>
      </c>
      <c r="G19" s="42"/>
      <c r="H19" s="38"/>
      <c r="K19" s="34"/>
    </row>
    <row r="20" spans="1:27" ht="12.75" customHeight="1" x14ac:dyDescent="0.2">
      <c r="A20" s="31" t="s">
        <v>48</v>
      </c>
      <c r="E20" s="163">
        <f>'Cumulative Volume- Imperial'!C13</f>
        <v>9</v>
      </c>
      <c r="F20" s="43" t="s">
        <v>49</v>
      </c>
      <c r="G20" s="61" t="str">
        <f>IF(E20&gt;36,"Please contact cultec design assistance if stone amount exceeds 36 inches","")</f>
        <v/>
      </c>
      <c r="H20" s="38"/>
      <c r="K20" s="34"/>
      <c r="R20" s="2"/>
    </row>
    <row r="21" spans="1:27" ht="12.75" customHeight="1" x14ac:dyDescent="0.2">
      <c r="A21" s="31" t="s">
        <v>50</v>
      </c>
      <c r="E21" s="163">
        <f>'Cumulative Volume- Imperial'!C14</f>
        <v>12</v>
      </c>
      <c r="F21" s="40" t="s">
        <v>49</v>
      </c>
      <c r="G21" s="61" t="str">
        <f>IF(E21&gt;36,"Please contact cultec design assistance if stone amount exceeds 36 inches","")</f>
        <v/>
      </c>
      <c r="H21" s="38"/>
      <c r="K21" s="34"/>
    </row>
    <row r="22" spans="1:27" ht="15" customHeight="1" x14ac:dyDescent="0.3">
      <c r="A22" s="34" t="s">
        <v>51</v>
      </c>
      <c r="E22" s="159">
        <f>'Cumulative Volume- Imperial'!C15</f>
        <v>1422.75</v>
      </c>
      <c r="F22" s="43" t="s">
        <v>52</v>
      </c>
      <c r="G22" s="44">
        <f>O36</f>
        <v>1836.9155700000001</v>
      </c>
      <c r="H22" s="44" t="s">
        <v>53</v>
      </c>
      <c r="J22" s="45"/>
      <c r="K22" s="45"/>
      <c r="L22" s="19"/>
    </row>
    <row r="23" spans="1:27" ht="12.75" customHeight="1" x14ac:dyDescent="0.3">
      <c r="A23" s="31" t="s">
        <v>54</v>
      </c>
      <c r="E23" s="159">
        <f>'Cumulative Volume- Imperial'!C16</f>
        <v>0</v>
      </c>
      <c r="F23" s="40" t="s">
        <v>55</v>
      </c>
      <c r="G23" s="31"/>
      <c r="H23" s="60" t="s">
        <v>56</v>
      </c>
      <c r="J23" s="45"/>
      <c r="K23" s="34"/>
      <c r="L23" s="19"/>
    </row>
    <row r="24" spans="1:27" ht="12.75" customHeight="1" x14ac:dyDescent="0.3">
      <c r="H24" s="60" t="s">
        <v>57</v>
      </c>
      <c r="J24" s="45"/>
      <c r="K24" s="45"/>
      <c r="L24" s="19"/>
    </row>
    <row r="25" spans="1:27" ht="12.75" customHeight="1" x14ac:dyDescent="0.3">
      <c r="H25" s="60"/>
      <c r="J25" s="45"/>
      <c r="K25" s="45"/>
      <c r="L25" s="19"/>
    </row>
    <row r="26" spans="1:27" ht="36" customHeight="1" x14ac:dyDescent="0.2">
      <c r="A26" s="429" t="s">
        <v>112</v>
      </c>
      <c r="B26" s="430"/>
      <c r="C26" s="430"/>
      <c r="D26" s="430"/>
      <c r="E26" s="430"/>
      <c r="F26" s="430"/>
      <c r="G26" s="430"/>
      <c r="H26" s="430"/>
      <c r="I26" s="431"/>
      <c r="K26" s="34"/>
    </row>
    <row r="27" spans="1:27" s="5" customFormat="1" ht="60" customHeight="1" x14ac:dyDescent="0.2">
      <c r="A27" s="56" t="s">
        <v>58</v>
      </c>
      <c r="B27" s="57" t="s">
        <v>74</v>
      </c>
      <c r="C27" s="57" t="s">
        <v>93</v>
      </c>
      <c r="D27" s="57" t="s">
        <v>75</v>
      </c>
      <c r="E27" s="57" t="s">
        <v>100</v>
      </c>
      <c r="F27" s="57" t="s">
        <v>59</v>
      </c>
      <c r="G27" s="58" t="s">
        <v>60</v>
      </c>
      <c r="H27" s="57" t="s">
        <v>61</v>
      </c>
      <c r="I27" s="59" t="s">
        <v>62</v>
      </c>
      <c r="J27" s="34"/>
      <c r="K27" s="31"/>
      <c r="P27" s="9" t="s">
        <v>79</v>
      </c>
      <c r="Q27" s="5">
        <f>COUNTIF(U34:U130,"&gt;0")</f>
        <v>12</v>
      </c>
    </row>
    <row r="28" spans="1:27" ht="19.5" customHeight="1" thickBot="1" x14ac:dyDescent="0.25">
      <c r="A28" s="52" t="s">
        <v>63</v>
      </c>
      <c r="B28" s="53" t="s">
        <v>76</v>
      </c>
      <c r="C28" s="53" t="s">
        <v>76</v>
      </c>
      <c r="D28" s="54" t="s">
        <v>109</v>
      </c>
      <c r="E28" s="54" t="s">
        <v>109</v>
      </c>
      <c r="F28" s="54" t="s">
        <v>109</v>
      </c>
      <c r="G28" s="54" t="s">
        <v>109</v>
      </c>
      <c r="H28" s="54" t="s">
        <v>109</v>
      </c>
      <c r="I28" s="55" t="s">
        <v>55</v>
      </c>
      <c r="M28" s="5" t="s">
        <v>102</v>
      </c>
      <c r="O28" s="6">
        <f>E16*2</f>
        <v>4</v>
      </c>
      <c r="P28" s="10">
        <v>7.75</v>
      </c>
    </row>
    <row r="29" spans="1:27" x14ac:dyDescent="0.2">
      <c r="A29" s="46">
        <f>Q40</f>
        <v>51.5</v>
      </c>
      <c r="B29" s="47">
        <f t="shared" ref="B29:B60" si="0">IF(A29&lt;=0,"",IF(S34&gt;=1,LOOKUP(S34,Y$29:Y$59,X$29:X$59),0))</f>
        <v>0</v>
      </c>
      <c r="C29" s="47">
        <f t="shared" ref="C29:C60" si="1">IF(A29&lt;=0,"",IF(S34&gt;=20,LOOKUP(S34,Y$48:Y$59,Z$48:Z$59),0))</f>
        <v>0</v>
      </c>
      <c r="D29" s="49">
        <f>IF(A29=0,0,IF(A29&lt;0,"",B29*$O$34))</f>
        <v>0</v>
      </c>
      <c r="E29" s="49">
        <f>IF(A29=0,0,IF(A29&lt;0,"",C29*$O$35))</f>
        <v>0</v>
      </c>
      <c r="F29" s="49">
        <f>IF(A29=0,0,IF(A29&lt;0,"",IF(B29=0.0001,((E$22*0.5/12)-D29)*P$42,((E$22*1/12)-D29)*P$42)))</f>
        <v>47.425000000000004</v>
      </c>
      <c r="G29" s="49">
        <f>IF(A29=0,0,IF(A29&lt;0,"",D29+F29+E29))</f>
        <v>47.425000000000004</v>
      </c>
      <c r="H29" s="49">
        <f>IF(A29=0,0,IF(A29&lt;0,"",IF(A29=1,F29,G29+H30)))</f>
        <v>3896.9120000000025</v>
      </c>
      <c r="I29" s="49">
        <f>IF(A29&lt;0,"",ROUND($E$23+(A29/12),2))</f>
        <v>4.29</v>
      </c>
      <c r="M29" s="5" t="s">
        <v>103</v>
      </c>
      <c r="O29" s="6">
        <f>E17-O28</f>
        <v>42</v>
      </c>
      <c r="P29" s="10">
        <v>7</v>
      </c>
      <c r="X29" s="13">
        <v>1E-4</v>
      </c>
      <c r="Y29" s="14">
        <v>1</v>
      </c>
      <c r="Z29" s="1"/>
      <c r="AA29" s="1"/>
    </row>
    <row r="30" spans="1:27" x14ac:dyDescent="0.2">
      <c r="A30" s="47">
        <f t="shared" ref="A30:A71" si="2">IF(S34=0,0,IF(A29=" ","",IF(S34=1,A29-0.5,A29-1)))</f>
        <v>50.5</v>
      </c>
      <c r="B30" s="47">
        <f t="shared" si="0"/>
        <v>0</v>
      </c>
      <c r="C30" s="47">
        <f t="shared" si="1"/>
        <v>0</v>
      </c>
      <c r="D30" s="49">
        <f t="shared" ref="D30:D93" si="3">IF(A30=0,0,IF(A30&lt;0,"",B30*$O$34))</f>
        <v>0</v>
      </c>
      <c r="E30" s="49">
        <f t="shared" ref="E30:E93" si="4">IF(A30=0,0,IF(A30&lt;0,"",C30*$O$35))</f>
        <v>0</v>
      </c>
      <c r="F30" s="49">
        <f t="shared" ref="F30:F93" si="5">IF(A30=0,0,IF(A30&lt;0,"",IF(B30=0.0001,((E$22*0.5/12)-D30)*P$42,((E$22*1/12)-D30)*P$42)))</f>
        <v>47.425000000000004</v>
      </c>
      <c r="G30" s="49">
        <f t="shared" ref="G30:G93" si="6">IF(A30=0,0,IF(A30&lt;0,"",D30+F30+E30))</f>
        <v>47.425000000000004</v>
      </c>
      <c r="H30" s="49">
        <f t="shared" ref="H30:H93" si="7">IF(A30=0,0,IF(A30&lt;0,"",IF(A30=1,F30,G30+H31)))</f>
        <v>3849.4870000000024</v>
      </c>
      <c r="I30" s="49">
        <f t="shared" ref="I30:I93" si="8">IF(A30&lt;0,"",ROUND($E$23+(A30/12),2))</f>
        <v>4.21</v>
      </c>
      <c r="M30" s="5" t="s">
        <v>82</v>
      </c>
      <c r="O30" s="10">
        <v>1</v>
      </c>
      <c r="X30" s="15">
        <v>1.9E-2</v>
      </c>
      <c r="Y30" s="16">
        <v>2</v>
      </c>
      <c r="Z30" s="1"/>
      <c r="AA30" s="1"/>
    </row>
    <row r="31" spans="1:27" x14ac:dyDescent="0.2">
      <c r="A31" s="47">
        <f t="shared" si="2"/>
        <v>49.5</v>
      </c>
      <c r="B31" s="47">
        <f t="shared" si="0"/>
        <v>0</v>
      </c>
      <c r="C31" s="47">
        <f t="shared" si="1"/>
        <v>0</v>
      </c>
      <c r="D31" s="49">
        <f t="shared" si="3"/>
        <v>0</v>
      </c>
      <c r="E31" s="49">
        <f t="shared" si="4"/>
        <v>0</v>
      </c>
      <c r="F31" s="49">
        <f t="shared" si="5"/>
        <v>47.425000000000004</v>
      </c>
      <c r="G31" s="49">
        <f t="shared" si="6"/>
        <v>47.425000000000004</v>
      </c>
      <c r="H31" s="49">
        <f t="shared" si="7"/>
        <v>3802.0620000000022</v>
      </c>
      <c r="I31" s="49">
        <f t="shared" si="8"/>
        <v>4.13</v>
      </c>
      <c r="M31" s="5" t="s">
        <v>83</v>
      </c>
      <c r="O31" s="10">
        <v>0.5</v>
      </c>
      <c r="X31" s="15">
        <v>5.0999999999999997E-2</v>
      </c>
      <c r="Y31" s="16">
        <v>3</v>
      </c>
      <c r="Z31" s="1"/>
      <c r="AA31" s="1"/>
    </row>
    <row r="32" spans="1:27" x14ac:dyDescent="0.2">
      <c r="A32" s="47">
        <f t="shared" si="2"/>
        <v>48.5</v>
      </c>
      <c r="B32" s="47">
        <f t="shared" si="0"/>
        <v>0</v>
      </c>
      <c r="C32" s="47">
        <f t="shared" si="1"/>
        <v>0</v>
      </c>
      <c r="D32" s="49">
        <f t="shared" si="3"/>
        <v>0</v>
      </c>
      <c r="E32" s="49">
        <f t="shared" si="4"/>
        <v>0</v>
      </c>
      <c r="F32" s="49">
        <f t="shared" si="5"/>
        <v>47.425000000000004</v>
      </c>
      <c r="G32" s="49">
        <f t="shared" si="6"/>
        <v>47.425000000000004</v>
      </c>
      <c r="H32" s="49">
        <f t="shared" si="7"/>
        <v>3754.637000000002</v>
      </c>
      <c r="I32" s="49">
        <f t="shared" si="8"/>
        <v>4.04</v>
      </c>
      <c r="M32" s="5" t="s">
        <v>84</v>
      </c>
      <c r="O32" s="10">
        <f>(E16*Q43+(2*O30)-O31)</f>
        <v>11.16666</v>
      </c>
      <c r="X32" s="15">
        <v>8.4000000000000005E-2</v>
      </c>
      <c r="Y32" s="16">
        <v>4</v>
      </c>
      <c r="Z32" s="1"/>
      <c r="AA32" s="1"/>
    </row>
    <row r="33" spans="1:27" x14ac:dyDescent="0.2">
      <c r="A33" s="47">
        <f t="shared" si="2"/>
        <v>47.5</v>
      </c>
      <c r="B33" s="47">
        <f t="shared" si="0"/>
        <v>0</v>
      </c>
      <c r="C33" s="47">
        <f t="shared" si="1"/>
        <v>0</v>
      </c>
      <c r="D33" s="49">
        <f t="shared" si="3"/>
        <v>0</v>
      </c>
      <c r="E33" s="49">
        <f t="shared" si="4"/>
        <v>0</v>
      </c>
      <c r="F33" s="49">
        <f t="shared" si="5"/>
        <v>47.425000000000004</v>
      </c>
      <c r="G33" s="49">
        <f t="shared" si="6"/>
        <v>47.425000000000004</v>
      </c>
      <c r="H33" s="49">
        <f t="shared" si="7"/>
        <v>3707.2120000000018</v>
      </c>
      <c r="I33" s="49">
        <f t="shared" si="8"/>
        <v>3.96</v>
      </c>
      <c r="M33" s="5" t="s">
        <v>85</v>
      </c>
      <c r="O33" s="10">
        <f>((O37-2)*P29)+(2*P28)+(O30*2)</f>
        <v>164.5</v>
      </c>
      <c r="S33" s="2">
        <v>-1</v>
      </c>
      <c r="T33">
        <v>-1</v>
      </c>
      <c r="U33" s="12" t="s">
        <v>77</v>
      </c>
      <c r="V33" s="12" t="s">
        <v>78</v>
      </c>
      <c r="X33" s="15">
        <v>0.124</v>
      </c>
      <c r="Y33" s="16">
        <v>5</v>
      </c>
      <c r="Z33" s="1"/>
      <c r="AA33" s="1"/>
    </row>
    <row r="34" spans="1:27" x14ac:dyDescent="0.2">
      <c r="A34" s="47">
        <f t="shared" si="2"/>
        <v>46.5</v>
      </c>
      <c r="B34" s="47">
        <f t="shared" si="0"/>
        <v>0</v>
      </c>
      <c r="C34" s="47">
        <f t="shared" si="1"/>
        <v>0</v>
      </c>
      <c r="D34" s="49">
        <f t="shared" si="3"/>
        <v>0</v>
      </c>
      <c r="E34" s="49">
        <f t="shared" si="4"/>
        <v>0</v>
      </c>
      <c r="F34" s="49">
        <f t="shared" si="5"/>
        <v>47.425000000000004</v>
      </c>
      <c r="G34" s="49">
        <f t="shared" si="6"/>
        <v>47.425000000000004</v>
      </c>
      <c r="H34" s="49">
        <f t="shared" si="7"/>
        <v>3659.7870000000016</v>
      </c>
      <c r="I34" s="49">
        <f t="shared" si="8"/>
        <v>3.88</v>
      </c>
      <c r="M34" s="7" t="s">
        <v>86</v>
      </c>
      <c r="N34" s="2"/>
      <c r="O34" s="4">
        <f>(O28*P28)+(O29*P29)</f>
        <v>325</v>
      </c>
      <c r="S34" s="2">
        <f>IF(AND(S33&gt;=1,S33&lt;30),S33+1,IF(U34=0,1,IF(S33=30,S33+0.5,-1)))</f>
        <v>-1</v>
      </c>
      <c r="T34">
        <f>IF(T33&gt;=1,T33+1,IF(U34=0,1,-1))</f>
        <v>-1</v>
      </c>
      <c r="U34" s="8">
        <f>E21</f>
        <v>12</v>
      </c>
      <c r="V34" s="8">
        <f>E20</f>
        <v>9</v>
      </c>
      <c r="X34" s="15">
        <v>0.15</v>
      </c>
      <c r="Y34" s="16">
        <v>6</v>
      </c>
      <c r="Z34" s="1"/>
      <c r="AA34" s="1"/>
    </row>
    <row r="35" spans="1:27" x14ac:dyDescent="0.2">
      <c r="A35" s="47">
        <f t="shared" si="2"/>
        <v>45.5</v>
      </c>
      <c r="B35" s="47">
        <f t="shared" si="0"/>
        <v>0</v>
      </c>
      <c r="C35" s="47">
        <f t="shared" si="1"/>
        <v>0</v>
      </c>
      <c r="D35" s="49">
        <f t="shared" si="3"/>
        <v>0</v>
      </c>
      <c r="E35" s="49">
        <f t="shared" si="4"/>
        <v>0</v>
      </c>
      <c r="F35" s="49">
        <f t="shared" si="5"/>
        <v>47.425000000000004</v>
      </c>
      <c r="G35" s="49">
        <f t="shared" si="6"/>
        <v>47.425000000000004</v>
      </c>
      <c r="H35" s="49">
        <f t="shared" si="7"/>
        <v>3612.3620000000014</v>
      </c>
      <c r="I35" s="49">
        <f t="shared" si="8"/>
        <v>3.79</v>
      </c>
      <c r="M35" s="5" t="s">
        <v>95</v>
      </c>
      <c r="O35" s="4">
        <f>E18*O31</f>
        <v>0</v>
      </c>
      <c r="S35" s="2">
        <f>IF(AND(S34&gt;=1,S34&lt;30),S34+1,IF(U35=0,1,IF(S34=30,S34+0.5,-1)))</f>
        <v>-1</v>
      </c>
      <c r="T35">
        <f>IF(T34&gt;=1,T34+1,IF(U35=0,1,-1))</f>
        <v>-1</v>
      </c>
      <c r="U35" s="8">
        <f t="shared" ref="U35:V38" si="9">U34-1</f>
        <v>11</v>
      </c>
      <c r="V35" s="8">
        <f t="shared" si="9"/>
        <v>8</v>
      </c>
      <c r="X35" s="15">
        <v>0.17299999999999999</v>
      </c>
      <c r="Y35" s="16">
        <v>7</v>
      </c>
      <c r="Z35" s="1"/>
      <c r="AA35" s="1"/>
    </row>
    <row r="36" spans="1:27" x14ac:dyDescent="0.2">
      <c r="A36" s="47">
        <f t="shared" si="2"/>
        <v>44.5</v>
      </c>
      <c r="B36" s="47">
        <f t="shared" si="0"/>
        <v>0</v>
      </c>
      <c r="C36" s="47">
        <f t="shared" si="1"/>
        <v>0</v>
      </c>
      <c r="D36" s="49">
        <f t="shared" si="3"/>
        <v>0</v>
      </c>
      <c r="E36" s="49">
        <f t="shared" si="4"/>
        <v>0</v>
      </c>
      <c r="F36" s="49">
        <f t="shared" si="5"/>
        <v>47.425000000000004</v>
      </c>
      <c r="G36" s="49">
        <f t="shared" si="6"/>
        <v>47.425000000000004</v>
      </c>
      <c r="H36" s="49">
        <f t="shared" si="7"/>
        <v>3564.9370000000013</v>
      </c>
      <c r="I36" s="49">
        <f t="shared" si="8"/>
        <v>3.71</v>
      </c>
      <c r="M36" s="7" t="s">
        <v>87</v>
      </c>
      <c r="O36" s="4">
        <f>O33*O32</f>
        <v>1836.9155700000001</v>
      </c>
      <c r="S36" s="2">
        <f>IF(AND(S35&gt;=1,S35&lt;30),S35+1,IF(U36=0,1,IF(S35=30,S35+0.5,-1)))</f>
        <v>-1</v>
      </c>
      <c r="T36">
        <f>IF(T35&gt;=1,T35+1,IF(U36=0,1,-1))</f>
        <v>-1</v>
      </c>
      <c r="U36" s="8">
        <f t="shared" si="9"/>
        <v>10</v>
      </c>
      <c r="V36" s="8">
        <f t="shared" si="9"/>
        <v>7</v>
      </c>
      <c r="X36" s="17">
        <v>0.191</v>
      </c>
      <c r="Y36" s="16">
        <v>8</v>
      </c>
      <c r="Z36" s="1"/>
      <c r="AA36" s="1"/>
    </row>
    <row r="37" spans="1:27" x14ac:dyDescent="0.2">
      <c r="A37" s="47">
        <f t="shared" si="2"/>
        <v>43.5</v>
      </c>
      <c r="B37" s="47">
        <f t="shared" si="0"/>
        <v>0</v>
      </c>
      <c r="C37" s="47">
        <f t="shared" si="1"/>
        <v>0</v>
      </c>
      <c r="D37" s="49">
        <f t="shared" si="3"/>
        <v>0</v>
      </c>
      <c r="E37" s="49">
        <f t="shared" si="4"/>
        <v>0</v>
      </c>
      <c r="F37" s="49">
        <f t="shared" si="5"/>
        <v>47.425000000000004</v>
      </c>
      <c r="G37" s="49">
        <f t="shared" si="6"/>
        <v>47.425000000000004</v>
      </c>
      <c r="H37" s="49">
        <f t="shared" si="7"/>
        <v>3517.5120000000011</v>
      </c>
      <c r="I37" s="49">
        <f t="shared" si="8"/>
        <v>3.63</v>
      </c>
      <c r="M37" s="8">
        <f>E16</f>
        <v>2</v>
      </c>
      <c r="N37" s="5" t="s">
        <v>88</v>
      </c>
      <c r="O37" s="11">
        <f>E17/E16</f>
        <v>23</v>
      </c>
      <c r="S37" s="2">
        <f>IF(AND(S36&gt;=1,S36&lt;30),S36+1,IF(U37=0,1,IF(S36=30,S36+0.5,-1)))</f>
        <v>-1</v>
      </c>
      <c r="T37">
        <f>IF(T36&gt;=1,T36+1,IF(U37=0,1,-1))</f>
        <v>-1</v>
      </c>
      <c r="U37" s="8">
        <f t="shared" si="9"/>
        <v>9</v>
      </c>
      <c r="V37" s="8">
        <f t="shared" si="9"/>
        <v>6</v>
      </c>
      <c r="X37" s="17">
        <v>0.20699999999999999</v>
      </c>
      <c r="Y37" s="16">
        <v>9</v>
      </c>
      <c r="Z37" s="1"/>
      <c r="AA37" s="1"/>
    </row>
    <row r="38" spans="1:27" x14ac:dyDescent="0.2">
      <c r="A38" s="47">
        <f t="shared" si="2"/>
        <v>42.5</v>
      </c>
      <c r="B38" s="47">
        <f t="shared" si="0"/>
        <v>0</v>
      </c>
      <c r="C38" s="47">
        <f t="shared" si="1"/>
        <v>0</v>
      </c>
      <c r="D38" s="49">
        <f t="shared" si="3"/>
        <v>0</v>
      </c>
      <c r="E38" s="49">
        <f t="shared" si="4"/>
        <v>0</v>
      </c>
      <c r="F38" s="49">
        <f t="shared" si="5"/>
        <v>47.425000000000004</v>
      </c>
      <c r="G38" s="49">
        <f t="shared" si="6"/>
        <v>47.425000000000004</v>
      </c>
      <c r="H38" s="49">
        <f t="shared" si="7"/>
        <v>3470.0870000000009</v>
      </c>
      <c r="I38" s="49">
        <f t="shared" si="8"/>
        <v>3.54</v>
      </c>
      <c r="M38" s="7"/>
      <c r="N38" s="2"/>
      <c r="S38" s="2">
        <f>IF(AND(S37&gt;=1,S37&lt;30),S37+1,IF(U38=0,1,IF(S37=30,S37+0.5,-1)))</f>
        <v>-1</v>
      </c>
      <c r="T38">
        <f>IF(T37&gt;=1,T37+1,IF(U38=0,1,-1))</f>
        <v>-1</v>
      </c>
      <c r="U38" s="8">
        <f t="shared" si="9"/>
        <v>8</v>
      </c>
      <c r="V38" s="8">
        <f t="shared" si="9"/>
        <v>5</v>
      </c>
      <c r="X38" s="17">
        <v>0.221</v>
      </c>
      <c r="Y38" s="16">
        <v>10</v>
      </c>
      <c r="Z38" s="1"/>
      <c r="AA38" s="1"/>
    </row>
    <row r="39" spans="1:27" x14ac:dyDescent="0.2">
      <c r="A39" s="47">
        <f t="shared" si="2"/>
        <v>41.5</v>
      </c>
      <c r="B39" s="47">
        <f t="shared" si="0"/>
        <v>0</v>
      </c>
      <c r="C39" s="47">
        <f t="shared" si="1"/>
        <v>0</v>
      </c>
      <c r="D39" s="49">
        <f t="shared" si="3"/>
        <v>0</v>
      </c>
      <c r="E39" s="49">
        <f t="shared" si="4"/>
        <v>0</v>
      </c>
      <c r="F39" s="49">
        <f t="shared" si="5"/>
        <v>47.425000000000004</v>
      </c>
      <c r="G39" s="49">
        <f t="shared" si="6"/>
        <v>47.425000000000004</v>
      </c>
      <c r="H39" s="49">
        <f t="shared" si="7"/>
        <v>3422.6620000000007</v>
      </c>
      <c r="I39" s="49">
        <f t="shared" si="8"/>
        <v>3.46</v>
      </c>
      <c r="M39" s="7"/>
      <c r="N39" s="2"/>
      <c r="Q39" s="23" t="s">
        <v>89</v>
      </c>
      <c r="S39" s="7">
        <f t="shared" ref="S39:S80" si="10">IF(AND(S38&gt;=1,S38&lt;30),S38+1,IF(U39=0,1,IF(S38=30,S38+0.5,-1)))</f>
        <v>-1</v>
      </c>
      <c r="T39" s="5">
        <f t="shared" ref="T39:T80" si="11">IF(T38&gt;=1,T38+1,IF(U39=0,1,-1))</f>
        <v>-1</v>
      </c>
      <c r="U39" s="51">
        <f t="shared" ref="U39:U80" si="12">U38-1</f>
        <v>7</v>
      </c>
      <c r="V39" s="51">
        <f t="shared" ref="V39:V79" si="13">V38-1</f>
        <v>4</v>
      </c>
      <c r="W39" s="5"/>
      <c r="X39" s="17">
        <v>0.23300000000000001</v>
      </c>
      <c r="Y39" s="16">
        <v>11</v>
      </c>
      <c r="Z39" s="23"/>
      <c r="AA39" s="23"/>
    </row>
    <row r="40" spans="1:27" x14ac:dyDescent="0.2">
      <c r="A40" s="47">
        <f t="shared" si="2"/>
        <v>40.5</v>
      </c>
      <c r="B40" s="47">
        <f t="shared" si="0"/>
        <v>0</v>
      </c>
      <c r="C40" s="47">
        <f t="shared" si="1"/>
        <v>0</v>
      </c>
      <c r="D40" s="49">
        <f t="shared" si="3"/>
        <v>0</v>
      </c>
      <c r="E40" s="49">
        <f t="shared" si="4"/>
        <v>0</v>
      </c>
      <c r="F40" s="49">
        <f t="shared" si="5"/>
        <v>47.425000000000004</v>
      </c>
      <c r="G40" s="49">
        <f t="shared" si="6"/>
        <v>47.425000000000004</v>
      </c>
      <c r="H40" s="49">
        <f t="shared" si="7"/>
        <v>3375.2370000000005</v>
      </c>
      <c r="I40" s="49">
        <f t="shared" si="8"/>
        <v>3.38</v>
      </c>
      <c r="Q40" s="20">
        <f>E20+30.5+E21</f>
        <v>51.5</v>
      </c>
      <c r="S40" s="2">
        <f t="shared" si="10"/>
        <v>-1</v>
      </c>
      <c r="T40">
        <f t="shared" si="11"/>
        <v>-1</v>
      </c>
      <c r="U40" s="8">
        <f t="shared" si="12"/>
        <v>6</v>
      </c>
      <c r="V40" s="8">
        <f t="shared" si="13"/>
        <v>3</v>
      </c>
      <c r="X40" s="15">
        <v>0.24399999999999999</v>
      </c>
      <c r="Y40" s="16">
        <v>12</v>
      </c>
      <c r="Z40" s="1"/>
      <c r="AA40" s="1"/>
    </row>
    <row r="41" spans="1:27" x14ac:dyDescent="0.2">
      <c r="A41" s="47">
        <f t="shared" si="2"/>
        <v>39.5</v>
      </c>
      <c r="B41" s="47">
        <f t="shared" si="0"/>
        <v>1E-4</v>
      </c>
      <c r="C41" s="47">
        <f t="shared" si="1"/>
        <v>0</v>
      </c>
      <c r="D41" s="49">
        <f t="shared" si="3"/>
        <v>3.2500000000000001E-2</v>
      </c>
      <c r="E41" s="49">
        <f t="shared" si="4"/>
        <v>0</v>
      </c>
      <c r="F41" s="49">
        <f t="shared" si="5"/>
        <v>23.6995</v>
      </c>
      <c r="G41" s="49">
        <f t="shared" si="6"/>
        <v>23.731999999999999</v>
      </c>
      <c r="H41" s="49">
        <f t="shared" si="7"/>
        <v>3327.8120000000004</v>
      </c>
      <c r="I41" s="49">
        <f t="shared" si="8"/>
        <v>3.29</v>
      </c>
      <c r="P41" s="23" t="s">
        <v>16</v>
      </c>
      <c r="S41" s="2">
        <f t="shared" si="10"/>
        <v>-1</v>
      </c>
      <c r="T41">
        <f t="shared" si="11"/>
        <v>-1</v>
      </c>
      <c r="U41" s="8">
        <f t="shared" si="12"/>
        <v>5</v>
      </c>
      <c r="V41" s="8">
        <f t="shared" si="13"/>
        <v>2</v>
      </c>
      <c r="X41" s="15">
        <v>0.254</v>
      </c>
      <c r="Y41" s="16">
        <v>13</v>
      </c>
      <c r="Z41" s="1"/>
      <c r="AA41" s="1"/>
    </row>
    <row r="42" spans="1:27" x14ac:dyDescent="0.2">
      <c r="A42" s="47">
        <f t="shared" si="2"/>
        <v>39</v>
      </c>
      <c r="B42" s="47">
        <f t="shared" si="0"/>
        <v>1.9E-2</v>
      </c>
      <c r="C42" s="47">
        <f t="shared" si="1"/>
        <v>0</v>
      </c>
      <c r="D42" s="49">
        <f t="shared" si="3"/>
        <v>6.1749999999999998</v>
      </c>
      <c r="E42" s="49">
        <f t="shared" si="4"/>
        <v>0</v>
      </c>
      <c r="F42" s="49">
        <f t="shared" si="5"/>
        <v>44.955000000000005</v>
      </c>
      <c r="G42" s="49">
        <f t="shared" si="6"/>
        <v>51.13</v>
      </c>
      <c r="H42" s="49">
        <f t="shared" si="7"/>
        <v>3304.0800000000004</v>
      </c>
      <c r="I42" s="49">
        <f t="shared" si="8"/>
        <v>3.25</v>
      </c>
      <c r="M42" s="7"/>
      <c r="P42" s="1">
        <f>E19/100</f>
        <v>0.4</v>
      </c>
      <c r="Q42" s="5" t="s">
        <v>113</v>
      </c>
      <c r="S42" s="2">
        <f t="shared" si="10"/>
        <v>-1</v>
      </c>
      <c r="T42">
        <f t="shared" si="11"/>
        <v>-1</v>
      </c>
      <c r="U42" s="8">
        <f t="shared" si="12"/>
        <v>4</v>
      </c>
      <c r="V42" s="8">
        <f t="shared" si="13"/>
        <v>1</v>
      </c>
      <c r="X42" s="17">
        <v>0.26400000000000001</v>
      </c>
      <c r="Y42" s="16">
        <v>14</v>
      </c>
      <c r="Z42" s="1"/>
      <c r="AA42" s="1"/>
    </row>
    <row r="43" spans="1:27" x14ac:dyDescent="0.2">
      <c r="A43" s="47">
        <f t="shared" si="2"/>
        <v>38</v>
      </c>
      <c r="B43" s="47">
        <f t="shared" si="0"/>
        <v>5.0999999999999997E-2</v>
      </c>
      <c r="C43" s="47">
        <f t="shared" si="1"/>
        <v>0</v>
      </c>
      <c r="D43" s="49">
        <f t="shared" si="3"/>
        <v>16.574999999999999</v>
      </c>
      <c r="E43" s="49">
        <f t="shared" si="4"/>
        <v>0</v>
      </c>
      <c r="F43" s="49">
        <f t="shared" si="5"/>
        <v>40.795000000000002</v>
      </c>
      <c r="G43" s="49">
        <f t="shared" si="6"/>
        <v>57.370000000000005</v>
      </c>
      <c r="H43" s="49">
        <f t="shared" si="7"/>
        <v>3252.9500000000003</v>
      </c>
      <c r="I43" s="49">
        <f t="shared" si="8"/>
        <v>3.17</v>
      </c>
      <c r="M43" s="7"/>
      <c r="Q43">
        <v>4.8333300000000001</v>
      </c>
      <c r="S43" s="2">
        <f t="shared" si="10"/>
        <v>-1</v>
      </c>
      <c r="T43">
        <f t="shared" si="11"/>
        <v>-1</v>
      </c>
      <c r="U43" s="8">
        <f t="shared" si="12"/>
        <v>3</v>
      </c>
      <c r="V43" s="8">
        <f t="shared" si="13"/>
        <v>0</v>
      </c>
      <c r="X43" s="15">
        <v>0.27100000000000002</v>
      </c>
      <c r="Y43" s="16">
        <v>15</v>
      </c>
      <c r="Z43" s="1"/>
      <c r="AA43" s="1"/>
    </row>
    <row r="44" spans="1:27" x14ac:dyDescent="0.2">
      <c r="A44" s="47">
        <f t="shared" si="2"/>
        <v>37</v>
      </c>
      <c r="B44" s="47">
        <f t="shared" si="0"/>
        <v>8.4000000000000005E-2</v>
      </c>
      <c r="C44" s="47">
        <f t="shared" si="1"/>
        <v>0</v>
      </c>
      <c r="D44" s="49">
        <f t="shared" si="3"/>
        <v>27.3</v>
      </c>
      <c r="E44" s="49">
        <f t="shared" si="4"/>
        <v>0</v>
      </c>
      <c r="F44" s="49">
        <f t="shared" si="5"/>
        <v>36.505000000000003</v>
      </c>
      <c r="G44" s="49">
        <f t="shared" si="6"/>
        <v>63.805000000000007</v>
      </c>
      <c r="H44" s="49">
        <f t="shared" si="7"/>
        <v>3195.5800000000004</v>
      </c>
      <c r="I44" s="49">
        <f t="shared" si="8"/>
        <v>3.08</v>
      </c>
      <c r="M44" s="7"/>
      <c r="S44" s="2">
        <f t="shared" si="10"/>
        <v>-1</v>
      </c>
      <c r="T44">
        <f t="shared" si="11"/>
        <v>-1</v>
      </c>
      <c r="U44" s="8">
        <f t="shared" si="12"/>
        <v>2</v>
      </c>
      <c r="V44" s="8">
        <f t="shared" si="13"/>
        <v>-1</v>
      </c>
      <c r="X44" s="15">
        <v>0.28299999999999997</v>
      </c>
      <c r="Y44" s="16">
        <v>16</v>
      </c>
      <c r="Z44" s="1"/>
      <c r="AA44" s="1"/>
    </row>
    <row r="45" spans="1:27" x14ac:dyDescent="0.2">
      <c r="A45" s="47">
        <f t="shared" si="2"/>
        <v>36</v>
      </c>
      <c r="B45" s="47">
        <f t="shared" si="0"/>
        <v>0.124</v>
      </c>
      <c r="C45" s="47">
        <f t="shared" si="1"/>
        <v>0</v>
      </c>
      <c r="D45" s="49">
        <f t="shared" si="3"/>
        <v>40.299999999999997</v>
      </c>
      <c r="E45" s="49">
        <f t="shared" si="4"/>
        <v>0</v>
      </c>
      <c r="F45" s="49">
        <f t="shared" si="5"/>
        <v>31.305000000000003</v>
      </c>
      <c r="G45" s="49">
        <f t="shared" si="6"/>
        <v>71.605000000000004</v>
      </c>
      <c r="H45" s="49">
        <f t="shared" si="7"/>
        <v>3131.7750000000005</v>
      </c>
      <c r="I45" s="49">
        <f t="shared" si="8"/>
        <v>3</v>
      </c>
      <c r="M45" s="7"/>
      <c r="S45" s="2">
        <f t="shared" si="10"/>
        <v>-1</v>
      </c>
      <c r="T45">
        <f t="shared" si="11"/>
        <v>-1</v>
      </c>
      <c r="U45" s="8">
        <f t="shared" si="12"/>
        <v>1</v>
      </c>
      <c r="V45" s="8">
        <f t="shared" si="13"/>
        <v>-2</v>
      </c>
      <c r="X45" s="17">
        <v>0.29399999999999998</v>
      </c>
      <c r="Y45" s="16">
        <v>17</v>
      </c>
      <c r="Z45" s="1"/>
      <c r="AA45" s="1"/>
    </row>
    <row r="46" spans="1:27" x14ac:dyDescent="0.2">
      <c r="A46" s="47">
        <f t="shared" si="2"/>
        <v>35</v>
      </c>
      <c r="B46" s="47">
        <f t="shared" si="0"/>
        <v>0.15</v>
      </c>
      <c r="C46" s="47">
        <f t="shared" si="1"/>
        <v>0</v>
      </c>
      <c r="D46" s="49">
        <f t="shared" si="3"/>
        <v>48.75</v>
      </c>
      <c r="E46" s="49">
        <f t="shared" si="4"/>
        <v>0</v>
      </c>
      <c r="F46" s="49">
        <f t="shared" si="5"/>
        <v>27.925000000000001</v>
      </c>
      <c r="G46" s="49">
        <f t="shared" si="6"/>
        <v>76.674999999999997</v>
      </c>
      <c r="H46" s="49">
        <f t="shared" si="7"/>
        <v>3060.1700000000005</v>
      </c>
      <c r="I46" s="49">
        <f t="shared" si="8"/>
        <v>2.92</v>
      </c>
      <c r="M46" s="7"/>
      <c r="S46" s="2">
        <f t="shared" si="10"/>
        <v>1</v>
      </c>
      <c r="T46">
        <f t="shared" si="11"/>
        <v>1</v>
      </c>
      <c r="U46" s="8">
        <f t="shared" si="12"/>
        <v>0</v>
      </c>
      <c r="V46" s="8">
        <f t="shared" si="13"/>
        <v>-3</v>
      </c>
      <c r="X46" s="15">
        <v>0.29599999999999999</v>
      </c>
      <c r="Y46" s="16">
        <v>18</v>
      </c>
      <c r="Z46" s="1"/>
      <c r="AA46" s="1"/>
    </row>
    <row r="47" spans="1:27" ht="13.5" thickBot="1" x14ac:dyDescent="0.25">
      <c r="A47" s="47">
        <f t="shared" si="2"/>
        <v>34</v>
      </c>
      <c r="B47" s="47">
        <f t="shared" si="0"/>
        <v>0.17299999999999999</v>
      </c>
      <c r="C47" s="47">
        <f t="shared" si="1"/>
        <v>0</v>
      </c>
      <c r="D47" s="49">
        <f t="shared" si="3"/>
        <v>56.224999999999994</v>
      </c>
      <c r="E47" s="49">
        <f t="shared" si="4"/>
        <v>0</v>
      </c>
      <c r="F47" s="49">
        <f t="shared" si="5"/>
        <v>24.935000000000002</v>
      </c>
      <c r="G47" s="49">
        <f t="shared" si="6"/>
        <v>81.16</v>
      </c>
      <c r="H47" s="49">
        <f t="shared" si="7"/>
        <v>2983.4950000000003</v>
      </c>
      <c r="I47" s="49">
        <f t="shared" si="8"/>
        <v>2.83</v>
      </c>
      <c r="S47" s="2">
        <f t="shared" si="10"/>
        <v>2</v>
      </c>
      <c r="T47">
        <f t="shared" si="11"/>
        <v>2</v>
      </c>
      <c r="U47" s="8">
        <f t="shared" si="12"/>
        <v>-1</v>
      </c>
      <c r="V47" s="8">
        <f t="shared" si="13"/>
        <v>-4</v>
      </c>
      <c r="X47" s="15">
        <v>0.29899999999999999</v>
      </c>
      <c r="Y47" s="16">
        <v>19</v>
      </c>
      <c r="Z47" s="1"/>
      <c r="AA47" s="1"/>
    </row>
    <row r="48" spans="1:27" x14ac:dyDescent="0.2">
      <c r="A48" s="47">
        <f t="shared" si="2"/>
        <v>33</v>
      </c>
      <c r="B48" s="47">
        <f t="shared" si="0"/>
        <v>0.191</v>
      </c>
      <c r="C48" s="47">
        <f t="shared" si="1"/>
        <v>0</v>
      </c>
      <c r="D48" s="49">
        <f t="shared" si="3"/>
        <v>62.075000000000003</v>
      </c>
      <c r="E48" s="49">
        <f t="shared" si="4"/>
        <v>0</v>
      </c>
      <c r="F48" s="49">
        <f t="shared" si="5"/>
        <v>22.594999999999999</v>
      </c>
      <c r="G48" s="49">
        <f t="shared" si="6"/>
        <v>84.67</v>
      </c>
      <c r="H48" s="49">
        <f t="shared" si="7"/>
        <v>2902.3350000000005</v>
      </c>
      <c r="I48" s="49">
        <f t="shared" si="8"/>
        <v>2.75</v>
      </c>
      <c r="S48" s="2">
        <f t="shared" si="10"/>
        <v>3</v>
      </c>
      <c r="T48">
        <f t="shared" si="11"/>
        <v>3</v>
      </c>
      <c r="U48" s="8">
        <f t="shared" si="12"/>
        <v>-2</v>
      </c>
      <c r="V48" s="8">
        <f t="shared" si="13"/>
        <v>-5</v>
      </c>
      <c r="X48" s="15">
        <v>0.30099999999999999</v>
      </c>
      <c r="Y48" s="21">
        <v>20</v>
      </c>
      <c r="Z48" s="27">
        <v>0.11</v>
      </c>
      <c r="AA48" s="24">
        <v>1</v>
      </c>
    </row>
    <row r="49" spans="1:27" x14ac:dyDescent="0.2">
      <c r="A49" s="47">
        <f t="shared" si="2"/>
        <v>32</v>
      </c>
      <c r="B49" s="47">
        <f t="shared" si="0"/>
        <v>0.20699999999999999</v>
      </c>
      <c r="C49" s="47">
        <f t="shared" si="1"/>
        <v>0</v>
      </c>
      <c r="D49" s="49">
        <f t="shared" si="3"/>
        <v>67.274999999999991</v>
      </c>
      <c r="E49" s="49">
        <f t="shared" si="4"/>
        <v>0</v>
      </c>
      <c r="F49" s="49">
        <f t="shared" si="5"/>
        <v>20.515000000000004</v>
      </c>
      <c r="G49" s="49">
        <f t="shared" si="6"/>
        <v>87.789999999999992</v>
      </c>
      <c r="H49" s="49">
        <f t="shared" si="7"/>
        <v>2817.6650000000004</v>
      </c>
      <c r="I49" s="49">
        <f t="shared" si="8"/>
        <v>2.67</v>
      </c>
      <c r="S49" s="2">
        <f t="shared" si="10"/>
        <v>4</v>
      </c>
      <c r="T49">
        <f t="shared" si="11"/>
        <v>4</v>
      </c>
      <c r="U49" s="8">
        <f t="shared" si="12"/>
        <v>-3</v>
      </c>
      <c r="V49" s="8">
        <f t="shared" si="13"/>
        <v>-6</v>
      </c>
      <c r="X49" s="15">
        <v>0.30299999999999999</v>
      </c>
      <c r="Y49" s="21">
        <v>21</v>
      </c>
      <c r="Z49" s="28">
        <v>0.09</v>
      </c>
      <c r="AA49" s="25">
        <v>2</v>
      </c>
    </row>
    <row r="50" spans="1:27" x14ac:dyDescent="0.2">
      <c r="A50" s="47">
        <f t="shared" si="2"/>
        <v>31</v>
      </c>
      <c r="B50" s="47">
        <f t="shared" si="0"/>
        <v>0.221</v>
      </c>
      <c r="C50" s="47">
        <f t="shared" si="1"/>
        <v>0</v>
      </c>
      <c r="D50" s="49">
        <f t="shared" si="3"/>
        <v>71.825000000000003</v>
      </c>
      <c r="E50" s="49">
        <f t="shared" si="4"/>
        <v>0</v>
      </c>
      <c r="F50" s="49">
        <f t="shared" si="5"/>
        <v>18.695</v>
      </c>
      <c r="G50" s="49">
        <f t="shared" si="6"/>
        <v>90.52000000000001</v>
      </c>
      <c r="H50" s="49">
        <f t="shared" si="7"/>
        <v>2729.8750000000005</v>
      </c>
      <c r="I50" s="49">
        <f t="shared" si="8"/>
        <v>2.58</v>
      </c>
      <c r="S50" s="2">
        <f t="shared" si="10"/>
        <v>5</v>
      </c>
      <c r="T50">
        <f t="shared" si="11"/>
        <v>5</v>
      </c>
      <c r="U50" s="8">
        <f t="shared" si="12"/>
        <v>-4</v>
      </c>
      <c r="V50" s="8">
        <f t="shared" si="13"/>
        <v>-7</v>
      </c>
      <c r="X50" s="15">
        <v>0.30399999999999999</v>
      </c>
      <c r="Y50" s="21">
        <v>22</v>
      </c>
      <c r="Z50" s="28">
        <v>8.5999999999999993E-2</v>
      </c>
      <c r="AA50" s="25">
        <v>3</v>
      </c>
    </row>
    <row r="51" spans="1:27" x14ac:dyDescent="0.2">
      <c r="A51" s="47">
        <f t="shared" si="2"/>
        <v>30</v>
      </c>
      <c r="B51" s="47">
        <f t="shared" si="0"/>
        <v>0.23300000000000001</v>
      </c>
      <c r="C51" s="47">
        <f t="shared" si="1"/>
        <v>0</v>
      </c>
      <c r="D51" s="49">
        <f t="shared" si="3"/>
        <v>75.725000000000009</v>
      </c>
      <c r="E51" s="49">
        <f t="shared" si="4"/>
        <v>0</v>
      </c>
      <c r="F51" s="49">
        <f t="shared" si="5"/>
        <v>17.134999999999998</v>
      </c>
      <c r="G51" s="49">
        <f t="shared" si="6"/>
        <v>92.860000000000014</v>
      </c>
      <c r="H51" s="49">
        <f t="shared" si="7"/>
        <v>2639.3550000000005</v>
      </c>
      <c r="I51" s="49">
        <f t="shared" si="8"/>
        <v>2.5</v>
      </c>
      <c r="S51" s="2">
        <f t="shared" si="10"/>
        <v>6</v>
      </c>
      <c r="T51">
        <f t="shared" si="11"/>
        <v>6</v>
      </c>
      <c r="U51" s="8">
        <f t="shared" si="12"/>
        <v>-5</v>
      </c>
      <c r="V51" s="8">
        <f t="shared" si="13"/>
        <v>-8</v>
      </c>
      <c r="X51" s="15">
        <v>0.30599999999999999</v>
      </c>
      <c r="Y51" s="21">
        <v>23</v>
      </c>
      <c r="Z51" s="28">
        <v>8.5000000000000006E-2</v>
      </c>
      <c r="AA51" s="25">
        <v>4</v>
      </c>
    </row>
    <row r="52" spans="1:27" x14ac:dyDescent="0.2">
      <c r="A52" s="47">
        <f t="shared" si="2"/>
        <v>29</v>
      </c>
      <c r="B52" s="47">
        <f t="shared" si="0"/>
        <v>0.24399999999999999</v>
      </c>
      <c r="C52" s="47">
        <f t="shared" si="1"/>
        <v>0</v>
      </c>
      <c r="D52" s="49">
        <f t="shared" si="3"/>
        <v>79.3</v>
      </c>
      <c r="E52" s="49">
        <f t="shared" si="4"/>
        <v>0</v>
      </c>
      <c r="F52" s="49">
        <f t="shared" si="5"/>
        <v>15.705000000000002</v>
      </c>
      <c r="G52" s="49">
        <f t="shared" si="6"/>
        <v>95.004999999999995</v>
      </c>
      <c r="H52" s="49">
        <f t="shared" si="7"/>
        <v>2546.4950000000003</v>
      </c>
      <c r="I52" s="49">
        <f t="shared" si="8"/>
        <v>2.42</v>
      </c>
      <c r="S52" s="2">
        <f t="shared" si="10"/>
        <v>7</v>
      </c>
      <c r="T52">
        <f t="shared" si="11"/>
        <v>7</v>
      </c>
      <c r="U52" s="8">
        <f t="shared" si="12"/>
        <v>-6</v>
      </c>
      <c r="V52" s="8">
        <f t="shared" si="13"/>
        <v>-9</v>
      </c>
      <c r="X52" s="15">
        <v>0.313</v>
      </c>
      <c r="Y52" s="21">
        <v>24</v>
      </c>
      <c r="Z52" s="28">
        <v>8.3000000000000004E-2</v>
      </c>
      <c r="AA52" s="25">
        <v>5</v>
      </c>
    </row>
    <row r="53" spans="1:27" x14ac:dyDescent="0.2">
      <c r="A53" s="47">
        <f t="shared" si="2"/>
        <v>28</v>
      </c>
      <c r="B53" s="47">
        <f t="shared" si="0"/>
        <v>0.254</v>
      </c>
      <c r="C53" s="47">
        <f t="shared" si="1"/>
        <v>0</v>
      </c>
      <c r="D53" s="49">
        <f t="shared" si="3"/>
        <v>82.55</v>
      </c>
      <c r="E53" s="49">
        <f t="shared" si="4"/>
        <v>0</v>
      </c>
      <c r="F53" s="49">
        <f t="shared" si="5"/>
        <v>14.405000000000001</v>
      </c>
      <c r="G53" s="49">
        <f t="shared" si="6"/>
        <v>96.954999999999998</v>
      </c>
      <c r="H53" s="49">
        <f t="shared" si="7"/>
        <v>2451.4900000000002</v>
      </c>
      <c r="I53" s="49">
        <f t="shared" si="8"/>
        <v>2.33</v>
      </c>
      <c r="S53" s="2">
        <f t="shared" si="10"/>
        <v>8</v>
      </c>
      <c r="T53">
        <f t="shared" si="11"/>
        <v>8</v>
      </c>
      <c r="U53" s="8">
        <f t="shared" si="12"/>
        <v>-7</v>
      </c>
      <c r="V53" s="8">
        <f t="shared" si="13"/>
        <v>-10</v>
      </c>
      <c r="X53" s="15">
        <v>0.32100000000000001</v>
      </c>
      <c r="Y53" s="21">
        <v>25</v>
      </c>
      <c r="Z53" s="28">
        <v>7.9000000000000001E-2</v>
      </c>
      <c r="AA53" s="25">
        <v>6</v>
      </c>
    </row>
    <row r="54" spans="1:27" x14ac:dyDescent="0.2">
      <c r="A54" s="47">
        <f t="shared" si="2"/>
        <v>27</v>
      </c>
      <c r="B54" s="47">
        <f t="shared" si="0"/>
        <v>0.26400000000000001</v>
      </c>
      <c r="C54" s="47">
        <f t="shared" si="1"/>
        <v>0</v>
      </c>
      <c r="D54" s="49">
        <f t="shared" si="3"/>
        <v>85.8</v>
      </c>
      <c r="E54" s="49">
        <f t="shared" si="4"/>
        <v>0</v>
      </c>
      <c r="F54" s="49">
        <f t="shared" si="5"/>
        <v>13.105000000000002</v>
      </c>
      <c r="G54" s="49">
        <f t="shared" si="6"/>
        <v>98.905000000000001</v>
      </c>
      <c r="H54" s="49">
        <f t="shared" si="7"/>
        <v>2354.5350000000003</v>
      </c>
      <c r="I54" s="49">
        <f t="shared" si="8"/>
        <v>2.25</v>
      </c>
      <c r="S54" s="2">
        <f t="shared" si="10"/>
        <v>9</v>
      </c>
      <c r="T54">
        <f t="shared" si="11"/>
        <v>9</v>
      </c>
      <c r="U54" s="8">
        <f t="shared" si="12"/>
        <v>-8</v>
      </c>
      <c r="V54" s="8">
        <f t="shared" si="13"/>
        <v>-11</v>
      </c>
      <c r="X54" s="17">
        <v>0.32200000000000001</v>
      </c>
      <c r="Y54" s="21">
        <v>26</v>
      </c>
      <c r="Z54" s="28">
        <v>7.3999999999999996E-2</v>
      </c>
      <c r="AA54" s="25">
        <v>7</v>
      </c>
    </row>
    <row r="55" spans="1:27" x14ac:dyDescent="0.2">
      <c r="A55" s="47">
        <f t="shared" si="2"/>
        <v>26</v>
      </c>
      <c r="B55" s="47">
        <f t="shared" si="0"/>
        <v>0.27100000000000002</v>
      </c>
      <c r="C55" s="47">
        <f t="shared" si="1"/>
        <v>0</v>
      </c>
      <c r="D55" s="49">
        <f t="shared" si="3"/>
        <v>88.075000000000003</v>
      </c>
      <c r="E55" s="49">
        <f t="shared" si="4"/>
        <v>0</v>
      </c>
      <c r="F55" s="49">
        <f t="shared" si="5"/>
        <v>12.195</v>
      </c>
      <c r="G55" s="49">
        <f t="shared" si="6"/>
        <v>100.27000000000001</v>
      </c>
      <c r="H55" s="49">
        <f t="shared" si="7"/>
        <v>2255.63</v>
      </c>
      <c r="I55" s="49">
        <f t="shared" si="8"/>
        <v>2.17</v>
      </c>
      <c r="S55" s="2">
        <f t="shared" si="10"/>
        <v>10</v>
      </c>
      <c r="T55">
        <f t="shared" si="11"/>
        <v>10</v>
      </c>
      <c r="U55" s="8">
        <f t="shared" si="12"/>
        <v>-9</v>
      </c>
      <c r="V55" s="8">
        <f t="shared" si="13"/>
        <v>-12</v>
      </c>
      <c r="X55" s="15">
        <v>0.32300000000000001</v>
      </c>
      <c r="Y55" s="21">
        <v>27</v>
      </c>
      <c r="Z55" s="28">
        <v>7.0999999999999994E-2</v>
      </c>
      <c r="AA55" s="25">
        <v>8</v>
      </c>
    </row>
    <row r="56" spans="1:27" x14ac:dyDescent="0.2">
      <c r="A56" s="47">
        <f t="shared" si="2"/>
        <v>25</v>
      </c>
      <c r="B56" s="47">
        <f t="shared" si="0"/>
        <v>0.28299999999999997</v>
      </c>
      <c r="C56" s="47">
        <f t="shared" si="1"/>
        <v>0</v>
      </c>
      <c r="D56" s="49">
        <f t="shared" si="3"/>
        <v>91.974999999999994</v>
      </c>
      <c r="E56" s="49">
        <f t="shared" si="4"/>
        <v>0</v>
      </c>
      <c r="F56" s="49">
        <f t="shared" si="5"/>
        <v>10.635000000000003</v>
      </c>
      <c r="G56" s="49">
        <f t="shared" si="6"/>
        <v>102.61</v>
      </c>
      <c r="H56" s="49">
        <f t="shared" si="7"/>
        <v>2155.36</v>
      </c>
      <c r="I56" s="49">
        <f t="shared" si="8"/>
        <v>2.08</v>
      </c>
      <c r="S56" s="2">
        <f t="shared" si="10"/>
        <v>11</v>
      </c>
      <c r="T56">
        <f t="shared" si="11"/>
        <v>11</v>
      </c>
      <c r="U56" s="8">
        <f t="shared" si="12"/>
        <v>-10</v>
      </c>
      <c r="V56" s="8">
        <f t="shared" si="13"/>
        <v>-13</v>
      </c>
      <c r="X56" s="15">
        <v>0.32400000000000001</v>
      </c>
      <c r="Y56" s="21">
        <v>28</v>
      </c>
      <c r="Z56" s="28">
        <v>6.2E-2</v>
      </c>
      <c r="AA56" s="25">
        <v>9</v>
      </c>
    </row>
    <row r="57" spans="1:27" x14ac:dyDescent="0.2">
      <c r="A57" s="47">
        <f t="shared" si="2"/>
        <v>24</v>
      </c>
      <c r="B57" s="47">
        <f t="shared" si="0"/>
        <v>0.29399999999999998</v>
      </c>
      <c r="C57" s="47">
        <f t="shared" si="1"/>
        <v>0</v>
      </c>
      <c r="D57" s="49">
        <f t="shared" si="3"/>
        <v>95.55</v>
      </c>
      <c r="E57" s="49">
        <f t="shared" si="4"/>
        <v>0</v>
      </c>
      <c r="F57" s="49">
        <f t="shared" si="5"/>
        <v>9.2050000000000018</v>
      </c>
      <c r="G57" s="49">
        <f t="shared" si="6"/>
        <v>104.755</v>
      </c>
      <c r="H57" s="49">
        <f t="shared" si="7"/>
        <v>2052.75</v>
      </c>
      <c r="I57" s="49">
        <f t="shared" si="8"/>
        <v>2</v>
      </c>
      <c r="S57" s="2">
        <f t="shared" si="10"/>
        <v>12</v>
      </c>
      <c r="T57">
        <f t="shared" si="11"/>
        <v>12</v>
      </c>
      <c r="U57" s="8">
        <f t="shared" si="12"/>
        <v>-11</v>
      </c>
      <c r="V57" s="8">
        <f t="shared" si="13"/>
        <v>-14</v>
      </c>
      <c r="X57" s="15">
        <v>0.32500000000000001</v>
      </c>
      <c r="Y57" s="21">
        <v>29</v>
      </c>
      <c r="Z57" s="28">
        <v>4.5999999999999999E-2</v>
      </c>
      <c r="AA57" s="25">
        <v>10</v>
      </c>
    </row>
    <row r="58" spans="1:27" x14ac:dyDescent="0.2">
      <c r="A58" s="47">
        <f t="shared" si="2"/>
        <v>23</v>
      </c>
      <c r="B58" s="47">
        <f t="shared" si="0"/>
        <v>0.29599999999999999</v>
      </c>
      <c r="C58" s="47">
        <f t="shared" si="1"/>
        <v>0</v>
      </c>
      <c r="D58" s="49">
        <f t="shared" si="3"/>
        <v>96.199999999999989</v>
      </c>
      <c r="E58" s="49">
        <f t="shared" si="4"/>
        <v>0</v>
      </c>
      <c r="F58" s="49">
        <f t="shared" si="5"/>
        <v>8.9450000000000056</v>
      </c>
      <c r="G58" s="49">
        <f t="shared" si="6"/>
        <v>105.145</v>
      </c>
      <c r="H58" s="49">
        <f t="shared" si="7"/>
        <v>1947.9949999999999</v>
      </c>
      <c r="I58" s="49">
        <f t="shared" si="8"/>
        <v>1.92</v>
      </c>
      <c r="S58" s="2">
        <f t="shared" si="10"/>
        <v>13</v>
      </c>
      <c r="T58">
        <f t="shared" si="11"/>
        <v>13</v>
      </c>
      <c r="U58" s="8">
        <f t="shared" si="12"/>
        <v>-12</v>
      </c>
      <c r="V58" s="8">
        <f t="shared" si="13"/>
        <v>-15</v>
      </c>
      <c r="X58" s="15">
        <v>0.32700000000000001</v>
      </c>
      <c r="Y58" s="21">
        <v>30</v>
      </c>
      <c r="Z58" s="28">
        <v>0.02</v>
      </c>
      <c r="AA58" s="25">
        <v>11</v>
      </c>
    </row>
    <row r="59" spans="1:27" ht="13.5" thickBot="1" x14ac:dyDescent="0.25">
      <c r="A59" s="47">
        <f t="shared" si="2"/>
        <v>22</v>
      </c>
      <c r="B59" s="47">
        <f t="shared" si="0"/>
        <v>0.29899999999999999</v>
      </c>
      <c r="C59" s="47">
        <f t="shared" si="1"/>
        <v>0</v>
      </c>
      <c r="D59" s="49">
        <f t="shared" si="3"/>
        <v>97.174999999999997</v>
      </c>
      <c r="E59" s="49">
        <f t="shared" si="4"/>
        <v>0</v>
      </c>
      <c r="F59" s="49">
        <f t="shared" si="5"/>
        <v>8.5550000000000015</v>
      </c>
      <c r="G59" s="49">
        <f t="shared" si="6"/>
        <v>105.73</v>
      </c>
      <c r="H59" s="49">
        <f t="shared" si="7"/>
        <v>1842.85</v>
      </c>
      <c r="I59" s="49">
        <f t="shared" si="8"/>
        <v>1.83</v>
      </c>
      <c r="S59" s="2">
        <f t="shared" si="10"/>
        <v>14</v>
      </c>
      <c r="T59">
        <f t="shared" si="11"/>
        <v>14</v>
      </c>
      <c r="U59" s="8">
        <f t="shared" si="12"/>
        <v>-13</v>
      </c>
      <c r="V59" s="8">
        <f t="shared" si="13"/>
        <v>-16</v>
      </c>
      <c r="X59" s="18">
        <v>0.33200000000000002</v>
      </c>
      <c r="Y59" s="22">
        <v>30.5</v>
      </c>
      <c r="Z59" s="29">
        <v>1.2999999999999999E-2</v>
      </c>
      <c r="AA59" s="26">
        <v>12</v>
      </c>
    </row>
    <row r="60" spans="1:27" x14ac:dyDescent="0.2">
      <c r="A60" s="47">
        <f t="shared" si="2"/>
        <v>21</v>
      </c>
      <c r="B60" s="47">
        <f t="shared" si="0"/>
        <v>0.30099999999999999</v>
      </c>
      <c r="C60" s="47">
        <f t="shared" si="1"/>
        <v>0.11</v>
      </c>
      <c r="D60" s="49">
        <f t="shared" si="3"/>
        <v>97.825000000000003</v>
      </c>
      <c r="E60" s="49">
        <f t="shared" si="4"/>
        <v>0</v>
      </c>
      <c r="F60" s="49">
        <f t="shared" si="5"/>
        <v>8.2949999999999999</v>
      </c>
      <c r="G60" s="49">
        <f t="shared" si="6"/>
        <v>106.12</v>
      </c>
      <c r="H60" s="49">
        <f t="shared" si="7"/>
        <v>1737.12</v>
      </c>
      <c r="I60" s="49">
        <f t="shared" si="8"/>
        <v>1.75</v>
      </c>
      <c r="S60" s="2">
        <f t="shared" si="10"/>
        <v>15</v>
      </c>
      <c r="T60">
        <f t="shared" si="11"/>
        <v>15</v>
      </c>
      <c r="U60" s="8">
        <f t="shared" si="12"/>
        <v>-14</v>
      </c>
      <c r="V60" s="8">
        <f t="shared" si="13"/>
        <v>-17</v>
      </c>
    </row>
    <row r="61" spans="1:27" x14ac:dyDescent="0.2">
      <c r="A61" s="47">
        <f t="shared" si="2"/>
        <v>20</v>
      </c>
      <c r="B61" s="47">
        <f t="shared" ref="B61:B92" si="14">IF(A61&lt;=0,"",IF(S66&gt;=1,LOOKUP(S66,Y$29:Y$59,X$29:X$59),0))</f>
        <v>0.30299999999999999</v>
      </c>
      <c r="C61" s="47">
        <f t="shared" ref="C61:C92" si="15">IF(A61&lt;=0,"",IF(S66&gt;=20,LOOKUP(S66,Y$48:Y$59,Z$48:Z$59),0))</f>
        <v>0.09</v>
      </c>
      <c r="D61" s="49">
        <f t="shared" si="3"/>
        <v>98.474999999999994</v>
      </c>
      <c r="E61" s="49">
        <f t="shared" si="4"/>
        <v>0</v>
      </c>
      <c r="F61" s="49">
        <f t="shared" si="5"/>
        <v>8.0350000000000019</v>
      </c>
      <c r="G61" s="49">
        <f t="shared" si="6"/>
        <v>106.50999999999999</v>
      </c>
      <c r="H61" s="49">
        <f t="shared" si="7"/>
        <v>1631</v>
      </c>
      <c r="I61" s="49">
        <f t="shared" si="8"/>
        <v>1.67</v>
      </c>
      <c r="S61" s="2">
        <f t="shared" si="10"/>
        <v>16</v>
      </c>
      <c r="T61">
        <f t="shared" si="11"/>
        <v>16</v>
      </c>
      <c r="U61" s="8">
        <f t="shared" si="12"/>
        <v>-15</v>
      </c>
      <c r="V61" s="8">
        <f>V60-1</f>
        <v>-18</v>
      </c>
    </row>
    <row r="62" spans="1:27" x14ac:dyDescent="0.2">
      <c r="A62" s="47">
        <f t="shared" si="2"/>
        <v>19</v>
      </c>
      <c r="B62" s="47">
        <f t="shared" si="14"/>
        <v>0.30399999999999999</v>
      </c>
      <c r="C62" s="47">
        <f t="shared" si="15"/>
        <v>8.5999999999999993E-2</v>
      </c>
      <c r="D62" s="49">
        <f t="shared" si="3"/>
        <v>98.8</v>
      </c>
      <c r="E62" s="49">
        <f t="shared" si="4"/>
        <v>0</v>
      </c>
      <c r="F62" s="49">
        <f t="shared" si="5"/>
        <v>7.9050000000000011</v>
      </c>
      <c r="G62" s="49">
        <f t="shared" si="6"/>
        <v>106.705</v>
      </c>
      <c r="H62" s="49">
        <f t="shared" si="7"/>
        <v>1524.49</v>
      </c>
      <c r="I62" s="49">
        <f t="shared" si="8"/>
        <v>1.58</v>
      </c>
      <c r="S62" s="2">
        <f t="shared" si="10"/>
        <v>17</v>
      </c>
      <c r="T62">
        <f t="shared" si="11"/>
        <v>17</v>
      </c>
      <c r="U62" s="8">
        <f t="shared" si="12"/>
        <v>-16</v>
      </c>
      <c r="V62" s="8">
        <f t="shared" si="13"/>
        <v>-19</v>
      </c>
    </row>
    <row r="63" spans="1:27" x14ac:dyDescent="0.2">
      <c r="A63" s="47">
        <f t="shared" si="2"/>
        <v>18</v>
      </c>
      <c r="B63" s="47">
        <f t="shared" si="14"/>
        <v>0.30599999999999999</v>
      </c>
      <c r="C63" s="47">
        <f t="shared" si="15"/>
        <v>8.5000000000000006E-2</v>
      </c>
      <c r="D63" s="49">
        <f t="shared" si="3"/>
        <v>99.45</v>
      </c>
      <c r="E63" s="49">
        <f t="shared" si="4"/>
        <v>0</v>
      </c>
      <c r="F63" s="49">
        <f t="shared" si="5"/>
        <v>7.6449999999999996</v>
      </c>
      <c r="G63" s="49">
        <f t="shared" si="6"/>
        <v>107.095</v>
      </c>
      <c r="H63" s="49">
        <f t="shared" si="7"/>
        <v>1417.7850000000001</v>
      </c>
      <c r="I63" s="49">
        <f t="shared" si="8"/>
        <v>1.5</v>
      </c>
      <c r="S63" s="2">
        <f t="shared" si="10"/>
        <v>18</v>
      </c>
      <c r="T63">
        <f t="shared" si="11"/>
        <v>18</v>
      </c>
      <c r="U63" s="8">
        <f t="shared" si="12"/>
        <v>-17</v>
      </c>
      <c r="V63" s="8">
        <f t="shared" si="13"/>
        <v>-20</v>
      </c>
    </row>
    <row r="64" spans="1:27" x14ac:dyDescent="0.2">
      <c r="A64" s="47">
        <f t="shared" si="2"/>
        <v>17</v>
      </c>
      <c r="B64" s="47">
        <f t="shared" si="14"/>
        <v>0.313</v>
      </c>
      <c r="C64" s="47">
        <f t="shared" si="15"/>
        <v>8.3000000000000004E-2</v>
      </c>
      <c r="D64" s="49">
        <f t="shared" si="3"/>
        <v>101.72499999999999</v>
      </c>
      <c r="E64" s="49">
        <f t="shared" si="4"/>
        <v>0</v>
      </c>
      <c r="F64" s="49">
        <f t="shared" si="5"/>
        <v>6.735000000000003</v>
      </c>
      <c r="G64" s="49">
        <f t="shared" si="6"/>
        <v>108.46</v>
      </c>
      <c r="H64" s="49">
        <f t="shared" si="7"/>
        <v>1310.69</v>
      </c>
      <c r="I64" s="49">
        <f t="shared" si="8"/>
        <v>1.42</v>
      </c>
      <c r="S64" s="2">
        <f t="shared" si="10"/>
        <v>19</v>
      </c>
      <c r="T64">
        <f t="shared" si="11"/>
        <v>19</v>
      </c>
      <c r="U64" s="8">
        <f t="shared" si="12"/>
        <v>-18</v>
      </c>
      <c r="V64" s="8">
        <f t="shared" si="13"/>
        <v>-21</v>
      </c>
    </row>
    <row r="65" spans="1:22" x14ac:dyDescent="0.2">
      <c r="A65" s="47">
        <f t="shared" si="2"/>
        <v>16</v>
      </c>
      <c r="B65" s="47">
        <f t="shared" si="14"/>
        <v>0.32100000000000001</v>
      </c>
      <c r="C65" s="47">
        <f t="shared" si="15"/>
        <v>7.9000000000000001E-2</v>
      </c>
      <c r="D65" s="49">
        <f t="shared" si="3"/>
        <v>104.325</v>
      </c>
      <c r="E65" s="49">
        <f t="shared" si="4"/>
        <v>0</v>
      </c>
      <c r="F65" s="49">
        <f t="shared" si="5"/>
        <v>5.6949999999999994</v>
      </c>
      <c r="G65" s="49">
        <f t="shared" si="6"/>
        <v>110.02</v>
      </c>
      <c r="H65" s="49">
        <f t="shared" si="7"/>
        <v>1202.23</v>
      </c>
      <c r="I65" s="49">
        <f t="shared" si="8"/>
        <v>1.33</v>
      </c>
      <c r="S65" s="2">
        <f t="shared" si="10"/>
        <v>20</v>
      </c>
      <c r="T65">
        <f t="shared" si="11"/>
        <v>20</v>
      </c>
      <c r="U65" s="8">
        <f t="shared" si="12"/>
        <v>-19</v>
      </c>
      <c r="V65" s="8">
        <f t="shared" si="13"/>
        <v>-22</v>
      </c>
    </row>
    <row r="66" spans="1:22" x14ac:dyDescent="0.2">
      <c r="A66" s="47">
        <f t="shared" si="2"/>
        <v>15</v>
      </c>
      <c r="B66" s="47">
        <f t="shared" si="14"/>
        <v>0.32200000000000001</v>
      </c>
      <c r="C66" s="47">
        <f t="shared" si="15"/>
        <v>7.3999999999999996E-2</v>
      </c>
      <c r="D66" s="49">
        <f t="shared" si="3"/>
        <v>104.65</v>
      </c>
      <c r="E66" s="49">
        <f t="shared" si="4"/>
        <v>0</v>
      </c>
      <c r="F66" s="49">
        <f t="shared" si="5"/>
        <v>5.5649999999999977</v>
      </c>
      <c r="G66" s="49">
        <f t="shared" si="6"/>
        <v>110.215</v>
      </c>
      <c r="H66" s="49">
        <f t="shared" si="7"/>
        <v>1092.21</v>
      </c>
      <c r="I66" s="49">
        <f t="shared" si="8"/>
        <v>1.25</v>
      </c>
      <c r="S66" s="2">
        <f t="shared" si="10"/>
        <v>21</v>
      </c>
      <c r="T66">
        <f t="shared" si="11"/>
        <v>21</v>
      </c>
      <c r="U66" s="8">
        <f t="shared" si="12"/>
        <v>-20</v>
      </c>
      <c r="V66" s="8">
        <f t="shared" si="13"/>
        <v>-23</v>
      </c>
    </row>
    <row r="67" spans="1:22" x14ac:dyDescent="0.2">
      <c r="A67" s="47">
        <f t="shared" si="2"/>
        <v>14</v>
      </c>
      <c r="B67" s="47">
        <f t="shared" si="14"/>
        <v>0.32300000000000001</v>
      </c>
      <c r="C67" s="47">
        <f t="shared" si="15"/>
        <v>7.0999999999999994E-2</v>
      </c>
      <c r="D67" s="49">
        <f t="shared" si="3"/>
        <v>104.97500000000001</v>
      </c>
      <c r="E67" s="49">
        <f t="shared" si="4"/>
        <v>0</v>
      </c>
      <c r="F67" s="49">
        <f t="shared" si="5"/>
        <v>5.4349999999999969</v>
      </c>
      <c r="G67" s="49">
        <f t="shared" si="6"/>
        <v>110.41000000000001</v>
      </c>
      <c r="H67" s="49">
        <f t="shared" si="7"/>
        <v>981.995</v>
      </c>
      <c r="I67" s="49">
        <f t="shared" si="8"/>
        <v>1.17</v>
      </c>
      <c r="S67" s="2">
        <f t="shared" si="10"/>
        <v>22</v>
      </c>
      <c r="T67">
        <f t="shared" si="11"/>
        <v>22</v>
      </c>
      <c r="U67" s="8">
        <f t="shared" si="12"/>
        <v>-21</v>
      </c>
      <c r="V67" s="8">
        <f t="shared" si="13"/>
        <v>-24</v>
      </c>
    </row>
    <row r="68" spans="1:22" x14ac:dyDescent="0.2">
      <c r="A68" s="47">
        <f t="shared" si="2"/>
        <v>13</v>
      </c>
      <c r="B68" s="47">
        <f t="shared" si="14"/>
        <v>0.32400000000000001</v>
      </c>
      <c r="C68" s="47">
        <f t="shared" si="15"/>
        <v>6.2E-2</v>
      </c>
      <c r="D68" s="49">
        <f t="shared" si="3"/>
        <v>105.3</v>
      </c>
      <c r="E68" s="49">
        <f t="shared" si="4"/>
        <v>0</v>
      </c>
      <c r="F68" s="49">
        <f t="shared" si="5"/>
        <v>5.3050000000000015</v>
      </c>
      <c r="G68" s="49">
        <f t="shared" si="6"/>
        <v>110.605</v>
      </c>
      <c r="H68" s="49">
        <f t="shared" si="7"/>
        <v>871.58500000000004</v>
      </c>
      <c r="I68" s="49">
        <f t="shared" si="8"/>
        <v>1.08</v>
      </c>
      <c r="S68" s="2">
        <f t="shared" si="10"/>
        <v>23</v>
      </c>
      <c r="T68">
        <f t="shared" si="11"/>
        <v>23</v>
      </c>
      <c r="U68" s="8">
        <f t="shared" si="12"/>
        <v>-22</v>
      </c>
      <c r="V68" s="8">
        <f t="shared" si="13"/>
        <v>-25</v>
      </c>
    </row>
    <row r="69" spans="1:22" x14ac:dyDescent="0.2">
      <c r="A69" s="47">
        <f t="shared" si="2"/>
        <v>12</v>
      </c>
      <c r="B69" s="47">
        <f t="shared" si="14"/>
        <v>0.32500000000000001</v>
      </c>
      <c r="C69" s="47">
        <f t="shared" si="15"/>
        <v>4.5999999999999999E-2</v>
      </c>
      <c r="D69" s="49">
        <f t="shared" si="3"/>
        <v>105.625</v>
      </c>
      <c r="E69" s="49">
        <f t="shared" si="4"/>
        <v>0</v>
      </c>
      <c r="F69" s="49">
        <f t="shared" si="5"/>
        <v>5.1750000000000007</v>
      </c>
      <c r="G69" s="49">
        <f t="shared" si="6"/>
        <v>110.8</v>
      </c>
      <c r="H69" s="49">
        <f t="shared" si="7"/>
        <v>760.98</v>
      </c>
      <c r="I69" s="49">
        <f t="shared" si="8"/>
        <v>1</v>
      </c>
      <c r="S69" s="2">
        <f t="shared" si="10"/>
        <v>24</v>
      </c>
      <c r="T69">
        <f t="shared" si="11"/>
        <v>24</v>
      </c>
      <c r="U69" s="8">
        <f t="shared" si="12"/>
        <v>-23</v>
      </c>
      <c r="V69" s="8">
        <f t="shared" si="13"/>
        <v>-26</v>
      </c>
    </row>
    <row r="70" spans="1:22" x14ac:dyDescent="0.2">
      <c r="A70" s="47">
        <f t="shared" si="2"/>
        <v>11</v>
      </c>
      <c r="B70" s="47">
        <f t="shared" si="14"/>
        <v>0.32700000000000001</v>
      </c>
      <c r="C70" s="47">
        <f t="shared" si="15"/>
        <v>0.02</v>
      </c>
      <c r="D70" s="49">
        <f t="shared" si="3"/>
        <v>106.27500000000001</v>
      </c>
      <c r="E70" s="49">
        <f t="shared" si="4"/>
        <v>0</v>
      </c>
      <c r="F70" s="49">
        <f t="shared" si="5"/>
        <v>4.9149999999999983</v>
      </c>
      <c r="G70" s="49">
        <f t="shared" si="6"/>
        <v>111.19</v>
      </c>
      <c r="H70" s="49">
        <f t="shared" si="7"/>
        <v>650.18000000000006</v>
      </c>
      <c r="I70" s="49">
        <f t="shared" si="8"/>
        <v>0.92</v>
      </c>
      <c r="S70" s="2">
        <f t="shared" si="10"/>
        <v>25</v>
      </c>
      <c r="T70">
        <f t="shared" si="11"/>
        <v>25</v>
      </c>
      <c r="U70" s="8">
        <f t="shared" si="12"/>
        <v>-24</v>
      </c>
      <c r="V70" s="8">
        <f t="shared" si="13"/>
        <v>-27</v>
      </c>
    </row>
    <row r="71" spans="1:22" x14ac:dyDescent="0.2">
      <c r="A71" s="47">
        <f t="shared" si="2"/>
        <v>10</v>
      </c>
      <c r="B71" s="47">
        <f t="shared" si="14"/>
        <v>0.33200000000000002</v>
      </c>
      <c r="C71" s="47">
        <f t="shared" si="15"/>
        <v>1.2999999999999999E-2</v>
      </c>
      <c r="D71" s="49">
        <f t="shared" si="3"/>
        <v>107.9</v>
      </c>
      <c r="E71" s="49">
        <f t="shared" si="4"/>
        <v>0</v>
      </c>
      <c r="F71" s="49">
        <f t="shared" si="5"/>
        <v>4.2649999999999979</v>
      </c>
      <c r="G71" s="49">
        <f t="shared" si="6"/>
        <v>112.16500000000001</v>
      </c>
      <c r="H71" s="49">
        <f t="shared" si="7"/>
        <v>538.99</v>
      </c>
      <c r="I71" s="49">
        <f t="shared" si="8"/>
        <v>0.83</v>
      </c>
      <c r="S71" s="2">
        <f t="shared" si="10"/>
        <v>26</v>
      </c>
      <c r="T71">
        <f t="shared" si="11"/>
        <v>26</v>
      </c>
      <c r="U71" s="8">
        <f t="shared" si="12"/>
        <v>-25</v>
      </c>
      <c r="V71" s="8">
        <f t="shared" si="13"/>
        <v>-28</v>
      </c>
    </row>
    <row r="72" spans="1:22" x14ac:dyDescent="0.2">
      <c r="A72" s="47">
        <f t="shared" ref="A72:A103" si="16">IF(S76=0,0,IF(A71="","",IF(S76=1,A71-0.5,A71-1)))</f>
        <v>9</v>
      </c>
      <c r="B72" s="47">
        <f t="shared" si="14"/>
        <v>0</v>
      </c>
      <c r="C72" s="47">
        <f t="shared" si="15"/>
        <v>0</v>
      </c>
      <c r="D72" s="49">
        <f t="shared" si="3"/>
        <v>0</v>
      </c>
      <c r="E72" s="49">
        <f t="shared" si="4"/>
        <v>0</v>
      </c>
      <c r="F72" s="49">
        <f t="shared" si="5"/>
        <v>47.425000000000004</v>
      </c>
      <c r="G72" s="49">
        <f t="shared" si="6"/>
        <v>47.425000000000004</v>
      </c>
      <c r="H72" s="49">
        <f t="shared" si="7"/>
        <v>426.82500000000005</v>
      </c>
      <c r="I72" s="49">
        <f t="shared" si="8"/>
        <v>0.75</v>
      </c>
      <c r="S72" s="2">
        <f t="shared" si="10"/>
        <v>27</v>
      </c>
      <c r="T72">
        <f t="shared" si="11"/>
        <v>27</v>
      </c>
      <c r="U72" s="8">
        <f t="shared" si="12"/>
        <v>-26</v>
      </c>
      <c r="V72" s="8">
        <f t="shared" si="13"/>
        <v>-29</v>
      </c>
    </row>
    <row r="73" spans="1:22" x14ac:dyDescent="0.2">
      <c r="A73" s="47">
        <f t="shared" si="16"/>
        <v>8</v>
      </c>
      <c r="B73" s="47">
        <f t="shared" si="14"/>
        <v>0</v>
      </c>
      <c r="C73" s="47">
        <f t="shared" si="15"/>
        <v>0</v>
      </c>
      <c r="D73" s="49">
        <f t="shared" si="3"/>
        <v>0</v>
      </c>
      <c r="E73" s="49">
        <f t="shared" si="4"/>
        <v>0</v>
      </c>
      <c r="F73" s="49">
        <f t="shared" si="5"/>
        <v>47.425000000000004</v>
      </c>
      <c r="G73" s="49">
        <f t="shared" si="6"/>
        <v>47.425000000000004</v>
      </c>
      <c r="H73" s="49">
        <f t="shared" si="7"/>
        <v>379.40000000000003</v>
      </c>
      <c r="I73" s="49">
        <f t="shared" si="8"/>
        <v>0.67</v>
      </c>
      <c r="S73" s="2">
        <f t="shared" si="10"/>
        <v>28</v>
      </c>
      <c r="T73">
        <f t="shared" si="11"/>
        <v>28</v>
      </c>
      <c r="U73" s="8">
        <f t="shared" si="12"/>
        <v>-27</v>
      </c>
      <c r="V73" s="8">
        <f>V72-1</f>
        <v>-30</v>
      </c>
    </row>
    <row r="74" spans="1:22" x14ac:dyDescent="0.2">
      <c r="A74" s="47">
        <f t="shared" si="16"/>
        <v>7</v>
      </c>
      <c r="B74" s="47">
        <f t="shared" si="14"/>
        <v>0</v>
      </c>
      <c r="C74" s="47">
        <f t="shared" si="15"/>
        <v>0</v>
      </c>
      <c r="D74" s="49">
        <f t="shared" si="3"/>
        <v>0</v>
      </c>
      <c r="E74" s="49">
        <f t="shared" si="4"/>
        <v>0</v>
      </c>
      <c r="F74" s="49">
        <f t="shared" si="5"/>
        <v>47.425000000000004</v>
      </c>
      <c r="G74" s="49">
        <f t="shared" si="6"/>
        <v>47.425000000000004</v>
      </c>
      <c r="H74" s="49">
        <f t="shared" si="7"/>
        <v>331.97500000000002</v>
      </c>
      <c r="I74" s="49">
        <f t="shared" si="8"/>
        <v>0.57999999999999996</v>
      </c>
      <c r="S74" s="2">
        <f t="shared" si="10"/>
        <v>29</v>
      </c>
      <c r="T74">
        <f t="shared" si="11"/>
        <v>29</v>
      </c>
      <c r="U74" s="8">
        <f t="shared" si="12"/>
        <v>-28</v>
      </c>
      <c r="V74" s="8">
        <f t="shared" si="13"/>
        <v>-31</v>
      </c>
    </row>
    <row r="75" spans="1:22" x14ac:dyDescent="0.2">
      <c r="A75" s="47">
        <f t="shared" si="16"/>
        <v>6</v>
      </c>
      <c r="B75" s="47">
        <f t="shared" si="14"/>
        <v>0</v>
      </c>
      <c r="C75" s="47">
        <f t="shared" si="15"/>
        <v>0</v>
      </c>
      <c r="D75" s="49">
        <f t="shared" si="3"/>
        <v>0</v>
      </c>
      <c r="E75" s="49">
        <f t="shared" si="4"/>
        <v>0</v>
      </c>
      <c r="F75" s="49">
        <f t="shared" si="5"/>
        <v>47.425000000000004</v>
      </c>
      <c r="G75" s="49">
        <f t="shared" si="6"/>
        <v>47.425000000000004</v>
      </c>
      <c r="H75" s="49">
        <f t="shared" si="7"/>
        <v>284.55</v>
      </c>
      <c r="I75" s="49">
        <f t="shared" si="8"/>
        <v>0.5</v>
      </c>
      <c r="S75" s="2">
        <f t="shared" si="10"/>
        <v>30</v>
      </c>
      <c r="T75">
        <f t="shared" si="11"/>
        <v>30</v>
      </c>
      <c r="U75" s="8">
        <f t="shared" si="12"/>
        <v>-29</v>
      </c>
      <c r="V75" s="8">
        <f t="shared" si="13"/>
        <v>-32</v>
      </c>
    </row>
    <row r="76" spans="1:22" x14ac:dyDescent="0.2">
      <c r="A76" s="47">
        <f t="shared" si="16"/>
        <v>5</v>
      </c>
      <c r="B76" s="47">
        <f t="shared" si="14"/>
        <v>0</v>
      </c>
      <c r="C76" s="47">
        <f t="shared" si="15"/>
        <v>0</v>
      </c>
      <c r="D76" s="49">
        <f t="shared" si="3"/>
        <v>0</v>
      </c>
      <c r="E76" s="49">
        <f t="shared" si="4"/>
        <v>0</v>
      </c>
      <c r="F76" s="49">
        <f t="shared" si="5"/>
        <v>47.425000000000004</v>
      </c>
      <c r="G76" s="49">
        <f t="shared" si="6"/>
        <v>47.425000000000004</v>
      </c>
      <c r="H76" s="49">
        <f t="shared" si="7"/>
        <v>237.12500000000003</v>
      </c>
      <c r="I76" s="49">
        <f t="shared" si="8"/>
        <v>0.42</v>
      </c>
      <c r="S76" s="2">
        <f t="shared" si="10"/>
        <v>30.5</v>
      </c>
      <c r="T76">
        <f t="shared" si="11"/>
        <v>31</v>
      </c>
      <c r="U76" s="8">
        <f t="shared" si="12"/>
        <v>-30</v>
      </c>
      <c r="V76" s="8">
        <f t="shared" si="13"/>
        <v>-33</v>
      </c>
    </row>
    <row r="77" spans="1:22" x14ac:dyDescent="0.2">
      <c r="A77" s="47">
        <f t="shared" si="16"/>
        <v>4</v>
      </c>
      <c r="B77" s="47">
        <f t="shared" si="14"/>
        <v>0</v>
      </c>
      <c r="C77" s="47">
        <f t="shared" si="15"/>
        <v>0</v>
      </c>
      <c r="D77" s="49">
        <f t="shared" si="3"/>
        <v>0</v>
      </c>
      <c r="E77" s="49">
        <f t="shared" si="4"/>
        <v>0</v>
      </c>
      <c r="F77" s="49">
        <f t="shared" si="5"/>
        <v>47.425000000000004</v>
      </c>
      <c r="G77" s="49">
        <f t="shared" si="6"/>
        <v>47.425000000000004</v>
      </c>
      <c r="H77" s="49">
        <f t="shared" si="7"/>
        <v>189.70000000000002</v>
      </c>
      <c r="I77" s="49">
        <f t="shared" si="8"/>
        <v>0.33</v>
      </c>
      <c r="S77" s="2">
        <f t="shared" si="10"/>
        <v>-1</v>
      </c>
      <c r="T77">
        <f t="shared" si="11"/>
        <v>32</v>
      </c>
      <c r="U77" s="8">
        <f t="shared" si="12"/>
        <v>-31</v>
      </c>
      <c r="V77" s="8">
        <f>V76-1</f>
        <v>-34</v>
      </c>
    </row>
    <row r="78" spans="1:22" x14ac:dyDescent="0.2">
      <c r="A78" s="47">
        <f t="shared" si="16"/>
        <v>3</v>
      </c>
      <c r="B78" s="47">
        <f t="shared" si="14"/>
        <v>0</v>
      </c>
      <c r="C78" s="47">
        <f t="shared" si="15"/>
        <v>0</v>
      </c>
      <c r="D78" s="49">
        <f t="shared" si="3"/>
        <v>0</v>
      </c>
      <c r="E78" s="49">
        <f t="shared" si="4"/>
        <v>0</v>
      </c>
      <c r="F78" s="49">
        <f t="shared" si="5"/>
        <v>47.425000000000004</v>
      </c>
      <c r="G78" s="49">
        <f t="shared" si="6"/>
        <v>47.425000000000004</v>
      </c>
      <c r="H78" s="49">
        <f t="shared" si="7"/>
        <v>142.27500000000001</v>
      </c>
      <c r="I78" s="49">
        <f t="shared" si="8"/>
        <v>0.25</v>
      </c>
      <c r="S78" s="2">
        <f t="shared" si="10"/>
        <v>-1</v>
      </c>
      <c r="T78">
        <f t="shared" si="11"/>
        <v>33</v>
      </c>
      <c r="U78" s="8">
        <f t="shared" si="12"/>
        <v>-32</v>
      </c>
      <c r="V78" s="8">
        <f t="shared" si="13"/>
        <v>-35</v>
      </c>
    </row>
    <row r="79" spans="1:22" x14ac:dyDescent="0.2">
      <c r="A79" s="47">
        <f t="shared" si="16"/>
        <v>2</v>
      </c>
      <c r="B79" s="47">
        <f t="shared" si="14"/>
        <v>0</v>
      </c>
      <c r="C79" s="47">
        <f t="shared" si="15"/>
        <v>0</v>
      </c>
      <c r="D79" s="49">
        <f t="shared" si="3"/>
        <v>0</v>
      </c>
      <c r="E79" s="49">
        <f t="shared" si="4"/>
        <v>0</v>
      </c>
      <c r="F79" s="49">
        <f t="shared" si="5"/>
        <v>47.425000000000004</v>
      </c>
      <c r="G79" s="49">
        <f t="shared" si="6"/>
        <v>47.425000000000004</v>
      </c>
      <c r="H79" s="49">
        <f t="shared" si="7"/>
        <v>94.850000000000009</v>
      </c>
      <c r="I79" s="49">
        <f t="shared" si="8"/>
        <v>0.17</v>
      </c>
      <c r="S79" s="2">
        <f t="shared" si="10"/>
        <v>-1</v>
      </c>
      <c r="T79">
        <f t="shared" si="11"/>
        <v>34</v>
      </c>
      <c r="U79" s="8">
        <f t="shared" si="12"/>
        <v>-33</v>
      </c>
      <c r="V79" s="8">
        <f t="shared" si="13"/>
        <v>-36</v>
      </c>
    </row>
    <row r="80" spans="1:22" x14ac:dyDescent="0.2">
      <c r="A80" s="47">
        <f t="shared" si="16"/>
        <v>1</v>
      </c>
      <c r="B80" s="47">
        <f t="shared" si="14"/>
        <v>0</v>
      </c>
      <c r="C80" s="47">
        <f t="shared" si="15"/>
        <v>0</v>
      </c>
      <c r="D80" s="49">
        <f t="shared" si="3"/>
        <v>0</v>
      </c>
      <c r="E80" s="49">
        <f t="shared" si="4"/>
        <v>0</v>
      </c>
      <c r="F80" s="49">
        <f t="shared" si="5"/>
        <v>47.425000000000004</v>
      </c>
      <c r="G80" s="49">
        <f t="shared" si="6"/>
        <v>47.425000000000004</v>
      </c>
      <c r="H80" s="49">
        <f t="shared" si="7"/>
        <v>47.425000000000004</v>
      </c>
      <c r="I80" s="49">
        <f t="shared" si="8"/>
        <v>0.08</v>
      </c>
      <c r="S80" s="2">
        <f t="shared" si="10"/>
        <v>-1</v>
      </c>
      <c r="T80">
        <f t="shared" si="11"/>
        <v>35</v>
      </c>
      <c r="U80" s="8">
        <f t="shared" si="12"/>
        <v>-34</v>
      </c>
      <c r="V80" s="8">
        <f>V79-1</f>
        <v>-37</v>
      </c>
    </row>
    <row r="81" spans="1:22" x14ac:dyDescent="0.2">
      <c r="A81" s="47">
        <f t="shared" si="16"/>
        <v>0</v>
      </c>
      <c r="B81" s="47" t="str">
        <f t="shared" si="14"/>
        <v/>
      </c>
      <c r="C81" s="47" t="str">
        <f t="shared" si="15"/>
        <v/>
      </c>
      <c r="D81" s="49">
        <f t="shared" si="3"/>
        <v>0</v>
      </c>
      <c r="E81" s="49">
        <f t="shared" si="4"/>
        <v>0</v>
      </c>
      <c r="F81" s="49">
        <f t="shared" si="5"/>
        <v>0</v>
      </c>
      <c r="G81" s="49">
        <f t="shared" si="6"/>
        <v>0</v>
      </c>
      <c r="H81" s="49">
        <f t="shared" si="7"/>
        <v>0</v>
      </c>
      <c r="I81" s="49">
        <f t="shared" si="8"/>
        <v>0</v>
      </c>
      <c r="S81" s="2">
        <f t="shared" ref="S81:S129" si="17">IF(AND(S80&gt;=1,S80&lt;30),S80+1,IF(U81=0,1,IF(S80=30,S80+0.5,-1)))</f>
        <v>-1</v>
      </c>
      <c r="T81">
        <f t="shared" ref="T81:T129" si="18">IF(T80&gt;=1,T80+1,IF(U81=0,1,-1))</f>
        <v>36</v>
      </c>
      <c r="U81" s="8">
        <f t="shared" ref="U81:U129" si="19">U80-1</f>
        <v>-35</v>
      </c>
      <c r="V81" s="8">
        <f t="shared" ref="V81:V129" si="20">V80-1</f>
        <v>-38</v>
      </c>
    </row>
    <row r="82" spans="1:22" x14ac:dyDescent="0.2">
      <c r="A82" s="47">
        <f t="shared" si="16"/>
        <v>-1</v>
      </c>
      <c r="B82" s="47" t="str">
        <f t="shared" si="14"/>
        <v/>
      </c>
      <c r="C82" s="47" t="str">
        <f t="shared" si="15"/>
        <v/>
      </c>
      <c r="D82" s="49" t="str">
        <f t="shared" si="3"/>
        <v/>
      </c>
      <c r="E82" s="49" t="str">
        <f t="shared" si="4"/>
        <v/>
      </c>
      <c r="F82" s="49" t="str">
        <f t="shared" si="5"/>
        <v/>
      </c>
      <c r="G82" s="49" t="str">
        <f t="shared" si="6"/>
        <v/>
      </c>
      <c r="H82" s="49" t="str">
        <f t="shared" si="7"/>
        <v/>
      </c>
      <c r="I82" s="49" t="str">
        <f t="shared" si="8"/>
        <v/>
      </c>
      <c r="S82" s="2">
        <f t="shared" si="17"/>
        <v>-1</v>
      </c>
      <c r="T82">
        <f t="shared" si="18"/>
        <v>37</v>
      </c>
      <c r="U82" s="8">
        <f t="shared" si="19"/>
        <v>-36</v>
      </c>
      <c r="V82" s="8">
        <f t="shared" si="20"/>
        <v>-39</v>
      </c>
    </row>
    <row r="83" spans="1:22" x14ac:dyDescent="0.2">
      <c r="A83" s="47">
        <f t="shared" si="16"/>
        <v>-2</v>
      </c>
      <c r="B83" s="47" t="str">
        <f t="shared" si="14"/>
        <v/>
      </c>
      <c r="C83" s="47" t="str">
        <f t="shared" si="15"/>
        <v/>
      </c>
      <c r="D83" s="49" t="str">
        <f t="shared" si="3"/>
        <v/>
      </c>
      <c r="E83" s="49" t="str">
        <f t="shared" si="4"/>
        <v/>
      </c>
      <c r="F83" s="49" t="str">
        <f t="shared" si="5"/>
        <v/>
      </c>
      <c r="G83" s="49" t="str">
        <f t="shared" si="6"/>
        <v/>
      </c>
      <c r="H83" s="49" t="str">
        <f t="shared" si="7"/>
        <v/>
      </c>
      <c r="I83" s="49" t="str">
        <f t="shared" si="8"/>
        <v/>
      </c>
      <c r="S83" s="2">
        <f t="shared" si="17"/>
        <v>-1</v>
      </c>
      <c r="T83">
        <f t="shared" si="18"/>
        <v>38</v>
      </c>
      <c r="U83" s="8">
        <f t="shared" si="19"/>
        <v>-37</v>
      </c>
      <c r="V83" s="8">
        <f t="shared" si="20"/>
        <v>-40</v>
      </c>
    </row>
    <row r="84" spans="1:22" x14ac:dyDescent="0.2">
      <c r="A84" s="47">
        <f t="shared" si="16"/>
        <v>-3</v>
      </c>
      <c r="B84" s="47" t="str">
        <f t="shared" si="14"/>
        <v/>
      </c>
      <c r="C84" s="47" t="str">
        <f t="shared" si="15"/>
        <v/>
      </c>
      <c r="D84" s="49" t="str">
        <f t="shared" si="3"/>
        <v/>
      </c>
      <c r="E84" s="49" t="str">
        <f t="shared" si="4"/>
        <v/>
      </c>
      <c r="F84" s="49" t="str">
        <f t="shared" si="5"/>
        <v/>
      </c>
      <c r="G84" s="49" t="str">
        <f t="shared" si="6"/>
        <v/>
      </c>
      <c r="H84" s="49" t="str">
        <f t="shared" si="7"/>
        <v/>
      </c>
      <c r="I84" s="49" t="str">
        <f t="shared" si="8"/>
        <v/>
      </c>
      <c r="S84" s="2">
        <f t="shared" si="17"/>
        <v>-1</v>
      </c>
      <c r="T84">
        <f t="shared" si="18"/>
        <v>39</v>
      </c>
      <c r="U84" s="8">
        <f t="shared" si="19"/>
        <v>-38</v>
      </c>
      <c r="V84" s="8">
        <f t="shared" si="20"/>
        <v>-41</v>
      </c>
    </row>
    <row r="85" spans="1:22" x14ac:dyDescent="0.2">
      <c r="A85" s="47">
        <f t="shared" si="16"/>
        <v>-4</v>
      </c>
      <c r="B85" s="47" t="str">
        <f t="shared" si="14"/>
        <v/>
      </c>
      <c r="C85" s="47" t="str">
        <f t="shared" si="15"/>
        <v/>
      </c>
      <c r="D85" s="49" t="str">
        <f t="shared" si="3"/>
        <v/>
      </c>
      <c r="E85" s="49" t="str">
        <f t="shared" si="4"/>
        <v/>
      </c>
      <c r="F85" s="49" t="str">
        <f t="shared" si="5"/>
        <v/>
      </c>
      <c r="G85" s="49" t="str">
        <f t="shared" si="6"/>
        <v/>
      </c>
      <c r="H85" s="49" t="str">
        <f t="shared" si="7"/>
        <v/>
      </c>
      <c r="I85" s="49" t="str">
        <f t="shared" si="8"/>
        <v/>
      </c>
      <c r="S85" s="2">
        <f t="shared" si="17"/>
        <v>-1</v>
      </c>
      <c r="T85">
        <f t="shared" si="18"/>
        <v>40</v>
      </c>
      <c r="U85" s="8">
        <f t="shared" si="19"/>
        <v>-39</v>
      </c>
      <c r="V85" s="8">
        <f t="shared" si="20"/>
        <v>-42</v>
      </c>
    </row>
    <row r="86" spans="1:22" x14ac:dyDescent="0.2">
      <c r="A86" s="47">
        <f t="shared" si="16"/>
        <v>-5</v>
      </c>
      <c r="B86" s="47" t="str">
        <f t="shared" si="14"/>
        <v/>
      </c>
      <c r="C86" s="47" t="str">
        <f t="shared" si="15"/>
        <v/>
      </c>
      <c r="D86" s="49" t="str">
        <f t="shared" si="3"/>
        <v/>
      </c>
      <c r="E86" s="49" t="str">
        <f t="shared" si="4"/>
        <v/>
      </c>
      <c r="F86" s="49" t="str">
        <f t="shared" si="5"/>
        <v/>
      </c>
      <c r="G86" s="49" t="str">
        <f t="shared" si="6"/>
        <v/>
      </c>
      <c r="H86" s="49" t="str">
        <f t="shared" si="7"/>
        <v/>
      </c>
      <c r="I86" s="49" t="str">
        <f t="shared" si="8"/>
        <v/>
      </c>
      <c r="S86" s="2">
        <f t="shared" si="17"/>
        <v>-1</v>
      </c>
      <c r="T86">
        <f t="shared" si="18"/>
        <v>41</v>
      </c>
      <c r="U86" s="8">
        <f t="shared" si="19"/>
        <v>-40</v>
      </c>
      <c r="V86" s="8">
        <f t="shared" si="20"/>
        <v>-43</v>
      </c>
    </row>
    <row r="87" spans="1:22" x14ac:dyDescent="0.2">
      <c r="A87" s="47">
        <f t="shared" si="16"/>
        <v>-6</v>
      </c>
      <c r="B87" s="47" t="str">
        <f t="shared" si="14"/>
        <v/>
      </c>
      <c r="C87" s="47" t="str">
        <f t="shared" si="15"/>
        <v/>
      </c>
      <c r="D87" s="49" t="str">
        <f t="shared" si="3"/>
        <v/>
      </c>
      <c r="E87" s="49" t="str">
        <f t="shared" si="4"/>
        <v/>
      </c>
      <c r="F87" s="49" t="str">
        <f t="shared" si="5"/>
        <v/>
      </c>
      <c r="G87" s="49" t="str">
        <f t="shared" si="6"/>
        <v/>
      </c>
      <c r="H87" s="49" t="str">
        <f t="shared" si="7"/>
        <v/>
      </c>
      <c r="I87" s="49" t="str">
        <f t="shared" si="8"/>
        <v/>
      </c>
      <c r="S87" s="2">
        <f t="shared" si="17"/>
        <v>-1</v>
      </c>
      <c r="T87">
        <f t="shared" si="18"/>
        <v>42</v>
      </c>
      <c r="U87" s="8">
        <f t="shared" si="19"/>
        <v>-41</v>
      </c>
      <c r="V87" s="8">
        <f t="shared" si="20"/>
        <v>-44</v>
      </c>
    </row>
    <row r="88" spans="1:22" x14ac:dyDescent="0.2">
      <c r="A88" s="47">
        <f t="shared" si="16"/>
        <v>-7</v>
      </c>
      <c r="B88" s="47" t="str">
        <f t="shared" si="14"/>
        <v/>
      </c>
      <c r="C88" s="47" t="str">
        <f t="shared" si="15"/>
        <v/>
      </c>
      <c r="D88" s="49" t="str">
        <f t="shared" si="3"/>
        <v/>
      </c>
      <c r="E88" s="49" t="str">
        <f t="shared" si="4"/>
        <v/>
      </c>
      <c r="F88" s="49" t="str">
        <f t="shared" si="5"/>
        <v/>
      </c>
      <c r="G88" s="49" t="str">
        <f t="shared" si="6"/>
        <v/>
      </c>
      <c r="H88" s="49" t="str">
        <f t="shared" si="7"/>
        <v/>
      </c>
      <c r="I88" s="49" t="str">
        <f t="shared" si="8"/>
        <v/>
      </c>
      <c r="S88" s="2">
        <f t="shared" si="17"/>
        <v>-1</v>
      </c>
      <c r="T88">
        <f t="shared" si="18"/>
        <v>43</v>
      </c>
      <c r="U88" s="8">
        <f t="shared" si="19"/>
        <v>-42</v>
      </c>
      <c r="V88" s="8">
        <f t="shared" si="20"/>
        <v>-45</v>
      </c>
    </row>
    <row r="89" spans="1:22" x14ac:dyDescent="0.2">
      <c r="A89" s="47">
        <f t="shared" si="16"/>
        <v>-8</v>
      </c>
      <c r="B89" s="47" t="str">
        <f t="shared" si="14"/>
        <v/>
      </c>
      <c r="C89" s="47" t="str">
        <f t="shared" si="15"/>
        <v/>
      </c>
      <c r="D89" s="49" t="str">
        <f t="shared" si="3"/>
        <v/>
      </c>
      <c r="E89" s="49" t="str">
        <f t="shared" si="4"/>
        <v/>
      </c>
      <c r="F89" s="49" t="str">
        <f t="shared" si="5"/>
        <v/>
      </c>
      <c r="G89" s="49" t="str">
        <f t="shared" si="6"/>
        <v/>
      </c>
      <c r="H89" s="49" t="str">
        <f t="shared" si="7"/>
        <v/>
      </c>
      <c r="I89" s="49" t="str">
        <f t="shared" si="8"/>
        <v/>
      </c>
      <c r="S89" s="2">
        <f t="shared" si="17"/>
        <v>-1</v>
      </c>
      <c r="T89">
        <f t="shared" si="18"/>
        <v>44</v>
      </c>
      <c r="U89" s="8">
        <f t="shared" si="19"/>
        <v>-43</v>
      </c>
      <c r="V89" s="8">
        <f t="shared" si="20"/>
        <v>-46</v>
      </c>
    </row>
    <row r="90" spans="1:22" x14ac:dyDescent="0.2">
      <c r="A90" s="47">
        <f t="shared" si="16"/>
        <v>-9</v>
      </c>
      <c r="B90" s="47" t="str">
        <f t="shared" si="14"/>
        <v/>
      </c>
      <c r="C90" s="47" t="str">
        <f t="shared" si="15"/>
        <v/>
      </c>
      <c r="D90" s="49" t="str">
        <f t="shared" si="3"/>
        <v/>
      </c>
      <c r="E90" s="49" t="str">
        <f t="shared" si="4"/>
        <v/>
      </c>
      <c r="F90" s="49" t="str">
        <f t="shared" si="5"/>
        <v/>
      </c>
      <c r="G90" s="49" t="str">
        <f t="shared" si="6"/>
        <v/>
      </c>
      <c r="H90" s="49" t="str">
        <f t="shared" si="7"/>
        <v/>
      </c>
      <c r="I90" s="49" t="str">
        <f t="shared" si="8"/>
        <v/>
      </c>
      <c r="S90" s="2">
        <f t="shared" si="17"/>
        <v>-1</v>
      </c>
      <c r="T90">
        <f t="shared" si="18"/>
        <v>45</v>
      </c>
      <c r="U90" s="8">
        <f t="shared" si="19"/>
        <v>-44</v>
      </c>
      <c r="V90" s="8">
        <f t="shared" si="20"/>
        <v>-47</v>
      </c>
    </row>
    <row r="91" spans="1:22" x14ac:dyDescent="0.2">
      <c r="A91" s="47">
        <f t="shared" si="16"/>
        <v>-10</v>
      </c>
      <c r="B91" s="47" t="str">
        <f t="shared" si="14"/>
        <v/>
      </c>
      <c r="C91" s="47" t="str">
        <f t="shared" si="15"/>
        <v/>
      </c>
      <c r="D91" s="49" t="str">
        <f t="shared" si="3"/>
        <v/>
      </c>
      <c r="E91" s="49" t="str">
        <f t="shared" si="4"/>
        <v/>
      </c>
      <c r="F91" s="49" t="str">
        <f t="shared" si="5"/>
        <v/>
      </c>
      <c r="G91" s="49" t="str">
        <f t="shared" si="6"/>
        <v/>
      </c>
      <c r="H91" s="49" t="str">
        <f t="shared" si="7"/>
        <v/>
      </c>
      <c r="I91" s="49" t="str">
        <f t="shared" si="8"/>
        <v/>
      </c>
      <c r="S91" s="2">
        <f t="shared" si="17"/>
        <v>-1</v>
      </c>
      <c r="T91">
        <f t="shared" si="18"/>
        <v>46</v>
      </c>
      <c r="U91" s="8">
        <f t="shared" si="19"/>
        <v>-45</v>
      </c>
      <c r="V91" s="8">
        <f t="shared" si="20"/>
        <v>-48</v>
      </c>
    </row>
    <row r="92" spans="1:22" x14ac:dyDescent="0.2">
      <c r="A92" s="47">
        <f t="shared" si="16"/>
        <v>-11</v>
      </c>
      <c r="B92" s="47" t="str">
        <f t="shared" si="14"/>
        <v/>
      </c>
      <c r="C92" s="47" t="str">
        <f t="shared" si="15"/>
        <v/>
      </c>
      <c r="D92" s="49" t="str">
        <f t="shared" si="3"/>
        <v/>
      </c>
      <c r="E92" s="49" t="str">
        <f t="shared" si="4"/>
        <v/>
      </c>
      <c r="F92" s="49" t="str">
        <f t="shared" si="5"/>
        <v/>
      </c>
      <c r="G92" s="49" t="str">
        <f t="shared" si="6"/>
        <v/>
      </c>
      <c r="H92" s="49" t="str">
        <f t="shared" si="7"/>
        <v/>
      </c>
      <c r="I92" s="49" t="str">
        <f t="shared" si="8"/>
        <v/>
      </c>
      <c r="S92" s="2">
        <f t="shared" si="17"/>
        <v>-1</v>
      </c>
      <c r="T92">
        <f t="shared" si="18"/>
        <v>47</v>
      </c>
      <c r="U92" s="8">
        <f t="shared" si="19"/>
        <v>-46</v>
      </c>
      <c r="V92" s="8">
        <f t="shared" si="20"/>
        <v>-49</v>
      </c>
    </row>
    <row r="93" spans="1:22" x14ac:dyDescent="0.2">
      <c r="A93" s="47">
        <f t="shared" si="16"/>
        <v>-12</v>
      </c>
      <c r="B93" s="47" t="str">
        <f t="shared" ref="B93:B124" si="21">IF(A93&lt;=0,"",IF(S98&gt;=1,LOOKUP(S98,Y$29:Y$59,X$29:X$59),0))</f>
        <v/>
      </c>
      <c r="C93" s="47" t="str">
        <f t="shared" ref="C93:C124" si="22">IF(A93&lt;=0,"",IF(S98&gt;=20,LOOKUP(S98,Y$48:Y$59,Z$48:Z$59),0))</f>
        <v/>
      </c>
      <c r="D93" s="49" t="str">
        <f t="shared" si="3"/>
        <v/>
      </c>
      <c r="E93" s="49" t="str">
        <f t="shared" si="4"/>
        <v/>
      </c>
      <c r="F93" s="49" t="str">
        <f t="shared" si="5"/>
        <v/>
      </c>
      <c r="G93" s="49" t="str">
        <f t="shared" si="6"/>
        <v/>
      </c>
      <c r="H93" s="49" t="str">
        <f t="shared" si="7"/>
        <v/>
      </c>
      <c r="I93" s="49" t="str">
        <f t="shared" si="8"/>
        <v/>
      </c>
      <c r="S93" s="2">
        <f t="shared" si="17"/>
        <v>-1</v>
      </c>
      <c r="T93">
        <f t="shared" si="18"/>
        <v>48</v>
      </c>
      <c r="U93" s="8">
        <f t="shared" si="19"/>
        <v>-47</v>
      </c>
      <c r="V93" s="8">
        <f t="shared" si="20"/>
        <v>-50</v>
      </c>
    </row>
    <row r="94" spans="1:22" x14ac:dyDescent="0.2">
      <c r="A94" s="47">
        <f t="shared" si="16"/>
        <v>-13</v>
      </c>
      <c r="B94" s="47" t="str">
        <f t="shared" si="21"/>
        <v/>
      </c>
      <c r="C94" s="47" t="str">
        <f t="shared" si="22"/>
        <v/>
      </c>
      <c r="D94" s="49" t="str">
        <f t="shared" ref="D94:D131" si="23">IF(A94=0,0,IF(A94&lt;0,"",B94*$O$34))</f>
        <v/>
      </c>
      <c r="E94" s="49" t="str">
        <f t="shared" ref="E94:E131" si="24">IF(A94=0,0,IF(A94&lt;0,"",C94*$O$35))</f>
        <v/>
      </c>
      <c r="F94" s="49" t="str">
        <f t="shared" ref="F94:F131" si="25">IF(A94=0,0,IF(A94&lt;0,"",IF(B94=0.0001,((E$22*0.5/12)-D94)*P$42,((E$22*1/12)-D94)*P$42)))</f>
        <v/>
      </c>
      <c r="G94" s="49" t="str">
        <f t="shared" ref="G94:G131" si="26">IF(A94=0,0,IF(A94&lt;0,"",D94+F94+E94))</f>
        <v/>
      </c>
      <c r="H94" s="49" t="str">
        <f t="shared" ref="H94:H131" si="27">IF(A94=0,0,IF(A94&lt;0,"",IF(A94=1,F94,G94+H95)))</f>
        <v/>
      </c>
      <c r="I94" s="49" t="str">
        <f t="shared" ref="I94:I131" si="28">IF(A94&lt;0,"",ROUND($E$23+(A94/12),2))</f>
        <v/>
      </c>
      <c r="S94" s="2">
        <f t="shared" si="17"/>
        <v>-1</v>
      </c>
      <c r="T94">
        <f t="shared" si="18"/>
        <v>49</v>
      </c>
      <c r="U94" s="8">
        <f t="shared" si="19"/>
        <v>-48</v>
      </c>
      <c r="V94" s="8">
        <f t="shared" si="20"/>
        <v>-51</v>
      </c>
    </row>
    <row r="95" spans="1:22" x14ac:dyDescent="0.2">
      <c r="A95" s="47">
        <f t="shared" si="16"/>
        <v>-14</v>
      </c>
      <c r="B95" s="47" t="str">
        <f t="shared" si="21"/>
        <v/>
      </c>
      <c r="C95" s="47" t="str">
        <f t="shared" si="22"/>
        <v/>
      </c>
      <c r="D95" s="49" t="str">
        <f t="shared" si="23"/>
        <v/>
      </c>
      <c r="E95" s="49" t="str">
        <f t="shared" si="24"/>
        <v/>
      </c>
      <c r="F95" s="49" t="str">
        <f t="shared" si="25"/>
        <v/>
      </c>
      <c r="G95" s="49" t="str">
        <f t="shared" si="26"/>
        <v/>
      </c>
      <c r="H95" s="49" t="str">
        <f t="shared" si="27"/>
        <v/>
      </c>
      <c r="I95" s="49" t="str">
        <f t="shared" si="28"/>
        <v/>
      </c>
      <c r="S95" s="2">
        <f t="shared" si="17"/>
        <v>-1</v>
      </c>
      <c r="T95">
        <f t="shared" si="18"/>
        <v>50</v>
      </c>
      <c r="U95" s="8">
        <f t="shared" si="19"/>
        <v>-49</v>
      </c>
      <c r="V95" s="8">
        <f t="shared" si="20"/>
        <v>-52</v>
      </c>
    </row>
    <row r="96" spans="1:22" x14ac:dyDescent="0.2">
      <c r="A96" s="47">
        <f t="shared" si="16"/>
        <v>-15</v>
      </c>
      <c r="B96" s="47" t="str">
        <f t="shared" si="21"/>
        <v/>
      </c>
      <c r="C96" s="47" t="str">
        <f t="shared" si="22"/>
        <v/>
      </c>
      <c r="D96" s="49" t="str">
        <f t="shared" si="23"/>
        <v/>
      </c>
      <c r="E96" s="49" t="str">
        <f t="shared" si="24"/>
        <v/>
      </c>
      <c r="F96" s="49" t="str">
        <f t="shared" si="25"/>
        <v/>
      </c>
      <c r="G96" s="49" t="str">
        <f t="shared" si="26"/>
        <v/>
      </c>
      <c r="H96" s="49" t="str">
        <f t="shared" si="27"/>
        <v/>
      </c>
      <c r="I96" s="49" t="str">
        <f t="shared" si="28"/>
        <v/>
      </c>
      <c r="S96" s="2">
        <f t="shared" si="17"/>
        <v>-1</v>
      </c>
      <c r="T96">
        <f t="shared" si="18"/>
        <v>51</v>
      </c>
      <c r="U96" s="8">
        <f t="shared" si="19"/>
        <v>-50</v>
      </c>
      <c r="V96" s="8">
        <f t="shared" si="20"/>
        <v>-53</v>
      </c>
    </row>
    <row r="97" spans="1:22" x14ac:dyDescent="0.2">
      <c r="A97" s="47">
        <f t="shared" si="16"/>
        <v>-16</v>
      </c>
      <c r="B97" s="47" t="str">
        <f t="shared" si="21"/>
        <v/>
      </c>
      <c r="C97" s="47" t="str">
        <f t="shared" si="22"/>
        <v/>
      </c>
      <c r="D97" s="49" t="str">
        <f t="shared" si="23"/>
        <v/>
      </c>
      <c r="E97" s="49" t="str">
        <f t="shared" si="24"/>
        <v/>
      </c>
      <c r="F97" s="49" t="str">
        <f t="shared" si="25"/>
        <v/>
      </c>
      <c r="G97" s="49" t="str">
        <f t="shared" si="26"/>
        <v/>
      </c>
      <c r="H97" s="49" t="str">
        <f t="shared" si="27"/>
        <v/>
      </c>
      <c r="I97" s="49" t="str">
        <f t="shared" si="28"/>
        <v/>
      </c>
      <c r="S97" s="2">
        <f t="shared" si="17"/>
        <v>-1</v>
      </c>
      <c r="T97">
        <f t="shared" si="18"/>
        <v>52</v>
      </c>
      <c r="U97" s="8">
        <f t="shared" si="19"/>
        <v>-51</v>
      </c>
      <c r="V97" s="8">
        <f t="shared" si="20"/>
        <v>-54</v>
      </c>
    </row>
    <row r="98" spans="1:22" x14ac:dyDescent="0.2">
      <c r="A98" s="47">
        <f t="shared" si="16"/>
        <v>-17</v>
      </c>
      <c r="B98" s="47" t="str">
        <f t="shared" si="21"/>
        <v/>
      </c>
      <c r="C98" s="47" t="str">
        <f t="shared" si="22"/>
        <v/>
      </c>
      <c r="D98" s="49" t="str">
        <f t="shared" si="23"/>
        <v/>
      </c>
      <c r="E98" s="49" t="str">
        <f t="shared" si="24"/>
        <v/>
      </c>
      <c r="F98" s="49" t="str">
        <f t="shared" si="25"/>
        <v/>
      </c>
      <c r="G98" s="49" t="str">
        <f t="shared" si="26"/>
        <v/>
      </c>
      <c r="H98" s="49" t="str">
        <f t="shared" si="27"/>
        <v/>
      </c>
      <c r="I98" s="49" t="str">
        <f t="shared" si="28"/>
        <v/>
      </c>
      <c r="S98" s="2">
        <f t="shared" si="17"/>
        <v>-1</v>
      </c>
      <c r="T98">
        <f t="shared" si="18"/>
        <v>53</v>
      </c>
      <c r="U98" s="8">
        <f t="shared" si="19"/>
        <v>-52</v>
      </c>
      <c r="V98" s="8">
        <f t="shared" si="20"/>
        <v>-55</v>
      </c>
    </row>
    <row r="99" spans="1:22" x14ac:dyDescent="0.2">
      <c r="A99" s="47">
        <f t="shared" si="16"/>
        <v>-18</v>
      </c>
      <c r="B99" s="47" t="str">
        <f t="shared" si="21"/>
        <v/>
      </c>
      <c r="C99" s="47" t="str">
        <f t="shared" si="22"/>
        <v/>
      </c>
      <c r="D99" s="49" t="str">
        <f t="shared" si="23"/>
        <v/>
      </c>
      <c r="E99" s="49" t="str">
        <f t="shared" si="24"/>
        <v/>
      </c>
      <c r="F99" s="49" t="str">
        <f t="shared" si="25"/>
        <v/>
      </c>
      <c r="G99" s="49" t="str">
        <f t="shared" si="26"/>
        <v/>
      </c>
      <c r="H99" s="49" t="str">
        <f t="shared" si="27"/>
        <v/>
      </c>
      <c r="I99" s="49" t="str">
        <f t="shared" si="28"/>
        <v/>
      </c>
      <c r="S99" s="2">
        <f t="shared" si="17"/>
        <v>-1</v>
      </c>
      <c r="T99">
        <f t="shared" si="18"/>
        <v>54</v>
      </c>
      <c r="U99" s="8">
        <f t="shared" si="19"/>
        <v>-53</v>
      </c>
      <c r="V99" s="8">
        <f t="shared" si="20"/>
        <v>-56</v>
      </c>
    </row>
    <row r="100" spans="1:22" x14ac:dyDescent="0.2">
      <c r="A100" s="47">
        <f t="shared" si="16"/>
        <v>-19</v>
      </c>
      <c r="B100" s="47" t="str">
        <f t="shared" si="21"/>
        <v/>
      </c>
      <c r="C100" s="47" t="str">
        <f t="shared" si="22"/>
        <v/>
      </c>
      <c r="D100" s="49" t="str">
        <f t="shared" si="23"/>
        <v/>
      </c>
      <c r="E100" s="49" t="str">
        <f t="shared" si="24"/>
        <v/>
      </c>
      <c r="F100" s="49" t="str">
        <f t="shared" si="25"/>
        <v/>
      </c>
      <c r="G100" s="49" t="str">
        <f t="shared" si="26"/>
        <v/>
      </c>
      <c r="H100" s="49" t="str">
        <f t="shared" si="27"/>
        <v/>
      </c>
      <c r="I100" s="49" t="str">
        <f t="shared" si="28"/>
        <v/>
      </c>
      <c r="S100" s="2">
        <f t="shared" si="17"/>
        <v>-1</v>
      </c>
      <c r="T100">
        <f t="shared" si="18"/>
        <v>55</v>
      </c>
      <c r="U100" s="8">
        <f t="shared" si="19"/>
        <v>-54</v>
      </c>
      <c r="V100" s="8">
        <f t="shared" si="20"/>
        <v>-57</v>
      </c>
    </row>
    <row r="101" spans="1:22" x14ac:dyDescent="0.2">
      <c r="A101" s="47">
        <f t="shared" si="16"/>
        <v>-20</v>
      </c>
      <c r="B101" s="47" t="str">
        <f t="shared" si="21"/>
        <v/>
      </c>
      <c r="C101" s="47" t="str">
        <f t="shared" si="22"/>
        <v/>
      </c>
      <c r="D101" s="49" t="str">
        <f t="shared" si="23"/>
        <v/>
      </c>
      <c r="E101" s="49" t="str">
        <f t="shared" si="24"/>
        <v/>
      </c>
      <c r="F101" s="49" t="str">
        <f t="shared" si="25"/>
        <v/>
      </c>
      <c r="G101" s="49" t="str">
        <f t="shared" si="26"/>
        <v/>
      </c>
      <c r="H101" s="49" t="str">
        <f t="shared" si="27"/>
        <v/>
      </c>
      <c r="I101" s="49" t="str">
        <f t="shared" si="28"/>
        <v/>
      </c>
      <c r="S101" s="2">
        <f t="shared" si="17"/>
        <v>-1</v>
      </c>
      <c r="T101">
        <f t="shared" si="18"/>
        <v>56</v>
      </c>
      <c r="U101" s="8">
        <f t="shared" si="19"/>
        <v>-55</v>
      </c>
      <c r="V101" s="8">
        <f t="shared" si="20"/>
        <v>-58</v>
      </c>
    </row>
    <row r="102" spans="1:22" x14ac:dyDescent="0.2">
      <c r="A102" s="47">
        <f t="shared" si="16"/>
        <v>-21</v>
      </c>
      <c r="B102" s="47" t="str">
        <f t="shared" si="21"/>
        <v/>
      </c>
      <c r="C102" s="47" t="str">
        <f t="shared" si="22"/>
        <v/>
      </c>
      <c r="D102" s="49" t="str">
        <f t="shared" si="23"/>
        <v/>
      </c>
      <c r="E102" s="49" t="str">
        <f t="shared" si="24"/>
        <v/>
      </c>
      <c r="F102" s="49" t="str">
        <f t="shared" si="25"/>
        <v/>
      </c>
      <c r="G102" s="49" t="str">
        <f t="shared" si="26"/>
        <v/>
      </c>
      <c r="H102" s="49" t="str">
        <f t="shared" si="27"/>
        <v/>
      </c>
      <c r="I102" s="49" t="str">
        <f t="shared" si="28"/>
        <v/>
      </c>
      <c r="S102" s="2">
        <f t="shared" si="17"/>
        <v>-1</v>
      </c>
      <c r="T102">
        <f t="shared" si="18"/>
        <v>57</v>
      </c>
      <c r="U102" s="8">
        <f t="shared" si="19"/>
        <v>-56</v>
      </c>
      <c r="V102" s="8">
        <f t="shared" si="20"/>
        <v>-59</v>
      </c>
    </row>
    <row r="103" spans="1:22" x14ac:dyDescent="0.2">
      <c r="A103" s="47">
        <f t="shared" si="16"/>
        <v>-22</v>
      </c>
      <c r="B103" s="47" t="str">
        <f t="shared" si="21"/>
        <v/>
      </c>
      <c r="C103" s="47" t="str">
        <f t="shared" si="22"/>
        <v/>
      </c>
      <c r="D103" s="49" t="str">
        <f t="shared" si="23"/>
        <v/>
      </c>
      <c r="E103" s="49" t="str">
        <f t="shared" si="24"/>
        <v/>
      </c>
      <c r="F103" s="49" t="str">
        <f t="shared" si="25"/>
        <v/>
      </c>
      <c r="G103" s="49" t="str">
        <f t="shared" si="26"/>
        <v/>
      </c>
      <c r="H103" s="49" t="str">
        <f t="shared" si="27"/>
        <v/>
      </c>
      <c r="I103" s="49" t="str">
        <f t="shared" si="28"/>
        <v/>
      </c>
      <c r="S103" s="2">
        <f t="shared" si="17"/>
        <v>-1</v>
      </c>
      <c r="T103">
        <f t="shared" si="18"/>
        <v>58</v>
      </c>
      <c r="U103" s="8">
        <f t="shared" si="19"/>
        <v>-57</v>
      </c>
      <c r="V103" s="8">
        <f t="shared" si="20"/>
        <v>-60</v>
      </c>
    </row>
    <row r="104" spans="1:22" x14ac:dyDescent="0.2">
      <c r="A104" s="47">
        <f t="shared" ref="A104:A131" si="29">IF(S108=0,0,IF(A103="","",IF(S108=1,A103-0.5,A103-1)))</f>
        <v>-23</v>
      </c>
      <c r="B104" s="47" t="str">
        <f t="shared" si="21"/>
        <v/>
      </c>
      <c r="C104" s="47" t="str">
        <f t="shared" si="22"/>
        <v/>
      </c>
      <c r="D104" s="49" t="str">
        <f t="shared" si="23"/>
        <v/>
      </c>
      <c r="E104" s="49" t="str">
        <f t="shared" si="24"/>
        <v/>
      </c>
      <c r="F104" s="49" t="str">
        <f t="shared" si="25"/>
        <v/>
      </c>
      <c r="G104" s="49" t="str">
        <f t="shared" si="26"/>
        <v/>
      </c>
      <c r="H104" s="49" t="str">
        <f t="shared" si="27"/>
        <v/>
      </c>
      <c r="I104" s="49" t="str">
        <f t="shared" si="28"/>
        <v/>
      </c>
      <c r="S104" s="2">
        <f t="shared" si="17"/>
        <v>-1</v>
      </c>
      <c r="T104">
        <f t="shared" si="18"/>
        <v>59</v>
      </c>
      <c r="U104" s="8">
        <f t="shared" si="19"/>
        <v>-58</v>
      </c>
      <c r="V104" s="8">
        <f t="shared" si="20"/>
        <v>-61</v>
      </c>
    </row>
    <row r="105" spans="1:22" x14ac:dyDescent="0.2">
      <c r="A105" s="47">
        <f t="shared" si="29"/>
        <v>-24</v>
      </c>
      <c r="B105" s="47" t="str">
        <f t="shared" si="21"/>
        <v/>
      </c>
      <c r="C105" s="47" t="str">
        <f t="shared" si="22"/>
        <v/>
      </c>
      <c r="D105" s="49" t="str">
        <f t="shared" si="23"/>
        <v/>
      </c>
      <c r="E105" s="49" t="str">
        <f t="shared" si="24"/>
        <v/>
      </c>
      <c r="F105" s="49" t="str">
        <f t="shared" si="25"/>
        <v/>
      </c>
      <c r="G105" s="49" t="str">
        <f t="shared" si="26"/>
        <v/>
      </c>
      <c r="H105" s="49" t="str">
        <f t="shared" si="27"/>
        <v/>
      </c>
      <c r="I105" s="49" t="str">
        <f t="shared" si="28"/>
        <v/>
      </c>
      <c r="S105" s="2">
        <f t="shared" si="17"/>
        <v>-1</v>
      </c>
      <c r="T105">
        <f t="shared" si="18"/>
        <v>60</v>
      </c>
      <c r="U105" s="8">
        <f t="shared" si="19"/>
        <v>-59</v>
      </c>
      <c r="V105" s="8">
        <f t="shared" si="20"/>
        <v>-62</v>
      </c>
    </row>
    <row r="106" spans="1:22" x14ac:dyDescent="0.2">
      <c r="A106" s="47">
        <f t="shared" si="29"/>
        <v>-25</v>
      </c>
      <c r="B106" s="47" t="str">
        <f t="shared" si="21"/>
        <v/>
      </c>
      <c r="C106" s="47" t="str">
        <f t="shared" si="22"/>
        <v/>
      </c>
      <c r="D106" s="49" t="str">
        <f t="shared" si="23"/>
        <v/>
      </c>
      <c r="E106" s="49" t="str">
        <f t="shared" si="24"/>
        <v/>
      </c>
      <c r="F106" s="49" t="str">
        <f t="shared" si="25"/>
        <v/>
      </c>
      <c r="G106" s="49" t="str">
        <f t="shared" si="26"/>
        <v/>
      </c>
      <c r="H106" s="49" t="str">
        <f t="shared" si="27"/>
        <v/>
      </c>
      <c r="I106" s="49" t="str">
        <f t="shared" si="28"/>
        <v/>
      </c>
      <c r="S106" s="2">
        <f t="shared" si="17"/>
        <v>-1</v>
      </c>
      <c r="T106">
        <f t="shared" si="18"/>
        <v>61</v>
      </c>
      <c r="U106" s="8">
        <f t="shared" si="19"/>
        <v>-60</v>
      </c>
      <c r="V106" s="8">
        <f t="shared" si="20"/>
        <v>-63</v>
      </c>
    </row>
    <row r="107" spans="1:22" x14ac:dyDescent="0.2">
      <c r="A107" s="47">
        <f t="shared" si="29"/>
        <v>-26</v>
      </c>
      <c r="B107" s="47" t="str">
        <f t="shared" si="21"/>
        <v/>
      </c>
      <c r="C107" s="47" t="str">
        <f t="shared" si="22"/>
        <v/>
      </c>
      <c r="D107" s="49" t="str">
        <f t="shared" si="23"/>
        <v/>
      </c>
      <c r="E107" s="49" t="str">
        <f t="shared" si="24"/>
        <v/>
      </c>
      <c r="F107" s="49" t="str">
        <f t="shared" si="25"/>
        <v/>
      </c>
      <c r="G107" s="49" t="str">
        <f t="shared" si="26"/>
        <v/>
      </c>
      <c r="H107" s="49" t="str">
        <f t="shared" si="27"/>
        <v/>
      </c>
      <c r="I107" s="49" t="str">
        <f t="shared" si="28"/>
        <v/>
      </c>
      <c r="S107" s="2">
        <f t="shared" si="17"/>
        <v>-1</v>
      </c>
      <c r="T107">
        <f t="shared" si="18"/>
        <v>62</v>
      </c>
      <c r="U107" s="8">
        <f t="shared" si="19"/>
        <v>-61</v>
      </c>
      <c r="V107" s="8">
        <f t="shared" si="20"/>
        <v>-64</v>
      </c>
    </row>
    <row r="108" spans="1:22" x14ac:dyDescent="0.2">
      <c r="A108" s="47">
        <f t="shared" si="29"/>
        <v>-27</v>
      </c>
      <c r="B108" s="47" t="str">
        <f t="shared" si="21"/>
        <v/>
      </c>
      <c r="C108" s="47" t="str">
        <f t="shared" si="22"/>
        <v/>
      </c>
      <c r="D108" s="49" t="str">
        <f t="shared" si="23"/>
        <v/>
      </c>
      <c r="E108" s="49" t="str">
        <f t="shared" si="24"/>
        <v/>
      </c>
      <c r="F108" s="49" t="str">
        <f t="shared" si="25"/>
        <v/>
      </c>
      <c r="G108" s="49" t="str">
        <f t="shared" si="26"/>
        <v/>
      </c>
      <c r="H108" s="49" t="str">
        <f t="shared" si="27"/>
        <v/>
      </c>
      <c r="I108" s="49" t="str">
        <f t="shared" si="28"/>
        <v/>
      </c>
      <c r="S108" s="2">
        <f t="shared" si="17"/>
        <v>-1</v>
      </c>
      <c r="T108">
        <f t="shared" si="18"/>
        <v>63</v>
      </c>
      <c r="U108" s="8">
        <f t="shared" si="19"/>
        <v>-62</v>
      </c>
      <c r="V108" s="8">
        <f t="shared" si="20"/>
        <v>-65</v>
      </c>
    </row>
    <row r="109" spans="1:22" x14ac:dyDescent="0.2">
      <c r="A109" s="47">
        <f t="shared" si="29"/>
        <v>-28</v>
      </c>
      <c r="B109" s="47" t="str">
        <f t="shared" si="21"/>
        <v/>
      </c>
      <c r="C109" s="47" t="str">
        <f t="shared" si="22"/>
        <v/>
      </c>
      <c r="D109" s="49" t="str">
        <f t="shared" si="23"/>
        <v/>
      </c>
      <c r="E109" s="49" t="str">
        <f t="shared" si="24"/>
        <v/>
      </c>
      <c r="F109" s="49" t="str">
        <f t="shared" si="25"/>
        <v/>
      </c>
      <c r="G109" s="49" t="str">
        <f t="shared" si="26"/>
        <v/>
      </c>
      <c r="H109" s="49" t="str">
        <f t="shared" si="27"/>
        <v/>
      </c>
      <c r="I109" s="49" t="str">
        <f t="shared" si="28"/>
        <v/>
      </c>
      <c r="S109" s="2">
        <f t="shared" si="17"/>
        <v>-1</v>
      </c>
      <c r="T109">
        <f t="shared" si="18"/>
        <v>64</v>
      </c>
      <c r="U109" s="8">
        <f t="shared" si="19"/>
        <v>-63</v>
      </c>
      <c r="V109" s="8">
        <f t="shared" si="20"/>
        <v>-66</v>
      </c>
    </row>
    <row r="110" spans="1:22" x14ac:dyDescent="0.2">
      <c r="A110" s="47">
        <f t="shared" si="29"/>
        <v>-29</v>
      </c>
      <c r="B110" s="47" t="str">
        <f t="shared" si="21"/>
        <v/>
      </c>
      <c r="C110" s="47" t="str">
        <f t="shared" si="22"/>
        <v/>
      </c>
      <c r="D110" s="49" t="str">
        <f t="shared" si="23"/>
        <v/>
      </c>
      <c r="E110" s="49" t="str">
        <f t="shared" si="24"/>
        <v/>
      </c>
      <c r="F110" s="49" t="str">
        <f t="shared" si="25"/>
        <v/>
      </c>
      <c r="G110" s="49" t="str">
        <f t="shared" si="26"/>
        <v/>
      </c>
      <c r="H110" s="49" t="str">
        <f t="shared" si="27"/>
        <v/>
      </c>
      <c r="I110" s="49" t="str">
        <f t="shared" si="28"/>
        <v/>
      </c>
      <c r="S110" s="2">
        <f t="shared" si="17"/>
        <v>-1</v>
      </c>
      <c r="T110">
        <f t="shared" si="18"/>
        <v>65</v>
      </c>
      <c r="U110" s="8">
        <f t="shared" si="19"/>
        <v>-64</v>
      </c>
      <c r="V110" s="8">
        <f t="shared" si="20"/>
        <v>-67</v>
      </c>
    </row>
    <row r="111" spans="1:22" x14ac:dyDescent="0.2">
      <c r="A111" s="47">
        <f t="shared" si="29"/>
        <v>-30</v>
      </c>
      <c r="B111" s="47" t="str">
        <f t="shared" si="21"/>
        <v/>
      </c>
      <c r="C111" s="47" t="str">
        <f t="shared" si="22"/>
        <v/>
      </c>
      <c r="D111" s="49" t="str">
        <f t="shared" si="23"/>
        <v/>
      </c>
      <c r="E111" s="49" t="str">
        <f t="shared" si="24"/>
        <v/>
      </c>
      <c r="F111" s="49" t="str">
        <f t="shared" si="25"/>
        <v/>
      </c>
      <c r="G111" s="49" t="str">
        <f t="shared" si="26"/>
        <v/>
      </c>
      <c r="H111" s="49" t="str">
        <f t="shared" si="27"/>
        <v/>
      </c>
      <c r="I111" s="49" t="str">
        <f t="shared" si="28"/>
        <v/>
      </c>
      <c r="S111" s="2">
        <f t="shared" si="17"/>
        <v>-1</v>
      </c>
      <c r="T111">
        <f t="shared" si="18"/>
        <v>66</v>
      </c>
      <c r="U111" s="8">
        <f t="shared" si="19"/>
        <v>-65</v>
      </c>
      <c r="V111" s="8">
        <f t="shared" si="20"/>
        <v>-68</v>
      </c>
    </row>
    <row r="112" spans="1:22" x14ac:dyDescent="0.2">
      <c r="A112" s="47">
        <f t="shared" si="29"/>
        <v>-31</v>
      </c>
      <c r="B112" s="47" t="str">
        <f t="shared" si="21"/>
        <v/>
      </c>
      <c r="C112" s="47" t="str">
        <f t="shared" si="22"/>
        <v/>
      </c>
      <c r="D112" s="49" t="str">
        <f t="shared" si="23"/>
        <v/>
      </c>
      <c r="E112" s="49" t="str">
        <f t="shared" si="24"/>
        <v/>
      </c>
      <c r="F112" s="49" t="str">
        <f t="shared" si="25"/>
        <v/>
      </c>
      <c r="G112" s="49" t="str">
        <f t="shared" si="26"/>
        <v/>
      </c>
      <c r="H112" s="49" t="str">
        <f t="shared" si="27"/>
        <v/>
      </c>
      <c r="I112" s="49" t="str">
        <f t="shared" si="28"/>
        <v/>
      </c>
      <c r="S112" s="2">
        <f t="shared" si="17"/>
        <v>-1</v>
      </c>
      <c r="T112">
        <f t="shared" si="18"/>
        <v>67</v>
      </c>
      <c r="U112" s="8">
        <f t="shared" si="19"/>
        <v>-66</v>
      </c>
      <c r="V112" s="8">
        <f t="shared" si="20"/>
        <v>-69</v>
      </c>
    </row>
    <row r="113" spans="1:22" x14ac:dyDescent="0.2">
      <c r="A113" s="47">
        <f t="shared" si="29"/>
        <v>-32</v>
      </c>
      <c r="B113" s="47" t="str">
        <f t="shared" si="21"/>
        <v/>
      </c>
      <c r="C113" s="47" t="str">
        <f t="shared" si="22"/>
        <v/>
      </c>
      <c r="D113" s="49" t="str">
        <f t="shared" si="23"/>
        <v/>
      </c>
      <c r="E113" s="49" t="str">
        <f t="shared" si="24"/>
        <v/>
      </c>
      <c r="F113" s="49" t="str">
        <f t="shared" si="25"/>
        <v/>
      </c>
      <c r="G113" s="49" t="str">
        <f t="shared" si="26"/>
        <v/>
      </c>
      <c r="H113" s="49" t="str">
        <f t="shared" si="27"/>
        <v/>
      </c>
      <c r="I113" s="49" t="str">
        <f t="shared" si="28"/>
        <v/>
      </c>
      <c r="S113" s="2">
        <f t="shared" si="17"/>
        <v>-1</v>
      </c>
      <c r="T113">
        <f t="shared" si="18"/>
        <v>68</v>
      </c>
      <c r="U113" s="8">
        <f t="shared" si="19"/>
        <v>-67</v>
      </c>
      <c r="V113" s="8">
        <f t="shared" si="20"/>
        <v>-70</v>
      </c>
    </row>
    <row r="114" spans="1:22" x14ac:dyDescent="0.2">
      <c r="A114" s="47">
        <f t="shared" si="29"/>
        <v>-33</v>
      </c>
      <c r="B114" s="47" t="str">
        <f t="shared" si="21"/>
        <v/>
      </c>
      <c r="C114" s="47" t="str">
        <f t="shared" si="22"/>
        <v/>
      </c>
      <c r="D114" s="49" t="str">
        <f t="shared" si="23"/>
        <v/>
      </c>
      <c r="E114" s="49" t="str">
        <f t="shared" si="24"/>
        <v/>
      </c>
      <c r="F114" s="49" t="str">
        <f t="shared" si="25"/>
        <v/>
      </c>
      <c r="G114" s="49" t="str">
        <f t="shared" si="26"/>
        <v/>
      </c>
      <c r="H114" s="49" t="str">
        <f t="shared" si="27"/>
        <v/>
      </c>
      <c r="I114" s="49" t="str">
        <f t="shared" si="28"/>
        <v/>
      </c>
      <c r="S114" s="2">
        <f t="shared" si="17"/>
        <v>-1</v>
      </c>
      <c r="T114">
        <f t="shared" si="18"/>
        <v>69</v>
      </c>
      <c r="U114" s="8">
        <f t="shared" si="19"/>
        <v>-68</v>
      </c>
      <c r="V114" s="8">
        <f t="shared" si="20"/>
        <v>-71</v>
      </c>
    </row>
    <row r="115" spans="1:22" x14ac:dyDescent="0.2">
      <c r="A115" s="47">
        <f t="shared" si="29"/>
        <v>-34</v>
      </c>
      <c r="B115" s="47" t="str">
        <f t="shared" si="21"/>
        <v/>
      </c>
      <c r="C115" s="47" t="str">
        <f t="shared" si="22"/>
        <v/>
      </c>
      <c r="D115" s="49" t="str">
        <f t="shared" si="23"/>
        <v/>
      </c>
      <c r="E115" s="49" t="str">
        <f t="shared" si="24"/>
        <v/>
      </c>
      <c r="F115" s="49" t="str">
        <f t="shared" si="25"/>
        <v/>
      </c>
      <c r="G115" s="49" t="str">
        <f t="shared" si="26"/>
        <v/>
      </c>
      <c r="H115" s="49" t="str">
        <f t="shared" si="27"/>
        <v/>
      </c>
      <c r="I115" s="49" t="str">
        <f t="shared" si="28"/>
        <v/>
      </c>
      <c r="S115" s="2">
        <f t="shared" si="17"/>
        <v>-1</v>
      </c>
      <c r="T115">
        <f t="shared" si="18"/>
        <v>70</v>
      </c>
      <c r="U115" s="8">
        <f t="shared" si="19"/>
        <v>-69</v>
      </c>
      <c r="V115" s="8">
        <f t="shared" si="20"/>
        <v>-72</v>
      </c>
    </row>
    <row r="116" spans="1:22" x14ac:dyDescent="0.2">
      <c r="A116" s="47">
        <f t="shared" si="29"/>
        <v>-35</v>
      </c>
      <c r="B116" s="47" t="str">
        <f t="shared" si="21"/>
        <v/>
      </c>
      <c r="C116" s="47" t="str">
        <f t="shared" si="22"/>
        <v/>
      </c>
      <c r="D116" s="49" t="str">
        <f t="shared" si="23"/>
        <v/>
      </c>
      <c r="E116" s="49" t="str">
        <f t="shared" si="24"/>
        <v/>
      </c>
      <c r="F116" s="49" t="str">
        <f t="shared" si="25"/>
        <v/>
      </c>
      <c r="G116" s="49" t="str">
        <f t="shared" si="26"/>
        <v/>
      </c>
      <c r="H116" s="49" t="str">
        <f t="shared" si="27"/>
        <v/>
      </c>
      <c r="I116" s="49" t="str">
        <f t="shared" si="28"/>
        <v/>
      </c>
      <c r="S116" s="2">
        <f t="shared" si="17"/>
        <v>-1</v>
      </c>
      <c r="T116">
        <f t="shared" si="18"/>
        <v>71</v>
      </c>
      <c r="U116" s="8">
        <f t="shared" si="19"/>
        <v>-70</v>
      </c>
      <c r="V116" s="8">
        <f t="shared" si="20"/>
        <v>-73</v>
      </c>
    </row>
    <row r="117" spans="1:22" x14ac:dyDescent="0.2">
      <c r="A117" s="47">
        <f t="shared" si="29"/>
        <v>-36</v>
      </c>
      <c r="B117" s="47" t="str">
        <f t="shared" si="21"/>
        <v/>
      </c>
      <c r="C117" s="47" t="str">
        <f t="shared" si="22"/>
        <v/>
      </c>
      <c r="D117" s="49" t="str">
        <f t="shared" si="23"/>
        <v/>
      </c>
      <c r="E117" s="49" t="str">
        <f t="shared" si="24"/>
        <v/>
      </c>
      <c r="F117" s="49" t="str">
        <f t="shared" si="25"/>
        <v/>
      </c>
      <c r="G117" s="49" t="str">
        <f t="shared" si="26"/>
        <v/>
      </c>
      <c r="H117" s="49" t="str">
        <f t="shared" si="27"/>
        <v/>
      </c>
      <c r="I117" s="49" t="str">
        <f t="shared" si="28"/>
        <v/>
      </c>
      <c r="S117" s="2">
        <f t="shared" si="17"/>
        <v>-1</v>
      </c>
      <c r="T117">
        <f t="shared" si="18"/>
        <v>72</v>
      </c>
      <c r="U117" s="8">
        <f t="shared" si="19"/>
        <v>-71</v>
      </c>
      <c r="V117" s="8">
        <f t="shared" si="20"/>
        <v>-74</v>
      </c>
    </row>
    <row r="118" spans="1:22" x14ac:dyDescent="0.2">
      <c r="A118" s="47">
        <f t="shared" si="29"/>
        <v>-37</v>
      </c>
      <c r="B118" s="47" t="str">
        <f t="shared" si="21"/>
        <v/>
      </c>
      <c r="C118" s="47" t="str">
        <f t="shared" si="22"/>
        <v/>
      </c>
      <c r="D118" s="49" t="str">
        <f t="shared" si="23"/>
        <v/>
      </c>
      <c r="E118" s="49" t="str">
        <f t="shared" si="24"/>
        <v/>
      </c>
      <c r="F118" s="49" t="str">
        <f t="shared" si="25"/>
        <v/>
      </c>
      <c r="G118" s="49" t="str">
        <f t="shared" si="26"/>
        <v/>
      </c>
      <c r="H118" s="49" t="str">
        <f t="shared" si="27"/>
        <v/>
      </c>
      <c r="I118" s="49" t="str">
        <f t="shared" si="28"/>
        <v/>
      </c>
      <c r="S118" s="2">
        <f t="shared" si="17"/>
        <v>-1</v>
      </c>
      <c r="T118">
        <f t="shared" si="18"/>
        <v>73</v>
      </c>
      <c r="U118" s="8">
        <f t="shared" si="19"/>
        <v>-72</v>
      </c>
      <c r="V118" s="8">
        <f t="shared" si="20"/>
        <v>-75</v>
      </c>
    </row>
    <row r="119" spans="1:22" x14ac:dyDescent="0.2">
      <c r="A119" s="47">
        <f t="shared" si="29"/>
        <v>-38</v>
      </c>
      <c r="B119" s="47" t="str">
        <f t="shared" si="21"/>
        <v/>
      </c>
      <c r="C119" s="47" t="str">
        <f t="shared" si="22"/>
        <v/>
      </c>
      <c r="D119" s="49" t="str">
        <f t="shared" si="23"/>
        <v/>
      </c>
      <c r="E119" s="49" t="str">
        <f t="shared" si="24"/>
        <v/>
      </c>
      <c r="F119" s="49" t="str">
        <f t="shared" si="25"/>
        <v/>
      </c>
      <c r="G119" s="49" t="str">
        <f t="shared" si="26"/>
        <v/>
      </c>
      <c r="H119" s="49" t="str">
        <f t="shared" si="27"/>
        <v/>
      </c>
      <c r="I119" s="49" t="str">
        <f t="shared" si="28"/>
        <v/>
      </c>
      <c r="S119" s="2">
        <f t="shared" si="17"/>
        <v>-1</v>
      </c>
      <c r="T119">
        <f t="shared" si="18"/>
        <v>74</v>
      </c>
      <c r="U119" s="8">
        <f t="shared" si="19"/>
        <v>-73</v>
      </c>
      <c r="V119" s="8">
        <f t="shared" si="20"/>
        <v>-76</v>
      </c>
    </row>
    <row r="120" spans="1:22" x14ac:dyDescent="0.2">
      <c r="A120" s="47">
        <f t="shared" si="29"/>
        <v>-39</v>
      </c>
      <c r="B120" s="47" t="str">
        <f t="shared" si="21"/>
        <v/>
      </c>
      <c r="C120" s="47" t="str">
        <f t="shared" si="22"/>
        <v/>
      </c>
      <c r="D120" s="49" t="str">
        <f t="shared" si="23"/>
        <v/>
      </c>
      <c r="E120" s="49" t="str">
        <f t="shared" si="24"/>
        <v/>
      </c>
      <c r="F120" s="49" t="str">
        <f t="shared" si="25"/>
        <v/>
      </c>
      <c r="G120" s="49" t="str">
        <f t="shared" si="26"/>
        <v/>
      </c>
      <c r="H120" s="49" t="str">
        <f t="shared" si="27"/>
        <v/>
      </c>
      <c r="I120" s="49" t="str">
        <f t="shared" si="28"/>
        <v/>
      </c>
      <c r="S120" s="2">
        <f t="shared" si="17"/>
        <v>-1</v>
      </c>
      <c r="T120">
        <f t="shared" si="18"/>
        <v>75</v>
      </c>
      <c r="U120" s="8">
        <f t="shared" si="19"/>
        <v>-74</v>
      </c>
      <c r="V120" s="8">
        <f t="shared" si="20"/>
        <v>-77</v>
      </c>
    </row>
    <row r="121" spans="1:22" x14ac:dyDescent="0.2">
      <c r="A121" s="47">
        <f t="shared" si="29"/>
        <v>-40</v>
      </c>
      <c r="B121" s="47" t="str">
        <f t="shared" si="21"/>
        <v/>
      </c>
      <c r="C121" s="47" t="str">
        <f t="shared" si="22"/>
        <v/>
      </c>
      <c r="D121" s="49" t="str">
        <f t="shared" si="23"/>
        <v/>
      </c>
      <c r="E121" s="49" t="str">
        <f t="shared" si="24"/>
        <v/>
      </c>
      <c r="F121" s="49" t="str">
        <f t="shared" si="25"/>
        <v/>
      </c>
      <c r="G121" s="49" t="str">
        <f t="shared" si="26"/>
        <v/>
      </c>
      <c r="H121" s="49" t="str">
        <f t="shared" si="27"/>
        <v/>
      </c>
      <c r="I121" s="49" t="str">
        <f t="shared" si="28"/>
        <v/>
      </c>
      <c r="S121" s="2">
        <f t="shared" si="17"/>
        <v>-1</v>
      </c>
      <c r="T121">
        <f t="shared" si="18"/>
        <v>76</v>
      </c>
      <c r="U121" s="8">
        <f t="shared" si="19"/>
        <v>-75</v>
      </c>
      <c r="V121" s="8">
        <f t="shared" si="20"/>
        <v>-78</v>
      </c>
    </row>
    <row r="122" spans="1:22" x14ac:dyDescent="0.2">
      <c r="A122" s="47">
        <f t="shared" si="29"/>
        <v>-41</v>
      </c>
      <c r="B122" s="47" t="str">
        <f t="shared" si="21"/>
        <v/>
      </c>
      <c r="C122" s="47" t="str">
        <f t="shared" si="22"/>
        <v/>
      </c>
      <c r="D122" s="49" t="str">
        <f t="shared" si="23"/>
        <v/>
      </c>
      <c r="E122" s="49" t="str">
        <f t="shared" si="24"/>
        <v/>
      </c>
      <c r="F122" s="49" t="str">
        <f t="shared" si="25"/>
        <v/>
      </c>
      <c r="G122" s="49" t="str">
        <f t="shared" si="26"/>
        <v/>
      </c>
      <c r="H122" s="49" t="str">
        <f t="shared" si="27"/>
        <v/>
      </c>
      <c r="I122" s="49" t="str">
        <f t="shared" si="28"/>
        <v/>
      </c>
      <c r="S122" s="2">
        <f t="shared" si="17"/>
        <v>-1</v>
      </c>
      <c r="T122">
        <f t="shared" si="18"/>
        <v>77</v>
      </c>
      <c r="U122" s="8">
        <f t="shared" si="19"/>
        <v>-76</v>
      </c>
      <c r="V122" s="8">
        <f t="shared" si="20"/>
        <v>-79</v>
      </c>
    </row>
    <row r="123" spans="1:22" x14ac:dyDescent="0.2">
      <c r="A123" s="47">
        <f t="shared" si="29"/>
        <v>-42</v>
      </c>
      <c r="B123" s="47" t="str">
        <f t="shared" si="21"/>
        <v/>
      </c>
      <c r="C123" s="47" t="str">
        <f t="shared" si="22"/>
        <v/>
      </c>
      <c r="D123" s="49" t="str">
        <f t="shared" si="23"/>
        <v/>
      </c>
      <c r="E123" s="49" t="str">
        <f t="shared" si="24"/>
        <v/>
      </c>
      <c r="F123" s="49" t="str">
        <f t="shared" si="25"/>
        <v/>
      </c>
      <c r="G123" s="49" t="str">
        <f t="shared" si="26"/>
        <v/>
      </c>
      <c r="H123" s="49" t="str">
        <f t="shared" si="27"/>
        <v/>
      </c>
      <c r="I123" s="49" t="str">
        <f t="shared" si="28"/>
        <v/>
      </c>
      <c r="S123" s="2">
        <f t="shared" si="17"/>
        <v>-1</v>
      </c>
      <c r="T123">
        <f t="shared" si="18"/>
        <v>78</v>
      </c>
      <c r="U123" s="8">
        <f t="shared" si="19"/>
        <v>-77</v>
      </c>
      <c r="V123" s="8">
        <f t="shared" si="20"/>
        <v>-80</v>
      </c>
    </row>
    <row r="124" spans="1:22" x14ac:dyDescent="0.2">
      <c r="A124" s="47">
        <f t="shared" si="29"/>
        <v>-43</v>
      </c>
      <c r="B124" s="47" t="str">
        <f t="shared" si="21"/>
        <v/>
      </c>
      <c r="C124" s="47" t="str">
        <f t="shared" si="22"/>
        <v/>
      </c>
      <c r="D124" s="49" t="str">
        <f t="shared" si="23"/>
        <v/>
      </c>
      <c r="E124" s="49" t="str">
        <f t="shared" si="24"/>
        <v/>
      </c>
      <c r="F124" s="49" t="str">
        <f t="shared" si="25"/>
        <v/>
      </c>
      <c r="G124" s="49" t="str">
        <f t="shared" si="26"/>
        <v/>
      </c>
      <c r="H124" s="49" t="str">
        <f t="shared" si="27"/>
        <v/>
      </c>
      <c r="I124" s="49" t="str">
        <f t="shared" si="28"/>
        <v/>
      </c>
      <c r="S124" s="2">
        <f t="shared" si="17"/>
        <v>-1</v>
      </c>
      <c r="T124">
        <f t="shared" si="18"/>
        <v>79</v>
      </c>
      <c r="U124" s="8">
        <f t="shared" si="19"/>
        <v>-78</v>
      </c>
      <c r="V124" s="8">
        <f t="shared" si="20"/>
        <v>-81</v>
      </c>
    </row>
    <row r="125" spans="1:22" x14ac:dyDescent="0.2">
      <c r="A125" s="47">
        <f t="shared" si="29"/>
        <v>-44</v>
      </c>
      <c r="B125" s="47" t="str">
        <f t="shared" ref="B125:B131" si="30">IF(A125&lt;=0,"",IF(S130&gt;=1,LOOKUP(S130,Y$29:Y$59,X$29:X$59),0))</f>
        <v/>
      </c>
      <c r="C125" s="47" t="str">
        <f t="shared" ref="C125:C131" si="31">IF(A125&lt;=0,"",IF(S130&gt;=20,LOOKUP(S130,Y$48:Y$59,Z$48:Z$59),0))</f>
        <v/>
      </c>
      <c r="D125" s="49" t="str">
        <f t="shared" si="23"/>
        <v/>
      </c>
      <c r="E125" s="49" t="str">
        <f t="shared" si="24"/>
        <v/>
      </c>
      <c r="F125" s="49" t="str">
        <f t="shared" si="25"/>
        <v/>
      </c>
      <c r="G125" s="49" t="str">
        <f t="shared" si="26"/>
        <v/>
      </c>
      <c r="H125" s="49" t="str">
        <f t="shared" si="27"/>
        <v/>
      </c>
      <c r="I125" s="49" t="str">
        <f t="shared" si="28"/>
        <v/>
      </c>
      <c r="S125" s="2">
        <f t="shared" si="17"/>
        <v>-1</v>
      </c>
      <c r="T125">
        <f t="shared" si="18"/>
        <v>80</v>
      </c>
      <c r="U125" s="8">
        <f t="shared" si="19"/>
        <v>-79</v>
      </c>
      <c r="V125" s="8">
        <f t="shared" si="20"/>
        <v>-82</v>
      </c>
    </row>
    <row r="126" spans="1:22" x14ac:dyDescent="0.2">
      <c r="A126" s="47">
        <f t="shared" si="29"/>
        <v>-45</v>
      </c>
      <c r="B126" s="47" t="str">
        <f t="shared" si="30"/>
        <v/>
      </c>
      <c r="C126" s="47" t="str">
        <f t="shared" si="31"/>
        <v/>
      </c>
      <c r="D126" s="49" t="str">
        <f t="shared" si="23"/>
        <v/>
      </c>
      <c r="E126" s="49" t="str">
        <f t="shared" si="24"/>
        <v/>
      </c>
      <c r="F126" s="49" t="str">
        <f t="shared" si="25"/>
        <v/>
      </c>
      <c r="G126" s="49" t="str">
        <f t="shared" si="26"/>
        <v/>
      </c>
      <c r="H126" s="49" t="str">
        <f t="shared" si="27"/>
        <v/>
      </c>
      <c r="I126" s="49" t="str">
        <f t="shared" si="28"/>
        <v/>
      </c>
      <c r="S126" s="2">
        <f t="shared" si="17"/>
        <v>-1</v>
      </c>
      <c r="T126">
        <f t="shared" si="18"/>
        <v>81</v>
      </c>
      <c r="U126" s="8">
        <f t="shared" si="19"/>
        <v>-80</v>
      </c>
      <c r="V126" s="8">
        <f t="shared" si="20"/>
        <v>-83</v>
      </c>
    </row>
    <row r="127" spans="1:22" x14ac:dyDescent="0.2">
      <c r="A127" s="47">
        <f t="shared" si="29"/>
        <v>-46</v>
      </c>
      <c r="B127" s="47" t="str">
        <f t="shared" si="30"/>
        <v/>
      </c>
      <c r="C127" s="47" t="str">
        <f t="shared" si="31"/>
        <v/>
      </c>
      <c r="D127" s="49" t="str">
        <f t="shared" si="23"/>
        <v/>
      </c>
      <c r="E127" s="49" t="str">
        <f t="shared" si="24"/>
        <v/>
      </c>
      <c r="F127" s="49" t="str">
        <f t="shared" si="25"/>
        <v/>
      </c>
      <c r="G127" s="49" t="str">
        <f t="shared" si="26"/>
        <v/>
      </c>
      <c r="H127" s="49" t="str">
        <f t="shared" si="27"/>
        <v/>
      </c>
      <c r="I127" s="49" t="str">
        <f t="shared" si="28"/>
        <v/>
      </c>
      <c r="S127" s="2">
        <f t="shared" si="17"/>
        <v>-1</v>
      </c>
      <c r="T127">
        <f t="shared" si="18"/>
        <v>82</v>
      </c>
      <c r="U127" s="8">
        <f t="shared" si="19"/>
        <v>-81</v>
      </c>
      <c r="V127" s="8">
        <f t="shared" si="20"/>
        <v>-84</v>
      </c>
    </row>
    <row r="128" spans="1:22" x14ac:dyDescent="0.2">
      <c r="A128" s="47">
        <f t="shared" si="29"/>
        <v>-47</v>
      </c>
      <c r="B128" s="47" t="str">
        <f t="shared" si="30"/>
        <v/>
      </c>
      <c r="C128" s="47" t="str">
        <f t="shared" si="31"/>
        <v/>
      </c>
      <c r="D128" s="49" t="str">
        <f t="shared" si="23"/>
        <v/>
      </c>
      <c r="E128" s="49" t="str">
        <f t="shared" si="24"/>
        <v/>
      </c>
      <c r="F128" s="49" t="str">
        <f t="shared" si="25"/>
        <v/>
      </c>
      <c r="G128" s="49" t="str">
        <f t="shared" si="26"/>
        <v/>
      </c>
      <c r="H128" s="49" t="str">
        <f t="shared" si="27"/>
        <v/>
      </c>
      <c r="I128" s="49" t="str">
        <f t="shared" si="28"/>
        <v/>
      </c>
      <c r="S128" s="2">
        <f t="shared" si="17"/>
        <v>-1</v>
      </c>
      <c r="T128">
        <f t="shared" si="18"/>
        <v>83</v>
      </c>
      <c r="U128" s="8">
        <f t="shared" si="19"/>
        <v>-82</v>
      </c>
      <c r="V128" s="8">
        <f t="shared" si="20"/>
        <v>-85</v>
      </c>
    </row>
    <row r="129" spans="1:22" x14ac:dyDescent="0.2">
      <c r="A129" s="47">
        <f t="shared" si="29"/>
        <v>-48</v>
      </c>
      <c r="B129" s="47" t="str">
        <f t="shared" si="30"/>
        <v/>
      </c>
      <c r="C129" s="47" t="str">
        <f t="shared" si="31"/>
        <v/>
      </c>
      <c r="D129" s="49" t="str">
        <f t="shared" si="23"/>
        <v/>
      </c>
      <c r="E129" s="49" t="str">
        <f t="shared" si="24"/>
        <v/>
      </c>
      <c r="F129" s="49" t="str">
        <f t="shared" si="25"/>
        <v/>
      </c>
      <c r="G129" s="49" t="str">
        <f t="shared" si="26"/>
        <v/>
      </c>
      <c r="H129" s="49" t="str">
        <f t="shared" si="27"/>
        <v/>
      </c>
      <c r="I129" s="49" t="str">
        <f t="shared" si="28"/>
        <v/>
      </c>
      <c r="S129" s="2">
        <f t="shared" si="17"/>
        <v>-1</v>
      </c>
      <c r="T129">
        <f t="shared" si="18"/>
        <v>84</v>
      </c>
      <c r="U129" s="8">
        <f t="shared" si="19"/>
        <v>-83</v>
      </c>
      <c r="V129" s="8">
        <f t="shared" si="20"/>
        <v>-86</v>
      </c>
    </row>
    <row r="130" spans="1:22" x14ac:dyDescent="0.2">
      <c r="A130" s="47">
        <f t="shared" si="29"/>
        <v>-49</v>
      </c>
      <c r="B130" s="47" t="str">
        <f t="shared" si="30"/>
        <v/>
      </c>
      <c r="C130" s="47" t="str">
        <f t="shared" si="31"/>
        <v/>
      </c>
      <c r="D130" s="49" t="str">
        <f t="shared" si="23"/>
        <v/>
      </c>
      <c r="E130" s="49" t="str">
        <f t="shared" si="24"/>
        <v/>
      </c>
      <c r="F130" s="49" t="str">
        <f t="shared" si="25"/>
        <v/>
      </c>
      <c r="G130" s="49" t="str">
        <f t="shared" si="26"/>
        <v/>
      </c>
      <c r="H130" s="49" t="str">
        <f t="shared" si="27"/>
        <v/>
      </c>
      <c r="I130" s="49" t="str">
        <f t="shared" si="28"/>
        <v/>
      </c>
      <c r="S130" s="2">
        <f>IF(AND(S129&gt;=1,S129&lt;30),S129+1,IF(U130=0,1,IF(S129=30,S129+0.5,-1)))</f>
        <v>-1</v>
      </c>
      <c r="T130">
        <f>IF(T129&gt;=1,T129+1,IF(U130=0,1,-1))</f>
        <v>85</v>
      </c>
      <c r="U130" s="8">
        <f>U129-1</f>
        <v>-84</v>
      </c>
      <c r="V130" s="8">
        <f>V129-1</f>
        <v>-87</v>
      </c>
    </row>
    <row r="131" spans="1:22" x14ac:dyDescent="0.2">
      <c r="A131" s="47">
        <f t="shared" si="29"/>
        <v>-50</v>
      </c>
      <c r="B131" s="47" t="str">
        <f t="shared" si="30"/>
        <v/>
      </c>
      <c r="C131" s="47" t="str">
        <f t="shared" si="31"/>
        <v/>
      </c>
      <c r="D131" s="49" t="str">
        <f t="shared" si="23"/>
        <v/>
      </c>
      <c r="E131" s="49" t="str">
        <f t="shared" si="24"/>
        <v/>
      </c>
      <c r="F131" s="49" t="str">
        <f t="shared" si="25"/>
        <v/>
      </c>
      <c r="G131" s="49" t="str">
        <f t="shared" si="26"/>
        <v/>
      </c>
      <c r="H131" s="49" t="str">
        <f t="shared" si="27"/>
        <v/>
      </c>
      <c r="I131" s="49" t="str">
        <f t="shared" si="28"/>
        <v/>
      </c>
      <c r="S131" s="2">
        <f t="shared" ref="S131:S168" si="32">IF(AND(S130&gt;=1,S130&lt;30),S130+1,IF(U131=0,1,IF(S130=30,S130+0.5,-1)))</f>
        <v>-1</v>
      </c>
      <c r="T131">
        <f t="shared" ref="T131:T168" si="33">IF(T130&gt;=1,T130+1,IF(U131=0,1,-1))</f>
        <v>86</v>
      </c>
      <c r="U131" s="8">
        <f t="shared" ref="U131:U168" si="34">U130-1</f>
        <v>-85</v>
      </c>
      <c r="V131" s="8">
        <f t="shared" ref="V131:V168" si="35">V130-1</f>
        <v>-88</v>
      </c>
    </row>
    <row r="132" spans="1:22" x14ac:dyDescent="0.2">
      <c r="A132" s="47"/>
      <c r="B132" s="47"/>
      <c r="C132" s="47"/>
      <c r="D132" s="48"/>
      <c r="E132" s="48"/>
      <c r="F132" s="49"/>
      <c r="G132" s="49"/>
      <c r="H132" s="49"/>
      <c r="I132" s="49"/>
      <c r="S132" s="2">
        <f t="shared" si="32"/>
        <v>-1</v>
      </c>
      <c r="T132">
        <f t="shared" si="33"/>
        <v>87</v>
      </c>
      <c r="U132" s="8">
        <f t="shared" si="34"/>
        <v>-86</v>
      </c>
      <c r="V132" s="8">
        <f t="shared" si="35"/>
        <v>-89</v>
      </c>
    </row>
    <row r="133" spans="1:22" x14ac:dyDescent="0.2">
      <c r="A133" s="47"/>
      <c r="B133" s="47"/>
      <c r="C133" s="47"/>
      <c r="D133" s="48"/>
      <c r="E133" s="48"/>
      <c r="F133" s="49"/>
      <c r="G133" s="49"/>
      <c r="H133" s="49"/>
      <c r="I133" s="49"/>
      <c r="S133" s="2">
        <f t="shared" si="32"/>
        <v>-1</v>
      </c>
      <c r="T133">
        <f t="shared" si="33"/>
        <v>88</v>
      </c>
      <c r="U133" s="8">
        <f t="shared" si="34"/>
        <v>-87</v>
      </c>
      <c r="V133" s="8">
        <f t="shared" si="35"/>
        <v>-90</v>
      </c>
    </row>
    <row r="134" spans="1:22" x14ac:dyDescent="0.2">
      <c r="A134" s="47"/>
      <c r="B134" s="47"/>
      <c r="C134" s="47"/>
      <c r="D134" s="48"/>
      <c r="E134" s="48"/>
      <c r="F134" s="49"/>
      <c r="G134" s="49"/>
      <c r="H134" s="49"/>
      <c r="I134" s="49"/>
      <c r="S134" s="2">
        <f t="shared" si="32"/>
        <v>-1</v>
      </c>
      <c r="T134">
        <f t="shared" si="33"/>
        <v>89</v>
      </c>
      <c r="U134" s="8">
        <f t="shared" si="34"/>
        <v>-88</v>
      </c>
      <c r="V134" s="8">
        <f t="shared" si="35"/>
        <v>-91</v>
      </c>
    </row>
    <row r="135" spans="1:22" x14ac:dyDescent="0.2">
      <c r="A135" s="47"/>
      <c r="B135" s="47"/>
      <c r="C135" s="47"/>
      <c r="D135" s="48"/>
      <c r="E135" s="48"/>
      <c r="F135" s="49"/>
      <c r="G135" s="49"/>
      <c r="H135" s="49"/>
      <c r="I135" s="49"/>
      <c r="S135" s="2">
        <f t="shared" si="32"/>
        <v>-1</v>
      </c>
      <c r="T135">
        <f t="shared" si="33"/>
        <v>90</v>
      </c>
      <c r="U135" s="8">
        <f t="shared" si="34"/>
        <v>-89</v>
      </c>
      <c r="V135" s="8">
        <f t="shared" si="35"/>
        <v>-92</v>
      </c>
    </row>
    <row r="136" spans="1:22" x14ac:dyDescent="0.2">
      <c r="A136" s="47"/>
      <c r="B136" s="47"/>
      <c r="C136" s="47"/>
      <c r="D136" s="48"/>
      <c r="E136" s="48"/>
      <c r="F136" s="49"/>
      <c r="G136" s="49"/>
      <c r="H136" s="49"/>
      <c r="I136" s="49"/>
      <c r="S136" s="2">
        <f t="shared" si="32"/>
        <v>-1</v>
      </c>
      <c r="T136">
        <f t="shared" si="33"/>
        <v>91</v>
      </c>
      <c r="U136" s="8">
        <f t="shared" si="34"/>
        <v>-90</v>
      </c>
      <c r="V136" s="8">
        <f t="shared" si="35"/>
        <v>-93</v>
      </c>
    </row>
    <row r="137" spans="1:22" x14ac:dyDescent="0.2">
      <c r="A137" s="47"/>
      <c r="B137" s="47"/>
      <c r="C137" s="47"/>
      <c r="D137" s="48"/>
      <c r="E137" s="48"/>
      <c r="F137" s="49"/>
      <c r="G137" s="49"/>
      <c r="H137" s="49"/>
      <c r="I137" s="49"/>
      <c r="S137" s="2">
        <f t="shared" si="32"/>
        <v>-1</v>
      </c>
      <c r="T137">
        <f t="shared" si="33"/>
        <v>92</v>
      </c>
      <c r="U137" s="8">
        <f t="shared" si="34"/>
        <v>-91</v>
      </c>
      <c r="V137" s="8">
        <f t="shared" si="35"/>
        <v>-94</v>
      </c>
    </row>
    <row r="138" spans="1:22" x14ac:dyDescent="0.2">
      <c r="A138" s="47"/>
      <c r="B138" s="47"/>
      <c r="C138" s="47"/>
      <c r="D138" s="48"/>
      <c r="E138" s="48"/>
      <c r="F138" s="49"/>
      <c r="G138" s="49"/>
      <c r="H138" s="49"/>
      <c r="I138" s="49"/>
      <c r="S138" s="2">
        <f t="shared" si="32"/>
        <v>-1</v>
      </c>
      <c r="T138">
        <f t="shared" si="33"/>
        <v>93</v>
      </c>
      <c r="U138" s="8">
        <f t="shared" si="34"/>
        <v>-92</v>
      </c>
      <c r="V138" s="8">
        <f t="shared" si="35"/>
        <v>-95</v>
      </c>
    </row>
    <row r="139" spans="1:22" x14ac:dyDescent="0.2">
      <c r="A139" s="47"/>
      <c r="B139" s="47"/>
      <c r="C139" s="47"/>
      <c r="D139" s="48"/>
      <c r="E139" s="48"/>
      <c r="F139" s="49"/>
      <c r="G139" s="49"/>
      <c r="H139" s="49"/>
      <c r="I139" s="49"/>
      <c r="S139" s="2">
        <f t="shared" si="32"/>
        <v>-1</v>
      </c>
      <c r="T139">
        <f t="shared" si="33"/>
        <v>94</v>
      </c>
      <c r="U139" s="8">
        <f t="shared" si="34"/>
        <v>-93</v>
      </c>
      <c r="V139" s="8">
        <f t="shared" si="35"/>
        <v>-96</v>
      </c>
    </row>
    <row r="140" spans="1:22" x14ac:dyDescent="0.2">
      <c r="A140" s="47"/>
      <c r="B140" s="47"/>
      <c r="C140" s="47"/>
      <c r="D140" s="48"/>
      <c r="E140" s="48"/>
      <c r="F140" s="49"/>
      <c r="G140" s="49"/>
      <c r="H140" s="49"/>
      <c r="I140" s="49"/>
      <c r="S140" s="2">
        <f t="shared" si="32"/>
        <v>-1</v>
      </c>
      <c r="T140">
        <f t="shared" si="33"/>
        <v>95</v>
      </c>
      <c r="U140" s="8">
        <f t="shared" si="34"/>
        <v>-94</v>
      </c>
      <c r="V140" s="8">
        <f t="shared" si="35"/>
        <v>-97</v>
      </c>
    </row>
    <row r="141" spans="1:22" x14ac:dyDescent="0.2">
      <c r="A141" s="47"/>
      <c r="B141" s="47"/>
      <c r="C141" s="47"/>
      <c r="D141" s="48"/>
      <c r="E141" s="48"/>
      <c r="F141" s="49"/>
      <c r="G141" s="49"/>
      <c r="H141" s="49"/>
      <c r="I141" s="49"/>
      <c r="S141" s="2">
        <f t="shared" si="32"/>
        <v>-1</v>
      </c>
      <c r="T141">
        <f t="shared" si="33"/>
        <v>96</v>
      </c>
      <c r="U141" s="8">
        <f t="shared" si="34"/>
        <v>-95</v>
      </c>
      <c r="V141" s="8">
        <f t="shared" si="35"/>
        <v>-98</v>
      </c>
    </row>
    <row r="142" spans="1:22" x14ac:dyDescent="0.2">
      <c r="A142" s="47"/>
      <c r="B142" s="47"/>
      <c r="C142" s="47"/>
      <c r="D142" s="48"/>
      <c r="E142" s="48"/>
      <c r="F142" s="49"/>
      <c r="G142" s="49"/>
      <c r="H142" s="49"/>
      <c r="I142" s="49"/>
      <c r="S142" s="2">
        <f t="shared" si="32"/>
        <v>-1</v>
      </c>
      <c r="T142">
        <f t="shared" si="33"/>
        <v>97</v>
      </c>
      <c r="U142" s="8">
        <f t="shared" si="34"/>
        <v>-96</v>
      </c>
      <c r="V142" s="8">
        <f t="shared" si="35"/>
        <v>-99</v>
      </c>
    </row>
    <row r="143" spans="1:22" x14ac:dyDescent="0.2">
      <c r="A143" s="47"/>
      <c r="B143" s="47"/>
      <c r="C143" s="47"/>
      <c r="D143" s="48"/>
      <c r="E143" s="48"/>
      <c r="F143" s="49"/>
      <c r="G143" s="49"/>
      <c r="H143" s="49"/>
      <c r="I143" s="49"/>
      <c r="S143" s="2">
        <f t="shared" si="32"/>
        <v>-1</v>
      </c>
      <c r="T143">
        <f t="shared" si="33"/>
        <v>98</v>
      </c>
      <c r="U143" s="8">
        <f t="shared" si="34"/>
        <v>-97</v>
      </c>
      <c r="V143" s="8">
        <f t="shared" si="35"/>
        <v>-100</v>
      </c>
    </row>
    <row r="144" spans="1:22" x14ac:dyDescent="0.2">
      <c r="A144" s="47"/>
      <c r="B144" s="47"/>
      <c r="C144" s="47"/>
      <c r="D144" s="48"/>
      <c r="E144" s="48"/>
      <c r="F144" s="49"/>
      <c r="G144" s="49"/>
      <c r="H144" s="49"/>
      <c r="I144" s="49"/>
      <c r="S144" s="2">
        <f t="shared" si="32"/>
        <v>-1</v>
      </c>
      <c r="T144">
        <f t="shared" si="33"/>
        <v>99</v>
      </c>
      <c r="U144" s="8">
        <f t="shared" si="34"/>
        <v>-98</v>
      </c>
      <c r="V144" s="8">
        <f t="shared" si="35"/>
        <v>-101</v>
      </c>
    </row>
    <row r="145" spans="1:22" x14ac:dyDescent="0.2">
      <c r="A145" s="47"/>
      <c r="B145" s="47"/>
      <c r="C145" s="47"/>
      <c r="D145" s="48"/>
      <c r="E145" s="48"/>
      <c r="F145" s="49"/>
      <c r="G145" s="49"/>
      <c r="H145" s="49"/>
      <c r="I145" s="49"/>
      <c r="S145" s="2">
        <f t="shared" si="32"/>
        <v>-1</v>
      </c>
      <c r="T145">
        <f t="shared" si="33"/>
        <v>100</v>
      </c>
      <c r="U145" s="8">
        <f t="shared" si="34"/>
        <v>-99</v>
      </c>
      <c r="V145" s="8">
        <f t="shared" si="35"/>
        <v>-102</v>
      </c>
    </row>
    <row r="146" spans="1:22" x14ac:dyDescent="0.2">
      <c r="A146" s="47"/>
      <c r="B146" s="47"/>
      <c r="C146" s="47"/>
      <c r="D146" s="48"/>
      <c r="E146" s="48"/>
      <c r="F146" s="49"/>
      <c r="G146" s="49"/>
      <c r="H146" s="49"/>
      <c r="I146" s="49"/>
      <c r="S146" s="2">
        <f t="shared" si="32"/>
        <v>-1</v>
      </c>
      <c r="T146">
        <f t="shared" si="33"/>
        <v>101</v>
      </c>
      <c r="U146" s="8">
        <f t="shared" si="34"/>
        <v>-100</v>
      </c>
      <c r="V146" s="8">
        <f t="shared" si="35"/>
        <v>-103</v>
      </c>
    </row>
    <row r="147" spans="1:22" x14ac:dyDescent="0.2">
      <c r="A147" s="47"/>
      <c r="B147" s="47"/>
      <c r="C147" s="47"/>
      <c r="D147" s="48"/>
      <c r="E147" s="48"/>
      <c r="F147" s="49"/>
      <c r="G147" s="49"/>
      <c r="H147" s="49"/>
      <c r="I147" s="49"/>
      <c r="S147" s="2">
        <f t="shared" si="32"/>
        <v>-1</v>
      </c>
      <c r="T147">
        <f t="shared" si="33"/>
        <v>102</v>
      </c>
      <c r="U147" s="8">
        <f t="shared" si="34"/>
        <v>-101</v>
      </c>
      <c r="V147" s="8">
        <f t="shared" si="35"/>
        <v>-104</v>
      </c>
    </row>
    <row r="148" spans="1:22" x14ac:dyDescent="0.2">
      <c r="A148" s="47"/>
      <c r="B148" s="47"/>
      <c r="C148" s="47"/>
      <c r="D148" s="48"/>
      <c r="E148" s="48"/>
      <c r="F148" s="49"/>
      <c r="G148" s="49"/>
      <c r="H148" s="49"/>
      <c r="I148" s="49"/>
      <c r="S148" s="2">
        <f t="shared" si="32"/>
        <v>-1</v>
      </c>
      <c r="T148">
        <f t="shared" si="33"/>
        <v>103</v>
      </c>
      <c r="U148" s="8">
        <f t="shared" si="34"/>
        <v>-102</v>
      </c>
      <c r="V148" s="8">
        <f t="shared" si="35"/>
        <v>-105</v>
      </c>
    </row>
    <row r="149" spans="1:22" x14ac:dyDescent="0.2">
      <c r="A149" s="47"/>
      <c r="B149" s="47"/>
      <c r="C149" s="47"/>
      <c r="D149" s="48"/>
      <c r="E149" s="48"/>
      <c r="F149" s="49"/>
      <c r="G149" s="49"/>
      <c r="H149" s="49"/>
      <c r="I149" s="49"/>
      <c r="S149" s="2">
        <f t="shared" si="32"/>
        <v>-1</v>
      </c>
      <c r="T149">
        <f t="shared" si="33"/>
        <v>104</v>
      </c>
      <c r="U149" s="8">
        <f t="shared" si="34"/>
        <v>-103</v>
      </c>
      <c r="V149" s="8">
        <f t="shared" si="35"/>
        <v>-106</v>
      </c>
    </row>
    <row r="150" spans="1:22" x14ac:dyDescent="0.2">
      <c r="A150" s="47"/>
      <c r="B150" s="47"/>
      <c r="C150" s="47"/>
      <c r="D150" s="48"/>
      <c r="E150" s="48"/>
      <c r="F150" s="49"/>
      <c r="G150" s="49"/>
      <c r="H150" s="49"/>
      <c r="I150" s="49"/>
      <c r="S150" s="2">
        <f t="shared" si="32"/>
        <v>-1</v>
      </c>
      <c r="T150">
        <f t="shared" si="33"/>
        <v>105</v>
      </c>
      <c r="U150" s="8">
        <f t="shared" si="34"/>
        <v>-104</v>
      </c>
      <c r="V150" s="8">
        <f t="shared" si="35"/>
        <v>-107</v>
      </c>
    </row>
    <row r="151" spans="1:22" x14ac:dyDescent="0.2">
      <c r="A151" s="47"/>
      <c r="B151" s="47"/>
      <c r="C151" s="47"/>
      <c r="D151" s="48"/>
      <c r="E151" s="48"/>
      <c r="F151" s="49"/>
      <c r="G151" s="49"/>
      <c r="H151" s="49"/>
      <c r="I151" s="49"/>
      <c r="S151" s="2">
        <f t="shared" si="32"/>
        <v>-1</v>
      </c>
      <c r="T151">
        <f t="shared" si="33"/>
        <v>106</v>
      </c>
      <c r="U151" s="8">
        <f t="shared" si="34"/>
        <v>-105</v>
      </c>
      <c r="V151" s="8">
        <f t="shared" si="35"/>
        <v>-108</v>
      </c>
    </row>
    <row r="152" spans="1:22" x14ac:dyDescent="0.2">
      <c r="A152" s="47"/>
      <c r="B152" s="47"/>
      <c r="C152" s="47"/>
      <c r="D152" s="48"/>
      <c r="E152" s="48"/>
      <c r="F152" s="49"/>
      <c r="G152" s="49"/>
      <c r="H152" s="49"/>
      <c r="I152" s="49"/>
      <c r="S152" s="2">
        <f t="shared" si="32"/>
        <v>-1</v>
      </c>
      <c r="T152">
        <f t="shared" si="33"/>
        <v>107</v>
      </c>
      <c r="U152" s="8">
        <f t="shared" si="34"/>
        <v>-106</v>
      </c>
      <c r="V152" s="8">
        <f t="shared" si="35"/>
        <v>-109</v>
      </c>
    </row>
    <row r="153" spans="1:22" x14ac:dyDescent="0.2">
      <c r="A153" s="47"/>
      <c r="B153" s="47"/>
      <c r="C153" s="47"/>
      <c r="D153" s="48"/>
      <c r="E153" s="48"/>
      <c r="F153" s="49"/>
      <c r="G153" s="49"/>
      <c r="H153" s="49"/>
      <c r="I153" s="49"/>
      <c r="S153" s="2">
        <f t="shared" si="32"/>
        <v>-1</v>
      </c>
      <c r="T153">
        <f t="shared" si="33"/>
        <v>108</v>
      </c>
      <c r="U153" s="8">
        <f t="shared" si="34"/>
        <v>-107</v>
      </c>
      <c r="V153" s="8">
        <f t="shared" si="35"/>
        <v>-110</v>
      </c>
    </row>
    <row r="154" spans="1:22" x14ac:dyDescent="0.2">
      <c r="A154" s="47"/>
      <c r="B154" s="47"/>
      <c r="C154" s="47"/>
      <c r="D154" s="48"/>
      <c r="E154" s="48"/>
      <c r="F154" s="49"/>
      <c r="G154" s="49"/>
      <c r="H154" s="49"/>
      <c r="I154" s="49"/>
      <c r="S154" s="2">
        <f t="shared" si="32"/>
        <v>-1</v>
      </c>
      <c r="T154">
        <f t="shared" si="33"/>
        <v>109</v>
      </c>
      <c r="U154" s="8">
        <f t="shared" si="34"/>
        <v>-108</v>
      </c>
      <c r="V154" s="8">
        <f t="shared" si="35"/>
        <v>-111</v>
      </c>
    </row>
    <row r="155" spans="1:22" x14ac:dyDescent="0.2">
      <c r="A155" s="47"/>
      <c r="B155" s="47"/>
      <c r="C155" s="47"/>
      <c r="D155" s="48"/>
      <c r="E155" s="48"/>
      <c r="F155" s="49"/>
      <c r="G155" s="49"/>
      <c r="H155" s="49"/>
      <c r="I155" s="49"/>
      <c r="S155" s="2">
        <f t="shared" si="32"/>
        <v>-1</v>
      </c>
      <c r="T155">
        <f t="shared" si="33"/>
        <v>110</v>
      </c>
      <c r="U155" s="8">
        <f t="shared" si="34"/>
        <v>-109</v>
      </c>
      <c r="V155" s="8">
        <f t="shared" si="35"/>
        <v>-112</v>
      </c>
    </row>
    <row r="156" spans="1:22" x14ac:dyDescent="0.2">
      <c r="A156" s="47"/>
      <c r="B156" s="47"/>
      <c r="C156" s="47"/>
      <c r="D156" s="48"/>
      <c r="E156" s="48"/>
      <c r="F156" s="49"/>
      <c r="G156" s="49"/>
      <c r="H156" s="49"/>
      <c r="I156" s="49"/>
      <c r="S156" s="2">
        <f t="shared" si="32"/>
        <v>-1</v>
      </c>
      <c r="T156">
        <f t="shared" si="33"/>
        <v>111</v>
      </c>
      <c r="U156" s="8">
        <f t="shared" si="34"/>
        <v>-110</v>
      </c>
      <c r="V156" s="8">
        <f t="shared" si="35"/>
        <v>-113</v>
      </c>
    </row>
    <row r="157" spans="1:22" x14ac:dyDescent="0.2">
      <c r="A157" s="47"/>
      <c r="B157" s="47"/>
      <c r="C157" s="47"/>
      <c r="D157" s="48"/>
      <c r="E157" s="48"/>
      <c r="F157" s="49"/>
      <c r="G157" s="49"/>
      <c r="H157" s="49"/>
      <c r="I157" s="49"/>
      <c r="S157" s="2">
        <f t="shared" si="32"/>
        <v>-1</v>
      </c>
      <c r="T157">
        <f t="shared" si="33"/>
        <v>112</v>
      </c>
      <c r="U157" s="8">
        <f t="shared" si="34"/>
        <v>-111</v>
      </c>
      <c r="V157" s="8">
        <f t="shared" si="35"/>
        <v>-114</v>
      </c>
    </row>
    <row r="158" spans="1:22" x14ac:dyDescent="0.2">
      <c r="A158" s="47"/>
      <c r="B158" s="47"/>
      <c r="C158" s="47"/>
      <c r="D158" s="48"/>
      <c r="E158" s="48"/>
      <c r="F158" s="49"/>
      <c r="G158" s="49"/>
      <c r="H158" s="49"/>
      <c r="I158" s="49"/>
      <c r="S158" s="2">
        <f t="shared" si="32"/>
        <v>-1</v>
      </c>
      <c r="T158">
        <f t="shared" si="33"/>
        <v>113</v>
      </c>
      <c r="U158" s="8">
        <f t="shared" si="34"/>
        <v>-112</v>
      </c>
      <c r="V158" s="8">
        <f t="shared" si="35"/>
        <v>-115</v>
      </c>
    </row>
    <row r="159" spans="1:22" x14ac:dyDescent="0.2">
      <c r="A159" s="47"/>
      <c r="B159" s="47"/>
      <c r="C159" s="47"/>
      <c r="D159" s="48"/>
      <c r="E159" s="48"/>
      <c r="F159" s="49"/>
      <c r="G159" s="49"/>
      <c r="H159" s="49"/>
      <c r="I159" s="49"/>
      <c r="S159" s="2">
        <f t="shared" si="32"/>
        <v>-1</v>
      </c>
      <c r="T159">
        <f t="shared" si="33"/>
        <v>114</v>
      </c>
      <c r="U159" s="8">
        <f t="shared" si="34"/>
        <v>-113</v>
      </c>
      <c r="V159" s="8">
        <f t="shared" si="35"/>
        <v>-116</v>
      </c>
    </row>
    <row r="160" spans="1:22" x14ac:dyDescent="0.2">
      <c r="A160" s="47"/>
      <c r="B160" s="47"/>
      <c r="C160" s="47"/>
      <c r="D160" s="48"/>
      <c r="E160" s="48"/>
      <c r="F160" s="49"/>
      <c r="G160" s="49"/>
      <c r="H160" s="49"/>
      <c r="I160" s="49"/>
      <c r="S160" s="2">
        <f t="shared" si="32"/>
        <v>-1</v>
      </c>
      <c r="T160">
        <f t="shared" si="33"/>
        <v>115</v>
      </c>
      <c r="U160" s="8">
        <f t="shared" si="34"/>
        <v>-114</v>
      </c>
      <c r="V160" s="8">
        <f t="shared" si="35"/>
        <v>-117</v>
      </c>
    </row>
    <row r="161" spans="1:22" x14ac:dyDescent="0.2">
      <c r="A161" s="47"/>
      <c r="B161" s="47"/>
      <c r="C161" s="47"/>
      <c r="D161" s="48"/>
      <c r="E161" s="48"/>
      <c r="F161" s="49"/>
      <c r="G161" s="49"/>
      <c r="H161" s="49"/>
      <c r="I161" s="49"/>
      <c r="S161" s="2">
        <f t="shared" si="32"/>
        <v>-1</v>
      </c>
      <c r="T161">
        <f t="shared" si="33"/>
        <v>116</v>
      </c>
      <c r="U161" s="8">
        <f t="shared" si="34"/>
        <v>-115</v>
      </c>
      <c r="V161" s="8">
        <f t="shared" si="35"/>
        <v>-118</v>
      </c>
    </row>
    <row r="162" spans="1:22" x14ac:dyDescent="0.2">
      <c r="A162" s="47"/>
      <c r="B162" s="47"/>
      <c r="C162" s="47"/>
      <c r="D162" s="48"/>
      <c r="E162" s="48"/>
      <c r="F162" s="49"/>
      <c r="G162" s="49"/>
      <c r="H162" s="49"/>
      <c r="I162" s="49"/>
      <c r="S162" s="2">
        <f t="shared" si="32"/>
        <v>-1</v>
      </c>
      <c r="T162">
        <f t="shared" si="33"/>
        <v>117</v>
      </c>
      <c r="U162" s="8">
        <f t="shared" si="34"/>
        <v>-116</v>
      </c>
      <c r="V162" s="8">
        <f t="shared" si="35"/>
        <v>-119</v>
      </c>
    </row>
    <row r="163" spans="1:22" x14ac:dyDescent="0.2">
      <c r="A163" s="47"/>
      <c r="B163" s="47"/>
      <c r="C163" s="47"/>
      <c r="D163" s="48"/>
      <c r="E163" s="48"/>
      <c r="F163" s="49"/>
      <c r="G163" s="49"/>
      <c r="H163" s="49"/>
      <c r="I163" s="49"/>
      <c r="S163" s="2">
        <f t="shared" si="32"/>
        <v>-1</v>
      </c>
      <c r="T163">
        <f t="shared" si="33"/>
        <v>118</v>
      </c>
      <c r="U163" s="8">
        <f t="shared" si="34"/>
        <v>-117</v>
      </c>
      <c r="V163" s="8">
        <f t="shared" si="35"/>
        <v>-120</v>
      </c>
    </row>
    <row r="164" spans="1:22" x14ac:dyDescent="0.2">
      <c r="A164" s="47"/>
      <c r="B164" s="47"/>
      <c r="C164" s="47"/>
      <c r="D164" s="48"/>
      <c r="E164" s="48"/>
      <c r="F164" s="49"/>
      <c r="G164" s="49"/>
      <c r="H164" s="49"/>
      <c r="I164" s="49"/>
      <c r="S164" s="2">
        <f t="shared" si="32"/>
        <v>-1</v>
      </c>
      <c r="T164">
        <f t="shared" si="33"/>
        <v>119</v>
      </c>
      <c r="U164" s="8">
        <f t="shared" si="34"/>
        <v>-118</v>
      </c>
      <c r="V164" s="8">
        <f t="shared" si="35"/>
        <v>-121</v>
      </c>
    </row>
    <row r="165" spans="1:22" x14ac:dyDescent="0.2">
      <c r="A165" s="47"/>
      <c r="B165" s="47"/>
      <c r="C165" s="47"/>
      <c r="D165" s="48"/>
      <c r="E165" s="48"/>
      <c r="F165" s="49"/>
      <c r="G165" s="49"/>
      <c r="H165" s="49"/>
      <c r="I165" s="49"/>
      <c r="S165" s="2">
        <f t="shared" si="32"/>
        <v>-1</v>
      </c>
      <c r="T165">
        <f t="shared" si="33"/>
        <v>120</v>
      </c>
      <c r="U165" s="8">
        <f t="shared" si="34"/>
        <v>-119</v>
      </c>
      <c r="V165" s="8">
        <f t="shared" si="35"/>
        <v>-122</v>
      </c>
    </row>
    <row r="166" spans="1:22" x14ac:dyDescent="0.2">
      <c r="A166" s="47"/>
      <c r="B166" s="47"/>
      <c r="C166" s="47"/>
      <c r="D166" s="48"/>
      <c r="E166" s="48"/>
      <c r="F166" s="49"/>
      <c r="G166" s="49"/>
      <c r="H166" s="49"/>
      <c r="I166" s="49"/>
      <c r="S166" s="2">
        <f t="shared" si="32"/>
        <v>-1</v>
      </c>
      <c r="T166">
        <f t="shared" si="33"/>
        <v>121</v>
      </c>
      <c r="U166" s="8">
        <f t="shared" si="34"/>
        <v>-120</v>
      </c>
      <c r="V166" s="8">
        <f t="shared" si="35"/>
        <v>-123</v>
      </c>
    </row>
    <row r="167" spans="1:22" x14ac:dyDescent="0.2">
      <c r="A167" s="47"/>
      <c r="B167" s="47"/>
      <c r="C167" s="47"/>
      <c r="D167" s="48"/>
      <c r="E167" s="48"/>
      <c r="F167" s="49"/>
      <c r="G167" s="49"/>
      <c r="H167" s="49"/>
      <c r="I167" s="49"/>
      <c r="S167" s="2">
        <f t="shared" si="32"/>
        <v>-1</v>
      </c>
      <c r="T167">
        <f t="shared" si="33"/>
        <v>122</v>
      </c>
      <c r="U167" s="8">
        <f t="shared" si="34"/>
        <v>-121</v>
      </c>
      <c r="V167" s="8">
        <f t="shared" si="35"/>
        <v>-124</v>
      </c>
    </row>
    <row r="168" spans="1:22" x14ac:dyDescent="0.2">
      <c r="A168" s="47"/>
      <c r="B168" s="47"/>
      <c r="C168" s="47"/>
      <c r="D168" s="48"/>
      <c r="E168" s="48"/>
      <c r="F168" s="49"/>
      <c r="G168" s="49"/>
      <c r="H168" s="49"/>
      <c r="I168" s="49"/>
      <c r="S168" s="2">
        <f t="shared" si="32"/>
        <v>-1</v>
      </c>
      <c r="T168">
        <f t="shared" si="33"/>
        <v>123</v>
      </c>
      <c r="U168" s="8">
        <f t="shared" si="34"/>
        <v>-122</v>
      </c>
      <c r="V168" s="8">
        <f t="shared" si="35"/>
        <v>-125</v>
      </c>
    </row>
    <row r="169" spans="1:22" x14ac:dyDescent="0.2">
      <c r="A169" s="47"/>
      <c r="B169" s="47"/>
      <c r="C169" s="47"/>
      <c r="D169" s="48"/>
      <c r="E169" s="48"/>
      <c r="F169" s="49"/>
      <c r="G169" s="49"/>
      <c r="H169" s="49"/>
      <c r="I169" s="49"/>
      <c r="S169" s="2">
        <f>IF(AND(S168&gt;=1,S168&lt;30),S168+1,IF(U169=0,1,IF(S168=30,S168+0.5,-1)))</f>
        <v>-1</v>
      </c>
      <c r="T169">
        <f>IF(T168&gt;=1,T168+1,IF(U169=0,1,-1))</f>
        <v>124</v>
      </c>
      <c r="U169" s="8">
        <f>U168-1</f>
        <v>-123</v>
      </c>
      <c r="V169" s="8">
        <f>V168-1</f>
        <v>-126</v>
      </c>
    </row>
    <row r="170" spans="1:22" x14ac:dyDescent="0.2">
      <c r="A170" s="47"/>
      <c r="B170" s="47"/>
      <c r="C170" s="47"/>
      <c r="D170" s="48"/>
      <c r="E170" s="48"/>
      <c r="F170" s="49"/>
      <c r="G170" s="49"/>
      <c r="H170" s="49"/>
      <c r="I170" s="49"/>
      <c r="S170" s="2">
        <f t="shared" ref="S170:S231" si="36">IF(AND(S169&gt;=1,S169&lt;30),S169+1,IF(U170=0,1,IF(S169=30,S169+0.5,-1)))</f>
        <v>-1</v>
      </c>
      <c r="T170">
        <f t="shared" ref="T170:T231" si="37">IF(T169&gt;=1,T169+1,IF(U170=0,1,-1))</f>
        <v>125</v>
      </c>
      <c r="U170" s="8">
        <f t="shared" ref="U170:U231" si="38">U169-1</f>
        <v>-124</v>
      </c>
      <c r="V170" s="8">
        <f t="shared" ref="V170:V231" si="39">V169-1</f>
        <v>-127</v>
      </c>
    </row>
    <row r="171" spans="1:22" x14ac:dyDescent="0.2">
      <c r="A171" s="47"/>
      <c r="B171" s="47"/>
      <c r="C171" s="47"/>
      <c r="D171" s="48"/>
      <c r="E171" s="48"/>
      <c r="F171" s="49"/>
      <c r="G171" s="49"/>
      <c r="H171" s="49"/>
      <c r="I171" s="49"/>
      <c r="S171" s="2">
        <f t="shared" si="36"/>
        <v>-1</v>
      </c>
      <c r="T171">
        <f t="shared" si="37"/>
        <v>126</v>
      </c>
      <c r="U171" s="8">
        <f t="shared" si="38"/>
        <v>-125</v>
      </c>
      <c r="V171" s="8">
        <f t="shared" si="39"/>
        <v>-128</v>
      </c>
    </row>
    <row r="172" spans="1:22" x14ac:dyDescent="0.2">
      <c r="A172" s="47"/>
      <c r="B172" s="47"/>
      <c r="C172" s="47"/>
      <c r="D172" s="48"/>
      <c r="E172" s="48"/>
      <c r="F172" s="49"/>
      <c r="G172" s="49"/>
      <c r="H172" s="49"/>
      <c r="I172" s="49"/>
      <c r="S172" s="2">
        <f t="shared" si="36"/>
        <v>-1</v>
      </c>
      <c r="T172">
        <f t="shared" si="37"/>
        <v>127</v>
      </c>
      <c r="U172" s="8">
        <f t="shared" si="38"/>
        <v>-126</v>
      </c>
      <c r="V172" s="8">
        <f t="shared" si="39"/>
        <v>-129</v>
      </c>
    </row>
    <row r="173" spans="1:22" x14ac:dyDescent="0.2">
      <c r="A173" s="47"/>
      <c r="B173" s="47"/>
      <c r="C173" s="47"/>
      <c r="D173" s="48"/>
      <c r="E173" s="48"/>
      <c r="F173" s="49"/>
      <c r="G173" s="49"/>
      <c r="H173" s="49"/>
      <c r="I173" s="49"/>
      <c r="S173" s="2">
        <f t="shared" si="36"/>
        <v>-1</v>
      </c>
      <c r="T173">
        <f t="shared" si="37"/>
        <v>128</v>
      </c>
      <c r="U173" s="8">
        <f t="shared" si="38"/>
        <v>-127</v>
      </c>
      <c r="V173" s="8">
        <f t="shared" si="39"/>
        <v>-130</v>
      </c>
    </row>
    <row r="174" spans="1:22" x14ac:dyDescent="0.2">
      <c r="A174" s="47"/>
      <c r="B174" s="47"/>
      <c r="C174" s="47"/>
      <c r="D174" s="48"/>
      <c r="E174" s="48"/>
      <c r="F174" s="49"/>
      <c r="G174" s="49"/>
      <c r="H174" s="49"/>
      <c r="I174" s="49"/>
      <c r="S174" s="2">
        <f t="shared" si="36"/>
        <v>-1</v>
      </c>
      <c r="T174">
        <f t="shared" si="37"/>
        <v>129</v>
      </c>
      <c r="U174" s="8">
        <f t="shared" si="38"/>
        <v>-128</v>
      </c>
      <c r="V174" s="8">
        <f t="shared" si="39"/>
        <v>-131</v>
      </c>
    </row>
    <row r="175" spans="1:22" x14ac:dyDescent="0.2">
      <c r="A175" s="47"/>
      <c r="B175" s="47"/>
      <c r="C175" s="47"/>
      <c r="D175" s="48"/>
      <c r="E175" s="48"/>
      <c r="F175" s="49"/>
      <c r="G175" s="49"/>
      <c r="H175" s="49"/>
      <c r="I175" s="49"/>
      <c r="S175" s="2">
        <f t="shared" si="36"/>
        <v>-1</v>
      </c>
      <c r="T175">
        <f t="shared" si="37"/>
        <v>130</v>
      </c>
      <c r="U175" s="8">
        <f t="shared" si="38"/>
        <v>-129</v>
      </c>
      <c r="V175" s="8">
        <f t="shared" si="39"/>
        <v>-132</v>
      </c>
    </row>
    <row r="176" spans="1:22" x14ac:dyDescent="0.2">
      <c r="A176" s="47"/>
      <c r="B176" s="47"/>
      <c r="C176" s="47"/>
      <c r="D176" s="48"/>
      <c r="E176" s="48"/>
      <c r="F176" s="49"/>
      <c r="G176" s="49"/>
      <c r="H176" s="49"/>
      <c r="I176" s="49"/>
      <c r="S176" s="2">
        <f t="shared" si="36"/>
        <v>-1</v>
      </c>
      <c r="T176">
        <f t="shared" si="37"/>
        <v>131</v>
      </c>
      <c r="U176" s="8">
        <f t="shared" si="38"/>
        <v>-130</v>
      </c>
      <c r="V176" s="8">
        <f t="shared" si="39"/>
        <v>-133</v>
      </c>
    </row>
    <row r="177" spans="1:22" x14ac:dyDescent="0.2">
      <c r="A177" s="47"/>
      <c r="B177" s="47"/>
      <c r="C177" s="47"/>
      <c r="D177" s="48"/>
      <c r="E177" s="48"/>
      <c r="F177" s="49"/>
      <c r="G177" s="49"/>
      <c r="H177" s="49"/>
      <c r="I177" s="49"/>
      <c r="S177" s="2">
        <f t="shared" si="36"/>
        <v>-1</v>
      </c>
      <c r="T177">
        <f t="shared" si="37"/>
        <v>132</v>
      </c>
      <c r="U177" s="8">
        <f t="shared" si="38"/>
        <v>-131</v>
      </c>
      <c r="V177" s="8">
        <f t="shared" si="39"/>
        <v>-134</v>
      </c>
    </row>
    <row r="178" spans="1:22" x14ac:dyDescent="0.2">
      <c r="A178" s="47"/>
      <c r="B178" s="47"/>
      <c r="C178" s="47"/>
      <c r="D178" s="48"/>
      <c r="E178" s="48"/>
      <c r="F178" s="49"/>
      <c r="G178" s="49"/>
      <c r="H178" s="49"/>
      <c r="I178" s="49"/>
      <c r="S178" s="2">
        <f t="shared" si="36"/>
        <v>-1</v>
      </c>
      <c r="T178">
        <f t="shared" si="37"/>
        <v>133</v>
      </c>
      <c r="U178" s="8">
        <f t="shared" si="38"/>
        <v>-132</v>
      </c>
      <c r="V178" s="8">
        <f t="shared" si="39"/>
        <v>-135</v>
      </c>
    </row>
    <row r="179" spans="1:22" x14ac:dyDescent="0.2">
      <c r="A179" s="47"/>
      <c r="B179" s="47"/>
      <c r="C179" s="47"/>
      <c r="D179" s="48"/>
      <c r="E179" s="48"/>
      <c r="F179" s="49"/>
      <c r="G179" s="49"/>
      <c r="H179" s="49"/>
      <c r="I179" s="49"/>
      <c r="S179" s="2">
        <f t="shared" si="36"/>
        <v>-1</v>
      </c>
      <c r="T179">
        <f t="shared" si="37"/>
        <v>134</v>
      </c>
      <c r="U179" s="8">
        <f t="shared" si="38"/>
        <v>-133</v>
      </c>
      <c r="V179" s="8">
        <f t="shared" si="39"/>
        <v>-136</v>
      </c>
    </row>
    <row r="180" spans="1:22" x14ac:dyDescent="0.2">
      <c r="A180" s="47"/>
      <c r="B180" s="47"/>
      <c r="C180" s="47"/>
      <c r="D180" s="48"/>
      <c r="E180" s="48"/>
      <c r="F180" s="49"/>
      <c r="G180" s="49"/>
      <c r="H180" s="49"/>
      <c r="I180" s="49"/>
      <c r="S180" s="2">
        <f t="shared" si="36"/>
        <v>-1</v>
      </c>
      <c r="T180">
        <f t="shared" si="37"/>
        <v>135</v>
      </c>
      <c r="U180" s="8">
        <f t="shared" si="38"/>
        <v>-134</v>
      </c>
      <c r="V180" s="8">
        <f t="shared" si="39"/>
        <v>-137</v>
      </c>
    </row>
    <row r="181" spans="1:22" x14ac:dyDescent="0.2">
      <c r="A181" s="47"/>
      <c r="B181" s="47"/>
      <c r="C181" s="47"/>
      <c r="D181" s="48"/>
      <c r="E181" s="48"/>
      <c r="F181" s="49"/>
      <c r="G181" s="49"/>
      <c r="H181" s="49"/>
      <c r="I181" s="49"/>
      <c r="S181" s="2">
        <f t="shared" si="36"/>
        <v>-1</v>
      </c>
      <c r="T181">
        <f t="shared" si="37"/>
        <v>136</v>
      </c>
      <c r="U181" s="8">
        <f t="shared" si="38"/>
        <v>-135</v>
      </c>
      <c r="V181" s="8">
        <f t="shared" si="39"/>
        <v>-138</v>
      </c>
    </row>
    <row r="182" spans="1:22" x14ac:dyDescent="0.2">
      <c r="A182" s="47"/>
      <c r="B182" s="47"/>
      <c r="C182" s="47"/>
      <c r="D182" s="48"/>
      <c r="E182" s="48"/>
      <c r="F182" s="49"/>
      <c r="G182" s="49"/>
      <c r="H182" s="49"/>
      <c r="I182" s="49"/>
      <c r="S182" s="2">
        <f t="shared" si="36"/>
        <v>-1</v>
      </c>
      <c r="T182">
        <f t="shared" si="37"/>
        <v>137</v>
      </c>
      <c r="U182" s="8">
        <f t="shared" si="38"/>
        <v>-136</v>
      </c>
      <c r="V182" s="8">
        <f t="shared" si="39"/>
        <v>-139</v>
      </c>
    </row>
    <row r="183" spans="1:22" x14ac:dyDescent="0.2">
      <c r="A183" s="47"/>
      <c r="B183" s="47"/>
      <c r="C183" s="47"/>
      <c r="D183" s="48"/>
      <c r="E183" s="48"/>
      <c r="F183" s="49"/>
      <c r="G183" s="49"/>
      <c r="H183" s="49"/>
      <c r="I183" s="49"/>
      <c r="S183" s="2">
        <f t="shared" si="36"/>
        <v>-1</v>
      </c>
      <c r="T183">
        <f t="shared" si="37"/>
        <v>138</v>
      </c>
      <c r="U183" s="8">
        <f t="shared" si="38"/>
        <v>-137</v>
      </c>
      <c r="V183" s="8">
        <f t="shared" si="39"/>
        <v>-140</v>
      </c>
    </row>
    <row r="184" spans="1:22" x14ac:dyDescent="0.2">
      <c r="A184" s="47"/>
      <c r="B184" s="47"/>
      <c r="C184" s="47"/>
      <c r="D184" s="48"/>
      <c r="E184" s="48"/>
      <c r="F184" s="49"/>
      <c r="G184" s="49"/>
      <c r="H184" s="49"/>
      <c r="I184" s="49"/>
      <c r="S184" s="2">
        <f t="shared" si="36"/>
        <v>-1</v>
      </c>
      <c r="T184">
        <f t="shared" si="37"/>
        <v>139</v>
      </c>
      <c r="U184" s="8">
        <f t="shared" si="38"/>
        <v>-138</v>
      </c>
      <c r="V184" s="8">
        <f t="shared" si="39"/>
        <v>-141</v>
      </c>
    </row>
    <row r="185" spans="1:22" x14ac:dyDescent="0.2">
      <c r="A185" s="47"/>
      <c r="B185" s="47"/>
      <c r="C185" s="47"/>
      <c r="D185" s="48"/>
      <c r="E185" s="48"/>
      <c r="F185" s="49"/>
      <c r="G185" s="49"/>
      <c r="H185" s="49"/>
      <c r="I185" s="49"/>
      <c r="S185" s="2">
        <f t="shared" si="36"/>
        <v>-1</v>
      </c>
      <c r="T185">
        <f t="shared" si="37"/>
        <v>140</v>
      </c>
      <c r="U185" s="8">
        <f t="shared" si="38"/>
        <v>-139</v>
      </c>
      <c r="V185" s="8">
        <f t="shared" si="39"/>
        <v>-142</v>
      </c>
    </row>
    <row r="186" spans="1:22" x14ac:dyDescent="0.2">
      <c r="A186" s="47"/>
      <c r="B186" s="47"/>
      <c r="C186" s="47"/>
      <c r="D186" s="48"/>
      <c r="E186" s="48"/>
      <c r="F186" s="49"/>
      <c r="G186" s="49"/>
      <c r="H186" s="49"/>
      <c r="I186" s="49"/>
      <c r="S186" s="2">
        <f t="shared" si="36"/>
        <v>-1</v>
      </c>
      <c r="T186">
        <f t="shared" si="37"/>
        <v>141</v>
      </c>
      <c r="U186" s="8">
        <f t="shared" si="38"/>
        <v>-140</v>
      </c>
      <c r="V186" s="8">
        <f t="shared" si="39"/>
        <v>-143</v>
      </c>
    </row>
    <row r="187" spans="1:22" x14ac:dyDescent="0.2">
      <c r="A187" s="47"/>
      <c r="B187" s="47"/>
      <c r="C187" s="47"/>
      <c r="D187" s="48"/>
      <c r="E187" s="48"/>
      <c r="F187" s="49"/>
      <c r="G187" s="49"/>
      <c r="H187" s="49"/>
      <c r="I187" s="49"/>
      <c r="S187" s="2">
        <f t="shared" si="36"/>
        <v>-1</v>
      </c>
      <c r="T187">
        <f t="shared" si="37"/>
        <v>142</v>
      </c>
      <c r="U187" s="8">
        <f t="shared" si="38"/>
        <v>-141</v>
      </c>
      <c r="V187" s="8">
        <f t="shared" si="39"/>
        <v>-144</v>
      </c>
    </row>
    <row r="188" spans="1:22" x14ac:dyDescent="0.2">
      <c r="A188" s="47"/>
      <c r="B188" s="47"/>
      <c r="C188" s="47"/>
      <c r="D188" s="48"/>
      <c r="E188" s="48"/>
      <c r="F188" s="49"/>
      <c r="G188" s="49"/>
      <c r="H188" s="49"/>
      <c r="I188" s="49"/>
      <c r="S188" s="2">
        <f t="shared" si="36"/>
        <v>-1</v>
      </c>
      <c r="T188">
        <f t="shared" si="37"/>
        <v>143</v>
      </c>
      <c r="U188" s="8">
        <f t="shared" si="38"/>
        <v>-142</v>
      </c>
      <c r="V188" s="8">
        <f t="shared" si="39"/>
        <v>-145</v>
      </c>
    </row>
    <row r="189" spans="1:22" x14ac:dyDescent="0.2">
      <c r="A189" s="47"/>
      <c r="B189" s="47"/>
      <c r="C189" s="47"/>
      <c r="D189" s="48"/>
      <c r="E189" s="48"/>
      <c r="F189" s="49"/>
      <c r="G189" s="49"/>
      <c r="H189" s="49"/>
      <c r="I189" s="49"/>
      <c r="S189" s="2">
        <f t="shared" si="36"/>
        <v>-1</v>
      </c>
      <c r="T189">
        <f t="shared" si="37"/>
        <v>144</v>
      </c>
      <c r="U189" s="8">
        <f t="shared" si="38"/>
        <v>-143</v>
      </c>
      <c r="V189" s="8">
        <f t="shared" si="39"/>
        <v>-146</v>
      </c>
    </row>
    <row r="190" spans="1:22" x14ac:dyDescent="0.2">
      <c r="A190" s="47"/>
      <c r="B190" s="47"/>
      <c r="C190" s="47"/>
      <c r="D190" s="48"/>
      <c r="E190" s="48"/>
      <c r="F190" s="49"/>
      <c r="G190" s="49"/>
      <c r="H190" s="49"/>
      <c r="I190" s="49"/>
      <c r="S190" s="2">
        <f t="shared" si="36"/>
        <v>-1</v>
      </c>
      <c r="T190">
        <f t="shared" si="37"/>
        <v>145</v>
      </c>
      <c r="U190" s="8">
        <f t="shared" si="38"/>
        <v>-144</v>
      </c>
      <c r="V190" s="8">
        <f t="shared" si="39"/>
        <v>-147</v>
      </c>
    </row>
    <row r="191" spans="1:22" x14ac:dyDescent="0.2">
      <c r="A191" s="47"/>
      <c r="B191" s="47"/>
      <c r="C191" s="47"/>
      <c r="D191" s="48"/>
      <c r="E191" s="48"/>
      <c r="F191" s="49"/>
      <c r="G191" s="49"/>
      <c r="H191" s="49"/>
      <c r="I191" s="49"/>
      <c r="S191" s="2">
        <f t="shared" si="36"/>
        <v>-1</v>
      </c>
      <c r="T191">
        <f t="shared" si="37"/>
        <v>146</v>
      </c>
      <c r="U191" s="8">
        <f t="shared" si="38"/>
        <v>-145</v>
      </c>
      <c r="V191" s="8">
        <f t="shared" si="39"/>
        <v>-148</v>
      </c>
    </row>
    <row r="192" spans="1:22" x14ac:dyDescent="0.2">
      <c r="A192" s="47"/>
      <c r="B192" s="47"/>
      <c r="C192" s="47"/>
      <c r="D192" s="48"/>
      <c r="E192" s="48"/>
      <c r="F192" s="49"/>
      <c r="G192" s="49"/>
      <c r="H192" s="49"/>
      <c r="I192" s="49"/>
      <c r="S192" s="2">
        <f t="shared" si="36"/>
        <v>-1</v>
      </c>
      <c r="T192">
        <f t="shared" si="37"/>
        <v>147</v>
      </c>
      <c r="U192" s="8">
        <f t="shared" si="38"/>
        <v>-146</v>
      </c>
      <c r="V192" s="8">
        <f t="shared" si="39"/>
        <v>-149</v>
      </c>
    </row>
    <row r="193" spans="1:22" x14ac:dyDescent="0.2">
      <c r="A193" s="47"/>
      <c r="B193" s="47"/>
      <c r="C193" s="47"/>
      <c r="D193" s="48"/>
      <c r="E193" s="48"/>
      <c r="F193" s="49"/>
      <c r="G193" s="49"/>
      <c r="H193" s="49"/>
      <c r="I193" s="49"/>
      <c r="S193" s="2">
        <f t="shared" si="36"/>
        <v>-1</v>
      </c>
      <c r="T193">
        <f t="shared" si="37"/>
        <v>148</v>
      </c>
      <c r="U193" s="8">
        <f t="shared" si="38"/>
        <v>-147</v>
      </c>
      <c r="V193" s="8">
        <f t="shared" si="39"/>
        <v>-150</v>
      </c>
    </row>
    <row r="194" spans="1:22" x14ac:dyDescent="0.2">
      <c r="A194" s="47"/>
      <c r="B194" s="47"/>
      <c r="C194" s="47"/>
      <c r="D194" s="48"/>
      <c r="E194" s="48"/>
      <c r="F194" s="49"/>
      <c r="G194" s="49"/>
      <c r="H194" s="49"/>
      <c r="I194" s="49"/>
      <c r="S194" s="2">
        <f t="shared" si="36"/>
        <v>-1</v>
      </c>
      <c r="T194">
        <f t="shared" si="37"/>
        <v>149</v>
      </c>
      <c r="U194" s="8">
        <f t="shared" si="38"/>
        <v>-148</v>
      </c>
      <c r="V194" s="8">
        <f t="shared" si="39"/>
        <v>-151</v>
      </c>
    </row>
    <row r="195" spans="1:22" x14ac:dyDescent="0.2">
      <c r="A195" s="47"/>
      <c r="B195" s="47"/>
      <c r="C195" s="47"/>
      <c r="D195" s="48"/>
      <c r="E195" s="48"/>
      <c r="F195" s="49"/>
      <c r="G195" s="49"/>
      <c r="H195" s="49"/>
      <c r="I195" s="49"/>
      <c r="S195" s="2">
        <f t="shared" si="36"/>
        <v>-1</v>
      </c>
      <c r="T195">
        <f t="shared" si="37"/>
        <v>150</v>
      </c>
      <c r="U195" s="8">
        <f t="shared" si="38"/>
        <v>-149</v>
      </c>
      <c r="V195" s="8">
        <f t="shared" si="39"/>
        <v>-152</v>
      </c>
    </row>
    <row r="196" spans="1:22" x14ac:dyDescent="0.2">
      <c r="A196" s="47"/>
      <c r="B196" s="47"/>
      <c r="C196" s="47"/>
      <c r="D196" s="48"/>
      <c r="E196" s="48"/>
      <c r="F196" s="49"/>
      <c r="G196" s="49"/>
      <c r="H196" s="49"/>
      <c r="I196" s="49"/>
      <c r="S196" s="2">
        <f t="shared" si="36"/>
        <v>-1</v>
      </c>
      <c r="T196">
        <f t="shared" si="37"/>
        <v>151</v>
      </c>
      <c r="U196" s="8">
        <f t="shared" si="38"/>
        <v>-150</v>
      </c>
      <c r="V196" s="8">
        <f t="shared" si="39"/>
        <v>-153</v>
      </c>
    </row>
    <row r="197" spans="1:22" x14ac:dyDescent="0.2">
      <c r="A197" s="47"/>
      <c r="B197" s="47"/>
      <c r="C197" s="47"/>
      <c r="D197" s="48"/>
      <c r="E197" s="48"/>
      <c r="F197" s="49"/>
      <c r="G197" s="49"/>
      <c r="H197" s="49"/>
      <c r="I197" s="49"/>
      <c r="S197" s="2">
        <f t="shared" si="36"/>
        <v>-1</v>
      </c>
      <c r="T197">
        <f t="shared" si="37"/>
        <v>152</v>
      </c>
      <c r="U197" s="8">
        <f t="shared" si="38"/>
        <v>-151</v>
      </c>
      <c r="V197" s="8">
        <f t="shared" si="39"/>
        <v>-154</v>
      </c>
    </row>
    <row r="198" spans="1:22" x14ac:dyDescent="0.2">
      <c r="A198" s="47"/>
      <c r="B198" s="47"/>
      <c r="C198" s="47"/>
      <c r="D198" s="48"/>
      <c r="E198" s="48"/>
      <c r="F198" s="49"/>
      <c r="G198" s="49"/>
      <c r="H198" s="49"/>
      <c r="I198" s="49"/>
      <c r="S198" s="2">
        <f t="shared" si="36"/>
        <v>-1</v>
      </c>
      <c r="T198">
        <f t="shared" si="37"/>
        <v>153</v>
      </c>
      <c r="U198" s="8">
        <f t="shared" si="38"/>
        <v>-152</v>
      </c>
      <c r="V198" s="8">
        <f t="shared" si="39"/>
        <v>-155</v>
      </c>
    </row>
    <row r="199" spans="1:22" x14ac:dyDescent="0.2">
      <c r="A199" s="47"/>
      <c r="B199" s="47"/>
      <c r="C199" s="47"/>
      <c r="D199" s="48"/>
      <c r="E199" s="48"/>
      <c r="F199" s="49"/>
      <c r="G199" s="49"/>
      <c r="H199" s="49"/>
      <c r="I199" s="49"/>
      <c r="S199" s="2">
        <f t="shared" si="36"/>
        <v>-1</v>
      </c>
      <c r="T199">
        <f t="shared" si="37"/>
        <v>154</v>
      </c>
      <c r="U199" s="8">
        <f t="shared" si="38"/>
        <v>-153</v>
      </c>
      <c r="V199" s="8">
        <f t="shared" si="39"/>
        <v>-156</v>
      </c>
    </row>
    <row r="200" spans="1:22" x14ac:dyDescent="0.2">
      <c r="A200" s="47"/>
      <c r="B200" s="47"/>
      <c r="C200" s="47"/>
      <c r="D200" s="48"/>
      <c r="E200" s="48"/>
      <c r="F200" s="49"/>
      <c r="G200" s="49"/>
      <c r="H200" s="49"/>
      <c r="I200" s="49"/>
      <c r="S200" s="2">
        <f t="shared" si="36"/>
        <v>-1</v>
      </c>
      <c r="T200">
        <f t="shared" si="37"/>
        <v>155</v>
      </c>
      <c r="U200" s="8">
        <f t="shared" si="38"/>
        <v>-154</v>
      </c>
      <c r="V200" s="8">
        <f t="shared" si="39"/>
        <v>-157</v>
      </c>
    </row>
    <row r="201" spans="1:22" x14ac:dyDescent="0.2">
      <c r="A201" s="47"/>
      <c r="B201" s="47"/>
      <c r="C201" s="47"/>
      <c r="D201" s="48"/>
      <c r="E201" s="48"/>
      <c r="F201" s="49"/>
      <c r="G201" s="49"/>
      <c r="H201" s="49"/>
      <c r="I201" s="49"/>
      <c r="S201" s="2">
        <f t="shared" si="36"/>
        <v>-1</v>
      </c>
      <c r="T201">
        <f t="shared" si="37"/>
        <v>156</v>
      </c>
      <c r="U201" s="8">
        <f t="shared" si="38"/>
        <v>-155</v>
      </c>
      <c r="V201" s="8">
        <f t="shared" si="39"/>
        <v>-158</v>
      </c>
    </row>
    <row r="202" spans="1:22" x14ac:dyDescent="0.2">
      <c r="A202" s="47"/>
      <c r="B202" s="47"/>
      <c r="C202" s="47"/>
      <c r="D202" s="48"/>
      <c r="E202" s="48"/>
      <c r="F202" s="49"/>
      <c r="G202" s="49"/>
      <c r="H202" s="49"/>
      <c r="I202" s="49"/>
      <c r="S202" s="2">
        <f t="shared" si="36"/>
        <v>-1</v>
      </c>
      <c r="T202">
        <f t="shared" si="37"/>
        <v>157</v>
      </c>
      <c r="U202" s="8">
        <f t="shared" si="38"/>
        <v>-156</v>
      </c>
      <c r="V202" s="8">
        <f t="shared" si="39"/>
        <v>-159</v>
      </c>
    </row>
    <row r="203" spans="1:22" x14ac:dyDescent="0.2">
      <c r="A203" s="47"/>
      <c r="B203" s="47"/>
      <c r="C203" s="47"/>
      <c r="D203" s="48"/>
      <c r="E203" s="48"/>
      <c r="F203" s="49"/>
      <c r="G203" s="49"/>
      <c r="H203" s="49"/>
      <c r="I203" s="49"/>
      <c r="S203" s="2">
        <f t="shared" si="36"/>
        <v>-1</v>
      </c>
      <c r="T203">
        <f t="shared" si="37"/>
        <v>158</v>
      </c>
      <c r="U203" s="8">
        <f t="shared" si="38"/>
        <v>-157</v>
      </c>
      <c r="V203" s="8">
        <f t="shared" si="39"/>
        <v>-160</v>
      </c>
    </row>
    <row r="204" spans="1:22" x14ac:dyDescent="0.2">
      <c r="A204" s="47"/>
      <c r="B204" s="47"/>
      <c r="C204" s="47"/>
      <c r="D204" s="48"/>
      <c r="E204" s="48"/>
      <c r="F204" s="49"/>
      <c r="G204" s="49"/>
      <c r="H204" s="49"/>
      <c r="I204" s="49"/>
      <c r="S204" s="2">
        <f t="shared" si="36"/>
        <v>-1</v>
      </c>
      <c r="T204">
        <f t="shared" si="37"/>
        <v>159</v>
      </c>
      <c r="U204" s="8">
        <f t="shared" si="38"/>
        <v>-158</v>
      </c>
      <c r="V204" s="8">
        <f t="shared" si="39"/>
        <v>-161</v>
      </c>
    </row>
    <row r="205" spans="1:22" x14ac:dyDescent="0.2">
      <c r="A205" s="47"/>
      <c r="B205" s="47"/>
      <c r="C205" s="47"/>
      <c r="D205" s="48"/>
      <c r="E205" s="48"/>
      <c r="F205" s="49"/>
      <c r="G205" s="49"/>
      <c r="H205" s="49"/>
      <c r="I205" s="49"/>
      <c r="S205" s="2">
        <f t="shared" si="36"/>
        <v>-1</v>
      </c>
      <c r="T205">
        <f t="shared" si="37"/>
        <v>160</v>
      </c>
      <c r="U205" s="8">
        <f t="shared" si="38"/>
        <v>-159</v>
      </c>
      <c r="V205" s="8">
        <f t="shared" si="39"/>
        <v>-162</v>
      </c>
    </row>
    <row r="206" spans="1:22" x14ac:dyDescent="0.2">
      <c r="A206" s="47"/>
      <c r="B206" s="47"/>
      <c r="C206" s="47"/>
      <c r="D206" s="48"/>
      <c r="E206" s="48"/>
      <c r="F206" s="49"/>
      <c r="G206" s="49"/>
      <c r="H206" s="49"/>
      <c r="I206" s="49"/>
      <c r="S206" s="2">
        <f t="shared" si="36"/>
        <v>-1</v>
      </c>
      <c r="T206">
        <f t="shared" si="37"/>
        <v>161</v>
      </c>
      <c r="U206" s="8">
        <f t="shared" si="38"/>
        <v>-160</v>
      </c>
      <c r="V206" s="8">
        <f t="shared" si="39"/>
        <v>-163</v>
      </c>
    </row>
    <row r="207" spans="1:22" x14ac:dyDescent="0.2">
      <c r="A207" s="47"/>
      <c r="B207" s="47"/>
      <c r="C207" s="47"/>
      <c r="D207" s="48"/>
      <c r="E207" s="48"/>
      <c r="F207" s="49"/>
      <c r="G207" s="49"/>
      <c r="H207" s="49"/>
      <c r="I207" s="49"/>
      <c r="S207" s="2">
        <f t="shared" si="36"/>
        <v>-1</v>
      </c>
      <c r="T207">
        <f t="shared" si="37"/>
        <v>162</v>
      </c>
      <c r="U207" s="8">
        <f t="shared" si="38"/>
        <v>-161</v>
      </c>
      <c r="V207" s="8">
        <f t="shared" si="39"/>
        <v>-164</v>
      </c>
    </row>
    <row r="208" spans="1:22" x14ac:dyDescent="0.2">
      <c r="A208" s="47"/>
      <c r="B208" s="47"/>
      <c r="C208" s="47"/>
      <c r="D208" s="48"/>
      <c r="E208" s="48"/>
      <c r="F208" s="49"/>
      <c r="G208" s="49"/>
      <c r="H208" s="49"/>
      <c r="I208" s="49"/>
      <c r="S208" s="2">
        <f t="shared" si="36"/>
        <v>-1</v>
      </c>
      <c r="T208">
        <f t="shared" si="37"/>
        <v>163</v>
      </c>
      <c r="U208" s="8">
        <f t="shared" si="38"/>
        <v>-162</v>
      </c>
      <c r="V208" s="8">
        <f t="shared" si="39"/>
        <v>-165</v>
      </c>
    </row>
    <row r="209" spans="1:22" x14ac:dyDescent="0.2">
      <c r="A209" s="47"/>
      <c r="B209" s="47"/>
      <c r="C209" s="47"/>
      <c r="D209" s="48"/>
      <c r="E209" s="48"/>
      <c r="F209" s="49"/>
      <c r="G209" s="49"/>
      <c r="H209" s="49"/>
      <c r="I209" s="49"/>
      <c r="S209" s="2">
        <f t="shared" si="36"/>
        <v>-1</v>
      </c>
      <c r="T209">
        <f t="shared" si="37"/>
        <v>164</v>
      </c>
      <c r="U209" s="8">
        <f t="shared" si="38"/>
        <v>-163</v>
      </c>
      <c r="V209" s="8">
        <f t="shared" si="39"/>
        <v>-166</v>
      </c>
    </row>
    <row r="210" spans="1:22" x14ac:dyDescent="0.2">
      <c r="A210" s="47"/>
      <c r="B210" s="47"/>
      <c r="C210" s="47"/>
      <c r="D210" s="48"/>
      <c r="E210" s="48"/>
      <c r="F210" s="49"/>
      <c r="G210" s="49"/>
      <c r="H210" s="49"/>
      <c r="I210" s="49"/>
      <c r="S210" s="2">
        <f t="shared" si="36"/>
        <v>-1</v>
      </c>
      <c r="T210">
        <f t="shared" si="37"/>
        <v>165</v>
      </c>
      <c r="U210" s="8">
        <f t="shared" si="38"/>
        <v>-164</v>
      </c>
      <c r="V210" s="8">
        <f t="shared" si="39"/>
        <v>-167</v>
      </c>
    </row>
    <row r="211" spans="1:22" x14ac:dyDescent="0.2">
      <c r="A211" s="47"/>
      <c r="B211" s="47"/>
      <c r="C211" s="47"/>
      <c r="D211" s="48"/>
      <c r="E211" s="48"/>
      <c r="F211" s="49"/>
      <c r="G211" s="49"/>
      <c r="H211" s="49"/>
      <c r="I211" s="49"/>
      <c r="S211" s="2">
        <f t="shared" si="36"/>
        <v>-1</v>
      </c>
      <c r="T211">
        <f t="shared" si="37"/>
        <v>166</v>
      </c>
      <c r="U211" s="8">
        <f t="shared" si="38"/>
        <v>-165</v>
      </c>
      <c r="V211" s="8">
        <f t="shared" si="39"/>
        <v>-168</v>
      </c>
    </row>
    <row r="212" spans="1:22" x14ac:dyDescent="0.2">
      <c r="A212" s="47"/>
      <c r="B212" s="47"/>
      <c r="C212" s="47"/>
      <c r="D212" s="48"/>
      <c r="E212" s="48"/>
      <c r="F212" s="49"/>
      <c r="G212" s="49"/>
      <c r="H212" s="49"/>
      <c r="I212" s="49"/>
      <c r="S212" s="2">
        <f t="shared" si="36"/>
        <v>-1</v>
      </c>
      <c r="T212">
        <f t="shared" si="37"/>
        <v>167</v>
      </c>
      <c r="U212" s="8">
        <f t="shared" si="38"/>
        <v>-166</v>
      </c>
      <c r="V212" s="8">
        <f t="shared" si="39"/>
        <v>-169</v>
      </c>
    </row>
    <row r="213" spans="1:22" x14ac:dyDescent="0.2">
      <c r="A213" s="47"/>
      <c r="B213" s="47"/>
      <c r="C213" s="47"/>
      <c r="D213" s="48"/>
      <c r="E213" s="48"/>
      <c r="F213" s="49"/>
      <c r="G213" s="49"/>
      <c r="H213" s="49"/>
      <c r="I213" s="49"/>
      <c r="S213" s="2">
        <f t="shared" si="36"/>
        <v>-1</v>
      </c>
      <c r="T213">
        <f t="shared" si="37"/>
        <v>168</v>
      </c>
      <c r="U213" s="8">
        <f t="shared" si="38"/>
        <v>-167</v>
      </c>
      <c r="V213" s="8">
        <f t="shared" si="39"/>
        <v>-170</v>
      </c>
    </row>
    <row r="214" spans="1:22" x14ac:dyDescent="0.2">
      <c r="A214" s="47"/>
      <c r="B214" s="47"/>
      <c r="C214" s="47"/>
      <c r="D214" s="48"/>
      <c r="E214" s="48"/>
      <c r="F214" s="49"/>
      <c r="G214" s="49"/>
      <c r="H214" s="49"/>
      <c r="I214" s="49"/>
      <c r="S214" s="2">
        <f t="shared" si="36"/>
        <v>-1</v>
      </c>
      <c r="T214">
        <f t="shared" si="37"/>
        <v>169</v>
      </c>
      <c r="U214" s="8">
        <f t="shared" si="38"/>
        <v>-168</v>
      </c>
      <c r="V214" s="8">
        <f t="shared" si="39"/>
        <v>-171</v>
      </c>
    </row>
    <row r="215" spans="1:22" x14ac:dyDescent="0.2">
      <c r="A215" s="47"/>
      <c r="B215" s="47"/>
      <c r="C215" s="47"/>
      <c r="D215" s="48"/>
      <c r="E215" s="48"/>
      <c r="F215" s="49"/>
      <c r="G215" s="49"/>
      <c r="H215" s="49"/>
      <c r="I215" s="49"/>
      <c r="S215" s="2">
        <f t="shared" si="36"/>
        <v>-1</v>
      </c>
      <c r="T215">
        <f t="shared" si="37"/>
        <v>170</v>
      </c>
      <c r="U215" s="8">
        <f t="shared" si="38"/>
        <v>-169</v>
      </c>
      <c r="V215" s="8">
        <f t="shared" si="39"/>
        <v>-172</v>
      </c>
    </row>
    <row r="216" spans="1:22" x14ac:dyDescent="0.2">
      <c r="A216" s="47"/>
      <c r="B216" s="47"/>
      <c r="C216" s="47"/>
      <c r="D216" s="48"/>
      <c r="E216" s="48"/>
      <c r="F216" s="49"/>
      <c r="G216" s="49"/>
      <c r="H216" s="49"/>
      <c r="I216" s="49"/>
      <c r="S216" s="2">
        <f t="shared" si="36"/>
        <v>-1</v>
      </c>
      <c r="T216">
        <f t="shared" si="37"/>
        <v>171</v>
      </c>
      <c r="U216" s="8">
        <f t="shared" si="38"/>
        <v>-170</v>
      </c>
      <c r="V216" s="8">
        <f t="shared" si="39"/>
        <v>-173</v>
      </c>
    </row>
    <row r="217" spans="1:22" x14ac:dyDescent="0.2">
      <c r="A217" s="47"/>
      <c r="B217" s="47"/>
      <c r="C217" s="47"/>
      <c r="D217" s="48"/>
      <c r="E217" s="48"/>
      <c r="F217" s="49"/>
      <c r="G217" s="49"/>
      <c r="H217" s="49"/>
      <c r="I217" s="49"/>
      <c r="S217" s="2">
        <f t="shared" si="36"/>
        <v>-1</v>
      </c>
      <c r="T217">
        <f t="shared" si="37"/>
        <v>172</v>
      </c>
      <c r="U217" s="8">
        <f t="shared" si="38"/>
        <v>-171</v>
      </c>
      <c r="V217" s="8">
        <f t="shared" si="39"/>
        <v>-174</v>
      </c>
    </row>
    <row r="218" spans="1:22" x14ac:dyDescent="0.2">
      <c r="A218" s="47"/>
      <c r="B218" s="47"/>
      <c r="C218" s="47"/>
      <c r="D218" s="48"/>
      <c r="E218" s="48"/>
      <c r="F218" s="49"/>
      <c r="G218" s="49"/>
      <c r="H218" s="49"/>
      <c r="I218" s="49"/>
      <c r="S218" s="2">
        <f t="shared" si="36"/>
        <v>-1</v>
      </c>
      <c r="T218">
        <f t="shared" si="37"/>
        <v>173</v>
      </c>
      <c r="U218" s="8">
        <f t="shared" si="38"/>
        <v>-172</v>
      </c>
      <c r="V218" s="8">
        <f t="shared" si="39"/>
        <v>-175</v>
      </c>
    </row>
    <row r="219" spans="1:22" x14ac:dyDescent="0.2">
      <c r="A219" s="47"/>
      <c r="B219" s="47"/>
      <c r="C219" s="47"/>
      <c r="D219" s="48"/>
      <c r="E219" s="48"/>
      <c r="F219" s="49"/>
      <c r="G219" s="49"/>
      <c r="H219" s="49"/>
      <c r="I219" s="49"/>
      <c r="S219" s="2">
        <f t="shared" si="36"/>
        <v>-1</v>
      </c>
      <c r="T219">
        <f t="shared" si="37"/>
        <v>174</v>
      </c>
      <c r="U219" s="8">
        <f t="shared" si="38"/>
        <v>-173</v>
      </c>
      <c r="V219" s="8">
        <f t="shared" si="39"/>
        <v>-176</v>
      </c>
    </row>
    <row r="220" spans="1:22" x14ac:dyDescent="0.2">
      <c r="A220" s="47"/>
      <c r="B220" s="47"/>
      <c r="C220" s="47"/>
      <c r="D220" s="48"/>
      <c r="E220" s="48"/>
      <c r="F220" s="49"/>
      <c r="G220" s="49"/>
      <c r="H220" s="49"/>
      <c r="I220" s="49"/>
      <c r="S220" s="2">
        <f t="shared" si="36"/>
        <v>-1</v>
      </c>
      <c r="T220">
        <f t="shared" si="37"/>
        <v>175</v>
      </c>
      <c r="U220" s="8">
        <f t="shared" si="38"/>
        <v>-174</v>
      </c>
      <c r="V220" s="8">
        <f t="shared" si="39"/>
        <v>-177</v>
      </c>
    </row>
    <row r="221" spans="1:22" x14ac:dyDescent="0.2">
      <c r="A221" s="47"/>
      <c r="B221" s="47"/>
      <c r="C221" s="47"/>
      <c r="D221" s="48"/>
      <c r="E221" s="48"/>
      <c r="F221" s="49"/>
      <c r="G221" s="49"/>
      <c r="H221" s="49"/>
      <c r="I221" s="49"/>
      <c r="S221" s="2">
        <f t="shared" si="36"/>
        <v>-1</v>
      </c>
      <c r="T221">
        <f t="shared" si="37"/>
        <v>176</v>
      </c>
      <c r="U221" s="8">
        <f t="shared" si="38"/>
        <v>-175</v>
      </c>
      <c r="V221" s="8">
        <f t="shared" si="39"/>
        <v>-178</v>
      </c>
    </row>
    <row r="222" spans="1:22" x14ac:dyDescent="0.2">
      <c r="A222" s="47"/>
      <c r="B222" s="47"/>
      <c r="C222" s="47"/>
      <c r="D222" s="48"/>
      <c r="E222" s="48"/>
      <c r="F222" s="49"/>
      <c r="G222" s="49"/>
      <c r="H222" s="49"/>
      <c r="I222" s="49"/>
      <c r="S222" s="2">
        <f t="shared" si="36"/>
        <v>-1</v>
      </c>
      <c r="T222">
        <f t="shared" si="37"/>
        <v>177</v>
      </c>
      <c r="U222" s="8">
        <f t="shared" si="38"/>
        <v>-176</v>
      </c>
      <c r="V222" s="8">
        <f t="shared" si="39"/>
        <v>-179</v>
      </c>
    </row>
    <row r="223" spans="1:22" x14ac:dyDescent="0.2">
      <c r="A223" s="47"/>
      <c r="B223" s="47"/>
      <c r="C223" s="47"/>
      <c r="D223" s="48"/>
      <c r="E223" s="48"/>
      <c r="F223" s="49"/>
      <c r="G223" s="49"/>
      <c r="H223" s="49"/>
      <c r="I223" s="49"/>
      <c r="S223" s="2">
        <f t="shared" si="36"/>
        <v>-1</v>
      </c>
      <c r="T223">
        <f t="shared" si="37"/>
        <v>178</v>
      </c>
      <c r="U223" s="8">
        <f t="shared" si="38"/>
        <v>-177</v>
      </c>
      <c r="V223" s="8">
        <f t="shared" si="39"/>
        <v>-180</v>
      </c>
    </row>
    <row r="224" spans="1:22" x14ac:dyDescent="0.2">
      <c r="A224" s="47"/>
      <c r="B224" s="47"/>
      <c r="C224" s="47"/>
      <c r="D224" s="48"/>
      <c r="E224" s="48"/>
      <c r="F224" s="49"/>
      <c r="G224" s="49"/>
      <c r="H224" s="49"/>
      <c r="I224" s="49"/>
      <c r="S224" s="2">
        <f t="shared" si="36"/>
        <v>-1</v>
      </c>
      <c r="T224">
        <f t="shared" si="37"/>
        <v>179</v>
      </c>
      <c r="U224" s="8">
        <f t="shared" si="38"/>
        <v>-178</v>
      </c>
      <c r="V224" s="8">
        <f t="shared" si="39"/>
        <v>-181</v>
      </c>
    </row>
    <row r="225" spans="1:22" x14ac:dyDescent="0.2">
      <c r="A225" s="47"/>
      <c r="B225" s="47"/>
      <c r="C225" s="47"/>
      <c r="D225" s="48"/>
      <c r="E225" s="48"/>
      <c r="F225" s="49"/>
      <c r="G225" s="49"/>
      <c r="H225" s="49"/>
      <c r="I225" s="49"/>
      <c r="S225" s="2">
        <f t="shared" si="36"/>
        <v>-1</v>
      </c>
      <c r="T225">
        <f t="shared" si="37"/>
        <v>180</v>
      </c>
      <c r="U225" s="8">
        <f t="shared" si="38"/>
        <v>-179</v>
      </c>
      <c r="V225" s="8">
        <f t="shared" si="39"/>
        <v>-182</v>
      </c>
    </row>
    <row r="226" spans="1:22" x14ac:dyDescent="0.2">
      <c r="A226" s="47"/>
      <c r="B226" s="47"/>
      <c r="C226" s="47"/>
      <c r="D226" s="48"/>
      <c r="E226" s="48"/>
      <c r="F226" s="49"/>
      <c r="G226" s="49"/>
      <c r="H226" s="49"/>
      <c r="I226" s="49"/>
      <c r="S226" s="2">
        <f t="shared" si="36"/>
        <v>-1</v>
      </c>
      <c r="T226">
        <f t="shared" si="37"/>
        <v>181</v>
      </c>
      <c r="U226" s="8">
        <f t="shared" si="38"/>
        <v>-180</v>
      </c>
      <c r="V226" s="8">
        <f t="shared" si="39"/>
        <v>-183</v>
      </c>
    </row>
    <row r="227" spans="1:22" x14ac:dyDescent="0.2">
      <c r="A227" s="47"/>
      <c r="B227" s="47"/>
      <c r="C227" s="47"/>
      <c r="D227" s="48"/>
      <c r="E227" s="48"/>
      <c r="F227" s="49"/>
      <c r="G227" s="49"/>
      <c r="H227" s="49"/>
      <c r="I227" s="49"/>
      <c r="S227" s="2">
        <f t="shared" si="36"/>
        <v>-1</v>
      </c>
      <c r="T227">
        <f t="shared" si="37"/>
        <v>182</v>
      </c>
      <c r="U227" s="8">
        <f t="shared" si="38"/>
        <v>-181</v>
      </c>
      <c r="V227" s="8">
        <f t="shared" si="39"/>
        <v>-184</v>
      </c>
    </row>
    <row r="228" spans="1:22" x14ac:dyDescent="0.2">
      <c r="A228" s="47"/>
      <c r="B228" s="47"/>
      <c r="C228" s="47"/>
      <c r="D228" s="48"/>
      <c r="E228" s="48"/>
      <c r="F228" s="49"/>
      <c r="G228" s="49"/>
      <c r="H228" s="49"/>
      <c r="I228" s="49"/>
      <c r="S228" s="2">
        <f t="shared" si="36"/>
        <v>-1</v>
      </c>
      <c r="T228">
        <f t="shared" si="37"/>
        <v>183</v>
      </c>
      <c r="U228" s="8">
        <f t="shared" si="38"/>
        <v>-182</v>
      </c>
      <c r="V228" s="8">
        <f t="shared" si="39"/>
        <v>-185</v>
      </c>
    </row>
    <row r="229" spans="1:22" x14ac:dyDescent="0.2">
      <c r="A229" s="47"/>
      <c r="B229" s="47"/>
      <c r="C229" s="47"/>
      <c r="D229" s="48"/>
      <c r="E229" s="48"/>
      <c r="F229" s="49"/>
      <c r="G229" s="49"/>
      <c r="H229" s="49"/>
      <c r="I229" s="49"/>
      <c r="S229" s="2">
        <f t="shared" si="36"/>
        <v>-1</v>
      </c>
      <c r="T229">
        <f t="shared" si="37"/>
        <v>184</v>
      </c>
      <c r="U229" s="8">
        <f t="shared" si="38"/>
        <v>-183</v>
      </c>
      <c r="V229" s="8">
        <f t="shared" si="39"/>
        <v>-186</v>
      </c>
    </row>
    <row r="230" spans="1:22" x14ac:dyDescent="0.2">
      <c r="A230" s="47"/>
      <c r="B230" s="47"/>
      <c r="C230" s="47"/>
      <c r="D230" s="48"/>
      <c r="E230" s="48"/>
      <c r="F230" s="49"/>
      <c r="G230" s="49"/>
      <c r="H230" s="49"/>
      <c r="I230" s="49"/>
      <c r="S230" s="2">
        <f t="shared" si="36"/>
        <v>-1</v>
      </c>
      <c r="T230">
        <f t="shared" si="37"/>
        <v>185</v>
      </c>
      <c r="U230" s="8">
        <f t="shared" si="38"/>
        <v>-184</v>
      </c>
      <c r="V230" s="8">
        <f t="shared" si="39"/>
        <v>-187</v>
      </c>
    </row>
    <row r="231" spans="1:22" x14ac:dyDescent="0.2">
      <c r="A231" s="47"/>
      <c r="B231" s="47"/>
      <c r="C231" s="47"/>
      <c r="D231" s="48"/>
      <c r="E231" s="48"/>
      <c r="F231" s="49"/>
      <c r="G231" s="49"/>
      <c r="H231" s="49"/>
      <c r="I231" s="49"/>
      <c r="S231" s="2">
        <f t="shared" si="36"/>
        <v>-1</v>
      </c>
      <c r="T231">
        <f t="shared" si="37"/>
        <v>186</v>
      </c>
      <c r="U231" s="8">
        <f t="shared" si="38"/>
        <v>-185</v>
      </c>
      <c r="V231" s="8">
        <f t="shared" si="39"/>
        <v>-188</v>
      </c>
    </row>
    <row r="232" spans="1:22" x14ac:dyDescent="0.2">
      <c r="A232" s="47"/>
      <c r="B232" s="47"/>
      <c r="C232" s="47"/>
      <c r="D232" s="48"/>
      <c r="E232" s="48"/>
      <c r="F232" s="49"/>
      <c r="G232" s="49"/>
      <c r="H232" s="49"/>
      <c r="I232" s="49"/>
      <c r="S232" s="2">
        <f t="shared" ref="S232:S295" si="40">IF(AND(S231&gt;=1,S231&lt;30),S231+1,IF(U232=0,1,IF(S231=30,S231+0.5,-1)))</f>
        <v>-1</v>
      </c>
      <c r="T232">
        <f t="shared" ref="T232:T295" si="41">IF(T231&gt;=1,T231+1,IF(U232=0,1,-1))</f>
        <v>187</v>
      </c>
      <c r="U232" s="8">
        <f t="shared" ref="U232:U295" si="42">U231-1</f>
        <v>-186</v>
      </c>
      <c r="V232" s="8">
        <f t="shared" ref="V232:V295" si="43">V231-1</f>
        <v>-189</v>
      </c>
    </row>
    <row r="233" spans="1:22" x14ac:dyDescent="0.2">
      <c r="A233" s="47"/>
      <c r="B233" s="47"/>
      <c r="C233" s="47"/>
      <c r="D233" s="48"/>
      <c r="E233" s="48"/>
      <c r="F233" s="49"/>
      <c r="G233" s="49"/>
      <c r="H233" s="49"/>
      <c r="I233" s="49"/>
      <c r="S233" s="2">
        <f t="shared" si="40"/>
        <v>-1</v>
      </c>
      <c r="T233">
        <f t="shared" si="41"/>
        <v>188</v>
      </c>
      <c r="U233" s="8">
        <f t="shared" si="42"/>
        <v>-187</v>
      </c>
      <c r="V233" s="8">
        <f t="shared" si="43"/>
        <v>-190</v>
      </c>
    </row>
    <row r="234" spans="1:22" x14ac:dyDescent="0.2">
      <c r="A234" s="47"/>
      <c r="B234" s="47"/>
      <c r="C234" s="47"/>
      <c r="D234" s="48"/>
      <c r="E234" s="48"/>
      <c r="F234" s="49"/>
      <c r="G234" s="49"/>
      <c r="H234" s="49"/>
      <c r="I234" s="49"/>
      <c r="S234" s="2">
        <f t="shared" si="40"/>
        <v>-1</v>
      </c>
      <c r="T234">
        <f t="shared" si="41"/>
        <v>189</v>
      </c>
      <c r="U234" s="8">
        <f t="shared" si="42"/>
        <v>-188</v>
      </c>
      <c r="V234" s="8">
        <f t="shared" si="43"/>
        <v>-191</v>
      </c>
    </row>
    <row r="235" spans="1:22" x14ac:dyDescent="0.2">
      <c r="A235" s="47"/>
      <c r="B235" s="47"/>
      <c r="C235" s="47"/>
      <c r="D235" s="48"/>
      <c r="E235" s="48"/>
      <c r="F235" s="49"/>
      <c r="G235" s="49"/>
      <c r="H235" s="49"/>
      <c r="I235" s="49"/>
      <c r="S235" s="2">
        <f t="shared" si="40"/>
        <v>-1</v>
      </c>
      <c r="T235">
        <f t="shared" si="41"/>
        <v>190</v>
      </c>
      <c r="U235" s="8">
        <f t="shared" si="42"/>
        <v>-189</v>
      </c>
      <c r="V235" s="8">
        <f t="shared" si="43"/>
        <v>-192</v>
      </c>
    </row>
    <row r="236" spans="1:22" x14ac:dyDescent="0.2">
      <c r="A236" s="47"/>
      <c r="B236" s="47"/>
      <c r="C236" s="47"/>
      <c r="D236" s="48"/>
      <c r="E236" s="48"/>
      <c r="F236" s="49"/>
      <c r="G236" s="49"/>
      <c r="H236" s="49"/>
      <c r="I236" s="49"/>
      <c r="S236" s="2">
        <f t="shared" si="40"/>
        <v>-1</v>
      </c>
      <c r="T236">
        <f t="shared" si="41"/>
        <v>191</v>
      </c>
      <c r="U236" s="8">
        <f t="shared" si="42"/>
        <v>-190</v>
      </c>
      <c r="V236" s="8">
        <f t="shared" si="43"/>
        <v>-193</v>
      </c>
    </row>
    <row r="237" spans="1:22" x14ac:dyDescent="0.2">
      <c r="A237" s="47"/>
      <c r="B237" s="47"/>
      <c r="C237" s="47"/>
      <c r="D237" s="48"/>
      <c r="E237" s="48"/>
      <c r="F237" s="49"/>
      <c r="G237" s="49"/>
      <c r="H237" s="49"/>
      <c r="I237" s="49"/>
      <c r="S237" s="2">
        <f t="shared" si="40"/>
        <v>-1</v>
      </c>
      <c r="T237">
        <f t="shared" si="41"/>
        <v>192</v>
      </c>
      <c r="U237" s="8">
        <f t="shared" si="42"/>
        <v>-191</v>
      </c>
      <c r="V237" s="8">
        <f t="shared" si="43"/>
        <v>-194</v>
      </c>
    </row>
    <row r="238" spans="1:22" x14ac:dyDescent="0.2">
      <c r="A238" s="47"/>
      <c r="B238" s="47"/>
      <c r="C238" s="47"/>
      <c r="D238" s="48"/>
      <c r="E238" s="48"/>
      <c r="F238" s="49"/>
      <c r="G238" s="49"/>
      <c r="H238" s="49"/>
      <c r="I238" s="49"/>
      <c r="S238" s="2">
        <f t="shared" si="40"/>
        <v>-1</v>
      </c>
      <c r="T238">
        <f t="shared" si="41"/>
        <v>193</v>
      </c>
      <c r="U238" s="8">
        <f t="shared" si="42"/>
        <v>-192</v>
      </c>
      <c r="V238" s="8">
        <f t="shared" si="43"/>
        <v>-195</v>
      </c>
    </row>
    <row r="239" spans="1:22" x14ac:dyDescent="0.2">
      <c r="A239" s="47"/>
      <c r="B239" s="47"/>
      <c r="C239" s="47"/>
      <c r="D239" s="48"/>
      <c r="E239" s="48"/>
      <c r="F239" s="49"/>
      <c r="G239" s="49"/>
      <c r="H239" s="49"/>
      <c r="I239" s="49"/>
      <c r="S239" s="2">
        <f t="shared" si="40"/>
        <v>-1</v>
      </c>
      <c r="T239">
        <f t="shared" si="41"/>
        <v>194</v>
      </c>
      <c r="U239" s="8">
        <f t="shared" si="42"/>
        <v>-193</v>
      </c>
      <c r="V239" s="8">
        <f t="shared" si="43"/>
        <v>-196</v>
      </c>
    </row>
    <row r="240" spans="1:22" x14ac:dyDescent="0.2">
      <c r="A240" s="47"/>
      <c r="B240" s="47"/>
      <c r="C240" s="47"/>
      <c r="D240" s="48"/>
      <c r="E240" s="48"/>
      <c r="F240" s="49"/>
      <c r="G240" s="49"/>
      <c r="H240" s="49"/>
      <c r="I240" s="49"/>
      <c r="S240" s="2">
        <f t="shared" si="40"/>
        <v>-1</v>
      </c>
      <c r="T240">
        <f t="shared" si="41"/>
        <v>195</v>
      </c>
      <c r="U240" s="8">
        <f t="shared" si="42"/>
        <v>-194</v>
      </c>
      <c r="V240" s="8">
        <f t="shared" si="43"/>
        <v>-197</v>
      </c>
    </row>
    <row r="241" spans="1:22" x14ac:dyDescent="0.2">
      <c r="A241" s="47"/>
      <c r="B241" s="47"/>
      <c r="C241" s="47"/>
      <c r="D241" s="48"/>
      <c r="E241" s="48"/>
      <c r="F241" s="49"/>
      <c r="G241" s="49"/>
      <c r="H241" s="49"/>
      <c r="I241" s="49"/>
      <c r="S241" s="2">
        <f t="shared" si="40"/>
        <v>-1</v>
      </c>
      <c r="T241">
        <f t="shared" si="41"/>
        <v>196</v>
      </c>
      <c r="U241" s="8">
        <f t="shared" si="42"/>
        <v>-195</v>
      </c>
      <c r="V241" s="8">
        <f t="shared" si="43"/>
        <v>-198</v>
      </c>
    </row>
    <row r="242" spans="1:22" x14ac:dyDescent="0.2">
      <c r="A242" s="47"/>
      <c r="B242" s="47"/>
      <c r="C242" s="47"/>
      <c r="D242" s="48"/>
      <c r="E242" s="48"/>
      <c r="F242" s="49"/>
      <c r="G242" s="49"/>
      <c r="H242" s="49"/>
      <c r="I242" s="49"/>
      <c r="S242" s="2">
        <f t="shared" si="40"/>
        <v>-1</v>
      </c>
      <c r="T242">
        <f t="shared" si="41"/>
        <v>197</v>
      </c>
      <c r="U242" s="8">
        <f t="shared" si="42"/>
        <v>-196</v>
      </c>
      <c r="V242" s="8">
        <f t="shared" si="43"/>
        <v>-199</v>
      </c>
    </row>
    <row r="243" spans="1:22" x14ac:dyDescent="0.2">
      <c r="A243" s="47"/>
      <c r="B243" s="47"/>
      <c r="C243" s="47"/>
      <c r="D243" s="48"/>
      <c r="E243" s="48"/>
      <c r="F243" s="49"/>
      <c r="G243" s="49"/>
      <c r="H243" s="49"/>
      <c r="I243" s="49"/>
      <c r="S243" s="2">
        <f t="shared" si="40"/>
        <v>-1</v>
      </c>
      <c r="T243">
        <f t="shared" si="41"/>
        <v>198</v>
      </c>
      <c r="U243" s="8">
        <f t="shared" si="42"/>
        <v>-197</v>
      </c>
      <c r="V243" s="8">
        <f t="shared" si="43"/>
        <v>-200</v>
      </c>
    </row>
    <row r="244" spans="1:22" x14ac:dyDescent="0.2">
      <c r="A244" s="47"/>
      <c r="B244" s="47"/>
      <c r="C244" s="47"/>
      <c r="D244" s="48"/>
      <c r="E244" s="48"/>
      <c r="F244" s="49"/>
      <c r="G244" s="49"/>
      <c r="H244" s="49"/>
      <c r="I244" s="49"/>
      <c r="S244" s="2">
        <f t="shared" si="40"/>
        <v>-1</v>
      </c>
      <c r="T244">
        <f t="shared" si="41"/>
        <v>199</v>
      </c>
      <c r="U244" s="8">
        <f t="shared" si="42"/>
        <v>-198</v>
      </c>
      <c r="V244" s="8">
        <f t="shared" si="43"/>
        <v>-201</v>
      </c>
    </row>
    <row r="245" spans="1:22" x14ac:dyDescent="0.2">
      <c r="A245" s="47"/>
      <c r="B245" s="47"/>
      <c r="C245" s="47"/>
      <c r="D245" s="48"/>
      <c r="E245" s="48"/>
      <c r="F245" s="49"/>
      <c r="G245" s="49"/>
      <c r="H245" s="49"/>
      <c r="I245" s="49"/>
      <c r="S245" s="2">
        <f t="shared" si="40"/>
        <v>-1</v>
      </c>
      <c r="T245">
        <f t="shared" si="41"/>
        <v>200</v>
      </c>
      <c r="U245" s="8">
        <f t="shared" si="42"/>
        <v>-199</v>
      </c>
      <c r="V245" s="8">
        <f t="shared" si="43"/>
        <v>-202</v>
      </c>
    </row>
    <row r="246" spans="1:22" x14ac:dyDescent="0.2">
      <c r="A246" s="47"/>
      <c r="B246" s="47"/>
      <c r="C246" s="47"/>
      <c r="D246" s="48"/>
      <c r="E246" s="48"/>
      <c r="F246" s="49"/>
      <c r="G246" s="49"/>
      <c r="H246" s="49"/>
      <c r="I246" s="49"/>
      <c r="S246" s="2">
        <f t="shared" si="40"/>
        <v>-1</v>
      </c>
      <c r="T246">
        <f t="shared" si="41"/>
        <v>201</v>
      </c>
      <c r="U246" s="8">
        <f t="shared" si="42"/>
        <v>-200</v>
      </c>
      <c r="V246" s="8">
        <f t="shared" si="43"/>
        <v>-203</v>
      </c>
    </row>
    <row r="247" spans="1:22" x14ac:dyDescent="0.2">
      <c r="A247" s="47"/>
      <c r="B247" s="47"/>
      <c r="C247" s="47"/>
      <c r="D247" s="48"/>
      <c r="E247" s="48"/>
      <c r="F247" s="49"/>
      <c r="G247" s="49"/>
      <c r="H247" s="49"/>
      <c r="I247" s="49"/>
      <c r="S247" s="2">
        <f t="shared" si="40"/>
        <v>-1</v>
      </c>
      <c r="T247">
        <f t="shared" si="41"/>
        <v>202</v>
      </c>
      <c r="U247" s="8">
        <f t="shared" si="42"/>
        <v>-201</v>
      </c>
      <c r="V247" s="8">
        <f t="shared" si="43"/>
        <v>-204</v>
      </c>
    </row>
    <row r="248" spans="1:22" x14ac:dyDescent="0.2">
      <c r="A248" s="47"/>
      <c r="B248" s="47"/>
      <c r="C248" s="47"/>
      <c r="D248" s="48"/>
      <c r="E248" s="48"/>
      <c r="F248" s="49"/>
      <c r="G248" s="49"/>
      <c r="H248" s="49"/>
      <c r="I248" s="49"/>
      <c r="S248" s="2">
        <f t="shared" si="40"/>
        <v>-1</v>
      </c>
      <c r="T248">
        <f t="shared" si="41"/>
        <v>203</v>
      </c>
      <c r="U248" s="8">
        <f t="shared" si="42"/>
        <v>-202</v>
      </c>
      <c r="V248" s="8">
        <f t="shared" si="43"/>
        <v>-205</v>
      </c>
    </row>
    <row r="249" spans="1:22" x14ac:dyDescent="0.2">
      <c r="A249" s="47"/>
      <c r="B249" s="47"/>
      <c r="C249" s="47"/>
      <c r="D249" s="48"/>
      <c r="E249" s="48"/>
      <c r="F249" s="49"/>
      <c r="G249" s="49"/>
      <c r="H249" s="49"/>
      <c r="I249" s="49"/>
      <c r="S249" s="2">
        <f t="shared" si="40"/>
        <v>-1</v>
      </c>
      <c r="T249">
        <f t="shared" si="41"/>
        <v>204</v>
      </c>
      <c r="U249" s="8">
        <f t="shared" si="42"/>
        <v>-203</v>
      </c>
      <c r="V249" s="8">
        <f t="shared" si="43"/>
        <v>-206</v>
      </c>
    </row>
    <row r="250" spans="1:22" x14ac:dyDescent="0.2">
      <c r="A250" s="47"/>
      <c r="B250" s="47"/>
      <c r="C250" s="47"/>
      <c r="D250" s="48"/>
      <c r="E250" s="48"/>
      <c r="F250" s="49"/>
      <c r="G250" s="49"/>
      <c r="H250" s="49"/>
      <c r="I250" s="49"/>
      <c r="S250" s="2">
        <f t="shared" si="40"/>
        <v>-1</v>
      </c>
      <c r="T250">
        <f t="shared" si="41"/>
        <v>205</v>
      </c>
      <c r="U250" s="8">
        <f t="shared" si="42"/>
        <v>-204</v>
      </c>
      <c r="V250" s="8">
        <f t="shared" si="43"/>
        <v>-207</v>
      </c>
    </row>
    <row r="251" spans="1:22" x14ac:dyDescent="0.2">
      <c r="A251" s="47"/>
      <c r="B251" s="47"/>
      <c r="C251" s="47"/>
      <c r="D251" s="48"/>
      <c r="E251" s="48"/>
      <c r="F251" s="49"/>
      <c r="G251" s="49"/>
      <c r="H251" s="49"/>
      <c r="I251" s="49"/>
      <c r="S251" s="2">
        <f t="shared" si="40"/>
        <v>-1</v>
      </c>
      <c r="T251">
        <f t="shared" si="41"/>
        <v>206</v>
      </c>
      <c r="U251" s="8">
        <f t="shared" si="42"/>
        <v>-205</v>
      </c>
      <c r="V251" s="8">
        <f t="shared" si="43"/>
        <v>-208</v>
      </c>
    </row>
    <row r="252" spans="1:22" x14ac:dyDescent="0.2">
      <c r="A252" s="47"/>
      <c r="B252" s="47"/>
      <c r="C252" s="47"/>
      <c r="D252" s="48"/>
      <c r="E252" s="48"/>
      <c r="F252" s="49"/>
      <c r="G252" s="49"/>
      <c r="H252" s="49"/>
      <c r="I252" s="49"/>
      <c r="S252" s="2">
        <f t="shared" si="40"/>
        <v>-1</v>
      </c>
      <c r="T252">
        <f t="shared" si="41"/>
        <v>207</v>
      </c>
      <c r="U252" s="8">
        <f t="shared" si="42"/>
        <v>-206</v>
      </c>
      <c r="V252" s="8">
        <f t="shared" si="43"/>
        <v>-209</v>
      </c>
    </row>
    <row r="253" spans="1:22" x14ac:dyDescent="0.2">
      <c r="A253" s="47"/>
      <c r="B253" s="47"/>
      <c r="C253" s="47"/>
      <c r="D253" s="48"/>
      <c r="E253" s="48"/>
      <c r="F253" s="49"/>
      <c r="G253" s="49"/>
      <c r="H253" s="49"/>
      <c r="I253" s="49"/>
      <c r="S253" s="2">
        <f t="shared" si="40"/>
        <v>-1</v>
      </c>
      <c r="T253">
        <f t="shared" si="41"/>
        <v>208</v>
      </c>
      <c r="U253" s="8">
        <f t="shared" si="42"/>
        <v>-207</v>
      </c>
      <c r="V253" s="8">
        <f t="shared" si="43"/>
        <v>-210</v>
      </c>
    </row>
    <row r="254" spans="1:22" x14ac:dyDescent="0.2">
      <c r="A254" s="47"/>
      <c r="B254" s="47"/>
      <c r="C254" s="47"/>
      <c r="D254" s="48"/>
      <c r="E254" s="48"/>
      <c r="F254" s="49"/>
      <c r="G254" s="49"/>
      <c r="H254" s="49"/>
      <c r="I254" s="49"/>
      <c r="S254" s="2">
        <f t="shared" si="40"/>
        <v>-1</v>
      </c>
      <c r="T254">
        <f t="shared" si="41"/>
        <v>209</v>
      </c>
      <c r="U254" s="8">
        <f t="shared" si="42"/>
        <v>-208</v>
      </c>
      <c r="V254" s="8">
        <f t="shared" si="43"/>
        <v>-211</v>
      </c>
    </row>
    <row r="255" spans="1:22" x14ac:dyDescent="0.2">
      <c r="A255" s="47"/>
      <c r="B255" s="47"/>
      <c r="C255" s="47"/>
      <c r="D255" s="48"/>
      <c r="E255" s="48"/>
      <c r="F255" s="49"/>
      <c r="G255" s="49"/>
      <c r="H255" s="49"/>
      <c r="I255" s="49"/>
      <c r="S255" s="2">
        <f t="shared" si="40"/>
        <v>-1</v>
      </c>
      <c r="T255">
        <f t="shared" si="41"/>
        <v>210</v>
      </c>
      <c r="U255" s="8">
        <f t="shared" si="42"/>
        <v>-209</v>
      </c>
      <c r="V255" s="8">
        <f t="shared" si="43"/>
        <v>-212</v>
      </c>
    </row>
    <row r="256" spans="1:22" x14ac:dyDescent="0.2">
      <c r="A256" s="47"/>
      <c r="B256" s="47"/>
      <c r="C256" s="47"/>
      <c r="D256" s="48"/>
      <c r="E256" s="48"/>
      <c r="F256" s="49"/>
      <c r="G256" s="49"/>
      <c r="H256" s="49"/>
      <c r="I256" s="49"/>
      <c r="S256" s="2">
        <f t="shared" si="40"/>
        <v>-1</v>
      </c>
      <c r="T256">
        <f t="shared" si="41"/>
        <v>211</v>
      </c>
      <c r="U256" s="8">
        <f t="shared" si="42"/>
        <v>-210</v>
      </c>
      <c r="V256" s="8">
        <f t="shared" si="43"/>
        <v>-213</v>
      </c>
    </row>
    <row r="257" spans="1:22" x14ac:dyDescent="0.2">
      <c r="A257" s="47"/>
      <c r="B257" s="47"/>
      <c r="C257" s="47"/>
      <c r="D257" s="48"/>
      <c r="E257" s="48"/>
      <c r="F257" s="49"/>
      <c r="G257" s="49"/>
      <c r="H257" s="49"/>
      <c r="I257" s="49"/>
      <c r="S257" s="2">
        <f t="shared" si="40"/>
        <v>-1</v>
      </c>
      <c r="T257">
        <f t="shared" si="41"/>
        <v>212</v>
      </c>
      <c r="U257" s="8">
        <f t="shared" si="42"/>
        <v>-211</v>
      </c>
      <c r="V257" s="8">
        <f t="shared" si="43"/>
        <v>-214</v>
      </c>
    </row>
    <row r="258" spans="1:22" x14ac:dyDescent="0.2">
      <c r="A258" s="47"/>
      <c r="B258" s="47"/>
      <c r="C258" s="47"/>
      <c r="D258" s="48"/>
      <c r="E258" s="48"/>
      <c r="F258" s="49"/>
      <c r="G258" s="49"/>
      <c r="H258" s="49"/>
      <c r="I258" s="49"/>
      <c r="S258" s="2">
        <f t="shared" si="40"/>
        <v>-1</v>
      </c>
      <c r="T258">
        <f t="shared" si="41"/>
        <v>213</v>
      </c>
      <c r="U258" s="8">
        <f t="shared" si="42"/>
        <v>-212</v>
      </c>
      <c r="V258" s="8">
        <f t="shared" si="43"/>
        <v>-215</v>
      </c>
    </row>
    <row r="259" spans="1:22" x14ac:dyDescent="0.2">
      <c r="A259" s="47"/>
      <c r="B259" s="47"/>
      <c r="C259" s="47"/>
      <c r="D259" s="48"/>
      <c r="E259" s="48"/>
      <c r="F259" s="49"/>
      <c r="G259" s="49"/>
      <c r="H259" s="49"/>
      <c r="I259" s="49"/>
      <c r="S259" s="2">
        <f t="shared" si="40"/>
        <v>-1</v>
      </c>
      <c r="T259">
        <f t="shared" si="41"/>
        <v>214</v>
      </c>
      <c r="U259" s="8">
        <f t="shared" si="42"/>
        <v>-213</v>
      </c>
      <c r="V259" s="8">
        <f t="shared" si="43"/>
        <v>-216</v>
      </c>
    </row>
    <row r="260" spans="1:22" x14ac:dyDescent="0.2">
      <c r="A260" s="47"/>
      <c r="B260" s="47"/>
      <c r="C260" s="47"/>
      <c r="D260" s="48"/>
      <c r="E260" s="48"/>
      <c r="F260" s="49"/>
      <c r="G260" s="49"/>
      <c r="H260" s="49"/>
      <c r="I260" s="49"/>
      <c r="S260" s="2">
        <f t="shared" si="40"/>
        <v>-1</v>
      </c>
      <c r="T260">
        <f t="shared" si="41"/>
        <v>215</v>
      </c>
      <c r="U260" s="8">
        <f t="shared" si="42"/>
        <v>-214</v>
      </c>
      <c r="V260" s="8">
        <f t="shared" si="43"/>
        <v>-217</v>
      </c>
    </row>
    <row r="261" spans="1:22" x14ac:dyDescent="0.2">
      <c r="A261" s="47"/>
      <c r="B261" s="47"/>
      <c r="C261" s="47"/>
      <c r="D261" s="48"/>
      <c r="E261" s="48"/>
      <c r="F261" s="49"/>
      <c r="G261" s="49"/>
      <c r="H261" s="49"/>
      <c r="I261" s="49"/>
      <c r="S261" s="2">
        <f t="shared" si="40"/>
        <v>-1</v>
      </c>
      <c r="T261">
        <f t="shared" si="41"/>
        <v>216</v>
      </c>
      <c r="U261" s="8">
        <f t="shared" si="42"/>
        <v>-215</v>
      </c>
      <c r="V261" s="8">
        <f t="shared" si="43"/>
        <v>-218</v>
      </c>
    </row>
    <row r="262" spans="1:22" x14ac:dyDescent="0.2">
      <c r="A262" s="47"/>
      <c r="B262" s="47"/>
      <c r="C262" s="47"/>
      <c r="D262" s="48"/>
      <c r="E262" s="48"/>
      <c r="F262" s="49"/>
      <c r="G262" s="49"/>
      <c r="H262" s="49"/>
      <c r="I262" s="49"/>
      <c r="S262" s="2">
        <f t="shared" si="40"/>
        <v>-1</v>
      </c>
      <c r="T262">
        <f t="shared" si="41"/>
        <v>217</v>
      </c>
      <c r="U262" s="8">
        <f t="shared" si="42"/>
        <v>-216</v>
      </c>
      <c r="V262" s="8">
        <f t="shared" si="43"/>
        <v>-219</v>
      </c>
    </row>
    <row r="263" spans="1:22" x14ac:dyDescent="0.2">
      <c r="A263" s="47"/>
      <c r="B263" s="47"/>
      <c r="C263" s="47"/>
      <c r="D263" s="48"/>
      <c r="E263" s="48"/>
      <c r="F263" s="49"/>
      <c r="G263" s="49"/>
      <c r="H263" s="49"/>
      <c r="I263" s="49"/>
      <c r="S263" s="2">
        <f t="shared" si="40"/>
        <v>-1</v>
      </c>
      <c r="T263">
        <f t="shared" si="41"/>
        <v>218</v>
      </c>
      <c r="U263" s="8">
        <f t="shared" si="42"/>
        <v>-217</v>
      </c>
      <c r="V263" s="8">
        <f t="shared" si="43"/>
        <v>-220</v>
      </c>
    </row>
    <row r="264" spans="1:22" x14ac:dyDescent="0.2">
      <c r="A264" s="47"/>
      <c r="B264" s="47"/>
      <c r="C264" s="47"/>
      <c r="D264" s="48"/>
      <c r="E264" s="48"/>
      <c r="F264" s="49"/>
      <c r="G264" s="49"/>
      <c r="H264" s="49"/>
      <c r="I264" s="49"/>
      <c r="S264" s="2">
        <f t="shared" si="40"/>
        <v>-1</v>
      </c>
      <c r="T264">
        <f t="shared" si="41"/>
        <v>219</v>
      </c>
      <c r="U264" s="8">
        <f t="shared" si="42"/>
        <v>-218</v>
      </c>
      <c r="V264" s="8">
        <f t="shared" si="43"/>
        <v>-221</v>
      </c>
    </row>
    <row r="265" spans="1:22" x14ac:dyDescent="0.2">
      <c r="A265" s="47"/>
      <c r="B265" s="47"/>
      <c r="C265" s="47"/>
      <c r="D265" s="48"/>
      <c r="E265" s="48"/>
      <c r="F265" s="49"/>
      <c r="G265" s="49"/>
      <c r="H265" s="49"/>
      <c r="I265" s="49"/>
      <c r="S265" s="2">
        <f t="shared" si="40"/>
        <v>-1</v>
      </c>
      <c r="T265">
        <f t="shared" si="41"/>
        <v>220</v>
      </c>
      <c r="U265" s="8">
        <f t="shared" si="42"/>
        <v>-219</v>
      </c>
      <c r="V265" s="8">
        <f t="shared" si="43"/>
        <v>-222</v>
      </c>
    </row>
    <row r="266" spans="1:22" x14ac:dyDescent="0.2">
      <c r="A266" s="47"/>
      <c r="B266" s="47"/>
      <c r="C266" s="47"/>
      <c r="D266" s="48"/>
      <c r="E266" s="48"/>
      <c r="F266" s="49"/>
      <c r="G266" s="49"/>
      <c r="H266" s="49"/>
      <c r="I266" s="49"/>
      <c r="S266" s="2">
        <f t="shared" si="40"/>
        <v>-1</v>
      </c>
      <c r="T266">
        <f t="shared" si="41"/>
        <v>221</v>
      </c>
      <c r="U266" s="8">
        <f t="shared" si="42"/>
        <v>-220</v>
      </c>
      <c r="V266" s="8">
        <f t="shared" si="43"/>
        <v>-223</v>
      </c>
    </row>
    <row r="267" spans="1:22" x14ac:dyDescent="0.2">
      <c r="A267" s="47"/>
      <c r="B267" s="47"/>
      <c r="C267" s="47"/>
      <c r="D267" s="48"/>
      <c r="E267" s="48"/>
      <c r="F267" s="49"/>
      <c r="G267" s="49"/>
      <c r="H267" s="49"/>
      <c r="I267" s="49"/>
      <c r="S267" s="2">
        <f t="shared" si="40"/>
        <v>-1</v>
      </c>
      <c r="T267">
        <f t="shared" si="41"/>
        <v>222</v>
      </c>
      <c r="U267" s="8">
        <f t="shared" si="42"/>
        <v>-221</v>
      </c>
      <c r="V267" s="8">
        <f t="shared" si="43"/>
        <v>-224</v>
      </c>
    </row>
    <row r="268" spans="1:22" x14ac:dyDescent="0.2">
      <c r="A268" s="47"/>
      <c r="B268" s="47"/>
      <c r="C268" s="47"/>
      <c r="D268" s="48"/>
      <c r="E268" s="48"/>
      <c r="F268" s="49"/>
      <c r="G268" s="49"/>
      <c r="H268" s="49"/>
      <c r="I268" s="49"/>
      <c r="S268" s="2">
        <f t="shared" si="40"/>
        <v>-1</v>
      </c>
      <c r="T268">
        <f t="shared" si="41"/>
        <v>223</v>
      </c>
      <c r="U268" s="8">
        <f t="shared" si="42"/>
        <v>-222</v>
      </c>
      <c r="V268" s="8">
        <f t="shared" si="43"/>
        <v>-225</v>
      </c>
    </row>
    <row r="269" spans="1:22" x14ac:dyDescent="0.2">
      <c r="A269" s="47"/>
      <c r="B269" s="47"/>
      <c r="C269" s="47"/>
      <c r="D269" s="48"/>
      <c r="E269" s="48"/>
      <c r="F269" s="49"/>
      <c r="G269" s="49"/>
      <c r="H269" s="49"/>
      <c r="I269" s="49"/>
      <c r="S269" s="2">
        <f t="shared" si="40"/>
        <v>-1</v>
      </c>
      <c r="T269">
        <f t="shared" si="41"/>
        <v>224</v>
      </c>
      <c r="U269" s="8">
        <f t="shared" si="42"/>
        <v>-223</v>
      </c>
      <c r="V269" s="8">
        <f t="shared" si="43"/>
        <v>-226</v>
      </c>
    </row>
    <row r="270" spans="1:22" x14ac:dyDescent="0.2">
      <c r="A270" s="47"/>
      <c r="B270" s="47"/>
      <c r="C270" s="47"/>
      <c r="D270" s="48"/>
      <c r="E270" s="48"/>
      <c r="F270" s="49"/>
      <c r="G270" s="49"/>
      <c r="H270" s="49"/>
      <c r="I270" s="49"/>
      <c r="S270" s="2">
        <f t="shared" si="40"/>
        <v>-1</v>
      </c>
      <c r="T270">
        <f t="shared" si="41"/>
        <v>225</v>
      </c>
      <c r="U270" s="8">
        <f t="shared" si="42"/>
        <v>-224</v>
      </c>
      <c r="V270" s="8">
        <f t="shared" si="43"/>
        <v>-227</v>
      </c>
    </row>
    <row r="271" spans="1:22" x14ac:dyDescent="0.2">
      <c r="A271" s="47"/>
      <c r="B271" s="47"/>
      <c r="C271" s="47"/>
      <c r="D271" s="48"/>
      <c r="E271" s="48"/>
      <c r="F271" s="49"/>
      <c r="G271" s="49"/>
      <c r="H271" s="49"/>
      <c r="I271" s="49"/>
      <c r="S271" s="2">
        <f t="shared" si="40"/>
        <v>-1</v>
      </c>
      <c r="T271">
        <f t="shared" si="41"/>
        <v>226</v>
      </c>
      <c r="U271" s="8">
        <f t="shared" si="42"/>
        <v>-225</v>
      </c>
      <c r="V271" s="8">
        <f t="shared" si="43"/>
        <v>-228</v>
      </c>
    </row>
    <row r="272" spans="1:22" x14ac:dyDescent="0.2">
      <c r="A272" s="47"/>
      <c r="B272" s="47"/>
      <c r="C272" s="47"/>
      <c r="D272" s="48"/>
      <c r="E272" s="48"/>
      <c r="F272" s="49"/>
      <c r="G272" s="49"/>
      <c r="H272" s="49"/>
      <c r="I272" s="49"/>
      <c r="S272" s="2">
        <f t="shared" si="40"/>
        <v>-1</v>
      </c>
      <c r="T272">
        <f t="shared" si="41"/>
        <v>227</v>
      </c>
      <c r="U272" s="8">
        <f t="shared" si="42"/>
        <v>-226</v>
      </c>
      <c r="V272" s="8">
        <f t="shared" si="43"/>
        <v>-229</v>
      </c>
    </row>
    <row r="273" spans="1:22" x14ac:dyDescent="0.2">
      <c r="A273" s="47"/>
      <c r="B273" s="47"/>
      <c r="C273" s="47"/>
      <c r="D273" s="48"/>
      <c r="E273" s="48"/>
      <c r="F273" s="49"/>
      <c r="G273" s="49"/>
      <c r="H273" s="49"/>
      <c r="I273" s="49"/>
      <c r="S273" s="2">
        <f t="shared" si="40"/>
        <v>-1</v>
      </c>
      <c r="T273">
        <f t="shared" si="41"/>
        <v>228</v>
      </c>
      <c r="U273" s="8">
        <f t="shared" si="42"/>
        <v>-227</v>
      </c>
      <c r="V273" s="8">
        <f t="shared" si="43"/>
        <v>-230</v>
      </c>
    </row>
    <row r="274" spans="1:22" x14ac:dyDescent="0.2">
      <c r="A274" s="47"/>
      <c r="B274" s="47"/>
      <c r="C274" s="47"/>
      <c r="D274" s="48"/>
      <c r="E274" s="48"/>
      <c r="F274" s="49"/>
      <c r="G274" s="49"/>
      <c r="H274" s="49"/>
      <c r="I274" s="49"/>
      <c r="S274" s="2">
        <f t="shared" si="40"/>
        <v>-1</v>
      </c>
      <c r="T274">
        <f t="shared" si="41"/>
        <v>229</v>
      </c>
      <c r="U274" s="8">
        <f t="shared" si="42"/>
        <v>-228</v>
      </c>
      <c r="V274" s="8">
        <f t="shared" si="43"/>
        <v>-231</v>
      </c>
    </row>
    <row r="275" spans="1:22" x14ac:dyDescent="0.2">
      <c r="A275" s="47"/>
      <c r="B275" s="47"/>
      <c r="C275" s="47"/>
      <c r="D275" s="48"/>
      <c r="E275" s="48"/>
      <c r="F275" s="49"/>
      <c r="G275" s="49"/>
      <c r="H275" s="49"/>
      <c r="I275" s="49"/>
      <c r="S275" s="2">
        <f t="shared" si="40"/>
        <v>-1</v>
      </c>
      <c r="T275">
        <f t="shared" si="41"/>
        <v>230</v>
      </c>
      <c r="U275" s="8">
        <f t="shared" si="42"/>
        <v>-229</v>
      </c>
      <c r="V275" s="8">
        <f t="shared" si="43"/>
        <v>-232</v>
      </c>
    </row>
    <row r="276" spans="1:22" x14ac:dyDescent="0.2">
      <c r="A276" s="47"/>
      <c r="B276" s="47"/>
      <c r="C276" s="47"/>
      <c r="D276" s="48"/>
      <c r="E276" s="48"/>
      <c r="F276" s="49"/>
      <c r="G276" s="49"/>
      <c r="H276" s="49"/>
      <c r="I276" s="49"/>
      <c r="S276" s="2">
        <f t="shared" si="40"/>
        <v>-1</v>
      </c>
      <c r="T276">
        <f t="shared" si="41"/>
        <v>231</v>
      </c>
      <c r="U276" s="8">
        <f t="shared" si="42"/>
        <v>-230</v>
      </c>
      <c r="V276" s="8">
        <f t="shared" si="43"/>
        <v>-233</v>
      </c>
    </row>
    <row r="277" spans="1:22" x14ac:dyDescent="0.2">
      <c r="A277" s="47"/>
      <c r="B277" s="47"/>
      <c r="C277" s="47"/>
      <c r="D277" s="48"/>
      <c r="E277" s="48"/>
      <c r="F277" s="49"/>
      <c r="G277" s="49"/>
      <c r="H277" s="49"/>
      <c r="I277" s="49"/>
      <c r="S277" s="2">
        <f t="shared" si="40"/>
        <v>-1</v>
      </c>
      <c r="T277">
        <f t="shared" si="41"/>
        <v>232</v>
      </c>
      <c r="U277" s="8">
        <f t="shared" si="42"/>
        <v>-231</v>
      </c>
      <c r="V277" s="8">
        <f t="shared" si="43"/>
        <v>-234</v>
      </c>
    </row>
    <row r="278" spans="1:22" x14ac:dyDescent="0.2">
      <c r="A278" s="47"/>
      <c r="B278" s="47"/>
      <c r="C278" s="47"/>
      <c r="D278" s="48"/>
      <c r="E278" s="48"/>
      <c r="F278" s="49"/>
      <c r="G278" s="49"/>
      <c r="H278" s="49"/>
      <c r="I278" s="49"/>
      <c r="S278" s="2">
        <f t="shared" si="40"/>
        <v>-1</v>
      </c>
      <c r="T278">
        <f t="shared" si="41"/>
        <v>233</v>
      </c>
      <c r="U278" s="8">
        <f t="shared" si="42"/>
        <v>-232</v>
      </c>
      <c r="V278" s="8">
        <f t="shared" si="43"/>
        <v>-235</v>
      </c>
    </row>
    <row r="279" spans="1:22" x14ac:dyDescent="0.2">
      <c r="A279" s="47"/>
      <c r="B279" s="47"/>
      <c r="C279" s="47"/>
      <c r="D279" s="48"/>
      <c r="E279" s="48"/>
      <c r="F279" s="49"/>
      <c r="G279" s="49"/>
      <c r="H279" s="49"/>
      <c r="I279" s="49"/>
      <c r="S279" s="2">
        <f t="shared" si="40"/>
        <v>-1</v>
      </c>
      <c r="T279">
        <f t="shared" si="41"/>
        <v>234</v>
      </c>
      <c r="U279" s="8">
        <f t="shared" si="42"/>
        <v>-233</v>
      </c>
      <c r="V279" s="8">
        <f t="shared" si="43"/>
        <v>-236</v>
      </c>
    </row>
    <row r="280" spans="1:22" x14ac:dyDescent="0.2">
      <c r="A280" s="47"/>
      <c r="B280" s="47"/>
      <c r="C280" s="47"/>
      <c r="D280" s="48"/>
      <c r="E280" s="48"/>
      <c r="F280" s="49"/>
      <c r="G280" s="49"/>
      <c r="H280" s="49"/>
      <c r="I280" s="49"/>
      <c r="S280" s="2">
        <f t="shared" si="40"/>
        <v>-1</v>
      </c>
      <c r="T280">
        <f t="shared" si="41"/>
        <v>235</v>
      </c>
      <c r="U280" s="8">
        <f t="shared" si="42"/>
        <v>-234</v>
      </c>
      <c r="V280" s="8">
        <f t="shared" si="43"/>
        <v>-237</v>
      </c>
    </row>
    <row r="281" spans="1:22" x14ac:dyDescent="0.2">
      <c r="A281" s="47"/>
      <c r="B281" s="47"/>
      <c r="C281" s="47"/>
      <c r="D281" s="48"/>
      <c r="E281" s="48"/>
      <c r="F281" s="49"/>
      <c r="G281" s="49"/>
      <c r="H281" s="49"/>
      <c r="I281" s="49"/>
      <c r="S281" s="2">
        <f t="shared" si="40"/>
        <v>-1</v>
      </c>
      <c r="T281">
        <f t="shared" si="41"/>
        <v>236</v>
      </c>
      <c r="U281" s="8">
        <f t="shared" si="42"/>
        <v>-235</v>
      </c>
      <c r="V281" s="8">
        <f t="shared" si="43"/>
        <v>-238</v>
      </c>
    </row>
    <row r="282" spans="1:22" x14ac:dyDescent="0.2">
      <c r="A282" s="47"/>
      <c r="B282" s="47"/>
      <c r="C282" s="47"/>
      <c r="D282" s="48"/>
      <c r="E282" s="48"/>
      <c r="F282" s="49"/>
      <c r="G282" s="49"/>
      <c r="H282" s="49"/>
      <c r="I282" s="49"/>
      <c r="S282" s="2">
        <f t="shared" si="40"/>
        <v>-1</v>
      </c>
      <c r="T282">
        <f t="shared" si="41"/>
        <v>237</v>
      </c>
      <c r="U282" s="8">
        <f t="shared" si="42"/>
        <v>-236</v>
      </c>
      <c r="V282" s="8">
        <f t="shared" si="43"/>
        <v>-239</v>
      </c>
    </row>
    <row r="283" spans="1:22" x14ac:dyDescent="0.2">
      <c r="A283" s="47"/>
      <c r="B283" s="47"/>
      <c r="C283" s="47"/>
      <c r="D283" s="48"/>
      <c r="E283" s="48"/>
      <c r="F283" s="49"/>
      <c r="G283" s="49"/>
      <c r="H283" s="49"/>
      <c r="I283" s="49"/>
      <c r="S283" s="2">
        <f t="shared" si="40"/>
        <v>-1</v>
      </c>
      <c r="T283">
        <f t="shared" si="41"/>
        <v>238</v>
      </c>
      <c r="U283" s="8">
        <f t="shared" si="42"/>
        <v>-237</v>
      </c>
      <c r="V283" s="8">
        <f t="shared" si="43"/>
        <v>-240</v>
      </c>
    </row>
    <row r="284" spans="1:22" x14ac:dyDescent="0.2">
      <c r="A284" s="47"/>
      <c r="B284" s="47"/>
      <c r="C284" s="47"/>
      <c r="D284" s="48"/>
      <c r="E284" s="48"/>
      <c r="F284" s="49"/>
      <c r="G284" s="49"/>
      <c r="H284" s="49"/>
      <c r="I284" s="49"/>
      <c r="S284" s="2">
        <f t="shared" si="40"/>
        <v>-1</v>
      </c>
      <c r="T284">
        <f t="shared" si="41"/>
        <v>239</v>
      </c>
      <c r="U284" s="8">
        <f t="shared" si="42"/>
        <v>-238</v>
      </c>
      <c r="V284" s="8">
        <f t="shared" si="43"/>
        <v>-241</v>
      </c>
    </row>
    <row r="285" spans="1:22" x14ac:dyDescent="0.2">
      <c r="A285" s="47"/>
      <c r="B285" s="47"/>
      <c r="C285" s="47"/>
      <c r="D285" s="48"/>
      <c r="E285" s="48"/>
      <c r="F285" s="49"/>
      <c r="G285" s="49"/>
      <c r="H285" s="49"/>
      <c r="I285" s="49"/>
      <c r="S285" s="2">
        <f t="shared" si="40"/>
        <v>-1</v>
      </c>
      <c r="T285">
        <f t="shared" si="41"/>
        <v>240</v>
      </c>
      <c r="U285" s="8">
        <f t="shared" si="42"/>
        <v>-239</v>
      </c>
      <c r="V285" s="8">
        <f t="shared" si="43"/>
        <v>-242</v>
      </c>
    </row>
    <row r="286" spans="1:22" x14ac:dyDescent="0.2">
      <c r="A286" s="47"/>
      <c r="B286" s="47"/>
      <c r="C286" s="47"/>
      <c r="D286" s="48"/>
      <c r="E286" s="48"/>
      <c r="F286" s="49"/>
      <c r="G286" s="49"/>
      <c r="H286" s="49"/>
      <c r="I286" s="49"/>
      <c r="S286" s="2">
        <f t="shared" si="40"/>
        <v>-1</v>
      </c>
      <c r="T286">
        <f t="shared" si="41"/>
        <v>241</v>
      </c>
      <c r="U286" s="8">
        <f t="shared" si="42"/>
        <v>-240</v>
      </c>
      <c r="V286" s="8">
        <f t="shared" si="43"/>
        <v>-243</v>
      </c>
    </row>
    <row r="287" spans="1:22" x14ac:dyDescent="0.2">
      <c r="A287" s="47"/>
      <c r="B287" s="47"/>
      <c r="C287" s="47"/>
      <c r="D287" s="48"/>
      <c r="E287" s="48"/>
      <c r="F287" s="49"/>
      <c r="G287" s="49"/>
      <c r="H287" s="49"/>
      <c r="I287" s="49"/>
      <c r="S287" s="2">
        <f t="shared" si="40"/>
        <v>-1</v>
      </c>
      <c r="T287">
        <f t="shared" si="41"/>
        <v>242</v>
      </c>
      <c r="U287" s="8">
        <f t="shared" si="42"/>
        <v>-241</v>
      </c>
      <c r="V287" s="8">
        <f t="shared" si="43"/>
        <v>-244</v>
      </c>
    </row>
    <row r="288" spans="1:22" x14ac:dyDescent="0.2">
      <c r="A288" s="47"/>
      <c r="B288" s="47"/>
      <c r="C288" s="47"/>
      <c r="D288" s="48"/>
      <c r="E288" s="48"/>
      <c r="F288" s="49"/>
      <c r="G288" s="49"/>
      <c r="H288" s="49"/>
      <c r="I288" s="49"/>
      <c r="S288" s="2">
        <f t="shared" si="40"/>
        <v>-1</v>
      </c>
      <c r="T288">
        <f t="shared" si="41"/>
        <v>243</v>
      </c>
      <c r="U288" s="8">
        <f t="shared" si="42"/>
        <v>-242</v>
      </c>
      <c r="V288" s="8">
        <f t="shared" si="43"/>
        <v>-245</v>
      </c>
    </row>
    <row r="289" spans="1:22" x14ac:dyDescent="0.2">
      <c r="A289" s="47"/>
      <c r="B289" s="47"/>
      <c r="C289" s="47"/>
      <c r="D289" s="48"/>
      <c r="E289" s="48"/>
      <c r="F289" s="49"/>
      <c r="G289" s="49"/>
      <c r="H289" s="49"/>
      <c r="I289" s="49"/>
      <c r="S289" s="2">
        <f t="shared" si="40"/>
        <v>-1</v>
      </c>
      <c r="T289">
        <f t="shared" si="41"/>
        <v>244</v>
      </c>
      <c r="U289" s="8">
        <f t="shared" si="42"/>
        <v>-243</v>
      </c>
      <c r="V289" s="8">
        <f t="shared" si="43"/>
        <v>-246</v>
      </c>
    </row>
    <row r="290" spans="1:22" x14ac:dyDescent="0.2">
      <c r="A290" s="47"/>
      <c r="B290" s="47"/>
      <c r="C290" s="47"/>
      <c r="D290" s="48"/>
      <c r="E290" s="48"/>
      <c r="F290" s="49"/>
      <c r="G290" s="49"/>
      <c r="H290" s="49"/>
      <c r="I290" s="49"/>
      <c r="S290" s="2">
        <f t="shared" si="40"/>
        <v>-1</v>
      </c>
      <c r="T290">
        <f t="shared" si="41"/>
        <v>245</v>
      </c>
      <c r="U290" s="8">
        <f t="shared" si="42"/>
        <v>-244</v>
      </c>
      <c r="V290" s="8">
        <f t="shared" si="43"/>
        <v>-247</v>
      </c>
    </row>
    <row r="291" spans="1:22" x14ac:dyDescent="0.2">
      <c r="A291" s="47"/>
      <c r="B291" s="47"/>
      <c r="C291" s="47"/>
      <c r="D291" s="48"/>
      <c r="E291" s="48"/>
      <c r="F291" s="49"/>
      <c r="G291" s="49"/>
      <c r="H291" s="49"/>
      <c r="I291" s="49"/>
      <c r="S291" s="2">
        <f t="shared" si="40"/>
        <v>-1</v>
      </c>
      <c r="T291">
        <f t="shared" si="41"/>
        <v>246</v>
      </c>
      <c r="U291" s="8">
        <f t="shared" si="42"/>
        <v>-245</v>
      </c>
      <c r="V291" s="8">
        <f t="shared" si="43"/>
        <v>-248</v>
      </c>
    </row>
    <row r="292" spans="1:22" x14ac:dyDescent="0.2">
      <c r="A292" s="47"/>
      <c r="B292" s="47"/>
      <c r="C292" s="47"/>
      <c r="D292" s="48"/>
      <c r="E292" s="48"/>
      <c r="F292" s="49"/>
      <c r="G292" s="49"/>
      <c r="H292" s="49"/>
      <c r="I292" s="49"/>
      <c r="S292" s="2">
        <f t="shared" si="40"/>
        <v>-1</v>
      </c>
      <c r="T292">
        <f t="shared" si="41"/>
        <v>247</v>
      </c>
      <c r="U292" s="8">
        <f t="shared" si="42"/>
        <v>-246</v>
      </c>
      <c r="V292" s="8">
        <f t="shared" si="43"/>
        <v>-249</v>
      </c>
    </row>
    <row r="293" spans="1:22" x14ac:dyDescent="0.2">
      <c r="A293" s="47"/>
      <c r="B293" s="47"/>
      <c r="C293" s="47"/>
      <c r="D293" s="48"/>
      <c r="E293" s="48"/>
      <c r="F293" s="49"/>
      <c r="G293" s="49"/>
      <c r="H293" s="49"/>
      <c r="I293" s="49"/>
      <c r="S293" s="2">
        <f t="shared" si="40"/>
        <v>-1</v>
      </c>
      <c r="T293">
        <f t="shared" si="41"/>
        <v>248</v>
      </c>
      <c r="U293" s="8">
        <f t="shared" si="42"/>
        <v>-247</v>
      </c>
      <c r="V293" s="8">
        <f t="shared" si="43"/>
        <v>-250</v>
      </c>
    </row>
    <row r="294" spans="1:22" x14ac:dyDescent="0.2">
      <c r="A294" s="47"/>
      <c r="B294" s="47"/>
      <c r="C294" s="47"/>
      <c r="D294" s="48"/>
      <c r="E294" s="48"/>
      <c r="F294" s="49"/>
      <c r="G294" s="49"/>
      <c r="H294" s="49"/>
      <c r="I294" s="49"/>
      <c r="S294" s="2">
        <f t="shared" si="40"/>
        <v>-1</v>
      </c>
      <c r="T294">
        <f t="shared" si="41"/>
        <v>249</v>
      </c>
      <c r="U294" s="8">
        <f t="shared" si="42"/>
        <v>-248</v>
      </c>
      <c r="V294" s="8">
        <f t="shared" si="43"/>
        <v>-251</v>
      </c>
    </row>
    <row r="295" spans="1:22" x14ac:dyDescent="0.2">
      <c r="A295" s="47"/>
      <c r="B295" s="47"/>
      <c r="C295" s="47"/>
      <c r="D295" s="48"/>
      <c r="E295" s="48"/>
      <c r="F295" s="49"/>
      <c r="G295" s="49"/>
      <c r="H295" s="49"/>
      <c r="I295" s="49"/>
      <c r="S295" s="2">
        <f t="shared" si="40"/>
        <v>-1</v>
      </c>
      <c r="T295">
        <f t="shared" si="41"/>
        <v>250</v>
      </c>
      <c r="U295" s="8">
        <f t="shared" si="42"/>
        <v>-249</v>
      </c>
      <c r="V295" s="8">
        <f t="shared" si="43"/>
        <v>-252</v>
      </c>
    </row>
    <row r="296" spans="1:22" x14ac:dyDescent="0.2">
      <c r="A296" s="47"/>
      <c r="B296" s="47"/>
      <c r="C296" s="47"/>
      <c r="D296" s="48"/>
      <c r="E296" s="48"/>
      <c r="F296" s="49"/>
      <c r="G296" s="49"/>
      <c r="H296" s="49"/>
      <c r="I296" s="49"/>
      <c r="S296" s="2">
        <f t="shared" ref="S296:S333" si="44">IF(AND(S295&gt;=1,S295&lt;30),S295+1,IF(U296=0,1,IF(S295=30,S295+0.5,-1)))</f>
        <v>-1</v>
      </c>
      <c r="T296">
        <f t="shared" ref="T296:T333" si="45">IF(T295&gt;=1,T295+1,IF(U296=0,1,-1))</f>
        <v>251</v>
      </c>
      <c r="U296" s="8">
        <f t="shared" ref="U296:U333" si="46">U295-1</f>
        <v>-250</v>
      </c>
      <c r="V296" s="8">
        <f t="shared" ref="V296:V333" si="47">V295-1</f>
        <v>-253</v>
      </c>
    </row>
    <row r="297" spans="1:22" x14ac:dyDescent="0.2">
      <c r="A297" s="47"/>
      <c r="B297" s="47"/>
      <c r="C297" s="47"/>
      <c r="D297" s="48"/>
      <c r="E297" s="48"/>
      <c r="F297" s="49"/>
      <c r="G297" s="49"/>
      <c r="H297" s="49"/>
      <c r="I297" s="49"/>
      <c r="S297" s="2">
        <f t="shared" si="44"/>
        <v>-1</v>
      </c>
      <c r="T297">
        <f t="shared" si="45"/>
        <v>252</v>
      </c>
      <c r="U297" s="8">
        <f t="shared" si="46"/>
        <v>-251</v>
      </c>
      <c r="V297" s="8">
        <f t="shared" si="47"/>
        <v>-254</v>
      </c>
    </row>
    <row r="298" spans="1:22" x14ac:dyDescent="0.2">
      <c r="A298" s="47"/>
      <c r="B298" s="47"/>
      <c r="C298" s="47"/>
      <c r="D298" s="48"/>
      <c r="E298" s="48"/>
      <c r="F298" s="49"/>
      <c r="G298" s="49"/>
      <c r="H298" s="49"/>
      <c r="I298" s="49"/>
      <c r="S298" s="2">
        <f t="shared" si="44"/>
        <v>-1</v>
      </c>
      <c r="T298">
        <f t="shared" si="45"/>
        <v>253</v>
      </c>
      <c r="U298" s="8">
        <f t="shared" si="46"/>
        <v>-252</v>
      </c>
      <c r="V298" s="8">
        <f t="shared" si="47"/>
        <v>-255</v>
      </c>
    </row>
    <row r="299" spans="1:22" x14ac:dyDescent="0.2">
      <c r="A299" s="47"/>
      <c r="B299" s="47"/>
      <c r="C299" s="47"/>
      <c r="D299" s="48"/>
      <c r="E299" s="48"/>
      <c r="F299" s="49"/>
      <c r="G299" s="49"/>
      <c r="H299" s="49"/>
      <c r="I299" s="49"/>
      <c r="S299" s="2">
        <f t="shared" si="44"/>
        <v>-1</v>
      </c>
      <c r="T299">
        <f t="shared" si="45"/>
        <v>254</v>
      </c>
      <c r="U299" s="8">
        <f t="shared" si="46"/>
        <v>-253</v>
      </c>
      <c r="V299" s="8">
        <f t="shared" si="47"/>
        <v>-256</v>
      </c>
    </row>
    <row r="300" spans="1:22" x14ac:dyDescent="0.2">
      <c r="A300" s="47"/>
      <c r="B300" s="47"/>
      <c r="C300" s="47"/>
      <c r="D300" s="48"/>
      <c r="E300" s="48"/>
      <c r="F300" s="49"/>
      <c r="G300" s="49"/>
      <c r="H300" s="49"/>
      <c r="I300" s="49"/>
      <c r="S300" s="2">
        <f t="shared" si="44"/>
        <v>-1</v>
      </c>
      <c r="T300">
        <f t="shared" si="45"/>
        <v>255</v>
      </c>
      <c r="U300" s="8">
        <f t="shared" si="46"/>
        <v>-254</v>
      </c>
      <c r="V300" s="8">
        <f t="shared" si="47"/>
        <v>-257</v>
      </c>
    </row>
    <row r="301" spans="1:22" x14ac:dyDescent="0.2">
      <c r="A301" s="47"/>
      <c r="B301" s="47"/>
      <c r="C301" s="47"/>
      <c r="D301" s="48"/>
      <c r="E301" s="48"/>
      <c r="F301" s="49"/>
      <c r="G301" s="49"/>
      <c r="H301" s="49"/>
      <c r="I301" s="49"/>
      <c r="S301" s="2">
        <f t="shared" si="44"/>
        <v>-1</v>
      </c>
      <c r="T301">
        <f t="shared" si="45"/>
        <v>256</v>
      </c>
      <c r="U301" s="8">
        <f t="shared" si="46"/>
        <v>-255</v>
      </c>
      <c r="V301" s="8">
        <f t="shared" si="47"/>
        <v>-258</v>
      </c>
    </row>
    <row r="302" spans="1:22" x14ac:dyDescent="0.2">
      <c r="A302" s="47"/>
      <c r="B302" s="47"/>
      <c r="C302" s="47"/>
      <c r="D302" s="48"/>
      <c r="E302" s="48"/>
      <c r="F302" s="49"/>
      <c r="G302" s="49"/>
      <c r="H302" s="49"/>
      <c r="I302" s="49"/>
      <c r="S302" s="2">
        <f t="shared" si="44"/>
        <v>-1</v>
      </c>
      <c r="T302">
        <f t="shared" si="45"/>
        <v>257</v>
      </c>
      <c r="U302" s="8">
        <f t="shared" si="46"/>
        <v>-256</v>
      </c>
      <c r="V302" s="8">
        <f t="shared" si="47"/>
        <v>-259</v>
      </c>
    </row>
    <row r="303" spans="1:22" x14ac:dyDescent="0.2">
      <c r="A303" s="47"/>
      <c r="B303" s="47"/>
      <c r="C303" s="47"/>
      <c r="D303" s="48"/>
      <c r="E303" s="48"/>
      <c r="F303" s="49"/>
      <c r="G303" s="49"/>
      <c r="H303" s="49"/>
      <c r="I303" s="49"/>
      <c r="S303" s="2">
        <f t="shared" si="44"/>
        <v>-1</v>
      </c>
      <c r="T303">
        <f t="shared" si="45"/>
        <v>258</v>
      </c>
      <c r="U303" s="8">
        <f t="shared" si="46"/>
        <v>-257</v>
      </c>
      <c r="V303" s="8">
        <f t="shared" si="47"/>
        <v>-260</v>
      </c>
    </row>
    <row r="304" spans="1:22" x14ac:dyDescent="0.2">
      <c r="A304" s="47"/>
      <c r="B304" s="47"/>
      <c r="C304" s="47"/>
      <c r="D304" s="48"/>
      <c r="E304" s="48"/>
      <c r="F304" s="49"/>
      <c r="G304" s="49"/>
      <c r="H304" s="49"/>
      <c r="I304" s="49"/>
      <c r="S304" s="2">
        <f t="shared" si="44"/>
        <v>-1</v>
      </c>
      <c r="T304">
        <f t="shared" si="45"/>
        <v>259</v>
      </c>
      <c r="U304" s="8">
        <f t="shared" si="46"/>
        <v>-258</v>
      </c>
      <c r="V304" s="8">
        <f t="shared" si="47"/>
        <v>-261</v>
      </c>
    </row>
    <row r="305" spans="1:22" x14ac:dyDescent="0.2">
      <c r="A305" s="47"/>
      <c r="B305" s="47"/>
      <c r="C305" s="47"/>
      <c r="D305" s="48"/>
      <c r="E305" s="48"/>
      <c r="F305" s="49"/>
      <c r="G305" s="49"/>
      <c r="H305" s="49"/>
      <c r="I305" s="49"/>
      <c r="S305" s="2">
        <f t="shared" si="44"/>
        <v>-1</v>
      </c>
      <c r="T305">
        <f t="shared" si="45"/>
        <v>260</v>
      </c>
      <c r="U305" s="8">
        <f t="shared" si="46"/>
        <v>-259</v>
      </c>
      <c r="V305" s="8">
        <f t="shared" si="47"/>
        <v>-262</v>
      </c>
    </row>
    <row r="306" spans="1:22" x14ac:dyDescent="0.2">
      <c r="A306" s="47"/>
      <c r="B306" s="47"/>
      <c r="C306" s="47"/>
      <c r="D306" s="48"/>
      <c r="E306" s="48"/>
      <c r="F306" s="49"/>
      <c r="G306" s="49"/>
      <c r="H306" s="49"/>
      <c r="I306" s="49"/>
      <c r="S306" s="2">
        <f t="shared" si="44"/>
        <v>-1</v>
      </c>
      <c r="T306">
        <f t="shared" si="45"/>
        <v>261</v>
      </c>
      <c r="U306" s="8">
        <f t="shared" si="46"/>
        <v>-260</v>
      </c>
      <c r="V306" s="8">
        <f t="shared" si="47"/>
        <v>-263</v>
      </c>
    </row>
    <row r="307" spans="1:22" x14ac:dyDescent="0.2">
      <c r="A307" s="47"/>
      <c r="B307" s="47"/>
      <c r="C307" s="47"/>
      <c r="D307" s="48"/>
      <c r="E307" s="48"/>
      <c r="F307" s="49"/>
      <c r="G307" s="49"/>
      <c r="H307" s="49"/>
      <c r="I307" s="49"/>
      <c r="S307" s="2">
        <f t="shared" si="44"/>
        <v>-1</v>
      </c>
      <c r="T307">
        <f t="shared" si="45"/>
        <v>262</v>
      </c>
      <c r="U307" s="8">
        <f t="shared" si="46"/>
        <v>-261</v>
      </c>
      <c r="V307" s="8">
        <f t="shared" si="47"/>
        <v>-264</v>
      </c>
    </row>
    <row r="308" spans="1:22" x14ac:dyDescent="0.2">
      <c r="A308" s="47"/>
      <c r="B308" s="47"/>
      <c r="C308" s="47"/>
      <c r="D308" s="48"/>
      <c r="E308" s="48"/>
      <c r="F308" s="49"/>
      <c r="G308" s="49"/>
      <c r="H308" s="49"/>
      <c r="I308" s="49"/>
      <c r="S308" s="2">
        <f t="shared" si="44"/>
        <v>-1</v>
      </c>
      <c r="T308">
        <f t="shared" si="45"/>
        <v>263</v>
      </c>
      <c r="U308" s="8">
        <f t="shared" si="46"/>
        <v>-262</v>
      </c>
      <c r="V308" s="8">
        <f t="shared" si="47"/>
        <v>-265</v>
      </c>
    </row>
    <row r="309" spans="1:22" x14ac:dyDescent="0.2">
      <c r="A309" s="47"/>
      <c r="B309" s="47"/>
      <c r="C309" s="47"/>
      <c r="D309" s="48"/>
      <c r="E309" s="48"/>
      <c r="F309" s="49"/>
      <c r="G309" s="49"/>
      <c r="H309" s="49"/>
      <c r="I309" s="49"/>
      <c r="S309" s="2">
        <f t="shared" si="44"/>
        <v>-1</v>
      </c>
      <c r="T309">
        <f t="shared" si="45"/>
        <v>264</v>
      </c>
      <c r="U309" s="8">
        <f t="shared" si="46"/>
        <v>-263</v>
      </c>
      <c r="V309" s="8">
        <f t="shared" si="47"/>
        <v>-266</v>
      </c>
    </row>
    <row r="310" spans="1:22" x14ac:dyDescent="0.2">
      <c r="A310" s="47"/>
      <c r="B310" s="47"/>
      <c r="C310" s="47"/>
      <c r="D310" s="48"/>
      <c r="E310" s="48"/>
      <c r="F310" s="49"/>
      <c r="G310" s="49"/>
      <c r="H310" s="49"/>
      <c r="I310" s="49"/>
      <c r="S310" s="2">
        <f t="shared" si="44"/>
        <v>-1</v>
      </c>
      <c r="T310">
        <f t="shared" si="45"/>
        <v>265</v>
      </c>
      <c r="U310" s="8">
        <f t="shared" si="46"/>
        <v>-264</v>
      </c>
      <c r="V310" s="8">
        <f t="shared" si="47"/>
        <v>-267</v>
      </c>
    </row>
    <row r="311" spans="1:22" x14ac:dyDescent="0.2">
      <c r="A311" s="47"/>
      <c r="B311" s="47"/>
      <c r="C311" s="47"/>
      <c r="D311" s="48"/>
      <c r="E311" s="48"/>
      <c r="F311" s="49"/>
      <c r="G311" s="49"/>
      <c r="H311" s="49"/>
      <c r="I311" s="49"/>
      <c r="S311" s="2">
        <f t="shared" si="44"/>
        <v>-1</v>
      </c>
      <c r="T311">
        <f t="shared" si="45"/>
        <v>266</v>
      </c>
      <c r="U311" s="8">
        <f t="shared" si="46"/>
        <v>-265</v>
      </c>
      <c r="V311" s="8">
        <f t="shared" si="47"/>
        <v>-268</v>
      </c>
    </row>
    <row r="312" spans="1:22" x14ac:dyDescent="0.2">
      <c r="A312" s="47"/>
      <c r="B312" s="47"/>
      <c r="C312" s="47"/>
      <c r="D312" s="48"/>
      <c r="E312" s="48"/>
      <c r="F312" s="49"/>
      <c r="G312" s="49"/>
      <c r="H312" s="49"/>
      <c r="I312" s="49"/>
      <c r="S312" s="2">
        <f t="shared" si="44"/>
        <v>-1</v>
      </c>
      <c r="T312">
        <f t="shared" si="45"/>
        <v>267</v>
      </c>
      <c r="U312" s="8">
        <f t="shared" si="46"/>
        <v>-266</v>
      </c>
      <c r="V312" s="8">
        <f t="shared" si="47"/>
        <v>-269</v>
      </c>
    </row>
    <row r="313" spans="1:22" x14ac:dyDescent="0.2">
      <c r="A313" s="47"/>
      <c r="B313" s="47"/>
      <c r="C313" s="47"/>
      <c r="D313" s="48"/>
      <c r="E313" s="48"/>
      <c r="F313" s="49"/>
      <c r="G313" s="49"/>
      <c r="H313" s="49"/>
      <c r="I313" s="49"/>
      <c r="S313" s="2">
        <f t="shared" si="44"/>
        <v>-1</v>
      </c>
      <c r="T313">
        <f t="shared" si="45"/>
        <v>268</v>
      </c>
      <c r="U313" s="8">
        <f t="shared" si="46"/>
        <v>-267</v>
      </c>
      <c r="V313" s="8">
        <f t="shared" si="47"/>
        <v>-270</v>
      </c>
    </row>
    <row r="314" spans="1:22" x14ac:dyDescent="0.2">
      <c r="A314" s="47"/>
      <c r="B314" s="47"/>
      <c r="C314" s="47"/>
      <c r="D314" s="48"/>
      <c r="E314" s="48"/>
      <c r="F314" s="49"/>
      <c r="G314" s="49"/>
      <c r="H314" s="49"/>
      <c r="I314" s="49"/>
      <c r="S314" s="2">
        <f t="shared" si="44"/>
        <v>-1</v>
      </c>
      <c r="T314">
        <f t="shared" si="45"/>
        <v>269</v>
      </c>
      <c r="U314" s="8">
        <f t="shared" si="46"/>
        <v>-268</v>
      </c>
      <c r="V314" s="8">
        <f t="shared" si="47"/>
        <v>-271</v>
      </c>
    </row>
    <row r="315" spans="1:22" x14ac:dyDescent="0.2">
      <c r="A315" s="47"/>
      <c r="B315" s="47"/>
      <c r="C315" s="47"/>
      <c r="D315" s="48"/>
      <c r="E315" s="48"/>
      <c r="F315" s="49"/>
      <c r="G315" s="49"/>
      <c r="H315" s="49"/>
      <c r="I315" s="49"/>
      <c r="S315" s="2">
        <f t="shared" si="44"/>
        <v>-1</v>
      </c>
      <c r="T315">
        <f t="shared" si="45"/>
        <v>270</v>
      </c>
      <c r="U315" s="8">
        <f t="shared" si="46"/>
        <v>-269</v>
      </c>
      <c r="V315" s="8">
        <f t="shared" si="47"/>
        <v>-272</v>
      </c>
    </row>
    <row r="316" spans="1:22" x14ac:dyDescent="0.2">
      <c r="A316" s="47"/>
      <c r="B316" s="47"/>
      <c r="C316" s="47"/>
      <c r="D316" s="48"/>
      <c r="E316" s="48"/>
      <c r="F316" s="49"/>
      <c r="G316" s="49"/>
      <c r="H316" s="49"/>
      <c r="I316" s="49"/>
      <c r="S316" s="2">
        <f t="shared" si="44"/>
        <v>-1</v>
      </c>
      <c r="T316">
        <f t="shared" si="45"/>
        <v>271</v>
      </c>
      <c r="U316" s="8">
        <f t="shared" si="46"/>
        <v>-270</v>
      </c>
      <c r="V316" s="8">
        <f t="shared" si="47"/>
        <v>-273</v>
      </c>
    </row>
    <row r="317" spans="1:22" x14ac:dyDescent="0.2">
      <c r="A317" s="47"/>
      <c r="B317" s="47"/>
      <c r="C317" s="47"/>
      <c r="D317" s="48"/>
      <c r="E317" s="48"/>
      <c r="F317" s="49"/>
      <c r="G317" s="49"/>
      <c r="H317" s="49"/>
      <c r="I317" s="49"/>
      <c r="S317" s="2">
        <f t="shared" si="44"/>
        <v>-1</v>
      </c>
      <c r="T317">
        <f t="shared" si="45"/>
        <v>272</v>
      </c>
      <c r="U317" s="8">
        <f t="shared" si="46"/>
        <v>-271</v>
      </c>
      <c r="V317" s="8">
        <f t="shared" si="47"/>
        <v>-274</v>
      </c>
    </row>
    <row r="318" spans="1:22" x14ac:dyDescent="0.2">
      <c r="A318" s="47"/>
      <c r="B318" s="47"/>
      <c r="C318" s="47"/>
      <c r="D318" s="48"/>
      <c r="E318" s="48"/>
      <c r="F318" s="49"/>
      <c r="G318" s="49"/>
      <c r="H318" s="49"/>
      <c r="I318" s="49"/>
      <c r="S318" s="2">
        <f t="shared" si="44"/>
        <v>-1</v>
      </c>
      <c r="T318">
        <f t="shared" si="45"/>
        <v>273</v>
      </c>
      <c r="U318" s="8">
        <f t="shared" si="46"/>
        <v>-272</v>
      </c>
      <c r="V318" s="8">
        <f t="shared" si="47"/>
        <v>-275</v>
      </c>
    </row>
    <row r="319" spans="1:22" x14ac:dyDescent="0.2">
      <c r="A319" s="47"/>
      <c r="B319" s="47"/>
      <c r="C319" s="47"/>
      <c r="D319" s="48"/>
      <c r="E319" s="48"/>
      <c r="F319" s="49"/>
      <c r="G319" s="49"/>
      <c r="H319" s="49"/>
      <c r="I319" s="49"/>
      <c r="S319" s="2">
        <f t="shared" si="44"/>
        <v>-1</v>
      </c>
      <c r="T319">
        <f t="shared" si="45"/>
        <v>274</v>
      </c>
      <c r="U319" s="8">
        <f t="shared" si="46"/>
        <v>-273</v>
      </c>
      <c r="V319" s="8">
        <f t="shared" si="47"/>
        <v>-276</v>
      </c>
    </row>
    <row r="320" spans="1:22" x14ac:dyDescent="0.2">
      <c r="A320" s="47"/>
      <c r="B320" s="47"/>
      <c r="C320" s="47"/>
      <c r="D320" s="48"/>
      <c r="E320" s="48"/>
      <c r="F320" s="49"/>
      <c r="G320" s="49"/>
      <c r="H320" s="49"/>
      <c r="I320" s="49"/>
      <c r="S320" s="2">
        <f t="shared" si="44"/>
        <v>-1</v>
      </c>
      <c r="T320">
        <f t="shared" si="45"/>
        <v>275</v>
      </c>
      <c r="U320" s="8">
        <f t="shared" si="46"/>
        <v>-274</v>
      </c>
      <c r="V320" s="8">
        <f t="shared" si="47"/>
        <v>-277</v>
      </c>
    </row>
    <row r="321" spans="1:22" x14ac:dyDescent="0.2">
      <c r="A321" s="47"/>
      <c r="B321" s="47"/>
      <c r="C321" s="47"/>
      <c r="D321" s="48"/>
      <c r="E321" s="48"/>
      <c r="F321" s="49"/>
      <c r="G321" s="49"/>
      <c r="H321" s="49"/>
      <c r="I321" s="49"/>
      <c r="S321" s="2">
        <f t="shared" si="44"/>
        <v>-1</v>
      </c>
      <c r="T321">
        <f t="shared" si="45"/>
        <v>276</v>
      </c>
      <c r="U321" s="8">
        <f t="shared" si="46"/>
        <v>-275</v>
      </c>
      <c r="V321" s="8">
        <f t="shared" si="47"/>
        <v>-278</v>
      </c>
    </row>
    <row r="322" spans="1:22" x14ac:dyDescent="0.2">
      <c r="A322" s="47"/>
      <c r="B322" s="47"/>
      <c r="C322" s="47"/>
      <c r="D322" s="48"/>
      <c r="E322" s="48"/>
      <c r="F322" s="49"/>
      <c r="G322" s="49"/>
      <c r="H322" s="49"/>
      <c r="I322" s="49"/>
      <c r="S322" s="2">
        <f t="shared" si="44"/>
        <v>-1</v>
      </c>
      <c r="T322">
        <f t="shared" si="45"/>
        <v>277</v>
      </c>
      <c r="U322" s="8">
        <f t="shared" si="46"/>
        <v>-276</v>
      </c>
      <c r="V322" s="8">
        <f t="shared" si="47"/>
        <v>-279</v>
      </c>
    </row>
    <row r="323" spans="1:22" x14ac:dyDescent="0.2">
      <c r="A323" s="47"/>
      <c r="B323" s="47"/>
      <c r="C323" s="47"/>
      <c r="D323" s="48"/>
      <c r="E323" s="48"/>
      <c r="F323" s="49"/>
      <c r="G323" s="49"/>
      <c r="H323" s="49"/>
      <c r="I323" s="49"/>
      <c r="S323" s="2">
        <f t="shared" si="44"/>
        <v>-1</v>
      </c>
      <c r="T323">
        <f t="shared" si="45"/>
        <v>278</v>
      </c>
      <c r="U323" s="8">
        <f t="shared" si="46"/>
        <v>-277</v>
      </c>
      <c r="V323" s="8">
        <f t="shared" si="47"/>
        <v>-280</v>
      </c>
    </row>
    <row r="324" spans="1:22" x14ac:dyDescent="0.2">
      <c r="A324" s="47"/>
      <c r="B324" s="47"/>
      <c r="C324" s="47"/>
      <c r="D324" s="48"/>
      <c r="E324" s="48"/>
      <c r="F324" s="49"/>
      <c r="G324" s="49"/>
      <c r="H324" s="49"/>
      <c r="I324" s="49"/>
      <c r="S324" s="2">
        <f t="shared" si="44"/>
        <v>-1</v>
      </c>
      <c r="T324">
        <f t="shared" si="45"/>
        <v>279</v>
      </c>
      <c r="U324" s="8">
        <f t="shared" si="46"/>
        <v>-278</v>
      </c>
      <c r="V324" s="8">
        <f t="shared" si="47"/>
        <v>-281</v>
      </c>
    </row>
    <row r="325" spans="1:22" x14ac:dyDescent="0.2">
      <c r="A325" s="47"/>
      <c r="B325" s="47"/>
      <c r="C325" s="47"/>
      <c r="D325" s="48"/>
      <c r="E325" s="48"/>
      <c r="F325" s="49"/>
      <c r="G325" s="49"/>
      <c r="H325" s="49"/>
      <c r="I325" s="49"/>
      <c r="S325" s="2">
        <f t="shared" si="44"/>
        <v>-1</v>
      </c>
      <c r="T325">
        <f t="shared" si="45"/>
        <v>280</v>
      </c>
      <c r="U325" s="8">
        <f t="shared" si="46"/>
        <v>-279</v>
      </c>
      <c r="V325" s="8">
        <f t="shared" si="47"/>
        <v>-282</v>
      </c>
    </row>
    <row r="326" spans="1:22" x14ac:dyDescent="0.2">
      <c r="A326" s="47"/>
      <c r="B326" s="47"/>
      <c r="C326" s="47"/>
      <c r="D326" s="48"/>
      <c r="E326" s="48"/>
      <c r="F326" s="49"/>
      <c r="G326" s="49"/>
      <c r="H326" s="49"/>
      <c r="I326" s="49"/>
      <c r="S326" s="2">
        <f t="shared" si="44"/>
        <v>-1</v>
      </c>
      <c r="T326">
        <f t="shared" si="45"/>
        <v>281</v>
      </c>
      <c r="U326" s="8">
        <f t="shared" si="46"/>
        <v>-280</v>
      </c>
      <c r="V326" s="8">
        <f t="shared" si="47"/>
        <v>-283</v>
      </c>
    </row>
    <row r="327" spans="1:22" x14ac:dyDescent="0.2">
      <c r="A327" s="47"/>
      <c r="B327" s="47"/>
      <c r="C327" s="47"/>
      <c r="D327" s="48"/>
      <c r="E327" s="48"/>
      <c r="F327" s="49"/>
      <c r="G327" s="49"/>
      <c r="H327" s="49"/>
      <c r="I327" s="49"/>
      <c r="S327" s="2">
        <f t="shared" si="44"/>
        <v>-1</v>
      </c>
      <c r="T327">
        <f t="shared" si="45"/>
        <v>282</v>
      </c>
      <c r="U327" s="8">
        <f t="shared" si="46"/>
        <v>-281</v>
      </c>
      <c r="V327" s="8">
        <f t="shared" si="47"/>
        <v>-284</v>
      </c>
    </row>
    <row r="328" spans="1:22" x14ac:dyDescent="0.2">
      <c r="A328" s="47"/>
      <c r="B328" s="47"/>
      <c r="C328" s="47"/>
      <c r="D328" s="48"/>
      <c r="E328" s="48"/>
      <c r="F328" s="49"/>
      <c r="G328" s="49"/>
      <c r="H328" s="49"/>
      <c r="I328" s="49"/>
      <c r="S328" s="2">
        <f t="shared" si="44"/>
        <v>-1</v>
      </c>
      <c r="T328">
        <f t="shared" si="45"/>
        <v>283</v>
      </c>
      <c r="U328" s="8">
        <f t="shared" si="46"/>
        <v>-282</v>
      </c>
      <c r="V328" s="8">
        <f t="shared" si="47"/>
        <v>-285</v>
      </c>
    </row>
    <row r="329" spans="1:22" x14ac:dyDescent="0.2">
      <c r="A329" s="47"/>
      <c r="B329" s="47"/>
      <c r="C329" s="47"/>
      <c r="D329" s="48"/>
      <c r="E329" s="48"/>
      <c r="F329" s="49"/>
      <c r="G329" s="49"/>
      <c r="H329" s="49"/>
      <c r="I329" s="49"/>
      <c r="S329" s="2">
        <f t="shared" si="44"/>
        <v>-1</v>
      </c>
      <c r="T329">
        <f t="shared" si="45"/>
        <v>284</v>
      </c>
      <c r="U329" s="8">
        <f t="shared" si="46"/>
        <v>-283</v>
      </c>
      <c r="V329" s="8">
        <f t="shared" si="47"/>
        <v>-286</v>
      </c>
    </row>
    <row r="330" spans="1:22" x14ac:dyDescent="0.2">
      <c r="A330" s="47"/>
      <c r="B330" s="47"/>
      <c r="C330" s="47"/>
      <c r="D330" s="48"/>
      <c r="E330" s="48"/>
      <c r="F330" s="49"/>
      <c r="G330" s="49"/>
      <c r="H330" s="49"/>
      <c r="I330" s="49"/>
      <c r="S330" s="2">
        <f t="shared" si="44"/>
        <v>-1</v>
      </c>
      <c r="T330">
        <f t="shared" si="45"/>
        <v>285</v>
      </c>
      <c r="U330" s="8">
        <f t="shared" si="46"/>
        <v>-284</v>
      </c>
      <c r="V330" s="8">
        <f t="shared" si="47"/>
        <v>-287</v>
      </c>
    </row>
    <row r="331" spans="1:22" x14ac:dyDescent="0.2">
      <c r="A331" s="47"/>
      <c r="B331" s="47"/>
      <c r="C331" s="47"/>
      <c r="D331" s="48"/>
      <c r="E331" s="48"/>
      <c r="F331" s="49"/>
      <c r="G331" s="49"/>
      <c r="H331" s="49"/>
      <c r="I331" s="49"/>
      <c r="S331" s="2">
        <f t="shared" si="44"/>
        <v>-1</v>
      </c>
      <c r="T331">
        <f t="shared" si="45"/>
        <v>286</v>
      </c>
      <c r="U331" s="8">
        <f t="shared" si="46"/>
        <v>-285</v>
      </c>
      <c r="V331" s="8">
        <f t="shared" si="47"/>
        <v>-288</v>
      </c>
    </row>
    <row r="332" spans="1:22" x14ac:dyDescent="0.2">
      <c r="S332" s="2">
        <f t="shared" si="44"/>
        <v>-1</v>
      </c>
      <c r="T332">
        <f t="shared" si="45"/>
        <v>287</v>
      </c>
      <c r="U332" s="8">
        <f t="shared" si="46"/>
        <v>-286</v>
      </c>
      <c r="V332" s="8">
        <f t="shared" si="47"/>
        <v>-289</v>
      </c>
    </row>
    <row r="333" spans="1:22" x14ac:dyDescent="0.2">
      <c r="S333" s="2">
        <f t="shared" si="44"/>
        <v>-1</v>
      </c>
      <c r="T333">
        <f t="shared" si="45"/>
        <v>288</v>
      </c>
      <c r="U333" s="8">
        <f t="shared" si="46"/>
        <v>-287</v>
      </c>
      <c r="V333" s="8">
        <f t="shared" si="47"/>
        <v>-290</v>
      </c>
    </row>
  </sheetData>
  <sheetProtection algorithmName="SHA-512" hashValue="RJovGKRt877hS0f3BiUk6ccbEhPBfo3HU//EwxBxV5YhTpSOLzCpj4i4fZd9meRcWfSeU4358ookHkIzEKu3KA==" saltValue="sBUCWBXX4yqh/Q2/2YbNig==" spinCount="100000" sheet="1" objects="1" scenarios="1"/>
  <mergeCells count="5">
    <mergeCell ref="A10:F10"/>
    <mergeCell ref="A26:I26"/>
    <mergeCell ref="A11:F11"/>
    <mergeCell ref="A12:F12"/>
    <mergeCell ref="A13:F13"/>
  </mergeCells>
  <conditionalFormatting sqref="A29:A331">
    <cfRule type="cellIs" dxfId="239" priority="9" stopIfTrue="1" operator="lessThan">
      <formula>0</formula>
    </cfRule>
  </conditionalFormatting>
  <conditionalFormatting sqref="E22">
    <cfRule type="cellIs" dxfId="238" priority="1" stopIfTrue="1" operator="lessThan">
      <formula>$G$22</formula>
    </cfRule>
  </conditionalFormatting>
  <dataValidations disablePrompts="1" count="2">
    <dataValidation type="whole" operator="notBetween" allowBlank="1" showInputMessage="1" showErrorMessage="1" errorTitle="Min. Stone Base Not Met" error="Minimum of 6&quot; Stone Base Required " sqref="E20" xr:uid="{00000000-0002-0000-0800-000000000000}">
      <formula1>0</formula1>
      <formula2>5</formula2>
    </dataValidation>
    <dataValidation type="whole" operator="notBetween" allowBlank="1" showInputMessage="1" showErrorMessage="1" errorTitle="Min. Stone Cover Not Met" error="Minimum of 6&quot; Stone Above Required " sqref="E21" xr:uid="{00000000-0002-0000-0800-000001000000}">
      <formula1>0</formula1>
      <formula2>5</formula2>
    </dataValidation>
  </dataValidations>
  <hyperlinks>
    <hyperlink ref="H10" r:id="rId1" xr:uid="{00000000-0004-0000-0800-000000000000}"/>
    <hyperlink ref="H11" r:id="rId2" xr:uid="{00000000-0004-0000-0800-000001000000}"/>
    <hyperlink ref="H12" r:id="rId3" xr:uid="{00000000-0004-0000-0800-000002000000}"/>
    <hyperlink ref="H13" r:id="rId4" xr:uid="{00000000-0004-0000-0800-000003000000}"/>
  </hyperlinks>
  <pageMargins left="0.7" right="0.7" top="0.75" bottom="0.75" header="0.3" footer="0.3"/>
  <pageSetup scale="96" fitToHeight="0" orientation="portrait" r:id="rId5"/>
  <headerFooter alignWithMargins="0">
    <oddHeader>&amp;L&amp;"Arial,Bold"&amp;8CULTEC&amp;"Arial,Regular"
P.O. Box 280
Brookfield, CT 06804 USA&amp;R&amp;8 203-775-4416
CT-Tech@cultec.com
www.cultec.com</oddHeader>
    <oddFooter>&amp;L&amp;"Calibri,Regular"&amp;8Created on: &amp;D&amp;C&amp;8Copyright CULTEC. All Rights Reserved&amp;R&amp;"-,Regular"&amp;8CULTEC Incremental Storage Calculator 10-23</oddFooter>
  </headerFooter>
  <rowBreaks count="1" manualBreakCount="1">
    <brk id="72" max="8" man="1"/>
  </rowBreaks>
  <ignoredErrors>
    <ignoredError sqref="A29" calculatedColumn="1"/>
  </ignoredErrors>
  <drawing r:id="rId6"/>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34</vt:i4>
      </vt:variant>
    </vt:vector>
  </HeadingPairs>
  <TitlesOfParts>
    <vt:vector size="53" baseType="lpstr">
      <vt:lpstr>README</vt:lpstr>
      <vt:lpstr>Cumulative Volume- Imperial</vt:lpstr>
      <vt:lpstr>Cumulative Volume- Metric</vt:lpstr>
      <vt:lpstr>C-4HD-Imperial</vt:lpstr>
      <vt:lpstr>100HD-Imperial</vt:lpstr>
      <vt:lpstr>150XLHD-Imperial</vt:lpstr>
      <vt:lpstr>180HD-Imperial</vt:lpstr>
      <vt:lpstr>280HD-Imperial</vt:lpstr>
      <vt:lpstr>330XLHD-Imperial</vt:lpstr>
      <vt:lpstr>360HD-Imperial</vt:lpstr>
      <vt:lpstr>902HD-Imperial</vt:lpstr>
      <vt:lpstr>C-4HD-Metric</vt:lpstr>
      <vt:lpstr>100HD-Metric</vt:lpstr>
      <vt:lpstr>150XLHD-Metric</vt:lpstr>
      <vt:lpstr>180HD-Metric</vt:lpstr>
      <vt:lpstr>280HD-Metric</vt:lpstr>
      <vt:lpstr>330XLHD-Metric</vt:lpstr>
      <vt:lpstr>360HD-Metric</vt:lpstr>
      <vt:lpstr>902HD-Metric</vt:lpstr>
      <vt:lpstr>'100HD-Imperial'!bedarea</vt:lpstr>
      <vt:lpstr>'100HD-Metric'!bedarea</vt:lpstr>
      <vt:lpstr>'150XLHD-Imperial'!bedarea</vt:lpstr>
      <vt:lpstr>'150XLHD-Metric'!bedarea</vt:lpstr>
      <vt:lpstr>'180HD-Imperial'!bedarea</vt:lpstr>
      <vt:lpstr>'180HD-Metric'!bedarea</vt:lpstr>
      <vt:lpstr>'280HD-Imperial'!bedarea</vt:lpstr>
      <vt:lpstr>'280HD-Metric'!bedarea</vt:lpstr>
      <vt:lpstr>'330XLHD-Metric'!bedarea</vt:lpstr>
      <vt:lpstr>'902HD-Imperial'!bedarea</vt:lpstr>
      <vt:lpstr>'902HD-Metric'!bedarea</vt:lpstr>
      <vt:lpstr>'C-4HD-Imperial'!bedarea</vt:lpstr>
      <vt:lpstr>'C-4HD-Metric'!bedarea</vt:lpstr>
      <vt:lpstr>'Cumulative Volume- Imperial'!bedarea</vt:lpstr>
      <vt:lpstr>'Cumulative Volume- Metric'!bedarea</vt:lpstr>
      <vt:lpstr>bedarea</vt:lpstr>
      <vt:lpstr>ImperialButton</vt:lpstr>
      <vt:lpstr>MetricButton</vt:lpstr>
      <vt:lpstr>'180HD-Imperial'!Print_Area</vt:lpstr>
      <vt:lpstr>'180HD-Metric'!Print_Area</vt:lpstr>
      <vt:lpstr>'280HD-Imperial'!Print_Area</vt:lpstr>
      <vt:lpstr>'280HD-Metric'!Print_Area</vt:lpstr>
      <vt:lpstr>'330XLHD-Imperial'!Print_Area</vt:lpstr>
      <vt:lpstr>'330XLHD-Metric'!Print_Area</vt:lpstr>
      <vt:lpstr>'902HD-Imperial'!Print_Area</vt:lpstr>
      <vt:lpstr>'902HD-Metric'!Print_Area</vt:lpstr>
      <vt:lpstr>'Cumulative Volume- Imperial'!Print_Area</vt:lpstr>
      <vt:lpstr>'Cumulative Volume- Metric'!Print_Area</vt:lpstr>
      <vt:lpstr>README!Print_Area</vt:lpstr>
      <vt:lpstr>'280HD-Imperial'!Print_Titles</vt:lpstr>
      <vt:lpstr>'330XLHD-Imperial'!Print_Titles</vt:lpstr>
      <vt:lpstr>'902HD-Imperial'!Print_Titles</vt:lpstr>
      <vt:lpstr>'Cumulative Volume- Imperial'!Print_Titles</vt:lpstr>
      <vt:lpstr>'Cumulative Volume- Metric'!Print_Titles</vt:lpstr>
    </vt:vector>
  </TitlesOfParts>
  <Manager/>
  <Company>Cultec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gcarolan</dc:creator>
  <cp:keywords/>
  <dc:description/>
  <cp:lastModifiedBy>Gina Carolan</cp:lastModifiedBy>
  <cp:revision/>
  <cp:lastPrinted>2023-10-20T17:29:01Z</cp:lastPrinted>
  <dcterms:created xsi:type="dcterms:W3CDTF">2008-03-11T18:41:06Z</dcterms:created>
  <dcterms:modified xsi:type="dcterms:W3CDTF">2023-10-20T18:40:07Z</dcterms:modified>
  <cp:category/>
  <cp:contentStatus/>
</cp:coreProperties>
</file>